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serv01\DATA\USERS\glippmann\Documents\OwnCloud\QERAMIX\Projet Appli Excel Gestion Plan de Gamme\"/>
    </mc:Choice>
  </mc:AlternateContent>
  <xr:revisionPtr revIDLastSave="0" documentId="8_{3FB55704-AADF-442A-A5E9-DB059A8BCEBC}" xr6:coauthVersionLast="45" xr6:coauthVersionMax="45" xr10:uidLastSave="{00000000-0000-0000-0000-000000000000}"/>
  <workbookProtection workbookPassword="FE92" lockStructure="1"/>
  <bookViews>
    <workbookView xWindow="-108" yWindow="-108" windowWidth="23256" windowHeight="12576" tabRatio="601" firstSheet="4" activeTab="4" xr2:uid="{00000000-000D-0000-FFFF-FFFF00000000}"/>
  </bookViews>
  <sheets>
    <sheet name="Coulisse00" sheetId="4" state="hidden" r:id="rId1"/>
    <sheet name="Coulisse" sheetId="3" state="hidden" r:id="rId2"/>
    <sheet name="CoulisseAnalyse" sheetId="9" state="hidden" r:id="rId3"/>
    <sheet name="CoulisseAudit" sheetId="11" state="hidden" r:id="rId4"/>
    <sheet name="Analyse Plan de Gamme" sheetId="2" r:id="rId5"/>
    <sheet name="SoutTotal" sheetId="6" r:id="rId6"/>
    <sheet name="1 Criteres Production (Score)" sheetId="10" r:id="rId7"/>
    <sheet name="2 UPEC - CSTB(Score)" sheetId="12" r:id="rId8"/>
    <sheet name="3 Produit CG (Score)" sheetId="13" r:id="rId9"/>
    <sheet name="4 Produit CC (Score)" sheetId="14" r:id="rId10"/>
    <sheet name="5 Aspect CG (Score)" sheetId="15" r:id="rId11"/>
    <sheet name="6 Aspect CC (Score)" sheetId="16" r:id="rId12"/>
    <sheet name="7 SEGMENTATION (Score)" sheetId="17" r:id="rId13"/>
    <sheet name="Param" sheetId="7" r:id="rId14"/>
    <sheet name="A Propos" sheetId="8" r:id="rId15"/>
  </sheets>
  <definedNames>
    <definedName name="_xlnm._FilterDatabase" localSheetId="4" hidden="1">'Analyse Plan de Gamme'!$J$10:$BX$103</definedName>
    <definedName name="A_Ver">"2020 10 01  Ver14"</definedName>
    <definedName name="AdrLxCx">2=0</definedName>
    <definedName name="AdrMaxLig">2^20</definedName>
    <definedName name="AudotBerk">"M"</definedName>
    <definedName name="AudotOk">"C"</definedName>
    <definedName name="N_D">" ... "</definedName>
    <definedName name="RgEquivAudit01">CoulisseAudit!$R$11:$R$24</definedName>
    <definedName name="RgEquivAudit02">CoulisseAudit!$AL$11:$AL$34</definedName>
    <definedName name="RgEquivAudit03">CoulisseAudit!$BF$11:$BF$27</definedName>
    <definedName name="RgNbAuditxx">CoulisseAudit!$H$7</definedName>
    <definedName name="RgPlageAudit01">CoulisseAudit!$J$11:$J$15</definedName>
    <definedName name="RgPlageAudit02">CoulisseAudit!$AD$11:$AD$16</definedName>
    <definedName name="RgPlageAudit03">CoulisseAudit!$AX$11:$AX$15</definedName>
    <definedName name="RgPlageAuditxx">CoulisseAudit!$H$11:$H$19</definedName>
    <definedName name="Value_A">CoulisseAnalyse!$AF$3</definedName>
    <definedName name="Value_B">CoulisseAnalyse!$AR$3</definedName>
    <definedName name="Value_C">CoulisseAnalyse!$CP$3</definedName>
    <definedName name="Value_D">CoulisseAnalyse!$EN$3</definedName>
    <definedName name="Value_E">CoulisseAnalyse!$GN$3</definedName>
    <definedName name="Value_F">CoulisseAnalyse!$IL$3</definedName>
    <definedName name="Value_G">CoulisseAnalyse!$KJ$3</definedName>
    <definedName name="Value_H">CoulisseAnalyse!$MH$3</definedName>
    <definedName name="ValuePour">Coulisse!$HW$2</definedName>
    <definedName name="ValueScore">Coulisse!$HI$3</definedName>
    <definedName name="Vld_A">CoulisseAnalyse!$AB$1:$AB$3</definedName>
    <definedName name="VldA">Coulisse!$R$10:$R$103</definedName>
    <definedName name="VldB">Coulisse!$AB$10:$AB$103</definedName>
    <definedName name="VldC">Coulisse!$AL$10:$AL$103</definedName>
    <definedName name="VldD">Coulisse!$AV$10:$AV$103</definedName>
    <definedName name="VldE">Coulisse!$BF$10:$BF$103</definedName>
    <definedName name="VldF">Coulisse!$BP$10:$BP$103</definedName>
    <definedName name="VldG">Coulisse!$BZ$10:$BZ$103</definedName>
    <definedName name="VldH">Coulisse!$CJ$10:$CJ$103</definedName>
    <definedName name="VldI">Coulisse!$CT$10:$CT$103</definedName>
    <definedName name="VldJ">Coulisse!$DD$10:$DD$103</definedName>
    <definedName name="VldK">Coulisse!$DN$10:$DN$103</definedName>
    <definedName name="VldL">Coulisse!$DX$10:$DX$103</definedName>
    <definedName name="VldM">Coulisse!$EH$10:$EH$103</definedName>
    <definedName name="VldN">Coulisse!$ER$10:$ER$103</definedName>
    <definedName name="VldO">Coulisse!$FB$10:$FB$103</definedName>
    <definedName name="VldP">Coulisse!$FL$10:$FL$103</definedName>
    <definedName name="VldPour">Coulisse!$HI$11:$HI$29</definedName>
    <definedName name="VldQ">Coulisse!$FV$10:$FV$103</definedName>
    <definedName name="VldR">Coulisse!$GF$10:$GF$103</definedName>
    <definedName name="VldS">Coulisse!$GP$10:$GP$103</definedName>
    <definedName name="VldScore">Coulisse!$HI$1:$HI$2</definedName>
    <definedName name="VldT">Coulisse!$GZ$10:$GZ$103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65" i="6" l="1"/>
  <c r="AE85" i="6" s="1"/>
  <c r="AE105" i="6" s="1"/>
  <c r="AE125" i="6" s="1"/>
  <c r="AE145" i="6" s="1"/>
  <c r="AE165" i="6" s="1"/>
  <c r="AE185" i="6" s="1"/>
  <c r="AE205" i="6" s="1"/>
  <c r="AE225" i="6" s="1"/>
  <c r="AE245" i="6" s="1"/>
  <c r="AE265" i="6" s="1"/>
  <c r="AE285" i="6" s="1"/>
  <c r="AE305" i="6" s="1"/>
  <c r="AE325" i="6" s="1"/>
  <c r="AE345" i="6" s="1"/>
  <c r="AE365" i="6" s="1"/>
  <c r="AE385" i="6" s="1"/>
  <c r="AE405" i="6" s="1"/>
  <c r="AE45" i="6"/>
  <c r="BH146" i="3"/>
  <c r="BH147" i="3"/>
  <c r="BH148" i="3"/>
  <c r="BH149" i="3"/>
  <c r="BH150" i="3"/>
  <c r="BH151" i="3"/>
  <c r="BH152" i="3"/>
  <c r="BH153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J12" i="17" l="1"/>
  <c r="J13" i="17" s="1"/>
  <c r="J14" i="17" s="1"/>
  <c r="J15" i="17" s="1"/>
  <c r="J16" i="17" s="1"/>
  <c r="J17" i="17" s="1"/>
  <c r="J18" i="17" s="1"/>
  <c r="J19" i="17" s="1"/>
  <c r="J20" i="17" s="1"/>
  <c r="J21" i="17" s="1"/>
  <c r="J22" i="17" s="1"/>
  <c r="J23" i="17" s="1"/>
  <c r="J24" i="17" s="1"/>
  <c r="J25" i="17" s="1"/>
  <c r="J26" i="17" s="1"/>
  <c r="J27" i="17" s="1"/>
  <c r="J28" i="17" s="1"/>
  <c r="J29" i="17" s="1"/>
  <c r="J30" i="17" s="1"/>
  <c r="J31" i="17" s="1"/>
  <c r="J32" i="17" s="1"/>
  <c r="J33" i="17" s="1"/>
  <c r="J34" i="17" s="1"/>
  <c r="J35" i="17" s="1"/>
  <c r="J36" i="17" s="1"/>
  <c r="J37" i="17" s="1"/>
  <c r="J38" i="17" s="1"/>
  <c r="J39" i="17" s="1"/>
  <c r="J40" i="17" s="1"/>
  <c r="J41" i="17" s="1"/>
  <c r="J42" i="17" s="1"/>
  <c r="J43" i="17" s="1"/>
  <c r="J44" i="17" s="1"/>
  <c r="J45" i="17" s="1"/>
  <c r="J46" i="17" s="1"/>
  <c r="J47" i="17" s="1"/>
  <c r="J48" i="17" s="1"/>
  <c r="J49" i="17" s="1"/>
  <c r="J50" i="17" s="1"/>
  <c r="J51" i="17" s="1"/>
  <c r="J52" i="17" s="1"/>
  <c r="J53" i="17" s="1"/>
  <c r="J54" i="17" s="1"/>
  <c r="J55" i="17" s="1"/>
  <c r="J56" i="17" s="1"/>
  <c r="J57" i="17" s="1"/>
  <c r="J58" i="17" s="1"/>
  <c r="J59" i="17" s="1"/>
  <c r="J60" i="17" s="1"/>
  <c r="J61" i="17" s="1"/>
  <c r="J62" i="17" s="1"/>
  <c r="J63" i="17" s="1"/>
  <c r="J64" i="17" s="1"/>
  <c r="J65" i="17" s="1"/>
  <c r="J66" i="17" s="1"/>
  <c r="J67" i="17" s="1"/>
  <c r="J68" i="17" s="1"/>
  <c r="J69" i="17" s="1"/>
  <c r="J70" i="17" s="1"/>
  <c r="J71" i="17" s="1"/>
  <c r="J72" i="17" s="1"/>
  <c r="J73" i="17" s="1"/>
  <c r="J74" i="17" s="1"/>
  <c r="J75" i="17" s="1"/>
  <c r="J76" i="17" s="1"/>
  <c r="J77" i="17" s="1"/>
  <c r="J78" i="17" s="1"/>
  <c r="J79" i="17" s="1"/>
  <c r="J80" i="17" s="1"/>
  <c r="J81" i="17" s="1"/>
  <c r="J82" i="17" s="1"/>
  <c r="J83" i="17" s="1"/>
  <c r="J84" i="17" s="1"/>
  <c r="J85" i="17" s="1"/>
  <c r="J86" i="17" s="1"/>
  <c r="J87" i="17" s="1"/>
  <c r="J88" i="17" s="1"/>
  <c r="J89" i="17" s="1"/>
  <c r="J90" i="17" s="1"/>
  <c r="J91" i="17" s="1"/>
  <c r="J92" i="17" s="1"/>
  <c r="J93" i="17" s="1"/>
  <c r="J94" i="17" s="1"/>
  <c r="J95" i="17" s="1"/>
  <c r="J96" i="17" s="1"/>
  <c r="J97" i="17" s="1"/>
  <c r="J98" i="17" s="1"/>
  <c r="J99" i="17" s="1"/>
  <c r="J100" i="17" s="1"/>
  <c r="J101" i="17" s="1"/>
  <c r="J102" i="17" s="1"/>
  <c r="J103" i="17" s="1"/>
  <c r="R1" i="17"/>
  <c r="T1" i="17" s="1"/>
  <c r="M1" i="17"/>
  <c r="P2" i="17" s="1"/>
  <c r="LI2" i="9"/>
  <c r="LI4" i="9" s="1"/>
  <c r="LH2" i="9"/>
  <c r="LH4" i="9" s="1"/>
  <c r="MH11" i="9"/>
  <c r="MK10" i="9"/>
  <c r="MD10" i="9"/>
  <c r="P10" i="17" s="1"/>
  <c r="LV5" i="9"/>
  <c r="LO2" i="9"/>
  <c r="LO11" i="9" s="1"/>
  <c r="LV1" i="9"/>
  <c r="J12" i="16"/>
  <c r="J13" i="16" s="1"/>
  <c r="J14" i="16" s="1"/>
  <c r="J15" i="16" s="1"/>
  <c r="J16" i="16" s="1"/>
  <c r="J17" i="16" s="1"/>
  <c r="J18" i="16" s="1"/>
  <c r="J19" i="16" s="1"/>
  <c r="J20" i="16" s="1"/>
  <c r="J21" i="16" s="1"/>
  <c r="J22" i="16" s="1"/>
  <c r="J23" i="16" s="1"/>
  <c r="J24" i="16" s="1"/>
  <c r="J25" i="16" s="1"/>
  <c r="J26" i="16" s="1"/>
  <c r="J27" i="16" s="1"/>
  <c r="J28" i="16" s="1"/>
  <c r="J29" i="16" s="1"/>
  <c r="J30" i="16" s="1"/>
  <c r="J31" i="16" s="1"/>
  <c r="J32" i="16" s="1"/>
  <c r="J33" i="16" s="1"/>
  <c r="J34" i="16" s="1"/>
  <c r="J35" i="16" s="1"/>
  <c r="J36" i="16" s="1"/>
  <c r="J37" i="16" s="1"/>
  <c r="J38" i="16" s="1"/>
  <c r="J39" i="16" s="1"/>
  <c r="J40" i="16" s="1"/>
  <c r="J41" i="16" s="1"/>
  <c r="J42" i="16" s="1"/>
  <c r="J43" i="16" s="1"/>
  <c r="J44" i="16" s="1"/>
  <c r="J45" i="16" s="1"/>
  <c r="J46" i="16" s="1"/>
  <c r="J47" i="16" s="1"/>
  <c r="J48" i="16" s="1"/>
  <c r="J49" i="16" s="1"/>
  <c r="J50" i="16" s="1"/>
  <c r="J51" i="16" s="1"/>
  <c r="J52" i="16" s="1"/>
  <c r="J53" i="16" s="1"/>
  <c r="J54" i="16" s="1"/>
  <c r="J55" i="16" s="1"/>
  <c r="J56" i="16" s="1"/>
  <c r="J57" i="16" s="1"/>
  <c r="J58" i="16" s="1"/>
  <c r="J59" i="16" s="1"/>
  <c r="J60" i="16" s="1"/>
  <c r="J61" i="16" s="1"/>
  <c r="J62" i="16" s="1"/>
  <c r="J63" i="16" s="1"/>
  <c r="J64" i="16" s="1"/>
  <c r="J65" i="16" s="1"/>
  <c r="J66" i="16" s="1"/>
  <c r="J67" i="16" s="1"/>
  <c r="J68" i="16" s="1"/>
  <c r="J69" i="16" s="1"/>
  <c r="J70" i="16" s="1"/>
  <c r="J71" i="16" s="1"/>
  <c r="J72" i="16" s="1"/>
  <c r="J73" i="16" s="1"/>
  <c r="J74" i="16" s="1"/>
  <c r="J75" i="16" s="1"/>
  <c r="J76" i="16" s="1"/>
  <c r="J77" i="16" s="1"/>
  <c r="J78" i="16" s="1"/>
  <c r="J79" i="16" s="1"/>
  <c r="J80" i="16" s="1"/>
  <c r="J81" i="16" s="1"/>
  <c r="J82" i="16" s="1"/>
  <c r="J83" i="16" s="1"/>
  <c r="J84" i="16" s="1"/>
  <c r="J85" i="16" s="1"/>
  <c r="J86" i="16" s="1"/>
  <c r="J87" i="16" s="1"/>
  <c r="J88" i="16" s="1"/>
  <c r="J89" i="16" s="1"/>
  <c r="J90" i="16" s="1"/>
  <c r="J91" i="16" s="1"/>
  <c r="J92" i="16" s="1"/>
  <c r="J93" i="16" s="1"/>
  <c r="J94" i="16" s="1"/>
  <c r="J95" i="16" s="1"/>
  <c r="J96" i="16" s="1"/>
  <c r="J97" i="16" s="1"/>
  <c r="J98" i="16" s="1"/>
  <c r="J99" i="16" s="1"/>
  <c r="J100" i="16" s="1"/>
  <c r="J101" i="16" s="1"/>
  <c r="J102" i="16" s="1"/>
  <c r="J103" i="16" s="1"/>
  <c r="R1" i="16"/>
  <c r="T1" i="16" s="1"/>
  <c r="M1" i="16"/>
  <c r="P2" i="16" s="1"/>
  <c r="JK2" i="9"/>
  <c r="JK4" i="9" s="1"/>
  <c r="JJ2" i="9"/>
  <c r="JJ4" i="9" s="1"/>
  <c r="KJ11" i="9"/>
  <c r="KF10" i="9"/>
  <c r="KM10" i="9" s="1"/>
  <c r="JX5" i="9"/>
  <c r="JQ2" i="9"/>
  <c r="JQ11" i="9" s="1"/>
  <c r="JX1" i="9"/>
  <c r="BR1" i="9"/>
  <c r="DP1" i="9" s="1"/>
  <c r="J12" i="15"/>
  <c r="J13" i="15" s="1"/>
  <c r="J14" i="15" s="1"/>
  <c r="J15" i="15" s="1"/>
  <c r="J16" i="15" s="1"/>
  <c r="J17" i="15" s="1"/>
  <c r="J18" i="15" s="1"/>
  <c r="J19" i="15" s="1"/>
  <c r="J20" i="15" s="1"/>
  <c r="J21" i="15" s="1"/>
  <c r="J22" i="15" s="1"/>
  <c r="J23" i="15" s="1"/>
  <c r="J24" i="15" s="1"/>
  <c r="J25" i="15" s="1"/>
  <c r="J26" i="15" s="1"/>
  <c r="J27" i="15" s="1"/>
  <c r="J28" i="15" s="1"/>
  <c r="J29" i="15" s="1"/>
  <c r="J30" i="15" s="1"/>
  <c r="J31" i="15" s="1"/>
  <c r="J32" i="15" s="1"/>
  <c r="J33" i="15" s="1"/>
  <c r="J34" i="15" s="1"/>
  <c r="J35" i="15" s="1"/>
  <c r="J36" i="15" s="1"/>
  <c r="J37" i="15" s="1"/>
  <c r="J38" i="15" s="1"/>
  <c r="J39" i="15" s="1"/>
  <c r="J40" i="15" s="1"/>
  <c r="J41" i="15" s="1"/>
  <c r="J42" i="15" s="1"/>
  <c r="J43" i="15" s="1"/>
  <c r="J44" i="15" s="1"/>
  <c r="J45" i="15" s="1"/>
  <c r="J46" i="15" s="1"/>
  <c r="J47" i="15" s="1"/>
  <c r="J48" i="15" s="1"/>
  <c r="J49" i="15" s="1"/>
  <c r="J50" i="15" s="1"/>
  <c r="J51" i="15" s="1"/>
  <c r="J52" i="15" s="1"/>
  <c r="J53" i="15" s="1"/>
  <c r="J54" i="15" s="1"/>
  <c r="J55" i="15" s="1"/>
  <c r="J56" i="15" s="1"/>
  <c r="J57" i="15" s="1"/>
  <c r="J58" i="15" s="1"/>
  <c r="J59" i="15" s="1"/>
  <c r="J60" i="15" s="1"/>
  <c r="J61" i="15" s="1"/>
  <c r="J62" i="15" s="1"/>
  <c r="J63" i="15" s="1"/>
  <c r="J64" i="15" s="1"/>
  <c r="J65" i="15" s="1"/>
  <c r="J66" i="15" s="1"/>
  <c r="J67" i="15" s="1"/>
  <c r="J68" i="15" s="1"/>
  <c r="J69" i="15" s="1"/>
  <c r="J70" i="15" s="1"/>
  <c r="J71" i="15" s="1"/>
  <c r="J72" i="15" s="1"/>
  <c r="J73" i="15" s="1"/>
  <c r="J74" i="15" s="1"/>
  <c r="J75" i="15" s="1"/>
  <c r="J76" i="15" s="1"/>
  <c r="J77" i="15" s="1"/>
  <c r="J78" i="15" s="1"/>
  <c r="J79" i="15" s="1"/>
  <c r="J80" i="15" s="1"/>
  <c r="J81" i="15" s="1"/>
  <c r="J82" i="15" s="1"/>
  <c r="J83" i="15" s="1"/>
  <c r="J84" i="15" s="1"/>
  <c r="J85" i="15" s="1"/>
  <c r="J86" i="15" s="1"/>
  <c r="J87" i="15" s="1"/>
  <c r="J88" i="15" s="1"/>
  <c r="J89" i="15" s="1"/>
  <c r="J90" i="15" s="1"/>
  <c r="J91" i="15" s="1"/>
  <c r="J92" i="15" s="1"/>
  <c r="J93" i="15" s="1"/>
  <c r="J94" i="15" s="1"/>
  <c r="J95" i="15" s="1"/>
  <c r="J96" i="15" s="1"/>
  <c r="J97" i="15" s="1"/>
  <c r="J98" i="15" s="1"/>
  <c r="J99" i="15" s="1"/>
  <c r="J100" i="15" s="1"/>
  <c r="J101" i="15" s="1"/>
  <c r="J102" i="15" s="1"/>
  <c r="J103" i="15" s="1"/>
  <c r="R1" i="15"/>
  <c r="M1" i="15"/>
  <c r="P2" i="15" s="1"/>
  <c r="HO2" i="9"/>
  <c r="HN2" i="9"/>
  <c r="HM2" i="9"/>
  <c r="HL2" i="9"/>
  <c r="IL11" i="9"/>
  <c r="IL12" i="9" s="1"/>
  <c r="IO10" i="9"/>
  <c r="IH10" i="9"/>
  <c r="P10" i="15" s="1"/>
  <c r="HZ5" i="9"/>
  <c r="HO4" i="9"/>
  <c r="HN4" i="9"/>
  <c r="HS2" i="9"/>
  <c r="HS11" i="9" s="1"/>
  <c r="HZ1" i="9"/>
  <c r="JJ3" i="9"/>
  <c r="JK3" i="9"/>
  <c r="LI3" i="9"/>
  <c r="HO3" i="9"/>
  <c r="HN3" i="9"/>
  <c r="FN1" i="9" l="1"/>
  <c r="DQ1" i="9"/>
  <c r="DR1" i="9" s="1"/>
  <c r="P10" i="16"/>
  <c r="T2" i="17"/>
  <c r="R2" i="17"/>
  <c r="LI5" i="9"/>
  <c r="MH12" i="9"/>
  <c r="T2" i="16"/>
  <c r="R2" i="16"/>
  <c r="JJ5" i="9"/>
  <c r="JK5" i="9"/>
  <c r="KJ12" i="9"/>
  <c r="R2" i="15"/>
  <c r="T1" i="15"/>
  <c r="T2" i="15" s="1"/>
  <c r="HO5" i="9"/>
  <c r="HN5" i="9"/>
  <c r="HL4" i="9"/>
  <c r="IL13" i="9"/>
  <c r="HM4" i="9"/>
  <c r="J12" i="14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J38" i="14" s="1"/>
  <c r="J39" i="14" s="1"/>
  <c r="J40" i="14" s="1"/>
  <c r="J41" i="14" s="1"/>
  <c r="J42" i="14" s="1"/>
  <c r="J43" i="14" s="1"/>
  <c r="J44" i="14" s="1"/>
  <c r="J45" i="14" s="1"/>
  <c r="J46" i="14" s="1"/>
  <c r="J47" i="14" s="1"/>
  <c r="J48" i="14" s="1"/>
  <c r="J49" i="14" s="1"/>
  <c r="J50" i="14" s="1"/>
  <c r="J51" i="14" s="1"/>
  <c r="J52" i="14" s="1"/>
  <c r="J53" i="14" s="1"/>
  <c r="J54" i="14" s="1"/>
  <c r="J55" i="14" s="1"/>
  <c r="J56" i="14" s="1"/>
  <c r="J57" i="14" s="1"/>
  <c r="J58" i="14" s="1"/>
  <c r="J59" i="14" s="1"/>
  <c r="J60" i="14" s="1"/>
  <c r="J61" i="14" s="1"/>
  <c r="J62" i="14" s="1"/>
  <c r="J63" i="14" s="1"/>
  <c r="J64" i="14" s="1"/>
  <c r="J65" i="14" s="1"/>
  <c r="J66" i="14" s="1"/>
  <c r="J67" i="14" s="1"/>
  <c r="J68" i="14" s="1"/>
  <c r="J69" i="14" s="1"/>
  <c r="J70" i="14" s="1"/>
  <c r="J71" i="14" s="1"/>
  <c r="J72" i="14" s="1"/>
  <c r="J73" i="14" s="1"/>
  <c r="J74" i="14" s="1"/>
  <c r="J75" i="14" s="1"/>
  <c r="J76" i="14" s="1"/>
  <c r="J77" i="14" s="1"/>
  <c r="J78" i="14" s="1"/>
  <c r="J79" i="14" s="1"/>
  <c r="J80" i="14" s="1"/>
  <c r="J81" i="14" s="1"/>
  <c r="J82" i="14" s="1"/>
  <c r="J83" i="14" s="1"/>
  <c r="J84" i="14" s="1"/>
  <c r="J85" i="14" s="1"/>
  <c r="J86" i="14" s="1"/>
  <c r="J87" i="14" s="1"/>
  <c r="J88" i="14" s="1"/>
  <c r="J89" i="14" s="1"/>
  <c r="J90" i="14" s="1"/>
  <c r="J91" i="14" s="1"/>
  <c r="J92" i="14" s="1"/>
  <c r="J93" i="14" s="1"/>
  <c r="J94" i="14" s="1"/>
  <c r="J95" i="14" s="1"/>
  <c r="J96" i="14" s="1"/>
  <c r="J97" i="14" s="1"/>
  <c r="J98" i="14" s="1"/>
  <c r="J99" i="14" s="1"/>
  <c r="J100" i="14" s="1"/>
  <c r="J101" i="14" s="1"/>
  <c r="J102" i="14" s="1"/>
  <c r="J103" i="14" s="1"/>
  <c r="R1" i="14"/>
  <c r="M1" i="14"/>
  <c r="P2" i="14" s="1"/>
  <c r="HM3" i="9"/>
  <c r="HN10" i="9"/>
  <c r="JJ10" i="9"/>
  <c r="LI10" i="9"/>
  <c r="LH3" i="9"/>
  <c r="HL3" i="9"/>
  <c r="JK10" i="9"/>
  <c r="HO10" i="9"/>
  <c r="HL1" i="9" l="1"/>
  <c r="FO1" i="9"/>
  <c r="FP1" i="9" s="1"/>
  <c r="FQ1" i="9" s="1"/>
  <c r="MA10" i="9"/>
  <c r="L10" i="17" s="1"/>
  <c r="LH5" i="9"/>
  <c r="MH13" i="9"/>
  <c r="KC10" i="9"/>
  <c r="KB10" i="9"/>
  <c r="KJ13" i="9"/>
  <c r="IF10" i="9"/>
  <c r="IG10" i="9"/>
  <c r="HM5" i="9"/>
  <c r="HL5" i="9"/>
  <c r="IL14" i="9"/>
  <c r="R2" i="14"/>
  <c r="T1" i="14"/>
  <c r="T2" i="14" s="1"/>
  <c r="FQ2" i="9"/>
  <c r="FQ4" i="9" s="1"/>
  <c r="FP2" i="9"/>
  <c r="FO2" i="9"/>
  <c r="FN2" i="9"/>
  <c r="FN4" i="9" s="1"/>
  <c r="GN11" i="9"/>
  <c r="GN12" i="9" s="1"/>
  <c r="GN13" i="9" s="1"/>
  <c r="GN14" i="9" s="1"/>
  <c r="GN15" i="9" s="1"/>
  <c r="GN16" i="9" s="1"/>
  <c r="GQ10" i="9"/>
  <c r="GJ10" i="9"/>
  <c r="P10" i="14" s="1"/>
  <c r="GB5" i="9"/>
  <c r="FU2" i="9"/>
  <c r="FU11" i="9" s="1"/>
  <c r="FP4" i="9"/>
  <c r="GB1" i="9"/>
  <c r="FO3" i="9"/>
  <c r="LH10" i="9"/>
  <c r="HL10" i="9"/>
  <c r="FP3" i="9"/>
  <c r="FQ3" i="9"/>
  <c r="HM10" i="9"/>
  <c r="JJ1" i="9" l="1"/>
  <c r="HM1" i="9"/>
  <c r="HN1" i="9" s="1"/>
  <c r="HO1" i="9" s="1"/>
  <c r="L10" i="16"/>
  <c r="K10" i="16"/>
  <c r="LZ10" i="9"/>
  <c r="K10" i="17" s="1"/>
  <c r="MH14" i="9"/>
  <c r="M10" i="15"/>
  <c r="N10" i="15"/>
  <c r="KJ14" i="9"/>
  <c r="ID10" i="9"/>
  <c r="IE10" i="9"/>
  <c r="IL15" i="9"/>
  <c r="FQ5" i="9"/>
  <c r="FP5" i="9"/>
  <c r="GN17" i="9"/>
  <c r="FO4" i="9"/>
  <c r="FO5" i="9" s="1"/>
  <c r="FN3" i="9"/>
  <c r="FO10" i="9"/>
  <c r="FP10" i="9"/>
  <c r="FQ10" i="9"/>
  <c r="FN5" i="9" l="1"/>
  <c r="JK1" i="9"/>
  <c r="LH1" i="9"/>
  <c r="LI1" i="9" s="1"/>
  <c r="MH15" i="9"/>
  <c r="K10" i="15"/>
  <c r="L10" i="15"/>
  <c r="KJ15" i="9"/>
  <c r="IL16" i="9"/>
  <c r="GI10" i="9"/>
  <c r="GG10" i="9"/>
  <c r="GH10" i="9"/>
  <c r="GN18" i="9"/>
  <c r="J12" i="13"/>
  <c r="J13" i="13" s="1"/>
  <c r="J14" i="13" s="1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38" i="13" s="1"/>
  <c r="J39" i="13" s="1"/>
  <c r="J40" i="13" s="1"/>
  <c r="J41" i="13" s="1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J80" i="13" s="1"/>
  <c r="J81" i="13" s="1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Q1" i="13"/>
  <c r="S1" i="13" s="1"/>
  <c r="M1" i="13"/>
  <c r="Q2" i="13" s="1"/>
  <c r="DR2" i="9"/>
  <c r="DR4" i="9" s="1"/>
  <c r="DQ2" i="9"/>
  <c r="DQ4" i="9" s="1"/>
  <c r="DP2" i="9"/>
  <c r="DP4" i="9" s="1"/>
  <c r="EN11" i="9"/>
  <c r="EJ10" i="9"/>
  <c r="O10" i="13" s="1"/>
  <c r="EC5" i="9"/>
  <c r="DV2" i="9"/>
  <c r="DV11" i="9" s="1"/>
  <c r="EC1" i="9"/>
  <c r="J12" i="12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J29" i="12" s="1"/>
  <c r="J30" i="12" s="1"/>
  <c r="J31" i="12" s="1"/>
  <c r="J32" i="12" s="1"/>
  <c r="J33" i="12" s="1"/>
  <c r="J34" i="12" s="1"/>
  <c r="J35" i="12" s="1"/>
  <c r="J36" i="12" s="1"/>
  <c r="J37" i="12" s="1"/>
  <c r="J38" i="12" s="1"/>
  <c r="J39" i="12" s="1"/>
  <c r="J40" i="12" s="1"/>
  <c r="J41" i="12" s="1"/>
  <c r="J42" i="12" s="1"/>
  <c r="J43" i="12" s="1"/>
  <c r="J44" i="12" s="1"/>
  <c r="J45" i="12" s="1"/>
  <c r="J46" i="12" s="1"/>
  <c r="J47" i="12" s="1"/>
  <c r="J48" i="12" s="1"/>
  <c r="J49" i="12" s="1"/>
  <c r="J50" i="12" s="1"/>
  <c r="J51" i="12" s="1"/>
  <c r="J52" i="12" s="1"/>
  <c r="J53" i="12" s="1"/>
  <c r="J54" i="12" s="1"/>
  <c r="J55" i="12" s="1"/>
  <c r="J56" i="12" s="1"/>
  <c r="J57" i="12" s="1"/>
  <c r="J58" i="12" s="1"/>
  <c r="J59" i="12" s="1"/>
  <c r="J60" i="12" s="1"/>
  <c r="J61" i="12" s="1"/>
  <c r="J62" i="12" s="1"/>
  <c r="J63" i="12" s="1"/>
  <c r="J64" i="12" s="1"/>
  <c r="J65" i="12" s="1"/>
  <c r="J66" i="12" s="1"/>
  <c r="J67" i="12" s="1"/>
  <c r="J68" i="12" s="1"/>
  <c r="J69" i="12" s="1"/>
  <c r="J70" i="12" s="1"/>
  <c r="J71" i="12" s="1"/>
  <c r="J72" i="12" s="1"/>
  <c r="J73" i="12" s="1"/>
  <c r="J74" i="12" s="1"/>
  <c r="J75" i="12" s="1"/>
  <c r="J76" i="12" s="1"/>
  <c r="J77" i="12" s="1"/>
  <c r="J78" i="12" s="1"/>
  <c r="J79" i="12" s="1"/>
  <c r="J80" i="12" s="1"/>
  <c r="J81" i="12" s="1"/>
  <c r="J82" i="12" s="1"/>
  <c r="J83" i="12" s="1"/>
  <c r="J84" i="12" s="1"/>
  <c r="J85" i="12" s="1"/>
  <c r="J86" i="12" s="1"/>
  <c r="J87" i="12" s="1"/>
  <c r="J88" i="12" s="1"/>
  <c r="J89" i="12" s="1"/>
  <c r="J90" i="12" s="1"/>
  <c r="J91" i="12" s="1"/>
  <c r="J92" i="12" s="1"/>
  <c r="J93" i="12" s="1"/>
  <c r="J94" i="12" s="1"/>
  <c r="J95" i="12" s="1"/>
  <c r="J96" i="12" s="1"/>
  <c r="J97" i="12" s="1"/>
  <c r="J98" i="12" s="1"/>
  <c r="J99" i="12" s="1"/>
  <c r="J100" i="12" s="1"/>
  <c r="J101" i="12" s="1"/>
  <c r="J102" i="12" s="1"/>
  <c r="J103" i="12" s="1"/>
  <c r="Q1" i="12"/>
  <c r="S1" i="12" s="1"/>
  <c r="M1" i="12"/>
  <c r="O2" i="12" s="1"/>
  <c r="BX2" i="9"/>
  <c r="BX11" i="9" s="1"/>
  <c r="BR2" i="9"/>
  <c r="BR4" i="9" s="1"/>
  <c r="CP11" i="9"/>
  <c r="CP12" i="9" s="1"/>
  <c r="CP13" i="9" s="1"/>
  <c r="CP14" i="9" s="1"/>
  <c r="CL10" i="9"/>
  <c r="CS10" i="9" s="1"/>
  <c r="CE5" i="9"/>
  <c r="CE1" i="9"/>
  <c r="FN10" i="9"/>
  <c r="DR3" i="9"/>
  <c r="DP3" i="9"/>
  <c r="DQ3" i="9"/>
  <c r="GF10" i="9" l="1"/>
  <c r="K10" i="14" s="1"/>
  <c r="EQ10" i="9"/>
  <c r="MH16" i="9"/>
  <c r="KJ16" i="9"/>
  <c r="L10" i="14"/>
  <c r="IL17" i="9"/>
  <c r="N10" i="14"/>
  <c r="M10" i="14"/>
  <c r="S2" i="13"/>
  <c r="O2" i="13"/>
  <c r="GN19" i="9"/>
  <c r="DR5" i="9"/>
  <c r="DQ5" i="9"/>
  <c r="DP5" i="9"/>
  <c r="EN12" i="9"/>
  <c r="S2" i="12"/>
  <c r="Q2" i="12"/>
  <c r="CP15" i="9"/>
  <c r="BR3" i="9"/>
  <c r="DR10" i="9"/>
  <c r="DP10" i="9"/>
  <c r="DQ10" i="9"/>
  <c r="BR5" i="9" l="1"/>
  <c r="MH17" i="9"/>
  <c r="KJ17" i="9"/>
  <c r="IL18" i="9"/>
  <c r="GN20" i="9"/>
  <c r="EH10" i="9"/>
  <c r="EI10" i="9"/>
  <c r="EG10" i="9"/>
  <c r="EN13" i="9"/>
  <c r="CJ10" i="9"/>
  <c r="CP16" i="9"/>
  <c r="BR10" i="9"/>
  <c r="CI10" i="9" l="1"/>
  <c r="K10" i="12" s="1"/>
  <c r="MH18" i="9"/>
  <c r="KJ18" i="9"/>
  <c r="IL19" i="9"/>
  <c r="K10" i="13"/>
  <c r="L10" i="13"/>
  <c r="M10" i="13"/>
  <c r="GN21" i="9"/>
  <c r="EN14" i="9"/>
  <c r="CK10" i="9"/>
  <c r="CP17" i="9"/>
  <c r="AH27" i="11"/>
  <c r="AI27" i="11"/>
  <c r="AK27" i="11" s="1"/>
  <c r="AH28" i="11"/>
  <c r="AI28" i="11"/>
  <c r="AK28" i="11" s="1"/>
  <c r="AH29" i="11"/>
  <c r="AI29" i="11"/>
  <c r="AK29" i="11" s="1"/>
  <c r="AH30" i="11"/>
  <c r="AI30" i="11"/>
  <c r="AK30" i="11" s="1"/>
  <c r="AH31" i="11"/>
  <c r="AI31" i="11"/>
  <c r="AK31" i="11" s="1"/>
  <c r="AH32" i="11"/>
  <c r="AI32" i="11"/>
  <c r="AK32" i="11" s="1"/>
  <c r="AH33" i="11"/>
  <c r="AI33" i="11"/>
  <c r="AK33" i="11" s="1"/>
  <c r="AH34" i="11"/>
  <c r="AI34" i="11"/>
  <c r="AK34" i="11" s="1"/>
  <c r="BB20" i="11"/>
  <c r="BC20" i="11"/>
  <c r="BE20" i="11" s="1"/>
  <c r="BB21" i="11"/>
  <c r="BC21" i="11"/>
  <c r="BE21" i="11" s="1"/>
  <c r="BB22" i="11"/>
  <c r="BC22" i="11"/>
  <c r="BE22" i="11" s="1"/>
  <c r="BB23" i="11"/>
  <c r="BC23" i="11"/>
  <c r="BE23" i="11" s="1"/>
  <c r="BB24" i="11"/>
  <c r="BC24" i="11"/>
  <c r="BE24" i="11" s="1"/>
  <c r="BB25" i="11"/>
  <c r="BC25" i="11"/>
  <c r="BE25" i="11" s="1"/>
  <c r="BB26" i="11"/>
  <c r="BC26" i="11"/>
  <c r="BE26" i="11" s="1"/>
  <c r="BB27" i="11"/>
  <c r="BC27" i="11"/>
  <c r="BE27" i="11" s="1"/>
  <c r="MH19" i="9" l="1"/>
  <c r="KJ19" i="9"/>
  <c r="IL20" i="9"/>
  <c r="GN22" i="9"/>
  <c r="EN15" i="9"/>
  <c r="CP18" i="9"/>
  <c r="MH20" i="9" l="1"/>
  <c r="KJ20" i="9"/>
  <c r="IL21" i="9"/>
  <c r="GN23" i="9"/>
  <c r="EN16" i="9"/>
  <c r="CP19" i="9"/>
  <c r="AU13" i="2"/>
  <c r="AV13" i="2" s="1"/>
  <c r="AU14" i="2"/>
  <c r="AV14" i="2" s="1"/>
  <c r="AU15" i="2"/>
  <c r="AU16" i="2"/>
  <c r="AV16" i="2" s="1"/>
  <c r="AU17" i="2"/>
  <c r="AV17" i="2" s="1"/>
  <c r="AU18" i="2"/>
  <c r="AV18" i="2" s="1"/>
  <c r="AU19" i="2"/>
  <c r="AU20" i="2"/>
  <c r="AV20" i="2" s="1"/>
  <c r="AU21" i="2"/>
  <c r="AV21" i="2" s="1"/>
  <c r="AU22" i="2"/>
  <c r="AV22" i="2" s="1"/>
  <c r="AU23" i="2"/>
  <c r="AU24" i="2"/>
  <c r="AV24" i="2" s="1"/>
  <c r="AU25" i="2"/>
  <c r="AV25" i="2" s="1"/>
  <c r="AU26" i="2"/>
  <c r="AU27" i="2"/>
  <c r="AU28" i="2"/>
  <c r="AV28" i="2" s="1"/>
  <c r="AU29" i="2"/>
  <c r="AV29" i="2" s="1"/>
  <c r="AU30" i="2"/>
  <c r="AV30" i="2" s="1"/>
  <c r="AU31" i="2"/>
  <c r="AU32" i="2"/>
  <c r="AV32" i="2" s="1"/>
  <c r="AU33" i="2"/>
  <c r="AV33" i="2" s="1"/>
  <c r="AU34" i="2"/>
  <c r="AV34" i="2" s="1"/>
  <c r="AU35" i="2"/>
  <c r="AU36" i="2"/>
  <c r="AV36" i="2" s="1"/>
  <c r="AU37" i="2"/>
  <c r="AV37" i="2" s="1"/>
  <c r="AU38" i="2"/>
  <c r="AV38" i="2" s="1"/>
  <c r="AU39" i="2"/>
  <c r="AU40" i="2"/>
  <c r="AV40" i="2" s="1"/>
  <c r="AU41" i="2"/>
  <c r="AV41" i="2" s="1"/>
  <c r="AU42" i="2"/>
  <c r="AU43" i="2"/>
  <c r="AU44" i="2"/>
  <c r="AV44" i="2" s="1"/>
  <c r="AU45" i="2"/>
  <c r="AV45" i="2" s="1"/>
  <c r="AU46" i="2"/>
  <c r="AV46" i="2" s="1"/>
  <c r="AU47" i="2"/>
  <c r="AU48" i="2"/>
  <c r="AV48" i="2" s="1"/>
  <c r="AU49" i="2"/>
  <c r="AV49" i="2" s="1"/>
  <c r="AU50" i="2"/>
  <c r="AV50" i="2" s="1"/>
  <c r="AU51" i="2"/>
  <c r="AV51" i="2" s="1"/>
  <c r="AU52" i="2"/>
  <c r="AV52" i="2" s="1"/>
  <c r="AU53" i="2"/>
  <c r="AU54" i="2"/>
  <c r="AU55" i="2"/>
  <c r="AU56" i="2"/>
  <c r="AV56" i="2" s="1"/>
  <c r="AU57" i="2"/>
  <c r="AV57" i="2" s="1"/>
  <c r="AU58" i="2"/>
  <c r="AV58" i="2" s="1"/>
  <c r="AU59" i="2"/>
  <c r="AV59" i="2" s="1"/>
  <c r="AU60" i="2"/>
  <c r="AV60" i="2" s="1"/>
  <c r="AU61" i="2"/>
  <c r="AU62" i="2"/>
  <c r="AU63" i="2"/>
  <c r="AU64" i="2"/>
  <c r="AV64" i="2" s="1"/>
  <c r="AU65" i="2"/>
  <c r="AV65" i="2" s="1"/>
  <c r="AU66" i="2"/>
  <c r="AV66" i="2" s="1"/>
  <c r="AU67" i="2"/>
  <c r="AU68" i="2"/>
  <c r="AV68" i="2" s="1"/>
  <c r="AU69" i="2"/>
  <c r="AU70" i="2"/>
  <c r="AV70" i="2" s="1"/>
  <c r="AU71" i="2"/>
  <c r="AV71" i="2" s="1"/>
  <c r="AU72" i="2"/>
  <c r="AU73" i="2"/>
  <c r="AV73" i="2" s="1"/>
  <c r="AU74" i="2"/>
  <c r="AV74" i="2" s="1"/>
  <c r="AU75" i="2"/>
  <c r="AV75" i="2" s="1"/>
  <c r="AU76" i="2"/>
  <c r="AV76" i="2" s="1"/>
  <c r="AU77" i="2"/>
  <c r="AV77" i="2" s="1"/>
  <c r="AU78" i="2"/>
  <c r="AV78" i="2" s="1"/>
  <c r="AU79" i="2"/>
  <c r="AV79" i="2" s="1"/>
  <c r="AU80" i="2"/>
  <c r="AU81" i="2"/>
  <c r="AV81" i="2" s="1"/>
  <c r="AU82" i="2"/>
  <c r="AV82" i="2" s="1"/>
  <c r="AU83" i="2"/>
  <c r="AV83" i="2" s="1"/>
  <c r="AU84" i="2"/>
  <c r="AU85" i="2"/>
  <c r="AV85" i="2" s="1"/>
  <c r="AU86" i="2"/>
  <c r="AV86" i="2" s="1"/>
  <c r="AU87" i="2"/>
  <c r="AV87" i="2" s="1"/>
  <c r="AU88" i="2"/>
  <c r="AV88" i="2" s="1"/>
  <c r="AU89" i="2"/>
  <c r="AV89" i="2" s="1"/>
  <c r="AU90" i="2"/>
  <c r="AV90" i="2" s="1"/>
  <c r="AU91" i="2"/>
  <c r="AV91" i="2" s="1"/>
  <c r="AU92" i="2"/>
  <c r="AU93" i="2"/>
  <c r="AV93" i="2" s="1"/>
  <c r="AU94" i="2"/>
  <c r="AV94" i="2" s="1"/>
  <c r="AU95" i="2"/>
  <c r="AV95" i="2" s="1"/>
  <c r="AU96" i="2"/>
  <c r="AU97" i="2"/>
  <c r="AV97" i="2" s="1"/>
  <c r="AU98" i="2"/>
  <c r="AV98" i="2" s="1"/>
  <c r="AU99" i="2"/>
  <c r="AV99" i="2" s="1"/>
  <c r="AU100" i="2"/>
  <c r="AU101" i="2"/>
  <c r="AV101" i="2" s="1"/>
  <c r="AU102" i="2"/>
  <c r="AV102" i="2" s="1"/>
  <c r="AU103" i="2"/>
  <c r="AV103" i="2" s="1"/>
  <c r="AU12" i="2"/>
  <c r="BB19" i="11"/>
  <c r="BC19" i="11"/>
  <c r="BE19" i="11" s="1"/>
  <c r="AU11" i="2"/>
  <c r="AI26" i="11"/>
  <c r="AK26" i="11" s="1"/>
  <c r="AH26" i="11"/>
  <c r="MH21" i="9" l="1"/>
  <c r="KJ21" i="9"/>
  <c r="IL22" i="9"/>
  <c r="GN24" i="9"/>
  <c r="EN17" i="9"/>
  <c r="CP20" i="9"/>
  <c r="AV92" i="2"/>
  <c r="AV72" i="2"/>
  <c r="AV67" i="2"/>
  <c r="AV39" i="2"/>
  <c r="AV27" i="2"/>
  <c r="AV23" i="2"/>
  <c r="AV69" i="2"/>
  <c r="AV53" i="2"/>
  <c r="AV42" i="2"/>
  <c r="AV100" i="2"/>
  <c r="AV84" i="2"/>
  <c r="AV62" i="2"/>
  <c r="AV54" i="2"/>
  <c r="AV61" i="2"/>
  <c r="AV96" i="2"/>
  <c r="AV80" i="2"/>
  <c r="AV43" i="2"/>
  <c r="AV31" i="2"/>
  <c r="AV26" i="2"/>
  <c r="AV15" i="2"/>
  <c r="AV63" i="2"/>
  <c r="AV55" i="2"/>
  <c r="AV47" i="2"/>
  <c r="AV35" i="2"/>
  <c r="AV19" i="2"/>
  <c r="AV12" i="2"/>
  <c r="AV11" i="2"/>
  <c r="BB12" i="11"/>
  <c r="BB13" i="11"/>
  <c r="BB14" i="11"/>
  <c r="BB15" i="11"/>
  <c r="BB16" i="11"/>
  <c r="BB17" i="11"/>
  <c r="BB18" i="11"/>
  <c r="BB11" i="11"/>
  <c r="AX10" i="11"/>
  <c r="AZ10" i="11" s="1"/>
  <c r="BB10" i="11" s="1"/>
  <c r="BC10" i="11" s="1"/>
  <c r="BC18" i="11"/>
  <c r="BE18" i="11" s="1"/>
  <c r="BC17" i="11"/>
  <c r="BE17" i="11" s="1"/>
  <c r="BC16" i="11"/>
  <c r="BE16" i="11" s="1"/>
  <c r="BC15" i="11"/>
  <c r="BE15" i="11" s="1"/>
  <c r="BC14" i="11"/>
  <c r="BE14" i="11" s="1"/>
  <c r="BC13" i="11"/>
  <c r="BE13" i="11" s="1"/>
  <c r="BC12" i="11"/>
  <c r="BE12" i="11" s="1"/>
  <c r="BC11" i="11"/>
  <c r="BE11" i="11" s="1"/>
  <c r="BA10" i="11"/>
  <c r="AI13" i="2"/>
  <c r="AJ13" i="2" s="1"/>
  <c r="AI14" i="2"/>
  <c r="AI15" i="2"/>
  <c r="AI16" i="2"/>
  <c r="AI17" i="2"/>
  <c r="AJ17" i="2" s="1"/>
  <c r="AI18" i="2"/>
  <c r="AJ18" i="2" s="1"/>
  <c r="AI19" i="2"/>
  <c r="AI20" i="2"/>
  <c r="AI21" i="2"/>
  <c r="AJ21" i="2" s="1"/>
  <c r="AI22" i="2"/>
  <c r="AI23" i="2"/>
  <c r="AI24" i="2"/>
  <c r="AI25" i="2"/>
  <c r="AJ25" i="2" s="1"/>
  <c r="AI26" i="2"/>
  <c r="AJ26" i="2" s="1"/>
  <c r="AI27" i="2"/>
  <c r="AI28" i="2"/>
  <c r="AI29" i="2"/>
  <c r="AJ29" i="2" s="1"/>
  <c r="AI30" i="2"/>
  <c r="AI31" i="2"/>
  <c r="AI32" i="2"/>
  <c r="AI33" i="2"/>
  <c r="AJ33" i="2" s="1"/>
  <c r="AI34" i="2"/>
  <c r="AJ34" i="2" s="1"/>
  <c r="AI35" i="2"/>
  <c r="AJ35" i="2" s="1"/>
  <c r="AI36" i="2"/>
  <c r="AI37" i="2"/>
  <c r="AI38" i="2"/>
  <c r="AI39" i="2"/>
  <c r="AI40" i="2"/>
  <c r="AI41" i="2"/>
  <c r="AI42" i="2"/>
  <c r="AJ42" i="2" s="1"/>
  <c r="AI43" i="2"/>
  <c r="AI44" i="2"/>
  <c r="AI45" i="2"/>
  <c r="AJ45" i="2" s="1"/>
  <c r="AI46" i="2"/>
  <c r="AI47" i="2"/>
  <c r="AI48" i="2"/>
  <c r="AI49" i="2"/>
  <c r="AI50" i="2"/>
  <c r="AJ50" i="2" s="1"/>
  <c r="AI51" i="2"/>
  <c r="AJ51" i="2" s="1"/>
  <c r="AI52" i="2"/>
  <c r="AI53" i="2"/>
  <c r="AI54" i="2"/>
  <c r="AI55" i="2"/>
  <c r="AI56" i="2"/>
  <c r="AI57" i="2"/>
  <c r="AJ57" i="2" s="1"/>
  <c r="AI58" i="2"/>
  <c r="AJ58" i="2" s="1"/>
  <c r="AI59" i="2"/>
  <c r="AI60" i="2"/>
  <c r="AI61" i="2"/>
  <c r="AI62" i="2"/>
  <c r="AI63" i="2"/>
  <c r="AI64" i="2"/>
  <c r="AI65" i="2"/>
  <c r="AJ65" i="2" s="1"/>
  <c r="AI66" i="2"/>
  <c r="AJ66" i="2" s="1"/>
  <c r="AI67" i="2"/>
  <c r="AJ67" i="2" s="1"/>
  <c r="AI68" i="2"/>
  <c r="AI69" i="2"/>
  <c r="AJ69" i="2" s="1"/>
  <c r="AI70" i="2"/>
  <c r="AI71" i="2"/>
  <c r="AI72" i="2"/>
  <c r="AJ72" i="2" s="1"/>
  <c r="AI73" i="2"/>
  <c r="AJ73" i="2" s="1"/>
  <c r="AI74" i="2"/>
  <c r="AI75" i="2"/>
  <c r="AI76" i="2"/>
  <c r="AI77" i="2"/>
  <c r="AJ77" i="2" s="1"/>
  <c r="AI78" i="2"/>
  <c r="AI79" i="2"/>
  <c r="AI80" i="2"/>
  <c r="AJ80" i="2" s="1"/>
  <c r="AI81" i="2"/>
  <c r="AJ81" i="2" s="1"/>
  <c r="AI82" i="2"/>
  <c r="AI83" i="2"/>
  <c r="AI84" i="2"/>
  <c r="AJ84" i="2" s="1"/>
  <c r="AI85" i="2"/>
  <c r="AJ85" i="2" s="1"/>
  <c r="AI86" i="2"/>
  <c r="AJ86" i="2" s="1"/>
  <c r="AI87" i="2"/>
  <c r="AI88" i="2"/>
  <c r="AJ88" i="2" s="1"/>
  <c r="AI89" i="2"/>
  <c r="AJ89" i="2" s="1"/>
  <c r="AI90" i="2"/>
  <c r="AI91" i="2"/>
  <c r="AI92" i="2"/>
  <c r="AI93" i="2"/>
  <c r="AJ93" i="2" s="1"/>
  <c r="AI94" i="2"/>
  <c r="AJ94" i="2" s="1"/>
  <c r="AI95" i="2"/>
  <c r="AI96" i="2"/>
  <c r="AJ96" i="2" s="1"/>
  <c r="AI97" i="2"/>
  <c r="AJ97" i="2" s="1"/>
  <c r="AI98" i="2"/>
  <c r="AJ98" i="2" s="1"/>
  <c r="AI99" i="2"/>
  <c r="AI100" i="2"/>
  <c r="AI101" i="2"/>
  <c r="AJ101" i="2" s="1"/>
  <c r="AI102" i="2"/>
  <c r="AJ102" i="2" s="1"/>
  <c r="AI103" i="2"/>
  <c r="AI12" i="2"/>
  <c r="AI11" i="2"/>
  <c r="AI18" i="11"/>
  <c r="AK18" i="11" s="1"/>
  <c r="AH24" i="11"/>
  <c r="AI24" i="11"/>
  <c r="AK24" i="11" s="1"/>
  <c r="AH25" i="11"/>
  <c r="AI25" i="11"/>
  <c r="AK25" i="11" s="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11" i="11"/>
  <c r="AD10" i="11"/>
  <c r="AF10" i="11" s="1"/>
  <c r="AH10" i="11" s="1"/>
  <c r="AI10" i="11" s="1"/>
  <c r="AI23" i="11"/>
  <c r="AK23" i="11" s="1"/>
  <c r="AI22" i="11"/>
  <c r="AK22" i="11" s="1"/>
  <c r="AI21" i="11"/>
  <c r="AK21" i="11" s="1"/>
  <c r="AI20" i="11"/>
  <c r="AK20" i="11" s="1"/>
  <c r="AI19" i="11"/>
  <c r="AK19" i="11" s="1"/>
  <c r="AI17" i="11"/>
  <c r="AK17" i="11" s="1"/>
  <c r="AI16" i="11"/>
  <c r="AK16" i="11" s="1"/>
  <c r="AI15" i="11"/>
  <c r="AK15" i="11" s="1"/>
  <c r="AI14" i="11"/>
  <c r="AK14" i="11" s="1"/>
  <c r="AI13" i="11"/>
  <c r="AK13" i="11" s="1"/>
  <c r="AI12" i="11"/>
  <c r="AK12" i="11" s="1"/>
  <c r="AI11" i="11"/>
  <c r="AK11" i="11" s="1"/>
  <c r="AG10" i="11"/>
  <c r="X15" i="2"/>
  <c r="Y15" i="2" s="1"/>
  <c r="AE15" i="2"/>
  <c r="AF15" i="2" s="1"/>
  <c r="X16" i="2"/>
  <c r="Y16" i="2" s="1"/>
  <c r="AE16" i="2"/>
  <c r="AF16" i="2" s="1"/>
  <c r="X17" i="2"/>
  <c r="AE17" i="2"/>
  <c r="AF17" i="2" s="1"/>
  <c r="X18" i="2"/>
  <c r="Y18" i="2" s="1"/>
  <c r="AE18" i="2"/>
  <c r="AF18" i="2" s="1"/>
  <c r="X19" i="2"/>
  <c r="Y19" i="2" s="1"/>
  <c r="AE19" i="2"/>
  <c r="AF19" i="2" s="1"/>
  <c r="X20" i="2"/>
  <c r="Y20" i="2" s="1"/>
  <c r="AE20" i="2"/>
  <c r="AF20" i="2" s="1"/>
  <c r="X21" i="2"/>
  <c r="AE21" i="2"/>
  <c r="AF21" i="2" s="1"/>
  <c r="X22" i="2"/>
  <c r="Y22" i="2" s="1"/>
  <c r="AE22" i="2"/>
  <c r="AF22" i="2" s="1"/>
  <c r="X23" i="2"/>
  <c r="Y23" i="2" s="1"/>
  <c r="AE23" i="2"/>
  <c r="AF23" i="2" s="1"/>
  <c r="X24" i="2"/>
  <c r="Y24" i="2" s="1"/>
  <c r="AE24" i="2"/>
  <c r="AF24" i="2" s="1"/>
  <c r="X25" i="2"/>
  <c r="Y25" i="2" s="1"/>
  <c r="AE25" i="2"/>
  <c r="AF25" i="2" s="1"/>
  <c r="X26" i="2"/>
  <c r="Y26" i="2" s="1"/>
  <c r="AE26" i="2"/>
  <c r="AF26" i="2" s="1"/>
  <c r="X27" i="2"/>
  <c r="Y27" i="2" s="1"/>
  <c r="AE27" i="2"/>
  <c r="AF27" i="2" s="1"/>
  <c r="X28" i="2"/>
  <c r="Y28" i="2" s="1"/>
  <c r="AE28" i="2"/>
  <c r="AF28" i="2" s="1"/>
  <c r="X29" i="2"/>
  <c r="AE29" i="2"/>
  <c r="AF29" i="2" s="1"/>
  <c r="X30" i="2"/>
  <c r="AE30" i="2"/>
  <c r="AF30" i="2" s="1"/>
  <c r="X31" i="2"/>
  <c r="Y31" i="2" s="1"/>
  <c r="AE31" i="2"/>
  <c r="AF31" i="2" s="1"/>
  <c r="X32" i="2"/>
  <c r="Y32" i="2" s="1"/>
  <c r="AE32" i="2"/>
  <c r="AF32" i="2" s="1"/>
  <c r="X33" i="2"/>
  <c r="AE33" i="2"/>
  <c r="AF33" i="2" s="1"/>
  <c r="X34" i="2"/>
  <c r="Y34" i="2" s="1"/>
  <c r="AE34" i="2"/>
  <c r="AF34" i="2" s="1"/>
  <c r="X35" i="2"/>
  <c r="Y35" i="2" s="1"/>
  <c r="AE35" i="2"/>
  <c r="AF35" i="2" s="1"/>
  <c r="X36" i="2"/>
  <c r="AE36" i="2"/>
  <c r="AF36" i="2" s="1"/>
  <c r="X37" i="2"/>
  <c r="AE37" i="2"/>
  <c r="AF37" i="2" s="1"/>
  <c r="X38" i="2"/>
  <c r="Y38" i="2" s="1"/>
  <c r="AE38" i="2"/>
  <c r="AF38" i="2" s="1"/>
  <c r="X39" i="2"/>
  <c r="Y39" i="2" s="1"/>
  <c r="AE39" i="2"/>
  <c r="AF39" i="2" s="1"/>
  <c r="X40" i="2"/>
  <c r="Y40" i="2" s="1"/>
  <c r="AE40" i="2"/>
  <c r="AF40" i="2" s="1"/>
  <c r="X41" i="2"/>
  <c r="AE41" i="2"/>
  <c r="AF41" i="2" s="1"/>
  <c r="X42" i="2"/>
  <c r="Y42" i="2" s="1"/>
  <c r="AE42" i="2"/>
  <c r="AF42" i="2" s="1"/>
  <c r="X43" i="2"/>
  <c r="Y43" i="2" s="1"/>
  <c r="AE43" i="2"/>
  <c r="AF43" i="2" s="1"/>
  <c r="X44" i="2"/>
  <c r="Y44" i="2" s="1"/>
  <c r="AE44" i="2"/>
  <c r="AF44" i="2" s="1"/>
  <c r="X45" i="2"/>
  <c r="Y45" i="2" s="1"/>
  <c r="AE45" i="2"/>
  <c r="AF45" i="2" s="1"/>
  <c r="X46" i="2"/>
  <c r="AE46" i="2"/>
  <c r="AF46" i="2" s="1"/>
  <c r="X47" i="2"/>
  <c r="Y47" i="2" s="1"/>
  <c r="AE47" i="2"/>
  <c r="AF47" i="2" s="1"/>
  <c r="X48" i="2"/>
  <c r="Y48" i="2" s="1"/>
  <c r="AE48" i="2"/>
  <c r="AF48" i="2" s="1"/>
  <c r="X49" i="2"/>
  <c r="AE49" i="2"/>
  <c r="AF49" i="2" s="1"/>
  <c r="X50" i="2"/>
  <c r="AE50" i="2"/>
  <c r="AF50" i="2" s="1"/>
  <c r="X51" i="2"/>
  <c r="AE51" i="2"/>
  <c r="AF51" i="2" s="1"/>
  <c r="X52" i="2"/>
  <c r="Y52" i="2" s="1"/>
  <c r="AE52" i="2"/>
  <c r="AF52" i="2" s="1"/>
  <c r="X53" i="2"/>
  <c r="Y53" i="2" s="1"/>
  <c r="AE53" i="2"/>
  <c r="AF53" i="2" s="1"/>
  <c r="X54" i="2"/>
  <c r="Y54" i="2" s="1"/>
  <c r="AE54" i="2"/>
  <c r="AF54" i="2" s="1"/>
  <c r="X55" i="2"/>
  <c r="Y55" i="2" s="1"/>
  <c r="AE55" i="2"/>
  <c r="AF55" i="2" s="1"/>
  <c r="X56" i="2"/>
  <c r="AE56" i="2"/>
  <c r="AF56" i="2" s="1"/>
  <c r="X57" i="2"/>
  <c r="AE57" i="2"/>
  <c r="AF57" i="2" s="1"/>
  <c r="X58" i="2"/>
  <c r="AE58" i="2"/>
  <c r="AF58" i="2" s="1"/>
  <c r="X59" i="2"/>
  <c r="Y59" i="2" s="1"/>
  <c r="AE59" i="2"/>
  <c r="AF59" i="2" s="1"/>
  <c r="X60" i="2"/>
  <c r="AE60" i="2"/>
  <c r="AF60" i="2" s="1"/>
  <c r="X61" i="2"/>
  <c r="AE61" i="2"/>
  <c r="AF61" i="2" s="1"/>
  <c r="X62" i="2"/>
  <c r="AE62" i="2"/>
  <c r="AF62" i="2" s="1"/>
  <c r="X63" i="2"/>
  <c r="AE63" i="2"/>
  <c r="AF63" i="2" s="1"/>
  <c r="X64" i="2"/>
  <c r="AE64" i="2"/>
  <c r="AF64" i="2" s="1"/>
  <c r="X65" i="2"/>
  <c r="Y65" i="2" s="1"/>
  <c r="AE65" i="2"/>
  <c r="AF65" i="2" s="1"/>
  <c r="X66" i="2"/>
  <c r="Y66" i="2" s="1"/>
  <c r="AE66" i="2"/>
  <c r="AF66" i="2" s="1"/>
  <c r="X67" i="2"/>
  <c r="Y67" i="2" s="1"/>
  <c r="AE67" i="2"/>
  <c r="AF67" i="2" s="1"/>
  <c r="X68" i="2"/>
  <c r="Y68" i="2" s="1"/>
  <c r="AE68" i="2"/>
  <c r="AF68" i="2" s="1"/>
  <c r="X69" i="2"/>
  <c r="Y69" i="2" s="1"/>
  <c r="AE69" i="2"/>
  <c r="AF69" i="2" s="1"/>
  <c r="X70" i="2"/>
  <c r="Y70" i="2" s="1"/>
  <c r="AE70" i="2"/>
  <c r="AF70" i="2" s="1"/>
  <c r="X71" i="2"/>
  <c r="Y71" i="2" s="1"/>
  <c r="AE71" i="2"/>
  <c r="AF71" i="2" s="1"/>
  <c r="X72" i="2"/>
  <c r="AE72" i="2"/>
  <c r="AF72" i="2" s="1"/>
  <c r="X73" i="2"/>
  <c r="Y73" i="2" s="1"/>
  <c r="AE73" i="2"/>
  <c r="AF73" i="2" s="1"/>
  <c r="X74" i="2"/>
  <c r="Y74" i="2" s="1"/>
  <c r="AE74" i="2"/>
  <c r="AF74" i="2" s="1"/>
  <c r="X75" i="2"/>
  <c r="Y75" i="2" s="1"/>
  <c r="AE75" i="2"/>
  <c r="AF75" i="2" s="1"/>
  <c r="X76" i="2"/>
  <c r="AE76" i="2"/>
  <c r="AF76" i="2" s="1"/>
  <c r="X77" i="2"/>
  <c r="AE77" i="2"/>
  <c r="AF77" i="2" s="1"/>
  <c r="X78" i="2"/>
  <c r="AE78" i="2"/>
  <c r="AF78" i="2" s="1"/>
  <c r="X79" i="2"/>
  <c r="Y79" i="2" s="1"/>
  <c r="AE79" i="2"/>
  <c r="AF79" i="2" s="1"/>
  <c r="X80" i="2"/>
  <c r="AE80" i="2"/>
  <c r="AF80" i="2" s="1"/>
  <c r="X81" i="2"/>
  <c r="Y81" i="2" s="1"/>
  <c r="AE81" i="2"/>
  <c r="AF81" i="2" s="1"/>
  <c r="X82" i="2"/>
  <c r="Y82" i="2" s="1"/>
  <c r="AE82" i="2"/>
  <c r="AF82" i="2" s="1"/>
  <c r="X83" i="2"/>
  <c r="Y83" i="2" s="1"/>
  <c r="AE83" i="2"/>
  <c r="AF83" i="2" s="1"/>
  <c r="X84" i="2"/>
  <c r="Y84" i="2" s="1"/>
  <c r="AE84" i="2"/>
  <c r="AF84" i="2" s="1"/>
  <c r="X85" i="2"/>
  <c r="Y85" i="2" s="1"/>
  <c r="AE85" i="2"/>
  <c r="AF85" i="2" s="1"/>
  <c r="X86" i="2"/>
  <c r="Y86" i="2" s="1"/>
  <c r="AE86" i="2"/>
  <c r="AF86" i="2" s="1"/>
  <c r="X87" i="2"/>
  <c r="Y87" i="2" s="1"/>
  <c r="AE87" i="2"/>
  <c r="AF87" i="2" s="1"/>
  <c r="X88" i="2"/>
  <c r="AE88" i="2"/>
  <c r="AF88" i="2" s="1"/>
  <c r="X89" i="2"/>
  <c r="Y89" i="2" s="1"/>
  <c r="AE89" i="2"/>
  <c r="AF89" i="2" s="1"/>
  <c r="X90" i="2"/>
  <c r="Y90" i="2" s="1"/>
  <c r="AE90" i="2"/>
  <c r="AF90" i="2" s="1"/>
  <c r="X91" i="2"/>
  <c r="AE91" i="2"/>
  <c r="AF91" i="2" s="1"/>
  <c r="X92" i="2"/>
  <c r="AE92" i="2"/>
  <c r="AF92" i="2" s="1"/>
  <c r="X93" i="2"/>
  <c r="Y93" i="2" s="1"/>
  <c r="AE93" i="2"/>
  <c r="AF93" i="2" s="1"/>
  <c r="X94" i="2"/>
  <c r="Y94" i="2" s="1"/>
  <c r="AE94" i="2"/>
  <c r="AF94" i="2" s="1"/>
  <c r="X95" i="2"/>
  <c r="AE95" i="2"/>
  <c r="AF95" i="2" s="1"/>
  <c r="X96" i="2"/>
  <c r="AE96" i="2"/>
  <c r="AF96" i="2" s="1"/>
  <c r="X97" i="2"/>
  <c r="Y97" i="2" s="1"/>
  <c r="AE97" i="2"/>
  <c r="AF97" i="2" s="1"/>
  <c r="X98" i="2"/>
  <c r="Y98" i="2" s="1"/>
  <c r="AE98" i="2"/>
  <c r="AF98" i="2" s="1"/>
  <c r="X99" i="2"/>
  <c r="Y99" i="2" s="1"/>
  <c r="AE99" i="2"/>
  <c r="AF99" i="2" s="1"/>
  <c r="X100" i="2"/>
  <c r="AE100" i="2"/>
  <c r="AF100" i="2" s="1"/>
  <c r="X101" i="2"/>
  <c r="AE101" i="2"/>
  <c r="AF101" i="2" s="1"/>
  <c r="X102" i="2"/>
  <c r="Y102" i="2" s="1"/>
  <c r="AE102" i="2"/>
  <c r="AF102" i="2" s="1"/>
  <c r="X103" i="2"/>
  <c r="Y103" i="2" s="1"/>
  <c r="AE103" i="2"/>
  <c r="AF103" i="2" s="1"/>
  <c r="X14" i="2"/>
  <c r="Y14" i="2" s="1"/>
  <c r="X13" i="2"/>
  <c r="Y13" i="2" s="1"/>
  <c r="X12" i="2"/>
  <c r="Y12" i="2" s="1"/>
  <c r="X11" i="2"/>
  <c r="Y11" i="2" s="1"/>
  <c r="Q103" i="2"/>
  <c r="R103" i="2" s="1"/>
  <c r="AW103" i="2" s="1"/>
  <c r="BA103" i="2" s="1"/>
  <c r="Q13" i="2"/>
  <c r="R13" i="2" s="1"/>
  <c r="AW13" i="2" s="1"/>
  <c r="Q14" i="2"/>
  <c r="R14" i="2" s="1"/>
  <c r="AW14" i="2" s="1"/>
  <c r="Q15" i="2"/>
  <c r="R15" i="2" s="1"/>
  <c r="Q16" i="2"/>
  <c r="R16" i="2" s="1"/>
  <c r="AW16" i="2" s="1"/>
  <c r="Q17" i="2"/>
  <c r="R17" i="2" s="1"/>
  <c r="AW17" i="2" s="1"/>
  <c r="Q18" i="2"/>
  <c r="Q19" i="2"/>
  <c r="Q20" i="2"/>
  <c r="R20" i="2" s="1"/>
  <c r="AW20" i="2" s="1"/>
  <c r="Q21" i="2"/>
  <c r="R21" i="2" s="1"/>
  <c r="AW21" i="2" s="1"/>
  <c r="Q22" i="2"/>
  <c r="R22" i="2" s="1"/>
  <c r="AW22" i="2" s="1"/>
  <c r="Q23" i="2"/>
  <c r="Q24" i="2"/>
  <c r="R24" i="2" s="1"/>
  <c r="AW24" i="2" s="1"/>
  <c r="Q25" i="2"/>
  <c r="R25" i="2" s="1"/>
  <c r="AW25" i="2" s="1"/>
  <c r="Q26" i="2"/>
  <c r="R26" i="2" s="1"/>
  <c r="Q27" i="2"/>
  <c r="R27" i="2" s="1"/>
  <c r="Q28" i="2"/>
  <c r="R28" i="2" s="1"/>
  <c r="AW28" i="2" s="1"/>
  <c r="Q29" i="2"/>
  <c r="R29" i="2" s="1"/>
  <c r="AW29" i="2" s="1"/>
  <c r="Q30" i="2"/>
  <c r="R30" i="2" s="1"/>
  <c r="AW30" i="2" s="1"/>
  <c r="Q31" i="2"/>
  <c r="R31" i="2" s="1"/>
  <c r="Q34" i="2"/>
  <c r="Q35" i="2"/>
  <c r="Q36" i="2"/>
  <c r="R36" i="2" s="1"/>
  <c r="AW36" i="2" s="1"/>
  <c r="BA36" i="2" s="1"/>
  <c r="Q37" i="2"/>
  <c r="R37" i="2" s="1"/>
  <c r="AW37" i="2" s="1"/>
  <c r="BA37" i="2" s="1"/>
  <c r="Q38" i="2"/>
  <c r="R38" i="2" s="1"/>
  <c r="AW38" i="2" s="1"/>
  <c r="BA38" i="2" s="1"/>
  <c r="Q39" i="2"/>
  <c r="R39" i="2" s="1"/>
  <c r="Q40" i="2"/>
  <c r="R40" i="2" s="1"/>
  <c r="AW40" i="2" s="1"/>
  <c r="BA40" i="2" s="1"/>
  <c r="Q41" i="2"/>
  <c r="R41" i="2" s="1"/>
  <c r="AW41" i="2" s="1"/>
  <c r="BA41" i="2" s="1"/>
  <c r="Q42" i="2"/>
  <c r="R42" i="2" s="1"/>
  <c r="Q43" i="2"/>
  <c r="R43" i="2" s="1"/>
  <c r="Q44" i="2"/>
  <c r="R44" i="2" s="1"/>
  <c r="AW44" i="2" s="1"/>
  <c r="BA44" i="2" s="1"/>
  <c r="Q45" i="2"/>
  <c r="R45" i="2" s="1"/>
  <c r="AW45" i="2" s="1"/>
  <c r="BA45" i="2" s="1"/>
  <c r="Q46" i="2"/>
  <c r="R46" i="2" s="1"/>
  <c r="AW46" i="2" s="1"/>
  <c r="BA46" i="2" s="1"/>
  <c r="Q47" i="2"/>
  <c r="R47" i="2" s="1"/>
  <c r="Q48" i="2"/>
  <c r="R48" i="2" s="1"/>
  <c r="AW48" i="2" s="1"/>
  <c r="BA48" i="2" s="1"/>
  <c r="Q49" i="2"/>
  <c r="R49" i="2" s="1"/>
  <c r="AW49" i="2" s="1"/>
  <c r="BA49" i="2" s="1"/>
  <c r="Q50" i="2"/>
  <c r="R50" i="2" s="1"/>
  <c r="AW50" i="2" s="1"/>
  <c r="BA50" i="2" s="1"/>
  <c r="Q51" i="2"/>
  <c r="R51" i="2" s="1"/>
  <c r="AW51" i="2" s="1"/>
  <c r="BA51" i="2" s="1"/>
  <c r="Q52" i="2"/>
  <c r="R52" i="2" s="1"/>
  <c r="AW52" i="2" s="1"/>
  <c r="BA52" i="2" s="1"/>
  <c r="Q53" i="2"/>
  <c r="R53" i="2" s="1"/>
  <c r="Q54" i="2"/>
  <c r="R54" i="2" s="1"/>
  <c r="Q55" i="2"/>
  <c r="R55" i="2" s="1"/>
  <c r="Q56" i="2"/>
  <c r="R56" i="2" s="1"/>
  <c r="AW56" i="2" s="1"/>
  <c r="BA56" i="2" s="1"/>
  <c r="Q57" i="2"/>
  <c r="R57" i="2" s="1"/>
  <c r="AW57" i="2" s="1"/>
  <c r="BA57" i="2" s="1"/>
  <c r="Q58" i="2"/>
  <c r="R58" i="2" s="1"/>
  <c r="AW58" i="2" s="1"/>
  <c r="BA58" i="2" s="1"/>
  <c r="Q59" i="2"/>
  <c r="R59" i="2" s="1"/>
  <c r="AW59" i="2" s="1"/>
  <c r="BA59" i="2" s="1"/>
  <c r="Q60" i="2"/>
  <c r="R60" i="2" s="1"/>
  <c r="AW60" i="2" s="1"/>
  <c r="BA60" i="2" s="1"/>
  <c r="Q61" i="2"/>
  <c r="R61" i="2" s="1"/>
  <c r="Q62" i="2"/>
  <c r="R62" i="2" s="1"/>
  <c r="Q63" i="2"/>
  <c r="R63" i="2" s="1"/>
  <c r="Q64" i="2"/>
  <c r="R64" i="2" s="1"/>
  <c r="AW64" i="2" s="1"/>
  <c r="BA64" i="2" s="1"/>
  <c r="Q65" i="2"/>
  <c r="R65" i="2" s="1"/>
  <c r="AW65" i="2" s="1"/>
  <c r="BA65" i="2" s="1"/>
  <c r="Q66" i="2"/>
  <c r="R66" i="2" s="1"/>
  <c r="AW66" i="2" s="1"/>
  <c r="BA66" i="2" s="1"/>
  <c r="Q67" i="2"/>
  <c r="R67" i="2" s="1"/>
  <c r="Q68" i="2"/>
  <c r="R68" i="2" s="1"/>
  <c r="AW68" i="2" s="1"/>
  <c r="BA68" i="2" s="1"/>
  <c r="Q69" i="2"/>
  <c r="R69" i="2" s="1"/>
  <c r="Q70" i="2"/>
  <c r="R70" i="2" s="1"/>
  <c r="Q71" i="2"/>
  <c r="R71" i="2" s="1"/>
  <c r="AW71" i="2" s="1"/>
  <c r="BA71" i="2" s="1"/>
  <c r="Q72" i="2"/>
  <c r="R72" i="2" s="1"/>
  <c r="Q73" i="2"/>
  <c r="R73" i="2" s="1"/>
  <c r="AW73" i="2" s="1"/>
  <c r="BA73" i="2" s="1"/>
  <c r="Q74" i="2"/>
  <c r="R74" i="2" s="1"/>
  <c r="AW74" i="2" s="1"/>
  <c r="BA74" i="2" s="1"/>
  <c r="Q75" i="2"/>
  <c r="R75" i="2" s="1"/>
  <c r="AW75" i="2" s="1"/>
  <c r="BA75" i="2" s="1"/>
  <c r="Q76" i="2"/>
  <c r="R76" i="2" s="1"/>
  <c r="AW76" i="2" s="1"/>
  <c r="BA76" i="2" s="1"/>
  <c r="Q77" i="2"/>
  <c r="R77" i="2" s="1"/>
  <c r="AW77" i="2" s="1"/>
  <c r="BA77" i="2" s="1"/>
  <c r="Q78" i="2"/>
  <c r="R78" i="2" s="1"/>
  <c r="AW78" i="2" s="1"/>
  <c r="BA78" i="2" s="1"/>
  <c r="Q79" i="2"/>
  <c r="R79" i="2" s="1"/>
  <c r="AW79" i="2" s="1"/>
  <c r="BA79" i="2" s="1"/>
  <c r="Q80" i="2"/>
  <c r="R80" i="2" s="1"/>
  <c r="Q81" i="2"/>
  <c r="R81" i="2" s="1"/>
  <c r="AW81" i="2" s="1"/>
  <c r="BA81" i="2" s="1"/>
  <c r="Q82" i="2"/>
  <c r="R82" i="2" s="1"/>
  <c r="Z82" i="2" s="1"/>
  <c r="AD82" i="2" s="1"/>
  <c r="Q83" i="2"/>
  <c r="R83" i="2" s="1"/>
  <c r="AW83" i="2" s="1"/>
  <c r="BA83" i="2" s="1"/>
  <c r="Q84" i="2"/>
  <c r="R84" i="2" s="1"/>
  <c r="Q85" i="2"/>
  <c r="R85" i="2" s="1"/>
  <c r="AW85" i="2" s="1"/>
  <c r="BA85" i="2" s="1"/>
  <c r="Q86" i="2"/>
  <c r="R86" i="2" s="1"/>
  <c r="AW86" i="2" s="1"/>
  <c r="BA86" i="2" s="1"/>
  <c r="Q87" i="2"/>
  <c r="R87" i="2" s="1"/>
  <c r="AW87" i="2" s="1"/>
  <c r="BA87" i="2" s="1"/>
  <c r="Q88" i="2"/>
  <c r="R88" i="2" s="1"/>
  <c r="AW88" i="2" s="1"/>
  <c r="BA88" i="2" s="1"/>
  <c r="Q89" i="2"/>
  <c r="R89" i="2" s="1"/>
  <c r="AW89" i="2" s="1"/>
  <c r="BA89" i="2" s="1"/>
  <c r="Q90" i="2"/>
  <c r="R90" i="2" s="1"/>
  <c r="AW90" i="2" s="1"/>
  <c r="BA90" i="2" s="1"/>
  <c r="Q91" i="2"/>
  <c r="R91" i="2" s="1"/>
  <c r="AW91" i="2" s="1"/>
  <c r="BA91" i="2" s="1"/>
  <c r="Q92" i="2"/>
  <c r="R92" i="2" s="1"/>
  <c r="Q93" i="2"/>
  <c r="R93" i="2" s="1"/>
  <c r="AW93" i="2" s="1"/>
  <c r="BA93" i="2" s="1"/>
  <c r="Q94" i="2"/>
  <c r="R94" i="2" s="1"/>
  <c r="AW94" i="2" s="1"/>
  <c r="BA94" i="2" s="1"/>
  <c r="Q95" i="2"/>
  <c r="R95" i="2" s="1"/>
  <c r="AW95" i="2" s="1"/>
  <c r="BA95" i="2" s="1"/>
  <c r="Q96" i="2"/>
  <c r="R96" i="2" s="1"/>
  <c r="Q97" i="2"/>
  <c r="R97" i="2" s="1"/>
  <c r="AW97" i="2" s="1"/>
  <c r="BA97" i="2" s="1"/>
  <c r="Q98" i="2"/>
  <c r="R98" i="2" s="1"/>
  <c r="AW98" i="2" s="1"/>
  <c r="BA98" i="2" s="1"/>
  <c r="Q99" i="2"/>
  <c r="R99" i="2" s="1"/>
  <c r="AW99" i="2" s="1"/>
  <c r="BA99" i="2" s="1"/>
  <c r="Q100" i="2"/>
  <c r="R100" i="2" s="1"/>
  <c r="Q101" i="2"/>
  <c r="R101" i="2" s="1"/>
  <c r="AW101" i="2" s="1"/>
  <c r="BA101" i="2" s="1"/>
  <c r="Q102" i="2"/>
  <c r="R102" i="2" s="1"/>
  <c r="AW102" i="2" s="1"/>
  <c r="BA102" i="2" s="1"/>
  <c r="Q12" i="2"/>
  <c r="R12" i="2" s="1"/>
  <c r="Q11" i="2"/>
  <c r="R11" i="2" s="1"/>
  <c r="AW11" i="2" s="1"/>
  <c r="N21" i="11"/>
  <c r="O21" i="11"/>
  <c r="Q21" i="11" s="1"/>
  <c r="N22" i="11"/>
  <c r="O22" i="11"/>
  <c r="Q22" i="11" s="1"/>
  <c r="N23" i="11"/>
  <c r="O23" i="11"/>
  <c r="Q23" i="11" s="1"/>
  <c r="N24" i="11"/>
  <c r="O24" i="11"/>
  <c r="Q24" i="11" s="1"/>
  <c r="O12" i="11"/>
  <c r="Q12" i="11" s="1"/>
  <c r="O13" i="11"/>
  <c r="Q13" i="11" s="1"/>
  <c r="O14" i="11"/>
  <c r="Q14" i="11" s="1"/>
  <c r="O15" i="11"/>
  <c r="Q15" i="11" s="1"/>
  <c r="O16" i="11"/>
  <c r="Q16" i="11" s="1"/>
  <c r="O17" i="11"/>
  <c r="Q17" i="11" s="1"/>
  <c r="O18" i="11"/>
  <c r="Q18" i="11" s="1"/>
  <c r="O19" i="11"/>
  <c r="Q19" i="11" s="1"/>
  <c r="O20" i="11"/>
  <c r="Q20" i="11" s="1"/>
  <c r="O11" i="11"/>
  <c r="Q11" i="11" s="1"/>
  <c r="MH22" i="9" l="1"/>
  <c r="KJ22" i="9"/>
  <c r="IL23" i="9"/>
  <c r="GN25" i="9"/>
  <c r="EN18" i="9"/>
  <c r="CP21" i="9"/>
  <c r="AW55" i="2"/>
  <c r="BA55" i="2" s="1"/>
  <c r="AW63" i="2"/>
  <c r="BA63" i="2" s="1"/>
  <c r="AW43" i="2"/>
  <c r="BA43" i="2" s="1"/>
  <c r="AW54" i="2"/>
  <c r="BA54" i="2" s="1"/>
  <c r="AW42" i="2"/>
  <c r="BA42" i="2" s="1"/>
  <c r="AW39" i="2"/>
  <c r="BA39" i="2" s="1"/>
  <c r="AW92" i="2"/>
  <c r="BA92" i="2" s="1"/>
  <c r="AW96" i="2"/>
  <c r="BA96" i="2" s="1"/>
  <c r="AW84" i="2"/>
  <c r="BA84" i="2" s="1"/>
  <c r="AW67" i="2"/>
  <c r="BA67" i="2" s="1"/>
  <c r="AW27" i="2"/>
  <c r="AW69" i="2"/>
  <c r="BA69" i="2" s="1"/>
  <c r="AW80" i="2"/>
  <c r="BA80" i="2" s="1"/>
  <c r="AW61" i="2"/>
  <c r="BA61" i="2" s="1"/>
  <c r="AW62" i="2"/>
  <c r="BA62" i="2" s="1"/>
  <c r="AW100" i="2"/>
  <c r="BA100" i="2" s="1"/>
  <c r="AW53" i="2"/>
  <c r="BA53" i="2" s="1"/>
  <c r="AW82" i="2"/>
  <c r="BA82" i="2" s="1"/>
  <c r="Z70" i="2"/>
  <c r="AD70" i="2" s="1"/>
  <c r="AW70" i="2"/>
  <c r="BA70" i="2" s="1"/>
  <c r="AK58" i="2"/>
  <c r="AO58" i="2" s="1"/>
  <c r="AK50" i="2"/>
  <c r="AO50" i="2" s="1"/>
  <c r="AW47" i="2"/>
  <c r="BA47" i="2" s="1"/>
  <c r="AW72" i="2"/>
  <c r="BA72" i="2" s="1"/>
  <c r="R35" i="2"/>
  <c r="AK35" i="2" s="1"/>
  <c r="R34" i="2"/>
  <c r="AW34" i="2" s="1"/>
  <c r="AW31" i="2"/>
  <c r="AW12" i="2"/>
  <c r="AW26" i="2"/>
  <c r="R23" i="2"/>
  <c r="AW23" i="2" s="1"/>
  <c r="R19" i="2"/>
  <c r="Z19" i="2" s="1"/>
  <c r="AW15" i="2"/>
  <c r="R18" i="2"/>
  <c r="AW18" i="2" s="1"/>
  <c r="AK93" i="2"/>
  <c r="AO93" i="2" s="1"/>
  <c r="AK69" i="2"/>
  <c r="AO69" i="2" s="1"/>
  <c r="AK26" i="2"/>
  <c r="AK94" i="2"/>
  <c r="AO94" i="2" s="1"/>
  <c r="AJ90" i="2"/>
  <c r="AK90" i="2" s="1"/>
  <c r="AO90" i="2" s="1"/>
  <c r="AK84" i="2"/>
  <c r="AO84" i="2" s="1"/>
  <c r="AK67" i="2"/>
  <c r="AO67" i="2" s="1"/>
  <c r="AJ59" i="2"/>
  <c r="AK59" i="2" s="1"/>
  <c r="AO59" i="2" s="1"/>
  <c r="AJ49" i="2"/>
  <c r="AJ27" i="2"/>
  <c r="AK27" i="2" s="1"/>
  <c r="AJ24" i="2"/>
  <c r="AK24" i="2" s="1"/>
  <c r="AJ11" i="2"/>
  <c r="AK11" i="2" s="1"/>
  <c r="AK29" i="2"/>
  <c r="AJ100" i="2"/>
  <c r="AK100" i="2" s="1"/>
  <c r="AO100" i="2" s="1"/>
  <c r="AJ92" i="2"/>
  <c r="AK92" i="2" s="1"/>
  <c r="AO92" i="2" s="1"/>
  <c r="AJ76" i="2"/>
  <c r="AK76" i="2" s="1"/>
  <c r="AO76" i="2" s="1"/>
  <c r="AJ70" i="2"/>
  <c r="AK70" i="2" s="1"/>
  <c r="AO70" i="2" s="1"/>
  <c r="AJ61" i="2"/>
  <c r="AK61" i="2" s="1"/>
  <c r="AO61" i="2" s="1"/>
  <c r="AJ41" i="2"/>
  <c r="AK41" i="2" s="1"/>
  <c r="AO41" i="2" s="1"/>
  <c r="AK101" i="2"/>
  <c r="AO101" i="2" s="1"/>
  <c r="AK88" i="2"/>
  <c r="AO88" i="2" s="1"/>
  <c r="AJ52" i="2"/>
  <c r="AK52" i="2" s="1"/>
  <c r="AO52" i="2" s="1"/>
  <c r="AJ43" i="2"/>
  <c r="AK43" i="2" s="1"/>
  <c r="AO43" i="2" s="1"/>
  <c r="AJ37" i="2"/>
  <c r="AK37" i="2" s="1"/>
  <c r="AO37" i="2" s="1"/>
  <c r="AK81" i="2"/>
  <c r="AO81" i="2" s="1"/>
  <c r="AK96" i="2"/>
  <c r="AO96" i="2" s="1"/>
  <c r="AJ99" i="2"/>
  <c r="AK99" i="2" s="1"/>
  <c r="AO99" i="2" s="1"/>
  <c r="AJ82" i="2"/>
  <c r="AK72" i="2"/>
  <c r="AO72" i="2" s="1"/>
  <c r="AK66" i="2"/>
  <c r="AO66" i="2" s="1"/>
  <c r="AJ56" i="2"/>
  <c r="AK56" i="2" s="1"/>
  <c r="AO56" i="2" s="1"/>
  <c r="AJ53" i="2"/>
  <c r="AK53" i="2" s="1"/>
  <c r="AO53" i="2" s="1"/>
  <c r="AJ40" i="2"/>
  <c r="AK40" i="2" s="1"/>
  <c r="AO40" i="2" s="1"/>
  <c r="AJ36" i="2"/>
  <c r="AK36" i="2" s="1"/>
  <c r="AO36" i="2" s="1"/>
  <c r="AK13" i="2"/>
  <c r="AK97" i="2"/>
  <c r="AO97" i="2" s="1"/>
  <c r="AK49" i="2"/>
  <c r="AO49" i="2" s="1"/>
  <c r="AK80" i="2"/>
  <c r="AO80" i="2" s="1"/>
  <c r="AJ83" i="2"/>
  <c r="AK83" i="2" s="1"/>
  <c r="AO83" i="2" s="1"/>
  <c r="AJ71" i="2"/>
  <c r="AK71" i="2" s="1"/>
  <c r="AO71" i="2" s="1"/>
  <c r="AJ68" i="2"/>
  <c r="AK68" i="2" s="1"/>
  <c r="AO68" i="2" s="1"/>
  <c r="AK65" i="2"/>
  <c r="AO65" i="2" s="1"/>
  <c r="AJ48" i="2"/>
  <c r="AK48" i="2" s="1"/>
  <c r="AO48" i="2" s="1"/>
  <c r="AK45" i="2"/>
  <c r="AO45" i="2" s="1"/>
  <c r="AK42" i="2"/>
  <c r="AO42" i="2" s="1"/>
  <c r="AJ19" i="2"/>
  <c r="AK19" i="2" s="1"/>
  <c r="AK86" i="2"/>
  <c r="AO86" i="2" s="1"/>
  <c r="AK82" i="2"/>
  <c r="AO82" i="2" s="1"/>
  <c r="AK17" i="2"/>
  <c r="AJ12" i="2"/>
  <c r="AK12" i="2" s="1"/>
  <c r="AK89" i="2"/>
  <c r="AO89" i="2" s="1"/>
  <c r="AK85" i="2"/>
  <c r="AO85" i="2" s="1"/>
  <c r="AK77" i="2"/>
  <c r="AO77" i="2" s="1"/>
  <c r="AK73" i="2"/>
  <c r="AO73" i="2" s="1"/>
  <c r="AK57" i="2"/>
  <c r="AO57" i="2" s="1"/>
  <c r="AK98" i="2"/>
  <c r="AO98" i="2" s="1"/>
  <c r="AK51" i="2"/>
  <c r="AO51" i="2" s="1"/>
  <c r="AK102" i="2"/>
  <c r="AO102" i="2" s="1"/>
  <c r="AJ91" i="2"/>
  <c r="AK91" i="2" s="1"/>
  <c r="AO91" i="2" s="1"/>
  <c r="AJ79" i="2"/>
  <c r="AK79" i="2" s="1"/>
  <c r="AO79" i="2" s="1"/>
  <c r="AJ75" i="2"/>
  <c r="AK75" i="2" s="1"/>
  <c r="AO75" i="2" s="1"/>
  <c r="AJ64" i="2"/>
  <c r="AK64" i="2" s="1"/>
  <c r="AO64" i="2" s="1"/>
  <c r="AJ32" i="2"/>
  <c r="AK25" i="2"/>
  <c r="AK21" i="2"/>
  <c r="AJ20" i="2"/>
  <c r="AK20" i="2" s="1"/>
  <c r="AJ16" i="2"/>
  <c r="AK16" i="2" s="1"/>
  <c r="AJ63" i="2"/>
  <c r="AK63" i="2" s="1"/>
  <c r="AO63" i="2" s="1"/>
  <c r="AJ31" i="2"/>
  <c r="AK31" i="2" s="1"/>
  <c r="AJ54" i="2"/>
  <c r="AK54" i="2" s="1"/>
  <c r="AO54" i="2" s="1"/>
  <c r="AJ38" i="2"/>
  <c r="AK38" i="2" s="1"/>
  <c r="AO38" i="2" s="1"/>
  <c r="AJ22" i="2"/>
  <c r="AK22" i="2" s="1"/>
  <c r="AJ103" i="2"/>
  <c r="AK103" i="2" s="1"/>
  <c r="AO103" i="2" s="1"/>
  <c r="AJ95" i="2"/>
  <c r="AK95" i="2" s="1"/>
  <c r="AO95" i="2" s="1"/>
  <c r="AJ87" i="2"/>
  <c r="AK87" i="2" s="1"/>
  <c r="AO87" i="2" s="1"/>
  <c r="AJ78" i="2"/>
  <c r="AK78" i="2" s="1"/>
  <c r="AO78" i="2" s="1"/>
  <c r="AJ60" i="2"/>
  <c r="AK60" i="2" s="1"/>
  <c r="AO60" i="2" s="1"/>
  <c r="AJ55" i="2"/>
  <c r="AK55" i="2" s="1"/>
  <c r="AO55" i="2" s="1"/>
  <c r="AJ44" i="2"/>
  <c r="AK44" i="2" s="1"/>
  <c r="AO44" i="2" s="1"/>
  <c r="AJ39" i="2"/>
  <c r="AK39" i="2" s="1"/>
  <c r="AO39" i="2" s="1"/>
  <c r="AJ28" i="2"/>
  <c r="AK28" i="2" s="1"/>
  <c r="AJ23" i="2"/>
  <c r="AJ47" i="2"/>
  <c r="AK47" i="2" s="1"/>
  <c r="AO47" i="2" s="1"/>
  <c r="AJ15" i="2"/>
  <c r="AK15" i="2" s="1"/>
  <c r="AJ74" i="2"/>
  <c r="AK74" i="2" s="1"/>
  <c r="AO74" i="2" s="1"/>
  <c r="AJ62" i="2"/>
  <c r="AK62" i="2" s="1"/>
  <c r="AO62" i="2" s="1"/>
  <c r="AJ46" i="2"/>
  <c r="AK46" i="2" s="1"/>
  <c r="AO46" i="2" s="1"/>
  <c r="AJ30" i="2"/>
  <c r="AK30" i="2" s="1"/>
  <c r="AJ14" i="2"/>
  <c r="AK14" i="2" s="1"/>
  <c r="Z48" i="2"/>
  <c r="AD48" i="2" s="1"/>
  <c r="Z68" i="2"/>
  <c r="AD68" i="2" s="1"/>
  <c r="Z66" i="2"/>
  <c r="AD66" i="2" s="1"/>
  <c r="Z84" i="2"/>
  <c r="AD84" i="2" s="1"/>
  <c r="Z59" i="2"/>
  <c r="AD59" i="2" s="1"/>
  <c r="Z71" i="2"/>
  <c r="AD71" i="2" s="1"/>
  <c r="Z87" i="2"/>
  <c r="AD87" i="2" s="1"/>
  <c r="Z99" i="2"/>
  <c r="AD99" i="2" s="1"/>
  <c r="Z74" i="2"/>
  <c r="AD74" i="2" s="1"/>
  <c r="Z47" i="2"/>
  <c r="AD47" i="2" s="1"/>
  <c r="Z75" i="2"/>
  <c r="AD75" i="2" s="1"/>
  <c r="Z79" i="2"/>
  <c r="AD79" i="2" s="1"/>
  <c r="Z102" i="2"/>
  <c r="AD102" i="2" s="1"/>
  <c r="Z86" i="2"/>
  <c r="AD86" i="2" s="1"/>
  <c r="Z83" i="2"/>
  <c r="AD83" i="2" s="1"/>
  <c r="Z67" i="2"/>
  <c r="AD67" i="2" s="1"/>
  <c r="Z42" i="2"/>
  <c r="AD42" i="2" s="1"/>
  <c r="Z39" i="2"/>
  <c r="AD39" i="2" s="1"/>
  <c r="Y95" i="2"/>
  <c r="Z95" i="2" s="1"/>
  <c r="AD95" i="2" s="1"/>
  <c r="Y77" i="2"/>
  <c r="Z77" i="2" s="1"/>
  <c r="AD77" i="2" s="1"/>
  <c r="Y57" i="2"/>
  <c r="Z57" i="2" s="1"/>
  <c r="AD57" i="2" s="1"/>
  <c r="Y36" i="2"/>
  <c r="Z36" i="2" s="1"/>
  <c r="AD36" i="2" s="1"/>
  <c r="Y78" i="2"/>
  <c r="Z78" i="2" s="1"/>
  <c r="AD78" i="2" s="1"/>
  <c r="Y50" i="2"/>
  <c r="Z50" i="2" s="1"/>
  <c r="AD50" i="2" s="1"/>
  <c r="Y96" i="2"/>
  <c r="Z96" i="2" s="1"/>
  <c r="AD96" i="2" s="1"/>
  <c r="Y91" i="2"/>
  <c r="Z91" i="2" s="1"/>
  <c r="AD91" i="2" s="1"/>
  <c r="Y56" i="2"/>
  <c r="Z56" i="2" s="1"/>
  <c r="AD56" i="2" s="1"/>
  <c r="Y60" i="2"/>
  <c r="Z60" i="2" s="1"/>
  <c r="AD60" i="2" s="1"/>
  <c r="Z45" i="2"/>
  <c r="AD45" i="2" s="1"/>
  <c r="Z89" i="2"/>
  <c r="AD89" i="2" s="1"/>
  <c r="Z52" i="2"/>
  <c r="AD52" i="2" s="1"/>
  <c r="Z40" i="2"/>
  <c r="AD40" i="2" s="1"/>
  <c r="Z103" i="2"/>
  <c r="AD103" i="2" s="1"/>
  <c r="Z97" i="2"/>
  <c r="AD97" i="2" s="1"/>
  <c r="Z94" i="2"/>
  <c r="AD94" i="2" s="1"/>
  <c r="Z93" i="2"/>
  <c r="AD93" i="2" s="1"/>
  <c r="Z90" i="2"/>
  <c r="AD90" i="2" s="1"/>
  <c r="Z54" i="2"/>
  <c r="AD54" i="2" s="1"/>
  <c r="Z43" i="2"/>
  <c r="AD43" i="2" s="1"/>
  <c r="Z38" i="2"/>
  <c r="AD38" i="2" s="1"/>
  <c r="Z85" i="2"/>
  <c r="AD85" i="2" s="1"/>
  <c r="Z81" i="2"/>
  <c r="AD81" i="2" s="1"/>
  <c r="Z53" i="2"/>
  <c r="AD53" i="2" s="1"/>
  <c r="Z22" i="2"/>
  <c r="Z98" i="2"/>
  <c r="AD98" i="2" s="1"/>
  <c r="Z73" i="2"/>
  <c r="AD73" i="2" s="1"/>
  <c r="Z69" i="2"/>
  <c r="AD69" i="2" s="1"/>
  <c r="Z65" i="2"/>
  <c r="AD65" i="2" s="1"/>
  <c r="Z55" i="2"/>
  <c r="AD55" i="2" s="1"/>
  <c r="Z44" i="2"/>
  <c r="AD44" i="2" s="1"/>
  <c r="Y101" i="2"/>
  <c r="Z101" i="2" s="1"/>
  <c r="AD101" i="2" s="1"/>
  <c r="Y100" i="2"/>
  <c r="Z100" i="2" s="1"/>
  <c r="AD100" i="2" s="1"/>
  <c r="Y88" i="2"/>
  <c r="Z88" i="2" s="1"/>
  <c r="AD88" i="2" s="1"/>
  <c r="Y72" i="2"/>
  <c r="Z72" i="2" s="1"/>
  <c r="AD72" i="2" s="1"/>
  <c r="Z20" i="2"/>
  <c r="Z16" i="2"/>
  <c r="Z15" i="2"/>
  <c r="Z31" i="2"/>
  <c r="Z28" i="2"/>
  <c r="Z26" i="2"/>
  <c r="Z27" i="2"/>
  <c r="Z25" i="2"/>
  <c r="Z24" i="2"/>
  <c r="Y29" i="2"/>
  <c r="Z29" i="2" s="1"/>
  <c r="Y63" i="2"/>
  <c r="Z63" i="2" s="1"/>
  <c r="AD63" i="2" s="1"/>
  <c r="Y62" i="2"/>
  <c r="Z62" i="2" s="1"/>
  <c r="AD62" i="2" s="1"/>
  <c r="Y46" i="2"/>
  <c r="Z46" i="2" s="1"/>
  <c r="AD46" i="2" s="1"/>
  <c r="Y21" i="2"/>
  <c r="Z21" i="2" s="1"/>
  <c r="Y92" i="2"/>
  <c r="Z92" i="2" s="1"/>
  <c r="AD92" i="2" s="1"/>
  <c r="Y76" i="2"/>
  <c r="Z76" i="2" s="1"/>
  <c r="AD76" i="2" s="1"/>
  <c r="Y61" i="2"/>
  <c r="Z61" i="2" s="1"/>
  <c r="AD61" i="2" s="1"/>
  <c r="Y51" i="2"/>
  <c r="Z51" i="2" s="1"/>
  <c r="AD51" i="2" s="1"/>
  <c r="Y41" i="2"/>
  <c r="Z41" i="2" s="1"/>
  <c r="AD41" i="2" s="1"/>
  <c r="Y37" i="2"/>
  <c r="Z37" i="2" s="1"/>
  <c r="AD37" i="2" s="1"/>
  <c r="Y80" i="2"/>
  <c r="Z80" i="2" s="1"/>
  <c r="AD80" i="2" s="1"/>
  <c r="Y64" i="2"/>
  <c r="Z64" i="2" s="1"/>
  <c r="AD64" i="2" s="1"/>
  <c r="Y58" i="2"/>
  <c r="Z58" i="2" s="1"/>
  <c r="AD58" i="2" s="1"/>
  <c r="Y30" i="2"/>
  <c r="Z30" i="2" s="1"/>
  <c r="Y49" i="2"/>
  <c r="Z49" i="2" s="1"/>
  <c r="AD49" i="2" s="1"/>
  <c r="Y33" i="2"/>
  <c r="Y17" i="2"/>
  <c r="Z17" i="2" s="1"/>
  <c r="Z11" i="2"/>
  <c r="Z12" i="2"/>
  <c r="Z14" i="2"/>
  <c r="Z13" i="2"/>
  <c r="MH23" i="9" l="1"/>
  <c r="KJ23" i="9"/>
  <c r="IL24" i="9"/>
  <c r="GN26" i="9"/>
  <c r="Z18" i="2"/>
  <c r="AK18" i="2"/>
  <c r="EN19" i="9"/>
  <c r="CP22" i="9"/>
  <c r="AW19" i="2"/>
  <c r="AK34" i="2"/>
  <c r="Z35" i="2"/>
  <c r="Z34" i="2"/>
  <c r="AW35" i="2"/>
  <c r="AK23" i="2"/>
  <c r="Z23" i="2"/>
  <c r="J10" i="11"/>
  <c r="L10" i="11" s="1"/>
  <c r="N10" i="11" s="1"/>
  <c r="O10" i="11" s="1"/>
  <c r="H7" i="11"/>
  <c r="H10" i="11"/>
  <c r="M10" i="11" s="1"/>
  <c r="GR105" i="3"/>
  <c r="GR106" i="3"/>
  <c r="GR107" i="3"/>
  <c r="GR108" i="3"/>
  <c r="GR109" i="3"/>
  <c r="GR110" i="3"/>
  <c r="GR111" i="3"/>
  <c r="GR112" i="3"/>
  <c r="GR113" i="3"/>
  <c r="GR114" i="3"/>
  <c r="GR115" i="3"/>
  <c r="GR116" i="3"/>
  <c r="GR117" i="3"/>
  <c r="GR118" i="3"/>
  <c r="GR119" i="3"/>
  <c r="GR120" i="3"/>
  <c r="GR121" i="3"/>
  <c r="GR122" i="3"/>
  <c r="GR123" i="3"/>
  <c r="GR124" i="3"/>
  <c r="GR125" i="3"/>
  <c r="GR126" i="3"/>
  <c r="GR127" i="3"/>
  <c r="GR128" i="3"/>
  <c r="GR104" i="3"/>
  <c r="GH105" i="3"/>
  <c r="GH106" i="3"/>
  <c r="GH107" i="3"/>
  <c r="GH108" i="3"/>
  <c r="GH109" i="3"/>
  <c r="GH110" i="3"/>
  <c r="GH111" i="3"/>
  <c r="GH112" i="3"/>
  <c r="GH113" i="3"/>
  <c r="GH114" i="3"/>
  <c r="GH115" i="3"/>
  <c r="GH116" i="3"/>
  <c r="GH117" i="3"/>
  <c r="GH118" i="3"/>
  <c r="GH119" i="3"/>
  <c r="GH120" i="3"/>
  <c r="GH121" i="3"/>
  <c r="GH122" i="3"/>
  <c r="GH123" i="3"/>
  <c r="GH124" i="3"/>
  <c r="GH125" i="3"/>
  <c r="GH126" i="3"/>
  <c r="GH127" i="3"/>
  <c r="GH128" i="3"/>
  <c r="GH104" i="3"/>
  <c r="FX105" i="3"/>
  <c r="FX106" i="3"/>
  <c r="FX107" i="3"/>
  <c r="FX108" i="3"/>
  <c r="FX109" i="3"/>
  <c r="FX110" i="3"/>
  <c r="FX111" i="3"/>
  <c r="FX112" i="3"/>
  <c r="FX113" i="3"/>
  <c r="FX114" i="3"/>
  <c r="FX115" i="3"/>
  <c r="FX116" i="3"/>
  <c r="FX117" i="3"/>
  <c r="FX118" i="3"/>
  <c r="FX119" i="3"/>
  <c r="FX120" i="3"/>
  <c r="FX121" i="3"/>
  <c r="FX122" i="3"/>
  <c r="FX123" i="3"/>
  <c r="FX124" i="3"/>
  <c r="FX125" i="3"/>
  <c r="FX126" i="3"/>
  <c r="FX127" i="3"/>
  <c r="FX128" i="3"/>
  <c r="FX104" i="3"/>
  <c r="FN105" i="3"/>
  <c r="FN106" i="3"/>
  <c r="FN107" i="3"/>
  <c r="FN108" i="3"/>
  <c r="FN109" i="3"/>
  <c r="FN110" i="3"/>
  <c r="FN111" i="3"/>
  <c r="FN112" i="3"/>
  <c r="FN113" i="3"/>
  <c r="FN114" i="3"/>
  <c r="FN115" i="3"/>
  <c r="FN116" i="3"/>
  <c r="FN117" i="3"/>
  <c r="FN118" i="3"/>
  <c r="FN119" i="3"/>
  <c r="FN120" i="3"/>
  <c r="FN121" i="3"/>
  <c r="FN122" i="3"/>
  <c r="FN123" i="3"/>
  <c r="FN124" i="3"/>
  <c r="FN125" i="3"/>
  <c r="FN126" i="3"/>
  <c r="FN127" i="3"/>
  <c r="FN128" i="3"/>
  <c r="FN104" i="3"/>
  <c r="FD105" i="3"/>
  <c r="FD106" i="3"/>
  <c r="FD107" i="3"/>
  <c r="FD108" i="3"/>
  <c r="FD109" i="3"/>
  <c r="FD110" i="3"/>
  <c r="FD111" i="3"/>
  <c r="FD112" i="3"/>
  <c r="FD113" i="3"/>
  <c r="FD114" i="3"/>
  <c r="FD115" i="3"/>
  <c r="FD116" i="3"/>
  <c r="FD117" i="3"/>
  <c r="FD118" i="3"/>
  <c r="FD119" i="3"/>
  <c r="FD120" i="3"/>
  <c r="FD121" i="3"/>
  <c r="FD122" i="3"/>
  <c r="FD123" i="3"/>
  <c r="FD124" i="3"/>
  <c r="FD125" i="3"/>
  <c r="FD126" i="3"/>
  <c r="FD127" i="3"/>
  <c r="FD128" i="3"/>
  <c r="FD104" i="3"/>
  <c r="ET105" i="3"/>
  <c r="ET106" i="3"/>
  <c r="ET107" i="3"/>
  <c r="ET108" i="3"/>
  <c r="ET109" i="3"/>
  <c r="ET110" i="3"/>
  <c r="ET111" i="3"/>
  <c r="ET112" i="3"/>
  <c r="ET113" i="3"/>
  <c r="ET114" i="3"/>
  <c r="ET115" i="3"/>
  <c r="ET116" i="3"/>
  <c r="ET117" i="3"/>
  <c r="ET118" i="3"/>
  <c r="ET119" i="3"/>
  <c r="ET120" i="3"/>
  <c r="ET121" i="3"/>
  <c r="ET122" i="3"/>
  <c r="ET123" i="3"/>
  <c r="ET124" i="3"/>
  <c r="ET125" i="3"/>
  <c r="ET126" i="3"/>
  <c r="ET127" i="3"/>
  <c r="ET128" i="3"/>
  <c r="ET104" i="3"/>
  <c r="EJ105" i="3"/>
  <c r="EJ106" i="3"/>
  <c r="EJ107" i="3"/>
  <c r="EJ108" i="3"/>
  <c r="EJ109" i="3"/>
  <c r="EJ110" i="3"/>
  <c r="EJ111" i="3"/>
  <c r="EJ112" i="3"/>
  <c r="EJ113" i="3"/>
  <c r="EJ114" i="3"/>
  <c r="EJ115" i="3"/>
  <c r="EJ116" i="3"/>
  <c r="EJ117" i="3"/>
  <c r="EJ118" i="3"/>
  <c r="EJ119" i="3"/>
  <c r="EJ120" i="3"/>
  <c r="EJ121" i="3"/>
  <c r="EJ122" i="3"/>
  <c r="EJ123" i="3"/>
  <c r="EJ124" i="3"/>
  <c r="EJ125" i="3"/>
  <c r="EJ126" i="3"/>
  <c r="EJ127" i="3"/>
  <c r="EJ128" i="3"/>
  <c r="EJ104" i="3"/>
  <c r="DZ105" i="3"/>
  <c r="DZ106" i="3"/>
  <c r="DZ107" i="3"/>
  <c r="DZ108" i="3"/>
  <c r="DZ109" i="3"/>
  <c r="DZ110" i="3"/>
  <c r="DZ111" i="3"/>
  <c r="DZ112" i="3"/>
  <c r="DZ113" i="3"/>
  <c r="DZ114" i="3"/>
  <c r="DZ115" i="3"/>
  <c r="DZ116" i="3"/>
  <c r="DZ117" i="3"/>
  <c r="DZ118" i="3"/>
  <c r="DZ119" i="3"/>
  <c r="DZ120" i="3"/>
  <c r="DZ121" i="3"/>
  <c r="DZ122" i="3"/>
  <c r="DZ123" i="3"/>
  <c r="DZ124" i="3"/>
  <c r="DZ125" i="3"/>
  <c r="DZ126" i="3"/>
  <c r="DZ127" i="3"/>
  <c r="DZ128" i="3"/>
  <c r="DZ104" i="3"/>
  <c r="DP105" i="3"/>
  <c r="DP106" i="3"/>
  <c r="DP107" i="3"/>
  <c r="DP108" i="3"/>
  <c r="DP109" i="3"/>
  <c r="DP110" i="3"/>
  <c r="DP111" i="3"/>
  <c r="DP112" i="3"/>
  <c r="DP113" i="3"/>
  <c r="DP114" i="3"/>
  <c r="DP115" i="3"/>
  <c r="DP116" i="3"/>
  <c r="DP117" i="3"/>
  <c r="DP118" i="3"/>
  <c r="DP119" i="3"/>
  <c r="DP120" i="3"/>
  <c r="DP121" i="3"/>
  <c r="DP122" i="3"/>
  <c r="DP123" i="3"/>
  <c r="DP124" i="3"/>
  <c r="DP125" i="3"/>
  <c r="DP126" i="3"/>
  <c r="DP127" i="3"/>
  <c r="DP128" i="3"/>
  <c r="DP104" i="3"/>
  <c r="DF105" i="3"/>
  <c r="DF106" i="3"/>
  <c r="DF107" i="3"/>
  <c r="DF108" i="3"/>
  <c r="DF109" i="3"/>
  <c r="DF110" i="3"/>
  <c r="DF111" i="3"/>
  <c r="DF112" i="3"/>
  <c r="DF113" i="3"/>
  <c r="DF114" i="3"/>
  <c r="DF115" i="3"/>
  <c r="DF116" i="3"/>
  <c r="DF117" i="3"/>
  <c r="DF118" i="3"/>
  <c r="DF119" i="3"/>
  <c r="DF120" i="3"/>
  <c r="DF121" i="3"/>
  <c r="DF122" i="3"/>
  <c r="DF123" i="3"/>
  <c r="DF124" i="3"/>
  <c r="DF125" i="3"/>
  <c r="DF126" i="3"/>
  <c r="DF127" i="3"/>
  <c r="DF128" i="3"/>
  <c r="DF104" i="3"/>
  <c r="CV105" i="3"/>
  <c r="CV106" i="3"/>
  <c r="CV107" i="3"/>
  <c r="CV108" i="3"/>
  <c r="CV109" i="3"/>
  <c r="CV110" i="3"/>
  <c r="CV111" i="3"/>
  <c r="CV112" i="3"/>
  <c r="CV113" i="3"/>
  <c r="CV114" i="3"/>
  <c r="CV115" i="3"/>
  <c r="CV116" i="3"/>
  <c r="CV117" i="3"/>
  <c r="CV118" i="3"/>
  <c r="CV119" i="3"/>
  <c r="CV120" i="3"/>
  <c r="CV121" i="3"/>
  <c r="CV122" i="3"/>
  <c r="CV123" i="3"/>
  <c r="CV124" i="3"/>
  <c r="CV125" i="3"/>
  <c r="CV126" i="3"/>
  <c r="CV127" i="3"/>
  <c r="CV128" i="3"/>
  <c r="CV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04" i="3"/>
  <c r="CB105" i="3"/>
  <c r="CB106" i="3"/>
  <c r="CB107" i="3"/>
  <c r="CB108" i="3"/>
  <c r="CB109" i="3"/>
  <c r="CB110" i="3"/>
  <c r="CB111" i="3"/>
  <c r="CB112" i="3"/>
  <c r="CB113" i="3"/>
  <c r="CB114" i="3"/>
  <c r="CB115" i="3"/>
  <c r="CB116" i="3"/>
  <c r="CB117" i="3"/>
  <c r="CB118" i="3"/>
  <c r="CB119" i="3"/>
  <c r="CB120" i="3"/>
  <c r="CB121" i="3"/>
  <c r="CB122" i="3"/>
  <c r="CB123" i="3"/>
  <c r="CB124" i="3"/>
  <c r="CB125" i="3"/>
  <c r="CB126" i="3"/>
  <c r="CB127" i="3"/>
  <c r="CB128" i="3"/>
  <c r="CB104" i="3"/>
  <c r="BR105" i="3"/>
  <c r="BR106" i="3"/>
  <c r="BR107" i="3"/>
  <c r="BR108" i="3"/>
  <c r="BR109" i="3"/>
  <c r="BR110" i="3"/>
  <c r="BR111" i="3"/>
  <c r="BR112" i="3"/>
  <c r="BR113" i="3"/>
  <c r="BR114" i="3"/>
  <c r="BR115" i="3"/>
  <c r="BR116" i="3"/>
  <c r="BR117" i="3"/>
  <c r="BR118" i="3"/>
  <c r="BR119" i="3"/>
  <c r="BR120" i="3"/>
  <c r="BR121" i="3"/>
  <c r="BR122" i="3"/>
  <c r="BR123" i="3"/>
  <c r="BR124" i="3"/>
  <c r="BR125" i="3"/>
  <c r="BR126" i="3"/>
  <c r="BR127" i="3"/>
  <c r="BR128" i="3"/>
  <c r="BR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04" i="3"/>
  <c r="J105" i="3"/>
  <c r="J106" i="3"/>
  <c r="J107" i="3"/>
  <c r="J108" i="3"/>
  <c r="K108" i="3" s="1"/>
  <c r="J109" i="3"/>
  <c r="J110" i="3"/>
  <c r="K110" i="3" s="1"/>
  <c r="J111" i="3"/>
  <c r="K111" i="3" s="1"/>
  <c r="J112" i="3"/>
  <c r="K112" i="3" s="1"/>
  <c r="J113" i="3"/>
  <c r="J114" i="3"/>
  <c r="J115" i="3"/>
  <c r="K115" i="3" s="1"/>
  <c r="J116" i="3"/>
  <c r="K116" i="3" s="1"/>
  <c r="J117" i="3"/>
  <c r="J118" i="3"/>
  <c r="J119" i="3"/>
  <c r="K119" i="3" s="1"/>
  <c r="J120" i="3"/>
  <c r="K120" i="3" s="1"/>
  <c r="J121" i="3"/>
  <c r="J122" i="3"/>
  <c r="J123" i="3"/>
  <c r="K123" i="3" s="1"/>
  <c r="J124" i="3"/>
  <c r="K124" i="3" s="1"/>
  <c r="J125" i="3"/>
  <c r="J126" i="3"/>
  <c r="J127" i="3"/>
  <c r="K127" i="3" s="1"/>
  <c r="J128" i="3"/>
  <c r="K128" i="3" s="1"/>
  <c r="J104" i="3"/>
  <c r="J11" i="3"/>
  <c r="K109" i="3"/>
  <c r="K113" i="3"/>
  <c r="K114" i="3"/>
  <c r="K117" i="3"/>
  <c r="K118" i="3"/>
  <c r="K121" i="3"/>
  <c r="K122" i="3"/>
  <c r="K125" i="3"/>
  <c r="K126" i="3"/>
  <c r="AJ34" i="11" l="1"/>
  <c r="AL34" i="11" s="1"/>
  <c r="AJ32" i="11"/>
  <c r="AL32" i="11" s="1"/>
  <c r="AJ30" i="11"/>
  <c r="AL30" i="11" s="1"/>
  <c r="AJ28" i="11"/>
  <c r="AL28" i="11" s="1"/>
  <c r="AJ33" i="11"/>
  <c r="AL33" i="11" s="1"/>
  <c r="AJ31" i="11"/>
  <c r="AL31" i="11" s="1"/>
  <c r="AJ29" i="11"/>
  <c r="AL29" i="11" s="1"/>
  <c r="AJ27" i="11"/>
  <c r="AL27" i="11" s="1"/>
  <c r="MH24" i="9"/>
  <c r="KJ24" i="9"/>
  <c r="IL25" i="9"/>
  <c r="GN27" i="9"/>
  <c r="EN20" i="9"/>
  <c r="CP23" i="9"/>
  <c r="BD20" i="11"/>
  <c r="BF20" i="11" s="1"/>
  <c r="BD27" i="11"/>
  <c r="BF27" i="11" s="1"/>
  <c r="BD25" i="11"/>
  <c r="BF25" i="11" s="1"/>
  <c r="BD24" i="11"/>
  <c r="BF24" i="11" s="1"/>
  <c r="BD22" i="11"/>
  <c r="BF22" i="11" s="1"/>
  <c r="BD23" i="11"/>
  <c r="BF23" i="11" s="1"/>
  <c r="BD26" i="11"/>
  <c r="BF26" i="11" s="1"/>
  <c r="BD21" i="11"/>
  <c r="BF21" i="11" s="1"/>
  <c r="AX68" i="2"/>
  <c r="AY68" i="2" s="1"/>
  <c r="AZ68" i="2" s="1"/>
  <c r="AX45" i="2"/>
  <c r="AY45" i="2" s="1"/>
  <c r="AZ45" i="2" s="1"/>
  <c r="AX71" i="2"/>
  <c r="AY71" i="2" s="1"/>
  <c r="AZ71" i="2" s="1"/>
  <c r="AX94" i="2"/>
  <c r="AY94" i="2" s="1"/>
  <c r="AZ94" i="2" s="1"/>
  <c r="AX85" i="2"/>
  <c r="AY85" i="2" s="1"/>
  <c r="AZ85" i="2" s="1"/>
  <c r="AX89" i="2"/>
  <c r="AY89" i="2" s="1"/>
  <c r="AZ89" i="2" s="1"/>
  <c r="AX97" i="2"/>
  <c r="AY97" i="2" s="1"/>
  <c r="AZ97" i="2" s="1"/>
  <c r="AX98" i="2"/>
  <c r="AY98" i="2" s="1"/>
  <c r="AZ98" i="2" s="1"/>
  <c r="AX32" i="2"/>
  <c r="AX34" i="2"/>
  <c r="AY34" i="2" s="1"/>
  <c r="AX36" i="2"/>
  <c r="AY36" i="2" s="1"/>
  <c r="AZ36" i="2" s="1"/>
  <c r="AX38" i="2"/>
  <c r="AY38" i="2" s="1"/>
  <c r="AZ38" i="2" s="1"/>
  <c r="AX41" i="2"/>
  <c r="AY41" i="2" s="1"/>
  <c r="AZ41" i="2" s="1"/>
  <c r="AX64" i="2"/>
  <c r="AY64" i="2" s="1"/>
  <c r="AZ64" i="2" s="1"/>
  <c r="AX65" i="2"/>
  <c r="AY65" i="2" s="1"/>
  <c r="AZ65" i="2" s="1"/>
  <c r="AX66" i="2"/>
  <c r="AY66" i="2" s="1"/>
  <c r="AZ66" i="2" s="1"/>
  <c r="AX86" i="2"/>
  <c r="AY86" i="2" s="1"/>
  <c r="AZ86" i="2" s="1"/>
  <c r="AX103" i="2"/>
  <c r="AY103" i="2" s="1"/>
  <c r="AZ103" i="2" s="1"/>
  <c r="AX44" i="2"/>
  <c r="AY44" i="2" s="1"/>
  <c r="AZ44" i="2" s="1"/>
  <c r="AX60" i="2"/>
  <c r="AY60" i="2" s="1"/>
  <c r="AZ60" i="2" s="1"/>
  <c r="AX74" i="2"/>
  <c r="AY74" i="2" s="1"/>
  <c r="AZ74" i="2" s="1"/>
  <c r="AX83" i="2"/>
  <c r="AY83" i="2" s="1"/>
  <c r="AZ83" i="2" s="1"/>
  <c r="AX93" i="2"/>
  <c r="AY93" i="2" s="1"/>
  <c r="AZ93" i="2" s="1"/>
  <c r="AX48" i="2"/>
  <c r="AY48" i="2" s="1"/>
  <c r="AZ48" i="2" s="1"/>
  <c r="AX50" i="2"/>
  <c r="AY50" i="2" s="1"/>
  <c r="AZ50" i="2" s="1"/>
  <c r="AX39" i="2"/>
  <c r="AY39" i="2" s="1"/>
  <c r="AZ39" i="2" s="1"/>
  <c r="AX99" i="2"/>
  <c r="AY99" i="2" s="1"/>
  <c r="AZ99" i="2" s="1"/>
  <c r="AX84" i="2"/>
  <c r="AY84" i="2" s="1"/>
  <c r="AZ84" i="2" s="1"/>
  <c r="AX77" i="2"/>
  <c r="AY77" i="2" s="1"/>
  <c r="AZ77" i="2" s="1"/>
  <c r="AX58" i="2"/>
  <c r="AY58" i="2" s="1"/>
  <c r="AZ58" i="2" s="1"/>
  <c r="AX51" i="2"/>
  <c r="AY51" i="2" s="1"/>
  <c r="AZ51" i="2" s="1"/>
  <c r="AX29" i="2"/>
  <c r="AY29" i="2" s="1"/>
  <c r="AX100" i="2"/>
  <c r="AY100" i="2" s="1"/>
  <c r="AZ100" i="2" s="1"/>
  <c r="AX35" i="2"/>
  <c r="AY35" i="2" s="1"/>
  <c r="AX63" i="2"/>
  <c r="AY63" i="2" s="1"/>
  <c r="AZ63" i="2" s="1"/>
  <c r="AX102" i="2"/>
  <c r="AY102" i="2" s="1"/>
  <c r="AZ102" i="2" s="1"/>
  <c r="AX49" i="2"/>
  <c r="AY49" i="2" s="1"/>
  <c r="AZ49" i="2" s="1"/>
  <c r="AX37" i="2"/>
  <c r="AY37" i="2" s="1"/>
  <c r="AZ37" i="2" s="1"/>
  <c r="AX16" i="2"/>
  <c r="AY16" i="2" s="1"/>
  <c r="AX18" i="2"/>
  <c r="AY18" i="2" s="1"/>
  <c r="AX17" i="2"/>
  <c r="AY17" i="2" s="1"/>
  <c r="AX69" i="2"/>
  <c r="AY69" i="2" s="1"/>
  <c r="AZ69" i="2" s="1"/>
  <c r="AX42" i="2"/>
  <c r="AY42" i="2" s="1"/>
  <c r="AZ42" i="2" s="1"/>
  <c r="AX79" i="2"/>
  <c r="AY79" i="2" s="1"/>
  <c r="AZ79" i="2" s="1"/>
  <c r="AX54" i="2"/>
  <c r="AY54" i="2" s="1"/>
  <c r="AZ54" i="2" s="1"/>
  <c r="AX91" i="2"/>
  <c r="AY91" i="2" s="1"/>
  <c r="AZ91" i="2" s="1"/>
  <c r="AX31" i="2"/>
  <c r="AY31" i="2" s="1"/>
  <c r="AX15" i="2"/>
  <c r="AY15" i="2" s="1"/>
  <c r="AX81" i="2"/>
  <c r="AY81" i="2" s="1"/>
  <c r="AZ81" i="2" s="1"/>
  <c r="AX56" i="2"/>
  <c r="AY56" i="2" s="1"/>
  <c r="AZ56" i="2" s="1"/>
  <c r="AX78" i="2"/>
  <c r="AY78" i="2" s="1"/>
  <c r="AZ78" i="2" s="1"/>
  <c r="AX43" i="2"/>
  <c r="AY43" i="2" s="1"/>
  <c r="AZ43" i="2" s="1"/>
  <c r="AX25" i="2"/>
  <c r="AY25" i="2" s="1"/>
  <c r="AX24" i="2"/>
  <c r="AY24" i="2" s="1"/>
  <c r="AX95" i="2"/>
  <c r="AY95" i="2" s="1"/>
  <c r="AZ95" i="2" s="1"/>
  <c r="AX62" i="2"/>
  <c r="AY62" i="2" s="1"/>
  <c r="AZ62" i="2" s="1"/>
  <c r="AX75" i="2"/>
  <c r="AY75" i="2" s="1"/>
  <c r="AZ75" i="2" s="1"/>
  <c r="AX59" i="2"/>
  <c r="AY59" i="2" s="1"/>
  <c r="AZ59" i="2" s="1"/>
  <c r="AX55" i="2"/>
  <c r="AY55" i="2" s="1"/>
  <c r="AZ55" i="2" s="1"/>
  <c r="AX13" i="2"/>
  <c r="AY13" i="2" s="1"/>
  <c r="AX30" i="2"/>
  <c r="AY30" i="2" s="1"/>
  <c r="AX40" i="2"/>
  <c r="AY40" i="2" s="1"/>
  <c r="AZ40" i="2" s="1"/>
  <c r="AX67" i="2"/>
  <c r="AY67" i="2" s="1"/>
  <c r="AZ67" i="2" s="1"/>
  <c r="AX80" i="2"/>
  <c r="AY80" i="2" s="1"/>
  <c r="AZ80" i="2" s="1"/>
  <c r="AX82" i="2"/>
  <c r="AY82" i="2" s="1"/>
  <c r="AZ82" i="2" s="1"/>
  <c r="AX76" i="2"/>
  <c r="AY76" i="2" s="1"/>
  <c r="AZ76" i="2" s="1"/>
  <c r="AX57" i="2"/>
  <c r="AY57" i="2" s="1"/>
  <c r="AZ57" i="2" s="1"/>
  <c r="AX23" i="2"/>
  <c r="AY23" i="2" s="1"/>
  <c r="AX92" i="2"/>
  <c r="AY92" i="2" s="1"/>
  <c r="AZ92" i="2" s="1"/>
  <c r="AX52" i="2"/>
  <c r="AY52" i="2" s="1"/>
  <c r="AZ52" i="2" s="1"/>
  <c r="AX87" i="2"/>
  <c r="AY87" i="2" s="1"/>
  <c r="AZ87" i="2" s="1"/>
  <c r="AX70" i="2"/>
  <c r="AY70" i="2" s="1"/>
  <c r="AZ70" i="2" s="1"/>
  <c r="AX47" i="2"/>
  <c r="AY47" i="2" s="1"/>
  <c r="AZ47" i="2" s="1"/>
  <c r="AX33" i="2"/>
  <c r="AX28" i="2"/>
  <c r="AY28" i="2" s="1"/>
  <c r="AX46" i="2"/>
  <c r="AY46" i="2" s="1"/>
  <c r="AZ46" i="2" s="1"/>
  <c r="AX14" i="2"/>
  <c r="AY14" i="2" s="1"/>
  <c r="AX12" i="2"/>
  <c r="AY12" i="2" s="1"/>
  <c r="AX27" i="2"/>
  <c r="AY27" i="2" s="1"/>
  <c r="AX90" i="2"/>
  <c r="AY90" i="2" s="1"/>
  <c r="AZ90" i="2" s="1"/>
  <c r="AX20" i="2"/>
  <c r="AY20" i="2" s="1"/>
  <c r="AX96" i="2"/>
  <c r="AY96" i="2" s="1"/>
  <c r="AZ96" i="2" s="1"/>
  <c r="AX53" i="2"/>
  <c r="AY53" i="2" s="1"/>
  <c r="AZ53" i="2" s="1"/>
  <c r="AX61" i="2"/>
  <c r="AY61" i="2" s="1"/>
  <c r="AZ61" i="2" s="1"/>
  <c r="AX101" i="2"/>
  <c r="AY101" i="2" s="1"/>
  <c r="AZ101" i="2" s="1"/>
  <c r="AX73" i="2"/>
  <c r="AY73" i="2" s="1"/>
  <c r="AZ73" i="2" s="1"/>
  <c r="AX88" i="2"/>
  <c r="AY88" i="2" s="1"/>
  <c r="AZ88" i="2" s="1"/>
  <c r="AX72" i="2"/>
  <c r="AY72" i="2" s="1"/>
  <c r="AZ72" i="2" s="1"/>
  <c r="BD19" i="11"/>
  <c r="BF19" i="11" s="1"/>
  <c r="AX19" i="2"/>
  <c r="AY19" i="2" s="1"/>
  <c r="AX22" i="2"/>
  <c r="AY22" i="2" s="1"/>
  <c r="AX21" i="2"/>
  <c r="AY21" i="2" s="1"/>
  <c r="AX26" i="2"/>
  <c r="AY26" i="2" s="1"/>
  <c r="AJ26" i="11"/>
  <c r="AL26" i="11" s="1"/>
  <c r="AX11" i="2"/>
  <c r="AY11" i="2" s="1"/>
  <c r="AL98" i="2"/>
  <c r="AM98" i="2" s="1"/>
  <c r="AN98" i="2" s="1"/>
  <c r="BD12" i="11"/>
  <c r="BF12" i="11" s="1"/>
  <c r="BD17" i="11"/>
  <c r="BF17" i="11" s="1"/>
  <c r="AL90" i="2"/>
  <c r="AM90" i="2" s="1"/>
  <c r="AN90" i="2" s="1"/>
  <c r="AL52" i="2"/>
  <c r="AM52" i="2" s="1"/>
  <c r="AN52" i="2" s="1"/>
  <c r="AL96" i="2"/>
  <c r="AM96" i="2" s="1"/>
  <c r="AN96" i="2" s="1"/>
  <c r="AL71" i="2"/>
  <c r="AM71" i="2" s="1"/>
  <c r="AN71" i="2" s="1"/>
  <c r="AL40" i="2"/>
  <c r="AM40" i="2" s="1"/>
  <c r="AN40" i="2" s="1"/>
  <c r="AL20" i="2"/>
  <c r="AM20" i="2" s="1"/>
  <c r="AL91" i="2"/>
  <c r="AM91" i="2" s="1"/>
  <c r="AN91" i="2" s="1"/>
  <c r="AL70" i="2"/>
  <c r="AM70" i="2" s="1"/>
  <c r="AN70" i="2" s="1"/>
  <c r="AL57" i="2"/>
  <c r="AM57" i="2" s="1"/>
  <c r="AN57" i="2" s="1"/>
  <c r="BD11" i="11"/>
  <c r="BF11" i="11" s="1"/>
  <c r="AL79" i="2"/>
  <c r="AM79" i="2" s="1"/>
  <c r="AN79" i="2" s="1"/>
  <c r="AL27" i="2"/>
  <c r="AM27" i="2" s="1"/>
  <c r="AL100" i="2"/>
  <c r="AM100" i="2" s="1"/>
  <c r="AN100" i="2" s="1"/>
  <c r="BD14" i="11"/>
  <c r="BF14" i="11" s="1"/>
  <c r="AL50" i="2"/>
  <c r="AM50" i="2" s="1"/>
  <c r="AN50" i="2" s="1"/>
  <c r="AL84" i="2"/>
  <c r="AM84" i="2" s="1"/>
  <c r="AN84" i="2" s="1"/>
  <c r="AL51" i="2"/>
  <c r="AM51" i="2" s="1"/>
  <c r="AN51" i="2" s="1"/>
  <c r="AL89" i="2"/>
  <c r="AM89" i="2" s="1"/>
  <c r="AN89" i="2" s="1"/>
  <c r="AL45" i="2"/>
  <c r="AM45" i="2" s="1"/>
  <c r="AN45" i="2" s="1"/>
  <c r="AL67" i="2"/>
  <c r="AM67" i="2" s="1"/>
  <c r="AN67" i="2" s="1"/>
  <c r="AL35" i="2"/>
  <c r="AM35" i="2" s="1"/>
  <c r="AL63" i="2"/>
  <c r="AM63" i="2" s="1"/>
  <c r="AN63" i="2" s="1"/>
  <c r="AL54" i="2"/>
  <c r="AM54" i="2" s="1"/>
  <c r="AN54" i="2" s="1"/>
  <c r="AL22" i="2"/>
  <c r="AM22" i="2" s="1"/>
  <c r="AL94" i="2"/>
  <c r="AM94" i="2" s="1"/>
  <c r="AN94" i="2" s="1"/>
  <c r="AL73" i="2"/>
  <c r="AM73" i="2" s="1"/>
  <c r="AN73" i="2" s="1"/>
  <c r="AL85" i="2"/>
  <c r="AM85" i="2" s="1"/>
  <c r="AN85" i="2" s="1"/>
  <c r="AJ24" i="11"/>
  <c r="AL24" i="11" s="1"/>
  <c r="AL48" i="2"/>
  <c r="AM48" i="2" s="1"/>
  <c r="AN48" i="2" s="1"/>
  <c r="AL11" i="2"/>
  <c r="AM11" i="2" s="1"/>
  <c r="AL64" i="2"/>
  <c r="AM64" i="2" s="1"/>
  <c r="AN64" i="2" s="1"/>
  <c r="AL103" i="2"/>
  <c r="AM103" i="2" s="1"/>
  <c r="AN103" i="2" s="1"/>
  <c r="AL33" i="2"/>
  <c r="AL18" i="2"/>
  <c r="AM18" i="2" s="1"/>
  <c r="AL102" i="2"/>
  <c r="AM102" i="2" s="1"/>
  <c r="AN102" i="2" s="1"/>
  <c r="AL101" i="2"/>
  <c r="AM101" i="2" s="1"/>
  <c r="AN101" i="2" s="1"/>
  <c r="AL59" i="2"/>
  <c r="AM59" i="2" s="1"/>
  <c r="AN59" i="2" s="1"/>
  <c r="AL75" i="2"/>
  <c r="AM75" i="2" s="1"/>
  <c r="AN75" i="2" s="1"/>
  <c r="AL29" i="2"/>
  <c r="AM29" i="2" s="1"/>
  <c r="AL95" i="2"/>
  <c r="AM95" i="2" s="1"/>
  <c r="AN95" i="2" s="1"/>
  <c r="AL74" i="2"/>
  <c r="AM74" i="2" s="1"/>
  <c r="AN74" i="2" s="1"/>
  <c r="AL60" i="2"/>
  <c r="AM60" i="2" s="1"/>
  <c r="AN60" i="2" s="1"/>
  <c r="AL87" i="2"/>
  <c r="AM87" i="2" s="1"/>
  <c r="AN87" i="2" s="1"/>
  <c r="AL12" i="2"/>
  <c r="AM12" i="2" s="1"/>
  <c r="BD18" i="11"/>
  <c r="BF18" i="11" s="1"/>
  <c r="AL69" i="2"/>
  <c r="AM69" i="2" s="1"/>
  <c r="AN69" i="2" s="1"/>
  <c r="AL83" i="2"/>
  <c r="AM83" i="2" s="1"/>
  <c r="AN83" i="2" s="1"/>
  <c r="AL41" i="2"/>
  <c r="AM41" i="2" s="1"/>
  <c r="AN41" i="2" s="1"/>
  <c r="AL82" i="2"/>
  <c r="AM82" i="2" s="1"/>
  <c r="AN82" i="2" s="1"/>
  <c r="AL61" i="2"/>
  <c r="AM61" i="2" s="1"/>
  <c r="AN61" i="2" s="1"/>
  <c r="AL36" i="2"/>
  <c r="AM36" i="2" s="1"/>
  <c r="AN36" i="2" s="1"/>
  <c r="AL16" i="2"/>
  <c r="AM16" i="2" s="1"/>
  <c r="AJ25" i="11"/>
  <c r="AL25" i="11" s="1"/>
  <c r="AL88" i="2"/>
  <c r="AM88" i="2" s="1"/>
  <c r="AN88" i="2" s="1"/>
  <c r="AL68" i="2"/>
  <c r="AM68" i="2" s="1"/>
  <c r="AN68" i="2" s="1"/>
  <c r="AL43" i="2"/>
  <c r="AM43" i="2" s="1"/>
  <c r="AN43" i="2" s="1"/>
  <c r="BD15" i="11"/>
  <c r="BF15" i="11" s="1"/>
  <c r="AL56" i="2"/>
  <c r="AM56" i="2" s="1"/>
  <c r="AN56" i="2" s="1"/>
  <c r="AL92" i="2"/>
  <c r="AM92" i="2" s="1"/>
  <c r="AN92" i="2" s="1"/>
  <c r="AL26" i="2"/>
  <c r="AM26" i="2" s="1"/>
  <c r="AL72" i="2"/>
  <c r="AM72" i="2" s="1"/>
  <c r="AN72" i="2" s="1"/>
  <c r="AL58" i="2"/>
  <c r="AM58" i="2" s="1"/>
  <c r="AN58" i="2" s="1"/>
  <c r="AL66" i="2"/>
  <c r="AM66" i="2" s="1"/>
  <c r="AN66" i="2" s="1"/>
  <c r="AL34" i="2"/>
  <c r="AM34" i="2" s="1"/>
  <c r="AL80" i="2"/>
  <c r="AM80" i="2" s="1"/>
  <c r="AN80" i="2" s="1"/>
  <c r="AL25" i="2"/>
  <c r="AM25" i="2" s="1"/>
  <c r="AL17" i="2"/>
  <c r="AM17" i="2" s="1"/>
  <c r="AL23" i="2"/>
  <c r="AM23" i="2" s="1"/>
  <c r="AL15" i="2"/>
  <c r="AM15" i="2" s="1"/>
  <c r="AL46" i="2"/>
  <c r="AM46" i="2" s="1"/>
  <c r="AN46" i="2" s="1"/>
  <c r="AL14" i="2"/>
  <c r="AM14" i="2" s="1"/>
  <c r="AL76" i="2"/>
  <c r="AM76" i="2" s="1"/>
  <c r="AN76" i="2" s="1"/>
  <c r="AL24" i="2"/>
  <c r="AM24" i="2" s="1"/>
  <c r="AL78" i="2"/>
  <c r="AM78" i="2" s="1"/>
  <c r="AN78" i="2" s="1"/>
  <c r="AL32" i="2"/>
  <c r="BD16" i="11"/>
  <c r="BF16" i="11" s="1"/>
  <c r="AL77" i="2"/>
  <c r="AM77" i="2" s="1"/>
  <c r="AN77" i="2" s="1"/>
  <c r="AL28" i="2"/>
  <c r="AM28" i="2" s="1"/>
  <c r="AL49" i="2"/>
  <c r="AM49" i="2" s="1"/>
  <c r="AN49" i="2" s="1"/>
  <c r="AL53" i="2"/>
  <c r="AM53" i="2" s="1"/>
  <c r="AN53" i="2" s="1"/>
  <c r="AL21" i="2"/>
  <c r="AM21" i="2" s="1"/>
  <c r="AL13" i="2"/>
  <c r="AM13" i="2" s="1"/>
  <c r="AL65" i="2"/>
  <c r="AM65" i="2" s="1"/>
  <c r="AN65" i="2" s="1"/>
  <c r="AL81" i="2"/>
  <c r="AM81" i="2" s="1"/>
  <c r="AN81" i="2" s="1"/>
  <c r="AL31" i="2"/>
  <c r="AM31" i="2" s="1"/>
  <c r="AL38" i="2"/>
  <c r="AM38" i="2" s="1"/>
  <c r="AN38" i="2" s="1"/>
  <c r="AL86" i="2"/>
  <c r="AM86" i="2" s="1"/>
  <c r="AN86" i="2" s="1"/>
  <c r="AL39" i="2"/>
  <c r="AM39" i="2" s="1"/>
  <c r="AN39" i="2" s="1"/>
  <c r="AL99" i="2"/>
  <c r="AM99" i="2" s="1"/>
  <c r="AN99" i="2" s="1"/>
  <c r="BD13" i="11"/>
  <c r="BF13" i="11" s="1"/>
  <c r="AL44" i="2"/>
  <c r="AM44" i="2" s="1"/>
  <c r="AN44" i="2" s="1"/>
  <c r="AL19" i="2"/>
  <c r="AM19" i="2" s="1"/>
  <c r="AL37" i="2"/>
  <c r="AM37" i="2" s="1"/>
  <c r="AN37" i="2" s="1"/>
  <c r="AL97" i="2"/>
  <c r="AM97" i="2" s="1"/>
  <c r="AN97" i="2" s="1"/>
  <c r="AL42" i="2"/>
  <c r="AM42" i="2" s="1"/>
  <c r="AN42" i="2" s="1"/>
  <c r="AL55" i="2"/>
  <c r="AM55" i="2" s="1"/>
  <c r="AN55" i="2" s="1"/>
  <c r="AL47" i="2"/>
  <c r="AM47" i="2" s="1"/>
  <c r="AN47" i="2" s="1"/>
  <c r="AL93" i="2"/>
  <c r="AM93" i="2" s="1"/>
  <c r="AN93" i="2" s="1"/>
  <c r="AL30" i="2"/>
  <c r="AM30" i="2" s="1"/>
  <c r="AL62" i="2"/>
  <c r="AM62" i="2" s="1"/>
  <c r="AN62" i="2" s="1"/>
  <c r="AJ16" i="11"/>
  <c r="AL16" i="11" s="1"/>
  <c r="AA67" i="2"/>
  <c r="AB67" i="2" s="1"/>
  <c r="AC67" i="2" s="1"/>
  <c r="AA93" i="2"/>
  <c r="AB93" i="2" s="1"/>
  <c r="AC93" i="2" s="1"/>
  <c r="AA103" i="2"/>
  <c r="AB103" i="2" s="1"/>
  <c r="AC103" i="2" s="1"/>
  <c r="AJ12" i="11"/>
  <c r="AL12" i="11" s="1"/>
  <c r="AJ21" i="11"/>
  <c r="AL21" i="11" s="1"/>
  <c r="P23" i="11"/>
  <c r="R23" i="11" s="1"/>
  <c r="AJ20" i="11"/>
  <c r="AL20" i="11" s="1"/>
  <c r="AA16" i="2"/>
  <c r="AB16" i="2" s="1"/>
  <c r="AA43" i="2"/>
  <c r="AB43" i="2" s="1"/>
  <c r="AC43" i="2" s="1"/>
  <c r="AA66" i="2"/>
  <c r="AB66" i="2" s="1"/>
  <c r="AC66" i="2" s="1"/>
  <c r="AA86" i="2"/>
  <c r="AB86" i="2" s="1"/>
  <c r="AC86" i="2" s="1"/>
  <c r="AJ17" i="11"/>
  <c r="AL17" i="11" s="1"/>
  <c r="AJ11" i="11"/>
  <c r="AL11" i="11" s="1"/>
  <c r="AA52" i="2"/>
  <c r="AB52" i="2" s="1"/>
  <c r="AC52" i="2" s="1"/>
  <c r="AA47" i="2"/>
  <c r="AB47" i="2" s="1"/>
  <c r="AC47" i="2" s="1"/>
  <c r="AA81" i="2"/>
  <c r="AB81" i="2" s="1"/>
  <c r="AC81" i="2" s="1"/>
  <c r="P21" i="11"/>
  <c r="R21" i="11" s="1"/>
  <c r="AA49" i="2"/>
  <c r="AB49" i="2" s="1"/>
  <c r="AC49" i="2" s="1"/>
  <c r="AJ14" i="11"/>
  <c r="AL14" i="11" s="1"/>
  <c r="AA50" i="2"/>
  <c r="AB50" i="2" s="1"/>
  <c r="AC50" i="2" s="1"/>
  <c r="AA96" i="2"/>
  <c r="AB96" i="2" s="1"/>
  <c r="AC96" i="2" s="1"/>
  <c r="AA88" i="2"/>
  <c r="AB88" i="2" s="1"/>
  <c r="AC88" i="2" s="1"/>
  <c r="AJ19" i="11"/>
  <c r="AL19" i="11" s="1"/>
  <c r="AA100" i="2"/>
  <c r="AB100" i="2" s="1"/>
  <c r="AC100" i="2" s="1"/>
  <c r="AA64" i="2"/>
  <c r="AB64" i="2" s="1"/>
  <c r="AC64" i="2" s="1"/>
  <c r="AA92" i="2"/>
  <c r="AB92" i="2" s="1"/>
  <c r="AC92" i="2" s="1"/>
  <c r="AA45" i="2"/>
  <c r="AB45" i="2" s="1"/>
  <c r="AC45" i="2" s="1"/>
  <c r="AA102" i="2"/>
  <c r="AB102" i="2" s="1"/>
  <c r="AC102" i="2" s="1"/>
  <c r="AA97" i="2"/>
  <c r="AB97" i="2" s="1"/>
  <c r="AC97" i="2" s="1"/>
  <c r="AA19" i="2"/>
  <c r="AB19" i="2" s="1"/>
  <c r="AA35" i="2"/>
  <c r="AB35" i="2" s="1"/>
  <c r="AA98" i="2"/>
  <c r="AB98" i="2" s="1"/>
  <c r="AC98" i="2" s="1"/>
  <c r="AA62" i="2"/>
  <c r="AB62" i="2" s="1"/>
  <c r="AC62" i="2" s="1"/>
  <c r="AA21" i="2"/>
  <c r="AB21" i="2" s="1"/>
  <c r="AA85" i="2"/>
  <c r="AB85" i="2" s="1"/>
  <c r="AC85" i="2" s="1"/>
  <c r="AA37" i="2"/>
  <c r="AB37" i="2" s="1"/>
  <c r="AC37" i="2" s="1"/>
  <c r="AA73" i="2"/>
  <c r="AB73" i="2" s="1"/>
  <c r="AC73" i="2" s="1"/>
  <c r="AA30" i="2"/>
  <c r="AB30" i="2" s="1"/>
  <c r="AA26" i="2"/>
  <c r="AB26" i="2" s="1"/>
  <c r="AA13" i="2"/>
  <c r="AB13" i="2" s="1"/>
  <c r="AA95" i="2"/>
  <c r="AB95" i="2" s="1"/>
  <c r="AC95" i="2" s="1"/>
  <c r="AA36" i="2"/>
  <c r="AB36" i="2" s="1"/>
  <c r="AC36" i="2" s="1"/>
  <c r="AJ22" i="11"/>
  <c r="AL22" i="11" s="1"/>
  <c r="AA78" i="2"/>
  <c r="AB78" i="2" s="1"/>
  <c r="AC78" i="2" s="1"/>
  <c r="AA91" i="2"/>
  <c r="AB91" i="2" s="1"/>
  <c r="AC91" i="2" s="1"/>
  <c r="AA79" i="2"/>
  <c r="AB79" i="2" s="1"/>
  <c r="AC79" i="2" s="1"/>
  <c r="AA82" i="2"/>
  <c r="AB82" i="2" s="1"/>
  <c r="AC82" i="2" s="1"/>
  <c r="AA58" i="2"/>
  <c r="AB58" i="2" s="1"/>
  <c r="AC58" i="2" s="1"/>
  <c r="AA41" i="2"/>
  <c r="AB41" i="2" s="1"/>
  <c r="AC41" i="2" s="1"/>
  <c r="AA54" i="2"/>
  <c r="AB54" i="2" s="1"/>
  <c r="AC54" i="2" s="1"/>
  <c r="AA46" i="2"/>
  <c r="AB46" i="2" s="1"/>
  <c r="AC46" i="2" s="1"/>
  <c r="AA69" i="2"/>
  <c r="AB69" i="2" s="1"/>
  <c r="AC69" i="2" s="1"/>
  <c r="P22" i="11"/>
  <c r="R22" i="11" s="1"/>
  <c r="AA60" i="2"/>
  <c r="AB60" i="2" s="1"/>
  <c r="AC60" i="2" s="1"/>
  <c r="AJ23" i="11"/>
  <c r="AL23" i="11" s="1"/>
  <c r="AA84" i="2"/>
  <c r="AB84" i="2" s="1"/>
  <c r="AC84" i="2" s="1"/>
  <c r="AA25" i="2"/>
  <c r="AB25" i="2" s="1"/>
  <c r="AA101" i="2"/>
  <c r="AB101" i="2" s="1"/>
  <c r="AC101" i="2" s="1"/>
  <c r="AA68" i="2"/>
  <c r="AB68" i="2" s="1"/>
  <c r="AC68" i="2" s="1"/>
  <c r="AA17" i="2"/>
  <c r="AB17" i="2" s="1"/>
  <c r="AA22" i="2"/>
  <c r="AB22" i="2" s="1"/>
  <c r="AA61" i="2"/>
  <c r="AB61" i="2" s="1"/>
  <c r="AC61" i="2" s="1"/>
  <c r="AA77" i="2"/>
  <c r="AB77" i="2" s="1"/>
  <c r="AC77" i="2" s="1"/>
  <c r="AJ13" i="11"/>
  <c r="AL13" i="11" s="1"/>
  <c r="AA83" i="2"/>
  <c r="AB83" i="2" s="1"/>
  <c r="AC83" i="2" s="1"/>
  <c r="AA48" i="2"/>
  <c r="AB48" i="2" s="1"/>
  <c r="AC48" i="2" s="1"/>
  <c r="AJ15" i="11"/>
  <c r="AL15" i="11" s="1"/>
  <c r="AA75" i="2"/>
  <c r="AB75" i="2" s="1"/>
  <c r="AC75" i="2" s="1"/>
  <c r="AA40" i="2"/>
  <c r="AB40" i="2" s="1"/>
  <c r="AC40" i="2" s="1"/>
  <c r="AA29" i="2"/>
  <c r="AB29" i="2" s="1"/>
  <c r="AA87" i="2"/>
  <c r="AB87" i="2" s="1"/>
  <c r="AC87" i="2" s="1"/>
  <c r="AA70" i="2"/>
  <c r="AB70" i="2" s="1"/>
  <c r="AC70" i="2" s="1"/>
  <c r="AA59" i="2"/>
  <c r="AB59" i="2" s="1"/>
  <c r="AC59" i="2" s="1"/>
  <c r="AA55" i="2"/>
  <c r="AB55" i="2" s="1"/>
  <c r="AC55" i="2" s="1"/>
  <c r="AA90" i="2"/>
  <c r="AB90" i="2" s="1"/>
  <c r="AC90" i="2" s="1"/>
  <c r="AA39" i="2"/>
  <c r="AB39" i="2" s="1"/>
  <c r="AC39" i="2" s="1"/>
  <c r="AA20" i="2"/>
  <c r="AB20" i="2" s="1"/>
  <c r="AA34" i="2"/>
  <c r="AB34" i="2" s="1"/>
  <c r="AA28" i="2"/>
  <c r="AB28" i="2" s="1"/>
  <c r="AA14" i="2"/>
  <c r="AB14" i="2" s="1"/>
  <c r="AA57" i="2"/>
  <c r="AB57" i="2" s="1"/>
  <c r="AC57" i="2" s="1"/>
  <c r="P24" i="11"/>
  <c r="R24" i="11" s="1"/>
  <c r="AA56" i="2"/>
  <c r="AB56" i="2" s="1"/>
  <c r="AC56" i="2" s="1"/>
  <c r="AA24" i="2"/>
  <c r="AB24" i="2" s="1"/>
  <c r="AA72" i="2"/>
  <c r="AB72" i="2" s="1"/>
  <c r="AC72" i="2" s="1"/>
  <c r="AA53" i="2"/>
  <c r="AB53" i="2" s="1"/>
  <c r="AC53" i="2" s="1"/>
  <c r="AA23" i="2"/>
  <c r="AB23" i="2" s="1"/>
  <c r="AA18" i="2"/>
  <c r="AB18" i="2" s="1"/>
  <c r="AA32" i="2"/>
  <c r="AA27" i="2"/>
  <c r="AB27" i="2" s="1"/>
  <c r="AA63" i="2"/>
  <c r="AB63" i="2" s="1"/>
  <c r="AC63" i="2" s="1"/>
  <c r="AA94" i="2"/>
  <c r="AB94" i="2" s="1"/>
  <c r="AC94" i="2" s="1"/>
  <c r="AA51" i="2"/>
  <c r="AB51" i="2" s="1"/>
  <c r="AC51" i="2" s="1"/>
  <c r="AA89" i="2"/>
  <c r="AB89" i="2" s="1"/>
  <c r="AC89" i="2" s="1"/>
  <c r="AA42" i="2"/>
  <c r="AB42" i="2" s="1"/>
  <c r="AC42" i="2" s="1"/>
  <c r="AA12" i="2"/>
  <c r="AB12" i="2" s="1"/>
  <c r="AA80" i="2"/>
  <c r="AB80" i="2" s="1"/>
  <c r="AC80" i="2" s="1"/>
  <c r="AA33" i="2"/>
  <c r="AJ18" i="11"/>
  <c r="AL18" i="11" s="1"/>
  <c r="AA65" i="2"/>
  <c r="AB65" i="2" s="1"/>
  <c r="AC65" i="2" s="1"/>
  <c r="AA44" i="2"/>
  <c r="AB44" i="2" s="1"/>
  <c r="AC44" i="2" s="1"/>
  <c r="AA71" i="2"/>
  <c r="AB71" i="2" s="1"/>
  <c r="AC71" i="2" s="1"/>
  <c r="AA76" i="2"/>
  <c r="AB76" i="2" s="1"/>
  <c r="AC76" i="2" s="1"/>
  <c r="AA99" i="2"/>
  <c r="AB99" i="2" s="1"/>
  <c r="AC99" i="2" s="1"/>
  <c r="AA38" i="2"/>
  <c r="AB38" i="2" s="1"/>
  <c r="AC38" i="2" s="1"/>
  <c r="AA74" i="2"/>
  <c r="AB74" i="2" s="1"/>
  <c r="AC74" i="2" s="1"/>
  <c r="AA31" i="2"/>
  <c r="AB31" i="2" s="1"/>
  <c r="AA15" i="2"/>
  <c r="AB15" i="2" s="1"/>
  <c r="AA11" i="2"/>
  <c r="AB11" i="2" s="1"/>
  <c r="N14" i="11"/>
  <c r="P14" i="11" s="1"/>
  <c r="R14" i="11" s="1"/>
  <c r="N18" i="11"/>
  <c r="P18" i="11" s="1"/>
  <c r="R18" i="11" s="1"/>
  <c r="N11" i="11"/>
  <c r="P11" i="11" s="1"/>
  <c r="R11" i="11" s="1"/>
  <c r="N19" i="11"/>
  <c r="P19" i="11" s="1"/>
  <c r="R19" i="11" s="1"/>
  <c r="N12" i="11"/>
  <c r="P12" i="11" s="1"/>
  <c r="R12" i="11" s="1"/>
  <c r="N20" i="11"/>
  <c r="P20" i="11" s="1"/>
  <c r="R20" i="11" s="1"/>
  <c r="N13" i="11"/>
  <c r="P13" i="11" s="1"/>
  <c r="R13" i="11" s="1"/>
  <c r="N17" i="11"/>
  <c r="P17" i="11" s="1"/>
  <c r="R17" i="11" s="1"/>
  <c r="N15" i="11"/>
  <c r="P15" i="11" s="1"/>
  <c r="R15" i="11" s="1"/>
  <c r="N16" i="11"/>
  <c r="P16" i="11" s="1"/>
  <c r="R16" i="11" s="1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H25" i="9" l="1"/>
  <c r="KJ25" i="9"/>
  <c r="IL26" i="9"/>
  <c r="AZ19" i="2"/>
  <c r="BA19" i="2" s="1"/>
  <c r="AZ24" i="2"/>
  <c r="BA24" i="2" s="1"/>
  <c r="AZ35" i="2"/>
  <c r="BA35" i="2" s="1"/>
  <c r="AZ34" i="2"/>
  <c r="BA34" i="2" s="1"/>
  <c r="GN28" i="9"/>
  <c r="AZ16" i="2"/>
  <c r="BA16" i="2" s="1"/>
  <c r="EN21" i="9"/>
  <c r="AZ22" i="2"/>
  <c r="BA22" i="2" s="1"/>
  <c r="AZ27" i="2"/>
  <c r="BA27" i="2" s="1"/>
  <c r="AZ31" i="2"/>
  <c r="BA31" i="2" s="1"/>
  <c r="AZ26" i="2"/>
  <c r="BA26" i="2" s="1"/>
  <c r="AZ20" i="2"/>
  <c r="BA20" i="2" s="1"/>
  <c r="AZ14" i="2"/>
  <c r="BA14" i="2" s="1"/>
  <c r="AZ30" i="2"/>
  <c r="BA30" i="2" s="1"/>
  <c r="AZ25" i="2"/>
  <c r="BA25" i="2" s="1"/>
  <c r="AZ17" i="2"/>
  <c r="BA17" i="2" s="1"/>
  <c r="AZ28" i="2"/>
  <c r="BA28" i="2" s="1"/>
  <c r="AZ21" i="2"/>
  <c r="BA21" i="2" s="1"/>
  <c r="AZ23" i="2"/>
  <c r="BA23" i="2" s="1"/>
  <c r="AZ15" i="2"/>
  <c r="BA15" i="2" s="1"/>
  <c r="AZ18" i="2"/>
  <c r="BA18" i="2" s="1"/>
  <c r="AZ29" i="2"/>
  <c r="BA29" i="2" s="1"/>
  <c r="CP24" i="9"/>
  <c r="AC25" i="2"/>
  <c r="AD25" i="2" s="1"/>
  <c r="AC24" i="2"/>
  <c r="AD24" i="2" s="1"/>
  <c r="AN31" i="2"/>
  <c r="AO31" i="2" s="1"/>
  <c r="AC31" i="2"/>
  <c r="AD31" i="2" s="1"/>
  <c r="AC23" i="2"/>
  <c r="AD23" i="2" s="1"/>
  <c r="AC28" i="2"/>
  <c r="AD28" i="2" s="1"/>
  <c r="AC26" i="2"/>
  <c r="AD26" i="2" s="1"/>
  <c r="AC35" i="2"/>
  <c r="AD35" i="2" s="1"/>
  <c r="AN34" i="2"/>
  <c r="AO34" i="2" s="1"/>
  <c r="AN26" i="2"/>
  <c r="AO26" i="2" s="1"/>
  <c r="AN27" i="2"/>
  <c r="AO27" i="2" s="1"/>
  <c r="AC22" i="2"/>
  <c r="AD22" i="2" s="1"/>
  <c r="AN28" i="2"/>
  <c r="AO28" i="2" s="1"/>
  <c r="AZ12" i="2"/>
  <c r="BA12" i="2" s="1"/>
  <c r="AN35" i="2"/>
  <c r="AO35" i="2" s="1"/>
  <c r="AC27" i="2"/>
  <c r="AD27" i="2" s="1"/>
  <c r="AC34" i="2"/>
  <c r="AD34" i="2" s="1"/>
  <c r="AC29" i="2"/>
  <c r="AD29" i="2" s="1"/>
  <c r="AC30" i="2"/>
  <c r="AD30" i="2" s="1"/>
  <c r="AN30" i="2"/>
  <c r="AO30" i="2" s="1"/>
  <c r="AN29" i="2"/>
  <c r="AO29" i="2" s="1"/>
  <c r="AZ13" i="2"/>
  <c r="BA13" i="2" s="1"/>
  <c r="AN19" i="2"/>
  <c r="AO19" i="2" s="1"/>
  <c r="AN23" i="2"/>
  <c r="AO23" i="2" s="1"/>
  <c r="AN16" i="2"/>
  <c r="AO16" i="2" s="1"/>
  <c r="AN17" i="2"/>
  <c r="AO17" i="2" s="1"/>
  <c r="AN13" i="2"/>
  <c r="AO13" i="2" s="1"/>
  <c r="AN25" i="2"/>
  <c r="AO25" i="2" s="1"/>
  <c r="AN18" i="2"/>
  <c r="AO18" i="2" s="1"/>
  <c r="AN11" i="2"/>
  <c r="AO11" i="2" s="1"/>
  <c r="AN20" i="2"/>
  <c r="AO20" i="2" s="1"/>
  <c r="AN12" i="2"/>
  <c r="AO12" i="2" s="1"/>
  <c r="AN22" i="2"/>
  <c r="AO22" i="2" s="1"/>
  <c r="AN14" i="2"/>
  <c r="AO14" i="2" s="1"/>
  <c r="AN21" i="2"/>
  <c r="AO21" i="2" s="1"/>
  <c r="AN24" i="2"/>
  <c r="AO24" i="2" s="1"/>
  <c r="AN15" i="2"/>
  <c r="AO15" i="2" s="1"/>
  <c r="AZ11" i="2"/>
  <c r="BA11" i="2" s="1"/>
  <c r="G3" i="4"/>
  <c r="D10" i="4"/>
  <c r="AR11" i="9"/>
  <c r="AR12" i="9" s="1"/>
  <c r="AR13" i="9" s="1"/>
  <c r="AR14" i="9" s="1"/>
  <c r="AR15" i="9" s="1"/>
  <c r="AR16" i="9" s="1"/>
  <c r="AR17" i="9" s="1"/>
  <c r="AR18" i="9" s="1"/>
  <c r="AR19" i="9" s="1"/>
  <c r="AR20" i="9" s="1"/>
  <c r="AR21" i="9" s="1"/>
  <c r="AR22" i="9" s="1"/>
  <c r="AR23" i="9" s="1"/>
  <c r="AR24" i="9" s="1"/>
  <c r="AR25" i="9" s="1"/>
  <c r="AR26" i="9" s="1"/>
  <c r="AR27" i="9" s="1"/>
  <c r="AR28" i="9" s="1"/>
  <c r="AR29" i="9" s="1"/>
  <c r="AR30" i="9" s="1"/>
  <c r="AR31" i="9" s="1"/>
  <c r="AR32" i="9" s="1"/>
  <c r="AR33" i="9" s="1"/>
  <c r="AR34" i="9" s="1"/>
  <c r="AR35" i="9" s="1"/>
  <c r="AR36" i="9" s="1"/>
  <c r="AR37" i="9" s="1"/>
  <c r="AR38" i="9" s="1"/>
  <c r="AR39" i="9" s="1"/>
  <c r="AR40" i="9" s="1"/>
  <c r="AR41" i="9" s="1"/>
  <c r="AR42" i="9" s="1"/>
  <c r="AR43" i="9" s="1"/>
  <c r="AR44" i="9" s="1"/>
  <c r="AR45" i="9" s="1"/>
  <c r="AR46" i="9" s="1"/>
  <c r="AR47" i="9" s="1"/>
  <c r="AR48" i="9" s="1"/>
  <c r="J12" i="10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J68" i="10" s="1"/>
  <c r="J69" i="10" s="1"/>
  <c r="J70" i="10" s="1"/>
  <c r="J71" i="10" s="1"/>
  <c r="J72" i="10" s="1"/>
  <c r="J73" i="10" s="1"/>
  <c r="J74" i="10" s="1"/>
  <c r="J75" i="10" s="1"/>
  <c r="J76" i="10" s="1"/>
  <c r="J77" i="10" s="1"/>
  <c r="J78" i="10" s="1"/>
  <c r="J79" i="10" s="1"/>
  <c r="J80" i="10" s="1"/>
  <c r="J81" i="10" s="1"/>
  <c r="J82" i="10" s="1"/>
  <c r="J83" i="10" s="1"/>
  <c r="J84" i="10" s="1"/>
  <c r="J85" i="10" s="1"/>
  <c r="J86" i="10" s="1"/>
  <c r="J87" i="10" s="1"/>
  <c r="J88" i="10" s="1"/>
  <c r="J89" i="10" s="1"/>
  <c r="J90" i="10" s="1"/>
  <c r="J91" i="10" s="1"/>
  <c r="J92" i="10" s="1"/>
  <c r="J93" i="10" s="1"/>
  <c r="J94" i="10" s="1"/>
  <c r="J95" i="10" s="1"/>
  <c r="J96" i="10" s="1"/>
  <c r="J97" i="10" s="1"/>
  <c r="J98" i="10" s="1"/>
  <c r="J99" i="10" s="1"/>
  <c r="J100" i="10" s="1"/>
  <c r="J101" i="10" s="1"/>
  <c r="J102" i="10" s="1"/>
  <c r="J103" i="10" s="1"/>
  <c r="Q1" i="10"/>
  <c r="S1" i="10" s="1"/>
  <c r="M1" i="10"/>
  <c r="O2" i="10" s="1"/>
  <c r="AB1" i="9"/>
  <c r="MH26" i="9" l="1"/>
  <c r="KJ26" i="9"/>
  <c r="IL27" i="9"/>
  <c r="GN29" i="9"/>
  <c r="EN22" i="9"/>
  <c r="CP25" i="9"/>
  <c r="Q2" i="10"/>
  <c r="S2" i="10"/>
  <c r="B2" i="8"/>
  <c r="AN10" i="9"/>
  <c r="A10" i="9"/>
  <c r="A11" i="9" s="1"/>
  <c r="AG5" i="9"/>
  <c r="AG1" i="9"/>
  <c r="AE1" i="9"/>
  <c r="Q33" i="2"/>
  <c r="Z2" i="9"/>
  <c r="Z11" i="9" s="1"/>
  <c r="Q32" i="2"/>
  <c r="G2" i="9"/>
  <c r="F2" i="9"/>
  <c r="F4" i="9" s="1"/>
  <c r="D10" i="9"/>
  <c r="V2" i="9"/>
  <c r="U2" i="9"/>
  <c r="U4" i="9" s="1"/>
  <c r="T2" i="9"/>
  <c r="G3" i="9"/>
  <c r="V3" i="9"/>
  <c r="T3" i="9"/>
  <c r="O10" i="12" l="1"/>
  <c r="AU10" i="9"/>
  <c r="O10" i="10"/>
  <c r="MH27" i="9"/>
  <c r="KJ27" i="9"/>
  <c r="IL28" i="9"/>
  <c r="GN30" i="9"/>
  <c r="EN23" i="9"/>
  <c r="A12" i="9"/>
  <c r="CP26" i="9"/>
  <c r="AM32" i="2"/>
  <c r="AN32" i="2" s="1"/>
  <c r="AY32" i="2"/>
  <c r="AZ32" i="2" s="1"/>
  <c r="AM33" i="2"/>
  <c r="AN33" i="2" s="1"/>
  <c r="AY33" i="2"/>
  <c r="AZ33" i="2" s="1"/>
  <c r="AC21" i="2"/>
  <c r="AD21" i="2" s="1"/>
  <c r="AC17" i="2"/>
  <c r="AD17" i="2" s="1"/>
  <c r="AC14" i="2"/>
  <c r="AD14" i="2" s="1"/>
  <c r="AC12" i="2"/>
  <c r="AD12" i="2" s="1"/>
  <c r="AC16" i="2"/>
  <c r="AD16" i="2" s="1"/>
  <c r="AC11" i="2"/>
  <c r="AD11" i="2" s="1"/>
  <c r="AC15" i="2"/>
  <c r="AD15" i="2" s="1"/>
  <c r="AC20" i="2"/>
  <c r="AD20" i="2" s="1"/>
  <c r="AC13" i="2"/>
  <c r="AD13" i="2" s="1"/>
  <c r="AC19" i="2"/>
  <c r="AD19" i="2" s="1"/>
  <c r="AC18" i="2"/>
  <c r="AD18" i="2" s="1"/>
  <c r="R32" i="2"/>
  <c r="AW32" i="2" s="1"/>
  <c r="AB32" i="2"/>
  <c r="AC32" i="2" s="1"/>
  <c r="R33" i="2"/>
  <c r="AW33" i="2" s="1"/>
  <c r="AB33" i="2"/>
  <c r="AC33" i="2" s="1"/>
  <c r="M33" i="2"/>
  <c r="T4" i="9"/>
  <c r="T5" i="9" s="1"/>
  <c r="K8" i="2"/>
  <c r="K7" i="2"/>
  <c r="L7" i="2"/>
  <c r="L8" i="2"/>
  <c r="V4" i="9"/>
  <c r="V5" i="9" s="1"/>
  <c r="G4" i="9"/>
  <c r="G5" i="9" s="1"/>
  <c r="F3" i="9"/>
  <c r="U3" i="9"/>
  <c r="G10" i="9"/>
  <c r="T10" i="9"/>
  <c r="V10" i="9"/>
  <c r="LT10" i="9" l="1"/>
  <c r="MF10" i="9" s="1"/>
  <c r="MH28" i="9"/>
  <c r="JV10" i="9"/>
  <c r="KJ28" i="9"/>
  <c r="HX10" i="9"/>
  <c r="IJ10" i="9" s="1"/>
  <c r="IL29" i="9"/>
  <c r="FZ10" i="9"/>
  <c r="GL10" i="9" s="1"/>
  <c r="GN31" i="9"/>
  <c r="EA10" i="9"/>
  <c r="EN24" i="9"/>
  <c r="CC10" i="9"/>
  <c r="CP27" i="9"/>
  <c r="A13" i="9"/>
  <c r="BA32" i="2"/>
  <c r="BA33" i="2"/>
  <c r="Z33" i="2"/>
  <c r="AD33" i="2" s="1"/>
  <c r="AK33" i="2"/>
  <c r="AO33" i="2" s="1"/>
  <c r="Z32" i="2"/>
  <c r="AD32" i="2" s="1"/>
  <c r="AK32" i="2"/>
  <c r="AO32" i="2" s="1"/>
  <c r="U5" i="9"/>
  <c r="AM10" i="9"/>
  <c r="AE10" i="9"/>
  <c r="AK10" i="9"/>
  <c r="F5" i="9"/>
  <c r="U10" i="9"/>
  <c r="F10" i="9"/>
  <c r="MM10" i="9" l="1"/>
  <c r="T10" i="17"/>
  <c r="IQ10" i="9"/>
  <c r="T10" i="15"/>
  <c r="LS10" i="9"/>
  <c r="MH29" i="9"/>
  <c r="JU10" i="9"/>
  <c r="KG10" i="9" s="1"/>
  <c r="KJ29" i="9"/>
  <c r="KH10" i="9"/>
  <c r="HW10" i="9"/>
  <c r="IL30" i="9"/>
  <c r="GS10" i="9"/>
  <c r="T10" i="14"/>
  <c r="FY10" i="9"/>
  <c r="GN32" i="9"/>
  <c r="DZ10" i="9"/>
  <c r="EK10" i="9" s="1"/>
  <c r="EL10" i="9"/>
  <c r="EN25" i="9"/>
  <c r="K10" i="10"/>
  <c r="M10" i="10"/>
  <c r="CB10" i="9"/>
  <c r="CM10" i="9" s="1"/>
  <c r="CT10" i="9" s="1"/>
  <c r="AB3" i="9"/>
  <c r="CP28" i="9"/>
  <c r="CN10" i="9"/>
  <c r="CU10" i="9" s="1"/>
  <c r="A14" i="9"/>
  <c r="AL10" i="9"/>
  <c r="AD10" i="9"/>
  <c r="AP10" i="9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04" i="3"/>
  <c r="BB27" i="2"/>
  <c r="BC27" i="2" s="1"/>
  <c r="BD27" i="2" s="1"/>
  <c r="BD10" i="2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04" i="3"/>
  <c r="AP103" i="2"/>
  <c r="AQ103" i="2" s="1"/>
  <c r="AR103" i="2" s="1"/>
  <c r="AG9" i="2"/>
  <c r="AR10" i="2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04" i="3"/>
  <c r="AG93" i="2"/>
  <c r="AG61" i="2"/>
  <c r="AG31" i="2"/>
  <c r="AG103" i="2"/>
  <c r="V10" i="2"/>
  <c r="AG10" i="2"/>
  <c r="KO10" i="9" l="1"/>
  <c r="T10" i="16"/>
  <c r="KN10" i="9"/>
  <c r="R10" i="16"/>
  <c r="ME10" i="9"/>
  <c r="LU10" i="9"/>
  <c r="MH30" i="9"/>
  <c r="JW10" i="9"/>
  <c r="KJ30" i="9"/>
  <c r="IL31" i="9"/>
  <c r="II10" i="9"/>
  <c r="HY10" i="9"/>
  <c r="CD10" i="9"/>
  <c r="GN33" i="9"/>
  <c r="GA10" i="9"/>
  <c r="GK10" i="9"/>
  <c r="ES10" i="9"/>
  <c r="S10" i="13"/>
  <c r="ER10" i="9"/>
  <c r="Q10" i="13"/>
  <c r="EB10" i="9"/>
  <c r="EN26" i="9"/>
  <c r="L10" i="10"/>
  <c r="AW10" i="9"/>
  <c r="S10" i="12"/>
  <c r="A15" i="9"/>
  <c r="CP29" i="9"/>
  <c r="BB16" i="2"/>
  <c r="BC16" i="2" s="1"/>
  <c r="BD16" i="2" s="1"/>
  <c r="BB36" i="2"/>
  <c r="BC36" i="2" s="1"/>
  <c r="BD36" i="2" s="1"/>
  <c r="BB52" i="2"/>
  <c r="BC52" i="2" s="1"/>
  <c r="BD52" i="2" s="1"/>
  <c r="BB68" i="2"/>
  <c r="BC68" i="2" s="1"/>
  <c r="BD68" i="2" s="1"/>
  <c r="BB100" i="2"/>
  <c r="BC100" i="2" s="1"/>
  <c r="BD100" i="2" s="1"/>
  <c r="BB11" i="2"/>
  <c r="BC11" i="2" s="1"/>
  <c r="BD11" i="2" s="1"/>
  <c r="BB29" i="2"/>
  <c r="BC29" i="2" s="1"/>
  <c r="BD29" i="2" s="1"/>
  <c r="BB48" i="2"/>
  <c r="BC48" i="2" s="1"/>
  <c r="BD48" i="2" s="1"/>
  <c r="BB64" i="2"/>
  <c r="BC64" i="2" s="1"/>
  <c r="BD64" i="2" s="1"/>
  <c r="BB80" i="2"/>
  <c r="BC80" i="2" s="1"/>
  <c r="BD80" i="2" s="1"/>
  <c r="BB96" i="2"/>
  <c r="BC96" i="2" s="1"/>
  <c r="BD96" i="2" s="1"/>
  <c r="BB15" i="2"/>
  <c r="BC15" i="2" s="1"/>
  <c r="BD15" i="2" s="1"/>
  <c r="BB23" i="2"/>
  <c r="BC23" i="2" s="1"/>
  <c r="BD23" i="2" s="1"/>
  <c r="BB35" i="2"/>
  <c r="BC35" i="2" s="1"/>
  <c r="BD35" i="2" s="1"/>
  <c r="BB42" i="2"/>
  <c r="BC42" i="2" s="1"/>
  <c r="BD42" i="2" s="1"/>
  <c r="BB51" i="2"/>
  <c r="BC51" i="2" s="1"/>
  <c r="BD51" i="2" s="1"/>
  <c r="BB58" i="2"/>
  <c r="BC58" i="2" s="1"/>
  <c r="BD58" i="2" s="1"/>
  <c r="BB67" i="2"/>
  <c r="BC67" i="2" s="1"/>
  <c r="BD67" i="2" s="1"/>
  <c r="BB74" i="2"/>
  <c r="BC74" i="2" s="1"/>
  <c r="BD74" i="2" s="1"/>
  <c r="BB83" i="2"/>
  <c r="BC83" i="2" s="1"/>
  <c r="BD83" i="2" s="1"/>
  <c r="BB90" i="2"/>
  <c r="BC90" i="2" s="1"/>
  <c r="BD90" i="2" s="1"/>
  <c r="BB99" i="2"/>
  <c r="BC99" i="2" s="1"/>
  <c r="BD99" i="2" s="1"/>
  <c r="BB30" i="2"/>
  <c r="BC30" i="2" s="1"/>
  <c r="BD30" i="2" s="1"/>
  <c r="BB24" i="2"/>
  <c r="BC24" i="2" s="1"/>
  <c r="BD24" i="2" s="1"/>
  <c r="BB45" i="2"/>
  <c r="BC45" i="2" s="1"/>
  <c r="BD45" i="2" s="1"/>
  <c r="BB61" i="2"/>
  <c r="BC61" i="2" s="1"/>
  <c r="BD61" i="2" s="1"/>
  <c r="BB77" i="2"/>
  <c r="BC77" i="2" s="1"/>
  <c r="BD77" i="2" s="1"/>
  <c r="BB84" i="2"/>
  <c r="BC84" i="2" s="1"/>
  <c r="BD84" i="2" s="1"/>
  <c r="BB93" i="2"/>
  <c r="BC93" i="2" s="1"/>
  <c r="BD93" i="2" s="1"/>
  <c r="BB31" i="2"/>
  <c r="BC31" i="2" s="1"/>
  <c r="BD31" i="2" s="1"/>
  <c r="BB19" i="2"/>
  <c r="BC19" i="2" s="1"/>
  <c r="BD19" i="2" s="1"/>
  <c r="BB38" i="2"/>
  <c r="BC38" i="2" s="1"/>
  <c r="BD38" i="2" s="1"/>
  <c r="BB54" i="2"/>
  <c r="BC54" i="2" s="1"/>
  <c r="BD54" i="2" s="1"/>
  <c r="BB70" i="2"/>
  <c r="BC70" i="2" s="1"/>
  <c r="BD70" i="2" s="1"/>
  <c r="BB86" i="2"/>
  <c r="BC86" i="2" s="1"/>
  <c r="BD86" i="2" s="1"/>
  <c r="BB102" i="2"/>
  <c r="BC102" i="2" s="1"/>
  <c r="BD102" i="2" s="1"/>
  <c r="BB12" i="2"/>
  <c r="BC12" i="2" s="1"/>
  <c r="BD12" i="2" s="1"/>
  <c r="BB20" i="2"/>
  <c r="BC20" i="2" s="1"/>
  <c r="BD20" i="2" s="1"/>
  <c r="BB32" i="2"/>
  <c r="BC32" i="2" s="1"/>
  <c r="BD32" i="2" s="1"/>
  <c r="BB39" i="2"/>
  <c r="BC39" i="2" s="1"/>
  <c r="BD39" i="2" s="1"/>
  <c r="BB49" i="2"/>
  <c r="BC49" i="2" s="1"/>
  <c r="BD49" i="2" s="1"/>
  <c r="BB55" i="2"/>
  <c r="BC55" i="2" s="1"/>
  <c r="BD55" i="2" s="1"/>
  <c r="BB65" i="2"/>
  <c r="BC65" i="2" s="1"/>
  <c r="BD65" i="2" s="1"/>
  <c r="BB71" i="2"/>
  <c r="BC71" i="2" s="1"/>
  <c r="BD71" i="2" s="1"/>
  <c r="BB81" i="2"/>
  <c r="BC81" i="2" s="1"/>
  <c r="BD81" i="2" s="1"/>
  <c r="BB87" i="2"/>
  <c r="BC87" i="2" s="1"/>
  <c r="BD87" i="2" s="1"/>
  <c r="BB97" i="2"/>
  <c r="BC97" i="2" s="1"/>
  <c r="BD97" i="2" s="1"/>
  <c r="BB103" i="2"/>
  <c r="BC103" i="2" s="1"/>
  <c r="BD103" i="2" s="1"/>
  <c r="AG37" i="2"/>
  <c r="AG69" i="2"/>
  <c r="AG101" i="2"/>
  <c r="AG15" i="2"/>
  <c r="AG45" i="2"/>
  <c r="AG77" i="2"/>
  <c r="BB13" i="2"/>
  <c r="BC13" i="2" s="1"/>
  <c r="BD13" i="2" s="1"/>
  <c r="BB17" i="2"/>
  <c r="BC17" i="2" s="1"/>
  <c r="BD17" i="2" s="1"/>
  <c r="BB21" i="2"/>
  <c r="BC21" i="2" s="1"/>
  <c r="BD21" i="2" s="1"/>
  <c r="BB25" i="2"/>
  <c r="BC25" i="2" s="1"/>
  <c r="BD25" i="2" s="1"/>
  <c r="BB33" i="2"/>
  <c r="BC33" i="2" s="1"/>
  <c r="BD33" i="2" s="1"/>
  <c r="BB37" i="2"/>
  <c r="BC37" i="2" s="1"/>
  <c r="BD37" i="2" s="1"/>
  <c r="BB40" i="2"/>
  <c r="BC40" i="2" s="1"/>
  <c r="BD40" i="2" s="1"/>
  <c r="BB43" i="2"/>
  <c r="BC43" i="2" s="1"/>
  <c r="BD43" i="2" s="1"/>
  <c r="BB46" i="2"/>
  <c r="BC46" i="2" s="1"/>
  <c r="BD46" i="2" s="1"/>
  <c r="BB53" i="2"/>
  <c r="BC53" i="2" s="1"/>
  <c r="BD53" i="2" s="1"/>
  <c r="BB56" i="2"/>
  <c r="BC56" i="2" s="1"/>
  <c r="BD56" i="2" s="1"/>
  <c r="BB59" i="2"/>
  <c r="BC59" i="2" s="1"/>
  <c r="BD59" i="2" s="1"/>
  <c r="BB62" i="2"/>
  <c r="BC62" i="2" s="1"/>
  <c r="BD62" i="2" s="1"/>
  <c r="BB69" i="2"/>
  <c r="BC69" i="2" s="1"/>
  <c r="BD69" i="2" s="1"/>
  <c r="BB72" i="2"/>
  <c r="BC72" i="2" s="1"/>
  <c r="BD72" i="2" s="1"/>
  <c r="BB75" i="2"/>
  <c r="BC75" i="2" s="1"/>
  <c r="BD75" i="2" s="1"/>
  <c r="BB78" i="2"/>
  <c r="BC78" i="2" s="1"/>
  <c r="BD78" i="2" s="1"/>
  <c r="BB85" i="2"/>
  <c r="BC85" i="2" s="1"/>
  <c r="BD85" i="2" s="1"/>
  <c r="BB88" i="2"/>
  <c r="BC88" i="2" s="1"/>
  <c r="BD88" i="2" s="1"/>
  <c r="BB91" i="2"/>
  <c r="BC91" i="2" s="1"/>
  <c r="BD91" i="2" s="1"/>
  <c r="BB94" i="2"/>
  <c r="BC94" i="2" s="1"/>
  <c r="BD94" i="2" s="1"/>
  <c r="BB101" i="2"/>
  <c r="BC101" i="2" s="1"/>
  <c r="BD101" i="2" s="1"/>
  <c r="BB26" i="2"/>
  <c r="BC26" i="2" s="1"/>
  <c r="BD26" i="2" s="1"/>
  <c r="AG23" i="2"/>
  <c r="AG53" i="2"/>
  <c r="AG85" i="2"/>
  <c r="BB14" i="2"/>
  <c r="BC14" i="2" s="1"/>
  <c r="BD14" i="2" s="1"/>
  <c r="BB18" i="2"/>
  <c r="BC18" i="2" s="1"/>
  <c r="BD18" i="2" s="1"/>
  <c r="BB22" i="2"/>
  <c r="BC22" i="2" s="1"/>
  <c r="BD22" i="2" s="1"/>
  <c r="BB28" i="2"/>
  <c r="BC28" i="2" s="1"/>
  <c r="BD28" i="2" s="1"/>
  <c r="BB34" i="2"/>
  <c r="BC34" i="2" s="1"/>
  <c r="BD34" i="2" s="1"/>
  <c r="BB41" i="2"/>
  <c r="BC41" i="2" s="1"/>
  <c r="BD41" i="2" s="1"/>
  <c r="BB44" i="2"/>
  <c r="BC44" i="2" s="1"/>
  <c r="BD44" i="2" s="1"/>
  <c r="BB47" i="2"/>
  <c r="BC47" i="2" s="1"/>
  <c r="BD47" i="2" s="1"/>
  <c r="BB50" i="2"/>
  <c r="BC50" i="2" s="1"/>
  <c r="BD50" i="2" s="1"/>
  <c r="BB57" i="2"/>
  <c r="BC57" i="2" s="1"/>
  <c r="BD57" i="2" s="1"/>
  <c r="BB60" i="2"/>
  <c r="BC60" i="2" s="1"/>
  <c r="BD60" i="2" s="1"/>
  <c r="BB63" i="2"/>
  <c r="BC63" i="2" s="1"/>
  <c r="BD63" i="2" s="1"/>
  <c r="BB66" i="2"/>
  <c r="BC66" i="2" s="1"/>
  <c r="BD66" i="2" s="1"/>
  <c r="BB73" i="2"/>
  <c r="BC73" i="2" s="1"/>
  <c r="BD73" i="2" s="1"/>
  <c r="BB76" i="2"/>
  <c r="BC76" i="2" s="1"/>
  <c r="BD76" i="2" s="1"/>
  <c r="BB79" i="2"/>
  <c r="BC79" i="2" s="1"/>
  <c r="BD79" i="2" s="1"/>
  <c r="BB82" i="2"/>
  <c r="BC82" i="2" s="1"/>
  <c r="BD82" i="2" s="1"/>
  <c r="BB89" i="2"/>
  <c r="BC89" i="2" s="1"/>
  <c r="BD89" i="2" s="1"/>
  <c r="BB92" i="2"/>
  <c r="BC92" i="2" s="1"/>
  <c r="BD92" i="2" s="1"/>
  <c r="BB95" i="2"/>
  <c r="BC95" i="2" s="1"/>
  <c r="BD95" i="2" s="1"/>
  <c r="BB98" i="2"/>
  <c r="BC98" i="2" s="1"/>
  <c r="BD98" i="2" s="1"/>
  <c r="S10" i="10"/>
  <c r="AB2" i="9"/>
  <c r="AO10" i="9"/>
  <c r="AF10" i="9"/>
  <c r="AP14" i="2"/>
  <c r="AQ14" i="2" s="1"/>
  <c r="AP22" i="2"/>
  <c r="AQ22" i="2" s="1"/>
  <c r="AR22" i="2" s="1"/>
  <c r="AP30" i="2"/>
  <c r="AQ30" i="2" s="1"/>
  <c r="AR30" i="2" s="1"/>
  <c r="AP37" i="2"/>
  <c r="AQ37" i="2" s="1"/>
  <c r="AR37" i="2" s="1"/>
  <c r="AP43" i="2"/>
  <c r="AQ43" i="2" s="1"/>
  <c r="AR43" i="2" s="1"/>
  <c r="AP56" i="2"/>
  <c r="AQ56" i="2" s="1"/>
  <c r="AR56" i="2" s="1"/>
  <c r="AP62" i="2"/>
  <c r="AQ62" i="2" s="1"/>
  <c r="AR62" i="2" s="1"/>
  <c r="AP69" i="2"/>
  <c r="AQ69" i="2" s="1"/>
  <c r="AR69" i="2" s="1"/>
  <c r="AP75" i="2"/>
  <c r="AQ75" i="2" s="1"/>
  <c r="AR75" i="2" s="1"/>
  <c r="AP85" i="2"/>
  <c r="AQ85" i="2" s="1"/>
  <c r="AR85" i="2" s="1"/>
  <c r="AP91" i="2"/>
  <c r="AQ91" i="2" s="1"/>
  <c r="AR91" i="2" s="1"/>
  <c r="AP101" i="2"/>
  <c r="AQ101" i="2" s="1"/>
  <c r="AR101" i="2" s="1"/>
  <c r="AG24" i="2"/>
  <c r="AG40" i="2"/>
  <c r="AG48" i="2"/>
  <c r="AG64" i="2"/>
  <c r="AG80" i="2"/>
  <c r="AG96" i="2"/>
  <c r="AP15" i="2"/>
  <c r="AQ15" i="2" s="1"/>
  <c r="AP23" i="2"/>
  <c r="AQ23" i="2" s="1"/>
  <c r="AR23" i="2" s="1"/>
  <c r="AP31" i="2"/>
  <c r="AQ31" i="2" s="1"/>
  <c r="AR31" i="2" s="1"/>
  <c r="AP41" i="2"/>
  <c r="AQ41" i="2" s="1"/>
  <c r="AR41" i="2" s="1"/>
  <c r="AP47" i="2"/>
  <c r="AQ47" i="2" s="1"/>
  <c r="AR47" i="2" s="1"/>
  <c r="AP60" i="2"/>
  <c r="AQ60" i="2" s="1"/>
  <c r="AR60" i="2" s="1"/>
  <c r="AP66" i="2"/>
  <c r="AQ66" i="2" s="1"/>
  <c r="AR66" i="2" s="1"/>
  <c r="AP76" i="2"/>
  <c r="AQ76" i="2" s="1"/>
  <c r="AR76" i="2" s="1"/>
  <c r="AP82" i="2"/>
  <c r="AQ82" i="2" s="1"/>
  <c r="AR82" i="2" s="1"/>
  <c r="AP92" i="2"/>
  <c r="AQ92" i="2" s="1"/>
  <c r="AR92" i="2" s="1"/>
  <c r="AP98" i="2"/>
  <c r="AQ98" i="2" s="1"/>
  <c r="AR98" i="2" s="1"/>
  <c r="AE11" i="2"/>
  <c r="AF11" i="2" s="1"/>
  <c r="AG11" i="2" s="1"/>
  <c r="AG19" i="2"/>
  <c r="AG27" i="2"/>
  <c r="AG34" i="2"/>
  <c r="AG42" i="2"/>
  <c r="AG50" i="2"/>
  <c r="AG58" i="2"/>
  <c r="AG66" i="2"/>
  <c r="AG74" i="2"/>
  <c r="AG82" i="2"/>
  <c r="AG90" i="2"/>
  <c r="AG98" i="2"/>
  <c r="AP12" i="2"/>
  <c r="AQ12" i="2" s="1"/>
  <c r="AP16" i="2"/>
  <c r="AQ16" i="2" s="1"/>
  <c r="AP20" i="2"/>
  <c r="AQ20" i="2" s="1"/>
  <c r="AR20" i="2" s="1"/>
  <c r="AP24" i="2"/>
  <c r="AQ24" i="2" s="1"/>
  <c r="AR24" i="2" s="1"/>
  <c r="AP28" i="2"/>
  <c r="AQ28" i="2" s="1"/>
  <c r="AR28" i="2" s="1"/>
  <c r="AP32" i="2"/>
  <c r="AQ32" i="2" s="1"/>
  <c r="AR32" i="2" s="1"/>
  <c r="AP35" i="2"/>
  <c r="AQ35" i="2" s="1"/>
  <c r="AR35" i="2" s="1"/>
  <c r="AP38" i="2"/>
  <c r="AQ38" i="2" s="1"/>
  <c r="AR38" i="2" s="1"/>
  <c r="AP45" i="2"/>
  <c r="AQ45" i="2" s="1"/>
  <c r="AR45" i="2" s="1"/>
  <c r="AP48" i="2"/>
  <c r="AQ48" i="2" s="1"/>
  <c r="AR48" i="2" s="1"/>
  <c r="AP51" i="2"/>
  <c r="AQ51" i="2" s="1"/>
  <c r="AR51" i="2" s="1"/>
  <c r="AP54" i="2"/>
  <c r="AQ54" i="2" s="1"/>
  <c r="AR54" i="2" s="1"/>
  <c r="AP61" i="2"/>
  <c r="AQ61" i="2" s="1"/>
  <c r="AR61" i="2" s="1"/>
  <c r="AP64" i="2"/>
  <c r="AQ64" i="2" s="1"/>
  <c r="AR64" i="2" s="1"/>
  <c r="AP67" i="2"/>
  <c r="AQ67" i="2" s="1"/>
  <c r="AR67" i="2" s="1"/>
  <c r="AP70" i="2"/>
  <c r="AQ70" i="2" s="1"/>
  <c r="AR70" i="2" s="1"/>
  <c r="AP77" i="2"/>
  <c r="AQ77" i="2" s="1"/>
  <c r="AR77" i="2" s="1"/>
  <c r="AP80" i="2"/>
  <c r="AQ80" i="2" s="1"/>
  <c r="AR80" i="2" s="1"/>
  <c r="AP83" i="2"/>
  <c r="AQ83" i="2" s="1"/>
  <c r="AR83" i="2" s="1"/>
  <c r="AP86" i="2"/>
  <c r="AQ86" i="2" s="1"/>
  <c r="AR86" i="2" s="1"/>
  <c r="AP93" i="2"/>
  <c r="AQ93" i="2" s="1"/>
  <c r="AR93" i="2" s="1"/>
  <c r="AP96" i="2"/>
  <c r="AQ96" i="2" s="1"/>
  <c r="AR96" i="2" s="1"/>
  <c r="AP99" i="2"/>
  <c r="AQ99" i="2" s="1"/>
  <c r="AR99" i="2" s="1"/>
  <c r="AP102" i="2"/>
  <c r="AQ102" i="2" s="1"/>
  <c r="AR102" i="2" s="1"/>
  <c r="AP18" i="2"/>
  <c r="AQ18" i="2" s="1"/>
  <c r="AP26" i="2"/>
  <c r="AQ26" i="2" s="1"/>
  <c r="AR26" i="2" s="1"/>
  <c r="AP40" i="2"/>
  <c r="AQ40" i="2" s="1"/>
  <c r="AR40" i="2" s="1"/>
  <c r="AP46" i="2"/>
  <c r="AQ46" i="2" s="1"/>
  <c r="AR46" i="2" s="1"/>
  <c r="AP53" i="2"/>
  <c r="AQ53" i="2" s="1"/>
  <c r="AR53" i="2" s="1"/>
  <c r="AP59" i="2"/>
  <c r="AQ59" i="2" s="1"/>
  <c r="AR59" i="2" s="1"/>
  <c r="AP72" i="2"/>
  <c r="AQ72" i="2" s="1"/>
  <c r="AR72" i="2" s="1"/>
  <c r="AP78" i="2"/>
  <c r="AQ78" i="2" s="1"/>
  <c r="AR78" i="2" s="1"/>
  <c r="AP88" i="2"/>
  <c r="AQ88" i="2" s="1"/>
  <c r="AR88" i="2" s="1"/>
  <c r="AP94" i="2"/>
  <c r="AQ94" i="2" s="1"/>
  <c r="AR94" i="2" s="1"/>
  <c r="AG16" i="2"/>
  <c r="AG32" i="2"/>
  <c r="AG56" i="2"/>
  <c r="AG72" i="2"/>
  <c r="AG88" i="2"/>
  <c r="AP11" i="2"/>
  <c r="AQ11" i="2" s="1"/>
  <c r="AP19" i="2"/>
  <c r="AQ19" i="2" s="1"/>
  <c r="AR19" i="2" s="1"/>
  <c r="AP27" i="2"/>
  <c r="AQ27" i="2" s="1"/>
  <c r="AR27" i="2" s="1"/>
  <c r="AP34" i="2"/>
  <c r="AQ34" i="2" s="1"/>
  <c r="AR34" i="2" s="1"/>
  <c r="AP44" i="2"/>
  <c r="AQ44" i="2" s="1"/>
  <c r="AR44" i="2" s="1"/>
  <c r="AP50" i="2"/>
  <c r="AQ50" i="2" s="1"/>
  <c r="AR50" i="2" s="1"/>
  <c r="AP57" i="2"/>
  <c r="AQ57" i="2" s="1"/>
  <c r="AR57" i="2" s="1"/>
  <c r="AP63" i="2"/>
  <c r="AQ63" i="2" s="1"/>
  <c r="AR63" i="2" s="1"/>
  <c r="AP73" i="2"/>
  <c r="AQ73" i="2" s="1"/>
  <c r="AR73" i="2" s="1"/>
  <c r="AP79" i="2"/>
  <c r="AQ79" i="2" s="1"/>
  <c r="AR79" i="2" s="1"/>
  <c r="AP89" i="2"/>
  <c r="AQ89" i="2" s="1"/>
  <c r="AR89" i="2" s="1"/>
  <c r="AP95" i="2"/>
  <c r="AQ95" i="2" s="1"/>
  <c r="AR95" i="2" s="1"/>
  <c r="AE12" i="2"/>
  <c r="AF12" i="2" s="1"/>
  <c r="AG12" i="2" s="1"/>
  <c r="AG20" i="2"/>
  <c r="AG28" i="2"/>
  <c r="AG35" i="2"/>
  <c r="AG43" i="2"/>
  <c r="AG51" i="2"/>
  <c r="AG59" i="2"/>
  <c r="AG67" i="2"/>
  <c r="AG75" i="2"/>
  <c r="AG83" i="2"/>
  <c r="AG91" i="2"/>
  <c r="AG99" i="2"/>
  <c r="AP13" i="2"/>
  <c r="AQ13" i="2" s="1"/>
  <c r="AP17" i="2"/>
  <c r="AQ17" i="2" s="1"/>
  <c r="AP21" i="2"/>
  <c r="AQ21" i="2" s="1"/>
  <c r="AR21" i="2" s="1"/>
  <c r="AP25" i="2"/>
  <c r="AQ25" i="2" s="1"/>
  <c r="AR25" i="2" s="1"/>
  <c r="AP29" i="2"/>
  <c r="AQ29" i="2" s="1"/>
  <c r="AR29" i="2" s="1"/>
  <c r="AP33" i="2"/>
  <c r="AQ33" i="2" s="1"/>
  <c r="AR33" i="2" s="1"/>
  <c r="AP36" i="2"/>
  <c r="AQ36" i="2" s="1"/>
  <c r="AR36" i="2" s="1"/>
  <c r="AP39" i="2"/>
  <c r="AQ39" i="2" s="1"/>
  <c r="AR39" i="2" s="1"/>
  <c r="AP42" i="2"/>
  <c r="AQ42" i="2" s="1"/>
  <c r="AR42" i="2" s="1"/>
  <c r="AP49" i="2"/>
  <c r="AQ49" i="2" s="1"/>
  <c r="AR49" i="2" s="1"/>
  <c r="AP52" i="2"/>
  <c r="AQ52" i="2" s="1"/>
  <c r="AR52" i="2" s="1"/>
  <c r="AP55" i="2"/>
  <c r="AQ55" i="2" s="1"/>
  <c r="AR55" i="2" s="1"/>
  <c r="AP58" i="2"/>
  <c r="AQ58" i="2" s="1"/>
  <c r="AR58" i="2" s="1"/>
  <c r="AP65" i="2"/>
  <c r="AQ65" i="2" s="1"/>
  <c r="AR65" i="2" s="1"/>
  <c r="AP68" i="2"/>
  <c r="AQ68" i="2" s="1"/>
  <c r="AR68" i="2" s="1"/>
  <c r="AP71" i="2"/>
  <c r="AQ71" i="2" s="1"/>
  <c r="AR71" i="2" s="1"/>
  <c r="AP74" i="2"/>
  <c r="AQ74" i="2" s="1"/>
  <c r="AR74" i="2" s="1"/>
  <c r="AP81" i="2"/>
  <c r="AQ81" i="2" s="1"/>
  <c r="AR81" i="2" s="1"/>
  <c r="AP84" i="2"/>
  <c r="AQ84" i="2" s="1"/>
  <c r="AR84" i="2" s="1"/>
  <c r="AP87" i="2"/>
  <c r="AQ87" i="2" s="1"/>
  <c r="AR87" i="2" s="1"/>
  <c r="AP90" i="2"/>
  <c r="AQ90" i="2" s="1"/>
  <c r="AR90" i="2" s="1"/>
  <c r="AP97" i="2"/>
  <c r="AQ97" i="2" s="1"/>
  <c r="AR97" i="2" s="1"/>
  <c r="AP100" i="2"/>
  <c r="AQ100" i="2" s="1"/>
  <c r="AR100" i="2" s="1"/>
  <c r="AE13" i="2"/>
  <c r="AF13" i="2" s="1"/>
  <c r="AG13" i="2" s="1"/>
  <c r="AG17" i="2"/>
  <c r="AG21" i="2"/>
  <c r="AG25" i="2"/>
  <c r="AG29" i="2"/>
  <c r="AG33" i="2"/>
  <c r="AG38" i="2"/>
  <c r="AG41" i="2"/>
  <c r="AG46" i="2"/>
  <c r="AG49" i="2"/>
  <c r="AG54" i="2"/>
  <c r="AG57" i="2"/>
  <c r="AG62" i="2"/>
  <c r="AG65" i="2"/>
  <c r="AG70" i="2"/>
  <c r="AG73" i="2"/>
  <c r="AG78" i="2"/>
  <c r="AG81" i="2"/>
  <c r="AG86" i="2"/>
  <c r="AG89" i="2"/>
  <c r="AG94" i="2"/>
  <c r="AG97" i="2"/>
  <c r="AG102" i="2"/>
  <c r="AE14" i="2"/>
  <c r="AF14" i="2" s="1"/>
  <c r="AG14" i="2" s="1"/>
  <c r="AG18" i="2"/>
  <c r="AG22" i="2"/>
  <c r="AG26" i="2"/>
  <c r="AG30" i="2"/>
  <c r="AG36" i="2"/>
  <c r="AG39" i="2"/>
  <c r="AG44" i="2"/>
  <c r="AG47" i="2"/>
  <c r="AG52" i="2"/>
  <c r="AG55" i="2"/>
  <c r="AG60" i="2"/>
  <c r="AG63" i="2"/>
  <c r="AG68" i="2"/>
  <c r="AG71" i="2"/>
  <c r="AG76" i="2"/>
  <c r="AG79" i="2"/>
  <c r="AG84" i="2"/>
  <c r="AG87" i="2"/>
  <c r="AG92" i="2"/>
  <c r="AG95" i="2"/>
  <c r="AG100" i="2"/>
  <c r="ML10" i="9" l="1"/>
  <c r="R10" i="17"/>
  <c r="IP10" i="9"/>
  <c r="R10" i="15"/>
  <c r="MH31" i="9"/>
  <c r="KJ31" i="9"/>
  <c r="IL32" i="9"/>
  <c r="GR10" i="9"/>
  <c r="R10" i="14"/>
  <c r="GN34" i="9"/>
  <c r="Q10" i="12"/>
  <c r="EN27" i="9"/>
  <c r="CP30" i="9"/>
  <c r="A16" i="9"/>
  <c r="AR13" i="2"/>
  <c r="AR11" i="2"/>
  <c r="AR14" i="2"/>
  <c r="AR16" i="2"/>
  <c r="AR15" i="2"/>
  <c r="AR17" i="2"/>
  <c r="AR18" i="2"/>
  <c r="AR12" i="2"/>
  <c r="Q10" i="10"/>
  <c r="AV10" i="9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A10" i="3"/>
  <c r="A11" i="3" s="1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T12" i="3"/>
  <c r="T13" i="3"/>
  <c r="T14" i="3"/>
  <c r="T15" i="3"/>
  <c r="T16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1" i="3"/>
  <c r="BR12" i="3"/>
  <c r="BR13" i="3"/>
  <c r="BR14" i="3"/>
  <c r="BR15" i="3"/>
  <c r="BR16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BR54" i="3"/>
  <c r="BR55" i="3"/>
  <c r="BR56" i="3"/>
  <c r="BR57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4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0" i="3"/>
  <c r="BR101" i="3"/>
  <c r="BR102" i="3"/>
  <c r="BR103" i="3"/>
  <c r="BR11" i="3"/>
  <c r="CB12" i="3"/>
  <c r="CB13" i="3"/>
  <c r="CB14" i="3"/>
  <c r="CB15" i="3"/>
  <c r="CB16" i="3"/>
  <c r="CB17" i="3"/>
  <c r="CB18" i="3"/>
  <c r="CB19" i="3"/>
  <c r="CB20" i="3"/>
  <c r="CB21" i="3"/>
  <c r="CB22" i="3"/>
  <c r="CB23" i="3"/>
  <c r="CB24" i="3"/>
  <c r="CB25" i="3"/>
  <c r="CB26" i="3"/>
  <c r="CB27" i="3"/>
  <c r="CB28" i="3"/>
  <c r="CB29" i="3"/>
  <c r="CB30" i="3"/>
  <c r="CB31" i="3"/>
  <c r="CB32" i="3"/>
  <c r="CB33" i="3"/>
  <c r="CB34" i="3"/>
  <c r="CB35" i="3"/>
  <c r="CB36" i="3"/>
  <c r="CB37" i="3"/>
  <c r="CB38" i="3"/>
  <c r="CB39" i="3"/>
  <c r="CB40" i="3"/>
  <c r="CB41" i="3"/>
  <c r="CB42" i="3"/>
  <c r="CB43" i="3"/>
  <c r="CB44" i="3"/>
  <c r="CB45" i="3"/>
  <c r="CB46" i="3"/>
  <c r="CB47" i="3"/>
  <c r="CB48" i="3"/>
  <c r="CB49" i="3"/>
  <c r="CB50" i="3"/>
  <c r="CB51" i="3"/>
  <c r="CB52" i="3"/>
  <c r="CB53" i="3"/>
  <c r="CB54" i="3"/>
  <c r="CB55" i="3"/>
  <c r="CB56" i="3"/>
  <c r="CB57" i="3"/>
  <c r="CB58" i="3"/>
  <c r="CB59" i="3"/>
  <c r="CB60" i="3"/>
  <c r="CB61" i="3"/>
  <c r="CB62" i="3"/>
  <c r="CB63" i="3"/>
  <c r="CB64" i="3"/>
  <c r="CB65" i="3"/>
  <c r="CB66" i="3"/>
  <c r="CB67" i="3"/>
  <c r="CB68" i="3"/>
  <c r="CB69" i="3"/>
  <c r="CB70" i="3"/>
  <c r="CB71" i="3"/>
  <c r="CB72" i="3"/>
  <c r="CB73" i="3"/>
  <c r="CB74" i="3"/>
  <c r="CB75" i="3"/>
  <c r="CB76" i="3"/>
  <c r="CB77" i="3"/>
  <c r="CB78" i="3"/>
  <c r="CB79" i="3"/>
  <c r="CB80" i="3"/>
  <c r="CB81" i="3"/>
  <c r="CB82" i="3"/>
  <c r="CB83" i="3"/>
  <c r="CB84" i="3"/>
  <c r="CB85" i="3"/>
  <c r="CB86" i="3"/>
  <c r="CB87" i="3"/>
  <c r="CB88" i="3"/>
  <c r="CB89" i="3"/>
  <c r="CB90" i="3"/>
  <c r="CB91" i="3"/>
  <c r="CB92" i="3"/>
  <c r="CB93" i="3"/>
  <c r="CB94" i="3"/>
  <c r="CB95" i="3"/>
  <c r="CB96" i="3"/>
  <c r="CB97" i="3"/>
  <c r="CB98" i="3"/>
  <c r="CB99" i="3"/>
  <c r="CB100" i="3"/>
  <c r="CB101" i="3"/>
  <c r="CB102" i="3"/>
  <c r="CB103" i="3"/>
  <c r="CB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1" i="3"/>
  <c r="CV12" i="3"/>
  <c r="CV13" i="3"/>
  <c r="CV14" i="3"/>
  <c r="CV15" i="3"/>
  <c r="CV16" i="3"/>
  <c r="CV17" i="3"/>
  <c r="CV18" i="3"/>
  <c r="CV19" i="3"/>
  <c r="CV20" i="3"/>
  <c r="CV21" i="3"/>
  <c r="CV22" i="3"/>
  <c r="CV23" i="3"/>
  <c r="CV24" i="3"/>
  <c r="CV25" i="3"/>
  <c r="CV26" i="3"/>
  <c r="CV27" i="3"/>
  <c r="CV28" i="3"/>
  <c r="CV29" i="3"/>
  <c r="CV30" i="3"/>
  <c r="CV31" i="3"/>
  <c r="CV32" i="3"/>
  <c r="CV33" i="3"/>
  <c r="CV34" i="3"/>
  <c r="CV35" i="3"/>
  <c r="CV36" i="3"/>
  <c r="CV37" i="3"/>
  <c r="CV38" i="3"/>
  <c r="CV39" i="3"/>
  <c r="CV40" i="3"/>
  <c r="CV41" i="3"/>
  <c r="CV42" i="3"/>
  <c r="CV43" i="3"/>
  <c r="CV44" i="3"/>
  <c r="CV45" i="3"/>
  <c r="CV46" i="3"/>
  <c r="CV47" i="3"/>
  <c r="CV48" i="3"/>
  <c r="CV49" i="3"/>
  <c r="CV50" i="3"/>
  <c r="CV51" i="3"/>
  <c r="CV52" i="3"/>
  <c r="CV53" i="3"/>
  <c r="CV54" i="3"/>
  <c r="CV55" i="3"/>
  <c r="CV56" i="3"/>
  <c r="CV57" i="3"/>
  <c r="CV58" i="3"/>
  <c r="CV59" i="3"/>
  <c r="CV60" i="3"/>
  <c r="CV61" i="3"/>
  <c r="CV62" i="3"/>
  <c r="CV63" i="3"/>
  <c r="CV64" i="3"/>
  <c r="CV65" i="3"/>
  <c r="CV66" i="3"/>
  <c r="CV67" i="3"/>
  <c r="CV68" i="3"/>
  <c r="CV69" i="3"/>
  <c r="CV70" i="3"/>
  <c r="CV71" i="3"/>
  <c r="CV72" i="3"/>
  <c r="CV73" i="3"/>
  <c r="CV74" i="3"/>
  <c r="CV75" i="3"/>
  <c r="CV76" i="3"/>
  <c r="CV77" i="3"/>
  <c r="CV78" i="3"/>
  <c r="CV79" i="3"/>
  <c r="CV80" i="3"/>
  <c r="CV81" i="3"/>
  <c r="CV82" i="3"/>
  <c r="CV83" i="3"/>
  <c r="CV84" i="3"/>
  <c r="CV85" i="3"/>
  <c r="CV86" i="3"/>
  <c r="CV87" i="3"/>
  <c r="CV88" i="3"/>
  <c r="CV89" i="3"/>
  <c r="CV90" i="3"/>
  <c r="CV91" i="3"/>
  <c r="CV92" i="3"/>
  <c r="CV93" i="3"/>
  <c r="CV94" i="3"/>
  <c r="CV95" i="3"/>
  <c r="CV96" i="3"/>
  <c r="CV97" i="3"/>
  <c r="CV98" i="3"/>
  <c r="CV99" i="3"/>
  <c r="CV100" i="3"/>
  <c r="CV101" i="3"/>
  <c r="CV102" i="3"/>
  <c r="CV103" i="3"/>
  <c r="CV11" i="3"/>
  <c r="DF12" i="3"/>
  <c r="DF13" i="3"/>
  <c r="DF14" i="3"/>
  <c r="DF15" i="3"/>
  <c r="DF16" i="3"/>
  <c r="DF17" i="3"/>
  <c r="DF18" i="3"/>
  <c r="DF19" i="3"/>
  <c r="DF20" i="3"/>
  <c r="DF21" i="3"/>
  <c r="DF22" i="3"/>
  <c r="DF23" i="3"/>
  <c r="DF24" i="3"/>
  <c r="DF25" i="3"/>
  <c r="DF26" i="3"/>
  <c r="DF27" i="3"/>
  <c r="DF28" i="3"/>
  <c r="DF29" i="3"/>
  <c r="DF30" i="3"/>
  <c r="DF31" i="3"/>
  <c r="DF32" i="3"/>
  <c r="DF33" i="3"/>
  <c r="DF34" i="3"/>
  <c r="DF35" i="3"/>
  <c r="DF36" i="3"/>
  <c r="DF37" i="3"/>
  <c r="DF38" i="3"/>
  <c r="DF39" i="3"/>
  <c r="DF40" i="3"/>
  <c r="DF41" i="3"/>
  <c r="DF42" i="3"/>
  <c r="DF43" i="3"/>
  <c r="DF44" i="3"/>
  <c r="DF45" i="3"/>
  <c r="DF46" i="3"/>
  <c r="DF47" i="3"/>
  <c r="DF48" i="3"/>
  <c r="DF49" i="3"/>
  <c r="DF50" i="3"/>
  <c r="DF51" i="3"/>
  <c r="DF52" i="3"/>
  <c r="DF53" i="3"/>
  <c r="DF54" i="3"/>
  <c r="DF55" i="3"/>
  <c r="DF56" i="3"/>
  <c r="DF57" i="3"/>
  <c r="DF58" i="3"/>
  <c r="DF59" i="3"/>
  <c r="DF60" i="3"/>
  <c r="DF61" i="3"/>
  <c r="DF62" i="3"/>
  <c r="DF63" i="3"/>
  <c r="DF64" i="3"/>
  <c r="DF65" i="3"/>
  <c r="DF66" i="3"/>
  <c r="DF67" i="3"/>
  <c r="DF68" i="3"/>
  <c r="DF69" i="3"/>
  <c r="DF70" i="3"/>
  <c r="DF71" i="3"/>
  <c r="DF72" i="3"/>
  <c r="DF73" i="3"/>
  <c r="DF74" i="3"/>
  <c r="DF75" i="3"/>
  <c r="DF76" i="3"/>
  <c r="DF77" i="3"/>
  <c r="DF78" i="3"/>
  <c r="DF79" i="3"/>
  <c r="DF80" i="3"/>
  <c r="DF81" i="3"/>
  <c r="DF82" i="3"/>
  <c r="DF83" i="3"/>
  <c r="DF84" i="3"/>
  <c r="DF85" i="3"/>
  <c r="DF86" i="3"/>
  <c r="DF87" i="3"/>
  <c r="DF88" i="3"/>
  <c r="DF89" i="3"/>
  <c r="DF90" i="3"/>
  <c r="DF91" i="3"/>
  <c r="DF92" i="3"/>
  <c r="DF93" i="3"/>
  <c r="DF94" i="3"/>
  <c r="DF95" i="3"/>
  <c r="DF96" i="3"/>
  <c r="DF97" i="3"/>
  <c r="DF98" i="3"/>
  <c r="DF99" i="3"/>
  <c r="DF100" i="3"/>
  <c r="DF101" i="3"/>
  <c r="DF102" i="3"/>
  <c r="DF103" i="3"/>
  <c r="DF11" i="3"/>
  <c r="DP12" i="3"/>
  <c r="DP13" i="3"/>
  <c r="DP14" i="3"/>
  <c r="DP15" i="3"/>
  <c r="DP16" i="3"/>
  <c r="DP17" i="3"/>
  <c r="DP18" i="3"/>
  <c r="DP19" i="3"/>
  <c r="DP20" i="3"/>
  <c r="DP21" i="3"/>
  <c r="DP22" i="3"/>
  <c r="DP23" i="3"/>
  <c r="DP24" i="3"/>
  <c r="DP25" i="3"/>
  <c r="DP26" i="3"/>
  <c r="DP27" i="3"/>
  <c r="DP28" i="3"/>
  <c r="DP29" i="3"/>
  <c r="DP30" i="3"/>
  <c r="DP31" i="3"/>
  <c r="DP32" i="3"/>
  <c r="DP33" i="3"/>
  <c r="DP34" i="3"/>
  <c r="DP35" i="3"/>
  <c r="DP36" i="3"/>
  <c r="DP37" i="3"/>
  <c r="DP38" i="3"/>
  <c r="DP39" i="3"/>
  <c r="DP40" i="3"/>
  <c r="DP41" i="3"/>
  <c r="DP42" i="3"/>
  <c r="DP43" i="3"/>
  <c r="DP44" i="3"/>
  <c r="DP45" i="3"/>
  <c r="DP46" i="3"/>
  <c r="DP47" i="3"/>
  <c r="DP48" i="3"/>
  <c r="DP49" i="3"/>
  <c r="DP50" i="3"/>
  <c r="DP51" i="3"/>
  <c r="DP52" i="3"/>
  <c r="DP53" i="3"/>
  <c r="DP54" i="3"/>
  <c r="DP55" i="3"/>
  <c r="DP56" i="3"/>
  <c r="DP57" i="3"/>
  <c r="DP58" i="3"/>
  <c r="DP59" i="3"/>
  <c r="DP60" i="3"/>
  <c r="DP61" i="3"/>
  <c r="DP62" i="3"/>
  <c r="DP63" i="3"/>
  <c r="DP64" i="3"/>
  <c r="DP65" i="3"/>
  <c r="DP66" i="3"/>
  <c r="DP67" i="3"/>
  <c r="DP68" i="3"/>
  <c r="DP69" i="3"/>
  <c r="DP70" i="3"/>
  <c r="DP71" i="3"/>
  <c r="DP72" i="3"/>
  <c r="DP73" i="3"/>
  <c r="DP74" i="3"/>
  <c r="DP75" i="3"/>
  <c r="DP76" i="3"/>
  <c r="DP77" i="3"/>
  <c r="DP78" i="3"/>
  <c r="DP79" i="3"/>
  <c r="DP80" i="3"/>
  <c r="DP81" i="3"/>
  <c r="DP82" i="3"/>
  <c r="DP83" i="3"/>
  <c r="DP84" i="3"/>
  <c r="DP85" i="3"/>
  <c r="DP86" i="3"/>
  <c r="DP87" i="3"/>
  <c r="DP88" i="3"/>
  <c r="DP89" i="3"/>
  <c r="DP90" i="3"/>
  <c r="DP91" i="3"/>
  <c r="DP92" i="3"/>
  <c r="DP93" i="3"/>
  <c r="DP94" i="3"/>
  <c r="DP95" i="3"/>
  <c r="DP96" i="3"/>
  <c r="DP97" i="3"/>
  <c r="DP98" i="3"/>
  <c r="DP99" i="3"/>
  <c r="DP100" i="3"/>
  <c r="DP101" i="3"/>
  <c r="DP102" i="3"/>
  <c r="DP103" i="3"/>
  <c r="DP11" i="3"/>
  <c r="DZ12" i="3"/>
  <c r="DZ13" i="3"/>
  <c r="DZ14" i="3"/>
  <c r="DZ15" i="3"/>
  <c r="DZ16" i="3"/>
  <c r="DZ17" i="3"/>
  <c r="DZ18" i="3"/>
  <c r="DZ19" i="3"/>
  <c r="DZ20" i="3"/>
  <c r="DZ21" i="3"/>
  <c r="DZ22" i="3"/>
  <c r="DZ23" i="3"/>
  <c r="DZ24" i="3"/>
  <c r="DZ25" i="3"/>
  <c r="DZ26" i="3"/>
  <c r="DZ27" i="3"/>
  <c r="DZ28" i="3"/>
  <c r="DZ29" i="3"/>
  <c r="DZ30" i="3"/>
  <c r="DZ31" i="3"/>
  <c r="DZ32" i="3"/>
  <c r="DZ33" i="3"/>
  <c r="DZ34" i="3"/>
  <c r="DZ35" i="3"/>
  <c r="DZ36" i="3"/>
  <c r="DZ37" i="3"/>
  <c r="DZ38" i="3"/>
  <c r="DZ39" i="3"/>
  <c r="DZ40" i="3"/>
  <c r="DZ41" i="3"/>
  <c r="DZ42" i="3"/>
  <c r="DZ43" i="3"/>
  <c r="DZ44" i="3"/>
  <c r="DZ45" i="3"/>
  <c r="DZ46" i="3"/>
  <c r="DZ47" i="3"/>
  <c r="DZ48" i="3"/>
  <c r="DZ49" i="3"/>
  <c r="DZ50" i="3"/>
  <c r="DZ51" i="3"/>
  <c r="DZ52" i="3"/>
  <c r="DZ53" i="3"/>
  <c r="DZ54" i="3"/>
  <c r="DZ55" i="3"/>
  <c r="DZ56" i="3"/>
  <c r="DZ57" i="3"/>
  <c r="DZ58" i="3"/>
  <c r="DZ59" i="3"/>
  <c r="DZ60" i="3"/>
  <c r="DZ61" i="3"/>
  <c r="DZ62" i="3"/>
  <c r="DZ63" i="3"/>
  <c r="DZ64" i="3"/>
  <c r="DZ65" i="3"/>
  <c r="DZ66" i="3"/>
  <c r="DZ67" i="3"/>
  <c r="DZ68" i="3"/>
  <c r="DZ69" i="3"/>
  <c r="DZ70" i="3"/>
  <c r="DZ71" i="3"/>
  <c r="DZ72" i="3"/>
  <c r="DZ73" i="3"/>
  <c r="DZ74" i="3"/>
  <c r="DZ75" i="3"/>
  <c r="DZ76" i="3"/>
  <c r="DZ77" i="3"/>
  <c r="DZ78" i="3"/>
  <c r="DZ79" i="3"/>
  <c r="DZ80" i="3"/>
  <c r="DZ81" i="3"/>
  <c r="DZ82" i="3"/>
  <c r="DZ83" i="3"/>
  <c r="DZ84" i="3"/>
  <c r="DZ85" i="3"/>
  <c r="DZ86" i="3"/>
  <c r="DZ87" i="3"/>
  <c r="DZ88" i="3"/>
  <c r="DZ89" i="3"/>
  <c r="DZ90" i="3"/>
  <c r="DZ91" i="3"/>
  <c r="DZ92" i="3"/>
  <c r="DZ93" i="3"/>
  <c r="DZ94" i="3"/>
  <c r="DZ95" i="3"/>
  <c r="DZ96" i="3"/>
  <c r="DZ97" i="3"/>
  <c r="DZ98" i="3"/>
  <c r="DZ99" i="3"/>
  <c r="DZ100" i="3"/>
  <c r="DZ101" i="3"/>
  <c r="DZ102" i="3"/>
  <c r="DZ103" i="3"/>
  <c r="DZ11" i="3"/>
  <c r="EJ12" i="3"/>
  <c r="EJ13" i="3"/>
  <c r="EJ14" i="3"/>
  <c r="EJ15" i="3"/>
  <c r="EJ16" i="3"/>
  <c r="EJ17" i="3"/>
  <c r="EJ18" i="3"/>
  <c r="EJ19" i="3"/>
  <c r="EJ20" i="3"/>
  <c r="EJ21" i="3"/>
  <c r="EJ22" i="3"/>
  <c r="EJ23" i="3"/>
  <c r="EJ24" i="3"/>
  <c r="EJ25" i="3"/>
  <c r="EJ26" i="3"/>
  <c r="EJ27" i="3"/>
  <c r="EJ28" i="3"/>
  <c r="EJ29" i="3"/>
  <c r="EJ30" i="3"/>
  <c r="EJ31" i="3"/>
  <c r="EJ32" i="3"/>
  <c r="EJ33" i="3"/>
  <c r="EJ34" i="3"/>
  <c r="EJ35" i="3"/>
  <c r="EJ36" i="3"/>
  <c r="EJ37" i="3"/>
  <c r="EJ38" i="3"/>
  <c r="EJ39" i="3"/>
  <c r="EJ40" i="3"/>
  <c r="EJ41" i="3"/>
  <c r="EJ42" i="3"/>
  <c r="EJ43" i="3"/>
  <c r="EJ44" i="3"/>
  <c r="EJ45" i="3"/>
  <c r="EJ46" i="3"/>
  <c r="EJ47" i="3"/>
  <c r="EJ48" i="3"/>
  <c r="EJ49" i="3"/>
  <c r="EJ50" i="3"/>
  <c r="EJ51" i="3"/>
  <c r="EJ52" i="3"/>
  <c r="EJ53" i="3"/>
  <c r="EJ54" i="3"/>
  <c r="EJ55" i="3"/>
  <c r="EJ56" i="3"/>
  <c r="EJ57" i="3"/>
  <c r="EJ58" i="3"/>
  <c r="EJ59" i="3"/>
  <c r="EJ60" i="3"/>
  <c r="EJ61" i="3"/>
  <c r="EJ62" i="3"/>
  <c r="EJ63" i="3"/>
  <c r="EJ64" i="3"/>
  <c r="EJ65" i="3"/>
  <c r="EJ66" i="3"/>
  <c r="EJ67" i="3"/>
  <c r="EJ68" i="3"/>
  <c r="EJ69" i="3"/>
  <c r="EJ70" i="3"/>
  <c r="EJ71" i="3"/>
  <c r="EJ72" i="3"/>
  <c r="EJ73" i="3"/>
  <c r="EJ74" i="3"/>
  <c r="EJ75" i="3"/>
  <c r="EJ76" i="3"/>
  <c r="EJ77" i="3"/>
  <c r="EJ78" i="3"/>
  <c r="EJ79" i="3"/>
  <c r="EJ80" i="3"/>
  <c r="EJ81" i="3"/>
  <c r="EJ82" i="3"/>
  <c r="EJ83" i="3"/>
  <c r="EJ84" i="3"/>
  <c r="EJ85" i="3"/>
  <c r="EJ86" i="3"/>
  <c r="EJ87" i="3"/>
  <c r="EJ88" i="3"/>
  <c r="EJ89" i="3"/>
  <c r="EJ90" i="3"/>
  <c r="EJ91" i="3"/>
  <c r="EJ92" i="3"/>
  <c r="EJ93" i="3"/>
  <c r="EJ94" i="3"/>
  <c r="EJ95" i="3"/>
  <c r="EJ96" i="3"/>
  <c r="EJ97" i="3"/>
  <c r="EJ98" i="3"/>
  <c r="EJ99" i="3"/>
  <c r="EJ100" i="3"/>
  <c r="EJ101" i="3"/>
  <c r="EJ102" i="3"/>
  <c r="EJ103" i="3"/>
  <c r="EJ11" i="3"/>
  <c r="ET12" i="3"/>
  <c r="ET13" i="3"/>
  <c r="ET14" i="3"/>
  <c r="ET15" i="3"/>
  <c r="ET16" i="3"/>
  <c r="ET17" i="3"/>
  <c r="ET18" i="3"/>
  <c r="ET19" i="3"/>
  <c r="ET20" i="3"/>
  <c r="ET21" i="3"/>
  <c r="ET22" i="3"/>
  <c r="ET23" i="3"/>
  <c r="ET24" i="3"/>
  <c r="ET25" i="3"/>
  <c r="ET26" i="3"/>
  <c r="ET27" i="3"/>
  <c r="ET28" i="3"/>
  <c r="ET29" i="3"/>
  <c r="ET30" i="3"/>
  <c r="ET31" i="3"/>
  <c r="ET32" i="3"/>
  <c r="ET33" i="3"/>
  <c r="ET34" i="3"/>
  <c r="ET35" i="3"/>
  <c r="ET36" i="3"/>
  <c r="ET37" i="3"/>
  <c r="ET38" i="3"/>
  <c r="ET39" i="3"/>
  <c r="ET40" i="3"/>
  <c r="ET41" i="3"/>
  <c r="ET42" i="3"/>
  <c r="ET43" i="3"/>
  <c r="ET44" i="3"/>
  <c r="ET45" i="3"/>
  <c r="ET46" i="3"/>
  <c r="ET47" i="3"/>
  <c r="ET48" i="3"/>
  <c r="ET49" i="3"/>
  <c r="ET50" i="3"/>
  <c r="ET51" i="3"/>
  <c r="ET52" i="3"/>
  <c r="ET53" i="3"/>
  <c r="ET54" i="3"/>
  <c r="ET55" i="3"/>
  <c r="ET56" i="3"/>
  <c r="ET57" i="3"/>
  <c r="ET58" i="3"/>
  <c r="ET59" i="3"/>
  <c r="ET60" i="3"/>
  <c r="ET61" i="3"/>
  <c r="ET62" i="3"/>
  <c r="ET63" i="3"/>
  <c r="ET64" i="3"/>
  <c r="ET65" i="3"/>
  <c r="ET66" i="3"/>
  <c r="ET67" i="3"/>
  <c r="ET68" i="3"/>
  <c r="ET69" i="3"/>
  <c r="ET70" i="3"/>
  <c r="ET71" i="3"/>
  <c r="ET72" i="3"/>
  <c r="ET73" i="3"/>
  <c r="ET74" i="3"/>
  <c r="ET75" i="3"/>
  <c r="ET76" i="3"/>
  <c r="ET77" i="3"/>
  <c r="ET78" i="3"/>
  <c r="ET79" i="3"/>
  <c r="ET80" i="3"/>
  <c r="ET81" i="3"/>
  <c r="ET82" i="3"/>
  <c r="ET83" i="3"/>
  <c r="ET84" i="3"/>
  <c r="ET85" i="3"/>
  <c r="ET86" i="3"/>
  <c r="ET87" i="3"/>
  <c r="ET88" i="3"/>
  <c r="ET89" i="3"/>
  <c r="ET90" i="3"/>
  <c r="ET91" i="3"/>
  <c r="ET92" i="3"/>
  <c r="ET93" i="3"/>
  <c r="ET94" i="3"/>
  <c r="ET95" i="3"/>
  <c r="ET96" i="3"/>
  <c r="ET97" i="3"/>
  <c r="ET98" i="3"/>
  <c r="ET99" i="3"/>
  <c r="ET100" i="3"/>
  <c r="ET101" i="3"/>
  <c r="ET102" i="3"/>
  <c r="ET103" i="3"/>
  <c r="ET11" i="3"/>
  <c r="FD12" i="3"/>
  <c r="FD13" i="3"/>
  <c r="FD14" i="3"/>
  <c r="FD15" i="3"/>
  <c r="FD16" i="3"/>
  <c r="FD17" i="3"/>
  <c r="FD18" i="3"/>
  <c r="FD19" i="3"/>
  <c r="FD20" i="3"/>
  <c r="FD21" i="3"/>
  <c r="FD22" i="3"/>
  <c r="FD23" i="3"/>
  <c r="FD24" i="3"/>
  <c r="FD25" i="3"/>
  <c r="FD26" i="3"/>
  <c r="FD27" i="3"/>
  <c r="FD28" i="3"/>
  <c r="FD29" i="3"/>
  <c r="FD30" i="3"/>
  <c r="FD31" i="3"/>
  <c r="FD32" i="3"/>
  <c r="FD33" i="3"/>
  <c r="FD34" i="3"/>
  <c r="FD35" i="3"/>
  <c r="FD36" i="3"/>
  <c r="FD37" i="3"/>
  <c r="FD38" i="3"/>
  <c r="FD39" i="3"/>
  <c r="FD40" i="3"/>
  <c r="FD41" i="3"/>
  <c r="FD42" i="3"/>
  <c r="FD43" i="3"/>
  <c r="FD44" i="3"/>
  <c r="FD45" i="3"/>
  <c r="FD46" i="3"/>
  <c r="FD47" i="3"/>
  <c r="FD48" i="3"/>
  <c r="FD49" i="3"/>
  <c r="FD50" i="3"/>
  <c r="FD51" i="3"/>
  <c r="FD52" i="3"/>
  <c r="FD53" i="3"/>
  <c r="FD54" i="3"/>
  <c r="FD55" i="3"/>
  <c r="FD56" i="3"/>
  <c r="FD57" i="3"/>
  <c r="FD58" i="3"/>
  <c r="FD59" i="3"/>
  <c r="FD60" i="3"/>
  <c r="FD61" i="3"/>
  <c r="FD62" i="3"/>
  <c r="FD63" i="3"/>
  <c r="FD64" i="3"/>
  <c r="FD65" i="3"/>
  <c r="FD66" i="3"/>
  <c r="FD67" i="3"/>
  <c r="FD68" i="3"/>
  <c r="FD69" i="3"/>
  <c r="FD70" i="3"/>
  <c r="FD71" i="3"/>
  <c r="FD72" i="3"/>
  <c r="FD73" i="3"/>
  <c r="FD74" i="3"/>
  <c r="FD75" i="3"/>
  <c r="FD76" i="3"/>
  <c r="FD77" i="3"/>
  <c r="FD78" i="3"/>
  <c r="FD79" i="3"/>
  <c r="FD80" i="3"/>
  <c r="FD81" i="3"/>
  <c r="FD82" i="3"/>
  <c r="FD83" i="3"/>
  <c r="FD84" i="3"/>
  <c r="FD85" i="3"/>
  <c r="FD86" i="3"/>
  <c r="FD87" i="3"/>
  <c r="FD88" i="3"/>
  <c r="FD89" i="3"/>
  <c r="FD90" i="3"/>
  <c r="FD91" i="3"/>
  <c r="FD92" i="3"/>
  <c r="FD93" i="3"/>
  <c r="FD94" i="3"/>
  <c r="FD95" i="3"/>
  <c r="FD96" i="3"/>
  <c r="FD97" i="3"/>
  <c r="FD98" i="3"/>
  <c r="FD99" i="3"/>
  <c r="FD100" i="3"/>
  <c r="FD101" i="3"/>
  <c r="FD102" i="3"/>
  <c r="FD103" i="3"/>
  <c r="FD11" i="3"/>
  <c r="FN12" i="3"/>
  <c r="FN13" i="3"/>
  <c r="FN14" i="3"/>
  <c r="FN15" i="3"/>
  <c r="FN16" i="3"/>
  <c r="FN17" i="3"/>
  <c r="FN18" i="3"/>
  <c r="FN19" i="3"/>
  <c r="FN20" i="3"/>
  <c r="FN21" i="3"/>
  <c r="FN22" i="3"/>
  <c r="FN23" i="3"/>
  <c r="FN24" i="3"/>
  <c r="FN25" i="3"/>
  <c r="FN26" i="3"/>
  <c r="FN27" i="3"/>
  <c r="FN28" i="3"/>
  <c r="FN29" i="3"/>
  <c r="FN30" i="3"/>
  <c r="FN31" i="3"/>
  <c r="FN32" i="3"/>
  <c r="FN33" i="3"/>
  <c r="FN34" i="3"/>
  <c r="FN35" i="3"/>
  <c r="FN36" i="3"/>
  <c r="FN37" i="3"/>
  <c r="FN38" i="3"/>
  <c r="FN39" i="3"/>
  <c r="FN40" i="3"/>
  <c r="FN41" i="3"/>
  <c r="FN42" i="3"/>
  <c r="FN43" i="3"/>
  <c r="FN44" i="3"/>
  <c r="FN45" i="3"/>
  <c r="FN46" i="3"/>
  <c r="FN47" i="3"/>
  <c r="FN48" i="3"/>
  <c r="FN49" i="3"/>
  <c r="FN50" i="3"/>
  <c r="FN51" i="3"/>
  <c r="FN52" i="3"/>
  <c r="FN53" i="3"/>
  <c r="FN54" i="3"/>
  <c r="FN55" i="3"/>
  <c r="FN56" i="3"/>
  <c r="FN57" i="3"/>
  <c r="FN58" i="3"/>
  <c r="FN59" i="3"/>
  <c r="FN60" i="3"/>
  <c r="FN61" i="3"/>
  <c r="FN62" i="3"/>
  <c r="FN63" i="3"/>
  <c r="FN64" i="3"/>
  <c r="FN65" i="3"/>
  <c r="FN66" i="3"/>
  <c r="FN67" i="3"/>
  <c r="FN68" i="3"/>
  <c r="FN69" i="3"/>
  <c r="FN70" i="3"/>
  <c r="FN71" i="3"/>
  <c r="FN72" i="3"/>
  <c r="FN73" i="3"/>
  <c r="FN74" i="3"/>
  <c r="FN75" i="3"/>
  <c r="FN76" i="3"/>
  <c r="FN77" i="3"/>
  <c r="FN78" i="3"/>
  <c r="FN79" i="3"/>
  <c r="FN80" i="3"/>
  <c r="FN81" i="3"/>
  <c r="FN82" i="3"/>
  <c r="FN83" i="3"/>
  <c r="FN84" i="3"/>
  <c r="FN85" i="3"/>
  <c r="FN86" i="3"/>
  <c r="FN87" i="3"/>
  <c r="FN88" i="3"/>
  <c r="FN89" i="3"/>
  <c r="FN90" i="3"/>
  <c r="FN91" i="3"/>
  <c r="FN92" i="3"/>
  <c r="FN93" i="3"/>
  <c r="FN94" i="3"/>
  <c r="FN95" i="3"/>
  <c r="FN96" i="3"/>
  <c r="FN97" i="3"/>
  <c r="FN98" i="3"/>
  <c r="FN99" i="3"/>
  <c r="FN100" i="3"/>
  <c r="FN101" i="3"/>
  <c r="FN102" i="3"/>
  <c r="FN103" i="3"/>
  <c r="FN11" i="3"/>
  <c r="FX12" i="3"/>
  <c r="FX13" i="3"/>
  <c r="FX14" i="3"/>
  <c r="FX15" i="3"/>
  <c r="FX16" i="3"/>
  <c r="FX17" i="3"/>
  <c r="FX18" i="3"/>
  <c r="FX19" i="3"/>
  <c r="FX20" i="3"/>
  <c r="FX21" i="3"/>
  <c r="FX22" i="3"/>
  <c r="FX23" i="3"/>
  <c r="FX24" i="3"/>
  <c r="FX25" i="3"/>
  <c r="FX26" i="3"/>
  <c r="FX27" i="3"/>
  <c r="FX28" i="3"/>
  <c r="FX29" i="3"/>
  <c r="FX30" i="3"/>
  <c r="FX31" i="3"/>
  <c r="FX32" i="3"/>
  <c r="FX33" i="3"/>
  <c r="FX34" i="3"/>
  <c r="FX35" i="3"/>
  <c r="FX36" i="3"/>
  <c r="FX37" i="3"/>
  <c r="FX38" i="3"/>
  <c r="FX39" i="3"/>
  <c r="FX40" i="3"/>
  <c r="FX41" i="3"/>
  <c r="FX42" i="3"/>
  <c r="FX43" i="3"/>
  <c r="FX44" i="3"/>
  <c r="FX45" i="3"/>
  <c r="FX46" i="3"/>
  <c r="FX47" i="3"/>
  <c r="FX48" i="3"/>
  <c r="FX49" i="3"/>
  <c r="FX50" i="3"/>
  <c r="FX51" i="3"/>
  <c r="FX52" i="3"/>
  <c r="FX53" i="3"/>
  <c r="FX54" i="3"/>
  <c r="FX55" i="3"/>
  <c r="FX56" i="3"/>
  <c r="FX57" i="3"/>
  <c r="FX58" i="3"/>
  <c r="FX59" i="3"/>
  <c r="FX60" i="3"/>
  <c r="FX61" i="3"/>
  <c r="FX62" i="3"/>
  <c r="FX63" i="3"/>
  <c r="FX64" i="3"/>
  <c r="FX65" i="3"/>
  <c r="FX66" i="3"/>
  <c r="FX67" i="3"/>
  <c r="FX68" i="3"/>
  <c r="FX69" i="3"/>
  <c r="FX70" i="3"/>
  <c r="FX71" i="3"/>
  <c r="FX72" i="3"/>
  <c r="FX73" i="3"/>
  <c r="FX74" i="3"/>
  <c r="FX75" i="3"/>
  <c r="FX76" i="3"/>
  <c r="FX77" i="3"/>
  <c r="FX78" i="3"/>
  <c r="FX79" i="3"/>
  <c r="FX80" i="3"/>
  <c r="FX81" i="3"/>
  <c r="FX82" i="3"/>
  <c r="FX83" i="3"/>
  <c r="FX84" i="3"/>
  <c r="FX85" i="3"/>
  <c r="FX86" i="3"/>
  <c r="FX87" i="3"/>
  <c r="FX88" i="3"/>
  <c r="FX89" i="3"/>
  <c r="FX90" i="3"/>
  <c r="FX91" i="3"/>
  <c r="FX92" i="3"/>
  <c r="FX93" i="3"/>
  <c r="FX94" i="3"/>
  <c r="FX95" i="3"/>
  <c r="FX96" i="3"/>
  <c r="FX97" i="3"/>
  <c r="FX98" i="3"/>
  <c r="FX99" i="3"/>
  <c r="FX100" i="3"/>
  <c r="FX101" i="3"/>
  <c r="FX102" i="3"/>
  <c r="FX103" i="3"/>
  <c r="FX11" i="3"/>
  <c r="GH31" i="3"/>
  <c r="GR12" i="3"/>
  <c r="GR13" i="3"/>
  <c r="GR14" i="3"/>
  <c r="GR15" i="3"/>
  <c r="GR16" i="3"/>
  <c r="GR17" i="3"/>
  <c r="GR18" i="3"/>
  <c r="GR19" i="3"/>
  <c r="GR20" i="3"/>
  <c r="GR21" i="3"/>
  <c r="GR22" i="3"/>
  <c r="GR23" i="3"/>
  <c r="GR24" i="3"/>
  <c r="GR25" i="3"/>
  <c r="GR26" i="3"/>
  <c r="GR27" i="3"/>
  <c r="GR28" i="3"/>
  <c r="GR29" i="3"/>
  <c r="GR30" i="3"/>
  <c r="GR31" i="3"/>
  <c r="GR32" i="3"/>
  <c r="GR33" i="3"/>
  <c r="GR34" i="3"/>
  <c r="GR35" i="3"/>
  <c r="GR36" i="3"/>
  <c r="GR37" i="3"/>
  <c r="GR38" i="3"/>
  <c r="GR39" i="3"/>
  <c r="GR40" i="3"/>
  <c r="GR41" i="3"/>
  <c r="GR42" i="3"/>
  <c r="GR43" i="3"/>
  <c r="GR44" i="3"/>
  <c r="GR45" i="3"/>
  <c r="GR46" i="3"/>
  <c r="GR47" i="3"/>
  <c r="GR48" i="3"/>
  <c r="GR49" i="3"/>
  <c r="GR50" i="3"/>
  <c r="GR51" i="3"/>
  <c r="GR52" i="3"/>
  <c r="GR53" i="3"/>
  <c r="GR54" i="3"/>
  <c r="GR55" i="3"/>
  <c r="GR56" i="3"/>
  <c r="GR57" i="3"/>
  <c r="GR58" i="3"/>
  <c r="GR59" i="3"/>
  <c r="GR60" i="3"/>
  <c r="GR61" i="3"/>
  <c r="GR62" i="3"/>
  <c r="GR63" i="3"/>
  <c r="GR64" i="3"/>
  <c r="GR65" i="3"/>
  <c r="GR66" i="3"/>
  <c r="GR67" i="3"/>
  <c r="GR68" i="3"/>
  <c r="GR69" i="3"/>
  <c r="GR70" i="3"/>
  <c r="GR71" i="3"/>
  <c r="GR72" i="3"/>
  <c r="GR73" i="3"/>
  <c r="GR74" i="3"/>
  <c r="GR75" i="3"/>
  <c r="GR76" i="3"/>
  <c r="GR77" i="3"/>
  <c r="GR78" i="3"/>
  <c r="GR79" i="3"/>
  <c r="GR80" i="3"/>
  <c r="GR81" i="3"/>
  <c r="GR82" i="3"/>
  <c r="GR83" i="3"/>
  <c r="GR84" i="3"/>
  <c r="GR85" i="3"/>
  <c r="GR86" i="3"/>
  <c r="GR87" i="3"/>
  <c r="GR88" i="3"/>
  <c r="GR89" i="3"/>
  <c r="GR90" i="3"/>
  <c r="GR91" i="3"/>
  <c r="GR92" i="3"/>
  <c r="GR93" i="3"/>
  <c r="GR94" i="3"/>
  <c r="GR95" i="3"/>
  <c r="GR96" i="3"/>
  <c r="GR97" i="3"/>
  <c r="GR98" i="3"/>
  <c r="GR99" i="3"/>
  <c r="GR100" i="3"/>
  <c r="GR101" i="3"/>
  <c r="GR102" i="3"/>
  <c r="GR103" i="3"/>
  <c r="GR11" i="3"/>
  <c r="GH12" i="3"/>
  <c r="GH13" i="3"/>
  <c r="GH14" i="3"/>
  <c r="GH15" i="3"/>
  <c r="GH16" i="3"/>
  <c r="GH17" i="3"/>
  <c r="GH18" i="3"/>
  <c r="GH26" i="3"/>
  <c r="GH32" i="3"/>
  <c r="GH33" i="3"/>
  <c r="GH34" i="3"/>
  <c r="GH35" i="3"/>
  <c r="GH36" i="3"/>
  <c r="GH37" i="3"/>
  <c r="GH38" i="3"/>
  <c r="GH39" i="3"/>
  <c r="GH40" i="3"/>
  <c r="GH41" i="3"/>
  <c r="GH42" i="3"/>
  <c r="GH43" i="3"/>
  <c r="GH44" i="3"/>
  <c r="GH45" i="3"/>
  <c r="GH46" i="3"/>
  <c r="GH47" i="3"/>
  <c r="GH48" i="3"/>
  <c r="GH49" i="3"/>
  <c r="GH50" i="3"/>
  <c r="GH51" i="3"/>
  <c r="GH52" i="3"/>
  <c r="GH53" i="3"/>
  <c r="GH54" i="3"/>
  <c r="GH55" i="3"/>
  <c r="GH56" i="3"/>
  <c r="GH57" i="3"/>
  <c r="GH58" i="3"/>
  <c r="GH59" i="3"/>
  <c r="GH60" i="3"/>
  <c r="GH61" i="3"/>
  <c r="GH62" i="3"/>
  <c r="GH63" i="3"/>
  <c r="GH64" i="3"/>
  <c r="GH65" i="3"/>
  <c r="GH66" i="3"/>
  <c r="GH67" i="3"/>
  <c r="GH68" i="3"/>
  <c r="GH69" i="3"/>
  <c r="GH70" i="3"/>
  <c r="GH71" i="3"/>
  <c r="GH72" i="3"/>
  <c r="GH73" i="3"/>
  <c r="GH74" i="3"/>
  <c r="GH75" i="3"/>
  <c r="GH76" i="3"/>
  <c r="GH77" i="3"/>
  <c r="GH78" i="3"/>
  <c r="GH79" i="3"/>
  <c r="GH80" i="3"/>
  <c r="GH81" i="3"/>
  <c r="GH82" i="3"/>
  <c r="GH83" i="3"/>
  <c r="GH84" i="3"/>
  <c r="GH85" i="3"/>
  <c r="GH86" i="3"/>
  <c r="GH87" i="3"/>
  <c r="GH88" i="3"/>
  <c r="GH89" i="3"/>
  <c r="GH90" i="3"/>
  <c r="GH91" i="3"/>
  <c r="GH92" i="3"/>
  <c r="GH93" i="3"/>
  <c r="GH94" i="3"/>
  <c r="GH95" i="3"/>
  <c r="GH96" i="3"/>
  <c r="GH97" i="3"/>
  <c r="GH98" i="3"/>
  <c r="GH99" i="3"/>
  <c r="GH100" i="3"/>
  <c r="GH101" i="3"/>
  <c r="GH102" i="3"/>
  <c r="GH103" i="3"/>
  <c r="GH11" i="3"/>
  <c r="Z412" i="6"/>
  <c r="AQ406" i="6"/>
  <c r="AL406" i="6"/>
  <c r="AK406" i="6"/>
  <c r="AD406" i="6"/>
  <c r="AC406" i="6"/>
  <c r="AE406" i="6" s="1"/>
  <c r="AO406" i="6" s="1"/>
  <c r="AO405" i="6"/>
  <c r="AG405" i="6"/>
  <c r="AQ405" i="6" s="1"/>
  <c r="Z392" i="6"/>
  <c r="AQ386" i="6"/>
  <c r="AL386" i="6"/>
  <c r="AK386" i="6"/>
  <c r="AD386" i="6"/>
  <c r="AC386" i="6"/>
  <c r="AM386" i="6" s="1"/>
  <c r="AO385" i="6"/>
  <c r="AG385" i="6"/>
  <c r="AQ385" i="6" s="1"/>
  <c r="Z372" i="6"/>
  <c r="AQ366" i="6"/>
  <c r="AL366" i="6"/>
  <c r="AK366" i="6"/>
  <c r="AD366" i="6"/>
  <c r="AN366" i="6" s="1"/>
  <c r="AC366" i="6"/>
  <c r="AM366" i="6" s="1"/>
  <c r="AO365" i="6"/>
  <c r="AG365" i="6"/>
  <c r="AQ365" i="6" s="1"/>
  <c r="Z352" i="6"/>
  <c r="AQ346" i="6"/>
  <c r="AL346" i="6"/>
  <c r="AK346" i="6"/>
  <c r="AD346" i="6"/>
  <c r="AF346" i="6" s="1"/>
  <c r="AP346" i="6" s="1"/>
  <c r="AC346" i="6"/>
  <c r="AM346" i="6" s="1"/>
  <c r="AO345" i="6"/>
  <c r="AG345" i="6"/>
  <c r="AQ345" i="6" s="1"/>
  <c r="Z332" i="6"/>
  <c r="AQ326" i="6"/>
  <c r="AL326" i="6"/>
  <c r="AK326" i="6"/>
  <c r="AD326" i="6"/>
  <c r="AN326" i="6" s="1"/>
  <c r="AC326" i="6"/>
  <c r="AM326" i="6" s="1"/>
  <c r="AO325" i="6"/>
  <c r="AG325" i="6"/>
  <c r="AQ325" i="6" s="1"/>
  <c r="Z312" i="6"/>
  <c r="AQ306" i="6"/>
  <c r="AL306" i="6"/>
  <c r="AK306" i="6"/>
  <c r="AD306" i="6"/>
  <c r="AN306" i="6" s="1"/>
  <c r="AC306" i="6"/>
  <c r="AM306" i="6" s="1"/>
  <c r="AO305" i="6"/>
  <c r="AG305" i="6"/>
  <c r="AQ305" i="6" s="1"/>
  <c r="Z292" i="6"/>
  <c r="AQ286" i="6"/>
  <c r="AL286" i="6"/>
  <c r="AK286" i="6"/>
  <c r="AD286" i="6"/>
  <c r="AC286" i="6"/>
  <c r="AM286" i="6" s="1"/>
  <c r="AO285" i="6"/>
  <c r="AG285" i="6"/>
  <c r="AQ285" i="6" s="1"/>
  <c r="AG265" i="6"/>
  <c r="Z272" i="6"/>
  <c r="AQ266" i="6"/>
  <c r="AL266" i="6"/>
  <c r="AK266" i="6"/>
  <c r="AD266" i="6"/>
  <c r="AC266" i="6"/>
  <c r="AM266" i="6" s="1"/>
  <c r="AO265" i="6"/>
  <c r="AQ265" i="6"/>
  <c r="Z252" i="6"/>
  <c r="AQ246" i="6"/>
  <c r="AL246" i="6"/>
  <c r="AK246" i="6"/>
  <c r="AD246" i="6"/>
  <c r="AN246" i="6" s="1"/>
  <c r="AC246" i="6"/>
  <c r="AM246" i="6" s="1"/>
  <c r="AO245" i="6"/>
  <c r="AG245" i="6"/>
  <c r="AQ245" i="6" s="1"/>
  <c r="Z232" i="6"/>
  <c r="AQ226" i="6"/>
  <c r="AL226" i="6"/>
  <c r="AK226" i="6"/>
  <c r="AD226" i="6"/>
  <c r="AC226" i="6"/>
  <c r="AM226" i="6" s="1"/>
  <c r="AO225" i="6"/>
  <c r="AG225" i="6"/>
  <c r="AQ225" i="6" s="1"/>
  <c r="Z212" i="6"/>
  <c r="AQ206" i="6"/>
  <c r="AL206" i="6"/>
  <c r="AK206" i="6"/>
  <c r="AD206" i="6"/>
  <c r="AN206" i="6" s="1"/>
  <c r="AC206" i="6"/>
  <c r="AM206" i="6" s="1"/>
  <c r="AO205" i="6"/>
  <c r="AG205" i="6"/>
  <c r="AQ205" i="6" s="1"/>
  <c r="Z192" i="6"/>
  <c r="AQ186" i="6"/>
  <c r="AL186" i="6"/>
  <c r="AK186" i="6"/>
  <c r="AD186" i="6"/>
  <c r="AF186" i="6" s="1"/>
  <c r="AP186" i="6" s="1"/>
  <c r="AC186" i="6"/>
  <c r="AO185" i="6"/>
  <c r="AG185" i="6"/>
  <c r="AQ185" i="6" s="1"/>
  <c r="Z172" i="6"/>
  <c r="AQ166" i="6"/>
  <c r="AL166" i="6"/>
  <c r="AK166" i="6"/>
  <c r="AD166" i="6"/>
  <c r="AC166" i="6"/>
  <c r="AM166" i="6" s="1"/>
  <c r="AO165" i="6"/>
  <c r="AG165" i="6"/>
  <c r="AQ165" i="6" s="1"/>
  <c r="HF16" i="4"/>
  <c r="GV16" i="4"/>
  <c r="GL16" i="4"/>
  <c r="GB16" i="4"/>
  <c r="FR16" i="4"/>
  <c r="FH16" i="4"/>
  <c r="EX16" i="4"/>
  <c r="EN16" i="4"/>
  <c r="ED16" i="4"/>
  <c r="DT16" i="4"/>
  <c r="DJ16" i="4"/>
  <c r="CZ16" i="4"/>
  <c r="CP16" i="4"/>
  <c r="WY3" i="3"/>
  <c r="WY11" i="3" s="1"/>
  <c r="XH2" i="3"/>
  <c r="XH1" i="3"/>
  <c r="WE3" i="3"/>
  <c r="WE11" i="3" s="1"/>
  <c r="WN2" i="3"/>
  <c r="WN1" i="3"/>
  <c r="VK3" i="3"/>
  <c r="VK11" i="3" s="1"/>
  <c r="VT2" i="3"/>
  <c r="VT1" i="3"/>
  <c r="UQ3" i="3"/>
  <c r="UQ11" i="3" s="1"/>
  <c r="UZ2" i="3"/>
  <c r="UZ1" i="3"/>
  <c r="TW3" i="3"/>
  <c r="TW11" i="3" s="1"/>
  <c r="UF2" i="3"/>
  <c r="UF1" i="3"/>
  <c r="TC3" i="3"/>
  <c r="TC11" i="3" s="1"/>
  <c r="TL2" i="3"/>
  <c r="TL1" i="3"/>
  <c r="SI3" i="3"/>
  <c r="SI11" i="3" s="1"/>
  <c r="SR2" i="3"/>
  <c r="SR1" i="3"/>
  <c r="RO3" i="3"/>
  <c r="RO11" i="3" s="1"/>
  <c r="RX2" i="3"/>
  <c r="RX1" i="3"/>
  <c r="QU3" i="3"/>
  <c r="QU11" i="3" s="1"/>
  <c r="RD2" i="3"/>
  <c r="RD1" i="3"/>
  <c r="QA3" i="3"/>
  <c r="QA11" i="3" s="1"/>
  <c r="QJ2" i="3"/>
  <c r="QJ1" i="3"/>
  <c r="PG3" i="3"/>
  <c r="PG11" i="3" s="1"/>
  <c r="PP2" i="3"/>
  <c r="PP1" i="3"/>
  <c r="OM3" i="3"/>
  <c r="OM11" i="3" s="1"/>
  <c r="OV2" i="3"/>
  <c r="OV1" i="3"/>
  <c r="NS3" i="3"/>
  <c r="NS11" i="3" s="1"/>
  <c r="OB2" i="3"/>
  <c r="OB1" i="3"/>
  <c r="Z152" i="6"/>
  <c r="AQ146" i="6"/>
  <c r="AL146" i="6"/>
  <c r="AK146" i="6"/>
  <c r="AD146" i="6"/>
  <c r="AN146" i="6" s="1"/>
  <c r="AC146" i="6"/>
  <c r="AM146" i="6" s="1"/>
  <c r="AO145" i="6"/>
  <c r="AG145" i="6"/>
  <c r="AQ145" i="6" s="1"/>
  <c r="CF16" i="4"/>
  <c r="MY3" i="3"/>
  <c r="MY11" i="3" s="1"/>
  <c r="NH2" i="3"/>
  <c r="NH1" i="3"/>
  <c r="Z132" i="6"/>
  <c r="AQ126" i="6"/>
  <c r="AL126" i="6"/>
  <c r="AK126" i="6"/>
  <c r="AD126" i="6"/>
  <c r="AN126" i="6" s="1"/>
  <c r="AC126" i="6"/>
  <c r="AM126" i="6" s="1"/>
  <c r="AO125" i="6"/>
  <c r="AG125" i="6"/>
  <c r="AQ125" i="6" s="1"/>
  <c r="BV16" i="4"/>
  <c r="ME3" i="3"/>
  <c r="ME11" i="3" s="1"/>
  <c r="MN2" i="3"/>
  <c r="MN1" i="3"/>
  <c r="BB16" i="4"/>
  <c r="AQ106" i="6"/>
  <c r="AL106" i="6"/>
  <c r="AK106" i="6"/>
  <c r="AD106" i="6"/>
  <c r="AC106" i="6"/>
  <c r="AM106" i="6" s="1"/>
  <c r="AO105" i="6"/>
  <c r="AG105" i="6"/>
  <c r="AQ105" i="6" s="1"/>
  <c r="Z92" i="6"/>
  <c r="AQ86" i="6"/>
  <c r="AL86" i="6"/>
  <c r="AK86" i="6"/>
  <c r="AD86" i="6"/>
  <c r="AN86" i="6" s="1"/>
  <c r="AC86" i="6"/>
  <c r="AM86" i="6" s="1"/>
  <c r="AO85" i="6"/>
  <c r="AG85" i="6"/>
  <c r="AQ85" i="6" s="1"/>
  <c r="LT2" i="3"/>
  <c r="LK3" i="3"/>
  <c r="LK11" i="3" s="1"/>
  <c r="LT1" i="3"/>
  <c r="AN346" i="6" l="1"/>
  <c r="AE86" i="6"/>
  <c r="AO86" i="6" s="1"/>
  <c r="AF126" i="6"/>
  <c r="AH126" i="6" s="1"/>
  <c r="AR126" i="6" s="1"/>
  <c r="AF146" i="6"/>
  <c r="AH146" i="6" s="1"/>
  <c r="AR146" i="6" s="1"/>
  <c r="AE166" i="6"/>
  <c r="AO166" i="6" s="1"/>
  <c r="AN186" i="6"/>
  <c r="AF206" i="6"/>
  <c r="AH206" i="6" s="1"/>
  <c r="AR206" i="6" s="1"/>
  <c r="AE226" i="6"/>
  <c r="AO226" i="6" s="1"/>
  <c r="AE246" i="6"/>
  <c r="AO246" i="6" s="1"/>
  <c r="AF306" i="6"/>
  <c r="AH306" i="6" s="1"/>
  <c r="AR306" i="6" s="1"/>
  <c r="AF326" i="6"/>
  <c r="AH326" i="6" s="1"/>
  <c r="AR326" i="6" s="1"/>
  <c r="AE386" i="6"/>
  <c r="AO386" i="6" s="1"/>
  <c r="AM406" i="6"/>
  <c r="AE106" i="6"/>
  <c r="AO106" i="6" s="1"/>
  <c r="AE126" i="6"/>
  <c r="AO126" i="6" s="1"/>
  <c r="AE146" i="6"/>
  <c r="AO146" i="6" s="1"/>
  <c r="AH186" i="6"/>
  <c r="AR186" i="6" s="1"/>
  <c r="AE206" i="6"/>
  <c r="AO206" i="6" s="1"/>
  <c r="AF246" i="6"/>
  <c r="AH246" i="6" s="1"/>
  <c r="AR246" i="6" s="1"/>
  <c r="AE266" i="6"/>
  <c r="AO266" i="6" s="1"/>
  <c r="AE286" i="6"/>
  <c r="AO286" i="6" s="1"/>
  <c r="AE306" i="6"/>
  <c r="AO306" i="6" s="1"/>
  <c r="AE326" i="6"/>
  <c r="AO326" i="6" s="1"/>
  <c r="AH346" i="6"/>
  <c r="AR346" i="6" s="1"/>
  <c r="AF366" i="6"/>
  <c r="MH32" i="9"/>
  <c r="KJ32" i="9"/>
  <c r="IL33" i="9"/>
  <c r="GN35" i="9"/>
  <c r="EN28" i="9"/>
  <c r="CP31" i="9"/>
  <c r="A17" i="9"/>
  <c r="GH19" i="3"/>
  <c r="AN406" i="6"/>
  <c r="AF406" i="6"/>
  <c r="AN386" i="6"/>
  <c r="AF386" i="6"/>
  <c r="AE366" i="6"/>
  <c r="AO366" i="6" s="1"/>
  <c r="AE346" i="6"/>
  <c r="AO346" i="6" s="1"/>
  <c r="AP326" i="6"/>
  <c r="AP306" i="6"/>
  <c r="AN286" i="6"/>
  <c r="AF286" i="6"/>
  <c r="AN266" i="6"/>
  <c r="AF266" i="6"/>
  <c r="AP246" i="6"/>
  <c r="AN226" i="6"/>
  <c r="AF226" i="6"/>
  <c r="AP206" i="6"/>
  <c r="AM186" i="6"/>
  <c r="AE186" i="6"/>
  <c r="AO186" i="6" s="1"/>
  <c r="AN166" i="6"/>
  <c r="AF166" i="6"/>
  <c r="AP146" i="6"/>
  <c r="AP126" i="6"/>
  <c r="AN106" i="6"/>
  <c r="AF106" i="6"/>
  <c r="AF86" i="6"/>
  <c r="AP366" i="6" l="1"/>
  <c r="AH366" i="6"/>
  <c r="AR366" i="6" s="1"/>
  <c r="MH33" i="9"/>
  <c r="KJ33" i="9"/>
  <c r="IL34" i="9"/>
  <c r="GN36" i="9"/>
  <c r="EN29" i="9"/>
  <c r="A18" i="9"/>
  <c r="CP32" i="9"/>
  <c r="AH406" i="6"/>
  <c r="AR406" i="6" s="1"/>
  <c r="AP406" i="6"/>
  <c r="AH386" i="6"/>
  <c r="AR386" i="6" s="1"/>
  <c r="AP386" i="6"/>
  <c r="AH286" i="6"/>
  <c r="AR286" i="6" s="1"/>
  <c r="AP286" i="6"/>
  <c r="AH266" i="6"/>
  <c r="AR266" i="6" s="1"/>
  <c r="AP266" i="6"/>
  <c r="AH226" i="6"/>
  <c r="AR226" i="6" s="1"/>
  <c r="AP226" i="6"/>
  <c r="AH166" i="6"/>
  <c r="AR166" i="6" s="1"/>
  <c r="AP166" i="6"/>
  <c r="AH106" i="6"/>
  <c r="AR106" i="6" s="1"/>
  <c r="AP106" i="6"/>
  <c r="AH86" i="6"/>
  <c r="AR86" i="6" s="1"/>
  <c r="AP86" i="6"/>
  <c r="HG20" i="3"/>
  <c r="HH20" i="3"/>
  <c r="HG21" i="3"/>
  <c r="HH21" i="3"/>
  <c r="HG22" i="3"/>
  <c r="HH22" i="3"/>
  <c r="HG23" i="3"/>
  <c r="HH23" i="3"/>
  <c r="HG24" i="3"/>
  <c r="HH24" i="3"/>
  <c r="HG25" i="3"/>
  <c r="HH25" i="3"/>
  <c r="HG26" i="3"/>
  <c r="HH26" i="3"/>
  <c r="HG27" i="3"/>
  <c r="HH27" i="3"/>
  <c r="HG28" i="3"/>
  <c r="HH28" i="3"/>
  <c r="HG29" i="3"/>
  <c r="HH29" i="3"/>
  <c r="HG30" i="3"/>
  <c r="HH30" i="3"/>
  <c r="HG31" i="3"/>
  <c r="HH31" i="3"/>
  <c r="HG32" i="3"/>
  <c r="HH32" i="3"/>
  <c r="HG33" i="3"/>
  <c r="HH33" i="3"/>
  <c r="HG34" i="3"/>
  <c r="HH34" i="3"/>
  <c r="HG35" i="3"/>
  <c r="HH35" i="3"/>
  <c r="HG36" i="3"/>
  <c r="HH36" i="3"/>
  <c r="HG37" i="3"/>
  <c r="HH37" i="3"/>
  <c r="HG38" i="3"/>
  <c r="HH38" i="3"/>
  <c r="HG39" i="3"/>
  <c r="HH39" i="3"/>
  <c r="HG40" i="3"/>
  <c r="HH40" i="3"/>
  <c r="HG41" i="3"/>
  <c r="HH41" i="3"/>
  <c r="HG42" i="3"/>
  <c r="HH42" i="3"/>
  <c r="HG43" i="3"/>
  <c r="HH43" i="3"/>
  <c r="HG44" i="3"/>
  <c r="HH44" i="3"/>
  <c r="HG45" i="3"/>
  <c r="HH45" i="3"/>
  <c r="HG46" i="3"/>
  <c r="HH46" i="3"/>
  <c r="HG47" i="3"/>
  <c r="HH47" i="3"/>
  <c r="HG48" i="3"/>
  <c r="HH48" i="3"/>
  <c r="HG49" i="3"/>
  <c r="HH49" i="3"/>
  <c r="HG50" i="3"/>
  <c r="HH50" i="3"/>
  <c r="HG51" i="3"/>
  <c r="HH51" i="3"/>
  <c r="HG52" i="3"/>
  <c r="HH52" i="3"/>
  <c r="HG53" i="3"/>
  <c r="HH53" i="3"/>
  <c r="HG54" i="3"/>
  <c r="HH54" i="3"/>
  <c r="HG55" i="3"/>
  <c r="HH55" i="3"/>
  <c r="HG56" i="3"/>
  <c r="HH56" i="3"/>
  <c r="HG57" i="3"/>
  <c r="HH57" i="3"/>
  <c r="HG58" i="3"/>
  <c r="HH58" i="3"/>
  <c r="HG59" i="3"/>
  <c r="HH59" i="3"/>
  <c r="HG60" i="3"/>
  <c r="HH60" i="3"/>
  <c r="HG61" i="3"/>
  <c r="HH61" i="3"/>
  <c r="HG62" i="3"/>
  <c r="HH62" i="3"/>
  <c r="HG63" i="3"/>
  <c r="HH63" i="3"/>
  <c r="HG64" i="3"/>
  <c r="HH64" i="3"/>
  <c r="HG65" i="3"/>
  <c r="HH65" i="3"/>
  <c r="HG66" i="3"/>
  <c r="HH66" i="3"/>
  <c r="HG67" i="3"/>
  <c r="HH67" i="3"/>
  <c r="HG68" i="3"/>
  <c r="HH68" i="3"/>
  <c r="HG69" i="3"/>
  <c r="HH69" i="3"/>
  <c r="HG70" i="3"/>
  <c r="HH70" i="3"/>
  <c r="HG71" i="3"/>
  <c r="HH71" i="3"/>
  <c r="HG72" i="3"/>
  <c r="HH72" i="3"/>
  <c r="HG73" i="3"/>
  <c r="HH73" i="3"/>
  <c r="HG74" i="3"/>
  <c r="HH74" i="3"/>
  <c r="HG75" i="3"/>
  <c r="HH75" i="3"/>
  <c r="HG76" i="3"/>
  <c r="HH76" i="3"/>
  <c r="HG77" i="3"/>
  <c r="HH77" i="3"/>
  <c r="HG78" i="3"/>
  <c r="HH78" i="3"/>
  <c r="HG79" i="3"/>
  <c r="HH79" i="3"/>
  <c r="HG80" i="3"/>
  <c r="HH80" i="3"/>
  <c r="HG81" i="3"/>
  <c r="HH81" i="3"/>
  <c r="HG82" i="3"/>
  <c r="HH82" i="3"/>
  <c r="HG83" i="3"/>
  <c r="HH83" i="3"/>
  <c r="HG84" i="3"/>
  <c r="HH84" i="3"/>
  <c r="HG85" i="3"/>
  <c r="HH85" i="3"/>
  <c r="HG86" i="3"/>
  <c r="HH86" i="3"/>
  <c r="HG87" i="3"/>
  <c r="HH87" i="3"/>
  <c r="HG88" i="3"/>
  <c r="HH88" i="3"/>
  <c r="HG89" i="3"/>
  <c r="HH89" i="3"/>
  <c r="HG90" i="3"/>
  <c r="HH90" i="3"/>
  <c r="HG91" i="3"/>
  <c r="HH91" i="3"/>
  <c r="HG92" i="3"/>
  <c r="HH92" i="3"/>
  <c r="HG93" i="3"/>
  <c r="HH93" i="3"/>
  <c r="HG94" i="3"/>
  <c r="HH94" i="3"/>
  <c r="HG95" i="3"/>
  <c r="HH95" i="3"/>
  <c r="HG96" i="3"/>
  <c r="HH96" i="3"/>
  <c r="HG97" i="3"/>
  <c r="HH97" i="3"/>
  <c r="HG98" i="3"/>
  <c r="HH98" i="3"/>
  <c r="HG99" i="3"/>
  <c r="HH99" i="3"/>
  <c r="HG100" i="3"/>
  <c r="HH100" i="3"/>
  <c r="HG101" i="3"/>
  <c r="HH101" i="3"/>
  <c r="HG102" i="3"/>
  <c r="HH102" i="3"/>
  <c r="HG103" i="3"/>
  <c r="HH103" i="3"/>
  <c r="MH34" i="9" l="1"/>
  <c r="KJ34" i="9"/>
  <c r="IL35" i="9"/>
  <c r="GN37" i="9"/>
  <c r="EN30" i="9"/>
  <c r="CP33" i="9"/>
  <c r="A19" i="9"/>
  <c r="T103" i="2"/>
  <c r="U103" i="2" s="1"/>
  <c r="V103" i="2" s="1"/>
  <c r="T100" i="2"/>
  <c r="U100" i="2" s="1"/>
  <c r="V100" i="2" s="1"/>
  <c r="T97" i="2"/>
  <c r="U97" i="2" s="1"/>
  <c r="V97" i="2" s="1"/>
  <c r="T90" i="2"/>
  <c r="U90" i="2" s="1"/>
  <c r="V90" i="2" s="1"/>
  <c r="T87" i="2"/>
  <c r="U87" i="2" s="1"/>
  <c r="V87" i="2" s="1"/>
  <c r="T84" i="2"/>
  <c r="U84" i="2" s="1"/>
  <c r="V84" i="2" s="1"/>
  <c r="T81" i="2"/>
  <c r="U81" i="2" s="1"/>
  <c r="V81" i="2" s="1"/>
  <c r="T74" i="2"/>
  <c r="U74" i="2" s="1"/>
  <c r="V74" i="2" s="1"/>
  <c r="T71" i="2"/>
  <c r="U71" i="2" s="1"/>
  <c r="V71" i="2" s="1"/>
  <c r="T68" i="2"/>
  <c r="U68" i="2" s="1"/>
  <c r="V68" i="2" s="1"/>
  <c r="T65" i="2"/>
  <c r="U65" i="2" s="1"/>
  <c r="V65" i="2" s="1"/>
  <c r="T58" i="2"/>
  <c r="U58" i="2" s="1"/>
  <c r="V58" i="2" s="1"/>
  <c r="T55" i="2"/>
  <c r="U55" i="2" s="1"/>
  <c r="V55" i="2" s="1"/>
  <c r="T52" i="2"/>
  <c r="U52" i="2" s="1"/>
  <c r="V52" i="2" s="1"/>
  <c r="T49" i="2"/>
  <c r="U49" i="2" s="1"/>
  <c r="V49" i="2" s="1"/>
  <c r="T42" i="2"/>
  <c r="U42" i="2" s="1"/>
  <c r="V42" i="2" s="1"/>
  <c r="T39" i="2"/>
  <c r="U39" i="2" s="1"/>
  <c r="V39" i="2" s="1"/>
  <c r="T36" i="2"/>
  <c r="U36" i="2" s="1"/>
  <c r="V36" i="2" s="1"/>
  <c r="T32" i="2"/>
  <c r="U32" i="2" s="1"/>
  <c r="V32" i="2" s="1"/>
  <c r="T28" i="2"/>
  <c r="U28" i="2" s="1"/>
  <c r="V28" i="2" s="1"/>
  <c r="T24" i="2"/>
  <c r="U24" i="2" s="1"/>
  <c r="V24" i="2" s="1"/>
  <c r="T20" i="2"/>
  <c r="U20" i="2" s="1"/>
  <c r="V20" i="2" s="1"/>
  <c r="T16" i="2"/>
  <c r="U16" i="2" s="1"/>
  <c r="V16" i="2" s="1"/>
  <c r="T12" i="2"/>
  <c r="U12" i="2" s="1"/>
  <c r="V12" i="2" s="1"/>
  <c r="T98" i="2"/>
  <c r="U98" i="2" s="1"/>
  <c r="V98" i="2" s="1"/>
  <c r="T89" i="2"/>
  <c r="U89" i="2" s="1"/>
  <c r="V89" i="2" s="1"/>
  <c r="T82" i="2"/>
  <c r="U82" i="2" s="1"/>
  <c r="V82" i="2" s="1"/>
  <c r="T76" i="2"/>
  <c r="U76" i="2" s="1"/>
  <c r="V76" i="2" s="1"/>
  <c r="T63" i="2"/>
  <c r="U63" i="2" s="1"/>
  <c r="V63" i="2" s="1"/>
  <c r="T57" i="2"/>
  <c r="U57" i="2" s="1"/>
  <c r="V57" i="2" s="1"/>
  <c r="T50" i="2"/>
  <c r="U50" i="2" s="1"/>
  <c r="V50" i="2" s="1"/>
  <c r="T44" i="2"/>
  <c r="U44" i="2" s="1"/>
  <c r="V44" i="2" s="1"/>
  <c r="T30" i="2"/>
  <c r="U30" i="2" s="1"/>
  <c r="V30" i="2" s="1"/>
  <c r="T22" i="2"/>
  <c r="U22" i="2" s="1"/>
  <c r="V22" i="2" s="1"/>
  <c r="T14" i="2"/>
  <c r="U14" i="2" s="1"/>
  <c r="V14" i="2" s="1"/>
  <c r="T94" i="2"/>
  <c r="U94" i="2" s="1"/>
  <c r="V94" i="2" s="1"/>
  <c r="T88" i="2"/>
  <c r="U88" i="2" s="1"/>
  <c r="V88" i="2" s="1"/>
  <c r="T75" i="2"/>
  <c r="U75" i="2" s="1"/>
  <c r="V75" i="2" s="1"/>
  <c r="T69" i="2"/>
  <c r="U69" i="2" s="1"/>
  <c r="V69" i="2" s="1"/>
  <c r="T62" i="2"/>
  <c r="U62" i="2" s="1"/>
  <c r="V62" i="2" s="1"/>
  <c r="T56" i="2"/>
  <c r="U56" i="2" s="1"/>
  <c r="V56" i="2" s="1"/>
  <c r="T43" i="2"/>
  <c r="U43" i="2" s="1"/>
  <c r="V43" i="2" s="1"/>
  <c r="T37" i="2"/>
  <c r="U37" i="2" s="1"/>
  <c r="V37" i="2" s="1"/>
  <c r="T29" i="2"/>
  <c r="U29" i="2" s="1"/>
  <c r="V29" i="2" s="1"/>
  <c r="T21" i="2"/>
  <c r="U21" i="2" s="1"/>
  <c r="V21" i="2" s="1"/>
  <c r="T13" i="2"/>
  <c r="U13" i="2" s="1"/>
  <c r="V13" i="2" s="1"/>
  <c r="T102" i="2"/>
  <c r="U102" i="2" s="1"/>
  <c r="V102" i="2" s="1"/>
  <c r="T99" i="2"/>
  <c r="U99" i="2" s="1"/>
  <c r="V99" i="2" s="1"/>
  <c r="T96" i="2"/>
  <c r="U96" i="2" s="1"/>
  <c r="V96" i="2" s="1"/>
  <c r="T93" i="2"/>
  <c r="U93" i="2" s="1"/>
  <c r="V93" i="2" s="1"/>
  <c r="T86" i="2"/>
  <c r="U86" i="2" s="1"/>
  <c r="V86" i="2" s="1"/>
  <c r="T83" i="2"/>
  <c r="U83" i="2" s="1"/>
  <c r="V83" i="2" s="1"/>
  <c r="T80" i="2"/>
  <c r="U80" i="2" s="1"/>
  <c r="V80" i="2" s="1"/>
  <c r="T77" i="2"/>
  <c r="U77" i="2" s="1"/>
  <c r="V77" i="2" s="1"/>
  <c r="T70" i="2"/>
  <c r="U70" i="2" s="1"/>
  <c r="V70" i="2" s="1"/>
  <c r="T67" i="2"/>
  <c r="U67" i="2" s="1"/>
  <c r="V67" i="2" s="1"/>
  <c r="T64" i="2"/>
  <c r="U64" i="2" s="1"/>
  <c r="V64" i="2" s="1"/>
  <c r="T61" i="2"/>
  <c r="U61" i="2" s="1"/>
  <c r="V61" i="2" s="1"/>
  <c r="T54" i="2"/>
  <c r="U54" i="2" s="1"/>
  <c r="V54" i="2" s="1"/>
  <c r="T51" i="2"/>
  <c r="U51" i="2" s="1"/>
  <c r="V51" i="2" s="1"/>
  <c r="T48" i="2"/>
  <c r="U48" i="2" s="1"/>
  <c r="V48" i="2" s="1"/>
  <c r="T45" i="2"/>
  <c r="U45" i="2" s="1"/>
  <c r="V45" i="2" s="1"/>
  <c r="T38" i="2"/>
  <c r="U38" i="2" s="1"/>
  <c r="V38" i="2" s="1"/>
  <c r="T35" i="2"/>
  <c r="U35" i="2" s="1"/>
  <c r="V35" i="2" s="1"/>
  <c r="T31" i="2"/>
  <c r="U31" i="2" s="1"/>
  <c r="V31" i="2" s="1"/>
  <c r="T27" i="2"/>
  <c r="U27" i="2" s="1"/>
  <c r="V27" i="2" s="1"/>
  <c r="T23" i="2"/>
  <c r="U23" i="2" s="1"/>
  <c r="V23" i="2" s="1"/>
  <c r="T19" i="2"/>
  <c r="U19" i="2" s="1"/>
  <c r="V19" i="2" s="1"/>
  <c r="T15" i="2"/>
  <c r="U15" i="2" s="1"/>
  <c r="V15" i="2" s="1"/>
  <c r="T11" i="2"/>
  <c r="U11" i="2" s="1"/>
  <c r="V11" i="2" s="1"/>
  <c r="T95" i="2"/>
  <c r="U95" i="2" s="1"/>
  <c r="V95" i="2" s="1"/>
  <c r="T92" i="2"/>
  <c r="U92" i="2" s="1"/>
  <c r="V92" i="2" s="1"/>
  <c r="T79" i="2"/>
  <c r="U79" i="2" s="1"/>
  <c r="V79" i="2" s="1"/>
  <c r="T73" i="2"/>
  <c r="U73" i="2" s="1"/>
  <c r="V73" i="2" s="1"/>
  <c r="T66" i="2"/>
  <c r="U66" i="2" s="1"/>
  <c r="V66" i="2" s="1"/>
  <c r="T60" i="2"/>
  <c r="U60" i="2" s="1"/>
  <c r="V60" i="2" s="1"/>
  <c r="T47" i="2"/>
  <c r="U47" i="2" s="1"/>
  <c r="V47" i="2" s="1"/>
  <c r="T41" i="2"/>
  <c r="U41" i="2" s="1"/>
  <c r="V41" i="2" s="1"/>
  <c r="T34" i="2"/>
  <c r="U34" i="2" s="1"/>
  <c r="V34" i="2" s="1"/>
  <c r="T26" i="2"/>
  <c r="U26" i="2" s="1"/>
  <c r="V26" i="2" s="1"/>
  <c r="T18" i="2"/>
  <c r="U18" i="2" s="1"/>
  <c r="V18" i="2" s="1"/>
  <c r="T101" i="2"/>
  <c r="U101" i="2" s="1"/>
  <c r="V101" i="2" s="1"/>
  <c r="T91" i="2"/>
  <c r="U91" i="2" s="1"/>
  <c r="V91" i="2" s="1"/>
  <c r="T85" i="2"/>
  <c r="U85" i="2" s="1"/>
  <c r="V85" i="2" s="1"/>
  <c r="T78" i="2"/>
  <c r="U78" i="2" s="1"/>
  <c r="V78" i="2" s="1"/>
  <c r="T72" i="2"/>
  <c r="U72" i="2" s="1"/>
  <c r="V72" i="2" s="1"/>
  <c r="T59" i="2"/>
  <c r="U59" i="2" s="1"/>
  <c r="V59" i="2" s="1"/>
  <c r="T53" i="2"/>
  <c r="U53" i="2" s="1"/>
  <c r="V53" i="2" s="1"/>
  <c r="T46" i="2"/>
  <c r="U46" i="2" s="1"/>
  <c r="V46" i="2" s="1"/>
  <c r="T40" i="2"/>
  <c r="U40" i="2" s="1"/>
  <c r="V40" i="2" s="1"/>
  <c r="T33" i="2"/>
  <c r="U33" i="2" s="1"/>
  <c r="V33" i="2" s="1"/>
  <c r="T25" i="2"/>
  <c r="U25" i="2" s="1"/>
  <c r="V25" i="2" s="1"/>
  <c r="T17" i="2"/>
  <c r="U17" i="2" s="1"/>
  <c r="V17" i="2" s="1"/>
  <c r="F11" i="6"/>
  <c r="J6" i="2"/>
  <c r="MH35" i="9" l="1"/>
  <c r="KJ35" i="9"/>
  <c r="IL36" i="9"/>
  <c r="GN38" i="9"/>
  <c r="EN31" i="9"/>
  <c r="A20" i="9"/>
  <c r="CP34" i="9"/>
  <c r="Z72" i="6"/>
  <c r="AQ66" i="6"/>
  <c r="AL66" i="6"/>
  <c r="AK66" i="6"/>
  <c r="AH66" i="6"/>
  <c r="AR66" i="6" s="1"/>
  <c r="AD66" i="6"/>
  <c r="AF66" i="6" s="1"/>
  <c r="AP66" i="6" s="1"/>
  <c r="AC66" i="6"/>
  <c r="AO65" i="6"/>
  <c r="AG65" i="6"/>
  <c r="AQ65" i="6" s="1"/>
  <c r="AG45" i="6"/>
  <c r="AQ45" i="6" s="1"/>
  <c r="AQ46" i="6"/>
  <c r="AL46" i="6"/>
  <c r="AK46" i="6"/>
  <c r="AO45" i="6"/>
  <c r="AQ26" i="6"/>
  <c r="AL26" i="6"/>
  <c r="AK26" i="6"/>
  <c r="AO25" i="6"/>
  <c r="Y3" i="4"/>
  <c r="AI3" i="4" s="1"/>
  <c r="AS3" i="4" s="1"/>
  <c r="BC3" i="4" s="1"/>
  <c r="BM3" i="4" s="1"/>
  <c r="BW3" i="4" s="1"/>
  <c r="CG3" i="4" s="1"/>
  <c r="CQ3" i="4" s="1"/>
  <c r="DA3" i="4" s="1"/>
  <c r="DK3" i="4" s="1"/>
  <c r="DU3" i="4" s="1"/>
  <c r="EE3" i="4" s="1"/>
  <c r="EO3" i="4" s="1"/>
  <c r="EY3" i="4" s="1"/>
  <c r="FI3" i="4" s="1"/>
  <c r="FS3" i="4" s="1"/>
  <c r="GC3" i="4" s="1"/>
  <c r="GM3" i="4" s="1"/>
  <c r="GW3" i="4" s="1"/>
  <c r="HG3" i="4" s="1"/>
  <c r="AG25" i="6"/>
  <c r="AQ25" i="6" s="1"/>
  <c r="AN66" i="6" l="1"/>
  <c r="MH36" i="9"/>
  <c r="KJ36" i="9"/>
  <c r="IL37" i="9"/>
  <c r="GN39" i="9"/>
  <c r="EN32" i="9"/>
  <c r="CP35" i="9"/>
  <c r="A21" i="9"/>
  <c r="AM66" i="6"/>
  <c r="AE66" i="6"/>
  <c r="AO66" i="6" s="1"/>
  <c r="Z52" i="6"/>
  <c r="AD46" i="6"/>
  <c r="AC46" i="6"/>
  <c r="AM46" i="6" s="1"/>
  <c r="AF46" i="6" l="1"/>
  <c r="AN46" i="6"/>
  <c r="AE46" i="6"/>
  <c r="AO46" i="6" s="1"/>
  <c r="MH37" i="9"/>
  <c r="KJ37" i="9"/>
  <c r="IL38" i="9"/>
  <c r="GN40" i="9"/>
  <c r="EN33" i="9"/>
  <c r="A22" i="9"/>
  <c r="CP36" i="9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1" i="2"/>
  <c r="Z32" i="6"/>
  <c r="AD26" i="6"/>
  <c r="AC26" i="6"/>
  <c r="AJ405" i="6" l="1"/>
  <c r="AJ365" i="6"/>
  <c r="AJ285" i="6"/>
  <c r="AJ265" i="6"/>
  <c r="AJ245" i="6"/>
  <c r="AJ185" i="6"/>
  <c r="AJ385" i="6"/>
  <c r="AJ345" i="6"/>
  <c r="AJ325" i="6"/>
  <c r="AJ305" i="6"/>
  <c r="AJ225" i="6"/>
  <c r="AJ205" i="6"/>
  <c r="AJ165" i="6"/>
  <c r="AJ145" i="6"/>
  <c r="AJ125" i="6"/>
  <c r="AJ85" i="6"/>
  <c r="AJ105" i="6"/>
  <c r="AJ45" i="6"/>
  <c r="AJ65" i="6"/>
  <c r="AJ25" i="6"/>
  <c r="AH46" i="6"/>
  <c r="AR46" i="6" s="1"/>
  <c r="AP46" i="6"/>
  <c r="MH38" i="9"/>
  <c r="KJ38" i="9"/>
  <c r="IL39" i="9"/>
  <c r="GN41" i="9"/>
  <c r="EN34" i="9"/>
  <c r="CP37" i="9"/>
  <c r="A23" i="9"/>
  <c r="AF26" i="6"/>
  <c r="AN26" i="6"/>
  <c r="AE26" i="6"/>
  <c r="AO26" i="6" s="1"/>
  <c r="AM26" i="6"/>
  <c r="M9" i="4"/>
  <c r="MH39" i="9" l="1"/>
  <c r="KJ39" i="9"/>
  <c r="IL40" i="9"/>
  <c r="GN42" i="9"/>
  <c r="EN35" i="9"/>
  <c r="A24" i="9"/>
  <c r="CP38" i="9"/>
  <c r="AH26" i="6"/>
  <c r="AR26" i="6" s="1"/>
  <c r="AP26" i="6"/>
  <c r="A37" i="2"/>
  <c r="C37" i="2"/>
  <c r="HK37" i="3" s="1"/>
  <c r="A38" i="2"/>
  <c r="C38" i="2"/>
  <c r="HK38" i="3" s="1"/>
  <c r="A39" i="2"/>
  <c r="C39" i="2"/>
  <c r="HK39" i="3" s="1"/>
  <c r="A40" i="2"/>
  <c r="C40" i="2"/>
  <c r="HK40" i="3" s="1"/>
  <c r="A41" i="2"/>
  <c r="C41" i="2"/>
  <c r="HK41" i="3" s="1"/>
  <c r="A42" i="2"/>
  <c r="C42" i="2"/>
  <c r="HK42" i="3" s="1"/>
  <c r="A43" i="2"/>
  <c r="C43" i="2"/>
  <c r="HK43" i="3" s="1"/>
  <c r="A44" i="2"/>
  <c r="C44" i="2"/>
  <c r="HK44" i="3" s="1"/>
  <c r="A45" i="2"/>
  <c r="C45" i="2"/>
  <c r="HK45" i="3" s="1"/>
  <c r="A46" i="2"/>
  <c r="C46" i="2"/>
  <c r="HK46" i="3" s="1"/>
  <c r="A47" i="2"/>
  <c r="C47" i="2"/>
  <c r="HK47" i="3" s="1"/>
  <c r="A48" i="2"/>
  <c r="C48" i="2"/>
  <c r="HK48" i="3" s="1"/>
  <c r="A49" i="2"/>
  <c r="C49" i="2"/>
  <c r="HK49" i="3" s="1"/>
  <c r="A50" i="2"/>
  <c r="C50" i="2"/>
  <c r="HK50" i="3" s="1"/>
  <c r="A51" i="2"/>
  <c r="C51" i="2"/>
  <c r="HK51" i="3" s="1"/>
  <c r="A52" i="2"/>
  <c r="C52" i="2"/>
  <c r="HK52" i="3" s="1"/>
  <c r="A53" i="2"/>
  <c r="C53" i="2"/>
  <c r="HK53" i="3" s="1"/>
  <c r="A54" i="2"/>
  <c r="C54" i="2"/>
  <c r="HK54" i="3" s="1"/>
  <c r="A55" i="2"/>
  <c r="C55" i="2"/>
  <c r="HK55" i="3" s="1"/>
  <c r="A56" i="2"/>
  <c r="C56" i="2"/>
  <c r="HK56" i="3" s="1"/>
  <c r="A57" i="2"/>
  <c r="C57" i="2"/>
  <c r="HK57" i="3" s="1"/>
  <c r="A58" i="2"/>
  <c r="C58" i="2"/>
  <c r="HK58" i="3" s="1"/>
  <c r="A59" i="2"/>
  <c r="C59" i="2"/>
  <c r="HK59" i="3" s="1"/>
  <c r="A60" i="2"/>
  <c r="C60" i="2"/>
  <c r="HK60" i="3" s="1"/>
  <c r="A61" i="2"/>
  <c r="C61" i="2"/>
  <c r="HK61" i="3" s="1"/>
  <c r="A62" i="2"/>
  <c r="C62" i="2"/>
  <c r="HK62" i="3" s="1"/>
  <c r="A63" i="2"/>
  <c r="C63" i="2"/>
  <c r="HK63" i="3" s="1"/>
  <c r="A64" i="2"/>
  <c r="C64" i="2"/>
  <c r="HK64" i="3" s="1"/>
  <c r="A65" i="2"/>
  <c r="C65" i="2"/>
  <c r="HK65" i="3" s="1"/>
  <c r="A66" i="2"/>
  <c r="C66" i="2"/>
  <c r="HK66" i="3" s="1"/>
  <c r="A67" i="2"/>
  <c r="C67" i="2"/>
  <c r="HK67" i="3" s="1"/>
  <c r="A68" i="2"/>
  <c r="C68" i="2"/>
  <c r="HK68" i="3" s="1"/>
  <c r="A69" i="2"/>
  <c r="C69" i="2"/>
  <c r="HK69" i="3" s="1"/>
  <c r="A70" i="2"/>
  <c r="C70" i="2"/>
  <c r="HK70" i="3" s="1"/>
  <c r="A71" i="2"/>
  <c r="C71" i="2"/>
  <c r="HK71" i="3" s="1"/>
  <c r="A72" i="2"/>
  <c r="C72" i="2"/>
  <c r="HK72" i="3" s="1"/>
  <c r="A73" i="2"/>
  <c r="C73" i="2"/>
  <c r="HK73" i="3" s="1"/>
  <c r="A74" i="2"/>
  <c r="C74" i="2"/>
  <c r="HK74" i="3" s="1"/>
  <c r="A75" i="2"/>
  <c r="C75" i="2"/>
  <c r="HK75" i="3" s="1"/>
  <c r="A76" i="2"/>
  <c r="C76" i="2"/>
  <c r="HK76" i="3" s="1"/>
  <c r="A77" i="2"/>
  <c r="C77" i="2"/>
  <c r="HK77" i="3" s="1"/>
  <c r="A78" i="2"/>
  <c r="C78" i="2"/>
  <c r="HK78" i="3" s="1"/>
  <c r="A79" i="2"/>
  <c r="C79" i="2"/>
  <c r="HK79" i="3" s="1"/>
  <c r="A80" i="2"/>
  <c r="C80" i="2"/>
  <c r="HK80" i="3" s="1"/>
  <c r="A81" i="2"/>
  <c r="C81" i="2"/>
  <c r="HK81" i="3" s="1"/>
  <c r="A82" i="2"/>
  <c r="C82" i="2"/>
  <c r="HK82" i="3" s="1"/>
  <c r="A83" i="2"/>
  <c r="C83" i="2"/>
  <c r="HK83" i="3" s="1"/>
  <c r="A84" i="2"/>
  <c r="C84" i="2"/>
  <c r="HK84" i="3" s="1"/>
  <c r="A85" i="2"/>
  <c r="C85" i="2"/>
  <c r="HK85" i="3" s="1"/>
  <c r="A86" i="2"/>
  <c r="C86" i="2"/>
  <c r="HK86" i="3" s="1"/>
  <c r="A87" i="2"/>
  <c r="C87" i="2"/>
  <c r="HK87" i="3" s="1"/>
  <c r="A88" i="2"/>
  <c r="C88" i="2"/>
  <c r="HK88" i="3" s="1"/>
  <c r="A89" i="2"/>
  <c r="C89" i="2"/>
  <c r="HK89" i="3" s="1"/>
  <c r="A90" i="2"/>
  <c r="C90" i="2"/>
  <c r="HK90" i="3" s="1"/>
  <c r="A91" i="2"/>
  <c r="C91" i="2"/>
  <c r="HK91" i="3" s="1"/>
  <c r="A92" i="2"/>
  <c r="C92" i="2"/>
  <c r="HK92" i="3" s="1"/>
  <c r="A93" i="2"/>
  <c r="C93" i="2"/>
  <c r="HK93" i="3" s="1"/>
  <c r="A94" i="2"/>
  <c r="C94" i="2"/>
  <c r="HK94" i="3" s="1"/>
  <c r="A95" i="2"/>
  <c r="C95" i="2"/>
  <c r="HK95" i="3" s="1"/>
  <c r="A96" i="2"/>
  <c r="C96" i="2"/>
  <c r="HK96" i="3" s="1"/>
  <c r="A97" i="2"/>
  <c r="C97" i="2"/>
  <c r="HK97" i="3" s="1"/>
  <c r="A98" i="2"/>
  <c r="C98" i="2"/>
  <c r="HK98" i="3" s="1"/>
  <c r="A99" i="2"/>
  <c r="C99" i="2"/>
  <c r="HK99" i="3" s="1"/>
  <c r="A100" i="2"/>
  <c r="C100" i="2"/>
  <c r="HK100" i="3" s="1"/>
  <c r="A101" i="2"/>
  <c r="C101" i="2"/>
  <c r="HK101" i="3" s="1"/>
  <c r="A102" i="2"/>
  <c r="C102" i="2"/>
  <c r="HK102" i="3" s="1"/>
  <c r="A103" i="2"/>
  <c r="C103" i="2"/>
  <c r="HK103" i="3" s="1"/>
  <c r="A35" i="2"/>
  <c r="C35" i="2"/>
  <c r="HK35" i="3" s="1"/>
  <c r="A36" i="2"/>
  <c r="C36" i="2"/>
  <c r="HK36" i="3" s="1"/>
  <c r="I12" i="4"/>
  <c r="HG12" i="3"/>
  <c r="HH12" i="3"/>
  <c r="HG13" i="3"/>
  <c r="HH13" i="3"/>
  <c r="HG14" i="3"/>
  <c r="HH14" i="3"/>
  <c r="HG15" i="3"/>
  <c r="HH15" i="3"/>
  <c r="HG16" i="3"/>
  <c r="HH16" i="3"/>
  <c r="HG17" i="3"/>
  <c r="HH17" i="3"/>
  <c r="HG18" i="3"/>
  <c r="HH18" i="3"/>
  <c r="HG19" i="3"/>
  <c r="HH19" i="3"/>
  <c r="HH11" i="3"/>
  <c r="HG11" i="3"/>
  <c r="HH7" i="3"/>
  <c r="L10" i="4" s="1"/>
  <c r="F10" i="4" s="1"/>
  <c r="G10" i="4" s="1"/>
  <c r="AE8" i="17" s="1"/>
  <c r="HG7" i="3"/>
  <c r="K10" i="4" s="1"/>
  <c r="E10" i="4" s="1"/>
  <c r="KQ3" i="3"/>
  <c r="KQ11" i="3" s="1"/>
  <c r="KZ2" i="3"/>
  <c r="KZ1" i="3"/>
  <c r="JW3" i="3"/>
  <c r="JW11" i="3" s="1"/>
  <c r="KF2" i="3"/>
  <c r="KF1" i="3"/>
  <c r="JC3" i="3"/>
  <c r="JC11" i="3" s="1"/>
  <c r="JL2" i="3"/>
  <c r="JL1" i="3"/>
  <c r="IR2" i="3"/>
  <c r="IE1" i="3"/>
  <c r="ID1" i="3"/>
  <c r="IR1" i="3"/>
  <c r="II3" i="3"/>
  <c r="II11" i="3" s="1"/>
  <c r="IH3" i="3"/>
  <c r="SH3" i="3" s="1"/>
  <c r="HI12" i="3"/>
  <c r="HI13" i="3" s="1"/>
  <c r="HI14" i="3" s="1"/>
  <c r="HI15" i="3" s="1"/>
  <c r="HI16" i="3" s="1"/>
  <c r="HI17" i="3" s="1"/>
  <c r="HI18" i="3" s="1"/>
  <c r="HI19" i="3" s="1"/>
  <c r="HI20" i="3" s="1"/>
  <c r="HI21" i="3" s="1"/>
  <c r="HI22" i="3" s="1"/>
  <c r="HI2" i="3"/>
  <c r="HI1" i="3"/>
  <c r="HJ2" i="3"/>
  <c r="HJ3" i="3" s="1"/>
  <c r="HJ1" i="3"/>
  <c r="C12" i="2"/>
  <c r="HK12" i="3" s="1"/>
  <c r="C13" i="2"/>
  <c r="HK13" i="3" s="1"/>
  <c r="C14" i="2"/>
  <c r="HK14" i="3" s="1"/>
  <c r="C15" i="2"/>
  <c r="HK15" i="3" s="1"/>
  <c r="C16" i="2"/>
  <c r="HK16" i="3" s="1"/>
  <c r="C17" i="2"/>
  <c r="HK17" i="3" s="1"/>
  <c r="C18" i="2"/>
  <c r="HK18" i="3" s="1"/>
  <c r="C19" i="2"/>
  <c r="HK19" i="3" s="1"/>
  <c r="C20" i="2"/>
  <c r="HK20" i="3" s="1"/>
  <c r="C21" i="2"/>
  <c r="HK21" i="3" s="1"/>
  <c r="C22" i="2"/>
  <c r="HK22" i="3" s="1"/>
  <c r="C23" i="2"/>
  <c r="HK23" i="3" s="1"/>
  <c r="C24" i="2"/>
  <c r="HK24" i="3" s="1"/>
  <c r="C25" i="2"/>
  <c r="HK25" i="3" s="1"/>
  <c r="C26" i="2"/>
  <c r="HK26" i="3" s="1"/>
  <c r="C27" i="2"/>
  <c r="HK27" i="3" s="1"/>
  <c r="C28" i="2"/>
  <c r="HK28" i="3" s="1"/>
  <c r="C29" i="2"/>
  <c r="HK29" i="3" s="1"/>
  <c r="C30" i="2"/>
  <c r="HK30" i="3" s="1"/>
  <c r="C31" i="2"/>
  <c r="HK31" i="3" s="1"/>
  <c r="C32" i="2"/>
  <c r="HK32" i="3" s="1"/>
  <c r="C33" i="2"/>
  <c r="HK33" i="3" s="1"/>
  <c r="C34" i="2"/>
  <c r="HK34" i="3" s="1"/>
  <c r="C11" i="2"/>
  <c r="HK11" i="3" s="1"/>
  <c r="HO7" i="3"/>
  <c r="AE2" i="9" s="1"/>
  <c r="HJ4" i="3"/>
  <c r="MH40" i="9" l="1"/>
  <c r="AE8" i="15"/>
  <c r="AE8" i="16"/>
  <c r="KJ40" i="9"/>
  <c r="IL41" i="9"/>
  <c r="AD8" i="13"/>
  <c r="AE8" i="14"/>
  <c r="GN43" i="9"/>
  <c r="EN36" i="9"/>
  <c r="AD8" i="10"/>
  <c r="AD8" i="12"/>
  <c r="CP39" i="9"/>
  <c r="A25" i="9"/>
  <c r="IE103" i="3"/>
  <c r="VH103" i="3"/>
  <c r="WV103" i="3"/>
  <c r="TT103" i="3"/>
  <c r="WB103" i="3"/>
  <c r="UN103" i="3"/>
  <c r="QR103" i="3"/>
  <c r="PX103" i="3"/>
  <c r="SZ103" i="3"/>
  <c r="SF103" i="3"/>
  <c r="RL103" i="3"/>
  <c r="PD103" i="3"/>
  <c r="MV103" i="3"/>
  <c r="OJ103" i="3"/>
  <c r="NP103" i="3"/>
  <c r="MB103" i="3"/>
  <c r="LH103" i="3"/>
  <c r="KN103" i="3"/>
  <c r="JT103" i="3"/>
  <c r="IF103" i="3"/>
  <c r="IZ103" i="3"/>
  <c r="ID103" i="3"/>
  <c r="IE101" i="3"/>
  <c r="WV101" i="3"/>
  <c r="TT101" i="3"/>
  <c r="WB101" i="3"/>
  <c r="UN101" i="3"/>
  <c r="VH101" i="3"/>
  <c r="SZ101" i="3"/>
  <c r="SF101" i="3"/>
  <c r="RL101" i="3"/>
  <c r="QR101" i="3"/>
  <c r="PX101" i="3"/>
  <c r="OJ101" i="3"/>
  <c r="NP101" i="3"/>
  <c r="PD101" i="3"/>
  <c r="MV101" i="3"/>
  <c r="MB101" i="3"/>
  <c r="LH101" i="3"/>
  <c r="IF101" i="3"/>
  <c r="IZ101" i="3"/>
  <c r="JT101" i="3"/>
  <c r="KN101" i="3"/>
  <c r="ID101" i="3"/>
  <c r="IZ97" i="3"/>
  <c r="WV97" i="3"/>
  <c r="TT97" i="3"/>
  <c r="WB97" i="3"/>
  <c r="UN97" i="3"/>
  <c r="VH97" i="3"/>
  <c r="SZ97" i="3"/>
  <c r="SF97" i="3"/>
  <c r="RL97" i="3"/>
  <c r="QR97" i="3"/>
  <c r="OJ97" i="3"/>
  <c r="NP97" i="3"/>
  <c r="PX97" i="3"/>
  <c r="PD97" i="3"/>
  <c r="MV97" i="3"/>
  <c r="MB97" i="3"/>
  <c r="LH97" i="3"/>
  <c r="JT97" i="3"/>
  <c r="IE97" i="3"/>
  <c r="KN97" i="3"/>
  <c r="ID97" i="3"/>
  <c r="IF97" i="3"/>
  <c r="IZ93" i="3"/>
  <c r="WV93" i="3"/>
  <c r="TT93" i="3"/>
  <c r="WB93" i="3"/>
  <c r="UN93" i="3"/>
  <c r="VH93" i="3"/>
  <c r="SZ93" i="3"/>
  <c r="SF93" i="3"/>
  <c r="RL93" i="3"/>
  <c r="QR93" i="3"/>
  <c r="PX93" i="3"/>
  <c r="OJ93" i="3"/>
  <c r="NP93" i="3"/>
  <c r="PD93" i="3"/>
  <c r="MV93" i="3"/>
  <c r="MB93" i="3"/>
  <c r="LH93" i="3"/>
  <c r="JT93" i="3"/>
  <c r="KN93" i="3"/>
  <c r="ID93" i="3"/>
  <c r="IE93" i="3"/>
  <c r="IF93" i="3"/>
  <c r="VH91" i="3"/>
  <c r="WV91" i="3"/>
  <c r="TT91" i="3"/>
  <c r="WB91" i="3"/>
  <c r="UN91" i="3"/>
  <c r="QR91" i="3"/>
  <c r="PX91" i="3"/>
  <c r="SZ91" i="3"/>
  <c r="SF91" i="3"/>
  <c r="RL91" i="3"/>
  <c r="PD91" i="3"/>
  <c r="MV91" i="3"/>
  <c r="OJ91" i="3"/>
  <c r="NP91" i="3"/>
  <c r="MB91" i="3"/>
  <c r="LH91" i="3"/>
  <c r="IE91" i="3"/>
  <c r="ID91" i="3"/>
  <c r="IZ91" i="3"/>
  <c r="JT91" i="3"/>
  <c r="IF91" i="3"/>
  <c r="KN91" i="3"/>
  <c r="IZ89" i="3"/>
  <c r="WV89" i="3"/>
  <c r="TT89" i="3"/>
  <c r="WB89" i="3"/>
  <c r="UN89" i="3"/>
  <c r="VH89" i="3"/>
  <c r="SZ89" i="3"/>
  <c r="SF89" i="3"/>
  <c r="RL89" i="3"/>
  <c r="QR89" i="3"/>
  <c r="OJ89" i="3"/>
  <c r="NP89" i="3"/>
  <c r="PX89" i="3"/>
  <c r="PD89" i="3"/>
  <c r="MV89" i="3"/>
  <c r="MB89" i="3"/>
  <c r="LH89" i="3"/>
  <c r="KN89" i="3"/>
  <c r="ID89" i="3"/>
  <c r="IF89" i="3"/>
  <c r="JT89" i="3"/>
  <c r="IE89" i="3"/>
  <c r="IZ87" i="3"/>
  <c r="VH87" i="3"/>
  <c r="WV87" i="3"/>
  <c r="TT87" i="3"/>
  <c r="WB87" i="3"/>
  <c r="UN87" i="3"/>
  <c r="QR87" i="3"/>
  <c r="PX87" i="3"/>
  <c r="SZ87" i="3"/>
  <c r="SF87" i="3"/>
  <c r="RL87" i="3"/>
  <c r="PD87" i="3"/>
  <c r="MV87" i="3"/>
  <c r="OJ87" i="3"/>
  <c r="NP87" i="3"/>
  <c r="MB87" i="3"/>
  <c r="LH87" i="3"/>
  <c r="KN87" i="3"/>
  <c r="IF87" i="3"/>
  <c r="IE87" i="3"/>
  <c r="ID87" i="3"/>
  <c r="JT87" i="3"/>
  <c r="IE85" i="3"/>
  <c r="WV85" i="3"/>
  <c r="TT85" i="3"/>
  <c r="WB85" i="3"/>
  <c r="UN85" i="3"/>
  <c r="VH85" i="3"/>
  <c r="SZ85" i="3"/>
  <c r="SF85" i="3"/>
  <c r="RL85" i="3"/>
  <c r="QR85" i="3"/>
  <c r="PX85" i="3"/>
  <c r="OJ85" i="3"/>
  <c r="NP85" i="3"/>
  <c r="PD85" i="3"/>
  <c r="MV85" i="3"/>
  <c r="MB85" i="3"/>
  <c r="LH85" i="3"/>
  <c r="IZ85" i="3"/>
  <c r="ID85" i="3"/>
  <c r="JT85" i="3"/>
  <c r="KN85" i="3"/>
  <c r="IF85" i="3"/>
  <c r="VH83" i="3"/>
  <c r="WV83" i="3"/>
  <c r="TT83" i="3"/>
  <c r="WB83" i="3"/>
  <c r="UN83" i="3"/>
  <c r="QR83" i="3"/>
  <c r="SZ83" i="3"/>
  <c r="SF83" i="3"/>
  <c r="RL83" i="3"/>
  <c r="PD83" i="3"/>
  <c r="MV83" i="3"/>
  <c r="PX83" i="3"/>
  <c r="OJ83" i="3"/>
  <c r="NP83" i="3"/>
  <c r="MB83" i="3"/>
  <c r="LH83" i="3"/>
  <c r="JT83" i="3"/>
  <c r="IE83" i="3"/>
  <c r="ID83" i="3"/>
  <c r="IF83" i="3"/>
  <c r="IZ83" i="3"/>
  <c r="KN83" i="3"/>
  <c r="IF81" i="3"/>
  <c r="WV81" i="3"/>
  <c r="TT81" i="3"/>
  <c r="WB81" i="3"/>
  <c r="UN81" i="3"/>
  <c r="VH81" i="3"/>
  <c r="SZ81" i="3"/>
  <c r="SF81" i="3"/>
  <c r="RL81" i="3"/>
  <c r="QR81" i="3"/>
  <c r="PX81" i="3"/>
  <c r="OJ81" i="3"/>
  <c r="NP81" i="3"/>
  <c r="PD81" i="3"/>
  <c r="MV81" i="3"/>
  <c r="MB81" i="3"/>
  <c r="LH81" i="3"/>
  <c r="IZ81" i="3"/>
  <c r="IE81" i="3"/>
  <c r="ID81" i="3"/>
  <c r="KN81" i="3"/>
  <c r="JT81" i="3"/>
  <c r="IF79" i="3"/>
  <c r="VH79" i="3"/>
  <c r="WV79" i="3"/>
  <c r="TT79" i="3"/>
  <c r="WB79" i="3"/>
  <c r="UN79" i="3"/>
  <c r="QR79" i="3"/>
  <c r="SZ79" i="3"/>
  <c r="SF79" i="3"/>
  <c r="RL79" i="3"/>
  <c r="PD79" i="3"/>
  <c r="MV79" i="3"/>
  <c r="PX79" i="3"/>
  <c r="OJ79" i="3"/>
  <c r="NP79" i="3"/>
  <c r="MB79" i="3"/>
  <c r="LH79" i="3"/>
  <c r="IE79" i="3"/>
  <c r="ID79" i="3"/>
  <c r="KN79" i="3"/>
  <c r="JT79" i="3"/>
  <c r="IZ79" i="3"/>
  <c r="IF77" i="3"/>
  <c r="WV77" i="3"/>
  <c r="TT77" i="3"/>
  <c r="WB77" i="3"/>
  <c r="UN77" i="3"/>
  <c r="VH77" i="3"/>
  <c r="SZ77" i="3"/>
  <c r="SF77" i="3"/>
  <c r="RL77" i="3"/>
  <c r="QR77" i="3"/>
  <c r="PX77" i="3"/>
  <c r="OJ77" i="3"/>
  <c r="NP77" i="3"/>
  <c r="PD77" i="3"/>
  <c r="MV77" i="3"/>
  <c r="MB77" i="3"/>
  <c r="LH77" i="3"/>
  <c r="IZ77" i="3"/>
  <c r="KN77" i="3"/>
  <c r="ID77" i="3"/>
  <c r="JT77" i="3"/>
  <c r="IE77" i="3"/>
  <c r="IF75" i="3"/>
  <c r="VH75" i="3"/>
  <c r="WV75" i="3"/>
  <c r="TT75" i="3"/>
  <c r="WB75" i="3"/>
  <c r="UN75" i="3"/>
  <c r="QR75" i="3"/>
  <c r="SZ75" i="3"/>
  <c r="SF75" i="3"/>
  <c r="RL75" i="3"/>
  <c r="PD75" i="3"/>
  <c r="MV75" i="3"/>
  <c r="PX75" i="3"/>
  <c r="OJ75" i="3"/>
  <c r="NP75" i="3"/>
  <c r="MB75" i="3"/>
  <c r="LH75" i="3"/>
  <c r="ID75" i="3"/>
  <c r="JT75" i="3"/>
  <c r="IZ75" i="3"/>
  <c r="IE75" i="3"/>
  <c r="KN75" i="3"/>
  <c r="WV73" i="3"/>
  <c r="TT73" i="3"/>
  <c r="WB73" i="3"/>
  <c r="UN73" i="3"/>
  <c r="VH73" i="3"/>
  <c r="SZ73" i="3"/>
  <c r="SF73" i="3"/>
  <c r="RL73" i="3"/>
  <c r="QR73" i="3"/>
  <c r="PX73" i="3"/>
  <c r="OJ73" i="3"/>
  <c r="NP73" i="3"/>
  <c r="PD73" i="3"/>
  <c r="MV73" i="3"/>
  <c r="MB73" i="3"/>
  <c r="LH73" i="3"/>
  <c r="IF73" i="3"/>
  <c r="IE73" i="3"/>
  <c r="JT73" i="3"/>
  <c r="KN73" i="3"/>
  <c r="IZ73" i="3"/>
  <c r="ID73" i="3"/>
  <c r="VH71" i="3"/>
  <c r="WV71" i="3"/>
  <c r="TT71" i="3"/>
  <c r="WB71" i="3"/>
  <c r="UN71" i="3"/>
  <c r="QR71" i="3"/>
  <c r="SZ71" i="3"/>
  <c r="SF71" i="3"/>
  <c r="RL71" i="3"/>
  <c r="PD71" i="3"/>
  <c r="MV71" i="3"/>
  <c r="PX71" i="3"/>
  <c r="OJ71" i="3"/>
  <c r="NP71" i="3"/>
  <c r="MB71" i="3"/>
  <c r="LH71" i="3"/>
  <c r="JT71" i="3"/>
  <c r="IE71" i="3"/>
  <c r="ID71" i="3"/>
  <c r="KN71" i="3"/>
  <c r="IF71" i="3"/>
  <c r="IZ71" i="3"/>
  <c r="IF69" i="3"/>
  <c r="WV69" i="3"/>
  <c r="TT69" i="3"/>
  <c r="WB69" i="3"/>
  <c r="UN69" i="3"/>
  <c r="VH69" i="3"/>
  <c r="SZ69" i="3"/>
  <c r="SF69" i="3"/>
  <c r="RL69" i="3"/>
  <c r="QR69" i="3"/>
  <c r="PX69" i="3"/>
  <c r="OJ69" i="3"/>
  <c r="NP69" i="3"/>
  <c r="PD69" i="3"/>
  <c r="MV69" i="3"/>
  <c r="MB69" i="3"/>
  <c r="LH69" i="3"/>
  <c r="ID69" i="3"/>
  <c r="JT69" i="3"/>
  <c r="IZ69" i="3"/>
  <c r="IE69" i="3"/>
  <c r="KN69" i="3"/>
  <c r="IE67" i="3"/>
  <c r="VH67" i="3"/>
  <c r="WV67" i="3"/>
  <c r="TT67" i="3"/>
  <c r="WB67" i="3"/>
  <c r="UN67" i="3"/>
  <c r="QR67" i="3"/>
  <c r="SZ67" i="3"/>
  <c r="SF67" i="3"/>
  <c r="RL67" i="3"/>
  <c r="PD67" i="3"/>
  <c r="MV67" i="3"/>
  <c r="PX67" i="3"/>
  <c r="OJ67" i="3"/>
  <c r="NP67" i="3"/>
  <c r="MB67" i="3"/>
  <c r="LH67" i="3"/>
  <c r="JT67" i="3"/>
  <c r="KN67" i="3"/>
  <c r="IF67" i="3"/>
  <c r="IZ67" i="3"/>
  <c r="ID67" i="3"/>
  <c r="IF65" i="3"/>
  <c r="WV65" i="3"/>
  <c r="TT65" i="3"/>
  <c r="WB65" i="3"/>
  <c r="UN65" i="3"/>
  <c r="VH65" i="3"/>
  <c r="SZ65" i="3"/>
  <c r="SF65" i="3"/>
  <c r="RL65" i="3"/>
  <c r="QR65" i="3"/>
  <c r="PX65" i="3"/>
  <c r="OJ65" i="3"/>
  <c r="NP65" i="3"/>
  <c r="PD65" i="3"/>
  <c r="MV65" i="3"/>
  <c r="MB65" i="3"/>
  <c r="LH65" i="3"/>
  <c r="JT65" i="3"/>
  <c r="IE65" i="3"/>
  <c r="IZ65" i="3"/>
  <c r="KN65" i="3"/>
  <c r="ID65" i="3"/>
  <c r="IF63" i="3"/>
  <c r="VH63" i="3"/>
  <c r="WV63" i="3"/>
  <c r="TT63" i="3"/>
  <c r="WB63" i="3"/>
  <c r="UN63" i="3"/>
  <c r="QR63" i="3"/>
  <c r="SZ63" i="3"/>
  <c r="SF63" i="3"/>
  <c r="RL63" i="3"/>
  <c r="PD63" i="3"/>
  <c r="MV63" i="3"/>
  <c r="PX63" i="3"/>
  <c r="OJ63" i="3"/>
  <c r="NP63" i="3"/>
  <c r="MB63" i="3"/>
  <c r="LH63" i="3"/>
  <c r="IZ63" i="3"/>
  <c r="KN63" i="3"/>
  <c r="ID63" i="3"/>
  <c r="JT63" i="3"/>
  <c r="IE63" i="3"/>
  <c r="WV61" i="3"/>
  <c r="TT61" i="3"/>
  <c r="WB61" i="3"/>
  <c r="UN61" i="3"/>
  <c r="VH61" i="3"/>
  <c r="SZ61" i="3"/>
  <c r="SF61" i="3"/>
  <c r="RL61" i="3"/>
  <c r="QR61" i="3"/>
  <c r="PX61" i="3"/>
  <c r="OJ61" i="3"/>
  <c r="NP61" i="3"/>
  <c r="PD61" i="3"/>
  <c r="MV61" i="3"/>
  <c r="MB61" i="3"/>
  <c r="LH61" i="3"/>
  <c r="IF61" i="3"/>
  <c r="JT61" i="3"/>
  <c r="IE61" i="3"/>
  <c r="IZ61" i="3"/>
  <c r="KN61" i="3"/>
  <c r="ID61" i="3"/>
  <c r="IF59" i="3"/>
  <c r="VH59" i="3"/>
  <c r="WV59" i="3"/>
  <c r="TT59" i="3"/>
  <c r="WB59" i="3"/>
  <c r="UN59" i="3"/>
  <c r="QR59" i="3"/>
  <c r="SZ59" i="3"/>
  <c r="SF59" i="3"/>
  <c r="RL59" i="3"/>
  <c r="PD59" i="3"/>
  <c r="MV59" i="3"/>
  <c r="PX59" i="3"/>
  <c r="OJ59" i="3"/>
  <c r="NP59" i="3"/>
  <c r="MB59" i="3"/>
  <c r="LH59" i="3"/>
  <c r="JT59" i="3"/>
  <c r="IE59" i="3"/>
  <c r="IZ59" i="3"/>
  <c r="KN59" i="3"/>
  <c r="ID59" i="3"/>
  <c r="IF57" i="3"/>
  <c r="WV57" i="3"/>
  <c r="TT57" i="3"/>
  <c r="WB57" i="3"/>
  <c r="UN57" i="3"/>
  <c r="VH57" i="3"/>
  <c r="SZ57" i="3"/>
  <c r="SF57" i="3"/>
  <c r="RL57" i="3"/>
  <c r="QR57" i="3"/>
  <c r="PX57" i="3"/>
  <c r="OJ57" i="3"/>
  <c r="NP57" i="3"/>
  <c r="PD57" i="3"/>
  <c r="MV57" i="3"/>
  <c r="MB57" i="3"/>
  <c r="LH57" i="3"/>
  <c r="JT57" i="3"/>
  <c r="IE57" i="3"/>
  <c r="IZ57" i="3"/>
  <c r="KN57" i="3"/>
  <c r="ID57" i="3"/>
  <c r="VH55" i="3"/>
  <c r="WV55" i="3"/>
  <c r="WB55" i="3"/>
  <c r="UN55" i="3"/>
  <c r="TT55" i="3"/>
  <c r="QR55" i="3"/>
  <c r="SZ55" i="3"/>
  <c r="SF55" i="3"/>
  <c r="RL55" i="3"/>
  <c r="PD55" i="3"/>
  <c r="MV55" i="3"/>
  <c r="PX55" i="3"/>
  <c r="OJ55" i="3"/>
  <c r="NP55" i="3"/>
  <c r="MB55" i="3"/>
  <c r="LH55" i="3"/>
  <c r="IE55" i="3"/>
  <c r="KN55" i="3"/>
  <c r="IF55" i="3"/>
  <c r="IZ55" i="3"/>
  <c r="ID55" i="3"/>
  <c r="JT55" i="3"/>
  <c r="WV53" i="3"/>
  <c r="WB53" i="3"/>
  <c r="UN53" i="3"/>
  <c r="VH53" i="3"/>
  <c r="SZ53" i="3"/>
  <c r="SF53" i="3"/>
  <c r="RL53" i="3"/>
  <c r="TT53" i="3"/>
  <c r="QR53" i="3"/>
  <c r="PX53" i="3"/>
  <c r="OJ53" i="3"/>
  <c r="NP53" i="3"/>
  <c r="PD53" i="3"/>
  <c r="MV53" i="3"/>
  <c r="MB53" i="3"/>
  <c r="LH53" i="3"/>
  <c r="KN53" i="3"/>
  <c r="ID53" i="3"/>
  <c r="JT53" i="3"/>
  <c r="IZ53" i="3"/>
  <c r="IE53" i="3"/>
  <c r="IF53" i="3"/>
  <c r="VH51" i="3"/>
  <c r="WV51" i="3"/>
  <c r="WB51" i="3"/>
  <c r="UN51" i="3"/>
  <c r="TT51" i="3"/>
  <c r="QR51" i="3"/>
  <c r="SZ51" i="3"/>
  <c r="SF51" i="3"/>
  <c r="RL51" i="3"/>
  <c r="PD51" i="3"/>
  <c r="MV51" i="3"/>
  <c r="PX51" i="3"/>
  <c r="OJ51" i="3"/>
  <c r="NP51" i="3"/>
  <c r="MB51" i="3"/>
  <c r="LH51" i="3"/>
  <c r="KN51" i="3"/>
  <c r="JT51" i="3"/>
  <c r="ID51" i="3"/>
  <c r="IE51" i="3"/>
  <c r="IZ51" i="3"/>
  <c r="IF51" i="3"/>
  <c r="ID49" i="3"/>
  <c r="WV49" i="3"/>
  <c r="WB49" i="3"/>
  <c r="UN49" i="3"/>
  <c r="VH49" i="3"/>
  <c r="SZ49" i="3"/>
  <c r="SF49" i="3"/>
  <c r="RL49" i="3"/>
  <c r="TT49" i="3"/>
  <c r="QR49" i="3"/>
  <c r="PX49" i="3"/>
  <c r="OJ49" i="3"/>
  <c r="NP49" i="3"/>
  <c r="PD49" i="3"/>
  <c r="MV49" i="3"/>
  <c r="MB49" i="3"/>
  <c r="LH49" i="3"/>
  <c r="KN49" i="3"/>
  <c r="JT49" i="3"/>
  <c r="IF49" i="3"/>
  <c r="IZ49" i="3"/>
  <c r="IE49" i="3"/>
  <c r="KN47" i="3"/>
  <c r="VH47" i="3"/>
  <c r="WV47" i="3"/>
  <c r="WB47" i="3"/>
  <c r="UN47" i="3"/>
  <c r="TT47" i="3"/>
  <c r="QR47" i="3"/>
  <c r="SZ47" i="3"/>
  <c r="SF47" i="3"/>
  <c r="RL47" i="3"/>
  <c r="PD47" i="3"/>
  <c r="MV47" i="3"/>
  <c r="PX47" i="3"/>
  <c r="OJ47" i="3"/>
  <c r="NP47" i="3"/>
  <c r="MB47" i="3"/>
  <c r="LH47" i="3"/>
  <c r="IF47" i="3"/>
  <c r="IE47" i="3"/>
  <c r="JT47" i="3"/>
  <c r="ID47" i="3"/>
  <c r="IZ47" i="3"/>
  <c r="WV45" i="3"/>
  <c r="WB45" i="3"/>
  <c r="UN45" i="3"/>
  <c r="VH45" i="3"/>
  <c r="SZ45" i="3"/>
  <c r="SF45" i="3"/>
  <c r="RL45" i="3"/>
  <c r="TT45" i="3"/>
  <c r="QR45" i="3"/>
  <c r="PX45" i="3"/>
  <c r="OJ45" i="3"/>
  <c r="NP45" i="3"/>
  <c r="PD45" i="3"/>
  <c r="MV45" i="3"/>
  <c r="MB45" i="3"/>
  <c r="LH45" i="3"/>
  <c r="KN45" i="3"/>
  <c r="JT45" i="3"/>
  <c r="IZ45" i="3"/>
  <c r="ID45" i="3"/>
  <c r="IE45" i="3"/>
  <c r="IF45" i="3"/>
  <c r="VH43" i="3"/>
  <c r="WV43" i="3"/>
  <c r="WB43" i="3"/>
  <c r="UN43" i="3"/>
  <c r="TT43" i="3"/>
  <c r="QR43" i="3"/>
  <c r="SZ43" i="3"/>
  <c r="SF43" i="3"/>
  <c r="RL43" i="3"/>
  <c r="PD43" i="3"/>
  <c r="MV43" i="3"/>
  <c r="PX43" i="3"/>
  <c r="OJ43" i="3"/>
  <c r="NP43" i="3"/>
  <c r="MB43" i="3"/>
  <c r="LH43" i="3"/>
  <c r="ID43" i="3"/>
  <c r="IE43" i="3"/>
  <c r="IF43" i="3"/>
  <c r="KN43" i="3"/>
  <c r="JT43" i="3"/>
  <c r="IZ43" i="3"/>
  <c r="WV41" i="3"/>
  <c r="WB41" i="3"/>
  <c r="UN41" i="3"/>
  <c r="VH41" i="3"/>
  <c r="SZ41" i="3"/>
  <c r="SF41" i="3"/>
  <c r="RL41" i="3"/>
  <c r="TT41" i="3"/>
  <c r="QR41" i="3"/>
  <c r="PX41" i="3"/>
  <c r="OJ41" i="3"/>
  <c r="NP41" i="3"/>
  <c r="PD41" i="3"/>
  <c r="MV41" i="3"/>
  <c r="MB41" i="3"/>
  <c r="LH41" i="3"/>
  <c r="IZ41" i="3"/>
  <c r="KN41" i="3"/>
  <c r="ID41" i="3"/>
  <c r="JT41" i="3"/>
  <c r="IF41" i="3"/>
  <c r="IE41" i="3"/>
  <c r="IF39" i="3"/>
  <c r="VH39" i="3"/>
  <c r="WV39" i="3"/>
  <c r="WB39" i="3"/>
  <c r="UN39" i="3"/>
  <c r="TT39" i="3"/>
  <c r="QR39" i="3"/>
  <c r="SZ39" i="3"/>
  <c r="SF39" i="3"/>
  <c r="RL39" i="3"/>
  <c r="PD39" i="3"/>
  <c r="MV39" i="3"/>
  <c r="PX39" i="3"/>
  <c r="OJ39" i="3"/>
  <c r="NP39" i="3"/>
  <c r="MB39" i="3"/>
  <c r="LH39" i="3"/>
  <c r="ID39" i="3"/>
  <c r="IZ39" i="3"/>
  <c r="JT39" i="3"/>
  <c r="IE39" i="3"/>
  <c r="KN39" i="3"/>
  <c r="IF37" i="3"/>
  <c r="WV37" i="3"/>
  <c r="WB37" i="3"/>
  <c r="UN37" i="3"/>
  <c r="VH37" i="3"/>
  <c r="SZ37" i="3"/>
  <c r="SF37" i="3"/>
  <c r="RL37" i="3"/>
  <c r="TT37" i="3"/>
  <c r="QR37" i="3"/>
  <c r="PX37" i="3"/>
  <c r="OJ37" i="3"/>
  <c r="NP37" i="3"/>
  <c r="PD37" i="3"/>
  <c r="MV37" i="3"/>
  <c r="MB37" i="3"/>
  <c r="LH37" i="3"/>
  <c r="IE37" i="3"/>
  <c r="IZ37" i="3"/>
  <c r="KN37" i="3"/>
  <c r="ID37" i="3"/>
  <c r="JT37" i="3"/>
  <c r="VH36" i="3"/>
  <c r="WV36" i="3"/>
  <c r="WB36" i="3"/>
  <c r="UN36" i="3"/>
  <c r="SZ36" i="3"/>
  <c r="SF36" i="3"/>
  <c r="RL36" i="3"/>
  <c r="TT36" i="3"/>
  <c r="QR36" i="3"/>
  <c r="PX36" i="3"/>
  <c r="OJ36" i="3"/>
  <c r="NP36" i="3"/>
  <c r="PD36" i="3"/>
  <c r="LH36" i="3"/>
  <c r="MV36" i="3"/>
  <c r="MB36" i="3"/>
  <c r="IE36" i="3"/>
  <c r="KN36" i="3"/>
  <c r="ID36" i="3"/>
  <c r="IZ36" i="3"/>
  <c r="IF36" i="3"/>
  <c r="JT36" i="3"/>
  <c r="ID99" i="3"/>
  <c r="VH99" i="3"/>
  <c r="WV99" i="3"/>
  <c r="TT99" i="3"/>
  <c r="WB99" i="3"/>
  <c r="UN99" i="3"/>
  <c r="QR99" i="3"/>
  <c r="PX99" i="3"/>
  <c r="SZ99" i="3"/>
  <c r="SF99" i="3"/>
  <c r="RL99" i="3"/>
  <c r="PD99" i="3"/>
  <c r="MV99" i="3"/>
  <c r="OJ99" i="3"/>
  <c r="NP99" i="3"/>
  <c r="MB99" i="3"/>
  <c r="LH99" i="3"/>
  <c r="IE99" i="3"/>
  <c r="KN99" i="3"/>
  <c r="IZ99" i="3"/>
  <c r="IF99" i="3"/>
  <c r="JT99" i="3"/>
  <c r="IZ95" i="3"/>
  <c r="VH95" i="3"/>
  <c r="WV95" i="3"/>
  <c r="TT95" i="3"/>
  <c r="WB95" i="3"/>
  <c r="UN95" i="3"/>
  <c r="QR95" i="3"/>
  <c r="PX95" i="3"/>
  <c r="SZ95" i="3"/>
  <c r="SF95" i="3"/>
  <c r="RL95" i="3"/>
  <c r="PD95" i="3"/>
  <c r="MV95" i="3"/>
  <c r="OJ95" i="3"/>
  <c r="NP95" i="3"/>
  <c r="MB95" i="3"/>
  <c r="LH95" i="3"/>
  <c r="JT95" i="3"/>
  <c r="KN95" i="3"/>
  <c r="IF95" i="3"/>
  <c r="IE95" i="3"/>
  <c r="ID95" i="3"/>
  <c r="ID34" i="3"/>
  <c r="VH34" i="3"/>
  <c r="WV34" i="3"/>
  <c r="WB34" i="3"/>
  <c r="UN34" i="3"/>
  <c r="TT34" i="3"/>
  <c r="QR34" i="3"/>
  <c r="SZ34" i="3"/>
  <c r="SF34" i="3"/>
  <c r="RL34" i="3"/>
  <c r="PD34" i="3"/>
  <c r="PX34" i="3"/>
  <c r="OJ34" i="3"/>
  <c r="NP34" i="3"/>
  <c r="MV34" i="3"/>
  <c r="MB34" i="3"/>
  <c r="LH34" i="3"/>
  <c r="IF34" i="3"/>
  <c r="JT34" i="3"/>
  <c r="IZ34" i="3"/>
  <c r="IE34" i="3"/>
  <c r="KN34" i="3"/>
  <c r="IF102" i="3"/>
  <c r="WB102" i="3"/>
  <c r="UN102" i="3"/>
  <c r="VH102" i="3"/>
  <c r="WV102" i="3"/>
  <c r="TT102" i="3"/>
  <c r="RL102" i="3"/>
  <c r="QR102" i="3"/>
  <c r="PX102" i="3"/>
  <c r="SZ102" i="3"/>
  <c r="SF102" i="3"/>
  <c r="NP102" i="3"/>
  <c r="PD102" i="3"/>
  <c r="MV102" i="3"/>
  <c r="OJ102" i="3"/>
  <c r="MB102" i="3"/>
  <c r="LH102" i="3"/>
  <c r="KN102" i="3"/>
  <c r="IE102" i="3"/>
  <c r="IZ102" i="3"/>
  <c r="JT102" i="3"/>
  <c r="ID102" i="3"/>
  <c r="IZ98" i="3"/>
  <c r="WB98" i="3"/>
  <c r="UN98" i="3"/>
  <c r="VH98" i="3"/>
  <c r="WV98" i="3"/>
  <c r="TT98" i="3"/>
  <c r="RL98" i="3"/>
  <c r="QR98" i="3"/>
  <c r="PX98" i="3"/>
  <c r="SZ98" i="3"/>
  <c r="SF98" i="3"/>
  <c r="NP98" i="3"/>
  <c r="PD98" i="3"/>
  <c r="MV98" i="3"/>
  <c r="OJ98" i="3"/>
  <c r="MB98" i="3"/>
  <c r="LH98" i="3"/>
  <c r="JT98" i="3"/>
  <c r="IE98" i="3"/>
  <c r="IF98" i="3"/>
  <c r="KN98" i="3"/>
  <c r="ID98" i="3"/>
  <c r="IZ94" i="3"/>
  <c r="WB94" i="3"/>
  <c r="UN94" i="3"/>
  <c r="VH94" i="3"/>
  <c r="WV94" i="3"/>
  <c r="TT94" i="3"/>
  <c r="RL94" i="3"/>
  <c r="QR94" i="3"/>
  <c r="PX94" i="3"/>
  <c r="SZ94" i="3"/>
  <c r="SF94" i="3"/>
  <c r="NP94" i="3"/>
  <c r="PD94" i="3"/>
  <c r="MV94" i="3"/>
  <c r="OJ94" i="3"/>
  <c r="MB94" i="3"/>
  <c r="LH94" i="3"/>
  <c r="JT94" i="3"/>
  <c r="IE94" i="3"/>
  <c r="ID94" i="3"/>
  <c r="IF94" i="3"/>
  <c r="KN94" i="3"/>
  <c r="IZ90" i="3"/>
  <c r="WB90" i="3"/>
  <c r="UN90" i="3"/>
  <c r="VH90" i="3"/>
  <c r="WV90" i="3"/>
  <c r="TT90" i="3"/>
  <c r="RL90" i="3"/>
  <c r="QR90" i="3"/>
  <c r="PX90" i="3"/>
  <c r="SZ90" i="3"/>
  <c r="SF90" i="3"/>
  <c r="NP90" i="3"/>
  <c r="PD90" i="3"/>
  <c r="MV90" i="3"/>
  <c r="OJ90" i="3"/>
  <c r="MB90" i="3"/>
  <c r="LH90" i="3"/>
  <c r="JT90" i="3"/>
  <c r="IE90" i="3"/>
  <c r="IF90" i="3"/>
  <c r="ID90" i="3"/>
  <c r="KN90" i="3"/>
  <c r="VH88" i="3"/>
  <c r="WV88" i="3"/>
  <c r="TT88" i="3"/>
  <c r="WB88" i="3"/>
  <c r="UN88" i="3"/>
  <c r="SZ88" i="3"/>
  <c r="SF88" i="3"/>
  <c r="RL88" i="3"/>
  <c r="QR88" i="3"/>
  <c r="MV88" i="3"/>
  <c r="OJ88" i="3"/>
  <c r="NP88" i="3"/>
  <c r="PX88" i="3"/>
  <c r="PD88" i="3"/>
  <c r="LH88" i="3"/>
  <c r="MB88" i="3"/>
  <c r="ID88" i="3"/>
  <c r="IE88" i="3"/>
  <c r="JT88" i="3"/>
  <c r="KN88" i="3"/>
  <c r="IF88" i="3"/>
  <c r="IZ88" i="3"/>
  <c r="WB86" i="3"/>
  <c r="UN86" i="3"/>
  <c r="VH86" i="3"/>
  <c r="WV86" i="3"/>
  <c r="TT86" i="3"/>
  <c r="RL86" i="3"/>
  <c r="QR86" i="3"/>
  <c r="PX86" i="3"/>
  <c r="SZ86" i="3"/>
  <c r="SF86" i="3"/>
  <c r="NP86" i="3"/>
  <c r="PD86" i="3"/>
  <c r="MV86" i="3"/>
  <c r="OJ86" i="3"/>
  <c r="MB86" i="3"/>
  <c r="LH86" i="3"/>
  <c r="ID86" i="3"/>
  <c r="JT86" i="3"/>
  <c r="IE86" i="3"/>
  <c r="IZ86" i="3"/>
  <c r="IF86" i="3"/>
  <c r="KN86" i="3"/>
  <c r="IZ84" i="3"/>
  <c r="VH84" i="3"/>
  <c r="WV84" i="3"/>
  <c r="TT84" i="3"/>
  <c r="WB84" i="3"/>
  <c r="UN84" i="3"/>
  <c r="SZ84" i="3"/>
  <c r="SF84" i="3"/>
  <c r="RL84" i="3"/>
  <c r="QR84" i="3"/>
  <c r="MV84" i="3"/>
  <c r="PX84" i="3"/>
  <c r="OJ84" i="3"/>
  <c r="NP84" i="3"/>
  <c r="PD84" i="3"/>
  <c r="LH84" i="3"/>
  <c r="MB84" i="3"/>
  <c r="ID84" i="3"/>
  <c r="JT84" i="3"/>
  <c r="IF84" i="3"/>
  <c r="IE84" i="3"/>
  <c r="KN84" i="3"/>
  <c r="IZ82" i="3"/>
  <c r="WB82" i="3"/>
  <c r="UN82" i="3"/>
  <c r="VH82" i="3"/>
  <c r="WV82" i="3"/>
  <c r="TT82" i="3"/>
  <c r="RL82" i="3"/>
  <c r="QR82" i="3"/>
  <c r="SZ82" i="3"/>
  <c r="SF82" i="3"/>
  <c r="NP82" i="3"/>
  <c r="PD82" i="3"/>
  <c r="MV82" i="3"/>
  <c r="PX82" i="3"/>
  <c r="OJ82" i="3"/>
  <c r="MB82" i="3"/>
  <c r="LH82" i="3"/>
  <c r="JT82" i="3"/>
  <c r="IF82" i="3"/>
  <c r="ID82" i="3"/>
  <c r="IE82" i="3"/>
  <c r="KN82" i="3"/>
  <c r="VH80" i="3"/>
  <c r="WV80" i="3"/>
  <c r="TT80" i="3"/>
  <c r="WB80" i="3"/>
  <c r="UN80" i="3"/>
  <c r="SZ80" i="3"/>
  <c r="SF80" i="3"/>
  <c r="RL80" i="3"/>
  <c r="QR80" i="3"/>
  <c r="MV80" i="3"/>
  <c r="PX80" i="3"/>
  <c r="OJ80" i="3"/>
  <c r="NP80" i="3"/>
  <c r="PD80" i="3"/>
  <c r="LH80" i="3"/>
  <c r="MB80" i="3"/>
  <c r="ID80" i="3"/>
  <c r="IE80" i="3"/>
  <c r="JT80" i="3"/>
  <c r="KN80" i="3"/>
  <c r="IF80" i="3"/>
  <c r="IZ80" i="3"/>
  <c r="WB78" i="3"/>
  <c r="UN78" i="3"/>
  <c r="VH78" i="3"/>
  <c r="WV78" i="3"/>
  <c r="TT78" i="3"/>
  <c r="RL78" i="3"/>
  <c r="QR78" i="3"/>
  <c r="SZ78" i="3"/>
  <c r="SF78" i="3"/>
  <c r="NP78" i="3"/>
  <c r="PD78" i="3"/>
  <c r="MV78" i="3"/>
  <c r="PX78" i="3"/>
  <c r="OJ78" i="3"/>
  <c r="MB78" i="3"/>
  <c r="LH78" i="3"/>
  <c r="KN78" i="3"/>
  <c r="IF78" i="3"/>
  <c r="JT78" i="3"/>
  <c r="IZ78" i="3"/>
  <c r="IE78" i="3"/>
  <c r="ID78" i="3"/>
  <c r="VH76" i="3"/>
  <c r="WV76" i="3"/>
  <c r="TT76" i="3"/>
  <c r="WB76" i="3"/>
  <c r="UN76" i="3"/>
  <c r="SZ76" i="3"/>
  <c r="SF76" i="3"/>
  <c r="RL76" i="3"/>
  <c r="QR76" i="3"/>
  <c r="MV76" i="3"/>
  <c r="PX76" i="3"/>
  <c r="OJ76" i="3"/>
  <c r="NP76" i="3"/>
  <c r="PD76" i="3"/>
  <c r="LH76" i="3"/>
  <c r="MB76" i="3"/>
  <c r="JT76" i="3"/>
  <c r="IF76" i="3"/>
  <c r="IZ76" i="3"/>
  <c r="IE76" i="3"/>
  <c r="ID76" i="3"/>
  <c r="KN76" i="3"/>
  <c r="WB74" i="3"/>
  <c r="UN74" i="3"/>
  <c r="VH74" i="3"/>
  <c r="WV74" i="3"/>
  <c r="TT74" i="3"/>
  <c r="RL74" i="3"/>
  <c r="QR74" i="3"/>
  <c r="SZ74" i="3"/>
  <c r="SF74" i="3"/>
  <c r="NP74" i="3"/>
  <c r="PD74" i="3"/>
  <c r="MV74" i="3"/>
  <c r="PX74" i="3"/>
  <c r="OJ74" i="3"/>
  <c r="MB74" i="3"/>
  <c r="LH74" i="3"/>
  <c r="JT74" i="3"/>
  <c r="ID74" i="3"/>
  <c r="IZ74" i="3"/>
  <c r="IE74" i="3"/>
  <c r="KN74" i="3"/>
  <c r="IF74" i="3"/>
  <c r="IF72" i="3"/>
  <c r="VH72" i="3"/>
  <c r="WV72" i="3"/>
  <c r="TT72" i="3"/>
  <c r="WB72" i="3"/>
  <c r="UN72" i="3"/>
  <c r="SZ72" i="3"/>
  <c r="SF72" i="3"/>
  <c r="RL72" i="3"/>
  <c r="QR72" i="3"/>
  <c r="MV72" i="3"/>
  <c r="PX72" i="3"/>
  <c r="OJ72" i="3"/>
  <c r="NP72" i="3"/>
  <c r="PD72" i="3"/>
  <c r="LH72" i="3"/>
  <c r="MB72" i="3"/>
  <c r="ID72" i="3"/>
  <c r="IE72" i="3"/>
  <c r="JT72" i="3"/>
  <c r="KN72" i="3"/>
  <c r="IZ72" i="3"/>
  <c r="IF70" i="3"/>
  <c r="WB70" i="3"/>
  <c r="UN70" i="3"/>
  <c r="VH70" i="3"/>
  <c r="WV70" i="3"/>
  <c r="TT70" i="3"/>
  <c r="RL70" i="3"/>
  <c r="QR70" i="3"/>
  <c r="SZ70" i="3"/>
  <c r="SF70" i="3"/>
  <c r="NP70" i="3"/>
  <c r="PD70" i="3"/>
  <c r="MV70" i="3"/>
  <c r="PX70" i="3"/>
  <c r="OJ70" i="3"/>
  <c r="MB70" i="3"/>
  <c r="LH70" i="3"/>
  <c r="IE70" i="3"/>
  <c r="ID70" i="3"/>
  <c r="KN70" i="3"/>
  <c r="IZ70" i="3"/>
  <c r="JT70" i="3"/>
  <c r="IE68" i="3"/>
  <c r="VH68" i="3"/>
  <c r="WV68" i="3"/>
  <c r="TT68" i="3"/>
  <c r="WB68" i="3"/>
  <c r="UN68" i="3"/>
  <c r="SZ68" i="3"/>
  <c r="SF68" i="3"/>
  <c r="RL68" i="3"/>
  <c r="QR68" i="3"/>
  <c r="MV68" i="3"/>
  <c r="PX68" i="3"/>
  <c r="OJ68" i="3"/>
  <c r="NP68" i="3"/>
  <c r="PD68" i="3"/>
  <c r="LH68" i="3"/>
  <c r="MB68" i="3"/>
  <c r="JT68" i="3"/>
  <c r="IZ68" i="3"/>
  <c r="KN68" i="3"/>
  <c r="ID68" i="3"/>
  <c r="IF68" i="3"/>
  <c r="WB66" i="3"/>
  <c r="UN66" i="3"/>
  <c r="VH66" i="3"/>
  <c r="WV66" i="3"/>
  <c r="TT66" i="3"/>
  <c r="RL66" i="3"/>
  <c r="QR66" i="3"/>
  <c r="SZ66" i="3"/>
  <c r="SF66" i="3"/>
  <c r="NP66" i="3"/>
  <c r="PD66" i="3"/>
  <c r="MV66" i="3"/>
  <c r="PX66" i="3"/>
  <c r="OJ66" i="3"/>
  <c r="MB66" i="3"/>
  <c r="LH66" i="3"/>
  <c r="IE66" i="3"/>
  <c r="IZ66" i="3"/>
  <c r="KN66" i="3"/>
  <c r="IF66" i="3"/>
  <c r="ID66" i="3"/>
  <c r="JT66" i="3"/>
  <c r="IF64" i="3"/>
  <c r="VH64" i="3"/>
  <c r="WV64" i="3"/>
  <c r="TT64" i="3"/>
  <c r="WB64" i="3"/>
  <c r="UN64" i="3"/>
  <c r="SZ64" i="3"/>
  <c r="SF64" i="3"/>
  <c r="RL64" i="3"/>
  <c r="QR64" i="3"/>
  <c r="MV64" i="3"/>
  <c r="PX64" i="3"/>
  <c r="OJ64" i="3"/>
  <c r="NP64" i="3"/>
  <c r="PD64" i="3"/>
  <c r="LH64" i="3"/>
  <c r="MB64" i="3"/>
  <c r="IZ64" i="3"/>
  <c r="ID64" i="3"/>
  <c r="KN64" i="3"/>
  <c r="JT64" i="3"/>
  <c r="IE64" i="3"/>
  <c r="WB62" i="3"/>
  <c r="UN62" i="3"/>
  <c r="VH62" i="3"/>
  <c r="WV62" i="3"/>
  <c r="TT62" i="3"/>
  <c r="RL62" i="3"/>
  <c r="QR62" i="3"/>
  <c r="SZ62" i="3"/>
  <c r="SF62" i="3"/>
  <c r="NP62" i="3"/>
  <c r="PD62" i="3"/>
  <c r="MV62" i="3"/>
  <c r="PX62" i="3"/>
  <c r="OJ62" i="3"/>
  <c r="MB62" i="3"/>
  <c r="LH62" i="3"/>
  <c r="ID62" i="3"/>
  <c r="IF62" i="3"/>
  <c r="KN62" i="3"/>
  <c r="JT62" i="3"/>
  <c r="IE62" i="3"/>
  <c r="IZ62" i="3"/>
  <c r="VH60" i="3"/>
  <c r="WV60" i="3"/>
  <c r="TT60" i="3"/>
  <c r="WB60" i="3"/>
  <c r="UN60" i="3"/>
  <c r="SZ60" i="3"/>
  <c r="SF60" i="3"/>
  <c r="RL60" i="3"/>
  <c r="QR60" i="3"/>
  <c r="MV60" i="3"/>
  <c r="PX60" i="3"/>
  <c r="OJ60" i="3"/>
  <c r="NP60" i="3"/>
  <c r="PD60" i="3"/>
  <c r="LH60" i="3"/>
  <c r="MB60" i="3"/>
  <c r="KN60" i="3"/>
  <c r="JT60" i="3"/>
  <c r="IE60" i="3"/>
  <c r="IZ60" i="3"/>
  <c r="IF60" i="3"/>
  <c r="ID60" i="3"/>
  <c r="WB58" i="3"/>
  <c r="UN58" i="3"/>
  <c r="VH58" i="3"/>
  <c r="WV58" i="3"/>
  <c r="TT58" i="3"/>
  <c r="RL58" i="3"/>
  <c r="QR58" i="3"/>
  <c r="SZ58" i="3"/>
  <c r="SF58" i="3"/>
  <c r="NP58" i="3"/>
  <c r="PD58" i="3"/>
  <c r="MV58" i="3"/>
  <c r="PX58" i="3"/>
  <c r="OJ58" i="3"/>
  <c r="MB58" i="3"/>
  <c r="LH58" i="3"/>
  <c r="IE58" i="3"/>
  <c r="IF58" i="3"/>
  <c r="ID58" i="3"/>
  <c r="KN58" i="3"/>
  <c r="JT58" i="3"/>
  <c r="IZ58" i="3"/>
  <c r="VH56" i="3"/>
  <c r="WV56" i="3"/>
  <c r="TT56" i="3"/>
  <c r="WB56" i="3"/>
  <c r="UN56" i="3"/>
  <c r="SZ56" i="3"/>
  <c r="SF56" i="3"/>
  <c r="RL56" i="3"/>
  <c r="QR56" i="3"/>
  <c r="MV56" i="3"/>
  <c r="PX56" i="3"/>
  <c r="OJ56" i="3"/>
  <c r="NP56" i="3"/>
  <c r="PD56" i="3"/>
  <c r="LH56" i="3"/>
  <c r="MB56" i="3"/>
  <c r="ID56" i="3"/>
  <c r="JT56" i="3"/>
  <c r="IE56" i="3"/>
  <c r="IZ56" i="3"/>
  <c r="IF56" i="3"/>
  <c r="KN56" i="3"/>
  <c r="IE54" i="3"/>
  <c r="WB54" i="3"/>
  <c r="UN54" i="3"/>
  <c r="VH54" i="3"/>
  <c r="WV54" i="3"/>
  <c r="RL54" i="3"/>
  <c r="TT54" i="3"/>
  <c r="QR54" i="3"/>
  <c r="SZ54" i="3"/>
  <c r="SF54" i="3"/>
  <c r="NP54" i="3"/>
  <c r="PD54" i="3"/>
  <c r="MV54" i="3"/>
  <c r="PX54" i="3"/>
  <c r="OJ54" i="3"/>
  <c r="MB54" i="3"/>
  <c r="LH54" i="3"/>
  <c r="JT54" i="3"/>
  <c r="IZ54" i="3"/>
  <c r="IF54" i="3"/>
  <c r="KN54" i="3"/>
  <c r="ID54" i="3"/>
  <c r="IE52" i="3"/>
  <c r="VH52" i="3"/>
  <c r="WV52" i="3"/>
  <c r="WB52" i="3"/>
  <c r="UN52" i="3"/>
  <c r="SZ52" i="3"/>
  <c r="SF52" i="3"/>
  <c r="RL52" i="3"/>
  <c r="TT52" i="3"/>
  <c r="QR52" i="3"/>
  <c r="MV52" i="3"/>
  <c r="PX52" i="3"/>
  <c r="OJ52" i="3"/>
  <c r="NP52" i="3"/>
  <c r="PD52" i="3"/>
  <c r="LH52" i="3"/>
  <c r="MB52" i="3"/>
  <c r="KN52" i="3"/>
  <c r="JT52" i="3"/>
  <c r="ID52" i="3"/>
  <c r="IZ52" i="3"/>
  <c r="IF52" i="3"/>
  <c r="IE50" i="3"/>
  <c r="WB50" i="3"/>
  <c r="UN50" i="3"/>
  <c r="VH50" i="3"/>
  <c r="WV50" i="3"/>
  <c r="RL50" i="3"/>
  <c r="TT50" i="3"/>
  <c r="QR50" i="3"/>
  <c r="SZ50" i="3"/>
  <c r="SF50" i="3"/>
  <c r="NP50" i="3"/>
  <c r="PD50" i="3"/>
  <c r="MV50" i="3"/>
  <c r="PX50" i="3"/>
  <c r="OJ50" i="3"/>
  <c r="MB50" i="3"/>
  <c r="LH50" i="3"/>
  <c r="IZ50" i="3"/>
  <c r="KN50" i="3"/>
  <c r="IF50" i="3"/>
  <c r="ID50" i="3"/>
  <c r="JT50" i="3"/>
  <c r="JT48" i="3"/>
  <c r="VH48" i="3"/>
  <c r="WV48" i="3"/>
  <c r="WB48" i="3"/>
  <c r="UN48" i="3"/>
  <c r="SZ48" i="3"/>
  <c r="SF48" i="3"/>
  <c r="RL48" i="3"/>
  <c r="TT48" i="3"/>
  <c r="QR48" i="3"/>
  <c r="MV48" i="3"/>
  <c r="PX48" i="3"/>
  <c r="OJ48" i="3"/>
  <c r="NP48" i="3"/>
  <c r="PD48" i="3"/>
  <c r="LH48" i="3"/>
  <c r="MB48" i="3"/>
  <c r="IE48" i="3"/>
  <c r="ID48" i="3"/>
  <c r="IZ48" i="3"/>
  <c r="IF48" i="3"/>
  <c r="KN48" i="3"/>
  <c r="IF46" i="3"/>
  <c r="WB46" i="3"/>
  <c r="UN46" i="3"/>
  <c r="VH46" i="3"/>
  <c r="WV46" i="3"/>
  <c r="RL46" i="3"/>
  <c r="TT46" i="3"/>
  <c r="QR46" i="3"/>
  <c r="SZ46" i="3"/>
  <c r="SF46" i="3"/>
  <c r="NP46" i="3"/>
  <c r="PD46" i="3"/>
  <c r="MV46" i="3"/>
  <c r="PX46" i="3"/>
  <c r="OJ46" i="3"/>
  <c r="MB46" i="3"/>
  <c r="LH46" i="3"/>
  <c r="JT46" i="3"/>
  <c r="IZ46" i="3"/>
  <c r="ID46" i="3"/>
  <c r="IE46" i="3"/>
  <c r="KN46" i="3"/>
  <c r="JT44" i="3"/>
  <c r="VH44" i="3"/>
  <c r="WV44" i="3"/>
  <c r="WB44" i="3"/>
  <c r="UN44" i="3"/>
  <c r="SZ44" i="3"/>
  <c r="SF44" i="3"/>
  <c r="RL44" i="3"/>
  <c r="TT44" i="3"/>
  <c r="QR44" i="3"/>
  <c r="MV44" i="3"/>
  <c r="PX44" i="3"/>
  <c r="OJ44" i="3"/>
  <c r="NP44" i="3"/>
  <c r="PD44" i="3"/>
  <c r="LH44" i="3"/>
  <c r="MB44" i="3"/>
  <c r="IF44" i="3"/>
  <c r="KN44" i="3"/>
  <c r="IZ44" i="3"/>
  <c r="ID44" i="3"/>
  <c r="IE44" i="3"/>
  <c r="WB42" i="3"/>
  <c r="UN42" i="3"/>
  <c r="VH42" i="3"/>
  <c r="WV42" i="3"/>
  <c r="RL42" i="3"/>
  <c r="TT42" i="3"/>
  <c r="QR42" i="3"/>
  <c r="SZ42" i="3"/>
  <c r="SF42" i="3"/>
  <c r="NP42" i="3"/>
  <c r="PD42" i="3"/>
  <c r="MV42" i="3"/>
  <c r="PX42" i="3"/>
  <c r="OJ42" i="3"/>
  <c r="MB42" i="3"/>
  <c r="LH42" i="3"/>
  <c r="IF42" i="3"/>
  <c r="KN42" i="3"/>
  <c r="ID42" i="3"/>
  <c r="JT42" i="3"/>
  <c r="IZ42" i="3"/>
  <c r="IE42" i="3"/>
  <c r="IF40" i="3"/>
  <c r="VH40" i="3"/>
  <c r="WV40" i="3"/>
  <c r="WB40" i="3"/>
  <c r="UN40" i="3"/>
  <c r="SZ40" i="3"/>
  <c r="SF40" i="3"/>
  <c r="RL40" i="3"/>
  <c r="TT40" i="3"/>
  <c r="QR40" i="3"/>
  <c r="MV40" i="3"/>
  <c r="PX40" i="3"/>
  <c r="OJ40" i="3"/>
  <c r="NP40" i="3"/>
  <c r="PD40" i="3"/>
  <c r="LH40" i="3"/>
  <c r="MB40" i="3"/>
  <c r="IE40" i="3"/>
  <c r="KN40" i="3"/>
  <c r="ID40" i="3"/>
  <c r="JT40" i="3"/>
  <c r="IZ40" i="3"/>
  <c r="IZ38" i="3"/>
  <c r="WB38" i="3"/>
  <c r="UN38" i="3"/>
  <c r="VH38" i="3"/>
  <c r="WV38" i="3"/>
  <c r="RL38" i="3"/>
  <c r="TT38" i="3"/>
  <c r="QR38" i="3"/>
  <c r="SZ38" i="3"/>
  <c r="SF38" i="3"/>
  <c r="NP38" i="3"/>
  <c r="PD38" i="3"/>
  <c r="PX38" i="3"/>
  <c r="OJ38" i="3"/>
  <c r="MV38" i="3"/>
  <c r="MB38" i="3"/>
  <c r="LH38" i="3"/>
  <c r="KN38" i="3"/>
  <c r="IF38" i="3"/>
  <c r="ID38" i="3"/>
  <c r="JT38" i="3"/>
  <c r="IE38" i="3"/>
  <c r="IE33" i="3"/>
  <c r="WB33" i="3"/>
  <c r="UN33" i="3"/>
  <c r="VH33" i="3"/>
  <c r="WV33" i="3"/>
  <c r="RL33" i="3"/>
  <c r="TT33" i="3"/>
  <c r="QR33" i="3"/>
  <c r="SZ33" i="3"/>
  <c r="SF33" i="3"/>
  <c r="NP33" i="3"/>
  <c r="PD33" i="3"/>
  <c r="PX33" i="3"/>
  <c r="OJ33" i="3"/>
  <c r="MB33" i="3"/>
  <c r="LH33" i="3"/>
  <c r="MV33" i="3"/>
  <c r="JT33" i="3"/>
  <c r="IF33" i="3"/>
  <c r="KN33" i="3"/>
  <c r="ID33" i="3"/>
  <c r="IZ33" i="3"/>
  <c r="IF100" i="3"/>
  <c r="VH100" i="3"/>
  <c r="WV100" i="3"/>
  <c r="TT100" i="3"/>
  <c r="WB100" i="3"/>
  <c r="UN100" i="3"/>
  <c r="SZ100" i="3"/>
  <c r="SF100" i="3"/>
  <c r="RL100" i="3"/>
  <c r="QR100" i="3"/>
  <c r="PX100" i="3"/>
  <c r="MV100" i="3"/>
  <c r="OJ100" i="3"/>
  <c r="NP100" i="3"/>
  <c r="PD100" i="3"/>
  <c r="LH100" i="3"/>
  <c r="MB100" i="3"/>
  <c r="IE100" i="3"/>
  <c r="KN100" i="3"/>
  <c r="IZ100" i="3"/>
  <c r="ID100" i="3"/>
  <c r="JT100" i="3"/>
  <c r="IZ96" i="3"/>
  <c r="VH96" i="3"/>
  <c r="WV96" i="3"/>
  <c r="TT96" i="3"/>
  <c r="WB96" i="3"/>
  <c r="UN96" i="3"/>
  <c r="SZ96" i="3"/>
  <c r="SF96" i="3"/>
  <c r="RL96" i="3"/>
  <c r="QR96" i="3"/>
  <c r="MV96" i="3"/>
  <c r="OJ96" i="3"/>
  <c r="NP96" i="3"/>
  <c r="PX96" i="3"/>
  <c r="PD96" i="3"/>
  <c r="LH96" i="3"/>
  <c r="MB96" i="3"/>
  <c r="IF96" i="3"/>
  <c r="JT96" i="3"/>
  <c r="KN96" i="3"/>
  <c r="IE96" i="3"/>
  <c r="ID96" i="3"/>
  <c r="IZ92" i="3"/>
  <c r="VH92" i="3"/>
  <c r="WV92" i="3"/>
  <c r="TT92" i="3"/>
  <c r="WB92" i="3"/>
  <c r="UN92" i="3"/>
  <c r="SZ92" i="3"/>
  <c r="SF92" i="3"/>
  <c r="RL92" i="3"/>
  <c r="QR92" i="3"/>
  <c r="MV92" i="3"/>
  <c r="PX92" i="3"/>
  <c r="OJ92" i="3"/>
  <c r="NP92" i="3"/>
  <c r="PD92" i="3"/>
  <c r="LH92" i="3"/>
  <c r="MB92" i="3"/>
  <c r="JT92" i="3"/>
  <c r="IE92" i="3"/>
  <c r="IF92" i="3"/>
  <c r="ID92" i="3"/>
  <c r="KN92" i="3"/>
  <c r="IE32" i="3"/>
  <c r="WV32" i="3"/>
  <c r="WB32" i="3"/>
  <c r="UN32" i="3"/>
  <c r="VH32" i="3"/>
  <c r="SZ32" i="3"/>
  <c r="SF32" i="3"/>
  <c r="RL32" i="3"/>
  <c r="TT32" i="3"/>
  <c r="QR32" i="3"/>
  <c r="PX32" i="3"/>
  <c r="OJ32" i="3"/>
  <c r="NP32" i="3"/>
  <c r="PD32" i="3"/>
  <c r="MV32" i="3"/>
  <c r="MB32" i="3"/>
  <c r="LH32" i="3"/>
  <c r="IF32" i="3"/>
  <c r="KN32" i="3"/>
  <c r="IZ32" i="3"/>
  <c r="ID32" i="3"/>
  <c r="JT32" i="3"/>
  <c r="IL1" i="3"/>
  <c r="WH1" i="3"/>
  <c r="GT3" i="4" s="1"/>
  <c r="QX1" i="3"/>
  <c r="EB3" i="4" s="1"/>
  <c r="LN1" i="3"/>
  <c r="BJ3" i="4" s="1"/>
  <c r="UT1" i="3"/>
  <c r="FZ3" i="4" s="1"/>
  <c r="TZ1" i="3"/>
  <c r="FP3" i="4" s="1"/>
  <c r="VN1" i="3"/>
  <c r="GJ3" i="4" s="1"/>
  <c r="QD1" i="3"/>
  <c r="DR3" i="4" s="1"/>
  <c r="MH1" i="3"/>
  <c r="BT3" i="4" s="1"/>
  <c r="TF1" i="3"/>
  <c r="FF3" i="4" s="1"/>
  <c r="SL1" i="3"/>
  <c r="EV3" i="4" s="1"/>
  <c r="RR1" i="3"/>
  <c r="EL3" i="4" s="1"/>
  <c r="PJ1" i="3"/>
  <c r="DH3" i="4" s="1"/>
  <c r="OP1" i="3"/>
  <c r="CX3" i="4" s="1"/>
  <c r="XB1" i="3"/>
  <c r="HD3" i="4" s="1"/>
  <c r="NV1" i="3"/>
  <c r="CN3" i="4" s="1"/>
  <c r="NB1" i="3"/>
  <c r="CD3" i="4" s="1"/>
  <c r="IM1" i="3"/>
  <c r="VO1" i="3"/>
  <c r="GK3" i="4" s="1"/>
  <c r="QE1" i="3"/>
  <c r="DS3" i="4" s="1"/>
  <c r="MI1" i="3"/>
  <c r="BU3" i="4" s="1"/>
  <c r="XC1" i="3"/>
  <c r="HE3" i="4" s="1"/>
  <c r="UU1" i="3"/>
  <c r="GA3" i="4" s="1"/>
  <c r="UA1" i="3"/>
  <c r="FQ3" i="4" s="1"/>
  <c r="LO1" i="3"/>
  <c r="BK3" i="4" s="1"/>
  <c r="TG1" i="3"/>
  <c r="FG3" i="4" s="1"/>
  <c r="SM1" i="3"/>
  <c r="EW3" i="4" s="1"/>
  <c r="RS1" i="3"/>
  <c r="EM3" i="4" s="1"/>
  <c r="PK1" i="3"/>
  <c r="DI3" i="4" s="1"/>
  <c r="OQ1" i="3"/>
  <c r="CY3" i="4" s="1"/>
  <c r="NW1" i="3"/>
  <c r="CO3" i="4" s="1"/>
  <c r="NC1" i="3"/>
  <c r="CE3" i="4" s="1"/>
  <c r="WI1" i="3"/>
  <c r="GU3" i="4" s="1"/>
  <c r="QY1" i="3"/>
  <c r="EC3" i="4" s="1"/>
  <c r="KN35" i="3"/>
  <c r="QR35" i="3"/>
  <c r="NP35" i="3"/>
  <c r="WB35" i="3"/>
  <c r="UN35" i="3"/>
  <c r="TT35" i="3"/>
  <c r="PD35" i="3"/>
  <c r="MB35" i="3"/>
  <c r="LH35" i="3"/>
  <c r="SZ35" i="3"/>
  <c r="SF35" i="3"/>
  <c r="MV35" i="3"/>
  <c r="WV35" i="3"/>
  <c r="VH35" i="3"/>
  <c r="RL35" i="3"/>
  <c r="PX35" i="3"/>
  <c r="OJ35" i="3"/>
  <c r="IE35" i="3"/>
  <c r="IF35" i="3"/>
  <c r="JT35" i="3"/>
  <c r="IZ35" i="3"/>
  <c r="ID35" i="3"/>
  <c r="LH26" i="3"/>
  <c r="WV26" i="3"/>
  <c r="UN26" i="3"/>
  <c r="SZ26" i="3"/>
  <c r="SF26" i="3"/>
  <c r="OJ26" i="3"/>
  <c r="VH26" i="3"/>
  <c r="RL26" i="3"/>
  <c r="MV26" i="3"/>
  <c r="PX26" i="3"/>
  <c r="TT26" i="3"/>
  <c r="PD26" i="3"/>
  <c r="NP26" i="3"/>
  <c r="MB26" i="3"/>
  <c r="QR26" i="3"/>
  <c r="LH25" i="3"/>
  <c r="VH25" i="3"/>
  <c r="TT25" i="3"/>
  <c r="RL25" i="3"/>
  <c r="PD25" i="3"/>
  <c r="PX25" i="3"/>
  <c r="NP25" i="3"/>
  <c r="MB25" i="3"/>
  <c r="WV25" i="3"/>
  <c r="UN25" i="3"/>
  <c r="MV25" i="3"/>
  <c r="SZ25" i="3"/>
  <c r="SF25" i="3"/>
  <c r="QR25" i="3"/>
  <c r="OJ25" i="3"/>
  <c r="IE17" i="3"/>
  <c r="LH28" i="3"/>
  <c r="SF28" i="3"/>
  <c r="OJ28" i="3"/>
  <c r="WV28" i="3"/>
  <c r="UN28" i="3"/>
  <c r="SZ28" i="3"/>
  <c r="PX28" i="3"/>
  <c r="TT28" i="3"/>
  <c r="QR28" i="3"/>
  <c r="MV28" i="3"/>
  <c r="VH28" i="3"/>
  <c r="RL28" i="3"/>
  <c r="PD28" i="3"/>
  <c r="NP28" i="3"/>
  <c r="MB28" i="3"/>
  <c r="LH24" i="3"/>
  <c r="SF24" i="3"/>
  <c r="OJ24" i="3"/>
  <c r="WV24" i="3"/>
  <c r="UN24" i="3"/>
  <c r="SZ24" i="3"/>
  <c r="QR24" i="3"/>
  <c r="NP24" i="3"/>
  <c r="VH24" i="3"/>
  <c r="RL24" i="3"/>
  <c r="MB24" i="3"/>
  <c r="PX24" i="3"/>
  <c r="MV24" i="3"/>
  <c r="TT24" i="3"/>
  <c r="PD24" i="3"/>
  <c r="LH20" i="3"/>
  <c r="SF20" i="3"/>
  <c r="OJ20" i="3"/>
  <c r="WV20" i="3"/>
  <c r="UN20" i="3"/>
  <c r="SZ20" i="3"/>
  <c r="QR20" i="3"/>
  <c r="PX20" i="3"/>
  <c r="NP20" i="3"/>
  <c r="TT20" i="3"/>
  <c r="VH20" i="3"/>
  <c r="RL20" i="3"/>
  <c r="PD20" i="3"/>
  <c r="MB20" i="3"/>
  <c r="MV20" i="3"/>
  <c r="ID12" i="3"/>
  <c r="LH30" i="3"/>
  <c r="WV30" i="3"/>
  <c r="UN30" i="3"/>
  <c r="SZ30" i="3"/>
  <c r="SF30" i="3"/>
  <c r="OJ30" i="3"/>
  <c r="TT30" i="3"/>
  <c r="PD30" i="3"/>
  <c r="NP30" i="3"/>
  <c r="VH30" i="3"/>
  <c r="RL30" i="3"/>
  <c r="PX30" i="3"/>
  <c r="MB30" i="3"/>
  <c r="QR30" i="3"/>
  <c r="MV30" i="3"/>
  <c r="LH22" i="3"/>
  <c r="WV22" i="3"/>
  <c r="UN22" i="3"/>
  <c r="SZ22" i="3"/>
  <c r="QR22" i="3"/>
  <c r="SF22" i="3"/>
  <c r="OJ22" i="3"/>
  <c r="TT22" i="3"/>
  <c r="PD22" i="3"/>
  <c r="MV22" i="3"/>
  <c r="VH22" i="3"/>
  <c r="RL22" i="3"/>
  <c r="NP22" i="3"/>
  <c r="PX22" i="3"/>
  <c r="MB22" i="3"/>
  <c r="LH29" i="3"/>
  <c r="VH29" i="3"/>
  <c r="TT29" i="3"/>
  <c r="RL29" i="3"/>
  <c r="PD29" i="3"/>
  <c r="QR29" i="3"/>
  <c r="PX29" i="3"/>
  <c r="NP29" i="3"/>
  <c r="SZ29" i="3"/>
  <c r="MB29" i="3"/>
  <c r="WV29" i="3"/>
  <c r="UN29" i="3"/>
  <c r="SF29" i="3"/>
  <c r="OJ29" i="3"/>
  <c r="MV29" i="3"/>
  <c r="LH21" i="3"/>
  <c r="VH21" i="3"/>
  <c r="TT21" i="3"/>
  <c r="RL21" i="3"/>
  <c r="PD21" i="3"/>
  <c r="PX21" i="3"/>
  <c r="SZ21" i="3"/>
  <c r="MB21" i="3"/>
  <c r="QR21" i="3"/>
  <c r="WV21" i="3"/>
  <c r="UN21" i="3"/>
  <c r="NP21" i="3"/>
  <c r="SF21" i="3"/>
  <c r="OJ21" i="3"/>
  <c r="MV21" i="3"/>
  <c r="LH31" i="3"/>
  <c r="QR31" i="3"/>
  <c r="PX31" i="3"/>
  <c r="NP31" i="3"/>
  <c r="VH31" i="3"/>
  <c r="TT31" i="3"/>
  <c r="RL31" i="3"/>
  <c r="PD31" i="3"/>
  <c r="SF31" i="3"/>
  <c r="OJ31" i="3"/>
  <c r="WV31" i="3"/>
  <c r="MB31" i="3"/>
  <c r="WB31" i="3"/>
  <c r="SZ31" i="3"/>
  <c r="MV31" i="3"/>
  <c r="UN31" i="3"/>
  <c r="LH27" i="3"/>
  <c r="QR27" i="3"/>
  <c r="PX27" i="3"/>
  <c r="VH27" i="3"/>
  <c r="TT27" i="3"/>
  <c r="RL27" i="3"/>
  <c r="PD27" i="3"/>
  <c r="WV27" i="3"/>
  <c r="UN27" i="3"/>
  <c r="SZ27" i="3"/>
  <c r="SF27" i="3"/>
  <c r="OJ27" i="3"/>
  <c r="NP27" i="3"/>
  <c r="MB27" i="3"/>
  <c r="MV27" i="3"/>
  <c r="LH23" i="3"/>
  <c r="PX23" i="3"/>
  <c r="VH23" i="3"/>
  <c r="TT23" i="3"/>
  <c r="RL23" i="3"/>
  <c r="PD23" i="3"/>
  <c r="SF23" i="3"/>
  <c r="QR23" i="3"/>
  <c r="OJ23" i="3"/>
  <c r="NP23" i="3"/>
  <c r="WV23" i="3"/>
  <c r="UN23" i="3"/>
  <c r="MB23" i="3"/>
  <c r="SZ23" i="3"/>
  <c r="MV23" i="3"/>
  <c r="ID19" i="3"/>
  <c r="ID15" i="3"/>
  <c r="ID14" i="3"/>
  <c r="ID18" i="3"/>
  <c r="ID13" i="3"/>
  <c r="ID16" i="3"/>
  <c r="JG1" i="3"/>
  <c r="W3" i="4" s="1"/>
  <c r="AC65" i="6" s="1"/>
  <c r="AM65" i="6" s="1"/>
  <c r="JF1" i="3"/>
  <c r="AF3" i="4" s="1"/>
  <c r="KU1" i="3"/>
  <c r="BA3" i="4" s="1"/>
  <c r="HI23" i="3"/>
  <c r="HI24" i="3" s="1"/>
  <c r="HI25" i="3" s="1"/>
  <c r="HI26" i="3" s="1"/>
  <c r="HI27" i="3" s="1"/>
  <c r="HI28" i="3" s="1"/>
  <c r="HI29" i="3" s="1"/>
  <c r="HI30" i="3" s="1"/>
  <c r="HI31" i="3" s="1"/>
  <c r="HI32" i="3" s="1"/>
  <c r="HI33" i="3" s="1"/>
  <c r="HI34" i="3" s="1"/>
  <c r="HI35" i="3" s="1"/>
  <c r="HI36" i="3" s="1"/>
  <c r="HI37" i="3" s="1"/>
  <c r="HI38" i="3" s="1"/>
  <c r="HI39" i="3" s="1"/>
  <c r="HI40" i="3" s="1"/>
  <c r="HI41" i="3" s="1"/>
  <c r="HI42" i="3" s="1"/>
  <c r="HI43" i="3" s="1"/>
  <c r="HI44" i="3" s="1"/>
  <c r="HI45" i="3" s="1"/>
  <c r="HI46" i="3" s="1"/>
  <c r="HI47" i="3" s="1"/>
  <c r="HI48" i="3" s="1"/>
  <c r="HI49" i="3" s="1"/>
  <c r="HI50" i="3" s="1"/>
  <c r="HI51" i="3" s="1"/>
  <c r="HI52" i="3" s="1"/>
  <c r="HI53" i="3" s="1"/>
  <c r="HI54" i="3" s="1"/>
  <c r="HI55" i="3" s="1"/>
  <c r="HI56" i="3" s="1"/>
  <c r="HI57" i="3" s="1"/>
  <c r="HI58" i="3" s="1"/>
  <c r="HI59" i="3" s="1"/>
  <c r="HI60" i="3" s="1"/>
  <c r="HI61" i="3" s="1"/>
  <c r="HI62" i="3" s="1"/>
  <c r="HI63" i="3" s="1"/>
  <c r="HI64" i="3" s="1"/>
  <c r="HI65" i="3" s="1"/>
  <c r="HI66" i="3" s="1"/>
  <c r="HI67" i="3" s="1"/>
  <c r="HI68" i="3" s="1"/>
  <c r="HI69" i="3" s="1"/>
  <c r="HI70" i="3" s="1"/>
  <c r="HI71" i="3" s="1"/>
  <c r="HI72" i="3" s="1"/>
  <c r="HI73" i="3" s="1"/>
  <c r="HI74" i="3" s="1"/>
  <c r="HI75" i="3" s="1"/>
  <c r="HI76" i="3" s="1"/>
  <c r="HI77" i="3" s="1"/>
  <c r="HI78" i="3" s="1"/>
  <c r="HI79" i="3" s="1"/>
  <c r="HI80" i="3" s="1"/>
  <c r="HI81" i="3" s="1"/>
  <c r="HI82" i="3" s="1"/>
  <c r="HI83" i="3" s="1"/>
  <c r="HI84" i="3" s="1"/>
  <c r="HI85" i="3" s="1"/>
  <c r="HI86" i="3" s="1"/>
  <c r="HI87" i="3" s="1"/>
  <c r="HI88" i="3" s="1"/>
  <c r="HI89" i="3" s="1"/>
  <c r="HI90" i="3" s="1"/>
  <c r="HI91" i="3" s="1"/>
  <c r="HI92" i="3" s="1"/>
  <c r="HI93" i="3" s="1"/>
  <c r="HI94" i="3" s="1"/>
  <c r="HI95" i="3" s="1"/>
  <c r="HI96" i="3" s="1"/>
  <c r="HI97" i="3" s="1"/>
  <c r="HI98" i="3" s="1"/>
  <c r="HI99" i="3" s="1"/>
  <c r="HI100" i="3" s="1"/>
  <c r="HI101" i="3" s="1"/>
  <c r="HI102" i="3" s="1"/>
  <c r="HI103" i="3" s="1"/>
  <c r="HW3" i="3"/>
  <c r="V3" i="4"/>
  <c r="KA1" i="3"/>
  <c r="AQ3" i="4" s="1"/>
  <c r="KT1" i="3"/>
  <c r="AZ3" i="4" s="1"/>
  <c r="JZ1" i="3"/>
  <c r="AP3" i="4" s="1"/>
  <c r="IF26" i="3"/>
  <c r="IZ26" i="3"/>
  <c r="ID26" i="3"/>
  <c r="KN26" i="3"/>
  <c r="JT26" i="3"/>
  <c r="IE26" i="3"/>
  <c r="IF28" i="3"/>
  <c r="JT28" i="3"/>
  <c r="IE28" i="3"/>
  <c r="ID28" i="3"/>
  <c r="IZ28" i="3"/>
  <c r="KN28" i="3"/>
  <c r="IE24" i="3"/>
  <c r="IF24" i="3"/>
  <c r="JT24" i="3"/>
  <c r="KN24" i="3"/>
  <c r="ID24" i="3"/>
  <c r="IZ24" i="3"/>
  <c r="ID20" i="3"/>
  <c r="KN20" i="3"/>
  <c r="IE20" i="3"/>
  <c r="IF20" i="3"/>
  <c r="JT20" i="3"/>
  <c r="IZ20" i="3"/>
  <c r="IZ31" i="3"/>
  <c r="ID31" i="3"/>
  <c r="IE31" i="3"/>
  <c r="KN31" i="3"/>
  <c r="JT31" i="3"/>
  <c r="IF31" i="3"/>
  <c r="JT27" i="3"/>
  <c r="ID27" i="3"/>
  <c r="IF27" i="3"/>
  <c r="IZ27" i="3"/>
  <c r="KN27" i="3"/>
  <c r="IE27" i="3"/>
  <c r="IZ23" i="3"/>
  <c r="JT23" i="3"/>
  <c r="IE23" i="3"/>
  <c r="ID23" i="3"/>
  <c r="IF23" i="3"/>
  <c r="KN23" i="3"/>
  <c r="JT30" i="3"/>
  <c r="IF30" i="3"/>
  <c r="IZ30" i="3"/>
  <c r="ID30" i="3"/>
  <c r="IE30" i="3"/>
  <c r="KN30" i="3"/>
  <c r="ID22" i="3"/>
  <c r="IE22" i="3"/>
  <c r="KN22" i="3"/>
  <c r="IZ22" i="3"/>
  <c r="IF22" i="3"/>
  <c r="JT22" i="3"/>
  <c r="IZ29" i="3"/>
  <c r="ID29" i="3"/>
  <c r="IE29" i="3"/>
  <c r="JT29" i="3"/>
  <c r="KN29" i="3"/>
  <c r="IF29" i="3"/>
  <c r="KN25" i="3"/>
  <c r="IE25" i="3"/>
  <c r="ID25" i="3"/>
  <c r="IZ25" i="3"/>
  <c r="JT25" i="3"/>
  <c r="IF25" i="3"/>
  <c r="ID21" i="3"/>
  <c r="IZ21" i="3"/>
  <c r="IE21" i="3"/>
  <c r="KN21" i="3"/>
  <c r="IF21" i="3"/>
  <c r="JT21" i="3"/>
  <c r="M11" i="4"/>
  <c r="D11" i="4" s="1"/>
  <c r="K11" i="4"/>
  <c r="E11" i="4" s="1"/>
  <c r="L11" i="4"/>
  <c r="F11" i="4" s="1"/>
  <c r="L12" i="4"/>
  <c r="F12" i="4" s="1"/>
  <c r="K12" i="4"/>
  <c r="E12" i="4" s="1"/>
  <c r="IE18" i="3"/>
  <c r="IE14" i="3"/>
  <c r="IE12" i="3"/>
  <c r="ID11" i="3"/>
  <c r="IE19" i="3"/>
  <c r="IE15" i="3"/>
  <c r="IE13" i="3"/>
  <c r="IE16" i="3"/>
  <c r="IE11" i="3"/>
  <c r="ID17" i="3"/>
  <c r="HM1" i="3"/>
  <c r="HU7" i="3"/>
  <c r="HU6" i="3"/>
  <c r="HO3" i="3"/>
  <c r="HO11" i="3" s="1"/>
  <c r="HU2" i="3"/>
  <c r="HU1" i="3"/>
  <c r="GH20" i="3"/>
  <c r="GH21" i="3"/>
  <c r="GH22" i="3"/>
  <c r="GH23" i="3"/>
  <c r="J4" i="3"/>
  <c r="HL54" i="3"/>
  <c r="HL12" i="3"/>
  <c r="HL53" i="3"/>
  <c r="HL86" i="3"/>
  <c r="HL58" i="3"/>
  <c r="HL91" i="3"/>
  <c r="HL75" i="3"/>
  <c r="HL20" i="3"/>
  <c r="HL68" i="3"/>
  <c r="HL95" i="3"/>
  <c r="HL71" i="3"/>
  <c r="HL72" i="3"/>
  <c r="HL13" i="3"/>
  <c r="HL25" i="3"/>
  <c r="HL55" i="3"/>
  <c r="HL21" i="3"/>
  <c r="HL81" i="3"/>
  <c r="HL30" i="3"/>
  <c r="HL33" i="3"/>
  <c r="HL80" i="3"/>
  <c r="HL47" i="3"/>
  <c r="HL70" i="3"/>
  <c r="HL17" i="3"/>
  <c r="HL92" i="3"/>
  <c r="HL82" i="3"/>
  <c r="HL16" i="3"/>
  <c r="HL93" i="3"/>
  <c r="HL77" i="3"/>
  <c r="HL14" i="3"/>
  <c r="HL90" i="3"/>
  <c r="HL101" i="3"/>
  <c r="HL59" i="3"/>
  <c r="HL19" i="3"/>
  <c r="HL22" i="3"/>
  <c r="HL24" i="3"/>
  <c r="HL74" i="3"/>
  <c r="HL37" i="3"/>
  <c r="HL18" i="3"/>
  <c r="HL83" i="3"/>
  <c r="HL40" i="3"/>
  <c r="HL31" i="3"/>
  <c r="HL43" i="3"/>
  <c r="HL96" i="3"/>
  <c r="HL26" i="3"/>
  <c r="HL84" i="3"/>
  <c r="HL87" i="3"/>
  <c r="HL56" i="3"/>
  <c r="HL38" i="3"/>
  <c r="HL97" i="3"/>
  <c r="HL78" i="3"/>
  <c r="HL99" i="3"/>
  <c r="HL11" i="3"/>
  <c r="HL35" i="3"/>
  <c r="HL89" i="3"/>
  <c r="HL32" i="3"/>
  <c r="HL64" i="3"/>
  <c r="HL49" i="3"/>
  <c r="HL42" i="3"/>
  <c r="HL63" i="3"/>
  <c r="HL15" i="3"/>
  <c r="HL27" i="3"/>
  <c r="HL23" i="3"/>
  <c r="HL39" i="3"/>
  <c r="HL28" i="3"/>
  <c r="HL69" i="3"/>
  <c r="HL61" i="3"/>
  <c r="HL50" i="3"/>
  <c r="HL76" i="3"/>
  <c r="HL44" i="3"/>
  <c r="HL94" i="3"/>
  <c r="HL62" i="3"/>
  <c r="HL73" i="3"/>
  <c r="HL103" i="3"/>
  <c r="HL85" i="3"/>
  <c r="HL45" i="3"/>
  <c r="HL66" i="3"/>
  <c r="HL57" i="3"/>
  <c r="HL52" i="3"/>
  <c r="HL48" i="3"/>
  <c r="HL67" i="3"/>
  <c r="HL79" i="3"/>
  <c r="HL98" i="3"/>
  <c r="HL46" i="3"/>
  <c r="HL60" i="3"/>
  <c r="HL34" i="3"/>
  <c r="HL100" i="3"/>
  <c r="HL51" i="3"/>
  <c r="HL36" i="3"/>
  <c r="HL41" i="3"/>
  <c r="HL65" i="3"/>
  <c r="HL102" i="3"/>
  <c r="HL29" i="3"/>
  <c r="HL88" i="3"/>
  <c r="K11" i="3" l="1"/>
  <c r="K33" i="3"/>
  <c r="K34" i="3"/>
  <c r="K35" i="3"/>
  <c r="K37" i="3"/>
  <c r="K39" i="3"/>
  <c r="K41" i="3"/>
  <c r="K43" i="3"/>
  <c r="K32" i="3"/>
  <c r="K36" i="3"/>
  <c r="K38" i="3"/>
  <c r="K40" i="3"/>
  <c r="K44" i="3"/>
  <c r="K46" i="3"/>
  <c r="K48" i="3"/>
  <c r="K50" i="3"/>
  <c r="K52" i="3"/>
  <c r="K54" i="3"/>
  <c r="K56" i="3"/>
  <c r="K58" i="3"/>
  <c r="K60" i="3"/>
  <c r="K42" i="3"/>
  <c r="K45" i="3"/>
  <c r="K47" i="3"/>
  <c r="K49" i="3"/>
  <c r="K51" i="3"/>
  <c r="K53" i="3"/>
  <c r="K55" i="3"/>
  <c r="K57" i="3"/>
  <c r="K59" i="3"/>
  <c r="K62" i="3"/>
  <c r="K64" i="3"/>
  <c r="K66" i="3"/>
  <c r="K68" i="3"/>
  <c r="K70" i="3"/>
  <c r="K72" i="3"/>
  <c r="K74" i="3"/>
  <c r="K76" i="3"/>
  <c r="K78" i="3"/>
  <c r="K80" i="3"/>
  <c r="K82" i="3"/>
  <c r="K84" i="3"/>
  <c r="K86" i="3"/>
  <c r="K88" i="3"/>
  <c r="K90" i="3"/>
  <c r="K92" i="3"/>
  <c r="K94" i="3"/>
  <c r="K96" i="3"/>
  <c r="K61" i="3"/>
  <c r="K63" i="3"/>
  <c r="K65" i="3"/>
  <c r="K67" i="3"/>
  <c r="K69" i="3"/>
  <c r="K71" i="3"/>
  <c r="K73" i="3"/>
  <c r="K75" i="3"/>
  <c r="K77" i="3"/>
  <c r="K79" i="3"/>
  <c r="K81" i="3"/>
  <c r="K83" i="3"/>
  <c r="K85" i="3"/>
  <c r="K87" i="3"/>
  <c r="K89" i="3"/>
  <c r="K91" i="3"/>
  <c r="K93" i="3"/>
  <c r="K95" i="3"/>
  <c r="K97" i="3"/>
  <c r="K99" i="3"/>
  <c r="K101" i="3"/>
  <c r="K103" i="3"/>
  <c r="K98" i="3"/>
  <c r="K100" i="3"/>
  <c r="K102" i="3"/>
  <c r="T4" i="3"/>
  <c r="AD4" i="3" s="1"/>
  <c r="AN4" i="3" s="1"/>
  <c r="AX4" i="3" s="1"/>
  <c r="BH4" i="3" s="1"/>
  <c r="BR4" i="3" s="1"/>
  <c r="CB4" i="3" s="1"/>
  <c r="CL4" i="3" s="1"/>
  <c r="CV4" i="3" s="1"/>
  <c r="DF4" i="3" s="1"/>
  <c r="DP4" i="3" s="1"/>
  <c r="DZ4" i="3" s="1"/>
  <c r="EJ4" i="3" s="1"/>
  <c r="ET4" i="3" s="1"/>
  <c r="FD4" i="3" s="1"/>
  <c r="FN4" i="3" s="1"/>
  <c r="FX4" i="3" s="1"/>
  <c r="GH4" i="3" s="1"/>
  <c r="GR4" i="3" s="1"/>
  <c r="HL4" i="3" s="1"/>
  <c r="IF4" i="3" s="1"/>
  <c r="IZ4" i="3" s="1"/>
  <c r="JT4" i="3" s="1"/>
  <c r="KN4" i="3" s="1"/>
  <c r="LH4" i="3" s="1"/>
  <c r="MB4" i="3" s="1"/>
  <c r="MV4" i="3" s="1"/>
  <c r="NP4" i="3" s="1"/>
  <c r="OJ4" i="3" s="1"/>
  <c r="PD4" i="3" s="1"/>
  <c r="PX4" i="3" s="1"/>
  <c r="QR4" i="3" s="1"/>
  <c r="RL4" i="3" s="1"/>
  <c r="SF4" i="3" s="1"/>
  <c r="SZ4" i="3" s="1"/>
  <c r="TT4" i="3" s="1"/>
  <c r="UN4" i="3" s="1"/>
  <c r="VH4" i="3" s="1"/>
  <c r="WB4" i="3" s="1"/>
  <c r="WV4" i="3" s="1"/>
  <c r="MH41" i="9"/>
  <c r="KJ41" i="9"/>
  <c r="IL42" i="9"/>
  <c r="GN44" i="9"/>
  <c r="EN37" i="9"/>
  <c r="A26" i="9"/>
  <c r="CP40" i="9"/>
  <c r="G12" i="4"/>
  <c r="G11" i="4"/>
  <c r="AC25" i="6"/>
  <c r="AM25" i="6" s="1"/>
  <c r="AG3" i="4"/>
  <c r="AA325" i="6"/>
  <c r="AK325" i="6" s="1"/>
  <c r="AA265" i="6"/>
  <c r="AK265" i="6" s="1"/>
  <c r="AA245" i="6"/>
  <c r="AK245" i="6" s="1"/>
  <c r="AA165" i="6"/>
  <c r="AK165" i="6" s="1"/>
  <c r="AA125" i="6"/>
  <c r="AK125" i="6" s="1"/>
  <c r="AA105" i="6"/>
  <c r="AK105" i="6" s="1"/>
  <c r="AA365" i="6"/>
  <c r="AK365" i="6" s="1"/>
  <c r="AA345" i="6"/>
  <c r="AK345" i="6" s="1"/>
  <c r="AA205" i="6"/>
  <c r="AK205" i="6" s="1"/>
  <c r="AA305" i="6"/>
  <c r="AK305" i="6" s="1"/>
  <c r="AA285" i="6"/>
  <c r="AK285" i="6" s="1"/>
  <c r="AA185" i="6"/>
  <c r="AK185" i="6" s="1"/>
  <c r="AA385" i="6"/>
  <c r="AK385" i="6" s="1"/>
  <c r="AA225" i="6"/>
  <c r="AK225" i="6" s="1"/>
  <c r="AA145" i="6"/>
  <c r="AK145" i="6" s="1"/>
  <c r="AA405" i="6"/>
  <c r="AK405" i="6" s="1"/>
  <c r="AA85" i="6"/>
  <c r="AK85" i="6" s="1"/>
  <c r="AC305" i="6"/>
  <c r="AM305" i="6" s="1"/>
  <c r="AC285" i="6"/>
  <c r="AM285" i="6" s="1"/>
  <c r="AC185" i="6"/>
  <c r="AM185" i="6" s="1"/>
  <c r="AC405" i="6"/>
  <c r="AM405" i="6" s="1"/>
  <c r="AC345" i="6"/>
  <c r="AM345" i="6" s="1"/>
  <c r="AC85" i="6"/>
  <c r="AM85" i="6" s="1"/>
  <c r="AC245" i="6"/>
  <c r="AM245" i="6" s="1"/>
  <c r="AC125" i="6"/>
  <c r="AM125" i="6" s="1"/>
  <c r="AC385" i="6"/>
  <c r="AM385" i="6" s="1"/>
  <c r="AC365" i="6"/>
  <c r="AM365" i="6" s="1"/>
  <c r="AC225" i="6"/>
  <c r="AM225" i="6" s="1"/>
  <c r="AC145" i="6"/>
  <c r="AM145" i="6" s="1"/>
  <c r="AC205" i="6"/>
  <c r="AM205" i="6" s="1"/>
  <c r="AC325" i="6"/>
  <c r="AM325" i="6" s="1"/>
  <c r="AC265" i="6"/>
  <c r="AM265" i="6" s="1"/>
  <c r="AC165" i="6"/>
  <c r="AM165" i="6" s="1"/>
  <c r="AC105" i="6"/>
  <c r="AM105" i="6" s="1"/>
  <c r="AC45" i="6"/>
  <c r="AM45" i="6" s="1"/>
  <c r="AA65" i="6"/>
  <c r="AK65" i="6" s="1"/>
  <c r="AA45" i="6"/>
  <c r="AK45" i="6" s="1"/>
  <c r="AA25" i="6"/>
  <c r="AK25" i="6" s="1"/>
  <c r="GH24" i="3"/>
  <c r="WB20" i="3"/>
  <c r="WB22" i="3"/>
  <c r="GH25" i="3"/>
  <c r="WB21" i="3"/>
  <c r="WB23" i="3"/>
  <c r="M12" i="4"/>
  <c r="D12" i="4" s="1"/>
  <c r="Y2" i="4"/>
  <c r="AI2" i="4" s="1"/>
  <c r="AS2" i="4" s="1"/>
  <c r="BC2" i="4" s="1"/>
  <c r="BM2" i="4" s="1"/>
  <c r="BW2" i="4" s="1"/>
  <c r="CG2" i="4" s="1"/>
  <c r="CQ2" i="4" s="1"/>
  <c r="DA2" i="4" s="1"/>
  <c r="DK2" i="4" s="1"/>
  <c r="DU2" i="4" s="1"/>
  <c r="EE2" i="4" s="1"/>
  <c r="EO2" i="4" s="1"/>
  <c r="EY2" i="4" s="1"/>
  <c r="FI2" i="4" s="1"/>
  <c r="FS2" i="4" s="1"/>
  <c r="GC2" i="4" s="1"/>
  <c r="GM2" i="4" s="1"/>
  <c r="GW2" i="4" s="1"/>
  <c r="HG2" i="4" s="1"/>
  <c r="K9" i="4"/>
  <c r="L9" i="4"/>
  <c r="K6" i="2"/>
  <c r="L6" i="2"/>
  <c r="WV12" i="3"/>
  <c r="WV13" i="3"/>
  <c r="WV14" i="3"/>
  <c r="WV15" i="3"/>
  <c r="WV16" i="3"/>
  <c r="WV17" i="3"/>
  <c r="WV18" i="3"/>
  <c r="WV19" i="3"/>
  <c r="WV11" i="3"/>
  <c r="GS1" i="3"/>
  <c r="WW1" i="3" s="1"/>
  <c r="HC1" i="4" s="1"/>
  <c r="F401" i="6" s="1"/>
  <c r="Z405" i="6" s="1"/>
  <c r="GU3" i="3"/>
  <c r="GU11" i="3" s="1"/>
  <c r="HA2" i="3"/>
  <c r="HA1" i="3"/>
  <c r="WB12" i="3"/>
  <c r="WB13" i="3"/>
  <c r="WB14" i="3"/>
  <c r="WB15" i="3"/>
  <c r="WB16" i="3"/>
  <c r="WB17" i="3"/>
  <c r="WB18" i="3"/>
  <c r="WB19" i="3"/>
  <c r="WB11" i="3"/>
  <c r="GI1" i="3"/>
  <c r="WC1" i="3" s="1"/>
  <c r="GS1" i="4" s="1"/>
  <c r="F381" i="6" s="1"/>
  <c r="Z385" i="6" s="1"/>
  <c r="GK3" i="3"/>
  <c r="GK11" i="3" s="1"/>
  <c r="GQ2" i="3"/>
  <c r="GQ1" i="3"/>
  <c r="VH12" i="3"/>
  <c r="VH13" i="3"/>
  <c r="VH14" i="3"/>
  <c r="VH15" i="3"/>
  <c r="VH16" i="3"/>
  <c r="VH17" i="3"/>
  <c r="VH18" i="3"/>
  <c r="VH19" i="3"/>
  <c r="VH11" i="3"/>
  <c r="FY1" i="3"/>
  <c r="VI1" i="3" s="1"/>
  <c r="GI1" i="4" s="1"/>
  <c r="F361" i="6" s="1"/>
  <c r="Z365" i="6" s="1"/>
  <c r="GA3" i="3"/>
  <c r="GA11" i="3" s="1"/>
  <c r="GG2" i="3"/>
  <c r="GG1" i="3"/>
  <c r="UN13" i="3"/>
  <c r="UN12" i="3"/>
  <c r="UN14" i="3"/>
  <c r="UN15" i="3"/>
  <c r="UN16" i="3"/>
  <c r="UN17" i="3"/>
  <c r="UN18" i="3"/>
  <c r="UN19" i="3"/>
  <c r="UN11" i="3"/>
  <c r="FO1" i="3"/>
  <c r="UO1" i="3" s="1"/>
  <c r="FY1" i="4" s="1"/>
  <c r="F341" i="6" s="1"/>
  <c r="Z345" i="6" s="1"/>
  <c r="FQ3" i="3"/>
  <c r="FQ11" i="3" s="1"/>
  <c r="FW2" i="3"/>
  <c r="FW1" i="3"/>
  <c r="TT12" i="3"/>
  <c r="TT13" i="3"/>
  <c r="TT14" i="3"/>
  <c r="TT15" i="3"/>
  <c r="TT16" i="3"/>
  <c r="TT17" i="3"/>
  <c r="TT18" i="3"/>
  <c r="TT19" i="3"/>
  <c r="TT11" i="3"/>
  <c r="FE1" i="3"/>
  <c r="TU1" i="3" s="1"/>
  <c r="FG3" i="3"/>
  <c r="FG11" i="3" s="1"/>
  <c r="FM2" i="3"/>
  <c r="FM1" i="3"/>
  <c r="MH42" i="9" l="1"/>
  <c r="KJ42" i="9"/>
  <c r="IL43" i="9"/>
  <c r="GN45" i="9"/>
  <c r="EN38" i="9"/>
  <c r="CP41" i="9"/>
  <c r="A27" i="9"/>
  <c r="GH27" i="3"/>
  <c r="FO1" i="4"/>
  <c r="F321" i="6" s="1"/>
  <c r="Z325" i="6" s="1"/>
  <c r="GH30" i="3"/>
  <c r="GH29" i="3"/>
  <c r="GH28" i="3"/>
  <c r="SZ12" i="3"/>
  <c r="SZ13" i="3"/>
  <c r="SZ14" i="3"/>
  <c r="SZ15" i="3"/>
  <c r="SZ16" i="3"/>
  <c r="SZ17" i="3"/>
  <c r="SZ18" i="3"/>
  <c r="SZ19" i="3"/>
  <c r="SZ11" i="3"/>
  <c r="EU1" i="3"/>
  <c r="TA1" i="3" s="1"/>
  <c r="FE1" i="4" s="1"/>
  <c r="F301" i="6" s="1"/>
  <c r="Z305" i="6" s="1"/>
  <c r="EW3" i="3"/>
  <c r="EW11" i="3" s="1"/>
  <c r="FC2" i="3"/>
  <c r="FC1" i="3"/>
  <c r="SF12" i="3"/>
  <c r="SF13" i="3"/>
  <c r="SF14" i="3"/>
  <c r="SF15" i="3"/>
  <c r="SF16" i="3"/>
  <c r="SF17" i="3"/>
  <c r="SF18" i="3"/>
  <c r="SF19" i="3"/>
  <c r="SF11" i="3"/>
  <c r="EK1" i="3"/>
  <c r="SG1" i="3" s="1"/>
  <c r="EU1" i="4" s="1"/>
  <c r="F281" i="6" s="1"/>
  <c r="Z285" i="6" s="1"/>
  <c r="EM3" i="3"/>
  <c r="EM11" i="3" s="1"/>
  <c r="ES2" i="3"/>
  <c r="ES1" i="3"/>
  <c r="RL12" i="3"/>
  <c r="RL13" i="3"/>
  <c r="RL14" i="3"/>
  <c r="RL15" i="3"/>
  <c r="RL16" i="3"/>
  <c r="RL17" i="3"/>
  <c r="RL18" i="3"/>
  <c r="RL19" i="3"/>
  <c r="RL11" i="3"/>
  <c r="QR12" i="3"/>
  <c r="QR13" i="3"/>
  <c r="QR14" i="3"/>
  <c r="QR15" i="3"/>
  <c r="QR16" i="3"/>
  <c r="QR17" i="3"/>
  <c r="QR18" i="3"/>
  <c r="QR19" i="3"/>
  <c r="EA1" i="3"/>
  <c r="RM1" i="3" s="1"/>
  <c r="EK1" i="4" s="1"/>
  <c r="F261" i="6" s="1"/>
  <c r="Z265" i="6" s="1"/>
  <c r="EC3" i="3"/>
  <c r="EC11" i="3" s="1"/>
  <c r="EI2" i="3"/>
  <c r="EI1" i="3"/>
  <c r="DQ1" i="3"/>
  <c r="QS1" i="3" s="1"/>
  <c r="DS3" i="3"/>
  <c r="DS11" i="3" s="1"/>
  <c r="DY2" i="3"/>
  <c r="DY1" i="3"/>
  <c r="PX12" i="3"/>
  <c r="PX13" i="3"/>
  <c r="PX14" i="3"/>
  <c r="PX15" i="3"/>
  <c r="PX16" i="3"/>
  <c r="PX17" i="3"/>
  <c r="PX18" i="3"/>
  <c r="PX19" i="3"/>
  <c r="PX11" i="3"/>
  <c r="DG1" i="3"/>
  <c r="PY1" i="3" s="1"/>
  <c r="DQ1" i="4" s="1"/>
  <c r="F221" i="6" s="1"/>
  <c r="Z225" i="6" s="1"/>
  <c r="DI3" i="3"/>
  <c r="DI11" i="3" s="1"/>
  <c r="DO2" i="3"/>
  <c r="DO1" i="3"/>
  <c r="PD12" i="3"/>
  <c r="PD13" i="3"/>
  <c r="PD14" i="3"/>
  <c r="PD15" i="3"/>
  <c r="PD16" i="3"/>
  <c r="PD17" i="3"/>
  <c r="PD18" i="3"/>
  <c r="PD19" i="3"/>
  <c r="PD11" i="3"/>
  <c r="CW1" i="3"/>
  <c r="PE1" i="3" s="1"/>
  <c r="DG1" i="4" s="1"/>
  <c r="F201" i="6" s="1"/>
  <c r="Z205" i="6" s="1"/>
  <c r="CY3" i="3"/>
  <c r="CY11" i="3" s="1"/>
  <c r="DE2" i="3"/>
  <c r="DE1" i="3"/>
  <c r="AC6" i="3"/>
  <c r="AC7" i="3" s="1"/>
  <c r="S7" i="3"/>
  <c r="OJ12" i="3"/>
  <c r="OJ13" i="3"/>
  <c r="OJ14" i="3"/>
  <c r="OJ15" i="3"/>
  <c r="OJ16" i="3"/>
  <c r="OJ17" i="3"/>
  <c r="OJ18" i="3"/>
  <c r="OJ19" i="3"/>
  <c r="OJ11" i="3"/>
  <c r="CM1" i="3"/>
  <c r="OK1" i="3" s="1"/>
  <c r="CW1" i="4" s="1"/>
  <c r="F181" i="6" s="1"/>
  <c r="Z185" i="6" s="1"/>
  <c r="CO3" i="3"/>
  <c r="CO11" i="3" s="1"/>
  <c r="CU2" i="3"/>
  <c r="CU1" i="3"/>
  <c r="NP12" i="3"/>
  <c r="NP13" i="3"/>
  <c r="NP14" i="3"/>
  <c r="NP15" i="3"/>
  <c r="NP16" i="3"/>
  <c r="NP17" i="3"/>
  <c r="NP18" i="3"/>
  <c r="NP19" i="3"/>
  <c r="NP11" i="3"/>
  <c r="CC1" i="3"/>
  <c r="NQ1" i="3" s="1"/>
  <c r="CM1" i="4" s="1"/>
  <c r="F161" i="6" s="1"/>
  <c r="Z165" i="6" s="1"/>
  <c r="CE3" i="3"/>
  <c r="CE11" i="3" s="1"/>
  <c r="CK2" i="3"/>
  <c r="CK1" i="3"/>
  <c r="V3" i="3"/>
  <c r="JB3" i="3" s="1"/>
  <c r="TB3" i="3" s="1"/>
  <c r="T3" i="3"/>
  <c r="CA2" i="3"/>
  <c r="CA1" i="3"/>
  <c r="BQ2" i="3"/>
  <c r="BQ1" i="3"/>
  <c r="S2" i="3"/>
  <c r="S1" i="3"/>
  <c r="AC2" i="3"/>
  <c r="AC1" i="3"/>
  <c r="AM2" i="3"/>
  <c r="AM1" i="3"/>
  <c r="AW2" i="3"/>
  <c r="BG2" i="3"/>
  <c r="AW1" i="3"/>
  <c r="BG1" i="3"/>
  <c r="F5" i="3"/>
  <c r="AF3" i="3" l="1"/>
  <c r="JV3" i="3" s="1"/>
  <c r="TV3" i="3" s="1"/>
  <c r="U116" i="3"/>
  <c r="U119" i="3"/>
  <c r="U122" i="3"/>
  <c r="U126" i="3"/>
  <c r="U128" i="3"/>
  <c r="U115" i="3"/>
  <c r="U121" i="3"/>
  <c r="U125" i="3"/>
  <c r="U36" i="3"/>
  <c r="U38" i="3"/>
  <c r="U40" i="3"/>
  <c r="U42" i="3"/>
  <c r="U114" i="3"/>
  <c r="U118" i="3"/>
  <c r="U120" i="3"/>
  <c r="U124" i="3"/>
  <c r="U127" i="3"/>
  <c r="U113" i="3"/>
  <c r="U117" i="3"/>
  <c r="U123" i="3"/>
  <c r="U35" i="3"/>
  <c r="U37" i="3"/>
  <c r="U39" i="3"/>
  <c r="U41" i="3"/>
  <c r="U45" i="3"/>
  <c r="U47" i="3"/>
  <c r="U49" i="3"/>
  <c r="U51" i="3"/>
  <c r="U53" i="3"/>
  <c r="U55" i="3"/>
  <c r="U57" i="3"/>
  <c r="U59" i="3"/>
  <c r="U43" i="3"/>
  <c r="U44" i="3"/>
  <c r="U46" i="3"/>
  <c r="U48" i="3"/>
  <c r="U50" i="3"/>
  <c r="U52" i="3"/>
  <c r="U54" i="3"/>
  <c r="U56" i="3"/>
  <c r="U58" i="3"/>
  <c r="U60" i="3"/>
  <c r="U61" i="3"/>
  <c r="U63" i="3"/>
  <c r="U65" i="3"/>
  <c r="U67" i="3"/>
  <c r="U69" i="3"/>
  <c r="U71" i="3"/>
  <c r="U73" i="3"/>
  <c r="U75" i="3"/>
  <c r="U77" i="3"/>
  <c r="U79" i="3"/>
  <c r="U81" i="3"/>
  <c r="U83" i="3"/>
  <c r="U85" i="3"/>
  <c r="U87" i="3"/>
  <c r="U89" i="3"/>
  <c r="U91" i="3"/>
  <c r="U93" i="3"/>
  <c r="U95" i="3"/>
  <c r="U62" i="3"/>
  <c r="U64" i="3"/>
  <c r="U66" i="3"/>
  <c r="U68" i="3"/>
  <c r="U70" i="3"/>
  <c r="U72" i="3"/>
  <c r="U74" i="3"/>
  <c r="U76" i="3"/>
  <c r="U78" i="3"/>
  <c r="U80" i="3"/>
  <c r="U82" i="3"/>
  <c r="U84" i="3"/>
  <c r="U86" i="3"/>
  <c r="U88" i="3"/>
  <c r="U90" i="3"/>
  <c r="U92" i="3"/>
  <c r="U94" i="3"/>
  <c r="U98" i="3"/>
  <c r="U100" i="3"/>
  <c r="U102" i="3"/>
  <c r="U96" i="3"/>
  <c r="U97" i="3"/>
  <c r="U99" i="3"/>
  <c r="U101" i="3"/>
  <c r="U103" i="3"/>
  <c r="AD3" i="3"/>
  <c r="AM6" i="3"/>
  <c r="MH43" i="9"/>
  <c r="KJ43" i="9"/>
  <c r="IL44" i="9"/>
  <c r="GN46" i="9"/>
  <c r="EN39" i="9"/>
  <c r="A28" i="9"/>
  <c r="CP42" i="9"/>
  <c r="WB27" i="3"/>
  <c r="QR11" i="3"/>
  <c r="WB30" i="3"/>
  <c r="WB29" i="3"/>
  <c r="WB25" i="3"/>
  <c r="WB24" i="3"/>
  <c r="WB28" i="3"/>
  <c r="WB26" i="3"/>
  <c r="EA1" i="4"/>
  <c r="F241" i="6" s="1"/>
  <c r="Z245" i="6" s="1"/>
  <c r="AP3" i="3"/>
  <c r="KP3" i="3" s="1"/>
  <c r="UP3" i="3" s="1"/>
  <c r="A15" i="2"/>
  <c r="A14" i="2"/>
  <c r="IF13" i="3"/>
  <c r="IF12" i="3"/>
  <c r="A12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11" i="2"/>
  <c r="MV12" i="3"/>
  <c r="MV13" i="3"/>
  <c r="MV14" i="3"/>
  <c r="MV15" i="3"/>
  <c r="MV16" i="3"/>
  <c r="MV17" i="3"/>
  <c r="MV18" i="3"/>
  <c r="MV19" i="3"/>
  <c r="MV11" i="3"/>
  <c r="BS1" i="3"/>
  <c r="MW1" i="3" s="1"/>
  <c r="CC1" i="4" s="1"/>
  <c r="F141" i="6" s="1"/>
  <c r="Z145" i="6" s="1"/>
  <c r="BU3" i="3"/>
  <c r="BU11" i="3" s="1"/>
  <c r="MB12" i="3"/>
  <c r="MB13" i="3"/>
  <c r="MB14" i="3"/>
  <c r="MB15" i="3"/>
  <c r="MB16" i="3"/>
  <c r="MB17" i="3"/>
  <c r="MB18" i="3"/>
  <c r="MB19" i="3"/>
  <c r="MB11" i="3"/>
  <c r="BI1" i="3"/>
  <c r="MC1" i="3" s="1"/>
  <c r="BS1" i="4" s="1"/>
  <c r="F121" i="6" s="1"/>
  <c r="Z125" i="6" s="1"/>
  <c r="BK3" i="3"/>
  <c r="BK11" i="3" s="1"/>
  <c r="LH12" i="3"/>
  <c r="LH13" i="3"/>
  <c r="LH14" i="3"/>
  <c r="LH15" i="3"/>
  <c r="LH16" i="3"/>
  <c r="LH17" i="3"/>
  <c r="LH18" i="3"/>
  <c r="LH19" i="3"/>
  <c r="LH11" i="3"/>
  <c r="AY1" i="3"/>
  <c r="LI1" i="3" s="1"/>
  <c r="BI1" i="4" s="1"/>
  <c r="F101" i="6" s="1"/>
  <c r="Z105" i="6" s="1"/>
  <c r="BA3" i="3"/>
  <c r="BA11" i="3" s="1"/>
  <c r="KN12" i="3"/>
  <c r="KN13" i="3"/>
  <c r="KN14" i="3"/>
  <c r="KN15" i="3"/>
  <c r="KN16" i="3"/>
  <c r="KN17" i="3"/>
  <c r="KN18" i="3"/>
  <c r="KN19" i="3"/>
  <c r="AO1" i="3"/>
  <c r="KO1" i="3" s="1"/>
  <c r="AY1" i="4" s="1"/>
  <c r="F81" i="6" s="1"/>
  <c r="Z85" i="6" s="1"/>
  <c r="AQ3" i="3"/>
  <c r="AQ11" i="3" s="1"/>
  <c r="JT12" i="3"/>
  <c r="JT13" i="3"/>
  <c r="JT14" i="3"/>
  <c r="JT15" i="3"/>
  <c r="JT17" i="3"/>
  <c r="JT18" i="3"/>
  <c r="JT19" i="3"/>
  <c r="AE32" i="3"/>
  <c r="AE1" i="3"/>
  <c r="JU1" i="3" s="1"/>
  <c r="AO1" i="4" s="1"/>
  <c r="F61" i="6" s="1"/>
  <c r="Z65" i="6" s="1"/>
  <c r="AG3" i="3"/>
  <c r="AG11" i="3" s="1"/>
  <c r="W3" i="3"/>
  <c r="W11" i="3" s="1"/>
  <c r="IZ12" i="3"/>
  <c r="IZ13" i="3"/>
  <c r="IZ14" i="3"/>
  <c r="IZ15" i="3"/>
  <c r="IZ16" i="3"/>
  <c r="IZ17" i="3"/>
  <c r="IZ18" i="3"/>
  <c r="IZ19" i="3"/>
  <c r="U34" i="3"/>
  <c r="U1" i="3"/>
  <c r="JA1" i="3" s="1"/>
  <c r="AE1" i="4" s="1"/>
  <c r="F43" i="6" s="1"/>
  <c r="Z45" i="6" s="1"/>
  <c r="E3" i="3"/>
  <c r="D2" i="3"/>
  <c r="IF19" i="3"/>
  <c r="M3" i="3"/>
  <c r="M11" i="3" s="1"/>
  <c r="IF16" i="3"/>
  <c r="IF17" i="3"/>
  <c r="IF18" i="3"/>
  <c r="K1" i="3"/>
  <c r="IG1" i="3" s="1"/>
  <c r="U1" i="4" s="1"/>
  <c r="F24" i="6" s="1"/>
  <c r="Z25" i="6" s="1"/>
  <c r="AM7" i="3" l="1"/>
  <c r="AW6" i="3"/>
  <c r="AN3" i="3"/>
  <c r="AE111" i="3"/>
  <c r="AE115" i="3"/>
  <c r="AE119" i="3"/>
  <c r="AE123" i="3"/>
  <c r="AE127" i="3"/>
  <c r="AE121" i="3"/>
  <c r="AE113" i="3"/>
  <c r="AE122" i="3"/>
  <c r="AE114" i="3"/>
  <c r="AE128" i="3"/>
  <c r="AE120" i="3"/>
  <c r="AE112" i="3"/>
  <c r="AE125" i="3"/>
  <c r="AE117" i="3"/>
  <c r="AE126" i="3"/>
  <c r="AE118" i="3"/>
  <c r="AE110" i="3"/>
  <c r="AE124" i="3"/>
  <c r="AE116" i="3"/>
  <c r="AE109" i="3"/>
  <c r="AE107" i="3"/>
  <c r="AE105" i="3"/>
  <c r="AE108" i="3"/>
  <c r="AE106" i="3"/>
  <c r="AE104" i="3"/>
  <c r="AE35" i="3"/>
  <c r="AE37" i="3"/>
  <c r="AE39" i="3"/>
  <c r="AE41" i="3"/>
  <c r="AE43" i="3"/>
  <c r="AE33" i="3"/>
  <c r="AE34" i="3"/>
  <c r="AE36" i="3"/>
  <c r="AE38" i="3"/>
  <c r="AE40" i="3"/>
  <c r="AE42" i="3"/>
  <c r="AE44" i="3"/>
  <c r="AE46" i="3"/>
  <c r="AE48" i="3"/>
  <c r="AE50" i="3"/>
  <c r="AE52" i="3"/>
  <c r="AE54" i="3"/>
  <c r="AE56" i="3"/>
  <c r="AE58" i="3"/>
  <c r="AE60" i="3"/>
  <c r="AE45" i="3"/>
  <c r="AE47" i="3"/>
  <c r="AE49" i="3"/>
  <c r="AE51" i="3"/>
  <c r="AE53" i="3"/>
  <c r="AE55" i="3"/>
  <c r="AE57" i="3"/>
  <c r="AE59" i="3"/>
  <c r="AE62" i="3"/>
  <c r="AE64" i="3"/>
  <c r="AE66" i="3"/>
  <c r="AE68" i="3"/>
  <c r="AE70" i="3"/>
  <c r="AE72" i="3"/>
  <c r="AE74" i="3"/>
  <c r="AE76" i="3"/>
  <c r="AE78" i="3"/>
  <c r="AE80" i="3"/>
  <c r="AE82" i="3"/>
  <c r="AE84" i="3"/>
  <c r="AE86" i="3"/>
  <c r="AE88" i="3"/>
  <c r="AE90" i="3"/>
  <c r="AE92" i="3"/>
  <c r="AE94" i="3"/>
  <c r="AE96" i="3"/>
  <c r="AE61" i="3"/>
  <c r="AE63" i="3"/>
  <c r="AE65" i="3"/>
  <c r="AE67" i="3"/>
  <c r="AE69" i="3"/>
  <c r="AE71" i="3"/>
  <c r="AE73" i="3"/>
  <c r="AE75" i="3"/>
  <c r="AE77" i="3"/>
  <c r="AE79" i="3"/>
  <c r="AE81" i="3"/>
  <c r="AE83" i="3"/>
  <c r="AE85" i="3"/>
  <c r="AE87" i="3"/>
  <c r="AE89" i="3"/>
  <c r="AE91" i="3"/>
  <c r="AE93" i="3"/>
  <c r="AE95" i="3"/>
  <c r="AE97" i="3"/>
  <c r="AE99" i="3"/>
  <c r="AE101" i="3"/>
  <c r="AE103" i="3"/>
  <c r="AE98" i="3"/>
  <c r="AE100" i="3"/>
  <c r="AE102" i="3"/>
  <c r="MH44" i="9"/>
  <c r="KJ44" i="9"/>
  <c r="IL45" i="9"/>
  <c r="GN47" i="9"/>
  <c r="EN40" i="9"/>
  <c r="CP43" i="9"/>
  <c r="A29" i="9"/>
  <c r="U32" i="3"/>
  <c r="U33" i="3"/>
  <c r="U107" i="3"/>
  <c r="U109" i="3"/>
  <c r="U105" i="3"/>
  <c r="U110" i="3"/>
  <c r="U106" i="3"/>
  <c r="U111" i="3"/>
  <c r="U112" i="3"/>
  <c r="U108" i="3"/>
  <c r="AE27" i="3"/>
  <c r="AE29" i="3"/>
  <c r="AE30" i="3"/>
  <c r="AE24" i="3"/>
  <c r="AE28" i="3"/>
  <c r="AE21" i="3"/>
  <c r="AE23" i="3"/>
  <c r="AE20" i="3"/>
  <c r="AE26" i="3"/>
  <c r="AE22" i="3"/>
  <c r="AE31" i="3"/>
  <c r="AE25" i="3"/>
  <c r="K23" i="3"/>
  <c r="K28" i="3"/>
  <c r="K22" i="3"/>
  <c r="K26" i="3"/>
  <c r="K24" i="3"/>
  <c r="K30" i="3"/>
  <c r="K21" i="3"/>
  <c r="K29" i="3"/>
  <c r="K31" i="3"/>
  <c r="K25" i="3"/>
  <c r="K20" i="3"/>
  <c r="K27" i="3"/>
  <c r="KN11" i="3"/>
  <c r="AO22" i="3"/>
  <c r="AO26" i="3"/>
  <c r="AO29" i="3"/>
  <c r="AO30" i="3"/>
  <c r="AO31" i="3"/>
  <c r="AO20" i="3"/>
  <c r="AO21" i="3"/>
  <c r="AO28" i="3"/>
  <c r="AO27" i="3"/>
  <c r="AO25" i="3"/>
  <c r="AO23" i="3"/>
  <c r="AO24" i="3"/>
  <c r="IZ11" i="3"/>
  <c r="U104" i="3"/>
  <c r="U21" i="3"/>
  <c r="U26" i="3"/>
  <c r="U23" i="3"/>
  <c r="U31" i="3"/>
  <c r="U22" i="3"/>
  <c r="U25" i="3"/>
  <c r="U28" i="3"/>
  <c r="U29" i="3"/>
  <c r="U20" i="3"/>
  <c r="U27" i="3"/>
  <c r="U24" i="3"/>
  <c r="U30" i="3"/>
  <c r="JT11" i="3"/>
  <c r="AE16" i="3"/>
  <c r="IF11" i="3"/>
  <c r="AE18" i="3"/>
  <c r="AE12" i="3"/>
  <c r="AO16" i="3"/>
  <c r="A12" i="3"/>
  <c r="AZ3" i="3"/>
  <c r="IF15" i="3"/>
  <c r="A13" i="2"/>
  <c r="IF14" i="3"/>
  <c r="K106" i="3"/>
  <c r="K13" i="3"/>
  <c r="AE14" i="3"/>
  <c r="AO12" i="3"/>
  <c r="K18" i="3"/>
  <c r="K12" i="3"/>
  <c r="U17" i="3"/>
  <c r="U15" i="3"/>
  <c r="AO18" i="3"/>
  <c r="AO14" i="3"/>
  <c r="AO11" i="3"/>
  <c r="AO15" i="3"/>
  <c r="AO19" i="3"/>
  <c r="AO13" i="3"/>
  <c r="AO17" i="3"/>
  <c r="AE11" i="3"/>
  <c r="AE15" i="3"/>
  <c r="AE19" i="3"/>
  <c r="AE13" i="3"/>
  <c r="AE17" i="3"/>
  <c r="U11" i="3"/>
  <c r="U16" i="3"/>
  <c r="U14" i="3"/>
  <c r="U18" i="3"/>
  <c r="U19" i="3"/>
  <c r="U12" i="3"/>
  <c r="U13" i="3"/>
  <c r="L11" i="3"/>
  <c r="V11" i="3"/>
  <c r="AP11" i="3"/>
  <c r="AF11" i="3"/>
  <c r="AW7" i="3" l="1"/>
  <c r="BG6" i="3"/>
  <c r="AX3" i="3"/>
  <c r="AO110" i="3"/>
  <c r="AO120" i="3"/>
  <c r="AO118" i="3"/>
  <c r="AO127" i="3"/>
  <c r="AO122" i="3"/>
  <c r="AO116" i="3"/>
  <c r="AO112" i="3"/>
  <c r="AO128" i="3"/>
  <c r="AO123" i="3"/>
  <c r="AO117" i="3"/>
  <c r="AO113" i="3"/>
  <c r="AO126" i="3"/>
  <c r="AO124" i="3"/>
  <c r="AO119" i="3"/>
  <c r="AO114" i="3"/>
  <c r="AO125" i="3"/>
  <c r="AO121" i="3"/>
  <c r="AO115" i="3"/>
  <c r="AO111" i="3"/>
  <c r="AO106" i="3"/>
  <c r="AO104" i="3"/>
  <c r="AO105" i="3"/>
  <c r="AO109" i="3"/>
  <c r="AO108" i="3"/>
  <c r="AO107" i="3"/>
  <c r="AO32" i="3"/>
  <c r="AO33" i="3"/>
  <c r="AO34" i="3"/>
  <c r="AO36" i="3"/>
  <c r="AO38" i="3"/>
  <c r="AO40" i="3"/>
  <c r="AO42" i="3"/>
  <c r="AO35" i="3"/>
  <c r="AO37" i="3"/>
  <c r="AO39" i="3"/>
  <c r="AO43" i="3"/>
  <c r="AO45" i="3"/>
  <c r="AO47" i="3"/>
  <c r="AO49" i="3"/>
  <c r="AO51" i="3"/>
  <c r="AO53" i="3"/>
  <c r="AO55" i="3"/>
  <c r="AO57" i="3"/>
  <c r="AO59" i="3"/>
  <c r="AO41" i="3"/>
  <c r="AO44" i="3"/>
  <c r="AO46" i="3"/>
  <c r="AO48" i="3"/>
  <c r="AO50" i="3"/>
  <c r="AO52" i="3"/>
  <c r="AO54" i="3"/>
  <c r="AO56" i="3"/>
  <c r="AO58" i="3"/>
  <c r="AO61" i="3"/>
  <c r="AO63" i="3"/>
  <c r="AO65" i="3"/>
  <c r="AO67" i="3"/>
  <c r="AO69" i="3"/>
  <c r="AO71" i="3"/>
  <c r="AO73" i="3"/>
  <c r="AO75" i="3"/>
  <c r="AO77" i="3"/>
  <c r="AO79" i="3"/>
  <c r="AO81" i="3"/>
  <c r="AO83" i="3"/>
  <c r="AO85" i="3"/>
  <c r="AO87" i="3"/>
  <c r="AO89" i="3"/>
  <c r="AO91" i="3"/>
  <c r="AO93" i="3"/>
  <c r="AO95" i="3"/>
  <c r="AO60" i="3"/>
  <c r="AO62" i="3"/>
  <c r="AO64" i="3"/>
  <c r="AO66" i="3"/>
  <c r="AO68" i="3"/>
  <c r="AO70" i="3"/>
  <c r="AO72" i="3"/>
  <c r="AO74" i="3"/>
  <c r="AO76" i="3"/>
  <c r="AO78" i="3"/>
  <c r="AO80" i="3"/>
  <c r="AO82" i="3"/>
  <c r="AO84" i="3"/>
  <c r="AO86" i="3"/>
  <c r="AO88" i="3"/>
  <c r="AO90" i="3"/>
  <c r="AO92" i="3"/>
  <c r="AO94" i="3"/>
  <c r="AO96" i="3"/>
  <c r="AO98" i="3"/>
  <c r="AO100" i="3"/>
  <c r="AO102" i="3"/>
  <c r="AO97" i="3"/>
  <c r="AO99" i="3"/>
  <c r="AO101" i="3"/>
  <c r="AO103" i="3"/>
  <c r="MH45" i="9"/>
  <c r="KJ45" i="9"/>
  <c r="IL46" i="9"/>
  <c r="GN48" i="9"/>
  <c r="EN41" i="9"/>
  <c r="A30" i="9"/>
  <c r="CP44" i="9"/>
  <c r="K104" i="3"/>
  <c r="K105" i="3"/>
  <c r="K17" i="3"/>
  <c r="K15" i="3"/>
  <c r="K107" i="3"/>
  <c r="K19" i="3"/>
  <c r="A13" i="3"/>
  <c r="BJ3" i="3"/>
  <c r="LJ3" i="3" s="1"/>
  <c r="K16" i="3"/>
  <c r="K14" i="3"/>
  <c r="N11" i="3"/>
  <c r="O11" i="3" s="1"/>
  <c r="M12" i="3"/>
  <c r="AQ12" i="3"/>
  <c r="AR11" i="3"/>
  <c r="AG12" i="3"/>
  <c r="AH11" i="3"/>
  <c r="X11" i="3"/>
  <c r="W12" i="3"/>
  <c r="L12" i="3"/>
  <c r="V12" i="3"/>
  <c r="AP12" i="3"/>
  <c r="AF12" i="3"/>
  <c r="VJ3" i="3" l="1"/>
  <c r="BH3" i="3"/>
  <c r="AY124" i="3"/>
  <c r="AY118" i="3"/>
  <c r="AY126" i="3"/>
  <c r="AY121" i="3"/>
  <c r="AY116" i="3"/>
  <c r="AY112" i="3"/>
  <c r="AY127" i="3"/>
  <c r="AY122" i="3"/>
  <c r="AY117" i="3"/>
  <c r="AY113" i="3"/>
  <c r="AY109" i="3"/>
  <c r="AY128" i="3"/>
  <c r="AY123" i="3"/>
  <c r="AY119" i="3"/>
  <c r="AY114" i="3"/>
  <c r="AY110" i="3"/>
  <c r="AY125" i="3"/>
  <c r="AY120" i="3"/>
  <c r="AY115" i="3"/>
  <c r="AY111" i="3"/>
  <c r="AY108" i="3"/>
  <c r="AY104" i="3"/>
  <c r="AY107" i="3"/>
  <c r="AY106" i="3"/>
  <c r="AY105" i="3"/>
  <c r="AY35" i="3"/>
  <c r="AY37" i="3"/>
  <c r="AY39" i="3"/>
  <c r="AY41" i="3"/>
  <c r="AY43" i="3"/>
  <c r="AY32" i="3"/>
  <c r="AY33" i="3"/>
  <c r="AY34" i="3"/>
  <c r="AY36" i="3"/>
  <c r="AY38" i="3"/>
  <c r="AY40" i="3"/>
  <c r="AY44" i="3"/>
  <c r="AY46" i="3"/>
  <c r="AY48" i="3"/>
  <c r="AY50" i="3"/>
  <c r="AY52" i="3"/>
  <c r="AY54" i="3"/>
  <c r="AY56" i="3"/>
  <c r="AY58" i="3"/>
  <c r="AY60" i="3"/>
  <c r="AY42" i="3"/>
  <c r="AY45" i="3"/>
  <c r="AY47" i="3"/>
  <c r="AY49" i="3"/>
  <c r="AY51" i="3"/>
  <c r="AY53" i="3"/>
  <c r="AY55" i="3"/>
  <c r="AY57" i="3"/>
  <c r="AY59" i="3"/>
  <c r="AY62" i="3"/>
  <c r="AY64" i="3"/>
  <c r="AY66" i="3"/>
  <c r="AY68" i="3"/>
  <c r="AY70" i="3"/>
  <c r="AY72" i="3"/>
  <c r="AY74" i="3"/>
  <c r="AY76" i="3"/>
  <c r="AY78" i="3"/>
  <c r="AY80" i="3"/>
  <c r="AY82" i="3"/>
  <c r="AY84" i="3"/>
  <c r="AY86" i="3"/>
  <c r="AY88" i="3"/>
  <c r="AY90" i="3"/>
  <c r="AY92" i="3"/>
  <c r="AY94" i="3"/>
  <c r="AY61" i="3"/>
  <c r="AY63" i="3"/>
  <c r="AY65" i="3"/>
  <c r="AY67" i="3"/>
  <c r="AY69" i="3"/>
  <c r="AY71" i="3"/>
  <c r="AY73" i="3"/>
  <c r="AY75" i="3"/>
  <c r="AY77" i="3"/>
  <c r="AY79" i="3"/>
  <c r="AY81" i="3"/>
  <c r="AY83" i="3"/>
  <c r="AY85" i="3"/>
  <c r="AY87" i="3"/>
  <c r="AY89" i="3"/>
  <c r="AY91" i="3"/>
  <c r="AY93" i="3"/>
  <c r="AY97" i="3"/>
  <c r="AY99" i="3"/>
  <c r="AY101" i="3"/>
  <c r="AY103" i="3"/>
  <c r="AY95" i="3"/>
  <c r="AY96" i="3"/>
  <c r="AY98" i="3"/>
  <c r="AY100" i="3"/>
  <c r="AY102" i="3"/>
  <c r="AY21" i="3"/>
  <c r="AY27" i="3"/>
  <c r="AY25" i="3"/>
  <c r="AY24" i="3"/>
  <c r="AY26" i="3"/>
  <c r="AY22" i="3"/>
  <c r="AY16" i="3"/>
  <c r="AY12" i="3"/>
  <c r="AY11" i="3"/>
  <c r="AY19" i="3"/>
  <c r="AY17" i="3"/>
  <c r="AY20" i="3"/>
  <c r="AY23" i="3"/>
  <c r="AY31" i="3"/>
  <c r="AY28" i="3"/>
  <c r="AY29" i="3"/>
  <c r="AY30" i="3"/>
  <c r="AY18" i="3"/>
  <c r="AY14" i="3"/>
  <c r="AY15" i="3"/>
  <c r="AY13" i="3"/>
  <c r="BG7" i="3"/>
  <c r="BQ6" i="3"/>
  <c r="MH46" i="9"/>
  <c r="KJ46" i="9"/>
  <c r="IL47" i="9"/>
  <c r="EN42" i="9"/>
  <c r="A31" i="9"/>
  <c r="CP45" i="9"/>
  <c r="A14" i="3"/>
  <c r="BT3" i="3"/>
  <c r="CD3" i="3" s="1"/>
  <c r="N12" i="3"/>
  <c r="M13" i="3"/>
  <c r="AR12" i="3"/>
  <c r="AQ13" i="3"/>
  <c r="AS11" i="3"/>
  <c r="AG13" i="3"/>
  <c r="AH12" i="3"/>
  <c r="AI11" i="3"/>
  <c r="Y11" i="3"/>
  <c r="W13" i="3"/>
  <c r="X12" i="3"/>
  <c r="L13" i="3"/>
  <c r="AF13" i="3"/>
  <c r="V13" i="3"/>
  <c r="AP13" i="3"/>
  <c r="AZ11" i="3"/>
  <c r="BI149" i="3" l="1"/>
  <c r="BI146" i="3"/>
  <c r="BI150" i="3"/>
  <c r="BI145" i="3"/>
  <c r="BI141" i="3"/>
  <c r="BI152" i="3"/>
  <c r="BI142" i="3"/>
  <c r="BI148" i="3"/>
  <c r="BI147" i="3"/>
  <c r="BI143" i="3"/>
  <c r="BI139" i="3"/>
  <c r="BI144" i="3"/>
  <c r="BI140" i="3"/>
  <c r="BI151" i="3"/>
  <c r="BI153" i="3"/>
  <c r="BI135" i="3"/>
  <c r="BI136" i="3"/>
  <c r="BI131" i="3"/>
  <c r="BI137" i="3"/>
  <c r="BI133" i="3"/>
  <c r="BI138" i="3"/>
  <c r="BI129" i="3"/>
  <c r="BI130" i="3"/>
  <c r="BI134" i="3"/>
  <c r="BI132" i="3"/>
  <c r="BA12" i="3"/>
  <c r="BB11" i="3"/>
  <c r="BC11" i="3" s="1"/>
  <c r="MD3" i="3"/>
  <c r="CN3" i="3"/>
  <c r="BQ7" i="3"/>
  <c r="CA6" i="3"/>
  <c r="BR3" i="3"/>
  <c r="BI118" i="3"/>
  <c r="BI104" i="3"/>
  <c r="BI112" i="3"/>
  <c r="BI128" i="3"/>
  <c r="BI124" i="3"/>
  <c r="BI114" i="3"/>
  <c r="BI111" i="3"/>
  <c r="BI119" i="3"/>
  <c r="BI117" i="3"/>
  <c r="BI115" i="3"/>
  <c r="BI113" i="3"/>
  <c r="BI127" i="3"/>
  <c r="BI110" i="3"/>
  <c r="BI126" i="3"/>
  <c r="BI108" i="3"/>
  <c r="BI120" i="3"/>
  <c r="BI116" i="3"/>
  <c r="BI106" i="3"/>
  <c r="BI122" i="3"/>
  <c r="BI125" i="3"/>
  <c r="BI123" i="3"/>
  <c r="BI121" i="3"/>
  <c r="BI109" i="3"/>
  <c r="BI107" i="3"/>
  <c r="BI105" i="3"/>
  <c r="BI32" i="3"/>
  <c r="BI33" i="3"/>
  <c r="BI34" i="3"/>
  <c r="BI36" i="3"/>
  <c r="BI38" i="3"/>
  <c r="BI40" i="3"/>
  <c r="BI42" i="3"/>
  <c r="BI35" i="3"/>
  <c r="BI37" i="3"/>
  <c r="BI39" i="3"/>
  <c r="BI41" i="3"/>
  <c r="BI45" i="3"/>
  <c r="BI47" i="3"/>
  <c r="BI49" i="3"/>
  <c r="BI51" i="3"/>
  <c r="BI53" i="3"/>
  <c r="BI55" i="3"/>
  <c r="BI57" i="3"/>
  <c r="BI59" i="3"/>
  <c r="BI43" i="3"/>
  <c r="BI44" i="3"/>
  <c r="BI46" i="3"/>
  <c r="BI48" i="3"/>
  <c r="BI50" i="3"/>
  <c r="BI52" i="3"/>
  <c r="BI54" i="3"/>
  <c r="BI56" i="3"/>
  <c r="BI58" i="3"/>
  <c r="BI60" i="3"/>
  <c r="BI61" i="3"/>
  <c r="BI63" i="3"/>
  <c r="BI65" i="3"/>
  <c r="BI67" i="3"/>
  <c r="BI69" i="3"/>
  <c r="BI71" i="3"/>
  <c r="BI73" i="3"/>
  <c r="BI75" i="3"/>
  <c r="BI77" i="3"/>
  <c r="BI79" i="3"/>
  <c r="BI81" i="3"/>
  <c r="BI83" i="3"/>
  <c r="BI85" i="3"/>
  <c r="BI87" i="3"/>
  <c r="BI89" i="3"/>
  <c r="BI91" i="3"/>
  <c r="BI93" i="3"/>
  <c r="BI95" i="3"/>
  <c r="BI62" i="3"/>
  <c r="BI64" i="3"/>
  <c r="BI66" i="3"/>
  <c r="BI68" i="3"/>
  <c r="BI70" i="3"/>
  <c r="BI72" i="3"/>
  <c r="BI74" i="3"/>
  <c r="BI76" i="3"/>
  <c r="BI78" i="3"/>
  <c r="BI80" i="3"/>
  <c r="BI82" i="3"/>
  <c r="BI84" i="3"/>
  <c r="BI86" i="3"/>
  <c r="BI88" i="3"/>
  <c r="BI90" i="3"/>
  <c r="BI92" i="3"/>
  <c r="BI94" i="3"/>
  <c r="BI96" i="3"/>
  <c r="BI98" i="3"/>
  <c r="BI100" i="3"/>
  <c r="BI102" i="3"/>
  <c r="BI97" i="3"/>
  <c r="BI99" i="3"/>
  <c r="BI101" i="3"/>
  <c r="BI103" i="3"/>
  <c r="BI24" i="3"/>
  <c r="BI21" i="3"/>
  <c r="BI26" i="3"/>
  <c r="BI29" i="3"/>
  <c r="BI30" i="3"/>
  <c r="BI20" i="3"/>
  <c r="BI14" i="3"/>
  <c r="BI16" i="3"/>
  <c r="BI15" i="3"/>
  <c r="BI13" i="3"/>
  <c r="BI25" i="3"/>
  <c r="BI22" i="3"/>
  <c r="BI23" i="3"/>
  <c r="BI27" i="3"/>
  <c r="BI31" i="3"/>
  <c r="BI28" i="3"/>
  <c r="BI12" i="3"/>
  <c r="BI18" i="3"/>
  <c r="BI11" i="3"/>
  <c r="BI19" i="3"/>
  <c r="BI17" i="3"/>
  <c r="MH47" i="9"/>
  <c r="KJ47" i="9"/>
  <c r="IL48" i="9"/>
  <c r="EN43" i="9"/>
  <c r="A32" i="9"/>
  <c r="CP46" i="9"/>
  <c r="A15" i="3"/>
  <c r="O12" i="3"/>
  <c r="N13" i="3"/>
  <c r="M14" i="3"/>
  <c r="AQ14" i="3"/>
  <c r="AR13" i="3"/>
  <c r="AS12" i="3"/>
  <c r="AG14" i="3"/>
  <c r="AH13" i="3"/>
  <c r="AI12" i="3"/>
  <c r="Y12" i="3"/>
  <c r="W14" i="3"/>
  <c r="X13" i="3"/>
  <c r="AP14" i="3"/>
  <c r="BJ11" i="3"/>
  <c r="V14" i="3"/>
  <c r="AF14" i="3"/>
  <c r="L14" i="3"/>
  <c r="AZ12" i="3"/>
  <c r="BL11" i="3" l="1"/>
  <c r="BM11" i="3" s="1"/>
  <c r="BK12" i="3"/>
  <c r="BA13" i="3"/>
  <c r="BB12" i="3"/>
  <c r="BC12" i="3" s="1"/>
  <c r="BS109" i="3"/>
  <c r="BS117" i="3"/>
  <c r="BS125" i="3"/>
  <c r="BS113" i="3"/>
  <c r="BS121" i="3"/>
  <c r="BS123" i="3"/>
  <c r="BS115" i="3"/>
  <c r="BS127" i="3"/>
  <c r="BS119" i="3"/>
  <c r="BS111" i="3"/>
  <c r="BS126" i="3"/>
  <c r="BS118" i="3"/>
  <c r="BS110" i="3"/>
  <c r="BS128" i="3"/>
  <c r="BS120" i="3"/>
  <c r="BS112" i="3"/>
  <c r="BS124" i="3"/>
  <c r="BS116" i="3"/>
  <c r="BS122" i="3"/>
  <c r="BS114" i="3"/>
  <c r="BS107" i="3"/>
  <c r="BS105" i="3"/>
  <c r="BS106" i="3"/>
  <c r="BS104" i="3"/>
  <c r="BS108" i="3"/>
  <c r="BS35" i="3"/>
  <c r="BS37" i="3"/>
  <c r="BS39" i="3"/>
  <c r="BS41" i="3"/>
  <c r="BS43" i="3"/>
  <c r="BS32" i="3"/>
  <c r="BS33" i="3"/>
  <c r="BS34" i="3"/>
  <c r="BS36" i="3"/>
  <c r="BS38" i="3"/>
  <c r="BS42" i="3"/>
  <c r="BS44" i="3"/>
  <c r="BS46" i="3"/>
  <c r="BS48" i="3"/>
  <c r="BS50" i="3"/>
  <c r="BS52" i="3"/>
  <c r="BS54" i="3"/>
  <c r="BS56" i="3"/>
  <c r="BS58" i="3"/>
  <c r="BS60" i="3"/>
  <c r="BS40" i="3"/>
  <c r="BS45" i="3"/>
  <c r="BS47" i="3"/>
  <c r="BS49" i="3"/>
  <c r="BS51" i="3"/>
  <c r="BS53" i="3"/>
  <c r="BS55" i="3"/>
  <c r="BS57" i="3"/>
  <c r="BS59" i="3"/>
  <c r="BS62" i="3"/>
  <c r="BS64" i="3"/>
  <c r="BS66" i="3"/>
  <c r="BS68" i="3"/>
  <c r="BS70" i="3"/>
  <c r="BS72" i="3"/>
  <c r="BS74" i="3"/>
  <c r="BS76" i="3"/>
  <c r="BS78" i="3"/>
  <c r="BS80" i="3"/>
  <c r="BS82" i="3"/>
  <c r="BS84" i="3"/>
  <c r="BS86" i="3"/>
  <c r="BS88" i="3"/>
  <c r="BS90" i="3"/>
  <c r="BS92" i="3"/>
  <c r="BS94" i="3"/>
  <c r="BS61" i="3"/>
  <c r="BS63" i="3"/>
  <c r="BS65" i="3"/>
  <c r="BS67" i="3"/>
  <c r="BS69" i="3"/>
  <c r="BS71" i="3"/>
  <c r="BS73" i="3"/>
  <c r="BS75" i="3"/>
  <c r="BS77" i="3"/>
  <c r="BS79" i="3"/>
  <c r="BS81" i="3"/>
  <c r="BS83" i="3"/>
  <c r="BS85" i="3"/>
  <c r="BS87" i="3"/>
  <c r="BS89" i="3"/>
  <c r="BS91" i="3"/>
  <c r="BS93" i="3"/>
  <c r="BS95" i="3"/>
  <c r="BS97" i="3"/>
  <c r="BS99" i="3"/>
  <c r="BS101" i="3"/>
  <c r="BS103" i="3"/>
  <c r="BS96" i="3"/>
  <c r="BS98" i="3"/>
  <c r="BS100" i="3"/>
  <c r="BS102" i="3"/>
  <c r="CB3" i="3"/>
  <c r="BS24" i="3"/>
  <c r="BS30" i="3"/>
  <c r="BS31" i="3"/>
  <c r="BS25" i="3"/>
  <c r="BS22" i="3"/>
  <c r="BS21" i="3"/>
  <c r="BS14" i="3"/>
  <c r="BS15" i="3"/>
  <c r="BS11" i="3"/>
  <c r="BS12" i="3"/>
  <c r="BS27" i="3"/>
  <c r="BS29" i="3"/>
  <c r="BS23" i="3"/>
  <c r="BS26" i="3"/>
  <c r="BS28" i="3"/>
  <c r="BS20" i="3"/>
  <c r="BS19" i="3"/>
  <c r="BS18" i="3"/>
  <c r="BS13" i="3"/>
  <c r="BS17" i="3"/>
  <c r="BS16" i="3"/>
  <c r="CX3" i="3"/>
  <c r="CA7" i="3"/>
  <c r="CK6" i="3"/>
  <c r="WD3" i="3"/>
  <c r="MH48" i="9"/>
  <c r="KJ48" i="9"/>
  <c r="EN44" i="9"/>
  <c r="A33" i="9"/>
  <c r="CP47" i="9"/>
  <c r="A16" i="3"/>
  <c r="O13" i="3"/>
  <c r="N14" i="3"/>
  <c r="M15" i="3"/>
  <c r="AQ15" i="3"/>
  <c r="AR14" i="3"/>
  <c r="AS13" i="3"/>
  <c r="AG15" i="3"/>
  <c r="AH14" i="3"/>
  <c r="AI13" i="3"/>
  <c r="Y13" i="3"/>
  <c r="W15" i="3"/>
  <c r="X14" i="3"/>
  <c r="V15" i="3"/>
  <c r="BT11" i="3"/>
  <c r="AZ13" i="3"/>
  <c r="BJ12" i="3"/>
  <c r="AF15" i="3"/>
  <c r="L15" i="3"/>
  <c r="AP15" i="3"/>
  <c r="BK13" i="3" l="1"/>
  <c r="BL12" i="3"/>
  <c r="BM12" i="3" s="1"/>
  <c r="BV11" i="3"/>
  <c r="BW11" i="3" s="1"/>
  <c r="BU12" i="3"/>
  <c r="BB13" i="3"/>
  <c r="BC13" i="3" s="1"/>
  <c r="BA14" i="3"/>
  <c r="CK7" i="3"/>
  <c r="CU6" i="3"/>
  <c r="MX3" i="3"/>
  <c r="DH3" i="3"/>
  <c r="CC123" i="3"/>
  <c r="CC127" i="3"/>
  <c r="CC125" i="3"/>
  <c r="CC128" i="3"/>
  <c r="CC124" i="3"/>
  <c r="CC120" i="3"/>
  <c r="CC121" i="3"/>
  <c r="CC126" i="3"/>
  <c r="CC122" i="3"/>
  <c r="CC104" i="3"/>
  <c r="CC112" i="3"/>
  <c r="CC109" i="3"/>
  <c r="CC106" i="3"/>
  <c r="CC107" i="3"/>
  <c r="CC115" i="3"/>
  <c r="CC105" i="3"/>
  <c r="CC110" i="3"/>
  <c r="CC108" i="3"/>
  <c r="CC116" i="3"/>
  <c r="CC117" i="3"/>
  <c r="CC118" i="3"/>
  <c r="CC111" i="3"/>
  <c r="CC119" i="3"/>
  <c r="CC113" i="3"/>
  <c r="CC114" i="3"/>
  <c r="CC32" i="3"/>
  <c r="CC33" i="3"/>
  <c r="CC34" i="3"/>
  <c r="CC36" i="3"/>
  <c r="CC38" i="3"/>
  <c r="CC40" i="3"/>
  <c r="CC42" i="3"/>
  <c r="CC35" i="3"/>
  <c r="CC37" i="3"/>
  <c r="CC39" i="3"/>
  <c r="CC43" i="3"/>
  <c r="CC45" i="3"/>
  <c r="CC47" i="3"/>
  <c r="CC49" i="3"/>
  <c r="CC51" i="3"/>
  <c r="CC53" i="3"/>
  <c r="CC55" i="3"/>
  <c r="CC57" i="3"/>
  <c r="CC59" i="3"/>
  <c r="CC41" i="3"/>
  <c r="CC44" i="3"/>
  <c r="CC46" i="3"/>
  <c r="CC48" i="3"/>
  <c r="CC50" i="3"/>
  <c r="CC52" i="3"/>
  <c r="CC54" i="3"/>
  <c r="CC56" i="3"/>
  <c r="CC58" i="3"/>
  <c r="CC61" i="3"/>
  <c r="CC63" i="3"/>
  <c r="CC65" i="3"/>
  <c r="CC67" i="3"/>
  <c r="CC69" i="3"/>
  <c r="CC71" i="3"/>
  <c r="CC73" i="3"/>
  <c r="CC75" i="3"/>
  <c r="CC77" i="3"/>
  <c r="CC79" i="3"/>
  <c r="CC81" i="3"/>
  <c r="CC83" i="3"/>
  <c r="CC85" i="3"/>
  <c r="CC87" i="3"/>
  <c r="CC89" i="3"/>
  <c r="CC91" i="3"/>
  <c r="CC93" i="3"/>
  <c r="CC95" i="3"/>
  <c r="CC60" i="3"/>
  <c r="CC62" i="3"/>
  <c r="CC64" i="3"/>
  <c r="CC66" i="3"/>
  <c r="CC68" i="3"/>
  <c r="CC70" i="3"/>
  <c r="CC72" i="3"/>
  <c r="CC74" i="3"/>
  <c r="CC76" i="3"/>
  <c r="CC78" i="3"/>
  <c r="CC80" i="3"/>
  <c r="CC82" i="3"/>
  <c r="CC84" i="3"/>
  <c r="CC86" i="3"/>
  <c r="CC88" i="3"/>
  <c r="CC90" i="3"/>
  <c r="CC92" i="3"/>
  <c r="CC94" i="3"/>
  <c r="CC96" i="3"/>
  <c r="CC98" i="3"/>
  <c r="CC100" i="3"/>
  <c r="CC102" i="3"/>
  <c r="CC97" i="3"/>
  <c r="CC99" i="3"/>
  <c r="CC101" i="3"/>
  <c r="CC103" i="3"/>
  <c r="CL3" i="3"/>
  <c r="CC31" i="3"/>
  <c r="CC30" i="3"/>
  <c r="CC28" i="3"/>
  <c r="CC27" i="3"/>
  <c r="CC23" i="3"/>
  <c r="CC20" i="3"/>
  <c r="CC12" i="3"/>
  <c r="CC16" i="3"/>
  <c r="CC14" i="3"/>
  <c r="CC15" i="3"/>
  <c r="CC26" i="3"/>
  <c r="CC29" i="3"/>
  <c r="CC22" i="3"/>
  <c r="CC24" i="3"/>
  <c r="CC25" i="3"/>
  <c r="CC21" i="3"/>
  <c r="CC13" i="3"/>
  <c r="CC17" i="3"/>
  <c r="CC18" i="3"/>
  <c r="CC11" i="3"/>
  <c r="CC19" i="3"/>
  <c r="EN45" i="9"/>
  <c r="CP48" i="9"/>
  <c r="A34" i="9"/>
  <c r="N15" i="3"/>
  <c r="A17" i="3"/>
  <c r="O14" i="3"/>
  <c r="M16" i="3"/>
  <c r="AQ16" i="3"/>
  <c r="AR15" i="3"/>
  <c r="AS14" i="3"/>
  <c r="AG16" i="3"/>
  <c r="AH15" i="3"/>
  <c r="AI14" i="3"/>
  <c r="Y14" i="3"/>
  <c r="W16" i="3"/>
  <c r="X15" i="3"/>
  <c r="BJ13" i="3"/>
  <c r="CD11" i="3"/>
  <c r="AP16" i="3"/>
  <c r="BT12" i="3"/>
  <c r="AZ14" i="3"/>
  <c r="V16" i="3"/>
  <c r="L16" i="3"/>
  <c r="BB14" i="3" l="1"/>
  <c r="BC14" i="3" s="1"/>
  <c r="BA15" i="3"/>
  <c r="BV12" i="3"/>
  <c r="BW12" i="3" s="1"/>
  <c r="BU13" i="3"/>
  <c r="CF11" i="3"/>
  <c r="CG11" i="3" s="1"/>
  <c r="CE12" i="3"/>
  <c r="BL13" i="3"/>
  <c r="BM13" i="3" s="1"/>
  <c r="BK14" i="3"/>
  <c r="DR3" i="3"/>
  <c r="DE6" i="3"/>
  <c r="CU7" i="3"/>
  <c r="CM114" i="3"/>
  <c r="CM118" i="3"/>
  <c r="CM122" i="3"/>
  <c r="CM126" i="3"/>
  <c r="CM124" i="3"/>
  <c r="CM116" i="3"/>
  <c r="CM125" i="3"/>
  <c r="CM117" i="3"/>
  <c r="CM123" i="3"/>
  <c r="CM115" i="3"/>
  <c r="CM128" i="3"/>
  <c r="CM120" i="3"/>
  <c r="CM112" i="3"/>
  <c r="CM121" i="3"/>
  <c r="CM113" i="3"/>
  <c r="CM127" i="3"/>
  <c r="CM119" i="3"/>
  <c r="CM111" i="3"/>
  <c r="CM108" i="3"/>
  <c r="CM106" i="3"/>
  <c r="CM107" i="3"/>
  <c r="CM110" i="3"/>
  <c r="CM104" i="3"/>
  <c r="CM109" i="3"/>
  <c r="CM105" i="3"/>
  <c r="CM35" i="3"/>
  <c r="CM37" i="3"/>
  <c r="CM39" i="3"/>
  <c r="CM41" i="3"/>
  <c r="CM32" i="3"/>
  <c r="CM33" i="3"/>
  <c r="CM34" i="3"/>
  <c r="CM36" i="3"/>
  <c r="CM38" i="3"/>
  <c r="CM40" i="3"/>
  <c r="CM44" i="3"/>
  <c r="CM46" i="3"/>
  <c r="CM48" i="3"/>
  <c r="CM50" i="3"/>
  <c r="CM52" i="3"/>
  <c r="CM54" i="3"/>
  <c r="CM56" i="3"/>
  <c r="CM58" i="3"/>
  <c r="CM60" i="3"/>
  <c r="CM42" i="3"/>
  <c r="CM43" i="3"/>
  <c r="CM45" i="3"/>
  <c r="CM47" i="3"/>
  <c r="CM49" i="3"/>
  <c r="CM51" i="3"/>
  <c r="CM53" i="3"/>
  <c r="CM55" i="3"/>
  <c r="CM57" i="3"/>
  <c r="CM59" i="3"/>
  <c r="CM62" i="3"/>
  <c r="CM64" i="3"/>
  <c r="CM66" i="3"/>
  <c r="CM68" i="3"/>
  <c r="CM70" i="3"/>
  <c r="CM72" i="3"/>
  <c r="CM74" i="3"/>
  <c r="CM76" i="3"/>
  <c r="CM78" i="3"/>
  <c r="CM80" i="3"/>
  <c r="CM82" i="3"/>
  <c r="CM84" i="3"/>
  <c r="CM86" i="3"/>
  <c r="CM88" i="3"/>
  <c r="CM90" i="3"/>
  <c r="CM92" i="3"/>
  <c r="CM94" i="3"/>
  <c r="CM61" i="3"/>
  <c r="CM63" i="3"/>
  <c r="CM65" i="3"/>
  <c r="CM67" i="3"/>
  <c r="CM69" i="3"/>
  <c r="CM71" i="3"/>
  <c r="CM73" i="3"/>
  <c r="CM75" i="3"/>
  <c r="CM77" i="3"/>
  <c r="CM79" i="3"/>
  <c r="CM81" i="3"/>
  <c r="CM83" i="3"/>
  <c r="CM85" i="3"/>
  <c r="CM87" i="3"/>
  <c r="CM89" i="3"/>
  <c r="CM91" i="3"/>
  <c r="CM93" i="3"/>
  <c r="CM97" i="3"/>
  <c r="CM99" i="3"/>
  <c r="CM101" i="3"/>
  <c r="CM103" i="3"/>
  <c r="CM95" i="3"/>
  <c r="CM96" i="3"/>
  <c r="CM98" i="3"/>
  <c r="CM100" i="3"/>
  <c r="CM102" i="3"/>
  <c r="CV3" i="3"/>
  <c r="CM11" i="3"/>
  <c r="CM26" i="3"/>
  <c r="CM27" i="3"/>
  <c r="CM29" i="3"/>
  <c r="CM28" i="3"/>
  <c r="CM22" i="3"/>
  <c r="CM23" i="3"/>
  <c r="CM13" i="3"/>
  <c r="CM14" i="3"/>
  <c r="CM17" i="3"/>
  <c r="CM12" i="3"/>
  <c r="CM16" i="3"/>
  <c r="CM30" i="3"/>
  <c r="CM21" i="3"/>
  <c r="CM31" i="3"/>
  <c r="CM20" i="3"/>
  <c r="CM25" i="3"/>
  <c r="CM24" i="3"/>
  <c r="CM18" i="3"/>
  <c r="CM15" i="3"/>
  <c r="CM19" i="3"/>
  <c r="WX3" i="3"/>
  <c r="EN46" i="9"/>
  <c r="A35" i="9"/>
  <c r="A18" i="3"/>
  <c r="O15" i="3"/>
  <c r="N16" i="3"/>
  <c r="M17" i="3"/>
  <c r="AR16" i="3"/>
  <c r="AQ17" i="3"/>
  <c r="AS15" i="3"/>
  <c r="AI15" i="3"/>
  <c r="Y15" i="3"/>
  <c r="W17" i="3"/>
  <c r="X16" i="3"/>
  <c r="AZ15" i="3"/>
  <c r="CN11" i="3"/>
  <c r="V17" i="3"/>
  <c r="BT13" i="3"/>
  <c r="CD12" i="3"/>
  <c r="L17" i="3"/>
  <c r="BJ14" i="3"/>
  <c r="AP17" i="3"/>
  <c r="CO12" i="3" l="1"/>
  <c r="CP11" i="3"/>
  <c r="CQ11" i="3" s="1"/>
  <c r="BL14" i="3"/>
  <c r="BM14" i="3" s="1"/>
  <c r="BK15" i="3"/>
  <c r="CF12" i="3"/>
  <c r="CG12" i="3" s="1"/>
  <c r="CE13" i="3"/>
  <c r="BV13" i="3"/>
  <c r="BW13" i="3" s="1"/>
  <c r="BU14" i="3"/>
  <c r="BA16" i="3"/>
  <c r="BB15" i="3"/>
  <c r="BC15" i="3" s="1"/>
  <c r="DO6" i="3"/>
  <c r="DE7" i="3"/>
  <c r="CW123" i="3"/>
  <c r="CW121" i="3"/>
  <c r="CW115" i="3"/>
  <c r="CW113" i="3"/>
  <c r="CW127" i="3"/>
  <c r="CW125" i="3"/>
  <c r="CW122" i="3"/>
  <c r="CW119" i="3"/>
  <c r="CW117" i="3"/>
  <c r="CW114" i="3"/>
  <c r="CW111" i="3"/>
  <c r="CW109" i="3"/>
  <c r="CW118" i="3"/>
  <c r="CW128" i="3"/>
  <c r="CW120" i="3"/>
  <c r="CW112" i="3"/>
  <c r="CW126" i="3"/>
  <c r="CW110" i="3"/>
  <c r="CW124" i="3"/>
  <c r="CW116" i="3"/>
  <c r="CW108" i="3"/>
  <c r="CW107" i="3"/>
  <c r="CW105" i="3"/>
  <c r="CW104" i="3"/>
  <c r="CW106" i="3"/>
  <c r="CW32" i="3"/>
  <c r="CW33" i="3"/>
  <c r="CW34" i="3"/>
  <c r="CW36" i="3"/>
  <c r="CW38" i="3"/>
  <c r="CW40" i="3"/>
  <c r="CW42" i="3"/>
  <c r="CW35" i="3"/>
  <c r="CW37" i="3"/>
  <c r="CW39" i="3"/>
  <c r="CW41" i="3"/>
  <c r="CW43" i="3"/>
  <c r="CW45" i="3"/>
  <c r="CW47" i="3"/>
  <c r="CW49" i="3"/>
  <c r="CW51" i="3"/>
  <c r="CW53" i="3"/>
  <c r="CW55" i="3"/>
  <c r="CW57" i="3"/>
  <c r="CW59" i="3"/>
  <c r="CW44" i="3"/>
  <c r="CW46" i="3"/>
  <c r="CW48" i="3"/>
  <c r="CW50" i="3"/>
  <c r="CW52" i="3"/>
  <c r="CW54" i="3"/>
  <c r="CW56" i="3"/>
  <c r="CW58" i="3"/>
  <c r="CW60" i="3"/>
  <c r="CW61" i="3"/>
  <c r="CW63" i="3"/>
  <c r="CW65" i="3"/>
  <c r="CW67" i="3"/>
  <c r="CW69" i="3"/>
  <c r="CW71" i="3"/>
  <c r="CW73" i="3"/>
  <c r="CW75" i="3"/>
  <c r="CW77" i="3"/>
  <c r="CW79" i="3"/>
  <c r="CW81" i="3"/>
  <c r="CW83" i="3"/>
  <c r="CW85" i="3"/>
  <c r="CW87" i="3"/>
  <c r="CW89" i="3"/>
  <c r="CW91" i="3"/>
  <c r="CW93" i="3"/>
  <c r="CW95" i="3"/>
  <c r="CW62" i="3"/>
  <c r="CW64" i="3"/>
  <c r="CW66" i="3"/>
  <c r="CW68" i="3"/>
  <c r="CW70" i="3"/>
  <c r="CW72" i="3"/>
  <c r="CW74" i="3"/>
  <c r="CW76" i="3"/>
  <c r="CW78" i="3"/>
  <c r="CW80" i="3"/>
  <c r="CW82" i="3"/>
  <c r="CW84" i="3"/>
  <c r="CW86" i="3"/>
  <c r="CW88" i="3"/>
  <c r="CW90" i="3"/>
  <c r="CW92" i="3"/>
  <c r="CW94" i="3"/>
  <c r="CW96" i="3"/>
  <c r="CW98" i="3"/>
  <c r="CW100" i="3"/>
  <c r="CW102" i="3"/>
  <c r="CW97" i="3"/>
  <c r="CW99" i="3"/>
  <c r="CW101" i="3"/>
  <c r="CW103" i="3"/>
  <c r="DF3" i="3"/>
  <c r="CW31" i="3"/>
  <c r="CW23" i="3"/>
  <c r="CW30" i="3"/>
  <c r="CW21" i="3"/>
  <c r="CW22" i="3"/>
  <c r="CW20" i="3"/>
  <c r="CW13" i="3"/>
  <c r="CW14" i="3"/>
  <c r="CW18" i="3"/>
  <c r="CW25" i="3"/>
  <c r="CW26" i="3"/>
  <c r="CW27" i="3"/>
  <c r="CW24" i="3"/>
  <c r="CW28" i="3"/>
  <c r="CW29" i="3"/>
  <c r="CW15" i="3"/>
  <c r="CW19" i="3"/>
  <c r="CW17" i="3"/>
  <c r="CW11" i="3"/>
  <c r="CW12" i="3"/>
  <c r="CW16" i="3"/>
  <c r="NR3" i="3"/>
  <c r="EB3" i="3"/>
  <c r="EN47" i="9"/>
  <c r="A36" i="9"/>
  <c r="A19" i="3"/>
  <c r="O16" i="3"/>
  <c r="N17" i="3"/>
  <c r="M18" i="3"/>
  <c r="AQ18" i="3"/>
  <c r="AR17" i="3"/>
  <c r="AS16" i="3"/>
  <c r="Y16" i="3"/>
  <c r="W18" i="3"/>
  <c r="X17" i="3"/>
  <c r="CX11" i="3"/>
  <c r="AP18" i="3"/>
  <c r="AZ16" i="3"/>
  <c r="BJ15" i="3"/>
  <c r="CN12" i="3"/>
  <c r="BT14" i="3"/>
  <c r="CD13" i="3"/>
  <c r="V18" i="3"/>
  <c r="L18" i="3"/>
  <c r="BU15" i="3" l="1"/>
  <c r="BV14" i="3"/>
  <c r="BW14" i="3" s="1"/>
  <c r="CF13" i="3"/>
  <c r="CG13" i="3" s="1"/>
  <c r="CE14" i="3"/>
  <c r="BL15" i="3"/>
  <c r="BM15" i="3" s="1"/>
  <c r="BK16" i="3"/>
  <c r="CZ11" i="3"/>
  <c r="DA11" i="3" s="1"/>
  <c r="CY12" i="3"/>
  <c r="BA17" i="3"/>
  <c r="BB16" i="3"/>
  <c r="BC16" i="3" s="1"/>
  <c r="CP12" i="3"/>
  <c r="CQ12" i="3" s="1"/>
  <c r="CO13" i="3"/>
  <c r="DG111" i="3"/>
  <c r="DG123" i="3"/>
  <c r="DG114" i="3"/>
  <c r="DG125" i="3"/>
  <c r="DG117" i="3"/>
  <c r="DG113" i="3"/>
  <c r="DG109" i="3"/>
  <c r="DG122" i="3"/>
  <c r="DG120" i="3"/>
  <c r="DG116" i="3"/>
  <c r="DG112" i="3"/>
  <c r="DG108" i="3"/>
  <c r="DG128" i="3"/>
  <c r="DG124" i="3"/>
  <c r="DG110" i="3"/>
  <c r="DG127" i="3"/>
  <c r="DG119" i="3"/>
  <c r="DG107" i="3"/>
  <c r="DG126" i="3"/>
  <c r="DG118" i="3"/>
  <c r="DG121" i="3"/>
  <c r="DG115" i="3"/>
  <c r="DG105" i="3"/>
  <c r="DG106" i="3"/>
  <c r="DG104" i="3"/>
  <c r="DG35" i="3"/>
  <c r="DG37" i="3"/>
  <c r="DG39" i="3"/>
  <c r="DG41" i="3"/>
  <c r="DG32" i="3"/>
  <c r="DG33" i="3"/>
  <c r="DG34" i="3"/>
  <c r="DG36" i="3"/>
  <c r="DG38" i="3"/>
  <c r="DG42" i="3"/>
  <c r="DG44" i="3"/>
  <c r="DG46" i="3"/>
  <c r="DG48" i="3"/>
  <c r="DG50" i="3"/>
  <c r="DG52" i="3"/>
  <c r="DG54" i="3"/>
  <c r="DG56" i="3"/>
  <c r="DG58" i="3"/>
  <c r="DG60" i="3"/>
  <c r="DG40" i="3"/>
  <c r="DG43" i="3"/>
  <c r="DG45" i="3"/>
  <c r="DG47" i="3"/>
  <c r="DG49" i="3"/>
  <c r="DG51" i="3"/>
  <c r="DG53" i="3"/>
  <c r="DG55" i="3"/>
  <c r="DG57" i="3"/>
  <c r="DG59" i="3"/>
  <c r="DG62" i="3"/>
  <c r="DG64" i="3"/>
  <c r="DG66" i="3"/>
  <c r="DG68" i="3"/>
  <c r="DG70" i="3"/>
  <c r="DG72" i="3"/>
  <c r="DG74" i="3"/>
  <c r="DG76" i="3"/>
  <c r="DG78" i="3"/>
  <c r="DG80" i="3"/>
  <c r="DG82" i="3"/>
  <c r="DG84" i="3"/>
  <c r="DG86" i="3"/>
  <c r="DG88" i="3"/>
  <c r="DG90" i="3"/>
  <c r="DG92" i="3"/>
  <c r="DG94" i="3"/>
  <c r="DG61" i="3"/>
  <c r="DG63" i="3"/>
  <c r="DG65" i="3"/>
  <c r="DG67" i="3"/>
  <c r="DG69" i="3"/>
  <c r="DG71" i="3"/>
  <c r="DG73" i="3"/>
  <c r="DG75" i="3"/>
  <c r="DG77" i="3"/>
  <c r="DG79" i="3"/>
  <c r="DG81" i="3"/>
  <c r="DG83" i="3"/>
  <c r="DG85" i="3"/>
  <c r="DG87" i="3"/>
  <c r="DG89" i="3"/>
  <c r="DG91" i="3"/>
  <c r="DG93" i="3"/>
  <c r="DG95" i="3"/>
  <c r="DG97" i="3"/>
  <c r="DG99" i="3"/>
  <c r="DG101" i="3"/>
  <c r="DG103" i="3"/>
  <c r="DG96" i="3"/>
  <c r="DG98" i="3"/>
  <c r="DG100" i="3"/>
  <c r="DG102" i="3"/>
  <c r="DP3" i="3"/>
  <c r="DG24" i="3"/>
  <c r="DG30" i="3"/>
  <c r="DG27" i="3"/>
  <c r="DG25" i="3"/>
  <c r="DG21" i="3"/>
  <c r="DG20" i="3"/>
  <c r="DG16" i="3"/>
  <c r="DG14" i="3"/>
  <c r="DG17" i="3"/>
  <c r="DG12" i="3"/>
  <c r="DG11" i="3"/>
  <c r="DG29" i="3"/>
  <c r="DG22" i="3"/>
  <c r="DG26" i="3"/>
  <c r="DG31" i="3"/>
  <c r="DG28" i="3"/>
  <c r="DG23" i="3"/>
  <c r="DG15" i="3"/>
  <c r="DG18" i="3"/>
  <c r="DG19" i="3"/>
  <c r="DG13" i="3"/>
  <c r="EL3" i="3"/>
  <c r="DO7" i="3"/>
  <c r="DY6" i="3"/>
  <c r="EN48" i="9"/>
  <c r="A37" i="9"/>
  <c r="A20" i="3"/>
  <c r="O17" i="3"/>
  <c r="N18" i="3"/>
  <c r="M19" i="3"/>
  <c r="AQ19" i="3"/>
  <c r="AR18" i="3"/>
  <c r="AS17" i="3"/>
  <c r="Y17" i="3"/>
  <c r="W19" i="3"/>
  <c r="X18" i="3"/>
  <c r="AP19" i="3"/>
  <c r="BT15" i="3"/>
  <c r="DH11" i="3"/>
  <c r="BJ16" i="3"/>
  <c r="CX12" i="3"/>
  <c r="AZ17" i="3"/>
  <c r="L19" i="3"/>
  <c r="V19" i="3"/>
  <c r="CN13" i="3"/>
  <c r="CD14" i="3"/>
  <c r="CO14" i="3" l="1"/>
  <c r="CP13" i="3"/>
  <c r="CQ13" i="3" s="1"/>
  <c r="CZ12" i="3"/>
  <c r="DA12" i="3" s="1"/>
  <c r="CY13" i="3"/>
  <c r="BK17" i="3"/>
  <c r="BL16" i="3"/>
  <c r="BM16" i="3" s="1"/>
  <c r="CE15" i="3"/>
  <c r="CF14" i="3"/>
  <c r="CG14" i="3" s="1"/>
  <c r="DJ11" i="3"/>
  <c r="DK11" i="3" s="1"/>
  <c r="DI12" i="3"/>
  <c r="BA18" i="3"/>
  <c r="BB17" i="3"/>
  <c r="BC17" i="3" s="1"/>
  <c r="BV15" i="3"/>
  <c r="BW15" i="3" s="1"/>
  <c r="BU16" i="3"/>
  <c r="DY7" i="3"/>
  <c r="EI6" i="3"/>
  <c r="OL3" i="3"/>
  <c r="EV3" i="3"/>
  <c r="DQ123" i="3"/>
  <c r="DQ121" i="3"/>
  <c r="DQ125" i="3"/>
  <c r="DQ119" i="3"/>
  <c r="DQ127" i="3"/>
  <c r="DQ122" i="3"/>
  <c r="DQ128" i="3"/>
  <c r="DQ124" i="3"/>
  <c r="DQ126" i="3"/>
  <c r="DQ120" i="3"/>
  <c r="DQ113" i="3"/>
  <c r="DQ105" i="3"/>
  <c r="DQ117" i="3"/>
  <c r="DQ106" i="3"/>
  <c r="DQ110" i="3"/>
  <c r="DQ104" i="3"/>
  <c r="DQ108" i="3"/>
  <c r="DQ118" i="3"/>
  <c r="DQ107" i="3"/>
  <c r="DQ109" i="3"/>
  <c r="DQ111" i="3"/>
  <c r="DQ115" i="3"/>
  <c r="DQ114" i="3"/>
  <c r="DQ116" i="3"/>
  <c r="DQ112" i="3"/>
  <c r="DQ32" i="3"/>
  <c r="DQ33" i="3"/>
  <c r="DQ34" i="3"/>
  <c r="DQ36" i="3"/>
  <c r="DQ38" i="3"/>
  <c r="DQ40" i="3"/>
  <c r="DQ42" i="3"/>
  <c r="DQ35" i="3"/>
  <c r="DQ37" i="3"/>
  <c r="DQ39" i="3"/>
  <c r="DQ43" i="3"/>
  <c r="DQ45" i="3"/>
  <c r="DQ47" i="3"/>
  <c r="DQ49" i="3"/>
  <c r="DQ51" i="3"/>
  <c r="DQ53" i="3"/>
  <c r="DQ55" i="3"/>
  <c r="DQ57" i="3"/>
  <c r="DQ59" i="3"/>
  <c r="DQ41" i="3"/>
  <c r="DQ44" i="3"/>
  <c r="DQ46" i="3"/>
  <c r="DQ48" i="3"/>
  <c r="DQ50" i="3"/>
  <c r="DQ52" i="3"/>
  <c r="DQ54" i="3"/>
  <c r="DQ56" i="3"/>
  <c r="DQ58" i="3"/>
  <c r="DQ61" i="3"/>
  <c r="DQ63" i="3"/>
  <c r="DQ65" i="3"/>
  <c r="DQ67" i="3"/>
  <c r="DQ69" i="3"/>
  <c r="DQ71" i="3"/>
  <c r="DQ73" i="3"/>
  <c r="DQ75" i="3"/>
  <c r="DQ77" i="3"/>
  <c r="DQ79" i="3"/>
  <c r="DQ81" i="3"/>
  <c r="DQ83" i="3"/>
  <c r="DQ85" i="3"/>
  <c r="DQ87" i="3"/>
  <c r="DQ89" i="3"/>
  <c r="DQ91" i="3"/>
  <c r="DQ93" i="3"/>
  <c r="DQ95" i="3"/>
  <c r="DQ60" i="3"/>
  <c r="DQ62" i="3"/>
  <c r="DQ64" i="3"/>
  <c r="DQ66" i="3"/>
  <c r="DQ68" i="3"/>
  <c r="DQ70" i="3"/>
  <c r="DQ72" i="3"/>
  <c r="DQ74" i="3"/>
  <c r="DQ76" i="3"/>
  <c r="DQ78" i="3"/>
  <c r="DQ80" i="3"/>
  <c r="DQ82" i="3"/>
  <c r="DQ84" i="3"/>
  <c r="DQ86" i="3"/>
  <c r="DQ88" i="3"/>
  <c r="DQ90" i="3"/>
  <c r="DQ92" i="3"/>
  <c r="DQ94" i="3"/>
  <c r="DQ96" i="3"/>
  <c r="DQ98" i="3"/>
  <c r="DQ100" i="3"/>
  <c r="DQ102" i="3"/>
  <c r="DQ97" i="3"/>
  <c r="DQ99" i="3"/>
  <c r="DQ101" i="3"/>
  <c r="DQ103" i="3"/>
  <c r="DZ3" i="3"/>
  <c r="DQ29" i="3"/>
  <c r="DQ24" i="3"/>
  <c r="DQ25" i="3"/>
  <c r="DQ27" i="3"/>
  <c r="DQ21" i="3"/>
  <c r="DQ13" i="3"/>
  <c r="DQ15" i="3"/>
  <c r="DQ19" i="3"/>
  <c r="DQ16" i="3"/>
  <c r="DQ26" i="3"/>
  <c r="DQ31" i="3"/>
  <c r="DQ28" i="3"/>
  <c r="DQ23" i="3"/>
  <c r="DQ22" i="3"/>
  <c r="DQ20" i="3"/>
  <c r="DQ30" i="3"/>
  <c r="DQ12" i="3"/>
  <c r="DQ18" i="3"/>
  <c r="DQ11" i="3"/>
  <c r="DQ14" i="3"/>
  <c r="DQ17" i="3"/>
  <c r="A38" i="9"/>
  <c r="A21" i="3"/>
  <c r="AQ20" i="3"/>
  <c r="M20" i="3"/>
  <c r="W20" i="3"/>
  <c r="O18" i="3"/>
  <c r="N19" i="3"/>
  <c r="AR19" i="3"/>
  <c r="AS18" i="3"/>
  <c r="Y18" i="3"/>
  <c r="X19" i="3"/>
  <c r="CN14" i="3"/>
  <c r="DR11" i="3"/>
  <c r="CX13" i="3"/>
  <c r="AZ18" i="3"/>
  <c r="BT16" i="3"/>
  <c r="V20" i="3"/>
  <c r="L20" i="3"/>
  <c r="CD15" i="3"/>
  <c r="BJ17" i="3"/>
  <c r="AP20" i="3"/>
  <c r="DH12" i="3"/>
  <c r="DS12" i="3" l="1"/>
  <c r="DT11" i="3"/>
  <c r="DU11" i="3" s="1"/>
  <c r="BU17" i="3"/>
  <c r="BV16" i="3"/>
  <c r="BW16" i="3" s="1"/>
  <c r="DJ12" i="3"/>
  <c r="DK12" i="3" s="1"/>
  <c r="DI13" i="3"/>
  <c r="CY14" i="3"/>
  <c r="CZ13" i="3"/>
  <c r="DA13" i="3" s="1"/>
  <c r="BA19" i="3"/>
  <c r="BB18" i="3"/>
  <c r="BC18" i="3" s="1"/>
  <c r="CE16" i="3"/>
  <c r="CF15" i="3"/>
  <c r="CG15" i="3" s="1"/>
  <c r="BK18" i="3"/>
  <c r="BL17" i="3"/>
  <c r="BM17" i="3" s="1"/>
  <c r="CO15" i="3"/>
  <c r="CP14" i="3"/>
  <c r="CQ14" i="3" s="1"/>
  <c r="FF3" i="3"/>
  <c r="EI7" i="3"/>
  <c r="ES6" i="3"/>
  <c r="EA125" i="3"/>
  <c r="EA123" i="3"/>
  <c r="EA128" i="3"/>
  <c r="EA121" i="3"/>
  <c r="EA124" i="3"/>
  <c r="EA126" i="3"/>
  <c r="EA122" i="3"/>
  <c r="EA127" i="3"/>
  <c r="EA117" i="3"/>
  <c r="EA107" i="3"/>
  <c r="EA119" i="3"/>
  <c r="EA116" i="3"/>
  <c r="EA105" i="3"/>
  <c r="EA115" i="3"/>
  <c r="EA113" i="3"/>
  <c r="EA114" i="3"/>
  <c r="EA106" i="3"/>
  <c r="EA112" i="3"/>
  <c r="EA109" i="3"/>
  <c r="EA108" i="3"/>
  <c r="EA111" i="3"/>
  <c r="EA120" i="3"/>
  <c r="EA104" i="3"/>
  <c r="EA118" i="3"/>
  <c r="EA110" i="3"/>
  <c r="EA35" i="3"/>
  <c r="EA37" i="3"/>
  <c r="EA39" i="3"/>
  <c r="EA41" i="3"/>
  <c r="EA32" i="3"/>
  <c r="EA33" i="3"/>
  <c r="EA34" i="3"/>
  <c r="EA36" i="3"/>
  <c r="EA38" i="3"/>
  <c r="EA40" i="3"/>
  <c r="EA44" i="3"/>
  <c r="EA46" i="3"/>
  <c r="EA48" i="3"/>
  <c r="EA50" i="3"/>
  <c r="EA52" i="3"/>
  <c r="EA54" i="3"/>
  <c r="EA56" i="3"/>
  <c r="EA58" i="3"/>
  <c r="EA60" i="3"/>
  <c r="EA42" i="3"/>
  <c r="EA43" i="3"/>
  <c r="EA45" i="3"/>
  <c r="EA47" i="3"/>
  <c r="EA49" i="3"/>
  <c r="EA51" i="3"/>
  <c r="EA53" i="3"/>
  <c r="EA55" i="3"/>
  <c r="EA57" i="3"/>
  <c r="EA59" i="3"/>
  <c r="EA62" i="3"/>
  <c r="EA64" i="3"/>
  <c r="EA66" i="3"/>
  <c r="EA68" i="3"/>
  <c r="EA70" i="3"/>
  <c r="EA72" i="3"/>
  <c r="EA74" i="3"/>
  <c r="EA76" i="3"/>
  <c r="EA78" i="3"/>
  <c r="EA80" i="3"/>
  <c r="EA82" i="3"/>
  <c r="EA84" i="3"/>
  <c r="EA86" i="3"/>
  <c r="EA88" i="3"/>
  <c r="EA90" i="3"/>
  <c r="EA92" i="3"/>
  <c r="EA94" i="3"/>
  <c r="EA61" i="3"/>
  <c r="EA63" i="3"/>
  <c r="EA65" i="3"/>
  <c r="EA67" i="3"/>
  <c r="EA69" i="3"/>
  <c r="EA71" i="3"/>
  <c r="EA73" i="3"/>
  <c r="EA75" i="3"/>
  <c r="EA77" i="3"/>
  <c r="EA79" i="3"/>
  <c r="EA81" i="3"/>
  <c r="EA83" i="3"/>
  <c r="EA85" i="3"/>
  <c r="EA87" i="3"/>
  <c r="EA89" i="3"/>
  <c r="EA91" i="3"/>
  <c r="EA93" i="3"/>
  <c r="EA97" i="3"/>
  <c r="EA99" i="3"/>
  <c r="EA101" i="3"/>
  <c r="EA103" i="3"/>
  <c r="EA95" i="3"/>
  <c r="EA96" i="3"/>
  <c r="EA98" i="3"/>
  <c r="EA100" i="3"/>
  <c r="EA102" i="3"/>
  <c r="EJ3" i="3"/>
  <c r="EA20" i="3"/>
  <c r="EA21" i="3"/>
  <c r="EA25" i="3"/>
  <c r="EA23" i="3"/>
  <c r="EA29" i="3"/>
  <c r="EA27" i="3"/>
  <c r="EA11" i="3"/>
  <c r="EA15" i="3"/>
  <c r="EA13" i="3"/>
  <c r="EA19" i="3"/>
  <c r="EA17" i="3"/>
  <c r="EA24" i="3"/>
  <c r="EA28" i="3"/>
  <c r="EA31" i="3"/>
  <c r="EA22" i="3"/>
  <c r="EA30" i="3"/>
  <c r="EA26" i="3"/>
  <c r="EA12" i="3"/>
  <c r="EA18" i="3"/>
  <c r="EA14" i="3"/>
  <c r="EA16" i="3"/>
  <c r="A39" i="9"/>
  <c r="A22" i="3"/>
  <c r="W21" i="3"/>
  <c r="X20" i="3"/>
  <c r="M21" i="3"/>
  <c r="N20" i="3"/>
  <c r="AR20" i="3"/>
  <c r="AQ21" i="3"/>
  <c r="O19" i="3"/>
  <c r="AS19" i="3"/>
  <c r="Y19" i="3"/>
  <c r="EB11" i="3"/>
  <c r="CD16" i="3"/>
  <c r="CX14" i="3"/>
  <c r="DR12" i="3"/>
  <c r="L21" i="3"/>
  <c r="DH13" i="3"/>
  <c r="V21" i="3"/>
  <c r="AZ19" i="3"/>
  <c r="BJ18" i="3"/>
  <c r="BT17" i="3"/>
  <c r="CN15" i="3"/>
  <c r="AP21" i="3"/>
  <c r="EC12" i="3" l="1"/>
  <c r="ED11" i="3"/>
  <c r="EE11" i="3" s="1"/>
  <c r="DJ13" i="3"/>
  <c r="DK13" i="3" s="1"/>
  <c r="DI14" i="3"/>
  <c r="CO16" i="3"/>
  <c r="CP15" i="3"/>
  <c r="CQ15" i="3" s="1"/>
  <c r="BK19" i="3"/>
  <c r="BL18" i="3"/>
  <c r="BM18" i="3" s="1"/>
  <c r="CF16" i="3"/>
  <c r="CG16" i="3" s="1"/>
  <c r="CE17" i="3"/>
  <c r="BA20" i="3"/>
  <c r="BB19" i="3"/>
  <c r="BC19" i="3" s="1"/>
  <c r="CY15" i="3"/>
  <c r="CZ14" i="3"/>
  <c r="DA14" i="3" s="1"/>
  <c r="BU18" i="3"/>
  <c r="BV17" i="3"/>
  <c r="BW17" i="3" s="1"/>
  <c r="DT12" i="3"/>
  <c r="DU12" i="3" s="1"/>
  <c r="DS13" i="3"/>
  <c r="EK122" i="3"/>
  <c r="EK114" i="3"/>
  <c r="EK126" i="3"/>
  <c r="EK110" i="3"/>
  <c r="EK123" i="3"/>
  <c r="EK118" i="3"/>
  <c r="EK113" i="3"/>
  <c r="EK107" i="3"/>
  <c r="EK115" i="3"/>
  <c r="EK127" i="3"/>
  <c r="EK119" i="3"/>
  <c r="EK111" i="3"/>
  <c r="EK128" i="3"/>
  <c r="EK120" i="3"/>
  <c r="EK112" i="3"/>
  <c r="EK121" i="3"/>
  <c r="EK125" i="3"/>
  <c r="EK117" i="3"/>
  <c r="EK109" i="3"/>
  <c r="EK124" i="3"/>
  <c r="EK116" i="3"/>
  <c r="EK108" i="3"/>
  <c r="EK106" i="3"/>
  <c r="EK104" i="3"/>
  <c r="EK105" i="3"/>
  <c r="EK32" i="3"/>
  <c r="EK33" i="3"/>
  <c r="EK34" i="3"/>
  <c r="EK36" i="3"/>
  <c r="EK38" i="3"/>
  <c r="EK40" i="3"/>
  <c r="EK42" i="3"/>
  <c r="EK35" i="3"/>
  <c r="EK37" i="3"/>
  <c r="EK39" i="3"/>
  <c r="EK41" i="3"/>
  <c r="EK43" i="3"/>
  <c r="EK45" i="3"/>
  <c r="EK47" i="3"/>
  <c r="EK49" i="3"/>
  <c r="EK51" i="3"/>
  <c r="EK53" i="3"/>
  <c r="EK55" i="3"/>
  <c r="EK57" i="3"/>
  <c r="EK59" i="3"/>
  <c r="EK44" i="3"/>
  <c r="EK46" i="3"/>
  <c r="EK48" i="3"/>
  <c r="EK50" i="3"/>
  <c r="EK52" i="3"/>
  <c r="EK54" i="3"/>
  <c r="EK56" i="3"/>
  <c r="EK58" i="3"/>
  <c r="EK60" i="3"/>
  <c r="EK61" i="3"/>
  <c r="EK63" i="3"/>
  <c r="EK65" i="3"/>
  <c r="EK67" i="3"/>
  <c r="EK69" i="3"/>
  <c r="EK71" i="3"/>
  <c r="EK73" i="3"/>
  <c r="EK75" i="3"/>
  <c r="EK77" i="3"/>
  <c r="EK79" i="3"/>
  <c r="EK81" i="3"/>
  <c r="EK83" i="3"/>
  <c r="EK85" i="3"/>
  <c r="EK87" i="3"/>
  <c r="EK89" i="3"/>
  <c r="EK91" i="3"/>
  <c r="EK93" i="3"/>
  <c r="EK95" i="3"/>
  <c r="EK62" i="3"/>
  <c r="EK64" i="3"/>
  <c r="EK66" i="3"/>
  <c r="EK68" i="3"/>
  <c r="EK70" i="3"/>
  <c r="EK72" i="3"/>
  <c r="EK74" i="3"/>
  <c r="EK76" i="3"/>
  <c r="EK78" i="3"/>
  <c r="EK80" i="3"/>
  <c r="EK82" i="3"/>
  <c r="EK84" i="3"/>
  <c r="EK86" i="3"/>
  <c r="EK88" i="3"/>
  <c r="EK90" i="3"/>
  <c r="EK92" i="3"/>
  <c r="EK94" i="3"/>
  <c r="EK96" i="3"/>
  <c r="EK98" i="3"/>
  <c r="EK100" i="3"/>
  <c r="EK102" i="3"/>
  <c r="EK97" i="3"/>
  <c r="EK99" i="3"/>
  <c r="EK101" i="3"/>
  <c r="EK103" i="3"/>
  <c r="ET3" i="3"/>
  <c r="EK11" i="3"/>
  <c r="EK31" i="3"/>
  <c r="EK21" i="3"/>
  <c r="EK27" i="3"/>
  <c r="EK30" i="3"/>
  <c r="EK23" i="3"/>
  <c r="EK20" i="3"/>
  <c r="EK19" i="3"/>
  <c r="EK18" i="3"/>
  <c r="EK13" i="3"/>
  <c r="EK17" i="3"/>
  <c r="EK25" i="3"/>
  <c r="EK24" i="3"/>
  <c r="EK29" i="3"/>
  <c r="EK22" i="3"/>
  <c r="EK26" i="3"/>
  <c r="EK28" i="3"/>
  <c r="EK14" i="3"/>
  <c r="EK15" i="3"/>
  <c r="EK12" i="3"/>
  <c r="EK16" i="3"/>
  <c r="FC6" i="3"/>
  <c r="ES7" i="3"/>
  <c r="PF3" i="3"/>
  <c r="FP3" i="3"/>
  <c r="A40" i="9"/>
  <c r="A23" i="3"/>
  <c r="AR21" i="3"/>
  <c r="AQ22" i="3"/>
  <c r="N21" i="3"/>
  <c r="M22" i="3"/>
  <c r="X21" i="3"/>
  <c r="W22" i="3"/>
  <c r="R20" i="3"/>
  <c r="P20" i="3"/>
  <c r="O20" i="3"/>
  <c r="Y20" i="3"/>
  <c r="AS20" i="3"/>
  <c r="CX15" i="3"/>
  <c r="CN16" i="3"/>
  <c r="BJ19" i="3"/>
  <c r="EL11" i="3"/>
  <c r="DH14" i="3"/>
  <c r="AZ20" i="3"/>
  <c r="BT18" i="3"/>
  <c r="AP22" i="3"/>
  <c r="DR13" i="3"/>
  <c r="V22" i="3"/>
  <c r="EB12" i="3"/>
  <c r="L22" i="3"/>
  <c r="CD17" i="3"/>
  <c r="EM12" i="3" l="1"/>
  <c r="EN11" i="3"/>
  <c r="EO11" i="3" s="1"/>
  <c r="DS14" i="3"/>
  <c r="DT13" i="3"/>
  <c r="DU13" i="3" s="1"/>
  <c r="CF17" i="3"/>
  <c r="CG17" i="3" s="1"/>
  <c r="CE18" i="3"/>
  <c r="DJ14" i="3"/>
  <c r="DK14" i="3" s="1"/>
  <c r="DI15" i="3"/>
  <c r="BV18" i="3"/>
  <c r="BW18" i="3" s="1"/>
  <c r="BU19" i="3"/>
  <c r="CZ15" i="3"/>
  <c r="DA15" i="3" s="1"/>
  <c r="CY16" i="3"/>
  <c r="BB20" i="3"/>
  <c r="BC20" i="3" s="1"/>
  <c r="BA21" i="3"/>
  <c r="BK20" i="3"/>
  <c r="BL19" i="3"/>
  <c r="BM19" i="3" s="1"/>
  <c r="CP16" i="3"/>
  <c r="CQ16" i="3" s="1"/>
  <c r="CO17" i="3"/>
  <c r="ED12" i="3"/>
  <c r="EE12" i="3" s="1"/>
  <c r="EC13" i="3"/>
  <c r="FZ3" i="3"/>
  <c r="FM6" i="3"/>
  <c r="FC7" i="3"/>
  <c r="EU125" i="3"/>
  <c r="EU119" i="3"/>
  <c r="EU113" i="3"/>
  <c r="EU109" i="3"/>
  <c r="EU120" i="3"/>
  <c r="EU110" i="3"/>
  <c r="EU121" i="3"/>
  <c r="EU112" i="3"/>
  <c r="EU111" i="3"/>
  <c r="EU124" i="3"/>
  <c r="EU117" i="3"/>
  <c r="EU126" i="3"/>
  <c r="EU118" i="3"/>
  <c r="EU114" i="3"/>
  <c r="EU127" i="3"/>
  <c r="EU115" i="3"/>
  <c r="EU128" i="3"/>
  <c r="EU122" i="3"/>
  <c r="EU116" i="3"/>
  <c r="EU108" i="3"/>
  <c r="EU123" i="3"/>
  <c r="EU105" i="3"/>
  <c r="EU106" i="3"/>
  <c r="EU104" i="3"/>
  <c r="EU107" i="3"/>
  <c r="EU35" i="3"/>
  <c r="EU37" i="3"/>
  <c r="EU39" i="3"/>
  <c r="EU41" i="3"/>
  <c r="EU32" i="3"/>
  <c r="EU33" i="3"/>
  <c r="EU34" i="3"/>
  <c r="EU36" i="3"/>
  <c r="EU38" i="3"/>
  <c r="EU42" i="3"/>
  <c r="EU44" i="3"/>
  <c r="EU46" i="3"/>
  <c r="EU48" i="3"/>
  <c r="EU50" i="3"/>
  <c r="EU52" i="3"/>
  <c r="EU54" i="3"/>
  <c r="EU56" i="3"/>
  <c r="EU58" i="3"/>
  <c r="EU60" i="3"/>
  <c r="EU40" i="3"/>
  <c r="EU43" i="3"/>
  <c r="EU45" i="3"/>
  <c r="EU47" i="3"/>
  <c r="EU49" i="3"/>
  <c r="EU51" i="3"/>
  <c r="EU53" i="3"/>
  <c r="EU55" i="3"/>
  <c r="EU57" i="3"/>
  <c r="EU62" i="3"/>
  <c r="EU64" i="3"/>
  <c r="EU66" i="3"/>
  <c r="EU68" i="3"/>
  <c r="EU70" i="3"/>
  <c r="EU72" i="3"/>
  <c r="EU74" i="3"/>
  <c r="EU76" i="3"/>
  <c r="EU78" i="3"/>
  <c r="EU80" i="3"/>
  <c r="EU82" i="3"/>
  <c r="EU84" i="3"/>
  <c r="EU86" i="3"/>
  <c r="EU88" i="3"/>
  <c r="EU90" i="3"/>
  <c r="EU92" i="3"/>
  <c r="EU94" i="3"/>
  <c r="EU59" i="3"/>
  <c r="EU61" i="3"/>
  <c r="EU63" i="3"/>
  <c r="EU65" i="3"/>
  <c r="EU67" i="3"/>
  <c r="EU69" i="3"/>
  <c r="EU71" i="3"/>
  <c r="EU73" i="3"/>
  <c r="EU75" i="3"/>
  <c r="EU77" i="3"/>
  <c r="EU79" i="3"/>
  <c r="EU81" i="3"/>
  <c r="EU83" i="3"/>
  <c r="EU85" i="3"/>
  <c r="EU87" i="3"/>
  <c r="EU89" i="3"/>
  <c r="EU91" i="3"/>
  <c r="EU93" i="3"/>
  <c r="EU95" i="3"/>
  <c r="EU97" i="3"/>
  <c r="EU99" i="3"/>
  <c r="EU101" i="3"/>
  <c r="EU103" i="3"/>
  <c r="EU96" i="3"/>
  <c r="EU98" i="3"/>
  <c r="EU100" i="3"/>
  <c r="EU102" i="3"/>
  <c r="FD3" i="3"/>
  <c r="EU27" i="3"/>
  <c r="EU29" i="3"/>
  <c r="EU31" i="3"/>
  <c r="EU28" i="3"/>
  <c r="EU23" i="3"/>
  <c r="EU20" i="3"/>
  <c r="EU19" i="3"/>
  <c r="EU15" i="3"/>
  <c r="EU12" i="3"/>
  <c r="EU17" i="3"/>
  <c r="EU11" i="3"/>
  <c r="EU22" i="3"/>
  <c r="EU24" i="3"/>
  <c r="EU30" i="3"/>
  <c r="EU26" i="3"/>
  <c r="EU25" i="3"/>
  <c r="EU21" i="3"/>
  <c r="EU18" i="3"/>
  <c r="EU16" i="3"/>
  <c r="EU13" i="3"/>
  <c r="EU14" i="3"/>
  <c r="A41" i="9"/>
  <c r="A24" i="3"/>
  <c r="A25" i="3" s="1"/>
  <c r="X22" i="3"/>
  <c r="W23" i="3"/>
  <c r="M23" i="3"/>
  <c r="N22" i="3"/>
  <c r="AR22" i="3"/>
  <c r="AQ23" i="3"/>
  <c r="Y21" i="3"/>
  <c r="R21" i="3"/>
  <c r="O21" i="3"/>
  <c r="P21" i="3"/>
  <c r="AS21" i="3"/>
  <c r="L23" i="3"/>
  <c r="EV11" i="3"/>
  <c r="DR14" i="3"/>
  <c r="CN17" i="3"/>
  <c r="CD18" i="3"/>
  <c r="V23" i="3"/>
  <c r="CX16" i="3"/>
  <c r="EL12" i="3"/>
  <c r="BJ20" i="3"/>
  <c r="EB13" i="3"/>
  <c r="DH15" i="3"/>
  <c r="AP23" i="3"/>
  <c r="AZ21" i="3"/>
  <c r="BT19" i="3"/>
  <c r="EX11" i="3" l="1"/>
  <c r="EY11" i="3" s="1"/>
  <c r="EW12" i="3"/>
  <c r="ED13" i="3"/>
  <c r="EE13" i="3" s="1"/>
  <c r="EC14" i="3"/>
  <c r="CO18" i="3"/>
  <c r="CP17" i="3"/>
  <c r="CQ17" i="3" s="1"/>
  <c r="BA22" i="3"/>
  <c r="BB21" i="3"/>
  <c r="CZ16" i="3"/>
  <c r="DA16" i="3" s="1"/>
  <c r="CY17" i="3"/>
  <c r="BU20" i="3"/>
  <c r="BV19" i="3"/>
  <c r="BW19" i="3" s="1"/>
  <c r="DI16" i="3"/>
  <c r="DJ15" i="3"/>
  <c r="DK15" i="3" s="1"/>
  <c r="CF18" i="3"/>
  <c r="CG18" i="3" s="1"/>
  <c r="CE19" i="3"/>
  <c r="BL20" i="3"/>
  <c r="BM20" i="3" s="1"/>
  <c r="BK21" i="3"/>
  <c r="DT14" i="3"/>
  <c r="DU14" i="3" s="1"/>
  <c r="DS15" i="3"/>
  <c r="EN12" i="3"/>
  <c r="EO12" i="3" s="1"/>
  <c r="EM13" i="3"/>
  <c r="FM7" i="3"/>
  <c r="FW6" i="3"/>
  <c r="FE127" i="3"/>
  <c r="FE121" i="3"/>
  <c r="FE117" i="3"/>
  <c r="FE115" i="3"/>
  <c r="FE128" i="3"/>
  <c r="FE123" i="3"/>
  <c r="FE116" i="3"/>
  <c r="FE111" i="3"/>
  <c r="FE125" i="3"/>
  <c r="FE120" i="3"/>
  <c r="FE113" i="3"/>
  <c r="FE126" i="3"/>
  <c r="FE122" i="3"/>
  <c r="FE114" i="3"/>
  <c r="FE124" i="3"/>
  <c r="FE118" i="3"/>
  <c r="FE112" i="3"/>
  <c r="FE119" i="3"/>
  <c r="FE107" i="3"/>
  <c r="FE105" i="3"/>
  <c r="FE108" i="3"/>
  <c r="FE106" i="3"/>
  <c r="FE109" i="3"/>
  <c r="FE104" i="3"/>
  <c r="FE110" i="3"/>
  <c r="FE32" i="3"/>
  <c r="FE33" i="3"/>
  <c r="FE34" i="3"/>
  <c r="FE36" i="3"/>
  <c r="FE38" i="3"/>
  <c r="FE40" i="3"/>
  <c r="FE42" i="3"/>
  <c r="FE35" i="3"/>
  <c r="FE37" i="3"/>
  <c r="FE39" i="3"/>
  <c r="FE43" i="3"/>
  <c r="FE45" i="3"/>
  <c r="FE47" i="3"/>
  <c r="FE49" i="3"/>
  <c r="FE51" i="3"/>
  <c r="FE53" i="3"/>
  <c r="FE55" i="3"/>
  <c r="FE57" i="3"/>
  <c r="FE59" i="3"/>
  <c r="FE41" i="3"/>
  <c r="FE44" i="3"/>
  <c r="FE46" i="3"/>
  <c r="FE48" i="3"/>
  <c r="FE50" i="3"/>
  <c r="FE52" i="3"/>
  <c r="FE54" i="3"/>
  <c r="FE56" i="3"/>
  <c r="FE58" i="3"/>
  <c r="FE61" i="3"/>
  <c r="FE63" i="3"/>
  <c r="FE65" i="3"/>
  <c r="FE67" i="3"/>
  <c r="FE69" i="3"/>
  <c r="FE71" i="3"/>
  <c r="FE73" i="3"/>
  <c r="FE75" i="3"/>
  <c r="FE77" i="3"/>
  <c r="FE79" i="3"/>
  <c r="FE81" i="3"/>
  <c r="FE83" i="3"/>
  <c r="FE85" i="3"/>
  <c r="FE87" i="3"/>
  <c r="FE89" i="3"/>
  <c r="FE91" i="3"/>
  <c r="FE93" i="3"/>
  <c r="FE95" i="3"/>
  <c r="FE60" i="3"/>
  <c r="FE62" i="3"/>
  <c r="FE64" i="3"/>
  <c r="FE66" i="3"/>
  <c r="FE68" i="3"/>
  <c r="FE70" i="3"/>
  <c r="FE72" i="3"/>
  <c r="FE74" i="3"/>
  <c r="FE76" i="3"/>
  <c r="FE78" i="3"/>
  <c r="FE80" i="3"/>
  <c r="FE82" i="3"/>
  <c r="FE84" i="3"/>
  <c r="FE86" i="3"/>
  <c r="FE88" i="3"/>
  <c r="FE90" i="3"/>
  <c r="FE92" i="3"/>
  <c r="FE94" i="3"/>
  <c r="FE96" i="3"/>
  <c r="FE98" i="3"/>
  <c r="FE100" i="3"/>
  <c r="FE102" i="3"/>
  <c r="FE97" i="3"/>
  <c r="FE99" i="3"/>
  <c r="FE101" i="3"/>
  <c r="FE103" i="3"/>
  <c r="FN3" i="3"/>
  <c r="FE11" i="3"/>
  <c r="FE29" i="3"/>
  <c r="FE31" i="3"/>
  <c r="FE25" i="3"/>
  <c r="FE27" i="3"/>
  <c r="FE23" i="3"/>
  <c r="FE28" i="3"/>
  <c r="FE19" i="3"/>
  <c r="FE13" i="3"/>
  <c r="FE17" i="3"/>
  <c r="FE15" i="3"/>
  <c r="FE16" i="3"/>
  <c r="FE18" i="3"/>
  <c r="FE21" i="3"/>
  <c r="FE26" i="3"/>
  <c r="FE24" i="3"/>
  <c r="FE20" i="3"/>
  <c r="FE22" i="3"/>
  <c r="FE30" i="3"/>
  <c r="FE12" i="3"/>
  <c r="FE14" i="3"/>
  <c r="PZ3" i="3"/>
  <c r="GJ3" i="3"/>
  <c r="A42" i="9"/>
  <c r="AR23" i="3"/>
  <c r="AQ24" i="3"/>
  <c r="W24" i="3"/>
  <c r="X23" i="3"/>
  <c r="N23" i="3"/>
  <c r="M24" i="3"/>
  <c r="O22" i="3"/>
  <c r="P22" i="3"/>
  <c r="R22" i="3"/>
  <c r="AS22" i="3"/>
  <c r="AB22" i="3"/>
  <c r="Z22" i="3"/>
  <c r="Y22" i="3"/>
  <c r="BC21" i="3"/>
  <c r="A26" i="3"/>
  <c r="CD19" i="3"/>
  <c r="EB14" i="3"/>
  <c r="EV12" i="3"/>
  <c r="AZ22" i="3"/>
  <c r="L24" i="3"/>
  <c r="FF11" i="3"/>
  <c r="CN18" i="3"/>
  <c r="DR15" i="3"/>
  <c r="CX17" i="3"/>
  <c r="EL13" i="3"/>
  <c r="DH16" i="3"/>
  <c r="BT20" i="3"/>
  <c r="AP24" i="3"/>
  <c r="BJ21" i="3"/>
  <c r="V24" i="3"/>
  <c r="EM14" i="3" l="1"/>
  <c r="EN13" i="3"/>
  <c r="EO13" i="3" s="1"/>
  <c r="DT15" i="3"/>
  <c r="DU15" i="3" s="1"/>
  <c r="DS16" i="3"/>
  <c r="BK22" i="3"/>
  <c r="BL21" i="3"/>
  <c r="BM21" i="3" s="1"/>
  <c r="CE20" i="3"/>
  <c r="CF19" i="3"/>
  <c r="CG19" i="3" s="1"/>
  <c r="CY18" i="3"/>
  <c r="CZ17" i="3"/>
  <c r="DA17" i="3" s="1"/>
  <c r="EC15" i="3"/>
  <c r="ED14" i="3"/>
  <c r="EE14" i="3" s="1"/>
  <c r="EW13" i="3"/>
  <c r="EX12" i="3"/>
  <c r="EY12" i="3" s="1"/>
  <c r="FH11" i="3"/>
  <c r="FI11" i="3" s="1"/>
  <c r="FG12" i="3"/>
  <c r="DJ16" i="3"/>
  <c r="DK16" i="3" s="1"/>
  <c r="DI17" i="3"/>
  <c r="BU21" i="3"/>
  <c r="BV20" i="3"/>
  <c r="BW20" i="3" s="1"/>
  <c r="BB22" i="3"/>
  <c r="BC22" i="3" s="1"/>
  <c r="BA23" i="3"/>
  <c r="CO19" i="3"/>
  <c r="CP18" i="3"/>
  <c r="CQ18" i="3" s="1"/>
  <c r="FO128" i="3"/>
  <c r="FO120" i="3"/>
  <c r="FO116" i="3"/>
  <c r="FO124" i="3"/>
  <c r="FO117" i="3"/>
  <c r="FO112" i="3"/>
  <c r="FO127" i="3"/>
  <c r="FO115" i="3"/>
  <c r="FO125" i="3"/>
  <c r="FO119" i="3"/>
  <c r="FO111" i="3"/>
  <c r="FO126" i="3"/>
  <c r="FO118" i="3"/>
  <c r="FO110" i="3"/>
  <c r="FO121" i="3"/>
  <c r="FO109" i="3"/>
  <c r="FO123" i="3"/>
  <c r="FO113" i="3"/>
  <c r="FO122" i="3"/>
  <c r="FO114" i="3"/>
  <c r="FO104" i="3"/>
  <c r="FO108" i="3"/>
  <c r="FO107" i="3"/>
  <c r="FO105" i="3"/>
  <c r="FO106" i="3"/>
  <c r="FO35" i="3"/>
  <c r="FO37" i="3"/>
  <c r="FO39" i="3"/>
  <c r="FO41" i="3"/>
  <c r="FO32" i="3"/>
  <c r="FO33" i="3"/>
  <c r="FO34" i="3"/>
  <c r="FO36" i="3"/>
  <c r="FO38" i="3"/>
  <c r="FO40" i="3"/>
  <c r="FO44" i="3"/>
  <c r="FO46" i="3"/>
  <c r="FO48" i="3"/>
  <c r="FO50" i="3"/>
  <c r="FO52" i="3"/>
  <c r="FO54" i="3"/>
  <c r="FO56" i="3"/>
  <c r="FO58" i="3"/>
  <c r="FO42" i="3"/>
  <c r="FO43" i="3"/>
  <c r="FO45" i="3"/>
  <c r="FO47" i="3"/>
  <c r="FO49" i="3"/>
  <c r="FO51" i="3"/>
  <c r="FO53" i="3"/>
  <c r="FO55" i="3"/>
  <c r="FO57" i="3"/>
  <c r="FO59" i="3"/>
  <c r="FO60" i="3"/>
  <c r="FO62" i="3"/>
  <c r="FO64" i="3"/>
  <c r="FO66" i="3"/>
  <c r="FO68" i="3"/>
  <c r="FO70" i="3"/>
  <c r="FO72" i="3"/>
  <c r="FO74" i="3"/>
  <c r="FO76" i="3"/>
  <c r="FO78" i="3"/>
  <c r="FO80" i="3"/>
  <c r="FO82" i="3"/>
  <c r="FO84" i="3"/>
  <c r="FO86" i="3"/>
  <c r="FO88" i="3"/>
  <c r="FO90" i="3"/>
  <c r="FO92" i="3"/>
  <c r="FO94" i="3"/>
  <c r="FO61" i="3"/>
  <c r="FO63" i="3"/>
  <c r="FO65" i="3"/>
  <c r="FO67" i="3"/>
  <c r="FO69" i="3"/>
  <c r="FO71" i="3"/>
  <c r="FO73" i="3"/>
  <c r="FO75" i="3"/>
  <c r="FO77" i="3"/>
  <c r="FO79" i="3"/>
  <c r="FO81" i="3"/>
  <c r="FO83" i="3"/>
  <c r="FO85" i="3"/>
  <c r="FO87" i="3"/>
  <c r="FO89" i="3"/>
  <c r="FO91" i="3"/>
  <c r="FO93" i="3"/>
  <c r="FO97" i="3"/>
  <c r="FO99" i="3"/>
  <c r="FO101" i="3"/>
  <c r="FO103" i="3"/>
  <c r="FO95" i="3"/>
  <c r="FO96" i="3"/>
  <c r="FO98" i="3"/>
  <c r="FO100" i="3"/>
  <c r="FO102" i="3"/>
  <c r="FX3" i="3"/>
  <c r="FO28" i="3"/>
  <c r="FO29" i="3"/>
  <c r="FO27" i="3"/>
  <c r="FO22" i="3"/>
  <c r="FO25" i="3"/>
  <c r="FO26" i="3"/>
  <c r="FO17" i="3"/>
  <c r="FO13" i="3"/>
  <c r="FO12" i="3"/>
  <c r="FO14" i="3"/>
  <c r="FO11" i="3"/>
  <c r="FO31" i="3"/>
  <c r="FO20" i="3"/>
  <c r="FO23" i="3"/>
  <c r="FO30" i="3"/>
  <c r="FO21" i="3"/>
  <c r="FO24" i="3"/>
  <c r="FO19" i="3"/>
  <c r="FO15" i="3"/>
  <c r="FO16" i="3"/>
  <c r="FO18" i="3"/>
  <c r="FW7" i="3"/>
  <c r="GG6" i="3"/>
  <c r="GT3" i="3"/>
  <c r="A43" i="9"/>
  <c r="N24" i="3"/>
  <c r="M25" i="3"/>
  <c r="AR24" i="3"/>
  <c r="AQ25" i="3"/>
  <c r="X24" i="3"/>
  <c r="W25" i="3"/>
  <c r="Y23" i="3"/>
  <c r="AB23" i="3"/>
  <c r="Z23" i="3"/>
  <c r="A27" i="3"/>
  <c r="R23" i="3"/>
  <c r="P23" i="3"/>
  <c r="O23" i="3"/>
  <c r="AS23" i="3"/>
  <c r="EL14" i="3"/>
  <c r="DR16" i="3"/>
  <c r="FF12" i="3"/>
  <c r="EV13" i="3"/>
  <c r="CD20" i="3"/>
  <c r="BT21" i="3"/>
  <c r="FP11" i="3"/>
  <c r="EB15" i="3"/>
  <c r="DH17" i="3"/>
  <c r="CN19" i="3"/>
  <c r="L25" i="3"/>
  <c r="BJ22" i="3"/>
  <c r="AP25" i="3"/>
  <c r="CX18" i="3"/>
  <c r="V25" i="3"/>
  <c r="AZ23" i="3"/>
  <c r="BB23" i="3" l="1"/>
  <c r="BC23" i="3" s="1"/>
  <c r="BA24" i="3"/>
  <c r="DJ17" i="3"/>
  <c r="DK17" i="3" s="1"/>
  <c r="DI18" i="3"/>
  <c r="FH12" i="3"/>
  <c r="FI12" i="3" s="1"/>
  <c r="FG13" i="3"/>
  <c r="DS17" i="3"/>
  <c r="DT16" i="3"/>
  <c r="DU16" i="3" s="1"/>
  <c r="FQ12" i="3"/>
  <c r="FR11" i="3"/>
  <c r="FS11" i="3" s="1"/>
  <c r="CP19" i="3"/>
  <c r="CQ19" i="3" s="1"/>
  <c r="CO20" i="3"/>
  <c r="BU22" i="3"/>
  <c r="BV21" i="3"/>
  <c r="BW21" i="3" s="1"/>
  <c r="EX13" i="3"/>
  <c r="EY13" i="3" s="1"/>
  <c r="EW14" i="3"/>
  <c r="EC16" i="3"/>
  <c r="ED15" i="3"/>
  <c r="EE15" i="3" s="1"/>
  <c r="CY19" i="3"/>
  <c r="CZ18" i="3"/>
  <c r="DA18" i="3" s="1"/>
  <c r="CE21" i="3"/>
  <c r="CF20" i="3"/>
  <c r="CG20" i="3" s="1"/>
  <c r="BL22" i="3"/>
  <c r="BM22" i="3" s="1"/>
  <c r="BK23" i="3"/>
  <c r="EM15" i="3"/>
  <c r="EN14" i="3"/>
  <c r="EO14" i="3" s="1"/>
  <c r="QT3" i="3"/>
  <c r="HN3" i="3"/>
  <c r="FY122" i="3"/>
  <c r="FY114" i="3"/>
  <c r="FY126" i="3"/>
  <c r="FY123" i="3"/>
  <c r="FY118" i="3"/>
  <c r="FY115" i="3"/>
  <c r="FY125" i="3"/>
  <c r="FY117" i="3"/>
  <c r="FY124" i="3"/>
  <c r="FY116" i="3"/>
  <c r="FY121" i="3"/>
  <c r="FY127" i="3"/>
  <c r="FY119" i="3"/>
  <c r="FY128" i="3"/>
  <c r="FY120" i="3"/>
  <c r="FY107" i="3"/>
  <c r="FY105" i="3"/>
  <c r="FY104" i="3"/>
  <c r="FY110" i="3"/>
  <c r="FY108" i="3"/>
  <c r="FY113" i="3"/>
  <c r="FY106" i="3"/>
  <c r="FY109" i="3"/>
  <c r="FY111" i="3"/>
  <c r="FY112" i="3"/>
  <c r="FY32" i="3"/>
  <c r="FY33" i="3"/>
  <c r="FY34" i="3"/>
  <c r="FY36" i="3"/>
  <c r="FY38" i="3"/>
  <c r="FY40" i="3"/>
  <c r="FY42" i="3"/>
  <c r="FY35" i="3"/>
  <c r="FY37" i="3"/>
  <c r="FY39" i="3"/>
  <c r="FY41" i="3"/>
  <c r="FY43" i="3"/>
  <c r="FY45" i="3"/>
  <c r="FY47" i="3"/>
  <c r="FY49" i="3"/>
  <c r="FY51" i="3"/>
  <c r="FY53" i="3"/>
  <c r="FY55" i="3"/>
  <c r="FY57" i="3"/>
  <c r="FY59" i="3"/>
  <c r="FY44" i="3"/>
  <c r="FY46" i="3"/>
  <c r="FY48" i="3"/>
  <c r="FY50" i="3"/>
  <c r="FY52" i="3"/>
  <c r="FY54" i="3"/>
  <c r="FY56" i="3"/>
  <c r="FY58" i="3"/>
  <c r="FY61" i="3"/>
  <c r="FY63" i="3"/>
  <c r="FY65" i="3"/>
  <c r="FY67" i="3"/>
  <c r="FY69" i="3"/>
  <c r="FY71" i="3"/>
  <c r="FY73" i="3"/>
  <c r="FY75" i="3"/>
  <c r="FY77" i="3"/>
  <c r="FY79" i="3"/>
  <c r="FY81" i="3"/>
  <c r="FY83" i="3"/>
  <c r="FY85" i="3"/>
  <c r="FY87" i="3"/>
  <c r="FY89" i="3"/>
  <c r="FY91" i="3"/>
  <c r="FY93" i="3"/>
  <c r="FY95" i="3"/>
  <c r="FY60" i="3"/>
  <c r="FY62" i="3"/>
  <c r="FY64" i="3"/>
  <c r="FY66" i="3"/>
  <c r="FY68" i="3"/>
  <c r="FY70" i="3"/>
  <c r="FY72" i="3"/>
  <c r="FY74" i="3"/>
  <c r="FY76" i="3"/>
  <c r="FY78" i="3"/>
  <c r="FY80" i="3"/>
  <c r="FY82" i="3"/>
  <c r="FY84" i="3"/>
  <c r="FY86" i="3"/>
  <c r="FY88" i="3"/>
  <c r="FY90" i="3"/>
  <c r="FY92" i="3"/>
  <c r="FY94" i="3"/>
  <c r="FY96" i="3"/>
  <c r="FY98" i="3"/>
  <c r="FY100" i="3"/>
  <c r="FY102" i="3"/>
  <c r="FY97" i="3"/>
  <c r="FY99" i="3"/>
  <c r="FY101" i="3"/>
  <c r="FY103" i="3"/>
  <c r="GH3" i="3"/>
  <c r="FY25" i="3"/>
  <c r="FY28" i="3"/>
  <c r="FY20" i="3"/>
  <c r="FY24" i="3"/>
  <c r="FY21" i="3"/>
  <c r="FY26" i="3"/>
  <c r="FY11" i="3"/>
  <c r="FY17" i="3"/>
  <c r="FY14" i="3"/>
  <c r="FY15" i="3"/>
  <c r="FY12" i="3"/>
  <c r="FY29" i="3"/>
  <c r="FY27" i="3"/>
  <c r="FY23" i="3"/>
  <c r="FY22" i="3"/>
  <c r="FY31" i="3"/>
  <c r="FY30" i="3"/>
  <c r="FY18" i="3"/>
  <c r="FY19" i="3"/>
  <c r="FY16" i="3"/>
  <c r="FY13" i="3"/>
  <c r="GQ6" i="3"/>
  <c r="GG7" i="3"/>
  <c r="A44" i="9"/>
  <c r="AR25" i="3"/>
  <c r="AQ26" i="3"/>
  <c r="X25" i="3"/>
  <c r="W26" i="3"/>
  <c r="M26" i="3"/>
  <c r="N25" i="3"/>
  <c r="AS24" i="3"/>
  <c r="A28" i="3"/>
  <c r="Z24" i="3"/>
  <c r="Y24" i="3"/>
  <c r="AB24" i="3"/>
  <c r="R24" i="3"/>
  <c r="O24" i="3"/>
  <c r="P24" i="3"/>
  <c r="EB16" i="3"/>
  <c r="DH18" i="3"/>
  <c r="EL15" i="3"/>
  <c r="L26" i="3"/>
  <c r="CX19" i="3"/>
  <c r="FZ11" i="3"/>
  <c r="FF13" i="3"/>
  <c r="CD21" i="3"/>
  <c r="FP12" i="3"/>
  <c r="BJ23" i="3"/>
  <c r="EV14" i="3"/>
  <c r="BT22" i="3"/>
  <c r="DR17" i="3"/>
  <c r="CN20" i="3"/>
  <c r="AZ24" i="3"/>
  <c r="AP26" i="3"/>
  <c r="V26" i="3"/>
  <c r="BX21" i="3" l="1"/>
  <c r="BZ21" i="3"/>
  <c r="BL23" i="3"/>
  <c r="BM23" i="3" s="1"/>
  <c r="BK24" i="3"/>
  <c r="EX14" i="3"/>
  <c r="EY14" i="3" s="1"/>
  <c r="EW15" i="3"/>
  <c r="CP20" i="3"/>
  <c r="CO21" i="3"/>
  <c r="FG14" i="3"/>
  <c r="FH13" i="3"/>
  <c r="FI13" i="3" s="1"/>
  <c r="DI19" i="3"/>
  <c r="DJ18" i="3"/>
  <c r="DK18" i="3" s="1"/>
  <c r="BA25" i="3"/>
  <c r="BB24" i="3"/>
  <c r="BC24" i="3" s="1"/>
  <c r="GB11" i="3"/>
  <c r="GC11" i="3" s="1"/>
  <c r="GA12" i="3"/>
  <c r="EM16" i="3"/>
  <c r="EN15" i="3"/>
  <c r="EO15" i="3" s="1"/>
  <c r="CF21" i="3"/>
  <c r="CG21" i="3" s="1"/>
  <c r="CE22" i="3"/>
  <c r="CY20" i="3"/>
  <c r="CZ19" i="3"/>
  <c r="DA19" i="3" s="1"/>
  <c r="ED16" i="3"/>
  <c r="EE16" i="3" s="1"/>
  <c r="EC17" i="3"/>
  <c r="BU23" i="3"/>
  <c r="BV22" i="3"/>
  <c r="BX22" i="3" s="1"/>
  <c r="FQ13" i="3"/>
  <c r="FR12" i="3"/>
  <c r="FS12" i="3" s="1"/>
  <c r="DS18" i="3"/>
  <c r="DT17" i="3"/>
  <c r="DU17" i="3" s="1"/>
  <c r="GQ7" i="3"/>
  <c r="HA6" i="3"/>
  <c r="HA7" i="3" s="1"/>
  <c r="GI127" i="3"/>
  <c r="GI121" i="3"/>
  <c r="GI119" i="3"/>
  <c r="GI113" i="3"/>
  <c r="GI111" i="3"/>
  <c r="GI125" i="3"/>
  <c r="GI115" i="3"/>
  <c r="GI109" i="3"/>
  <c r="GI128" i="3"/>
  <c r="GI123" i="3"/>
  <c r="GI117" i="3"/>
  <c r="GI112" i="3"/>
  <c r="GI124" i="3"/>
  <c r="GI118" i="3"/>
  <c r="GI114" i="3"/>
  <c r="GI108" i="3"/>
  <c r="GI120" i="3"/>
  <c r="GI126" i="3"/>
  <c r="GI122" i="3"/>
  <c r="GI116" i="3"/>
  <c r="GI110" i="3"/>
  <c r="GR3" i="3"/>
  <c r="GI22" i="3"/>
  <c r="GI23" i="3"/>
  <c r="GI17" i="3"/>
  <c r="GI14" i="3"/>
  <c r="GI15" i="3"/>
  <c r="GI20" i="3"/>
  <c r="GI21" i="3"/>
  <c r="GI16" i="3"/>
  <c r="GI12" i="3"/>
  <c r="GI13" i="3"/>
  <c r="GI18" i="3"/>
  <c r="GI11" i="3"/>
  <c r="GI19" i="3"/>
  <c r="GI31" i="3"/>
  <c r="GI105" i="3"/>
  <c r="GI27" i="3"/>
  <c r="GI107" i="3"/>
  <c r="GI35" i="3"/>
  <c r="GI43" i="3"/>
  <c r="GI46" i="3"/>
  <c r="GI53" i="3"/>
  <c r="GI56" i="3"/>
  <c r="GI68" i="3"/>
  <c r="GI78" i="3"/>
  <c r="GI82" i="3"/>
  <c r="GI86" i="3"/>
  <c r="GI89" i="3"/>
  <c r="GI103" i="3"/>
  <c r="GI40" i="3"/>
  <c r="GI63" i="3"/>
  <c r="GI90" i="3"/>
  <c r="GI102" i="3"/>
  <c r="GI57" i="3"/>
  <c r="GI69" i="3"/>
  <c r="GI100" i="3"/>
  <c r="GI36" i="3"/>
  <c r="GI44" i="3"/>
  <c r="GI48" i="3"/>
  <c r="GI60" i="3"/>
  <c r="GI66" i="3"/>
  <c r="GI74" i="3"/>
  <c r="GI77" i="3"/>
  <c r="GI81" i="3"/>
  <c r="GI88" i="3"/>
  <c r="GI93" i="3"/>
  <c r="GI33" i="3"/>
  <c r="GI62" i="3"/>
  <c r="GI75" i="3"/>
  <c r="GI91" i="3"/>
  <c r="GI38" i="3"/>
  <c r="GI58" i="3"/>
  <c r="GI71" i="3"/>
  <c r="GI99" i="3"/>
  <c r="GI30" i="3"/>
  <c r="GI106" i="3"/>
  <c r="GI104" i="3"/>
  <c r="GI32" i="3"/>
  <c r="GI42" i="3"/>
  <c r="GI45" i="3"/>
  <c r="GI52" i="3"/>
  <c r="GI54" i="3"/>
  <c r="GI61" i="3"/>
  <c r="GI72" i="3"/>
  <c r="GI80" i="3"/>
  <c r="GI85" i="3"/>
  <c r="GI87" i="3"/>
  <c r="GI95" i="3"/>
  <c r="GI37" i="3"/>
  <c r="GI49" i="3"/>
  <c r="GI70" i="3"/>
  <c r="GI96" i="3"/>
  <c r="GI50" i="3"/>
  <c r="GI59" i="3"/>
  <c r="GI98" i="3"/>
  <c r="GI34" i="3"/>
  <c r="GI41" i="3"/>
  <c r="GI47" i="3"/>
  <c r="GI55" i="3"/>
  <c r="GI65" i="3"/>
  <c r="GI73" i="3"/>
  <c r="GI76" i="3"/>
  <c r="GI79" i="3"/>
  <c r="GI83" i="3"/>
  <c r="GI92" i="3"/>
  <c r="GI94" i="3"/>
  <c r="GI39" i="3"/>
  <c r="GI64" i="3"/>
  <c r="GI84" i="3"/>
  <c r="GI101" i="3"/>
  <c r="GI51" i="3"/>
  <c r="GI67" i="3"/>
  <c r="GI97" i="3"/>
  <c r="GI29" i="3"/>
  <c r="GI25" i="3"/>
  <c r="GI24" i="3"/>
  <c r="GI28" i="3"/>
  <c r="GI26" i="3"/>
  <c r="RN3" i="3"/>
  <c r="A45" i="9"/>
  <c r="X26" i="3"/>
  <c r="W27" i="3"/>
  <c r="AR26" i="3"/>
  <c r="AQ27" i="3"/>
  <c r="N26" i="3"/>
  <c r="M27" i="3"/>
  <c r="A29" i="3"/>
  <c r="O25" i="3"/>
  <c r="P25" i="3"/>
  <c r="R25" i="3"/>
  <c r="AB25" i="3"/>
  <c r="Z25" i="3"/>
  <c r="Y25" i="3"/>
  <c r="AS25" i="3"/>
  <c r="CX20" i="3"/>
  <c r="DR18" i="3"/>
  <c r="AP27" i="3"/>
  <c r="V27" i="3"/>
  <c r="FF14" i="3"/>
  <c r="BT23" i="3"/>
  <c r="L27" i="3"/>
  <c r="CN21" i="3"/>
  <c r="EB17" i="3"/>
  <c r="BJ24" i="3"/>
  <c r="EL16" i="3"/>
  <c r="AZ25" i="3"/>
  <c r="EV15" i="3"/>
  <c r="FP13" i="3"/>
  <c r="CD22" i="3"/>
  <c r="GJ11" i="3"/>
  <c r="DH19" i="3"/>
  <c r="FZ12" i="3"/>
  <c r="BW22" i="3" l="1"/>
  <c r="BZ22" i="3"/>
  <c r="GL11" i="3"/>
  <c r="GM11" i="3" s="1"/>
  <c r="GK12" i="3"/>
  <c r="ED17" i="3"/>
  <c r="EE17" i="3" s="1"/>
  <c r="EC18" i="3"/>
  <c r="CE23" i="3"/>
  <c r="CF22" i="3"/>
  <c r="CG22" i="3" s="1"/>
  <c r="GA13" i="3"/>
  <c r="GB12" i="3"/>
  <c r="GC12" i="3" s="1"/>
  <c r="CP21" i="3"/>
  <c r="CO22" i="3"/>
  <c r="EW16" i="3"/>
  <c r="EX15" i="3"/>
  <c r="EY15" i="3" s="1"/>
  <c r="BL24" i="3"/>
  <c r="BM24" i="3" s="1"/>
  <c r="BK25" i="3"/>
  <c r="DT18" i="3"/>
  <c r="DU18" i="3" s="1"/>
  <c r="DS19" i="3"/>
  <c r="FR13" i="3"/>
  <c r="FS13" i="3" s="1"/>
  <c r="FQ14" i="3"/>
  <c r="BV23" i="3"/>
  <c r="BX23" i="3" s="1"/>
  <c r="BU24" i="3"/>
  <c r="CZ20" i="3"/>
  <c r="DA20" i="3" s="1"/>
  <c r="CY21" i="3"/>
  <c r="EN16" i="3"/>
  <c r="EO16" i="3" s="1"/>
  <c r="EM17" i="3"/>
  <c r="BA26" i="3"/>
  <c r="BB25" i="3"/>
  <c r="BC25" i="3" s="1"/>
  <c r="DJ19" i="3"/>
  <c r="DI20" i="3"/>
  <c r="FH14" i="3"/>
  <c r="FI14" i="3" s="1"/>
  <c r="FG15" i="3"/>
  <c r="GS127" i="3"/>
  <c r="GS121" i="3"/>
  <c r="GS119" i="3"/>
  <c r="GS117" i="3"/>
  <c r="GS115" i="3"/>
  <c r="GS125" i="3"/>
  <c r="GS128" i="3"/>
  <c r="GS123" i="3"/>
  <c r="GS118" i="3"/>
  <c r="GS114" i="3"/>
  <c r="GS120" i="3"/>
  <c r="GS124" i="3"/>
  <c r="GS116" i="3"/>
  <c r="GS126" i="3"/>
  <c r="GS122" i="3"/>
  <c r="GS107" i="3"/>
  <c r="GS106" i="3"/>
  <c r="GS109" i="3"/>
  <c r="GS112" i="3"/>
  <c r="GS104" i="3"/>
  <c r="GS111" i="3"/>
  <c r="GS110" i="3"/>
  <c r="GS113" i="3"/>
  <c r="GS105" i="3"/>
  <c r="GS108" i="3"/>
  <c r="GS35" i="3"/>
  <c r="GS37" i="3"/>
  <c r="GS39" i="3"/>
  <c r="GS41" i="3"/>
  <c r="GS32" i="3"/>
  <c r="GS33" i="3"/>
  <c r="GS34" i="3"/>
  <c r="GS36" i="3"/>
  <c r="GS38" i="3"/>
  <c r="GS42" i="3"/>
  <c r="GS44" i="3"/>
  <c r="GS46" i="3"/>
  <c r="GS48" i="3"/>
  <c r="GS50" i="3"/>
  <c r="GS52" i="3"/>
  <c r="GS54" i="3"/>
  <c r="GS56" i="3"/>
  <c r="GS58" i="3"/>
  <c r="GS40" i="3"/>
  <c r="GS43" i="3"/>
  <c r="GS45" i="3"/>
  <c r="GS47" i="3"/>
  <c r="GS49" i="3"/>
  <c r="GS51" i="3"/>
  <c r="GS53" i="3"/>
  <c r="GS55" i="3"/>
  <c r="GS57" i="3"/>
  <c r="GS60" i="3"/>
  <c r="GS62" i="3"/>
  <c r="GS64" i="3"/>
  <c r="GS66" i="3"/>
  <c r="GS68" i="3"/>
  <c r="GS70" i="3"/>
  <c r="GS72" i="3"/>
  <c r="GS74" i="3"/>
  <c r="GS76" i="3"/>
  <c r="GS78" i="3"/>
  <c r="GS80" i="3"/>
  <c r="GS82" i="3"/>
  <c r="GS84" i="3"/>
  <c r="GS86" i="3"/>
  <c r="GS88" i="3"/>
  <c r="GS90" i="3"/>
  <c r="GS92" i="3"/>
  <c r="GS94" i="3"/>
  <c r="GS59" i="3"/>
  <c r="GS61" i="3"/>
  <c r="GS63" i="3"/>
  <c r="GS65" i="3"/>
  <c r="GS67" i="3"/>
  <c r="GS69" i="3"/>
  <c r="GS71" i="3"/>
  <c r="GS73" i="3"/>
  <c r="GS75" i="3"/>
  <c r="GS77" i="3"/>
  <c r="GS79" i="3"/>
  <c r="GS81" i="3"/>
  <c r="GS83" i="3"/>
  <c r="GS85" i="3"/>
  <c r="GS87" i="3"/>
  <c r="GS89" i="3"/>
  <c r="GS91" i="3"/>
  <c r="GS93" i="3"/>
  <c r="GS95" i="3"/>
  <c r="GS97" i="3"/>
  <c r="GS99" i="3"/>
  <c r="GS101" i="3"/>
  <c r="GS103" i="3"/>
  <c r="GS96" i="3"/>
  <c r="GS98" i="3"/>
  <c r="GS100" i="3"/>
  <c r="GS102" i="3"/>
  <c r="HL3" i="3"/>
  <c r="GS21" i="3"/>
  <c r="GS29" i="3"/>
  <c r="GS22" i="3"/>
  <c r="GS30" i="3"/>
  <c r="GS20" i="3"/>
  <c r="GS23" i="3"/>
  <c r="GS12" i="3"/>
  <c r="GS19" i="3"/>
  <c r="GS14" i="3"/>
  <c r="GS16" i="3"/>
  <c r="GS11" i="3"/>
  <c r="GS24" i="3"/>
  <c r="GS31" i="3"/>
  <c r="GS27" i="3"/>
  <c r="GS28" i="3"/>
  <c r="GS26" i="3"/>
  <c r="GS25" i="3"/>
  <c r="GS15" i="3"/>
  <c r="GS17" i="3"/>
  <c r="GS13" i="3"/>
  <c r="GS18" i="3"/>
  <c r="CR20" i="3"/>
  <c r="CQ20" i="3"/>
  <c r="CT20" i="3"/>
  <c r="A46" i="9"/>
  <c r="N27" i="3"/>
  <c r="M28" i="3"/>
  <c r="AQ28" i="3"/>
  <c r="AR27" i="3"/>
  <c r="W28" i="3"/>
  <c r="X27" i="3"/>
  <c r="O26" i="3"/>
  <c r="R26" i="3"/>
  <c r="P26" i="3"/>
  <c r="AT26" i="3"/>
  <c r="AV26" i="3"/>
  <c r="AS26" i="3"/>
  <c r="A30" i="3"/>
  <c r="AB26" i="3"/>
  <c r="Z26" i="3"/>
  <c r="Y26" i="3"/>
  <c r="P19" i="3"/>
  <c r="AZ26" i="3"/>
  <c r="L28" i="3"/>
  <c r="GT11" i="3"/>
  <c r="EV16" i="3"/>
  <c r="FP14" i="3"/>
  <c r="V28" i="3"/>
  <c r="EB18" i="3"/>
  <c r="EL17" i="3"/>
  <c r="CX21" i="3"/>
  <c r="AP28" i="3"/>
  <c r="FZ13" i="3"/>
  <c r="DH20" i="3"/>
  <c r="BT24" i="3"/>
  <c r="DR19" i="3"/>
  <c r="GJ12" i="3"/>
  <c r="CN22" i="3"/>
  <c r="CD23" i="3"/>
  <c r="FF15" i="3"/>
  <c r="BJ25" i="3"/>
  <c r="BW23" i="3" l="1"/>
  <c r="BZ23" i="3"/>
  <c r="GV11" i="3"/>
  <c r="GW11" i="3" s="1"/>
  <c r="GU12" i="3"/>
  <c r="FG16" i="3"/>
  <c r="FH15" i="3"/>
  <c r="FI15" i="3" s="1"/>
  <c r="DI21" i="3"/>
  <c r="DJ20" i="3"/>
  <c r="EM18" i="3"/>
  <c r="EN17" i="3"/>
  <c r="EO17" i="3" s="1"/>
  <c r="CZ21" i="3"/>
  <c r="DA21" i="3" s="1"/>
  <c r="CY22" i="3"/>
  <c r="BU25" i="3"/>
  <c r="BV24" i="3"/>
  <c r="BX24" i="3" s="1"/>
  <c r="FR14" i="3"/>
  <c r="FS14" i="3" s="1"/>
  <c r="FQ15" i="3"/>
  <c r="DT19" i="3"/>
  <c r="DU19" i="3" s="1"/>
  <c r="DS20" i="3"/>
  <c r="BL25" i="3"/>
  <c r="BK26" i="3"/>
  <c r="CP22" i="3"/>
  <c r="CO23" i="3"/>
  <c r="EC19" i="3"/>
  <c r="ED18" i="3"/>
  <c r="EE18" i="3" s="1"/>
  <c r="GL12" i="3"/>
  <c r="GM12" i="3" s="1"/>
  <c r="GK13" i="3"/>
  <c r="BB26" i="3"/>
  <c r="BC26" i="3" s="1"/>
  <c r="BA27" i="3"/>
  <c r="EW17" i="3"/>
  <c r="EX16" i="3"/>
  <c r="EY16" i="3" s="1"/>
  <c r="GA14" i="3"/>
  <c r="GB13" i="3"/>
  <c r="GC13" i="3" s="1"/>
  <c r="CE24" i="3"/>
  <c r="CF23" i="3"/>
  <c r="CG23" i="3" s="1"/>
  <c r="IF3" i="3"/>
  <c r="HM49" i="3"/>
  <c r="HM64" i="3"/>
  <c r="HM43" i="3"/>
  <c r="HM18" i="3"/>
  <c r="HM51" i="3"/>
  <c r="HM60" i="3"/>
  <c r="HM102" i="3"/>
  <c r="HM15" i="3"/>
  <c r="HM28" i="3"/>
  <c r="HM50" i="3"/>
  <c r="HM83" i="3"/>
  <c r="HM101" i="3"/>
  <c r="HM57" i="3"/>
  <c r="HM66" i="3"/>
  <c r="HM48" i="3"/>
  <c r="HM67" i="3"/>
  <c r="HM99" i="3"/>
  <c r="HM44" i="3"/>
  <c r="HM19" i="3"/>
  <c r="HM39" i="3"/>
  <c r="HM98" i="3"/>
  <c r="HM68" i="3"/>
  <c r="HM23" i="3"/>
  <c r="HM31" i="3"/>
  <c r="HM33" i="3"/>
  <c r="HM77" i="3"/>
  <c r="HM71" i="3"/>
  <c r="HM32" i="3"/>
  <c r="HM65" i="3"/>
  <c r="HM24" i="3"/>
  <c r="HM38" i="3"/>
  <c r="HM76" i="3"/>
  <c r="HM74" i="3"/>
  <c r="HM91" i="3"/>
  <c r="HM87" i="3"/>
  <c r="HM97" i="3"/>
  <c r="HM90" i="3"/>
  <c r="HM84" i="3"/>
  <c r="HM40" i="3"/>
  <c r="HM92" i="3"/>
  <c r="HM93" i="3"/>
  <c r="HM103" i="3"/>
  <c r="HM81" i="3"/>
  <c r="HM70" i="3"/>
  <c r="HM20" i="3"/>
  <c r="HM21" i="3"/>
  <c r="HM72" i="3"/>
  <c r="HM75" i="3"/>
  <c r="HM12" i="3"/>
  <c r="HM58" i="3"/>
  <c r="HM54" i="3"/>
  <c r="HM36" i="3"/>
  <c r="HM25" i="3"/>
  <c r="HM86" i="3"/>
  <c r="HM27" i="3"/>
  <c r="HM85" i="3"/>
  <c r="HM69" i="3"/>
  <c r="HM42" i="3"/>
  <c r="HM30" i="3"/>
  <c r="HM17" i="3"/>
  <c r="HM34" i="3"/>
  <c r="HM82" i="3"/>
  <c r="HM94" i="3"/>
  <c r="HM96" i="3"/>
  <c r="HM35" i="3"/>
  <c r="HM26" i="3"/>
  <c r="HM22" i="3"/>
  <c r="HM52" i="3"/>
  <c r="HM78" i="3"/>
  <c r="HM45" i="3"/>
  <c r="HM59" i="3"/>
  <c r="HM61" i="3"/>
  <c r="HM80" i="3"/>
  <c r="HM53" i="3"/>
  <c r="HM46" i="3"/>
  <c r="HM55" i="3"/>
  <c r="HM29" i="3"/>
  <c r="HM63" i="3"/>
  <c r="HM95" i="3"/>
  <c r="HM89" i="3"/>
  <c r="HM37" i="3"/>
  <c r="HM73" i="3"/>
  <c r="HM56" i="3"/>
  <c r="HM100" i="3"/>
  <c r="HM41" i="3"/>
  <c r="HM79" i="3"/>
  <c r="HM88" i="3"/>
  <c r="HM47" i="3"/>
  <c r="HM14" i="3"/>
  <c r="HM13" i="3"/>
  <c r="HM62" i="3"/>
  <c r="HM11" i="3"/>
  <c r="HM16" i="3"/>
  <c r="DK19" i="3"/>
  <c r="DN19" i="3"/>
  <c r="DL19" i="3"/>
  <c r="CQ21" i="3"/>
  <c r="CT21" i="3"/>
  <c r="CR21" i="3"/>
  <c r="A47" i="9"/>
  <c r="N28" i="3"/>
  <c r="M29" i="3"/>
  <c r="W29" i="3"/>
  <c r="X28" i="3"/>
  <c r="AQ29" i="3"/>
  <c r="AR28" i="3"/>
  <c r="A31" i="3"/>
  <c r="BM25" i="3"/>
  <c r="R27" i="3"/>
  <c r="P27" i="3"/>
  <c r="O27" i="3"/>
  <c r="Y27" i="3"/>
  <c r="Z27" i="3"/>
  <c r="AB27" i="3"/>
  <c r="AS27" i="3"/>
  <c r="AT27" i="3"/>
  <c r="AV27" i="3"/>
  <c r="EV17" i="3"/>
  <c r="CD24" i="3"/>
  <c r="FF16" i="3"/>
  <c r="EL18" i="3"/>
  <c r="FZ14" i="3"/>
  <c r="DR20" i="3"/>
  <c r="GJ13" i="3"/>
  <c r="GT12" i="3"/>
  <c r="FP15" i="3"/>
  <c r="BJ26" i="3"/>
  <c r="EB19" i="3"/>
  <c r="BT25" i="3"/>
  <c r="CN23" i="3"/>
  <c r="AP29" i="3"/>
  <c r="V29" i="3"/>
  <c r="L29" i="3"/>
  <c r="AZ27" i="3"/>
  <c r="HN11" i="3"/>
  <c r="CX22" i="3"/>
  <c r="DH21" i="3"/>
  <c r="BZ24" i="3" l="1"/>
  <c r="BW24" i="3"/>
  <c r="BB27" i="3"/>
  <c r="BC27" i="3" s="1"/>
  <c r="BA28" i="3"/>
  <c r="GK14" i="3"/>
  <c r="GL13" i="3"/>
  <c r="GM13" i="3" s="1"/>
  <c r="CP23" i="3"/>
  <c r="CO24" i="3"/>
  <c r="BL26" i="3"/>
  <c r="BM26" i="3" s="1"/>
  <c r="BK27" i="3"/>
  <c r="DS21" i="3"/>
  <c r="DT20" i="3"/>
  <c r="DU20" i="3" s="1"/>
  <c r="FR15" i="3"/>
  <c r="FS15" i="3" s="1"/>
  <c r="FQ16" i="3"/>
  <c r="CZ22" i="3"/>
  <c r="DA22" i="3" s="1"/>
  <c r="CY23" i="3"/>
  <c r="GU13" i="3"/>
  <c r="GV12" i="3"/>
  <c r="GW12" i="3" s="1"/>
  <c r="C11" i="9"/>
  <c r="D11" i="9" s="1"/>
  <c r="HO12" i="3"/>
  <c r="HP11" i="3"/>
  <c r="HQ11" i="3" s="1"/>
  <c r="CE25" i="3"/>
  <c r="CF24" i="3"/>
  <c r="CG24" i="3" s="1"/>
  <c r="GA15" i="3"/>
  <c r="GB14" i="3"/>
  <c r="GC14" i="3" s="1"/>
  <c r="EX17" i="3"/>
  <c r="EY17" i="3" s="1"/>
  <c r="EW18" i="3"/>
  <c r="EC20" i="3"/>
  <c r="ED19" i="3"/>
  <c r="EE19" i="3" s="1"/>
  <c r="BU26" i="3"/>
  <c r="BV25" i="3"/>
  <c r="BX25" i="3" s="1"/>
  <c r="EN18" i="3"/>
  <c r="EO18" i="3" s="1"/>
  <c r="EM19" i="3"/>
  <c r="DJ21" i="3"/>
  <c r="DI22" i="3"/>
  <c r="FG17" i="3"/>
  <c r="FH16" i="3"/>
  <c r="FI16" i="3" s="1"/>
  <c r="DK20" i="3"/>
  <c r="DN20" i="3"/>
  <c r="DL20" i="3"/>
  <c r="IZ3" i="3"/>
  <c r="IG92" i="3"/>
  <c r="IG58" i="3"/>
  <c r="IG74" i="3"/>
  <c r="IG76" i="3"/>
  <c r="IG78" i="3"/>
  <c r="IG84" i="3"/>
  <c r="IG48" i="3"/>
  <c r="IG88" i="3"/>
  <c r="IG102" i="3"/>
  <c r="IG41" i="3"/>
  <c r="IG45" i="3"/>
  <c r="IG47" i="3"/>
  <c r="IG83" i="3"/>
  <c r="IG89" i="3"/>
  <c r="IG93" i="3"/>
  <c r="IG97" i="3"/>
  <c r="IG101" i="3"/>
  <c r="IG96" i="3"/>
  <c r="IG44" i="3"/>
  <c r="IG50" i="3"/>
  <c r="IG52" i="3"/>
  <c r="IG54" i="3"/>
  <c r="IG62" i="3"/>
  <c r="IG66" i="3"/>
  <c r="IG68" i="3"/>
  <c r="IG90" i="3"/>
  <c r="IG98" i="3"/>
  <c r="IG95" i="3"/>
  <c r="IG100" i="3"/>
  <c r="IG38" i="3"/>
  <c r="IG40" i="3"/>
  <c r="IG42" i="3"/>
  <c r="IG46" i="3"/>
  <c r="IG56" i="3"/>
  <c r="IG60" i="3"/>
  <c r="IG64" i="3"/>
  <c r="IG70" i="3"/>
  <c r="IG72" i="3"/>
  <c r="IG80" i="3"/>
  <c r="IG82" i="3"/>
  <c r="IG86" i="3"/>
  <c r="IG94" i="3"/>
  <c r="IG99" i="3"/>
  <c r="IG36" i="3"/>
  <c r="IG37" i="3"/>
  <c r="IG39" i="3"/>
  <c r="IG43" i="3"/>
  <c r="IG49" i="3"/>
  <c r="IG51" i="3"/>
  <c r="IG53" i="3"/>
  <c r="IG67" i="3"/>
  <c r="IG85" i="3"/>
  <c r="IG103" i="3"/>
  <c r="IG55" i="3"/>
  <c r="IG57" i="3"/>
  <c r="IG59" i="3"/>
  <c r="IG61" i="3"/>
  <c r="IG71" i="3"/>
  <c r="IG73" i="3"/>
  <c r="IG75" i="3"/>
  <c r="IG63" i="3"/>
  <c r="IG77" i="3"/>
  <c r="IG81" i="3"/>
  <c r="IG87" i="3"/>
  <c r="IG91" i="3"/>
  <c r="IG65" i="3"/>
  <c r="IG69" i="3"/>
  <c r="IG79" i="3"/>
  <c r="IG32" i="3"/>
  <c r="IG23" i="3"/>
  <c r="IG21" i="3"/>
  <c r="IG29" i="3"/>
  <c r="IG27" i="3"/>
  <c r="IG20" i="3"/>
  <c r="IG11" i="3"/>
  <c r="IG15" i="3"/>
  <c r="IG13" i="3"/>
  <c r="IG12" i="3"/>
  <c r="IG17" i="3"/>
  <c r="IG35" i="3"/>
  <c r="IG34" i="3"/>
  <c r="IG33" i="3"/>
  <c r="IG25" i="3"/>
  <c r="IG26" i="3"/>
  <c r="IG22" i="3"/>
  <c r="IG31" i="3"/>
  <c r="IG28" i="3"/>
  <c r="IG30" i="3"/>
  <c r="IG24" i="3"/>
  <c r="IG14" i="3"/>
  <c r="IG16" i="3"/>
  <c r="IG19" i="3"/>
  <c r="IG18" i="3"/>
  <c r="CR22" i="3"/>
  <c r="CQ22" i="3"/>
  <c r="CT22" i="3"/>
  <c r="A48" i="9"/>
  <c r="AQ30" i="3"/>
  <c r="AR29" i="3"/>
  <c r="W30" i="3"/>
  <c r="X29" i="3"/>
  <c r="N29" i="3"/>
  <c r="M30" i="3"/>
  <c r="A32" i="3"/>
  <c r="AV28" i="3"/>
  <c r="AS28" i="3"/>
  <c r="AT28" i="3"/>
  <c r="Y28" i="3"/>
  <c r="Z28" i="3"/>
  <c r="AB28" i="3"/>
  <c r="P28" i="3"/>
  <c r="O28" i="3"/>
  <c r="R28" i="3"/>
  <c r="DR21" i="3"/>
  <c r="GT13" i="3"/>
  <c r="EV18" i="3"/>
  <c r="GJ14" i="3"/>
  <c r="CD25" i="3"/>
  <c r="V30" i="3"/>
  <c r="AP30" i="3"/>
  <c r="CN24" i="3"/>
  <c r="BT26" i="3"/>
  <c r="AZ28" i="3"/>
  <c r="EB20" i="3"/>
  <c r="FP16" i="3"/>
  <c r="DH22" i="3"/>
  <c r="IH11" i="3"/>
  <c r="FZ15" i="3"/>
  <c r="FF17" i="3"/>
  <c r="CX23" i="3"/>
  <c r="HN12" i="3"/>
  <c r="L30" i="3"/>
  <c r="EL19" i="3"/>
  <c r="BJ27" i="3"/>
  <c r="BZ25" i="3" l="1"/>
  <c r="BW25" i="3"/>
  <c r="IJ11" i="3"/>
  <c r="IK11" i="3" s="1"/>
  <c r="II12" i="3"/>
  <c r="FH17" i="3"/>
  <c r="FI17" i="3" s="1"/>
  <c r="FG18" i="3"/>
  <c r="BV26" i="3"/>
  <c r="BZ26" i="3" s="1"/>
  <c r="BU27" i="3"/>
  <c r="ED20" i="3"/>
  <c r="EE20" i="3" s="1"/>
  <c r="EC21" i="3"/>
  <c r="GB15" i="3"/>
  <c r="GC15" i="3" s="1"/>
  <c r="GA16" i="3"/>
  <c r="CF25" i="3"/>
  <c r="CG25" i="3" s="1"/>
  <c r="CE26" i="3"/>
  <c r="C12" i="9"/>
  <c r="D12" i="9" s="1"/>
  <c r="HO13" i="3"/>
  <c r="HP12" i="3"/>
  <c r="HQ12" i="3" s="1"/>
  <c r="CZ23" i="3"/>
  <c r="DA23" i="3" s="1"/>
  <c r="CY24" i="3"/>
  <c r="FQ17" i="3"/>
  <c r="FR16" i="3"/>
  <c r="FS16" i="3" s="1"/>
  <c r="BK28" i="3"/>
  <c r="BL27" i="3"/>
  <c r="BM27" i="3" s="1"/>
  <c r="CO25" i="3"/>
  <c r="CP24" i="3"/>
  <c r="BB28" i="3"/>
  <c r="BC28" i="3" s="1"/>
  <c r="BA29" i="3"/>
  <c r="DJ22" i="3"/>
  <c r="DI23" i="3"/>
  <c r="EN19" i="3"/>
  <c r="EO19" i="3" s="1"/>
  <c r="EM20" i="3"/>
  <c r="EX18" i="3"/>
  <c r="EW19" i="3"/>
  <c r="GV13" i="3"/>
  <c r="GW13" i="3" s="1"/>
  <c r="GU14" i="3"/>
  <c r="DT21" i="3"/>
  <c r="DU21" i="3" s="1"/>
  <c r="DS22" i="3"/>
  <c r="GL14" i="3"/>
  <c r="GM14" i="3" s="1"/>
  <c r="GK15" i="3"/>
  <c r="DK21" i="3"/>
  <c r="DL21" i="3"/>
  <c r="DN21" i="3"/>
  <c r="JT3" i="3"/>
  <c r="JA44" i="3"/>
  <c r="JA50" i="3"/>
  <c r="JA56" i="3"/>
  <c r="JA58" i="3"/>
  <c r="JA66" i="3"/>
  <c r="JA72" i="3"/>
  <c r="JA86" i="3"/>
  <c r="JA88" i="3"/>
  <c r="JA99" i="3"/>
  <c r="JA36" i="3"/>
  <c r="JA38" i="3"/>
  <c r="JA42" i="3"/>
  <c r="JA46" i="3"/>
  <c r="JA54" i="3"/>
  <c r="JA70" i="3"/>
  <c r="JA82" i="3"/>
  <c r="JA84" i="3"/>
  <c r="JA90" i="3"/>
  <c r="JA94" i="3"/>
  <c r="JA98" i="3"/>
  <c r="JA95" i="3"/>
  <c r="JA37" i="3"/>
  <c r="JA39" i="3"/>
  <c r="JA43" i="3"/>
  <c r="JA47" i="3"/>
  <c r="JA53" i="3"/>
  <c r="JA55" i="3"/>
  <c r="JA57" i="3"/>
  <c r="JA59" i="3"/>
  <c r="JA61" i="3"/>
  <c r="JA63" i="3"/>
  <c r="JA69" i="3"/>
  <c r="JA77" i="3"/>
  <c r="JA81" i="3"/>
  <c r="JA45" i="3"/>
  <c r="JA100" i="3"/>
  <c r="JA40" i="3"/>
  <c r="JA48" i="3"/>
  <c r="JA60" i="3"/>
  <c r="JA62" i="3"/>
  <c r="JA64" i="3"/>
  <c r="JA78" i="3"/>
  <c r="JA80" i="3"/>
  <c r="JA102" i="3"/>
  <c r="JA92" i="3"/>
  <c r="JA96" i="3"/>
  <c r="JA52" i="3"/>
  <c r="JA68" i="3"/>
  <c r="JA74" i="3"/>
  <c r="JA76" i="3"/>
  <c r="JA41" i="3"/>
  <c r="JA65" i="3"/>
  <c r="JA71" i="3"/>
  <c r="JA75" i="3"/>
  <c r="JA79" i="3"/>
  <c r="JA85" i="3"/>
  <c r="JA49" i="3"/>
  <c r="JA51" i="3"/>
  <c r="JA67" i="3"/>
  <c r="JA73" i="3"/>
  <c r="JA97" i="3"/>
  <c r="JA101" i="3"/>
  <c r="JA83" i="3"/>
  <c r="JA87" i="3"/>
  <c r="JA89" i="3"/>
  <c r="JA91" i="3"/>
  <c r="JA93" i="3"/>
  <c r="JA103" i="3"/>
  <c r="JA12" i="3"/>
  <c r="JA15" i="3"/>
  <c r="JA33" i="3"/>
  <c r="JA17" i="3"/>
  <c r="JA16" i="3"/>
  <c r="JA18" i="3"/>
  <c r="JA11" i="3"/>
  <c r="JA21" i="3"/>
  <c r="JA30" i="3"/>
  <c r="JA29" i="3"/>
  <c r="JA24" i="3"/>
  <c r="JA28" i="3"/>
  <c r="JA20" i="3"/>
  <c r="JA35" i="3"/>
  <c r="JA32" i="3"/>
  <c r="JA34" i="3"/>
  <c r="JA14" i="3"/>
  <c r="JA19" i="3"/>
  <c r="JA13" i="3"/>
  <c r="JA23" i="3"/>
  <c r="JA31" i="3"/>
  <c r="JA25" i="3"/>
  <c r="JA27" i="3"/>
  <c r="JA22" i="3"/>
  <c r="JA26" i="3"/>
  <c r="CT23" i="3"/>
  <c r="CQ23" i="3"/>
  <c r="CR23" i="3"/>
  <c r="A49" i="9"/>
  <c r="X30" i="3"/>
  <c r="W31" i="3"/>
  <c r="AQ31" i="3"/>
  <c r="AR30" i="3"/>
  <c r="N30" i="3"/>
  <c r="M31" i="3"/>
  <c r="Y29" i="3"/>
  <c r="AB29" i="3"/>
  <c r="Z29" i="3"/>
  <c r="AS29" i="3"/>
  <c r="AV29" i="3"/>
  <c r="AT29" i="3"/>
  <c r="P29" i="3"/>
  <c r="R29" i="3"/>
  <c r="O29" i="3"/>
  <c r="A33" i="3"/>
  <c r="BR11" i="9"/>
  <c r="T11" i="9"/>
  <c r="G11" i="9"/>
  <c r="EV19" i="3"/>
  <c r="FQ11" i="9"/>
  <c r="BJ28" i="3"/>
  <c r="JK11" i="9"/>
  <c r="FP11" i="9"/>
  <c r="GJ15" i="3"/>
  <c r="HL11" i="9"/>
  <c r="JJ11" i="9"/>
  <c r="AP31" i="3"/>
  <c r="U11" i="9"/>
  <c r="HN13" i="3"/>
  <c r="LI11" i="9"/>
  <c r="IH12" i="3"/>
  <c r="V31" i="3"/>
  <c r="FZ16" i="3"/>
  <c r="DH23" i="3"/>
  <c r="FF18" i="3"/>
  <c r="CD26" i="3"/>
  <c r="FP17" i="3"/>
  <c r="FO11" i="9"/>
  <c r="EB21" i="3"/>
  <c r="FN11" i="9"/>
  <c r="F11" i="9"/>
  <c r="LH11" i="9"/>
  <c r="AZ29" i="3"/>
  <c r="DP11" i="9"/>
  <c r="HN11" i="9"/>
  <c r="CX24" i="3"/>
  <c r="DR11" i="9"/>
  <c r="DR22" i="3"/>
  <c r="HO11" i="9"/>
  <c r="JB11" i="3"/>
  <c r="V11" i="9"/>
  <c r="HM11" i="9"/>
  <c r="CN25" i="3"/>
  <c r="DQ11" i="9"/>
  <c r="GT14" i="3"/>
  <c r="BT27" i="3"/>
  <c r="EL20" i="3"/>
  <c r="L31" i="3"/>
  <c r="BW26" i="3" l="1"/>
  <c r="BX26" i="3"/>
  <c r="DS11" i="9"/>
  <c r="DT11" i="9" s="1"/>
  <c r="JN11" i="9"/>
  <c r="JO11" i="9" s="1"/>
  <c r="LL11" i="9"/>
  <c r="LM11" i="9" s="1"/>
  <c r="JC12" i="3"/>
  <c r="JD11" i="3"/>
  <c r="JE11" i="3" s="1"/>
  <c r="CP25" i="3"/>
  <c r="CO26" i="3"/>
  <c r="BL28" i="3"/>
  <c r="BM28" i="3" s="1"/>
  <c r="BK29" i="3"/>
  <c r="FQ18" i="3"/>
  <c r="FR17" i="3"/>
  <c r="FS17" i="3" s="1"/>
  <c r="HO14" i="3"/>
  <c r="C13" i="9"/>
  <c r="D13" i="9" s="1"/>
  <c r="HP13" i="3"/>
  <c r="HQ13" i="3" s="1"/>
  <c r="CE27" i="3"/>
  <c r="CF26" i="3"/>
  <c r="CG26" i="3" s="1"/>
  <c r="GB16" i="3"/>
  <c r="GC16" i="3" s="1"/>
  <c r="GA17" i="3"/>
  <c r="ED21" i="3"/>
  <c r="EE21" i="3" s="1"/>
  <c r="EC22" i="3"/>
  <c r="BU28" i="3"/>
  <c r="BV27" i="3"/>
  <c r="BZ27" i="3" s="1"/>
  <c r="FH18" i="3"/>
  <c r="FI18" i="3" s="1"/>
  <c r="FG19" i="3"/>
  <c r="II13" i="3"/>
  <c r="IJ12" i="3"/>
  <c r="IK12" i="3" s="1"/>
  <c r="W11" i="9"/>
  <c r="X11" i="9" s="1"/>
  <c r="BU11" i="9"/>
  <c r="BV11" i="9" s="1"/>
  <c r="FR11" i="9"/>
  <c r="FS11" i="9" s="1"/>
  <c r="HP11" i="9"/>
  <c r="HQ11" i="9" s="1"/>
  <c r="GL15" i="3"/>
  <c r="GM15" i="3" s="1"/>
  <c r="GK16" i="3"/>
  <c r="DS23" i="3"/>
  <c r="DT22" i="3"/>
  <c r="DU22" i="3" s="1"/>
  <c r="GU15" i="3"/>
  <c r="GV14" i="3"/>
  <c r="GW14" i="3" s="1"/>
  <c r="EX19" i="3"/>
  <c r="EW20" i="3"/>
  <c r="EN20" i="3"/>
  <c r="EO20" i="3" s="1"/>
  <c r="EM21" i="3"/>
  <c r="DI24" i="3"/>
  <c r="DJ23" i="3"/>
  <c r="BA30" i="3"/>
  <c r="BB29" i="3"/>
  <c r="BC29" i="3" s="1"/>
  <c r="CY25" i="3"/>
  <c r="CZ24" i="3"/>
  <c r="DA24" i="3" s="1"/>
  <c r="EZ18" i="3"/>
  <c r="FB18" i="3"/>
  <c r="EY18" i="3"/>
  <c r="DL22" i="3"/>
  <c r="DN22" i="3"/>
  <c r="DK22" i="3"/>
  <c r="KN3" i="3"/>
  <c r="JU100" i="3"/>
  <c r="JU42" i="3"/>
  <c r="JU50" i="3"/>
  <c r="JU54" i="3"/>
  <c r="JU60" i="3"/>
  <c r="JU62" i="3"/>
  <c r="JU66" i="3"/>
  <c r="JU70" i="3"/>
  <c r="JU82" i="3"/>
  <c r="JU90" i="3"/>
  <c r="JU94" i="3"/>
  <c r="JU98" i="3"/>
  <c r="JU95" i="3"/>
  <c r="JU37" i="3"/>
  <c r="JU96" i="3"/>
  <c r="JU38" i="3"/>
  <c r="JU52" i="3"/>
  <c r="JU58" i="3"/>
  <c r="JU64" i="3"/>
  <c r="JU74" i="3"/>
  <c r="JU76" i="3"/>
  <c r="JU80" i="3"/>
  <c r="JU43" i="3"/>
  <c r="JU41" i="3"/>
  <c r="JU51" i="3"/>
  <c r="JU65" i="3"/>
  <c r="JU67" i="3"/>
  <c r="JU85" i="3"/>
  <c r="JU87" i="3"/>
  <c r="JU97" i="3"/>
  <c r="JU92" i="3"/>
  <c r="JU46" i="3"/>
  <c r="JU56" i="3"/>
  <c r="JU68" i="3"/>
  <c r="JU72" i="3"/>
  <c r="JU86" i="3"/>
  <c r="JU99" i="3"/>
  <c r="JU36" i="3"/>
  <c r="JU40" i="3"/>
  <c r="JU44" i="3"/>
  <c r="JU48" i="3"/>
  <c r="JU78" i="3"/>
  <c r="JU84" i="3"/>
  <c r="JU88" i="3"/>
  <c r="JU102" i="3"/>
  <c r="JU39" i="3"/>
  <c r="JU45" i="3"/>
  <c r="JU47" i="3"/>
  <c r="JU55" i="3"/>
  <c r="JU57" i="3"/>
  <c r="JU59" i="3"/>
  <c r="JU61" i="3"/>
  <c r="JU81" i="3"/>
  <c r="JU91" i="3"/>
  <c r="JU93" i="3"/>
  <c r="JU101" i="3"/>
  <c r="JU53" i="3"/>
  <c r="JU69" i="3"/>
  <c r="JU79" i="3"/>
  <c r="JU71" i="3"/>
  <c r="JU75" i="3"/>
  <c r="JU83" i="3"/>
  <c r="JU89" i="3"/>
  <c r="JU103" i="3"/>
  <c r="JU49" i="3"/>
  <c r="JU63" i="3"/>
  <c r="JU73" i="3"/>
  <c r="JU77" i="3"/>
  <c r="JU13" i="3"/>
  <c r="JU12" i="3"/>
  <c r="JU11" i="3"/>
  <c r="JU14" i="3"/>
  <c r="JU15" i="3"/>
  <c r="CR24" i="3"/>
  <c r="CT24" i="3"/>
  <c r="CQ24" i="3"/>
  <c r="IM11" i="3"/>
  <c r="IL11" i="3"/>
  <c r="A50" i="9"/>
  <c r="M32" i="3"/>
  <c r="N31" i="3"/>
  <c r="X31" i="3"/>
  <c r="W32" i="3"/>
  <c r="AR31" i="3"/>
  <c r="AQ32" i="3"/>
  <c r="P30" i="3"/>
  <c r="O30" i="3"/>
  <c r="R30" i="3"/>
  <c r="Y30" i="3"/>
  <c r="Z30" i="3"/>
  <c r="AB30" i="3"/>
  <c r="A34" i="3"/>
  <c r="AV30" i="3"/>
  <c r="AS30" i="3"/>
  <c r="AT30" i="3"/>
  <c r="JJ12" i="9"/>
  <c r="FP18" i="3"/>
  <c r="CD27" i="3"/>
  <c r="AZ30" i="3"/>
  <c r="DP12" i="9"/>
  <c r="GT15" i="3"/>
  <c r="F12" i="9"/>
  <c r="L32" i="3"/>
  <c r="FT11" i="9"/>
  <c r="FO12" i="9"/>
  <c r="LH12" i="9"/>
  <c r="JP11" i="9"/>
  <c r="DU11" i="9"/>
  <c r="DH24" i="3"/>
  <c r="LI12" i="9"/>
  <c r="FN12" i="9"/>
  <c r="CN26" i="3"/>
  <c r="DR12" i="9"/>
  <c r="CX25" i="3"/>
  <c r="U12" i="9"/>
  <c r="T12" i="9"/>
  <c r="EB22" i="3"/>
  <c r="EL21" i="3"/>
  <c r="EV20" i="3"/>
  <c r="HN14" i="3"/>
  <c r="FZ17" i="3"/>
  <c r="HL12" i="9"/>
  <c r="FP12" i="9"/>
  <c r="HO12" i="9"/>
  <c r="IH13" i="3"/>
  <c r="HM12" i="9"/>
  <c r="FF19" i="3"/>
  <c r="DR23" i="3"/>
  <c r="DQ12" i="9"/>
  <c r="HN12" i="9"/>
  <c r="LN11" i="9"/>
  <c r="Y11" i="9"/>
  <c r="BJ29" i="3"/>
  <c r="AP32" i="3"/>
  <c r="G12" i="9"/>
  <c r="V12" i="9"/>
  <c r="BR12" i="9"/>
  <c r="JK12" i="9"/>
  <c r="BT28" i="3"/>
  <c r="FQ12" i="9"/>
  <c r="HR11" i="9"/>
  <c r="GJ16" i="3"/>
  <c r="V32" i="3"/>
  <c r="JB12" i="3"/>
  <c r="BX27" i="3" l="1"/>
  <c r="BW27" i="3"/>
  <c r="IN11" i="3"/>
  <c r="BU12" i="9"/>
  <c r="BV12" i="9" s="1"/>
  <c r="FR12" i="9"/>
  <c r="FS12" i="9" s="1"/>
  <c r="DS12" i="9"/>
  <c r="DT12" i="9" s="1"/>
  <c r="EN21" i="3"/>
  <c r="EO21" i="3" s="1"/>
  <c r="EM22" i="3"/>
  <c r="EW21" i="3"/>
  <c r="EX20" i="3"/>
  <c r="GK17" i="3"/>
  <c r="GL16" i="3"/>
  <c r="GM16" i="3" s="1"/>
  <c r="HT11" i="9"/>
  <c r="HS12" i="9"/>
  <c r="FG20" i="3"/>
  <c r="FH19" i="3"/>
  <c r="FI19" i="3" s="1"/>
  <c r="EC23" i="3"/>
  <c r="ED22" i="3"/>
  <c r="EE22" i="3" s="1"/>
  <c r="GA18" i="3"/>
  <c r="GB17" i="3"/>
  <c r="GC17" i="3" s="1"/>
  <c r="C14" i="9"/>
  <c r="D14" i="9" s="1"/>
  <c r="HO15" i="3"/>
  <c r="HP14" i="3"/>
  <c r="HQ14" i="3" s="1"/>
  <c r="FQ19" i="3"/>
  <c r="FR18" i="3"/>
  <c r="FS18" i="3" s="1"/>
  <c r="JC13" i="3"/>
  <c r="JD12" i="3"/>
  <c r="JE12" i="3" s="1"/>
  <c r="JR11" i="9"/>
  <c r="JQ12" i="9"/>
  <c r="LL12" i="9"/>
  <c r="LM12" i="9" s="1"/>
  <c r="JN12" i="9"/>
  <c r="JO12" i="9" s="1"/>
  <c r="W12" i="9"/>
  <c r="X12" i="9" s="1"/>
  <c r="HP12" i="9"/>
  <c r="HQ12" i="9" s="1"/>
  <c r="CZ25" i="3"/>
  <c r="DA25" i="3" s="1"/>
  <c r="CY26" i="3"/>
  <c r="BB30" i="3"/>
  <c r="BC30" i="3" s="1"/>
  <c r="BA31" i="3"/>
  <c r="DJ24" i="3"/>
  <c r="DI25" i="3"/>
  <c r="GV15" i="3"/>
  <c r="GW15" i="3" s="1"/>
  <c r="GU16" i="3"/>
  <c r="DS24" i="3"/>
  <c r="DT23" i="3"/>
  <c r="DU23" i="3" s="1"/>
  <c r="FV11" i="9"/>
  <c r="FU12" i="9"/>
  <c r="AA11" i="9"/>
  <c r="Z12" i="9"/>
  <c r="IJ13" i="3"/>
  <c r="IK13" i="3" s="1"/>
  <c r="II14" i="3"/>
  <c r="BV28" i="3"/>
  <c r="BX28" i="3" s="1"/>
  <c r="BU29" i="3"/>
  <c r="CE28" i="3"/>
  <c r="CF27" i="3"/>
  <c r="CG27" i="3" s="1"/>
  <c r="BK30" i="3"/>
  <c r="BL29" i="3"/>
  <c r="BM29" i="3" s="1"/>
  <c r="CP26" i="3"/>
  <c r="CO27" i="3"/>
  <c r="LO12" i="9"/>
  <c r="LP11" i="9"/>
  <c r="DV12" i="9"/>
  <c r="DW11" i="9"/>
  <c r="DL23" i="3"/>
  <c r="DK23" i="3"/>
  <c r="DN23" i="3"/>
  <c r="IL12" i="3"/>
  <c r="IM12" i="3"/>
  <c r="IN12" i="3" s="1"/>
  <c r="CT25" i="3"/>
  <c r="CR25" i="3"/>
  <c r="CQ25" i="3"/>
  <c r="LH3" i="3"/>
  <c r="KO96" i="3"/>
  <c r="KO38" i="3"/>
  <c r="KO46" i="3"/>
  <c r="KO48" i="3"/>
  <c r="KO52" i="3"/>
  <c r="KO64" i="3"/>
  <c r="KO68" i="3"/>
  <c r="KO80" i="3"/>
  <c r="KO90" i="3"/>
  <c r="KO102" i="3"/>
  <c r="KO39" i="3"/>
  <c r="KO100" i="3"/>
  <c r="KO40" i="3"/>
  <c r="KO44" i="3"/>
  <c r="KO50" i="3"/>
  <c r="KO60" i="3"/>
  <c r="KO66" i="3"/>
  <c r="KO72" i="3"/>
  <c r="KO74" i="3"/>
  <c r="KO78" i="3"/>
  <c r="KO99" i="3"/>
  <c r="KO49" i="3"/>
  <c r="KO71" i="3"/>
  <c r="KO75" i="3"/>
  <c r="KO79" i="3"/>
  <c r="KO91" i="3"/>
  <c r="KO103" i="3"/>
  <c r="KO92" i="3"/>
  <c r="KO42" i="3"/>
  <c r="KO56" i="3"/>
  <c r="KO58" i="3"/>
  <c r="KO70" i="3"/>
  <c r="KO76" i="3"/>
  <c r="KO82" i="3"/>
  <c r="KO84" i="3"/>
  <c r="KO86" i="3"/>
  <c r="KO88" i="3"/>
  <c r="KO94" i="3"/>
  <c r="KO36" i="3"/>
  <c r="KO37" i="3"/>
  <c r="KO54" i="3"/>
  <c r="KO62" i="3"/>
  <c r="KO98" i="3"/>
  <c r="KO95" i="3"/>
  <c r="KO41" i="3"/>
  <c r="KO43" i="3"/>
  <c r="KO55" i="3"/>
  <c r="KO69" i="3"/>
  <c r="KO73" i="3"/>
  <c r="KO83" i="3"/>
  <c r="KO87" i="3"/>
  <c r="KO89" i="3"/>
  <c r="KO97" i="3"/>
  <c r="KO45" i="3"/>
  <c r="KO63" i="3"/>
  <c r="KO65" i="3"/>
  <c r="KO77" i="3"/>
  <c r="KO81" i="3"/>
  <c r="KO47" i="3"/>
  <c r="KO51" i="3"/>
  <c r="KO57" i="3"/>
  <c r="KO61" i="3"/>
  <c r="KO67" i="3"/>
  <c r="KO93" i="3"/>
  <c r="KO53" i="3"/>
  <c r="KO59" i="3"/>
  <c r="KO85" i="3"/>
  <c r="KO101" i="3"/>
  <c r="KO35" i="3"/>
  <c r="KO34" i="3"/>
  <c r="KO33" i="3"/>
  <c r="KO14" i="3"/>
  <c r="KO29" i="3"/>
  <c r="KO25" i="3"/>
  <c r="KO28" i="3"/>
  <c r="KO30" i="3"/>
  <c r="KO27" i="3"/>
  <c r="KO16" i="3"/>
  <c r="KO19" i="3"/>
  <c r="KO18" i="3"/>
  <c r="KO12" i="3"/>
  <c r="KO11" i="3"/>
  <c r="KO15" i="3"/>
  <c r="KO32" i="3"/>
  <c r="KO20" i="3"/>
  <c r="KO26" i="3"/>
  <c r="KO23" i="3"/>
  <c r="KO22" i="3"/>
  <c r="KO31" i="3"/>
  <c r="KO21" i="3"/>
  <c r="KO17" i="3"/>
  <c r="KO13" i="3"/>
  <c r="KO24" i="3"/>
  <c r="EY19" i="3"/>
  <c r="EZ19" i="3"/>
  <c r="FB19" i="3"/>
  <c r="JF11" i="3"/>
  <c r="JG11" i="3"/>
  <c r="A51" i="9"/>
  <c r="X32" i="3"/>
  <c r="W33" i="3"/>
  <c r="M33" i="3"/>
  <c r="N32" i="3"/>
  <c r="AR32" i="3"/>
  <c r="AQ33" i="3"/>
  <c r="A35" i="3"/>
  <c r="O31" i="3"/>
  <c r="R31" i="3"/>
  <c r="P31" i="3"/>
  <c r="AB31" i="3"/>
  <c r="Z31" i="3"/>
  <c r="Y31" i="3"/>
  <c r="AT31" i="3"/>
  <c r="AV31" i="3"/>
  <c r="AS31" i="3"/>
  <c r="JT16" i="3"/>
  <c r="U13" i="9"/>
  <c r="HN13" i="9"/>
  <c r="FP13" i="9"/>
  <c r="JK13" i="9"/>
  <c r="BJ30" i="3"/>
  <c r="CN27" i="3"/>
  <c r="EV21" i="3"/>
  <c r="HM13" i="9"/>
  <c r="V13" i="9"/>
  <c r="LI13" i="9"/>
  <c r="AZ31" i="3"/>
  <c r="DR13" i="9"/>
  <c r="V33" i="3"/>
  <c r="FQ13" i="9"/>
  <c r="G13" i="9"/>
  <c r="HO13" i="9"/>
  <c r="FN13" i="9"/>
  <c r="EL22" i="3"/>
  <c r="FZ18" i="3"/>
  <c r="DH25" i="3"/>
  <c r="CX26" i="3"/>
  <c r="FP19" i="3"/>
  <c r="L33" i="3"/>
  <c r="IH14" i="3"/>
  <c r="HL13" i="9"/>
  <c r="KP11" i="3"/>
  <c r="EB23" i="3"/>
  <c r="T13" i="9"/>
  <c r="DQ13" i="9"/>
  <c r="HN15" i="3"/>
  <c r="AF16" i="3"/>
  <c r="JB13" i="3"/>
  <c r="GT16" i="3"/>
  <c r="LH13" i="9"/>
  <c r="GJ17" i="3"/>
  <c r="FO13" i="9"/>
  <c r="JJ13" i="9"/>
  <c r="DP13" i="9"/>
  <c r="F13" i="9"/>
  <c r="BR13" i="9"/>
  <c r="DR24" i="3"/>
  <c r="FF20" i="3"/>
  <c r="AP33" i="3"/>
  <c r="BT29" i="3"/>
  <c r="CD28" i="3"/>
  <c r="JH11" i="3" l="1"/>
  <c r="BW28" i="3"/>
  <c r="BZ28" i="3"/>
  <c r="FR13" i="9"/>
  <c r="FS13" i="9" s="1"/>
  <c r="BU13" i="9"/>
  <c r="BV13" i="9" s="1"/>
  <c r="JN13" i="9"/>
  <c r="JO13" i="9" s="1"/>
  <c r="HP13" i="9"/>
  <c r="HQ13" i="9" s="1"/>
  <c r="CP27" i="3"/>
  <c r="CO28" i="3"/>
  <c r="BV29" i="3"/>
  <c r="BZ29" i="3" s="1"/>
  <c r="BU30" i="3"/>
  <c r="II15" i="3"/>
  <c r="IJ14" i="3"/>
  <c r="IK14" i="3" s="1"/>
  <c r="GV16" i="3"/>
  <c r="GW16" i="3" s="1"/>
  <c r="GU17" i="3"/>
  <c r="DI26" i="3"/>
  <c r="DJ25" i="3"/>
  <c r="BA32" i="3"/>
  <c r="BB31" i="3"/>
  <c r="BC31" i="3" s="1"/>
  <c r="CY27" i="3"/>
  <c r="CZ26" i="3"/>
  <c r="DA26" i="3" s="1"/>
  <c r="GA19" i="3"/>
  <c r="GB18" i="3"/>
  <c r="GC18" i="3" s="1"/>
  <c r="EC24" i="3"/>
  <c r="ED23" i="3"/>
  <c r="EE23" i="3" s="1"/>
  <c r="FH20" i="3"/>
  <c r="FI20" i="3" s="1"/>
  <c r="FG21" i="3"/>
  <c r="GL17" i="3"/>
  <c r="GM17" i="3" s="1"/>
  <c r="GK18" i="3"/>
  <c r="EX21" i="3"/>
  <c r="EW22" i="3"/>
  <c r="LL13" i="9"/>
  <c r="LM13" i="9" s="1"/>
  <c r="W13" i="9"/>
  <c r="X13" i="9" s="1"/>
  <c r="DS13" i="9"/>
  <c r="DT13" i="9" s="1"/>
  <c r="KQ12" i="3"/>
  <c r="KR11" i="3"/>
  <c r="KS11" i="3" s="1"/>
  <c r="BK31" i="3"/>
  <c r="BL30" i="3"/>
  <c r="BM30" i="3" s="1"/>
  <c r="CE29" i="3"/>
  <c r="CF28" i="3"/>
  <c r="DS25" i="3"/>
  <c r="DT24" i="3"/>
  <c r="DU24" i="3" s="1"/>
  <c r="JD13" i="3"/>
  <c r="JE13" i="3" s="1"/>
  <c r="JC14" i="3"/>
  <c r="FR19" i="3"/>
  <c r="FS19" i="3" s="1"/>
  <c r="FQ20" i="3"/>
  <c r="HP15" i="3"/>
  <c r="HQ15" i="3" s="1"/>
  <c r="C15" i="9"/>
  <c r="D15" i="9" s="1"/>
  <c r="HO16" i="3"/>
  <c r="EN22" i="3"/>
  <c r="EO22" i="3" s="1"/>
  <c r="EM23" i="3"/>
  <c r="C11" i="13"/>
  <c r="DX11" i="9"/>
  <c r="C11" i="17"/>
  <c r="LQ11" i="9"/>
  <c r="JF12" i="3"/>
  <c r="JG12" i="3"/>
  <c r="C11" i="15"/>
  <c r="HU11" i="9"/>
  <c r="MB3" i="3"/>
  <c r="LI92" i="3"/>
  <c r="LI96" i="3"/>
  <c r="LI100" i="3"/>
  <c r="LI40" i="3"/>
  <c r="LI42" i="3"/>
  <c r="LI44" i="3"/>
  <c r="LI48" i="3"/>
  <c r="LI62" i="3"/>
  <c r="LI64" i="3"/>
  <c r="LI68" i="3"/>
  <c r="LI72" i="3"/>
  <c r="LI86" i="3"/>
  <c r="LI38" i="3"/>
  <c r="LI56" i="3"/>
  <c r="LI82" i="3"/>
  <c r="LI88" i="3"/>
  <c r="LI90" i="3"/>
  <c r="LI94" i="3"/>
  <c r="LI98" i="3"/>
  <c r="LI102" i="3"/>
  <c r="LI95" i="3"/>
  <c r="LI41" i="3"/>
  <c r="LI43" i="3"/>
  <c r="LI45" i="3"/>
  <c r="LI55" i="3"/>
  <c r="LI61" i="3"/>
  <c r="LI73" i="3"/>
  <c r="LI91" i="3"/>
  <c r="LI52" i="3"/>
  <c r="LI58" i="3"/>
  <c r="LI66" i="3"/>
  <c r="LI74" i="3"/>
  <c r="LI78" i="3"/>
  <c r="LI84" i="3"/>
  <c r="LI36" i="3"/>
  <c r="LI46" i="3"/>
  <c r="LI50" i="3"/>
  <c r="LI54" i="3"/>
  <c r="LI60" i="3"/>
  <c r="LI70" i="3"/>
  <c r="LI76" i="3"/>
  <c r="LI80" i="3"/>
  <c r="LI99" i="3"/>
  <c r="LI37" i="3"/>
  <c r="LI39" i="3"/>
  <c r="LI51" i="3"/>
  <c r="LI53" i="3"/>
  <c r="LI71" i="3"/>
  <c r="LI83" i="3"/>
  <c r="LI49" i="3"/>
  <c r="LI57" i="3"/>
  <c r="LI59" i="3"/>
  <c r="LI67" i="3"/>
  <c r="LI75" i="3"/>
  <c r="LI47" i="3"/>
  <c r="LI63" i="3"/>
  <c r="LI77" i="3"/>
  <c r="LI81" i="3"/>
  <c r="LI85" i="3"/>
  <c r="LI97" i="3"/>
  <c r="LI65" i="3"/>
  <c r="LI69" i="3"/>
  <c r="LI79" i="3"/>
  <c r="LI87" i="3"/>
  <c r="LI89" i="3"/>
  <c r="LI93" i="3"/>
  <c r="LI101" i="3"/>
  <c r="LI103" i="3"/>
  <c r="LI35" i="3"/>
  <c r="LI34" i="3"/>
  <c r="LI33" i="3"/>
  <c r="LI19" i="3"/>
  <c r="LI11" i="3"/>
  <c r="LI27" i="3"/>
  <c r="LI29" i="3"/>
  <c r="LI16" i="3"/>
  <c r="LI14" i="3"/>
  <c r="LI30" i="3"/>
  <c r="LI31" i="3"/>
  <c r="LI25" i="3"/>
  <c r="LI28" i="3"/>
  <c r="LI32" i="3"/>
  <c r="LI13" i="3"/>
  <c r="LI18" i="3"/>
  <c r="LI15" i="3"/>
  <c r="LI23" i="3"/>
  <c r="LI22" i="3"/>
  <c r="LI21" i="3"/>
  <c r="LI12" i="3"/>
  <c r="LI17" i="3"/>
  <c r="LI20" i="3"/>
  <c r="LI24" i="3"/>
  <c r="LI26" i="3"/>
  <c r="CT26" i="3"/>
  <c r="CR26" i="3"/>
  <c r="CQ26" i="3"/>
  <c r="IL13" i="3"/>
  <c r="IM13" i="3"/>
  <c r="AB11" i="9"/>
  <c r="C11" i="10"/>
  <c r="C11" i="14"/>
  <c r="FW11" i="9"/>
  <c r="DN24" i="3"/>
  <c r="DL24" i="3"/>
  <c r="DK24" i="3"/>
  <c r="C11" i="16"/>
  <c r="JS11" i="9"/>
  <c r="EY20" i="3"/>
  <c r="FB20" i="3"/>
  <c r="EZ20" i="3"/>
  <c r="A52" i="9"/>
  <c r="JU35" i="3"/>
  <c r="JU30" i="3"/>
  <c r="JU34" i="3"/>
  <c r="JU33" i="3"/>
  <c r="JU26" i="3"/>
  <c r="JU32" i="3"/>
  <c r="JU25" i="3"/>
  <c r="JU23" i="3"/>
  <c r="JU28" i="3"/>
  <c r="JU20" i="3"/>
  <c r="JU22" i="3"/>
  <c r="JU29" i="3"/>
  <c r="JU21" i="3"/>
  <c r="JU31" i="3"/>
  <c r="JU24" i="3"/>
  <c r="JU27" i="3"/>
  <c r="AR33" i="3"/>
  <c r="AQ34" i="3"/>
  <c r="X33" i="3"/>
  <c r="W34" i="3"/>
  <c r="M34" i="3"/>
  <c r="N33" i="3"/>
  <c r="A36" i="3"/>
  <c r="AT32" i="3"/>
  <c r="AV32" i="3"/>
  <c r="AS32" i="3"/>
  <c r="O32" i="3"/>
  <c r="P32" i="3"/>
  <c r="R32" i="3"/>
  <c r="AB32" i="3"/>
  <c r="Z32" i="3"/>
  <c r="Y32" i="3"/>
  <c r="JU19" i="3"/>
  <c r="JU17" i="3"/>
  <c r="JU18" i="3"/>
  <c r="AG17" i="3"/>
  <c r="AH16" i="3"/>
  <c r="AI16" i="3" s="1"/>
  <c r="JU16" i="3"/>
  <c r="LJ11" i="3"/>
  <c r="FQ14" i="9"/>
  <c r="EV22" i="3"/>
  <c r="HO14" i="9"/>
  <c r="DR25" i="3"/>
  <c r="V34" i="3"/>
  <c r="HM14" i="9"/>
  <c r="GJ18" i="3"/>
  <c r="FP14" i="9"/>
  <c r="AF17" i="3"/>
  <c r="FF21" i="3"/>
  <c r="DH26" i="3"/>
  <c r="BT30" i="3"/>
  <c r="F14" i="9"/>
  <c r="U14" i="9"/>
  <c r="CX27" i="3"/>
  <c r="JK14" i="9"/>
  <c r="T14" i="9"/>
  <c r="DR14" i="9"/>
  <c r="EL23" i="3"/>
  <c r="BJ31" i="3"/>
  <c r="DP14" i="9"/>
  <c r="GT17" i="3"/>
  <c r="FN14" i="9"/>
  <c r="JJ14" i="9"/>
  <c r="DQ14" i="9"/>
  <c r="CD29" i="3"/>
  <c r="G14" i="9"/>
  <c r="FO14" i="9"/>
  <c r="FP20" i="3"/>
  <c r="CN28" i="3"/>
  <c r="HL14" i="9"/>
  <c r="EB24" i="3"/>
  <c r="JV11" i="3"/>
  <c r="V14" i="9"/>
  <c r="HN16" i="3"/>
  <c r="AP34" i="3"/>
  <c r="FZ19" i="3"/>
  <c r="IH15" i="3"/>
  <c r="JB14" i="3"/>
  <c r="LH14" i="9"/>
  <c r="LI14" i="9"/>
  <c r="HN14" i="9"/>
  <c r="KP12" i="3"/>
  <c r="BR14" i="9"/>
  <c r="AZ32" i="3"/>
  <c r="L34" i="3"/>
  <c r="IN13" i="3" l="1"/>
  <c r="JH12" i="3"/>
  <c r="BX29" i="3"/>
  <c r="BW29" i="3"/>
  <c r="HP14" i="9"/>
  <c r="HQ14" i="9" s="1"/>
  <c r="LL14" i="9"/>
  <c r="LM14" i="9" s="1"/>
  <c r="EN23" i="3"/>
  <c r="EO23" i="3" s="1"/>
  <c r="EM24" i="3"/>
  <c r="C16" i="9"/>
  <c r="D16" i="9" s="1"/>
  <c r="HO17" i="3"/>
  <c r="HP16" i="3"/>
  <c r="HQ16" i="3" s="1"/>
  <c r="DT25" i="3"/>
  <c r="DU25" i="3" s="1"/>
  <c r="DS26" i="3"/>
  <c r="CE30" i="3"/>
  <c r="CF29" i="3"/>
  <c r="BL31" i="3"/>
  <c r="BM31" i="3" s="1"/>
  <c r="BK32" i="3"/>
  <c r="KR12" i="3"/>
  <c r="KS12" i="3" s="1"/>
  <c r="KQ13" i="3"/>
  <c r="EW23" i="3"/>
  <c r="EX22" i="3"/>
  <c r="GL18" i="3"/>
  <c r="GM18" i="3" s="1"/>
  <c r="GK19" i="3"/>
  <c r="FG22" i="3"/>
  <c r="FH21" i="3"/>
  <c r="FI21" i="3" s="1"/>
  <c r="GU18" i="3"/>
  <c r="GV17" i="3"/>
  <c r="GW17" i="3" s="1"/>
  <c r="BV30" i="3"/>
  <c r="BZ30" i="3" s="1"/>
  <c r="BU31" i="3"/>
  <c r="CP28" i="3"/>
  <c r="CO29" i="3"/>
  <c r="LK12" i="3"/>
  <c r="LL11" i="3"/>
  <c r="LM11" i="3" s="1"/>
  <c r="JN14" i="9"/>
  <c r="JO14" i="9" s="1"/>
  <c r="BU14" i="9"/>
  <c r="BV14" i="9" s="1"/>
  <c r="FR14" i="9"/>
  <c r="FS14" i="9" s="1"/>
  <c r="DS14" i="9"/>
  <c r="DT14" i="9" s="1"/>
  <c r="W14" i="9"/>
  <c r="X14" i="9" s="1"/>
  <c r="FQ21" i="3"/>
  <c r="FR20" i="3"/>
  <c r="FS20" i="3" s="1"/>
  <c r="JD14" i="3"/>
  <c r="JE14" i="3" s="1"/>
  <c r="JC15" i="3"/>
  <c r="EC25" i="3"/>
  <c r="ED24" i="3"/>
  <c r="EE24" i="3" s="1"/>
  <c r="GA20" i="3"/>
  <c r="GB19" i="3"/>
  <c r="GC19" i="3" s="1"/>
  <c r="CY28" i="3"/>
  <c r="CZ27" i="3"/>
  <c r="DA27" i="3" s="1"/>
  <c r="BA33" i="3"/>
  <c r="BB32" i="3"/>
  <c r="DI27" i="3"/>
  <c r="DJ26" i="3"/>
  <c r="IJ15" i="3"/>
  <c r="IK15" i="3" s="1"/>
  <c r="II16" i="3"/>
  <c r="MV3" i="3"/>
  <c r="MC46" i="3"/>
  <c r="MC56" i="3"/>
  <c r="MC70" i="3"/>
  <c r="MC88" i="3"/>
  <c r="MC36" i="3"/>
  <c r="MC37" i="3"/>
  <c r="MC42" i="3"/>
  <c r="MC62" i="3"/>
  <c r="MC68" i="3"/>
  <c r="MC84" i="3"/>
  <c r="MC86" i="3"/>
  <c r="MC41" i="3"/>
  <c r="MC43" i="3"/>
  <c r="MC39" i="3"/>
  <c r="MC57" i="3"/>
  <c r="MC59" i="3"/>
  <c r="MC75" i="3"/>
  <c r="MC85" i="3"/>
  <c r="MC87" i="3"/>
  <c r="MC89" i="3"/>
  <c r="MC93" i="3"/>
  <c r="MC38" i="3"/>
  <c r="MC50" i="3"/>
  <c r="MC54" i="3"/>
  <c r="MC60" i="3"/>
  <c r="MC76" i="3"/>
  <c r="MC80" i="3"/>
  <c r="MC82" i="3"/>
  <c r="MC90" i="3"/>
  <c r="MC94" i="3"/>
  <c r="MC98" i="3"/>
  <c r="MC102" i="3"/>
  <c r="MC95" i="3"/>
  <c r="MC99" i="3"/>
  <c r="MC92" i="3"/>
  <c r="MC96" i="3"/>
  <c r="MC100" i="3"/>
  <c r="MC40" i="3"/>
  <c r="MC44" i="3"/>
  <c r="MC48" i="3"/>
  <c r="MC52" i="3"/>
  <c r="MC58" i="3"/>
  <c r="MC64" i="3"/>
  <c r="MC66" i="3"/>
  <c r="MC72" i="3"/>
  <c r="MC74" i="3"/>
  <c r="MC78" i="3"/>
  <c r="MC47" i="3"/>
  <c r="MC49" i="3"/>
  <c r="MC63" i="3"/>
  <c r="MC65" i="3"/>
  <c r="MC67" i="3"/>
  <c r="MC69" i="3"/>
  <c r="MC77" i="3"/>
  <c r="MC79" i="3"/>
  <c r="MC81" i="3"/>
  <c r="MC97" i="3"/>
  <c r="MC101" i="3"/>
  <c r="MC103" i="3"/>
  <c r="MC51" i="3"/>
  <c r="MC53" i="3"/>
  <c r="MC71" i="3"/>
  <c r="MC45" i="3"/>
  <c r="MC55" i="3"/>
  <c r="MC73" i="3"/>
  <c r="MC91" i="3"/>
  <c r="MC61" i="3"/>
  <c r="MC83" i="3"/>
  <c r="MC32" i="3"/>
  <c r="MC34" i="3"/>
  <c r="MC30" i="3"/>
  <c r="MC20" i="3"/>
  <c r="MC23" i="3"/>
  <c r="MC26" i="3"/>
  <c r="MC22" i="3"/>
  <c r="MC25" i="3"/>
  <c r="MC16" i="3"/>
  <c r="MC15" i="3"/>
  <c r="MC18" i="3"/>
  <c r="MC17" i="3"/>
  <c r="MC35" i="3"/>
  <c r="MC33" i="3"/>
  <c r="MC11" i="3"/>
  <c r="MC28" i="3"/>
  <c r="MC27" i="3"/>
  <c r="MC31" i="3"/>
  <c r="MC24" i="3"/>
  <c r="MC29" i="3"/>
  <c r="MC21" i="3"/>
  <c r="MC12" i="3"/>
  <c r="MC19" i="3"/>
  <c r="MC14" i="3"/>
  <c r="MC13" i="3"/>
  <c r="JG13" i="3"/>
  <c r="JF13" i="3"/>
  <c r="DL25" i="3"/>
  <c r="DK25" i="3"/>
  <c r="DN25" i="3"/>
  <c r="IM14" i="3"/>
  <c r="IL14" i="3"/>
  <c r="CG28" i="3"/>
  <c r="KT11" i="3"/>
  <c r="KU11" i="3"/>
  <c r="FB21" i="3"/>
  <c r="EY21" i="3"/>
  <c r="EZ21" i="3"/>
  <c r="CT27" i="3"/>
  <c r="CR27" i="3"/>
  <c r="CQ27" i="3"/>
  <c r="A53" i="9"/>
  <c r="X34" i="3"/>
  <c r="W35" i="3"/>
  <c r="AR34" i="3"/>
  <c r="AQ35" i="3"/>
  <c r="M35" i="3"/>
  <c r="N34" i="3"/>
  <c r="A37" i="3"/>
  <c r="AB33" i="3"/>
  <c r="Z33" i="3"/>
  <c r="Y33" i="3"/>
  <c r="AT33" i="3"/>
  <c r="AV33" i="3"/>
  <c r="AS33" i="3"/>
  <c r="O33" i="3"/>
  <c r="R33" i="3"/>
  <c r="P33" i="3"/>
  <c r="BC32" i="3"/>
  <c r="JW12" i="3"/>
  <c r="JX11" i="3"/>
  <c r="JY11" i="3" s="1"/>
  <c r="AG18" i="3"/>
  <c r="AH17" i="3"/>
  <c r="FP15" i="9"/>
  <c r="EL24" i="3"/>
  <c r="FQ15" i="9"/>
  <c r="FO15" i="9"/>
  <c r="DP15" i="9"/>
  <c r="V35" i="3"/>
  <c r="F15" i="9"/>
  <c r="DR26" i="3"/>
  <c r="BR15" i="9"/>
  <c r="HL15" i="9"/>
  <c r="BJ32" i="3"/>
  <c r="U15" i="9"/>
  <c r="MD11" i="3"/>
  <c r="HM15" i="9"/>
  <c r="JJ15" i="9"/>
  <c r="FP21" i="3"/>
  <c r="G15" i="9"/>
  <c r="FN15" i="9"/>
  <c r="LJ12" i="3"/>
  <c r="GJ19" i="3"/>
  <c r="JV12" i="3"/>
  <c r="L35" i="3"/>
  <c r="HN17" i="3"/>
  <c r="IH16" i="3"/>
  <c r="EV23" i="3"/>
  <c r="T15" i="9"/>
  <c r="V15" i="9"/>
  <c r="HO15" i="9"/>
  <c r="CN29" i="3"/>
  <c r="AP35" i="3"/>
  <c r="HN15" i="9"/>
  <c r="EB25" i="3"/>
  <c r="DQ15" i="9"/>
  <c r="DR15" i="9"/>
  <c r="LI15" i="9"/>
  <c r="CX28" i="3"/>
  <c r="KP13" i="3"/>
  <c r="BT31" i="3"/>
  <c r="FZ20" i="3"/>
  <c r="JK15" i="9"/>
  <c r="DH27" i="3"/>
  <c r="LH15" i="9"/>
  <c r="AZ33" i="3"/>
  <c r="AF18" i="3"/>
  <c r="CD30" i="3"/>
  <c r="JB15" i="3"/>
  <c r="FF22" i="3"/>
  <c r="GT18" i="3"/>
  <c r="KV11" i="3" l="1"/>
  <c r="BX30" i="3"/>
  <c r="BW30" i="3"/>
  <c r="IN14" i="3"/>
  <c r="FR15" i="9"/>
  <c r="FS15" i="9" s="1"/>
  <c r="LL15" i="9"/>
  <c r="LM15" i="9" s="1"/>
  <c r="DS15" i="9"/>
  <c r="DT15" i="9" s="1"/>
  <c r="JN15" i="9"/>
  <c r="JO15" i="9" s="1"/>
  <c r="MF11" i="3"/>
  <c r="MG11" i="3" s="1"/>
  <c r="ME12" i="3"/>
  <c r="IJ16" i="3"/>
  <c r="II17" i="3"/>
  <c r="JD15" i="3"/>
  <c r="JE15" i="3" s="1"/>
  <c r="JC16" i="3"/>
  <c r="LL12" i="3"/>
  <c r="LM12" i="3" s="1"/>
  <c r="LK13" i="3"/>
  <c r="GU19" i="3"/>
  <c r="GV18" i="3"/>
  <c r="GW18" i="3" s="1"/>
  <c r="FG23" i="3"/>
  <c r="FH22" i="3"/>
  <c r="FI22" i="3" s="1"/>
  <c r="EX23" i="3"/>
  <c r="EW24" i="3"/>
  <c r="CF30" i="3"/>
  <c r="CE31" i="3"/>
  <c r="HO18" i="3"/>
  <c r="C17" i="9"/>
  <c r="D17" i="9" s="1"/>
  <c r="HP17" i="3"/>
  <c r="HQ17" i="3" s="1"/>
  <c r="EM25" i="3"/>
  <c r="EN24" i="3"/>
  <c r="EO24" i="3" s="1"/>
  <c r="W15" i="9"/>
  <c r="X15" i="9" s="1"/>
  <c r="BU15" i="9"/>
  <c r="BV15" i="9" s="1"/>
  <c r="HP15" i="9"/>
  <c r="HQ15" i="9" s="1"/>
  <c r="DJ27" i="3"/>
  <c r="DI28" i="3"/>
  <c r="BB33" i="3"/>
  <c r="BF33" i="3" s="1"/>
  <c r="BA34" i="3"/>
  <c r="CY29" i="3"/>
  <c r="CZ28" i="3"/>
  <c r="DA28" i="3" s="1"/>
  <c r="GB20" i="3"/>
  <c r="GC20" i="3" s="1"/>
  <c r="GA21" i="3"/>
  <c r="EC26" i="3"/>
  <c r="ED25" i="3"/>
  <c r="EE25" i="3" s="1"/>
  <c r="FQ22" i="3"/>
  <c r="FR21" i="3"/>
  <c r="FS21" i="3" s="1"/>
  <c r="CO30" i="3"/>
  <c r="CP29" i="3"/>
  <c r="BV31" i="3"/>
  <c r="BX31" i="3" s="1"/>
  <c r="BU32" i="3"/>
  <c r="GK20" i="3"/>
  <c r="GL19" i="3"/>
  <c r="GM19" i="3" s="1"/>
  <c r="KR13" i="3"/>
  <c r="KS13" i="3" s="1"/>
  <c r="KQ14" i="3"/>
  <c r="BK33" i="3"/>
  <c r="BL32" i="3"/>
  <c r="BM32" i="3" s="1"/>
  <c r="DS27" i="3"/>
  <c r="DT26" i="3"/>
  <c r="DU26" i="3" s="1"/>
  <c r="JH13" i="3"/>
  <c r="DK26" i="3"/>
  <c r="DN26" i="3"/>
  <c r="DL26" i="3"/>
  <c r="CT28" i="3"/>
  <c r="CR28" i="3"/>
  <c r="CQ28" i="3"/>
  <c r="KT12" i="3"/>
  <c r="KU12" i="3"/>
  <c r="NP3" i="3"/>
  <c r="MW100" i="3"/>
  <c r="MW42" i="3"/>
  <c r="MW60" i="3"/>
  <c r="MW62" i="3"/>
  <c r="MW76" i="3"/>
  <c r="MW80" i="3"/>
  <c r="MW90" i="3"/>
  <c r="MW94" i="3"/>
  <c r="MW98" i="3"/>
  <c r="MW102" i="3"/>
  <c r="MW92" i="3"/>
  <c r="MW96" i="3"/>
  <c r="MW40" i="3"/>
  <c r="MW44" i="3"/>
  <c r="MW48" i="3"/>
  <c r="MW52" i="3"/>
  <c r="MW64" i="3"/>
  <c r="MW72" i="3"/>
  <c r="MW82" i="3"/>
  <c r="MW95" i="3"/>
  <c r="MW36" i="3"/>
  <c r="MW37" i="3"/>
  <c r="MW39" i="3"/>
  <c r="MW53" i="3"/>
  <c r="MW59" i="3"/>
  <c r="MW75" i="3"/>
  <c r="MW91" i="3"/>
  <c r="MW43" i="3"/>
  <c r="MW56" i="3"/>
  <c r="MW58" i="3"/>
  <c r="MW66" i="3"/>
  <c r="MW74" i="3"/>
  <c r="MW78" i="3"/>
  <c r="MW88" i="3"/>
  <c r="MW38" i="3"/>
  <c r="MW46" i="3"/>
  <c r="MW50" i="3"/>
  <c r="MW54" i="3"/>
  <c r="MW68" i="3"/>
  <c r="MW70" i="3"/>
  <c r="MW84" i="3"/>
  <c r="MW86" i="3"/>
  <c r="MW99" i="3"/>
  <c r="MW41" i="3"/>
  <c r="MW45" i="3"/>
  <c r="MW47" i="3"/>
  <c r="MW61" i="3"/>
  <c r="MW63" i="3"/>
  <c r="MW67" i="3"/>
  <c r="MW73" i="3"/>
  <c r="MW79" i="3"/>
  <c r="MW51" i="3"/>
  <c r="MW65" i="3"/>
  <c r="MW69" i="3"/>
  <c r="MW71" i="3"/>
  <c r="MW77" i="3"/>
  <c r="MW81" i="3"/>
  <c r="MW49" i="3"/>
  <c r="MW89" i="3"/>
  <c r="MW93" i="3"/>
  <c r="MW101" i="3"/>
  <c r="MW55" i="3"/>
  <c r="MW57" i="3"/>
  <c r="MW83" i="3"/>
  <c r="MW85" i="3"/>
  <c r="MW87" i="3"/>
  <c r="MW97" i="3"/>
  <c r="MW103" i="3"/>
  <c r="MW32" i="3"/>
  <c r="MW11" i="3"/>
  <c r="MW27" i="3"/>
  <c r="MW21" i="3"/>
  <c r="MW28" i="3"/>
  <c r="MW24" i="3"/>
  <c r="MW12" i="3"/>
  <c r="MW15" i="3"/>
  <c r="MW18" i="3"/>
  <c r="MW13" i="3"/>
  <c r="MW20" i="3"/>
  <c r="MW30" i="3"/>
  <c r="MW35" i="3"/>
  <c r="MW33" i="3"/>
  <c r="MW34" i="3"/>
  <c r="MW23" i="3"/>
  <c r="MW25" i="3"/>
  <c r="MW29" i="3"/>
  <c r="MW22" i="3"/>
  <c r="MW16" i="3"/>
  <c r="MW19" i="3"/>
  <c r="MW14" i="3"/>
  <c r="MW26" i="3"/>
  <c r="MW17" i="3"/>
  <c r="MW31" i="3"/>
  <c r="IM15" i="3"/>
  <c r="IL15" i="3"/>
  <c r="JG14" i="3"/>
  <c r="JF14" i="3"/>
  <c r="LN11" i="3"/>
  <c r="LO11" i="3"/>
  <c r="FB22" i="3"/>
  <c r="EY22" i="3"/>
  <c r="EZ22" i="3"/>
  <c r="CG29" i="3"/>
  <c r="A54" i="9"/>
  <c r="AR35" i="3"/>
  <c r="AQ36" i="3"/>
  <c r="M36" i="3"/>
  <c r="N35" i="3"/>
  <c r="X35" i="3"/>
  <c r="W36" i="3"/>
  <c r="O34" i="3"/>
  <c r="P34" i="3"/>
  <c r="R34" i="3"/>
  <c r="AV34" i="3"/>
  <c r="AS34" i="3"/>
  <c r="AT34" i="3"/>
  <c r="A38" i="3"/>
  <c r="Z34" i="3"/>
  <c r="Y34" i="3"/>
  <c r="AB34" i="3"/>
  <c r="JW13" i="3"/>
  <c r="JX12" i="3"/>
  <c r="JY12" i="3" s="1"/>
  <c r="JZ11" i="3"/>
  <c r="KA11" i="3"/>
  <c r="AI17" i="3"/>
  <c r="AH18" i="3"/>
  <c r="AG19" i="3"/>
  <c r="MX11" i="3"/>
  <c r="F16" i="9"/>
  <c r="FQ16" i="9"/>
  <c r="T16" i="9"/>
  <c r="FN16" i="9"/>
  <c r="JB16" i="3"/>
  <c r="GJ20" i="3"/>
  <c r="U16" i="9"/>
  <c r="MD12" i="3"/>
  <c r="HL16" i="9"/>
  <c r="DP16" i="9"/>
  <c r="DQ16" i="9"/>
  <c r="CN30" i="3"/>
  <c r="HN16" i="9"/>
  <c r="EV24" i="3"/>
  <c r="LH16" i="9"/>
  <c r="IH17" i="3"/>
  <c r="G16" i="9"/>
  <c r="DH28" i="3"/>
  <c r="L36" i="3"/>
  <c r="EL25" i="3"/>
  <c r="DR27" i="3"/>
  <c r="HN18" i="3"/>
  <c r="FF23" i="3"/>
  <c r="JK16" i="9"/>
  <c r="HM16" i="9"/>
  <c r="BR16" i="9"/>
  <c r="BJ33" i="3"/>
  <c r="JJ16" i="9"/>
  <c r="EB26" i="3"/>
  <c r="AF19" i="3"/>
  <c r="HO16" i="9"/>
  <c r="V16" i="9"/>
  <c r="DR16" i="9"/>
  <c r="CX29" i="3"/>
  <c r="FO16" i="9"/>
  <c r="LI16" i="9"/>
  <c r="FP16" i="9"/>
  <c r="AP36" i="3"/>
  <c r="FZ21" i="3"/>
  <c r="GT19" i="3"/>
  <c r="FP22" i="3"/>
  <c r="LJ13" i="3"/>
  <c r="BT32" i="3"/>
  <c r="JV13" i="3"/>
  <c r="AZ34" i="3"/>
  <c r="V36" i="3"/>
  <c r="CD31" i="3"/>
  <c r="KP14" i="3"/>
  <c r="LP11" i="3" l="1"/>
  <c r="KV12" i="3"/>
  <c r="BC33" i="3"/>
  <c r="BZ31" i="3"/>
  <c r="BD33" i="3"/>
  <c r="BW31" i="3"/>
  <c r="JH14" i="3"/>
  <c r="IN15" i="3"/>
  <c r="W16" i="9"/>
  <c r="X16" i="9" s="1"/>
  <c r="BU16" i="9"/>
  <c r="BV16" i="9" s="1"/>
  <c r="FR16" i="9"/>
  <c r="FS16" i="9" s="1"/>
  <c r="DS16" i="9"/>
  <c r="DT16" i="9" s="1"/>
  <c r="MZ11" i="3"/>
  <c r="NA11" i="3" s="1"/>
  <c r="MY12" i="3"/>
  <c r="KR14" i="3"/>
  <c r="KS14" i="3" s="1"/>
  <c r="KQ15" i="3"/>
  <c r="BV32" i="3"/>
  <c r="BZ32" i="3" s="1"/>
  <c r="BU33" i="3"/>
  <c r="GA22" i="3"/>
  <c r="GB21" i="3"/>
  <c r="GC21" i="3" s="1"/>
  <c r="BB34" i="3"/>
  <c r="BC34" i="3" s="1"/>
  <c r="BA35" i="3"/>
  <c r="DJ28" i="3"/>
  <c r="DI29" i="3"/>
  <c r="EN25" i="3"/>
  <c r="EO25" i="3" s="1"/>
  <c r="EM26" i="3"/>
  <c r="CE32" i="3"/>
  <c r="CF31" i="3"/>
  <c r="EX24" i="3"/>
  <c r="EW25" i="3"/>
  <c r="LL13" i="3"/>
  <c r="LM13" i="3" s="1"/>
  <c r="LK14" i="3"/>
  <c r="JC17" i="3"/>
  <c r="JD16" i="3"/>
  <c r="JE16" i="3" s="1"/>
  <c r="IJ17" i="3"/>
  <c r="II18" i="3"/>
  <c r="MF12" i="3"/>
  <c r="MG12" i="3" s="1"/>
  <c r="ME13" i="3"/>
  <c r="HP16" i="9"/>
  <c r="HQ16" i="9" s="1"/>
  <c r="JN16" i="9"/>
  <c r="JO16" i="9" s="1"/>
  <c r="LL16" i="9"/>
  <c r="LM16" i="9" s="1"/>
  <c r="DS28" i="3"/>
  <c r="DT27" i="3"/>
  <c r="DU27" i="3" s="1"/>
  <c r="BK34" i="3"/>
  <c r="BL33" i="3"/>
  <c r="BM33" i="3" s="1"/>
  <c r="GL20" i="3"/>
  <c r="GM20" i="3" s="1"/>
  <c r="GK21" i="3"/>
  <c r="CP30" i="3"/>
  <c r="CO31" i="3"/>
  <c r="FR22" i="3"/>
  <c r="FS22" i="3" s="1"/>
  <c r="FQ23" i="3"/>
  <c r="EC27" i="3"/>
  <c r="ED26" i="3"/>
  <c r="EE26" i="3" s="1"/>
  <c r="CY30" i="3"/>
  <c r="CZ29" i="3"/>
  <c r="DA29" i="3" s="1"/>
  <c r="HP18" i="3"/>
  <c r="HQ18" i="3" s="1"/>
  <c r="C18" i="9"/>
  <c r="D18" i="9" s="1"/>
  <c r="HO19" i="3"/>
  <c r="FG24" i="3"/>
  <c r="FH23" i="3"/>
  <c r="GU20" i="3"/>
  <c r="GV19" i="3"/>
  <c r="GW19" i="3" s="1"/>
  <c r="OJ3" i="3"/>
  <c r="NQ52" i="3"/>
  <c r="NQ58" i="3"/>
  <c r="NQ66" i="3"/>
  <c r="NQ74" i="3"/>
  <c r="NQ78" i="3"/>
  <c r="NQ84" i="3"/>
  <c r="NQ88" i="3"/>
  <c r="NQ36" i="3"/>
  <c r="NQ46" i="3"/>
  <c r="NQ50" i="3"/>
  <c r="NQ54" i="3"/>
  <c r="NQ60" i="3"/>
  <c r="NQ70" i="3"/>
  <c r="NQ76" i="3"/>
  <c r="NQ80" i="3"/>
  <c r="NQ86" i="3"/>
  <c r="NQ99" i="3"/>
  <c r="NQ39" i="3"/>
  <c r="NQ41" i="3"/>
  <c r="NQ45" i="3"/>
  <c r="NQ51" i="3"/>
  <c r="NQ61" i="3"/>
  <c r="NQ71" i="3"/>
  <c r="NQ73" i="3"/>
  <c r="NQ83" i="3"/>
  <c r="NQ89" i="3"/>
  <c r="NQ92" i="3"/>
  <c r="NQ100" i="3"/>
  <c r="NQ40" i="3"/>
  <c r="NQ42" i="3"/>
  <c r="NQ44" i="3"/>
  <c r="NQ48" i="3"/>
  <c r="NQ62" i="3"/>
  <c r="NQ64" i="3"/>
  <c r="NQ68" i="3"/>
  <c r="NQ72" i="3"/>
  <c r="NQ90" i="3"/>
  <c r="NQ94" i="3"/>
  <c r="NQ98" i="3"/>
  <c r="NQ102" i="3"/>
  <c r="NQ96" i="3"/>
  <c r="NQ38" i="3"/>
  <c r="NQ56" i="3"/>
  <c r="NQ82" i="3"/>
  <c r="NQ95" i="3"/>
  <c r="NQ37" i="3"/>
  <c r="NQ43" i="3"/>
  <c r="NQ53" i="3"/>
  <c r="NQ55" i="3"/>
  <c r="NQ91" i="3"/>
  <c r="NQ97" i="3"/>
  <c r="NQ47" i="3"/>
  <c r="NQ49" i="3"/>
  <c r="NQ57" i="3"/>
  <c r="NQ63" i="3"/>
  <c r="NQ79" i="3"/>
  <c r="NQ59" i="3"/>
  <c r="NQ65" i="3"/>
  <c r="NQ69" i="3"/>
  <c r="NQ85" i="3"/>
  <c r="NQ87" i="3"/>
  <c r="NQ103" i="3"/>
  <c r="NQ67" i="3"/>
  <c r="NQ75" i="3"/>
  <c r="NQ77" i="3"/>
  <c r="NQ81" i="3"/>
  <c r="NQ93" i="3"/>
  <c r="NQ101" i="3"/>
  <c r="NQ34" i="3"/>
  <c r="NQ15" i="3"/>
  <c r="NQ13" i="3"/>
  <c r="NQ18" i="3"/>
  <c r="NQ20" i="3"/>
  <c r="NQ26" i="3"/>
  <c r="NQ30" i="3"/>
  <c r="NQ25" i="3"/>
  <c r="NQ31" i="3"/>
  <c r="NQ23" i="3"/>
  <c r="NQ16" i="3"/>
  <c r="NQ35" i="3"/>
  <c r="NQ33" i="3"/>
  <c r="NQ32" i="3"/>
  <c r="NQ19" i="3"/>
  <c r="NQ14" i="3"/>
  <c r="NQ17" i="3"/>
  <c r="NQ11" i="3"/>
  <c r="NQ22" i="3"/>
  <c r="NQ28" i="3"/>
  <c r="NQ21" i="3"/>
  <c r="NQ27" i="3"/>
  <c r="NQ24" i="3"/>
  <c r="NQ29" i="3"/>
  <c r="NQ12" i="3"/>
  <c r="CR29" i="3"/>
  <c r="CQ29" i="3"/>
  <c r="CT29" i="3"/>
  <c r="KT13" i="3"/>
  <c r="KU13" i="3"/>
  <c r="DN27" i="3"/>
  <c r="DL27" i="3"/>
  <c r="DK27" i="3"/>
  <c r="CG30" i="3"/>
  <c r="EZ23" i="3"/>
  <c r="FB23" i="3"/>
  <c r="EY23" i="3"/>
  <c r="LN12" i="3"/>
  <c r="LO12" i="3"/>
  <c r="JG15" i="3"/>
  <c r="JF15" i="3"/>
  <c r="IK16" i="3"/>
  <c r="IO16" i="3"/>
  <c r="IR16" i="3"/>
  <c r="IQ16" i="3"/>
  <c r="MH11" i="3"/>
  <c r="MI11" i="3"/>
  <c r="A55" i="9"/>
  <c r="AG20" i="3"/>
  <c r="W37" i="3"/>
  <c r="X36" i="3"/>
  <c r="AR36" i="3"/>
  <c r="AQ37" i="3"/>
  <c r="N36" i="3"/>
  <c r="M37" i="3"/>
  <c r="O35" i="3"/>
  <c r="R35" i="3"/>
  <c r="P35" i="3"/>
  <c r="A39" i="3"/>
  <c r="Z35" i="3"/>
  <c r="Y35" i="3"/>
  <c r="AB35" i="3"/>
  <c r="AV35" i="3"/>
  <c r="AS35" i="3"/>
  <c r="AT35" i="3"/>
  <c r="KB11" i="3"/>
  <c r="KA12" i="3"/>
  <c r="JZ12" i="3"/>
  <c r="JW14" i="3"/>
  <c r="JX13" i="3"/>
  <c r="JY13" i="3" s="1"/>
  <c r="KA13" i="3" s="1"/>
  <c r="AH19" i="3"/>
  <c r="AI19" i="3" s="1"/>
  <c r="AI18" i="3"/>
  <c r="HN19" i="3"/>
  <c r="FP17" i="9"/>
  <c r="F17" i="9"/>
  <c r="CX30" i="3"/>
  <c r="CD32" i="3"/>
  <c r="HL17" i="9"/>
  <c r="T17" i="9"/>
  <c r="FN17" i="9"/>
  <c r="MX12" i="3"/>
  <c r="V17" i="9"/>
  <c r="JB17" i="3"/>
  <c r="JK17" i="9"/>
  <c r="GT20" i="3"/>
  <c r="LI17" i="9"/>
  <c r="DQ17" i="9"/>
  <c r="HN17" i="9"/>
  <c r="LH17" i="9"/>
  <c r="FF24" i="3"/>
  <c r="KP15" i="3"/>
  <c r="JV14" i="3"/>
  <c r="HM17" i="9"/>
  <c r="NR11" i="3"/>
  <c r="G17" i="9"/>
  <c r="AZ35" i="3"/>
  <c r="CN31" i="3"/>
  <c r="JJ17" i="9"/>
  <c r="FQ17" i="9"/>
  <c r="DP17" i="9"/>
  <c r="MD13" i="3"/>
  <c r="GJ21" i="3"/>
  <c r="HO17" i="9"/>
  <c r="BR17" i="9"/>
  <c r="BT33" i="3"/>
  <c r="EL26" i="3"/>
  <c r="U17" i="9"/>
  <c r="DR17" i="9"/>
  <c r="L37" i="3"/>
  <c r="FO17" i="9"/>
  <c r="V37" i="3"/>
  <c r="FZ22" i="3"/>
  <c r="DH29" i="3"/>
  <c r="EB27" i="3"/>
  <c r="FP23" i="3"/>
  <c r="LJ14" i="3"/>
  <c r="AP37" i="3"/>
  <c r="EV25" i="3"/>
  <c r="DR28" i="3"/>
  <c r="IH18" i="3"/>
  <c r="AF20" i="3"/>
  <c r="BJ34" i="3"/>
  <c r="MJ11" i="3" l="1"/>
  <c r="LP12" i="3"/>
  <c r="KV13" i="3"/>
  <c r="BW32" i="3"/>
  <c r="BD34" i="3"/>
  <c r="BX32" i="3"/>
  <c r="BF34" i="3"/>
  <c r="JH15" i="3"/>
  <c r="HP17" i="9"/>
  <c r="HQ17" i="9" s="1"/>
  <c r="W17" i="9"/>
  <c r="X17" i="9" s="1"/>
  <c r="LL17" i="9"/>
  <c r="LM17" i="9" s="1"/>
  <c r="BU17" i="9"/>
  <c r="BV17" i="9" s="1"/>
  <c r="HP19" i="3"/>
  <c r="HQ19" i="3" s="1"/>
  <c r="C19" i="9"/>
  <c r="D19" i="9" s="1"/>
  <c r="HO20" i="3"/>
  <c r="CZ30" i="3"/>
  <c r="DA30" i="3" s="1"/>
  <c r="CY31" i="3"/>
  <c r="ED27" i="3"/>
  <c r="EE27" i="3" s="1"/>
  <c r="EC28" i="3"/>
  <c r="BK35" i="3"/>
  <c r="BL34" i="3"/>
  <c r="BM34" i="3" s="1"/>
  <c r="DS29" i="3"/>
  <c r="DT28" i="3"/>
  <c r="DU28" i="3" s="1"/>
  <c r="MF13" i="3"/>
  <c r="MG13" i="3" s="1"/>
  <c r="ME14" i="3"/>
  <c r="II19" i="3"/>
  <c r="IJ18" i="3"/>
  <c r="LL14" i="3"/>
  <c r="LM14" i="3" s="1"/>
  <c r="LK15" i="3"/>
  <c r="EX25" i="3"/>
  <c r="EW26" i="3"/>
  <c r="EN26" i="3"/>
  <c r="EO26" i="3" s="1"/>
  <c r="EM27" i="3"/>
  <c r="DJ29" i="3"/>
  <c r="DI30" i="3"/>
  <c r="BB35" i="3"/>
  <c r="BD35" i="3" s="1"/>
  <c r="BA36" i="3"/>
  <c r="BV33" i="3"/>
  <c r="BW33" i="3" s="1"/>
  <c r="BU34" i="3"/>
  <c r="KQ16" i="3"/>
  <c r="KR15" i="3"/>
  <c r="KS15" i="3" s="1"/>
  <c r="MY13" i="3"/>
  <c r="MZ12" i="3"/>
  <c r="NA12" i="3" s="1"/>
  <c r="FR17" i="9"/>
  <c r="FS17" i="9" s="1"/>
  <c r="DS17" i="9"/>
  <c r="DT17" i="9" s="1"/>
  <c r="JN17" i="9"/>
  <c r="JO17" i="9" s="1"/>
  <c r="NT11" i="3"/>
  <c r="NU11" i="3" s="1"/>
  <c r="NS12" i="3"/>
  <c r="GV20" i="3"/>
  <c r="GW20" i="3" s="1"/>
  <c r="GU21" i="3"/>
  <c r="FH24" i="3"/>
  <c r="FG25" i="3"/>
  <c r="FQ24" i="3"/>
  <c r="FR23" i="3"/>
  <c r="FS23" i="3" s="1"/>
  <c r="CP31" i="3"/>
  <c r="CO32" i="3"/>
  <c r="GK22" i="3"/>
  <c r="GL21" i="3"/>
  <c r="GM21" i="3" s="1"/>
  <c r="JD17" i="3"/>
  <c r="JE17" i="3" s="1"/>
  <c r="JC18" i="3"/>
  <c r="CF32" i="3"/>
  <c r="CE33" i="3"/>
  <c r="GA23" i="3"/>
  <c r="GB22" i="3"/>
  <c r="GC22" i="3" s="1"/>
  <c r="FJ23" i="3"/>
  <c r="FL23" i="3"/>
  <c r="FI23" i="3"/>
  <c r="CQ30" i="3"/>
  <c r="CT30" i="3"/>
  <c r="CR30" i="3"/>
  <c r="JG16" i="3"/>
  <c r="JF16" i="3"/>
  <c r="CG31" i="3"/>
  <c r="CJ31" i="3"/>
  <c r="CH31" i="3"/>
  <c r="IL16" i="3"/>
  <c r="IM16" i="3"/>
  <c r="PD3" i="3"/>
  <c r="OK96" i="3"/>
  <c r="OK38" i="3"/>
  <c r="OK56" i="3"/>
  <c r="OK58" i="3"/>
  <c r="OK66" i="3"/>
  <c r="OK74" i="3"/>
  <c r="OK78" i="3"/>
  <c r="OK95" i="3"/>
  <c r="OK99" i="3"/>
  <c r="OK37" i="3"/>
  <c r="OK46" i="3"/>
  <c r="OK50" i="3"/>
  <c r="OK54" i="3"/>
  <c r="OK68" i="3"/>
  <c r="OK70" i="3"/>
  <c r="OK84" i="3"/>
  <c r="OK88" i="3"/>
  <c r="OK36" i="3"/>
  <c r="OK41" i="3"/>
  <c r="OK47" i="3"/>
  <c r="OK57" i="3"/>
  <c r="OK63" i="3"/>
  <c r="OK67" i="3"/>
  <c r="OK79" i="3"/>
  <c r="OK85" i="3"/>
  <c r="OK93" i="3"/>
  <c r="OK103" i="3"/>
  <c r="OK42" i="3"/>
  <c r="OK60" i="3"/>
  <c r="OK62" i="3"/>
  <c r="OK76" i="3"/>
  <c r="OK80" i="3"/>
  <c r="OK86" i="3"/>
  <c r="OK92" i="3"/>
  <c r="OK100" i="3"/>
  <c r="OK40" i="3"/>
  <c r="OK44" i="3"/>
  <c r="OK48" i="3"/>
  <c r="OK52" i="3"/>
  <c r="OK64" i="3"/>
  <c r="OK72" i="3"/>
  <c r="OK82" i="3"/>
  <c r="OK90" i="3"/>
  <c r="OK94" i="3"/>
  <c r="OK98" i="3"/>
  <c r="OK102" i="3"/>
  <c r="OK39" i="3"/>
  <c r="OK49" i="3"/>
  <c r="OK59" i="3"/>
  <c r="OK65" i="3"/>
  <c r="OK69" i="3"/>
  <c r="OK75" i="3"/>
  <c r="OK77" i="3"/>
  <c r="OK81" i="3"/>
  <c r="OK87" i="3"/>
  <c r="OK101" i="3"/>
  <c r="OK43" i="3"/>
  <c r="OK53" i="3"/>
  <c r="OK55" i="3"/>
  <c r="OK61" i="3"/>
  <c r="OK83" i="3"/>
  <c r="OK89" i="3"/>
  <c r="OK45" i="3"/>
  <c r="OK51" i="3"/>
  <c r="OK71" i="3"/>
  <c r="OK73" i="3"/>
  <c r="OK91" i="3"/>
  <c r="OK97" i="3"/>
  <c r="OK34" i="3"/>
  <c r="OK14" i="3"/>
  <c r="OK17" i="3"/>
  <c r="OK11" i="3"/>
  <c r="OK29" i="3"/>
  <c r="OK21" i="3"/>
  <c r="OK25" i="3"/>
  <c r="OK26" i="3"/>
  <c r="OK20" i="3"/>
  <c r="OK28" i="3"/>
  <c r="OK12" i="3"/>
  <c r="OK19" i="3"/>
  <c r="OK35" i="3"/>
  <c r="OK33" i="3"/>
  <c r="OK32" i="3"/>
  <c r="OK18" i="3"/>
  <c r="OK13" i="3"/>
  <c r="OK27" i="3"/>
  <c r="OK23" i="3"/>
  <c r="OK30" i="3"/>
  <c r="OK31" i="3"/>
  <c r="OK22" i="3"/>
  <c r="OK24" i="3"/>
  <c r="OK16" i="3"/>
  <c r="OK15" i="3"/>
  <c r="MH12" i="3"/>
  <c r="MI12" i="3"/>
  <c r="IK17" i="3"/>
  <c r="IO17" i="3"/>
  <c r="IR17" i="3"/>
  <c r="IQ17" i="3"/>
  <c r="LO13" i="3"/>
  <c r="LN13" i="3"/>
  <c r="EY24" i="3"/>
  <c r="EZ24" i="3"/>
  <c r="FB24" i="3"/>
  <c r="DN28" i="3"/>
  <c r="DK28" i="3"/>
  <c r="DL28" i="3"/>
  <c r="KU14" i="3"/>
  <c r="KT14" i="3"/>
  <c r="NC11" i="3"/>
  <c r="NB11" i="3"/>
  <c r="A56" i="9"/>
  <c r="N37" i="3"/>
  <c r="M38" i="3"/>
  <c r="X37" i="3"/>
  <c r="W38" i="3"/>
  <c r="AQ38" i="3"/>
  <c r="AR37" i="3"/>
  <c r="AH20" i="3"/>
  <c r="AG21" i="3"/>
  <c r="AV36" i="3"/>
  <c r="AS36" i="3"/>
  <c r="AT36" i="3"/>
  <c r="O36" i="3"/>
  <c r="R36" i="3"/>
  <c r="P36" i="3"/>
  <c r="A40" i="3"/>
  <c r="Z36" i="3"/>
  <c r="Y36" i="3"/>
  <c r="AB36" i="3"/>
  <c r="KB12" i="3"/>
  <c r="AL19" i="3"/>
  <c r="JX14" i="3"/>
  <c r="JY14" i="3" s="1"/>
  <c r="JW15" i="3"/>
  <c r="JZ13" i="3"/>
  <c r="KB13" i="3" s="1"/>
  <c r="AJ19" i="3"/>
  <c r="HO18" i="9"/>
  <c r="EL27" i="3"/>
  <c r="DR18" i="9"/>
  <c r="HN18" i="9"/>
  <c r="FZ23" i="3"/>
  <c r="AZ36" i="3"/>
  <c r="JV15" i="3"/>
  <c r="JB18" i="3"/>
  <c r="T18" i="9"/>
  <c r="EV26" i="3"/>
  <c r="OL11" i="3"/>
  <c r="GJ22" i="3"/>
  <c r="BR18" i="9"/>
  <c r="LH18" i="9"/>
  <c r="EB28" i="3"/>
  <c r="FO18" i="9"/>
  <c r="HN20" i="3"/>
  <c r="DP18" i="9"/>
  <c r="DH30" i="3"/>
  <c r="FP18" i="9"/>
  <c r="HL18" i="9"/>
  <c r="GT21" i="3"/>
  <c r="MD14" i="3"/>
  <c r="JJ18" i="9"/>
  <c r="CD33" i="3"/>
  <c r="BJ35" i="3"/>
  <c r="MX13" i="3"/>
  <c r="KP16" i="3"/>
  <c r="BT34" i="3"/>
  <c r="IH19" i="3"/>
  <c r="AF21" i="3"/>
  <c r="NR12" i="3"/>
  <c r="CN32" i="3"/>
  <c r="LI18" i="9"/>
  <c r="LJ15" i="3"/>
  <c r="FP24" i="3"/>
  <c r="FQ18" i="9"/>
  <c r="AP38" i="3"/>
  <c r="DQ18" i="9"/>
  <c r="G18" i="9"/>
  <c r="CX31" i="3"/>
  <c r="FN18" i="9"/>
  <c r="U18" i="9"/>
  <c r="L38" i="3"/>
  <c r="V18" i="9"/>
  <c r="HM18" i="9"/>
  <c r="JK18" i="9"/>
  <c r="F18" i="9"/>
  <c r="DR29" i="3"/>
  <c r="V38" i="3"/>
  <c r="FF25" i="3"/>
  <c r="MJ12" i="3" l="1"/>
  <c r="IN16" i="3"/>
  <c r="ND11" i="3"/>
  <c r="BC35" i="3"/>
  <c r="BX33" i="3"/>
  <c r="BF35" i="3"/>
  <c r="BZ33" i="3"/>
  <c r="JH16" i="3"/>
  <c r="KV14" i="3"/>
  <c r="LP13" i="3"/>
  <c r="W18" i="9"/>
  <c r="X18" i="9" s="1"/>
  <c r="JN18" i="9"/>
  <c r="JO18" i="9" s="1"/>
  <c r="DS18" i="9"/>
  <c r="DT18" i="9" s="1"/>
  <c r="FR18" i="9"/>
  <c r="FS18" i="9" s="1"/>
  <c r="OM12" i="3"/>
  <c r="ON11" i="3"/>
  <c r="OO11" i="3" s="1"/>
  <c r="CE34" i="3"/>
  <c r="CF33" i="3"/>
  <c r="JC19" i="3"/>
  <c r="JD18" i="3"/>
  <c r="JE18" i="3" s="1"/>
  <c r="CP32" i="3"/>
  <c r="CO33" i="3"/>
  <c r="FG26" i="3"/>
  <c r="FH25" i="3"/>
  <c r="GU22" i="3"/>
  <c r="GV21" i="3"/>
  <c r="GW21" i="3" s="1"/>
  <c r="NS13" i="3"/>
  <c r="NT12" i="3"/>
  <c r="NU12" i="3" s="1"/>
  <c r="MZ13" i="3"/>
  <c r="NA13" i="3" s="1"/>
  <c r="MY14" i="3"/>
  <c r="KQ17" i="3"/>
  <c r="KR16" i="3"/>
  <c r="KS16" i="3" s="1"/>
  <c r="IJ19" i="3"/>
  <c r="II20" i="3"/>
  <c r="DS30" i="3"/>
  <c r="DT29" i="3"/>
  <c r="DU29" i="3" s="1"/>
  <c r="BK36" i="3"/>
  <c r="BL35" i="3"/>
  <c r="BM35" i="3" s="1"/>
  <c r="LL18" i="9"/>
  <c r="LM18" i="9" s="1"/>
  <c r="HP18" i="9"/>
  <c r="HQ18" i="9" s="1"/>
  <c r="BU18" i="9"/>
  <c r="BV18" i="9" s="1"/>
  <c r="GA24" i="3"/>
  <c r="GB23" i="3"/>
  <c r="GC23" i="3" s="1"/>
  <c r="GK23" i="3"/>
  <c r="GL22" i="3"/>
  <c r="GM22" i="3" s="1"/>
  <c r="FQ25" i="3"/>
  <c r="FR24" i="3"/>
  <c r="FS24" i="3" s="1"/>
  <c r="BU35" i="3"/>
  <c r="BV34" i="3"/>
  <c r="BZ34" i="3" s="1"/>
  <c r="BA37" i="3"/>
  <c r="BB36" i="3"/>
  <c r="BF36" i="3" s="1"/>
  <c r="DJ30" i="3"/>
  <c r="DI31" i="3"/>
  <c r="EM28" i="3"/>
  <c r="EN27" i="3"/>
  <c r="EO27" i="3" s="1"/>
  <c r="EW27" i="3"/>
  <c r="EX26" i="3"/>
  <c r="LL15" i="3"/>
  <c r="LM15" i="3" s="1"/>
  <c r="LK16" i="3"/>
  <c r="MF14" i="3"/>
  <c r="MG14" i="3" s="1"/>
  <c r="ME15" i="3"/>
  <c r="ED28" i="3"/>
  <c r="EE28" i="3" s="1"/>
  <c r="EC29" i="3"/>
  <c r="CY32" i="3"/>
  <c r="CZ31" i="3"/>
  <c r="DA31" i="3" s="1"/>
  <c r="HP20" i="3"/>
  <c r="HQ20" i="3" s="1"/>
  <c r="C20" i="9"/>
  <c r="D20" i="9" s="1"/>
  <c r="HO21" i="3"/>
  <c r="IM17" i="3"/>
  <c r="IL17" i="3"/>
  <c r="PX3" i="3"/>
  <c r="PE46" i="3"/>
  <c r="PE60" i="3"/>
  <c r="PE70" i="3"/>
  <c r="PE76" i="3"/>
  <c r="PE80" i="3"/>
  <c r="PE86" i="3"/>
  <c r="PE92" i="3"/>
  <c r="PE96" i="3"/>
  <c r="PE100" i="3"/>
  <c r="PE40" i="3"/>
  <c r="PE42" i="3"/>
  <c r="PE44" i="3"/>
  <c r="PE48" i="3"/>
  <c r="PE52" i="3"/>
  <c r="PE62" i="3"/>
  <c r="PE64" i="3"/>
  <c r="PE72" i="3"/>
  <c r="PE90" i="3"/>
  <c r="PE94" i="3"/>
  <c r="PE98" i="3"/>
  <c r="PE102" i="3"/>
  <c r="PE39" i="3"/>
  <c r="PE49" i="3"/>
  <c r="PE51" i="3"/>
  <c r="PE65" i="3"/>
  <c r="PE69" i="3"/>
  <c r="PE71" i="3"/>
  <c r="PE77" i="3"/>
  <c r="PE81" i="3"/>
  <c r="PE83" i="3"/>
  <c r="PE87" i="3"/>
  <c r="PE97" i="3"/>
  <c r="PE101" i="3"/>
  <c r="PE38" i="3"/>
  <c r="PE50" i="3"/>
  <c r="PE54" i="3"/>
  <c r="PE56" i="3"/>
  <c r="PE82" i="3"/>
  <c r="PE88" i="3"/>
  <c r="PE95" i="3"/>
  <c r="PE99" i="3"/>
  <c r="PE37" i="3"/>
  <c r="PE58" i="3"/>
  <c r="PE66" i="3"/>
  <c r="PE68" i="3"/>
  <c r="PE74" i="3"/>
  <c r="PE78" i="3"/>
  <c r="PE84" i="3"/>
  <c r="PE36" i="3"/>
  <c r="PE41" i="3"/>
  <c r="PE43" i="3"/>
  <c r="PE55" i="3"/>
  <c r="PE57" i="3"/>
  <c r="PE85" i="3"/>
  <c r="PE89" i="3"/>
  <c r="PE93" i="3"/>
  <c r="PE103" i="3"/>
  <c r="PE45" i="3"/>
  <c r="PE47" i="3"/>
  <c r="PE61" i="3"/>
  <c r="PE63" i="3"/>
  <c r="PE73" i="3"/>
  <c r="PE79" i="3"/>
  <c r="PE53" i="3"/>
  <c r="PE67" i="3"/>
  <c r="PE75" i="3"/>
  <c r="PE91" i="3"/>
  <c r="PE59" i="3"/>
  <c r="PE35" i="3"/>
  <c r="PE32" i="3"/>
  <c r="PE34" i="3"/>
  <c r="PE15" i="3"/>
  <c r="PE18" i="3"/>
  <c r="PE11" i="3"/>
  <c r="PE21" i="3"/>
  <c r="PE23" i="3"/>
  <c r="PE22" i="3"/>
  <c r="PE31" i="3"/>
  <c r="PE27" i="3"/>
  <c r="PE30" i="3"/>
  <c r="PE12" i="3"/>
  <c r="PE33" i="3"/>
  <c r="PE19" i="3"/>
  <c r="PE13" i="3"/>
  <c r="PE14" i="3"/>
  <c r="PE17" i="3"/>
  <c r="PE25" i="3"/>
  <c r="PE24" i="3"/>
  <c r="PE26" i="3"/>
  <c r="PE28" i="3"/>
  <c r="PE29" i="3"/>
  <c r="PE20" i="3"/>
  <c r="PE16" i="3"/>
  <c r="DL29" i="3"/>
  <c r="DN29" i="3"/>
  <c r="DK29" i="3"/>
  <c r="EZ25" i="3"/>
  <c r="EY25" i="3"/>
  <c r="FB25" i="3"/>
  <c r="LN14" i="3"/>
  <c r="LO14" i="3"/>
  <c r="MH13" i="3"/>
  <c r="MI13" i="3"/>
  <c r="CJ32" i="3"/>
  <c r="CH32" i="3"/>
  <c r="CG32" i="3"/>
  <c r="JF17" i="3"/>
  <c r="JG17" i="3"/>
  <c r="CQ31" i="3"/>
  <c r="CR31" i="3"/>
  <c r="CT31" i="3"/>
  <c r="FJ24" i="3"/>
  <c r="FI24" i="3"/>
  <c r="FL24" i="3"/>
  <c r="NW11" i="3"/>
  <c r="NV11" i="3"/>
  <c r="NB12" i="3"/>
  <c r="NC12" i="3"/>
  <c r="KU15" i="3"/>
  <c r="KT15" i="3"/>
  <c r="IK18" i="3"/>
  <c r="IO18" i="3"/>
  <c r="IQ18" i="3"/>
  <c r="IR18" i="3"/>
  <c r="A57" i="9"/>
  <c r="M39" i="3"/>
  <c r="N38" i="3"/>
  <c r="AG22" i="3"/>
  <c r="AH21" i="3"/>
  <c r="X38" i="3"/>
  <c r="W39" i="3"/>
  <c r="AQ39" i="3"/>
  <c r="AR38" i="3"/>
  <c r="AI20" i="3"/>
  <c r="AJ20" i="3"/>
  <c r="AL20" i="3"/>
  <c r="AB37" i="3"/>
  <c r="Y37" i="3"/>
  <c r="Z37" i="3"/>
  <c r="BC36" i="3"/>
  <c r="R37" i="3"/>
  <c r="O37" i="3"/>
  <c r="P37" i="3"/>
  <c r="A41" i="3"/>
  <c r="AS37" i="3"/>
  <c r="AT37" i="3"/>
  <c r="AV37" i="3"/>
  <c r="JZ14" i="3"/>
  <c r="KA14" i="3"/>
  <c r="JX15" i="3"/>
  <c r="JY15" i="3" s="1"/>
  <c r="JW16" i="3"/>
  <c r="FP19" i="9"/>
  <c r="BJ36" i="3"/>
  <c r="FN19" i="9"/>
  <c r="V19" i="9"/>
  <c r="JB19" i="3"/>
  <c r="MD15" i="3"/>
  <c r="DR19" i="9"/>
  <c r="FP25" i="3"/>
  <c r="U19" i="9"/>
  <c r="F19" i="9"/>
  <c r="HN19" i="9"/>
  <c r="KP17" i="3"/>
  <c r="L39" i="3"/>
  <c r="JJ19" i="9"/>
  <c r="BT35" i="3"/>
  <c r="GT22" i="3"/>
  <c r="NR13" i="3"/>
  <c r="OL12" i="3"/>
  <c r="EV27" i="3"/>
  <c r="PF11" i="3"/>
  <c r="DP19" i="9"/>
  <c r="FF26" i="3"/>
  <c r="MX14" i="3"/>
  <c r="AZ37" i="3"/>
  <c r="CX32" i="3"/>
  <c r="JK19" i="9"/>
  <c r="HO19" i="9"/>
  <c r="LH19" i="9"/>
  <c r="FQ19" i="9"/>
  <c r="EB29" i="3"/>
  <c r="HN21" i="3"/>
  <c r="CD34" i="3"/>
  <c r="DQ19" i="9"/>
  <c r="DH31" i="3"/>
  <c r="T19" i="9"/>
  <c r="AP39" i="3"/>
  <c r="GJ23" i="3"/>
  <c r="G19" i="9"/>
  <c r="LI19" i="9"/>
  <c r="BR19" i="9"/>
  <c r="FO19" i="9"/>
  <c r="CN33" i="3"/>
  <c r="LJ16" i="3"/>
  <c r="HM19" i="9"/>
  <c r="HL19" i="9"/>
  <c r="DR30" i="3"/>
  <c r="AF22" i="3"/>
  <c r="FZ24" i="3"/>
  <c r="EL28" i="3"/>
  <c r="JV16" i="3"/>
  <c r="IH20" i="3"/>
  <c r="V39" i="3"/>
  <c r="ND12" i="3" l="1"/>
  <c r="NX11" i="3"/>
  <c r="MJ13" i="3"/>
  <c r="LP14" i="3"/>
  <c r="JH17" i="3"/>
  <c r="BX34" i="3"/>
  <c r="BW34" i="3"/>
  <c r="BD36" i="3"/>
  <c r="KV15" i="3"/>
  <c r="W19" i="9"/>
  <c r="X19" i="9" s="1"/>
  <c r="FR19" i="9"/>
  <c r="FS19" i="9" s="1"/>
  <c r="DS19" i="9"/>
  <c r="DT19" i="9" s="1"/>
  <c r="JN19" i="9"/>
  <c r="JO19" i="9" s="1"/>
  <c r="BU19" i="9"/>
  <c r="BV19" i="9" s="1"/>
  <c r="HP21" i="3"/>
  <c r="HQ21" i="3" s="1"/>
  <c r="C21" i="9"/>
  <c r="D21" i="9" s="1"/>
  <c r="HO22" i="3"/>
  <c r="CZ32" i="3"/>
  <c r="DA32" i="3" s="1"/>
  <c r="CY33" i="3"/>
  <c r="EX27" i="3"/>
  <c r="EW28" i="3"/>
  <c r="EM29" i="3"/>
  <c r="EN28" i="3"/>
  <c r="EO28" i="3" s="1"/>
  <c r="BA38" i="3"/>
  <c r="BB37" i="3"/>
  <c r="BF37" i="3" s="1"/>
  <c r="BU36" i="3"/>
  <c r="BV35" i="3"/>
  <c r="BZ35" i="3" s="1"/>
  <c r="FQ26" i="3"/>
  <c r="FR25" i="3"/>
  <c r="FS25" i="3" s="1"/>
  <c r="GK24" i="3"/>
  <c r="GL23" i="3"/>
  <c r="GM23" i="3" s="1"/>
  <c r="GA25" i="3"/>
  <c r="GB24" i="3"/>
  <c r="GC24" i="3" s="1"/>
  <c r="II21" i="3"/>
  <c r="IJ20" i="3"/>
  <c r="MY15" i="3"/>
  <c r="MZ14" i="3"/>
  <c r="NA14" i="3" s="1"/>
  <c r="CO34" i="3"/>
  <c r="CP33" i="3"/>
  <c r="LL19" i="9"/>
  <c r="LM19" i="9" s="1"/>
  <c r="HP19" i="9"/>
  <c r="HQ19" i="9" s="1"/>
  <c r="PH11" i="3"/>
  <c r="PI11" i="3" s="1"/>
  <c r="PG12" i="3"/>
  <c r="ED29" i="3"/>
  <c r="EE29" i="3" s="1"/>
  <c r="EC30" i="3"/>
  <c r="ME16" i="3"/>
  <c r="MF15" i="3"/>
  <c r="MG15" i="3" s="1"/>
  <c r="LK17" i="3"/>
  <c r="LL16" i="3"/>
  <c r="LM16" i="3" s="1"/>
  <c r="DJ31" i="3"/>
  <c r="DI32" i="3"/>
  <c r="BL36" i="3"/>
  <c r="BM36" i="3" s="1"/>
  <c r="BK37" i="3"/>
  <c r="DS31" i="3"/>
  <c r="DT30" i="3"/>
  <c r="DU30" i="3" s="1"/>
  <c r="KQ18" i="3"/>
  <c r="KR17" i="3"/>
  <c r="KS17" i="3" s="1"/>
  <c r="NT13" i="3"/>
  <c r="NU13" i="3" s="1"/>
  <c r="NS14" i="3"/>
  <c r="GU23" i="3"/>
  <c r="GV22" i="3"/>
  <c r="GW22" i="3" s="1"/>
  <c r="FG27" i="3"/>
  <c r="FH26" i="3"/>
  <c r="JD19" i="3"/>
  <c r="JE19" i="3" s="1"/>
  <c r="JC20" i="3"/>
  <c r="CF34" i="3"/>
  <c r="CE35" i="3"/>
  <c r="OM13" i="3"/>
  <c r="ON12" i="3"/>
  <c r="OO12" i="3" s="1"/>
  <c r="IL18" i="3"/>
  <c r="IM18" i="3"/>
  <c r="IN18" i="3" s="1"/>
  <c r="IN17" i="3"/>
  <c r="MH14" i="3"/>
  <c r="MI14" i="3"/>
  <c r="MJ14" i="3" s="1"/>
  <c r="LN15" i="3"/>
  <c r="LO15" i="3"/>
  <c r="DL30" i="3"/>
  <c r="DN30" i="3"/>
  <c r="DK30" i="3"/>
  <c r="KU16" i="3"/>
  <c r="KT16" i="3"/>
  <c r="NV12" i="3"/>
  <c r="NW12" i="3"/>
  <c r="NX12" i="3" s="1"/>
  <c r="FI25" i="3"/>
  <c r="FL25" i="3"/>
  <c r="FJ25" i="3"/>
  <c r="JF18" i="3"/>
  <c r="JG18" i="3"/>
  <c r="CH33" i="3"/>
  <c r="CG33" i="3"/>
  <c r="CJ33" i="3"/>
  <c r="OP11" i="3"/>
  <c r="OQ11" i="3"/>
  <c r="QR3" i="3"/>
  <c r="PY92" i="3"/>
  <c r="PY40" i="3"/>
  <c r="PY44" i="3"/>
  <c r="PY48" i="3"/>
  <c r="PY50" i="3"/>
  <c r="PY54" i="3"/>
  <c r="PY64" i="3"/>
  <c r="PY68" i="3"/>
  <c r="PY72" i="3"/>
  <c r="PY82" i="3"/>
  <c r="PY86" i="3"/>
  <c r="PY100" i="3"/>
  <c r="PY38" i="3"/>
  <c r="PY56" i="3"/>
  <c r="PY58" i="3"/>
  <c r="PY66" i="3"/>
  <c r="PY74" i="3"/>
  <c r="PY78" i="3"/>
  <c r="PY90" i="3"/>
  <c r="PY94" i="3"/>
  <c r="PY98" i="3"/>
  <c r="PY102" i="3"/>
  <c r="PY37" i="3"/>
  <c r="PY43" i="3"/>
  <c r="PY53" i="3"/>
  <c r="PY55" i="3"/>
  <c r="PY87" i="3"/>
  <c r="PY96" i="3"/>
  <c r="PY46" i="3"/>
  <c r="PY52" i="3"/>
  <c r="PY70" i="3"/>
  <c r="PY84" i="3"/>
  <c r="PY95" i="3"/>
  <c r="PY99" i="3"/>
  <c r="PY36" i="3"/>
  <c r="PY42" i="3"/>
  <c r="PY60" i="3"/>
  <c r="PY62" i="3"/>
  <c r="PY76" i="3"/>
  <c r="PY80" i="3"/>
  <c r="PY88" i="3"/>
  <c r="PY39" i="3"/>
  <c r="PY41" i="3"/>
  <c r="PY45" i="3"/>
  <c r="PY51" i="3"/>
  <c r="PY61" i="3"/>
  <c r="PY71" i="3"/>
  <c r="PY73" i="3"/>
  <c r="PY83" i="3"/>
  <c r="PY103" i="3"/>
  <c r="PY59" i="3"/>
  <c r="PY65" i="3"/>
  <c r="PY67" i="3"/>
  <c r="PY69" i="3"/>
  <c r="PY75" i="3"/>
  <c r="PY77" i="3"/>
  <c r="PY81" i="3"/>
  <c r="PY57" i="3"/>
  <c r="PY79" i="3"/>
  <c r="PY91" i="3"/>
  <c r="PY93" i="3"/>
  <c r="PY97" i="3"/>
  <c r="PY101" i="3"/>
  <c r="PY47" i="3"/>
  <c r="PY49" i="3"/>
  <c r="PY63" i="3"/>
  <c r="PY85" i="3"/>
  <c r="PY89" i="3"/>
  <c r="PY34" i="3"/>
  <c r="PY14" i="3"/>
  <c r="PY17" i="3"/>
  <c r="PY27" i="3"/>
  <c r="PY20" i="3"/>
  <c r="PY23" i="3"/>
  <c r="PY24" i="3"/>
  <c r="PY30" i="3"/>
  <c r="PY25" i="3"/>
  <c r="PY16" i="3"/>
  <c r="PY12" i="3"/>
  <c r="PY35" i="3"/>
  <c r="PY32" i="3"/>
  <c r="PY33" i="3"/>
  <c r="PY18" i="3"/>
  <c r="PY19" i="3"/>
  <c r="PY13" i="3"/>
  <c r="PY11" i="3"/>
  <c r="PY22" i="3"/>
  <c r="PY31" i="3"/>
  <c r="PY21" i="3"/>
  <c r="PY26" i="3"/>
  <c r="PY28" i="3"/>
  <c r="PY29" i="3"/>
  <c r="PY15" i="3"/>
  <c r="EY26" i="3"/>
  <c r="FB26" i="3"/>
  <c r="EZ26" i="3"/>
  <c r="IM11" i="9"/>
  <c r="IQ19" i="3"/>
  <c r="IO19" i="3"/>
  <c r="IR19" i="3"/>
  <c r="IK19" i="3"/>
  <c r="NC13" i="3"/>
  <c r="NB13" i="3"/>
  <c r="CT32" i="3"/>
  <c r="CR32" i="3"/>
  <c r="CQ32" i="3"/>
  <c r="A58" i="9"/>
  <c r="X39" i="3"/>
  <c r="W40" i="3"/>
  <c r="AQ40" i="3"/>
  <c r="AR39" i="3"/>
  <c r="AH22" i="3"/>
  <c r="AG23" i="3"/>
  <c r="N39" i="3"/>
  <c r="M40" i="3"/>
  <c r="AT38" i="3"/>
  <c r="AS38" i="3"/>
  <c r="AV38" i="3"/>
  <c r="AB38" i="3"/>
  <c r="Z38" i="3"/>
  <c r="Y38" i="3"/>
  <c r="A42" i="3"/>
  <c r="AI21" i="3"/>
  <c r="AJ21" i="3"/>
  <c r="AL21" i="3"/>
  <c r="O38" i="3"/>
  <c r="R38" i="3"/>
  <c r="P38" i="3"/>
  <c r="KB14" i="3"/>
  <c r="JZ15" i="3"/>
  <c r="KA15" i="3"/>
  <c r="JW17" i="3"/>
  <c r="JX16" i="3"/>
  <c r="V20" i="9"/>
  <c r="JB20" i="3"/>
  <c r="HN20" i="9"/>
  <c r="EB30" i="3"/>
  <c r="AZ38" i="3"/>
  <c r="FF27" i="3"/>
  <c r="G20" i="9"/>
  <c r="CD35" i="3"/>
  <c r="JJ20" i="9"/>
  <c r="MD16" i="3"/>
  <c r="BT36" i="3"/>
  <c r="HN22" i="3"/>
  <c r="PF12" i="3"/>
  <c r="LJ17" i="3"/>
  <c r="DR20" i="9"/>
  <c r="U20" i="9"/>
  <c r="FQ20" i="9"/>
  <c r="OL13" i="3"/>
  <c r="DQ20" i="9"/>
  <c r="NR14" i="3"/>
  <c r="FP20" i="9"/>
  <c r="V40" i="3"/>
  <c r="HM20" i="9"/>
  <c r="T20" i="9"/>
  <c r="LH20" i="9"/>
  <c r="JK20" i="9"/>
  <c r="FN20" i="9"/>
  <c r="IH21" i="3"/>
  <c r="KP18" i="3"/>
  <c r="PZ11" i="3"/>
  <c r="F20" i="9"/>
  <c r="CX33" i="3"/>
  <c r="AF23" i="3"/>
  <c r="HL20" i="9"/>
  <c r="DP20" i="9"/>
  <c r="MX15" i="3"/>
  <c r="EV28" i="3"/>
  <c r="L40" i="3"/>
  <c r="DR31" i="3"/>
  <c r="FZ25" i="3"/>
  <c r="EL29" i="3"/>
  <c r="GT23" i="3"/>
  <c r="HO20" i="9"/>
  <c r="BR20" i="9"/>
  <c r="DH32" i="3"/>
  <c r="FP26" i="3"/>
  <c r="BJ37" i="3"/>
  <c r="AP40" i="3"/>
  <c r="FO20" i="9"/>
  <c r="GJ24" i="3"/>
  <c r="LI20" i="9"/>
  <c r="CN34" i="3"/>
  <c r="JV17" i="3"/>
  <c r="ND13" i="3" l="1"/>
  <c r="OR11" i="3"/>
  <c r="JH18" i="3"/>
  <c r="LP15" i="3"/>
  <c r="BW35" i="3"/>
  <c r="BC37" i="3"/>
  <c r="BX35" i="3"/>
  <c r="BD37" i="3"/>
  <c r="HP20" i="9"/>
  <c r="HQ20" i="9" s="1"/>
  <c r="FR20" i="9"/>
  <c r="FS20" i="9" s="1"/>
  <c r="DS20" i="9"/>
  <c r="DT20" i="9" s="1"/>
  <c r="JN20" i="9"/>
  <c r="JO20" i="9" s="1"/>
  <c r="CE36" i="3"/>
  <c r="CF35" i="3"/>
  <c r="JC21" i="3"/>
  <c r="JD20" i="3"/>
  <c r="JE20" i="3" s="1"/>
  <c r="NT14" i="3"/>
  <c r="NU14" i="3" s="1"/>
  <c r="NS15" i="3"/>
  <c r="BL37" i="3"/>
  <c r="BM37" i="3" s="1"/>
  <c r="BK38" i="3"/>
  <c r="DJ32" i="3"/>
  <c r="DI33" i="3"/>
  <c r="ED30" i="3"/>
  <c r="EE30" i="3" s="1"/>
  <c r="EC31" i="3"/>
  <c r="PG13" i="3"/>
  <c r="PH12" i="3"/>
  <c r="PI12" i="3" s="1"/>
  <c r="EX28" i="3"/>
  <c r="EW29" i="3"/>
  <c r="CY34" i="3"/>
  <c r="CZ33" i="3"/>
  <c r="DA33" i="3" s="1"/>
  <c r="C22" i="9"/>
  <c r="D22" i="9" s="1"/>
  <c r="HO23" i="3"/>
  <c r="HP22" i="3"/>
  <c r="HQ22" i="3" s="1"/>
  <c r="LL20" i="9"/>
  <c r="LM20" i="9" s="1"/>
  <c r="BU20" i="9"/>
  <c r="BV20" i="9" s="1"/>
  <c r="W20" i="9"/>
  <c r="X20" i="9" s="1"/>
  <c r="QA12" i="3"/>
  <c r="QB11" i="3"/>
  <c r="QC11" i="3" s="1"/>
  <c r="OM14" i="3"/>
  <c r="ON13" i="3"/>
  <c r="OO13" i="3" s="1"/>
  <c r="FH27" i="3"/>
  <c r="FG28" i="3"/>
  <c r="GU24" i="3"/>
  <c r="GV23" i="3"/>
  <c r="GW23" i="3" s="1"/>
  <c r="KR18" i="3"/>
  <c r="KS18" i="3" s="1"/>
  <c r="KQ19" i="3"/>
  <c r="DS32" i="3"/>
  <c r="DT31" i="3"/>
  <c r="DU31" i="3" s="1"/>
  <c r="LK18" i="3"/>
  <c r="LL17" i="3"/>
  <c r="LM17" i="3" s="1"/>
  <c r="MF16" i="3"/>
  <c r="MG16" i="3" s="1"/>
  <c r="ME17" i="3"/>
  <c r="CO35" i="3"/>
  <c r="CP34" i="3"/>
  <c r="MY16" i="3"/>
  <c r="MZ15" i="3"/>
  <c r="NA15" i="3" s="1"/>
  <c r="II22" i="3"/>
  <c r="IJ21" i="3"/>
  <c r="GA26" i="3"/>
  <c r="GB25" i="3"/>
  <c r="GC25" i="3" s="1"/>
  <c r="GL24" i="3"/>
  <c r="GM24" i="3" s="1"/>
  <c r="GK25" i="3"/>
  <c r="FQ27" i="3"/>
  <c r="FR26" i="3"/>
  <c r="BU37" i="3"/>
  <c r="BV36" i="3"/>
  <c r="BW36" i="3" s="1"/>
  <c r="BA39" i="3"/>
  <c r="BB38" i="3"/>
  <c r="BC38" i="3" s="1"/>
  <c r="EM30" i="3"/>
  <c r="EN29" i="3"/>
  <c r="EO29" i="3" s="1"/>
  <c r="KV16" i="3"/>
  <c r="OQ12" i="3"/>
  <c r="OP12" i="3"/>
  <c r="FJ26" i="3"/>
  <c r="FI26" i="3"/>
  <c r="FL26" i="3"/>
  <c r="KU17" i="3"/>
  <c r="KT17" i="3"/>
  <c r="LN16" i="3"/>
  <c r="LO16" i="3"/>
  <c r="LP16" i="3" s="1"/>
  <c r="MI15" i="3"/>
  <c r="MH15" i="3"/>
  <c r="CR33" i="3"/>
  <c r="CT33" i="3"/>
  <c r="CQ33" i="3"/>
  <c r="NC14" i="3"/>
  <c r="NB14" i="3"/>
  <c r="IR20" i="3"/>
  <c r="IO20" i="3"/>
  <c r="IK20" i="3"/>
  <c r="IQ20" i="3"/>
  <c r="IL19" i="3"/>
  <c r="IM19" i="3"/>
  <c r="RL3" i="3"/>
  <c r="QS46" i="3"/>
  <c r="QS52" i="3"/>
  <c r="QS70" i="3"/>
  <c r="QS84" i="3"/>
  <c r="QS42" i="3"/>
  <c r="QS60" i="3"/>
  <c r="QS62" i="3"/>
  <c r="QS76" i="3"/>
  <c r="QS80" i="3"/>
  <c r="QS86" i="3"/>
  <c r="QS99" i="3"/>
  <c r="QS39" i="3"/>
  <c r="QS49" i="3"/>
  <c r="QS51" i="3"/>
  <c r="QS65" i="3"/>
  <c r="QS69" i="3"/>
  <c r="QS71" i="3"/>
  <c r="QS77" i="3"/>
  <c r="QS81" i="3"/>
  <c r="QS83" i="3"/>
  <c r="QS97" i="3"/>
  <c r="QS101" i="3"/>
  <c r="QS92" i="3"/>
  <c r="QS96" i="3"/>
  <c r="QS100" i="3"/>
  <c r="QS38" i="3"/>
  <c r="QS40" i="3"/>
  <c r="QS44" i="3"/>
  <c r="QS48" i="3"/>
  <c r="QS50" i="3"/>
  <c r="QS54" i="3"/>
  <c r="QS64" i="3"/>
  <c r="QS68" i="3"/>
  <c r="QS72" i="3"/>
  <c r="QS82" i="3"/>
  <c r="QS90" i="3"/>
  <c r="QS94" i="3"/>
  <c r="QS98" i="3"/>
  <c r="QS102" i="3"/>
  <c r="QS37" i="3"/>
  <c r="QS56" i="3"/>
  <c r="QS58" i="3"/>
  <c r="QS66" i="3"/>
  <c r="QS74" i="3"/>
  <c r="QS78" i="3"/>
  <c r="QS88" i="3"/>
  <c r="QS95" i="3"/>
  <c r="QS36" i="3"/>
  <c r="QS41" i="3"/>
  <c r="QS43" i="3"/>
  <c r="QS55" i="3"/>
  <c r="QS57" i="3"/>
  <c r="QS85" i="3"/>
  <c r="QS89" i="3"/>
  <c r="QS91" i="3"/>
  <c r="QS93" i="3"/>
  <c r="QS45" i="3"/>
  <c r="QS47" i="3"/>
  <c r="QS61" i="3"/>
  <c r="QS63" i="3"/>
  <c r="QS73" i="3"/>
  <c r="QS79" i="3"/>
  <c r="QS59" i="3"/>
  <c r="QS87" i="3"/>
  <c r="QS103" i="3"/>
  <c r="QS53" i="3"/>
  <c r="QS67" i="3"/>
  <c r="QS75" i="3"/>
  <c r="QS14" i="3"/>
  <c r="QS34" i="3"/>
  <c r="QS13" i="3"/>
  <c r="QS16" i="3"/>
  <c r="QS11" i="3"/>
  <c r="QS25" i="3"/>
  <c r="QS31" i="3"/>
  <c r="QS21" i="3"/>
  <c r="QS29" i="3"/>
  <c r="QS20" i="3"/>
  <c r="QS28" i="3"/>
  <c r="QS17" i="3"/>
  <c r="QS33" i="3"/>
  <c r="QS32" i="3"/>
  <c r="QS35" i="3"/>
  <c r="QS18" i="3"/>
  <c r="QS12" i="3"/>
  <c r="QS19" i="3"/>
  <c r="QS30" i="3"/>
  <c r="QS27" i="3"/>
  <c r="QS26" i="3"/>
  <c r="QS23" i="3"/>
  <c r="QS22" i="3"/>
  <c r="QS24" i="3"/>
  <c r="QS15" i="3"/>
  <c r="CG34" i="3"/>
  <c r="CJ34" i="3"/>
  <c r="CH34" i="3"/>
  <c r="JG19" i="3"/>
  <c r="JF19" i="3"/>
  <c r="NW13" i="3"/>
  <c r="NV13" i="3"/>
  <c r="DL31" i="3"/>
  <c r="DK31" i="3"/>
  <c r="DN31" i="3"/>
  <c r="PK11" i="3"/>
  <c r="PJ11" i="3"/>
  <c r="FB27" i="3"/>
  <c r="EY27" i="3"/>
  <c r="EZ27" i="3"/>
  <c r="A59" i="9"/>
  <c r="M41" i="3"/>
  <c r="N40" i="3"/>
  <c r="X40" i="3"/>
  <c r="W41" i="3"/>
  <c r="AH23" i="3"/>
  <c r="AG24" i="3"/>
  <c r="AQ41" i="3"/>
  <c r="AR40" i="3"/>
  <c r="AI22" i="3"/>
  <c r="AJ22" i="3"/>
  <c r="AL22" i="3"/>
  <c r="AT39" i="3"/>
  <c r="AS39" i="3"/>
  <c r="AV39" i="3"/>
  <c r="A43" i="3"/>
  <c r="O39" i="3"/>
  <c r="P39" i="3"/>
  <c r="R39" i="3"/>
  <c r="AB39" i="3"/>
  <c r="Y39" i="3"/>
  <c r="Z39" i="3"/>
  <c r="KB15" i="3"/>
  <c r="JY16" i="3"/>
  <c r="JW18" i="3"/>
  <c r="JX17" i="3"/>
  <c r="DR21" i="9"/>
  <c r="F21" i="9"/>
  <c r="DP21" i="9"/>
  <c r="LI21" i="9"/>
  <c r="JK21" i="9"/>
  <c r="FN21" i="9"/>
  <c r="JJ21" i="9"/>
  <c r="T21" i="9"/>
  <c r="HN21" i="9"/>
  <c r="U21" i="9"/>
  <c r="FQ21" i="9"/>
  <c r="V21" i="9"/>
  <c r="HL21" i="9"/>
  <c r="BR21" i="9"/>
  <c r="FO21" i="9"/>
  <c r="HO21" i="9"/>
  <c r="LH21" i="9"/>
  <c r="DQ21" i="9"/>
  <c r="G21" i="9"/>
  <c r="FP21" i="9"/>
  <c r="HM21" i="9"/>
  <c r="LJ18" i="3"/>
  <c r="MX16" i="3"/>
  <c r="FF28" i="3"/>
  <c r="AP41" i="3"/>
  <c r="CD36" i="3"/>
  <c r="QT11" i="3"/>
  <c r="JV18" i="3"/>
  <c r="CN35" i="3"/>
  <c r="GT24" i="3"/>
  <c r="GJ25" i="3"/>
  <c r="EV29" i="3"/>
  <c r="AZ39" i="3"/>
  <c r="PF13" i="3"/>
  <c r="KP19" i="3"/>
  <c r="V41" i="3"/>
  <c r="PZ12" i="3"/>
  <c r="HN23" i="3"/>
  <c r="AF24" i="3"/>
  <c r="DR32" i="3"/>
  <c r="JB21" i="3"/>
  <c r="BT37" i="3"/>
  <c r="FZ26" i="3"/>
  <c r="EL30" i="3"/>
  <c r="IH22" i="3"/>
  <c r="OL14" i="3"/>
  <c r="BJ38" i="3"/>
  <c r="CX34" i="3"/>
  <c r="FP27" i="3"/>
  <c r="DH33" i="3"/>
  <c r="EB31" i="3"/>
  <c r="NR15" i="3"/>
  <c r="L41" i="3"/>
  <c r="MD17" i="3"/>
  <c r="PL11" i="3" l="1"/>
  <c r="ND14" i="3"/>
  <c r="NX13" i="3"/>
  <c r="IN19" i="3"/>
  <c r="MJ15" i="3"/>
  <c r="OR12" i="3"/>
  <c r="BZ36" i="3"/>
  <c r="BF38" i="3"/>
  <c r="BX36" i="3"/>
  <c r="BD38" i="3"/>
  <c r="KV17" i="3"/>
  <c r="LL21" i="9"/>
  <c r="LM21" i="9" s="1"/>
  <c r="BU21" i="9"/>
  <c r="BV21" i="9" s="1"/>
  <c r="HP21" i="9"/>
  <c r="HQ21" i="9" s="1"/>
  <c r="QV11" i="3"/>
  <c r="QW11" i="3" s="1"/>
  <c r="QU12" i="3"/>
  <c r="GK26" i="3"/>
  <c r="GL25" i="3"/>
  <c r="GM25" i="3" s="1"/>
  <c r="ME18" i="3"/>
  <c r="MF17" i="3"/>
  <c r="MG17" i="3" s="1"/>
  <c r="KR19" i="3"/>
  <c r="KS19" i="3" s="1"/>
  <c r="KQ20" i="3"/>
  <c r="FH28" i="3"/>
  <c r="FG29" i="3"/>
  <c r="C23" i="9"/>
  <c r="D23" i="9" s="1"/>
  <c r="HP23" i="3"/>
  <c r="HQ23" i="3" s="1"/>
  <c r="HO24" i="3"/>
  <c r="EX29" i="3"/>
  <c r="EW30" i="3"/>
  <c r="ED31" i="3"/>
  <c r="EE31" i="3" s="1"/>
  <c r="EC32" i="3"/>
  <c r="DJ33" i="3"/>
  <c r="DI34" i="3"/>
  <c r="BL38" i="3"/>
  <c r="BK39" i="3"/>
  <c r="NT15" i="3"/>
  <c r="NU15" i="3" s="1"/>
  <c r="NS16" i="3"/>
  <c r="W21" i="9"/>
  <c r="X21" i="9" s="1"/>
  <c r="JN21" i="9"/>
  <c r="JO21" i="9" s="1"/>
  <c r="FR21" i="9"/>
  <c r="FS21" i="9" s="1"/>
  <c r="DS21" i="9"/>
  <c r="DT21" i="9" s="1"/>
  <c r="EN30" i="3"/>
  <c r="EO30" i="3" s="1"/>
  <c r="EM31" i="3"/>
  <c r="BB39" i="3"/>
  <c r="BC39" i="3" s="1"/>
  <c r="BA40" i="3"/>
  <c r="BU38" i="3"/>
  <c r="BV37" i="3"/>
  <c r="BZ37" i="3" s="1"/>
  <c r="FQ28" i="3"/>
  <c r="FR27" i="3"/>
  <c r="GA27" i="3"/>
  <c r="GB26" i="3"/>
  <c r="GC26" i="3" s="1"/>
  <c r="II23" i="3"/>
  <c r="IJ22" i="3"/>
  <c r="MY17" i="3"/>
  <c r="MZ16" i="3"/>
  <c r="NA16" i="3" s="1"/>
  <c r="CP35" i="3"/>
  <c r="CO36" i="3"/>
  <c r="LK19" i="3"/>
  <c r="LL18" i="3"/>
  <c r="LM18" i="3" s="1"/>
  <c r="DT32" i="3"/>
  <c r="DU32" i="3" s="1"/>
  <c r="DS33" i="3"/>
  <c r="GU25" i="3"/>
  <c r="GV24" i="3"/>
  <c r="GW24" i="3" s="1"/>
  <c r="ON14" i="3"/>
  <c r="OO14" i="3" s="1"/>
  <c r="OM15" i="3"/>
  <c r="QA13" i="3"/>
  <c r="QB12" i="3"/>
  <c r="QC12" i="3" s="1"/>
  <c r="CZ34" i="3"/>
  <c r="DA34" i="3" s="1"/>
  <c r="CY35" i="3"/>
  <c r="PH13" i="3"/>
  <c r="PI13" i="3" s="1"/>
  <c r="PG14" i="3"/>
  <c r="JD21" i="3"/>
  <c r="JC22" i="3"/>
  <c r="CE37" i="3"/>
  <c r="CF36" i="3"/>
  <c r="IL20" i="3"/>
  <c r="IM20" i="3"/>
  <c r="FT26" i="3"/>
  <c r="FV26" i="3"/>
  <c r="FS26" i="3"/>
  <c r="IR21" i="3"/>
  <c r="IO21" i="3"/>
  <c r="IQ21" i="3"/>
  <c r="IK21" i="3"/>
  <c r="NC15" i="3"/>
  <c r="ND15" i="3" s="1"/>
  <c r="NB15" i="3"/>
  <c r="CQ34" i="3"/>
  <c r="CR34" i="3"/>
  <c r="CT34" i="3"/>
  <c r="LN17" i="3"/>
  <c r="LO17" i="3"/>
  <c r="OQ13" i="3"/>
  <c r="OP13" i="3"/>
  <c r="QE11" i="3"/>
  <c r="QD11" i="3"/>
  <c r="PJ12" i="3"/>
  <c r="PK12" i="3"/>
  <c r="JF20" i="3"/>
  <c r="JG20" i="3"/>
  <c r="CG35" i="3"/>
  <c r="CJ35" i="3"/>
  <c r="CH35" i="3"/>
  <c r="JH19" i="3"/>
  <c r="SF3" i="3"/>
  <c r="RM38" i="3"/>
  <c r="RM40" i="3"/>
  <c r="RM44" i="3"/>
  <c r="RM48" i="3"/>
  <c r="RM50" i="3"/>
  <c r="RM54" i="3"/>
  <c r="RM56" i="3"/>
  <c r="RM58" i="3"/>
  <c r="RM66" i="3"/>
  <c r="RM74" i="3"/>
  <c r="RM78" i="3"/>
  <c r="RM88" i="3"/>
  <c r="RM37" i="3"/>
  <c r="RM68" i="3"/>
  <c r="RM70" i="3"/>
  <c r="RM84" i="3"/>
  <c r="RM99" i="3"/>
  <c r="RM36" i="3"/>
  <c r="RM41" i="3"/>
  <c r="RM47" i="3"/>
  <c r="RM61" i="3"/>
  <c r="RM63" i="3"/>
  <c r="RM67" i="3"/>
  <c r="RM73" i="3"/>
  <c r="RM79" i="3"/>
  <c r="RM46" i="3"/>
  <c r="RM52" i="3"/>
  <c r="RM60" i="3"/>
  <c r="RM62" i="3"/>
  <c r="RM76" i="3"/>
  <c r="RM80" i="3"/>
  <c r="RM86" i="3"/>
  <c r="RM92" i="3"/>
  <c r="RM96" i="3"/>
  <c r="RM100" i="3"/>
  <c r="RM42" i="3"/>
  <c r="RM64" i="3"/>
  <c r="RM72" i="3"/>
  <c r="RM82" i="3"/>
  <c r="RM90" i="3"/>
  <c r="RM94" i="3"/>
  <c r="RM98" i="3"/>
  <c r="RM102" i="3"/>
  <c r="RM95" i="3"/>
  <c r="RM39" i="3"/>
  <c r="RM49" i="3"/>
  <c r="RM59" i="3"/>
  <c r="RM75" i="3"/>
  <c r="RM91" i="3"/>
  <c r="RM43" i="3"/>
  <c r="RM53" i="3"/>
  <c r="RM55" i="3"/>
  <c r="RM57" i="3"/>
  <c r="RM45" i="3"/>
  <c r="RM51" i="3"/>
  <c r="RM71" i="3"/>
  <c r="RM77" i="3"/>
  <c r="RM81" i="3"/>
  <c r="RM83" i="3"/>
  <c r="RM85" i="3"/>
  <c r="RM87" i="3"/>
  <c r="RM97" i="3"/>
  <c r="RM103" i="3"/>
  <c r="RM65" i="3"/>
  <c r="RM69" i="3"/>
  <c r="RM89" i="3"/>
  <c r="RM93" i="3"/>
  <c r="RM101" i="3"/>
  <c r="RM35" i="3"/>
  <c r="RM32" i="3"/>
  <c r="RM19" i="3"/>
  <c r="RM20" i="3"/>
  <c r="RM25" i="3"/>
  <c r="RM21" i="3"/>
  <c r="RM30" i="3"/>
  <c r="RM26" i="3"/>
  <c r="RM22" i="3"/>
  <c r="RM12" i="3"/>
  <c r="RM18" i="3"/>
  <c r="RM13" i="3"/>
  <c r="RM34" i="3"/>
  <c r="RM33" i="3"/>
  <c r="RM16" i="3"/>
  <c r="RM15" i="3"/>
  <c r="RM11" i="3"/>
  <c r="RM28" i="3"/>
  <c r="RM31" i="3"/>
  <c r="RM29" i="3"/>
  <c r="RM24" i="3"/>
  <c r="RM23" i="3"/>
  <c r="RM27" i="3"/>
  <c r="RM14" i="3"/>
  <c r="RM17" i="3"/>
  <c r="MH16" i="3"/>
  <c r="MI16" i="3"/>
  <c r="KT18" i="3"/>
  <c r="KU18" i="3"/>
  <c r="FL27" i="3"/>
  <c r="FJ27" i="3"/>
  <c r="FI27" i="3"/>
  <c r="FB28" i="3"/>
  <c r="EY28" i="3"/>
  <c r="EZ28" i="3"/>
  <c r="DN32" i="3"/>
  <c r="DK32" i="3"/>
  <c r="DL32" i="3"/>
  <c r="NW14" i="3"/>
  <c r="NV14" i="3"/>
  <c r="A60" i="9"/>
  <c r="X41" i="3"/>
  <c r="W42" i="3"/>
  <c r="N41" i="3"/>
  <c r="M42" i="3"/>
  <c r="AG25" i="3"/>
  <c r="AH24" i="3"/>
  <c r="AQ42" i="3"/>
  <c r="AR41" i="3"/>
  <c r="O40" i="3"/>
  <c r="P40" i="3"/>
  <c r="R40" i="3"/>
  <c r="A44" i="3"/>
  <c r="AB40" i="3"/>
  <c r="Y40" i="3"/>
  <c r="Z40" i="3"/>
  <c r="AT40" i="3"/>
  <c r="AV40" i="3"/>
  <c r="AS40" i="3"/>
  <c r="AJ23" i="3"/>
  <c r="AL23" i="3"/>
  <c r="AI23" i="3"/>
  <c r="JZ16" i="3"/>
  <c r="KA16" i="3"/>
  <c r="JY17" i="3"/>
  <c r="KA17" i="3" s="1"/>
  <c r="JW19" i="3"/>
  <c r="JX18" i="3"/>
  <c r="JY18" i="3" s="1"/>
  <c r="FQ22" i="9"/>
  <c r="U22" i="9"/>
  <c r="FO22" i="9"/>
  <c r="HL22" i="9"/>
  <c r="DQ22" i="9"/>
  <c r="FP22" i="9"/>
  <c r="HN22" i="9"/>
  <c r="JK22" i="9"/>
  <c r="F22" i="9"/>
  <c r="JJ22" i="9"/>
  <c r="DP22" i="9"/>
  <c r="HM22" i="9"/>
  <c r="LI22" i="9"/>
  <c r="T22" i="9"/>
  <c r="FN22" i="9"/>
  <c r="HO22" i="9"/>
  <c r="V22" i="9"/>
  <c r="LH22" i="9"/>
  <c r="G22" i="9"/>
  <c r="BR22" i="9"/>
  <c r="DR22" i="9"/>
  <c r="EL31" i="3"/>
  <c r="CX35" i="3"/>
  <c r="MD18" i="3"/>
  <c r="BJ39" i="3"/>
  <c r="BT38" i="3"/>
  <c r="JV19" i="3"/>
  <c r="KP20" i="3"/>
  <c r="QT12" i="3"/>
  <c r="EV30" i="3"/>
  <c r="PF14" i="3"/>
  <c r="L42" i="3"/>
  <c r="DR33" i="3"/>
  <c r="AZ40" i="3"/>
  <c r="GJ26" i="3"/>
  <c r="MX17" i="3"/>
  <c r="DH34" i="3"/>
  <c r="NR16" i="3"/>
  <c r="IH23" i="3"/>
  <c r="V42" i="3"/>
  <c r="FZ27" i="3"/>
  <c r="AF25" i="3"/>
  <c r="FF29" i="3"/>
  <c r="AP42" i="3"/>
  <c r="PZ13" i="3"/>
  <c r="RN11" i="3"/>
  <c r="JB22" i="3"/>
  <c r="EB32" i="3"/>
  <c r="CN36" i="3"/>
  <c r="OL15" i="3"/>
  <c r="HN24" i="3"/>
  <c r="CD37" i="3"/>
  <c r="GT25" i="3"/>
  <c r="LJ19" i="3"/>
  <c r="FP28" i="3"/>
  <c r="KV18" i="3" l="1"/>
  <c r="PL12" i="3"/>
  <c r="IN20" i="3"/>
  <c r="QF11" i="3"/>
  <c r="OR13" i="3"/>
  <c r="NX14" i="3"/>
  <c r="MJ16" i="3"/>
  <c r="JH20" i="3"/>
  <c r="LP17" i="3"/>
  <c r="BW37" i="3"/>
  <c r="BX37" i="3"/>
  <c r="BD39" i="3"/>
  <c r="BM38" i="3"/>
  <c r="BF39" i="3"/>
  <c r="BU22" i="9"/>
  <c r="BV22" i="9" s="1"/>
  <c r="LL22" i="9"/>
  <c r="LM22" i="9" s="1"/>
  <c r="FR22" i="9"/>
  <c r="FS22" i="9" s="1"/>
  <c r="W22" i="9"/>
  <c r="X22" i="9" s="1"/>
  <c r="RP11" i="3"/>
  <c r="RQ11" i="3" s="1"/>
  <c r="RO12" i="3"/>
  <c r="JD22" i="3"/>
  <c r="JC23" i="3"/>
  <c r="PH14" i="3"/>
  <c r="PI14" i="3" s="1"/>
  <c r="PG15" i="3"/>
  <c r="CY36" i="3"/>
  <c r="CZ35" i="3"/>
  <c r="DA35" i="3" s="1"/>
  <c r="ON15" i="3"/>
  <c r="OO15" i="3" s="1"/>
  <c r="OM16" i="3"/>
  <c r="DS34" i="3"/>
  <c r="DT33" i="3"/>
  <c r="CP36" i="3"/>
  <c r="CO37" i="3"/>
  <c r="BB40" i="3"/>
  <c r="BD40" i="3" s="1"/>
  <c r="BA41" i="3"/>
  <c r="EM32" i="3"/>
  <c r="EN31" i="3"/>
  <c r="EO31" i="3" s="1"/>
  <c r="NT16" i="3"/>
  <c r="NU16" i="3" s="1"/>
  <c r="NS17" i="3"/>
  <c r="BK40" i="3"/>
  <c r="BL39" i="3"/>
  <c r="BM39" i="3" s="1"/>
  <c r="DI35" i="3"/>
  <c r="DJ34" i="3"/>
  <c r="EC33" i="3"/>
  <c r="ED32" i="3"/>
  <c r="EE32" i="3" s="1"/>
  <c r="EX30" i="3"/>
  <c r="EW31" i="3"/>
  <c r="HP24" i="3"/>
  <c r="HQ24" i="3" s="1"/>
  <c r="C24" i="9"/>
  <c r="D24" i="9" s="1"/>
  <c r="HO25" i="3"/>
  <c r="MF18" i="3"/>
  <c r="MG18" i="3" s="1"/>
  <c r="ME19" i="3"/>
  <c r="GL26" i="3"/>
  <c r="GK27" i="3"/>
  <c r="DS22" i="9"/>
  <c r="DT22" i="9" s="1"/>
  <c r="JN22" i="9"/>
  <c r="JO22" i="9" s="1"/>
  <c r="HP22" i="9"/>
  <c r="HQ22" i="9" s="1"/>
  <c r="CE38" i="3"/>
  <c r="CF37" i="3"/>
  <c r="QA14" i="3"/>
  <c r="QB13" i="3"/>
  <c r="QC13" i="3" s="1"/>
  <c r="GU26" i="3"/>
  <c r="GV25" i="3"/>
  <c r="GW25" i="3" s="1"/>
  <c r="LL19" i="3"/>
  <c r="LM19" i="3" s="1"/>
  <c r="LK20" i="3"/>
  <c r="MY18" i="3"/>
  <c r="MZ17" i="3"/>
  <c r="NA17" i="3" s="1"/>
  <c r="II24" i="3"/>
  <c r="IJ23" i="3"/>
  <c r="GB27" i="3"/>
  <c r="GA28" i="3"/>
  <c r="FR28" i="3"/>
  <c r="FQ29" i="3"/>
  <c r="BU39" i="3"/>
  <c r="BV38" i="3"/>
  <c r="BW38" i="3" s="1"/>
  <c r="FH29" i="3"/>
  <c r="FG30" i="3"/>
  <c r="KR20" i="3"/>
  <c r="KS20" i="3" s="1"/>
  <c r="KQ21" i="3"/>
  <c r="QV12" i="3"/>
  <c r="QW12" i="3" s="1"/>
  <c r="QU13" i="3"/>
  <c r="CJ36" i="3"/>
  <c r="CH36" i="3"/>
  <c r="CG36" i="3"/>
  <c r="QE12" i="3"/>
  <c r="QF12" i="3" s="1"/>
  <c r="QD12" i="3"/>
  <c r="LN18" i="3"/>
  <c r="LO18" i="3"/>
  <c r="NC16" i="3"/>
  <c r="ND16" i="3" s="1"/>
  <c r="NB16" i="3"/>
  <c r="IO22" i="3"/>
  <c r="IQ22" i="3"/>
  <c r="IK22" i="3"/>
  <c r="IR22" i="3"/>
  <c r="FS27" i="3"/>
  <c r="FV27" i="3"/>
  <c r="FT27" i="3"/>
  <c r="FL28" i="3"/>
  <c r="FI28" i="3"/>
  <c r="FJ28" i="3"/>
  <c r="KU19" i="3"/>
  <c r="KT19" i="3"/>
  <c r="QY11" i="3"/>
  <c r="QX11" i="3"/>
  <c r="SZ3" i="3"/>
  <c r="SG92" i="3"/>
  <c r="SG96" i="3"/>
  <c r="SG100" i="3"/>
  <c r="SG38" i="3"/>
  <c r="SG50" i="3"/>
  <c r="SG54" i="3"/>
  <c r="SG64" i="3"/>
  <c r="SG68" i="3"/>
  <c r="SG72" i="3"/>
  <c r="SG82" i="3"/>
  <c r="SG95" i="3"/>
  <c r="SG99" i="3"/>
  <c r="SG40" i="3"/>
  <c r="SG44" i="3"/>
  <c r="SG48" i="3"/>
  <c r="SG52" i="3"/>
  <c r="SG56" i="3"/>
  <c r="SG58" i="3"/>
  <c r="SG66" i="3"/>
  <c r="SG74" i="3"/>
  <c r="SG78" i="3"/>
  <c r="SG88" i="3"/>
  <c r="SG37" i="3"/>
  <c r="SG43" i="3"/>
  <c r="SG53" i="3"/>
  <c r="SG55" i="3"/>
  <c r="SG57" i="3"/>
  <c r="SG85" i="3"/>
  <c r="SG89" i="3"/>
  <c r="SG93" i="3"/>
  <c r="SG103" i="3"/>
  <c r="SG46" i="3"/>
  <c r="SG70" i="3"/>
  <c r="SG84" i="3"/>
  <c r="SG86" i="3"/>
  <c r="SG36" i="3"/>
  <c r="SG42" i="3"/>
  <c r="SG60" i="3"/>
  <c r="SG62" i="3"/>
  <c r="SG76" i="3"/>
  <c r="SG80" i="3"/>
  <c r="SG90" i="3"/>
  <c r="SG94" i="3"/>
  <c r="SG98" i="3"/>
  <c r="SG102" i="3"/>
  <c r="SG39" i="3"/>
  <c r="SG41" i="3"/>
  <c r="SG45" i="3"/>
  <c r="SG51" i="3"/>
  <c r="SG65" i="3"/>
  <c r="SG69" i="3"/>
  <c r="SG71" i="3"/>
  <c r="SG77" i="3"/>
  <c r="SG81" i="3"/>
  <c r="SG83" i="3"/>
  <c r="SG87" i="3"/>
  <c r="SG97" i="3"/>
  <c r="SG101" i="3"/>
  <c r="SG59" i="3"/>
  <c r="SG67" i="3"/>
  <c r="SG75" i="3"/>
  <c r="SG47" i="3"/>
  <c r="SG49" i="3"/>
  <c r="SG63" i="3"/>
  <c r="SG73" i="3"/>
  <c r="SG61" i="3"/>
  <c r="SG79" i="3"/>
  <c r="SG91" i="3"/>
  <c r="SG33" i="3"/>
  <c r="SG34" i="3"/>
  <c r="SG17" i="3"/>
  <c r="SG15" i="3"/>
  <c r="SG11" i="3"/>
  <c r="SG21" i="3"/>
  <c r="SG25" i="3"/>
  <c r="SG28" i="3"/>
  <c r="SG26" i="3"/>
  <c r="SG30" i="3"/>
  <c r="SG22" i="3"/>
  <c r="SG12" i="3"/>
  <c r="SG19" i="3"/>
  <c r="SG14" i="3"/>
  <c r="SG35" i="3"/>
  <c r="SG32" i="3"/>
  <c r="SG13" i="3"/>
  <c r="SG31" i="3"/>
  <c r="SG29" i="3"/>
  <c r="SG24" i="3"/>
  <c r="SG27" i="3"/>
  <c r="SG20" i="3"/>
  <c r="SG23" i="3"/>
  <c r="SG16" i="3"/>
  <c r="SG18" i="3"/>
  <c r="IM21" i="3"/>
  <c r="IL21" i="3"/>
  <c r="JE21" i="3"/>
  <c r="JK21" i="3"/>
  <c r="JI21" i="3"/>
  <c r="JL21" i="3"/>
  <c r="PK13" i="3"/>
  <c r="PJ13" i="3"/>
  <c r="OP14" i="3"/>
  <c r="OQ14" i="3"/>
  <c r="CQ35" i="3"/>
  <c r="CR35" i="3"/>
  <c r="CT35" i="3"/>
  <c r="NV15" i="3"/>
  <c r="NW15" i="3"/>
  <c r="DN33" i="3"/>
  <c r="DK33" i="3"/>
  <c r="DL33" i="3"/>
  <c r="FB29" i="3"/>
  <c r="EY29" i="3"/>
  <c r="EZ29" i="3"/>
  <c r="MI17" i="3"/>
  <c r="MH17" i="3"/>
  <c r="A61" i="9"/>
  <c r="JW20" i="3"/>
  <c r="N42" i="3"/>
  <c r="M43" i="3"/>
  <c r="X42" i="3"/>
  <c r="W43" i="3"/>
  <c r="AQ43" i="3"/>
  <c r="AR42" i="3"/>
  <c r="AG26" i="3"/>
  <c r="AH25" i="3"/>
  <c r="A45" i="3"/>
  <c r="AT41" i="3"/>
  <c r="AS41" i="3"/>
  <c r="AV41" i="3"/>
  <c r="AJ24" i="3"/>
  <c r="AL24" i="3"/>
  <c r="AI24" i="3"/>
  <c r="O41" i="3"/>
  <c r="P41" i="3"/>
  <c r="R41" i="3"/>
  <c r="AB41" i="3"/>
  <c r="Y41" i="3"/>
  <c r="Z41" i="3"/>
  <c r="KB16" i="3"/>
  <c r="JZ17" i="3"/>
  <c r="KB17" i="3" s="1"/>
  <c r="JX19" i="3"/>
  <c r="KC19" i="3" s="1"/>
  <c r="KA18" i="3"/>
  <c r="JZ18" i="3"/>
  <c r="FQ23" i="9"/>
  <c r="LH23" i="9"/>
  <c r="HN23" i="9"/>
  <c r="JJ23" i="9"/>
  <c r="V23" i="9"/>
  <c r="JK23" i="9"/>
  <c r="FP23" i="9"/>
  <c r="FN23" i="9"/>
  <c r="BR23" i="9"/>
  <c r="G23" i="9"/>
  <c r="DP23" i="9"/>
  <c r="DR23" i="9"/>
  <c r="T23" i="9"/>
  <c r="HO23" i="9"/>
  <c r="FO23" i="9"/>
  <c r="U23" i="9"/>
  <c r="LI23" i="9"/>
  <c r="DQ23" i="9"/>
  <c r="F23" i="9"/>
  <c r="HL23" i="9"/>
  <c r="HM23" i="9"/>
  <c r="EB33" i="3"/>
  <c r="CN37" i="3"/>
  <c r="RN12" i="3"/>
  <c r="CD38" i="3"/>
  <c r="MD19" i="3"/>
  <c r="BJ40" i="3"/>
  <c r="JV20" i="3"/>
  <c r="GJ27" i="3"/>
  <c r="HN25" i="3"/>
  <c r="PZ14" i="3"/>
  <c r="DR34" i="3"/>
  <c r="DH35" i="3"/>
  <c r="FP29" i="3"/>
  <c r="EV31" i="3"/>
  <c r="KP21" i="3"/>
  <c r="OL16" i="3"/>
  <c r="QT13" i="3"/>
  <c r="AP43" i="3"/>
  <c r="FZ28" i="3"/>
  <c r="LJ20" i="3"/>
  <c r="PF15" i="3"/>
  <c r="EL32" i="3"/>
  <c r="AZ41" i="3"/>
  <c r="MX18" i="3"/>
  <c r="IH24" i="3"/>
  <c r="JB23" i="3"/>
  <c r="L43" i="3"/>
  <c r="CX36" i="3"/>
  <c r="SH11" i="3"/>
  <c r="AF26" i="3"/>
  <c r="FF30" i="3"/>
  <c r="GT26" i="3"/>
  <c r="BT39" i="3"/>
  <c r="V43" i="3"/>
  <c r="NR17" i="3"/>
  <c r="NX15" i="3" l="1"/>
  <c r="PL13" i="3"/>
  <c r="OR14" i="3"/>
  <c r="LP18" i="3"/>
  <c r="MJ17" i="3"/>
  <c r="IN21" i="3"/>
  <c r="QZ11" i="3"/>
  <c r="BC40" i="3"/>
  <c r="BF40" i="3"/>
  <c r="BX38" i="3"/>
  <c r="BZ38" i="3"/>
  <c r="SJ11" i="3"/>
  <c r="SK11" i="3" s="1"/>
  <c r="SI12" i="3"/>
  <c r="HP23" i="9"/>
  <c r="HQ23" i="9" s="1"/>
  <c r="W23" i="9"/>
  <c r="X23" i="9" s="1"/>
  <c r="QV13" i="3"/>
  <c r="QW13" i="3" s="1"/>
  <c r="QU14" i="3"/>
  <c r="KR21" i="3"/>
  <c r="KS21" i="3" s="1"/>
  <c r="KQ22" i="3"/>
  <c r="FH30" i="3"/>
  <c r="FG31" i="3"/>
  <c r="FR29" i="3"/>
  <c r="FQ30" i="3"/>
  <c r="GA29" i="3"/>
  <c r="GB28" i="3"/>
  <c r="LK21" i="3"/>
  <c r="LL20" i="3"/>
  <c r="LM20" i="3" s="1"/>
  <c r="EX31" i="3"/>
  <c r="EW32" i="3"/>
  <c r="NS18" i="3"/>
  <c r="NT17" i="3"/>
  <c r="NU17" i="3" s="1"/>
  <c r="BA42" i="3"/>
  <c r="BB41" i="3"/>
  <c r="BD41" i="3" s="1"/>
  <c r="CO38" i="3"/>
  <c r="CP37" i="3"/>
  <c r="OM17" i="3"/>
  <c r="ON16" i="3"/>
  <c r="OO16" i="3" s="1"/>
  <c r="PH15" i="3"/>
  <c r="PI15" i="3" s="1"/>
  <c r="PG16" i="3"/>
  <c r="JD23" i="3"/>
  <c r="JC24" i="3"/>
  <c r="RP12" i="3"/>
  <c r="RQ12" i="3" s="1"/>
  <c r="RO13" i="3"/>
  <c r="DS23" i="9"/>
  <c r="DT23" i="9" s="1"/>
  <c r="BU23" i="9"/>
  <c r="BV23" i="9" s="1"/>
  <c r="FR23" i="9"/>
  <c r="FS23" i="9" s="1"/>
  <c r="JN23" i="9"/>
  <c r="JO23" i="9" s="1"/>
  <c r="LL23" i="9"/>
  <c r="LM23" i="9" s="1"/>
  <c r="BV39" i="3"/>
  <c r="BZ39" i="3" s="1"/>
  <c r="BU40" i="3"/>
  <c r="II25" i="3"/>
  <c r="IJ24" i="3"/>
  <c r="MZ18" i="3"/>
  <c r="NA18" i="3" s="1"/>
  <c r="MY19" i="3"/>
  <c r="GU27" i="3"/>
  <c r="GV26" i="3"/>
  <c r="QA15" i="3"/>
  <c r="QB14" i="3"/>
  <c r="QC14" i="3" s="1"/>
  <c r="CF38" i="3"/>
  <c r="CE39" i="3"/>
  <c r="GK28" i="3"/>
  <c r="GL27" i="3"/>
  <c r="ME20" i="3"/>
  <c r="MF19" i="3"/>
  <c r="MG19" i="3" s="1"/>
  <c r="HO26" i="3"/>
  <c r="C25" i="9"/>
  <c r="D25" i="9" s="1"/>
  <c r="HP25" i="3"/>
  <c r="HQ25" i="3" s="1"/>
  <c r="ED33" i="3"/>
  <c r="EE33" i="3" s="1"/>
  <c r="EC34" i="3"/>
  <c r="DJ35" i="3"/>
  <c r="DI36" i="3"/>
  <c r="BK41" i="3"/>
  <c r="BL40" i="3"/>
  <c r="EN32" i="3"/>
  <c r="EM33" i="3"/>
  <c r="DT34" i="3"/>
  <c r="DS35" i="3"/>
  <c r="CZ36" i="3"/>
  <c r="DA36" i="3" s="1"/>
  <c r="CY37" i="3"/>
  <c r="IL22" i="3"/>
  <c r="IM22" i="3"/>
  <c r="IK23" i="3"/>
  <c r="IQ23" i="3"/>
  <c r="IO23" i="3"/>
  <c r="IR23" i="3"/>
  <c r="NC17" i="3"/>
  <c r="NB17" i="3"/>
  <c r="QD13" i="3"/>
  <c r="QE13" i="3"/>
  <c r="CH37" i="3"/>
  <c r="CG37" i="3"/>
  <c r="CJ37" i="3"/>
  <c r="GN26" i="3"/>
  <c r="GM26" i="3"/>
  <c r="GP26" i="3"/>
  <c r="MH18" i="3"/>
  <c r="MI18" i="3"/>
  <c r="DL34" i="3"/>
  <c r="DN34" i="3"/>
  <c r="DK34" i="3"/>
  <c r="DV33" i="3"/>
  <c r="DX33" i="3"/>
  <c r="DU33" i="3"/>
  <c r="JF21" i="3"/>
  <c r="JG21" i="3"/>
  <c r="TT3" i="3"/>
  <c r="TA42" i="3"/>
  <c r="TA52" i="3"/>
  <c r="TA60" i="3"/>
  <c r="TA62" i="3"/>
  <c r="TA76" i="3"/>
  <c r="TA80" i="3"/>
  <c r="TA90" i="3"/>
  <c r="TA94" i="3"/>
  <c r="TA98" i="3"/>
  <c r="TA102" i="3"/>
  <c r="TA92" i="3"/>
  <c r="TA96" i="3"/>
  <c r="TA100" i="3"/>
  <c r="TA38" i="3"/>
  <c r="TA64" i="3"/>
  <c r="TA72" i="3"/>
  <c r="TA82" i="3"/>
  <c r="TA95" i="3"/>
  <c r="TA39" i="3"/>
  <c r="TA49" i="3"/>
  <c r="TA59" i="3"/>
  <c r="TA75" i="3"/>
  <c r="TA91" i="3"/>
  <c r="TA43" i="3"/>
  <c r="TA40" i="3"/>
  <c r="TA44" i="3"/>
  <c r="TA48" i="3"/>
  <c r="TA56" i="3"/>
  <c r="TA58" i="3"/>
  <c r="TA66" i="3"/>
  <c r="TA74" i="3"/>
  <c r="TA78" i="3"/>
  <c r="TA88" i="3"/>
  <c r="TA37" i="3"/>
  <c r="TA46" i="3"/>
  <c r="TA50" i="3"/>
  <c r="TA54" i="3"/>
  <c r="TA68" i="3"/>
  <c r="TA70" i="3"/>
  <c r="TA84" i="3"/>
  <c r="TA86" i="3"/>
  <c r="TA99" i="3"/>
  <c r="TA36" i="3"/>
  <c r="TA41" i="3"/>
  <c r="TA47" i="3"/>
  <c r="TA61" i="3"/>
  <c r="TA63" i="3"/>
  <c r="TA67" i="3"/>
  <c r="TA73" i="3"/>
  <c r="TA79" i="3"/>
  <c r="TA45" i="3"/>
  <c r="TA51" i="3"/>
  <c r="TA65" i="3"/>
  <c r="TA69" i="3"/>
  <c r="TA71" i="3"/>
  <c r="TA77" i="3"/>
  <c r="TA81" i="3"/>
  <c r="TA53" i="3"/>
  <c r="TA55" i="3"/>
  <c r="TA89" i="3"/>
  <c r="TA93" i="3"/>
  <c r="TA101" i="3"/>
  <c r="TA57" i="3"/>
  <c r="TA83" i="3"/>
  <c r="TA85" i="3"/>
  <c r="TA87" i="3"/>
  <c r="TA97" i="3"/>
  <c r="TA103" i="3"/>
  <c r="TA35" i="3"/>
  <c r="TA34" i="3"/>
  <c r="TA33" i="3"/>
  <c r="TA18" i="3"/>
  <c r="TA13" i="3"/>
  <c r="TA23" i="3"/>
  <c r="TA29" i="3"/>
  <c r="TA31" i="3"/>
  <c r="TA25" i="3"/>
  <c r="TA24" i="3"/>
  <c r="TA26" i="3"/>
  <c r="TA16" i="3"/>
  <c r="TA12" i="3"/>
  <c r="TA15" i="3"/>
  <c r="TA32" i="3"/>
  <c r="TA17" i="3"/>
  <c r="TA11" i="3"/>
  <c r="TA30" i="3"/>
  <c r="TA22" i="3"/>
  <c r="TA27" i="3"/>
  <c r="TA20" i="3"/>
  <c r="TA28" i="3"/>
  <c r="TA21" i="3"/>
  <c r="TA14" i="3"/>
  <c r="TA19" i="3"/>
  <c r="KV19" i="3"/>
  <c r="QX12" i="3"/>
  <c r="QY12" i="3"/>
  <c r="KT20" i="3"/>
  <c r="KU20" i="3"/>
  <c r="FI29" i="3"/>
  <c r="FJ29" i="3"/>
  <c r="FL29" i="3"/>
  <c r="FT28" i="3"/>
  <c r="FV28" i="3"/>
  <c r="FS28" i="3"/>
  <c r="GD27" i="3"/>
  <c r="GC27" i="3"/>
  <c r="GF27" i="3"/>
  <c r="LO19" i="3"/>
  <c r="LN19" i="3"/>
  <c r="EZ30" i="3"/>
  <c r="FB30" i="3"/>
  <c r="EY30" i="3"/>
  <c r="NW16" i="3"/>
  <c r="NV16" i="3"/>
  <c r="CQ36" i="3"/>
  <c r="CR36" i="3"/>
  <c r="CT36" i="3"/>
  <c r="OQ15" i="3"/>
  <c r="OR15" i="3" s="1"/>
  <c r="OP15" i="3"/>
  <c r="PJ14" i="3"/>
  <c r="PK14" i="3"/>
  <c r="PL14" i="3" s="1"/>
  <c r="JK22" i="3"/>
  <c r="JE22" i="3"/>
  <c r="JI22" i="3"/>
  <c r="JL22" i="3"/>
  <c r="RR11" i="3"/>
  <c r="RS11" i="3"/>
  <c r="A62" i="9"/>
  <c r="KB18" i="3"/>
  <c r="AH26" i="3"/>
  <c r="AG27" i="3"/>
  <c r="M44" i="3"/>
  <c r="N43" i="3"/>
  <c r="AQ44" i="3"/>
  <c r="AR43" i="3"/>
  <c r="X43" i="3"/>
  <c r="W44" i="3"/>
  <c r="JX20" i="3"/>
  <c r="JW21" i="3"/>
  <c r="AB42" i="3"/>
  <c r="Y42" i="3"/>
  <c r="Z42" i="3"/>
  <c r="AT42" i="3"/>
  <c r="AS42" i="3"/>
  <c r="AV42" i="3"/>
  <c r="A46" i="3"/>
  <c r="BM40" i="3"/>
  <c r="O42" i="3"/>
  <c r="P42" i="3"/>
  <c r="R42" i="3"/>
  <c r="AI25" i="3"/>
  <c r="AJ25" i="3"/>
  <c r="AL25" i="3"/>
  <c r="KE19" i="3"/>
  <c r="KF19" i="3"/>
  <c r="JY19" i="3"/>
  <c r="KA19" i="3" s="1"/>
  <c r="FN24" i="9"/>
  <c r="F24" i="9"/>
  <c r="FO24" i="9"/>
  <c r="DQ24" i="9"/>
  <c r="BR24" i="9"/>
  <c r="DP24" i="9"/>
  <c r="HN24" i="9"/>
  <c r="G24" i="9"/>
  <c r="DR24" i="9"/>
  <c r="V24" i="9"/>
  <c r="FQ24" i="9"/>
  <c r="FP24" i="9"/>
  <c r="JK24" i="9"/>
  <c r="JJ24" i="9"/>
  <c r="U24" i="9"/>
  <c r="LH24" i="9"/>
  <c r="HO24" i="9"/>
  <c r="T24" i="9"/>
  <c r="LI24" i="9"/>
  <c r="HM24" i="9"/>
  <c r="HL24" i="9"/>
  <c r="FZ29" i="3"/>
  <c r="JB24" i="3"/>
  <c r="DR35" i="3"/>
  <c r="RN13" i="3"/>
  <c r="SH12" i="3"/>
  <c r="DH36" i="3"/>
  <c r="EB34" i="3"/>
  <c r="HN26" i="3"/>
  <c r="EL33" i="3"/>
  <c r="FP30" i="3"/>
  <c r="AF27" i="3"/>
  <c r="CD39" i="3"/>
  <c r="CX37" i="3"/>
  <c r="CN38" i="3"/>
  <c r="JV21" i="3"/>
  <c r="NR18" i="3"/>
  <c r="MX19" i="3"/>
  <c r="L44" i="3"/>
  <c r="BT40" i="3"/>
  <c r="PZ15" i="3"/>
  <c r="TB11" i="3"/>
  <c r="QT14" i="3"/>
  <c r="KP22" i="3"/>
  <c r="PF16" i="3"/>
  <c r="GT27" i="3"/>
  <c r="EV32" i="3"/>
  <c r="FF31" i="3"/>
  <c r="BJ41" i="3"/>
  <c r="V44" i="3"/>
  <c r="GJ28" i="3"/>
  <c r="AZ42" i="3"/>
  <c r="AP44" i="3"/>
  <c r="IH25" i="3"/>
  <c r="MD20" i="3"/>
  <c r="LJ21" i="3"/>
  <c r="OL17" i="3"/>
  <c r="KV20" i="3" l="1"/>
  <c r="QZ12" i="3"/>
  <c r="ND17" i="3"/>
  <c r="NX16" i="3"/>
  <c r="RT11" i="3"/>
  <c r="JH21" i="3"/>
  <c r="MJ18" i="3"/>
  <c r="QF13" i="3"/>
  <c r="IN22" i="3"/>
  <c r="BF41" i="3"/>
  <c r="BW39" i="3"/>
  <c r="BC41" i="3"/>
  <c r="BX39" i="3"/>
  <c r="TD11" i="3"/>
  <c r="TE11" i="3" s="1"/>
  <c r="TC12" i="3"/>
  <c r="HP24" i="9"/>
  <c r="HQ24" i="9" s="1"/>
  <c r="W24" i="9"/>
  <c r="X24" i="9" s="1"/>
  <c r="LL24" i="9"/>
  <c r="LM24" i="9" s="1"/>
  <c r="JN24" i="9"/>
  <c r="JO24" i="9" s="1"/>
  <c r="CY38" i="3"/>
  <c r="CZ37" i="3"/>
  <c r="DA37" i="3" s="1"/>
  <c r="DS36" i="3"/>
  <c r="DT35" i="3"/>
  <c r="EN33" i="3"/>
  <c r="EM34" i="3"/>
  <c r="DJ36" i="3"/>
  <c r="DI37" i="3"/>
  <c r="EC35" i="3"/>
  <c r="ED34" i="3"/>
  <c r="EE34" i="3" s="1"/>
  <c r="HO27" i="3"/>
  <c r="C26" i="9"/>
  <c r="D26" i="9" s="1"/>
  <c r="HP26" i="3"/>
  <c r="HQ26" i="3" s="1"/>
  <c r="MF20" i="3"/>
  <c r="MG20" i="3" s="1"/>
  <c r="ME21" i="3"/>
  <c r="GL28" i="3"/>
  <c r="GK29" i="3"/>
  <c r="QB15" i="3"/>
  <c r="QC15" i="3" s="1"/>
  <c r="QA16" i="3"/>
  <c r="GV27" i="3"/>
  <c r="GU28" i="3"/>
  <c r="IJ25" i="3"/>
  <c r="II26" i="3"/>
  <c r="RP13" i="3"/>
  <c r="RQ13" i="3" s="1"/>
  <c r="RO14" i="3"/>
  <c r="JC25" i="3"/>
  <c r="JD24" i="3"/>
  <c r="PG17" i="3"/>
  <c r="PH16" i="3"/>
  <c r="PI16" i="3" s="1"/>
  <c r="EX32" i="3"/>
  <c r="EW33" i="3"/>
  <c r="FQ31" i="3"/>
  <c r="FR30" i="3"/>
  <c r="FH31" i="3"/>
  <c r="FG32" i="3"/>
  <c r="KR22" i="3"/>
  <c r="KS22" i="3" s="1"/>
  <c r="KQ23" i="3"/>
  <c r="QV14" i="3"/>
  <c r="QW14" i="3" s="1"/>
  <c r="QU15" i="3"/>
  <c r="SJ12" i="3"/>
  <c r="SK12" i="3" s="1"/>
  <c r="SI13" i="3"/>
  <c r="DS24" i="9"/>
  <c r="DT24" i="9" s="1"/>
  <c r="BU24" i="9"/>
  <c r="BV24" i="9" s="1"/>
  <c r="FR24" i="9"/>
  <c r="FS24" i="9" s="1"/>
  <c r="BK42" i="3"/>
  <c r="BL41" i="3"/>
  <c r="BM41" i="3" s="1"/>
  <c r="CE40" i="3"/>
  <c r="CF39" i="3"/>
  <c r="MZ19" i="3"/>
  <c r="NA19" i="3" s="1"/>
  <c r="MY20" i="3"/>
  <c r="BV40" i="3"/>
  <c r="BZ40" i="3" s="1"/>
  <c r="BU41" i="3"/>
  <c r="ON17" i="3"/>
  <c r="OO17" i="3" s="1"/>
  <c r="OM18" i="3"/>
  <c r="CP38" i="3"/>
  <c r="CO39" i="3"/>
  <c r="BA43" i="3"/>
  <c r="BB42" i="3"/>
  <c r="BD42" i="3" s="1"/>
  <c r="NT18" i="3"/>
  <c r="NU18" i="3" s="1"/>
  <c r="NS19" i="3"/>
  <c r="LL21" i="3"/>
  <c r="LM21" i="3" s="1"/>
  <c r="LK22" i="3"/>
  <c r="GA30" i="3"/>
  <c r="GB29" i="3"/>
  <c r="JG22" i="3"/>
  <c r="JF22" i="3"/>
  <c r="LP19" i="3"/>
  <c r="IL23" i="3"/>
  <c r="IM23" i="3"/>
  <c r="IN23" i="3" s="1"/>
  <c r="CH38" i="3"/>
  <c r="CJ38" i="3"/>
  <c r="CG38" i="3"/>
  <c r="NB18" i="3"/>
  <c r="NC18" i="3"/>
  <c r="OP16" i="3"/>
  <c r="OQ16" i="3"/>
  <c r="CQ37" i="3"/>
  <c r="CR37" i="3"/>
  <c r="CT37" i="3"/>
  <c r="NV17" i="3"/>
  <c r="NW17" i="3"/>
  <c r="NX17" i="3" s="1"/>
  <c r="LN20" i="3"/>
  <c r="LO20" i="3"/>
  <c r="GD28" i="3"/>
  <c r="GF28" i="3"/>
  <c r="GC28" i="3"/>
  <c r="UN3" i="3"/>
  <c r="TU92" i="3"/>
  <c r="TU96" i="3"/>
  <c r="TU100" i="3"/>
  <c r="TU64" i="3"/>
  <c r="TU68" i="3"/>
  <c r="TU72" i="3"/>
  <c r="TU82" i="3"/>
  <c r="TU90" i="3"/>
  <c r="TU94" i="3"/>
  <c r="TU98" i="3"/>
  <c r="TU102" i="3"/>
  <c r="TU36" i="3"/>
  <c r="TU46" i="3"/>
  <c r="TU50" i="3"/>
  <c r="TU54" i="3"/>
  <c r="TU56" i="3"/>
  <c r="TU58" i="3"/>
  <c r="TU66" i="3"/>
  <c r="TU74" i="3"/>
  <c r="TU78" i="3"/>
  <c r="TU88" i="3"/>
  <c r="TU41" i="3"/>
  <c r="TU45" i="3"/>
  <c r="TU47" i="3"/>
  <c r="TU59" i="3"/>
  <c r="TU75" i="3"/>
  <c r="TU87" i="3"/>
  <c r="TU42" i="3"/>
  <c r="TU70" i="3"/>
  <c r="TU84" i="3"/>
  <c r="TU95" i="3"/>
  <c r="TU99" i="3"/>
  <c r="TU38" i="3"/>
  <c r="TU40" i="3"/>
  <c r="TU44" i="3"/>
  <c r="TU48" i="3"/>
  <c r="TU52" i="3"/>
  <c r="TU60" i="3"/>
  <c r="TU62" i="3"/>
  <c r="TU76" i="3"/>
  <c r="TU80" i="3"/>
  <c r="TU86" i="3"/>
  <c r="TU37" i="3"/>
  <c r="TU39" i="3"/>
  <c r="TU53" i="3"/>
  <c r="TU61" i="3"/>
  <c r="TU63" i="3"/>
  <c r="TU67" i="3"/>
  <c r="TU73" i="3"/>
  <c r="TU79" i="3"/>
  <c r="TU103" i="3"/>
  <c r="TU43" i="3"/>
  <c r="TU49" i="3"/>
  <c r="TU55" i="3"/>
  <c r="TU65" i="3"/>
  <c r="TU69" i="3"/>
  <c r="TU71" i="3"/>
  <c r="TU77" i="3"/>
  <c r="TU81" i="3"/>
  <c r="TU57" i="3"/>
  <c r="TU89" i="3"/>
  <c r="TU91" i="3"/>
  <c r="TU93" i="3"/>
  <c r="TU101" i="3"/>
  <c r="TU51" i="3"/>
  <c r="TU83" i="3"/>
  <c r="TU85" i="3"/>
  <c r="TU97" i="3"/>
  <c r="TU11" i="3"/>
  <c r="TU35" i="3"/>
  <c r="TU33" i="3"/>
  <c r="TU14" i="3"/>
  <c r="TU19" i="3"/>
  <c r="TU25" i="3"/>
  <c r="TU23" i="3"/>
  <c r="TU15" i="3"/>
  <c r="TU27" i="3"/>
  <c r="TU20" i="3"/>
  <c r="TU28" i="3"/>
  <c r="TU17" i="3"/>
  <c r="TU21" i="3"/>
  <c r="TU34" i="3"/>
  <c r="TU32" i="3"/>
  <c r="TU18" i="3"/>
  <c r="TU16" i="3"/>
  <c r="TU12" i="3"/>
  <c r="TU31" i="3"/>
  <c r="TU30" i="3"/>
  <c r="TU26" i="3"/>
  <c r="TU13" i="3"/>
  <c r="TU24" i="3"/>
  <c r="TU22" i="3"/>
  <c r="TU29" i="3"/>
  <c r="DU34" i="3"/>
  <c r="DX34" i="3"/>
  <c r="DV34" i="3"/>
  <c r="ER32" i="3"/>
  <c r="EO32" i="3"/>
  <c r="EP32" i="3"/>
  <c r="DK35" i="3"/>
  <c r="DN35" i="3"/>
  <c r="DL35" i="3"/>
  <c r="MH19" i="3"/>
  <c r="MI19" i="3"/>
  <c r="GP27" i="3"/>
  <c r="GN27" i="3"/>
  <c r="GM27" i="3"/>
  <c r="QE14" i="3"/>
  <c r="QD14" i="3"/>
  <c r="GZ26" i="3"/>
  <c r="GW26" i="3"/>
  <c r="GX26" i="3"/>
  <c r="IR24" i="3"/>
  <c r="IK24" i="3"/>
  <c r="IO24" i="3"/>
  <c r="IQ24" i="3"/>
  <c r="RS12" i="3"/>
  <c r="RR12" i="3"/>
  <c r="JK23" i="3"/>
  <c r="JL23" i="3"/>
  <c r="JI23" i="3"/>
  <c r="JE23" i="3"/>
  <c r="PJ15" i="3"/>
  <c r="PK15" i="3"/>
  <c r="FB31" i="3"/>
  <c r="EZ31" i="3"/>
  <c r="EY31" i="3"/>
  <c r="FS29" i="3"/>
  <c r="FT29" i="3"/>
  <c r="FV29" i="3"/>
  <c r="FI30" i="3"/>
  <c r="FL30" i="3"/>
  <c r="FJ30" i="3"/>
  <c r="KU21" i="3"/>
  <c r="KT21" i="3"/>
  <c r="QY13" i="3"/>
  <c r="QX13" i="3"/>
  <c r="SM11" i="3"/>
  <c r="SL11" i="3"/>
  <c r="A63" i="9"/>
  <c r="X44" i="3"/>
  <c r="W45" i="3"/>
  <c r="AH27" i="3"/>
  <c r="AG28" i="3"/>
  <c r="AQ45" i="3"/>
  <c r="AR44" i="3"/>
  <c r="N44" i="3"/>
  <c r="M45" i="3"/>
  <c r="JX21" i="3"/>
  <c r="JW22" i="3"/>
  <c r="AT43" i="3"/>
  <c r="AV43" i="3"/>
  <c r="AS43" i="3"/>
  <c r="O43" i="3"/>
  <c r="P43" i="3"/>
  <c r="R43" i="3"/>
  <c r="AB43" i="3"/>
  <c r="Y43" i="3"/>
  <c r="Z43" i="3"/>
  <c r="AI26" i="3"/>
  <c r="AL26" i="3"/>
  <c r="AJ26" i="3"/>
  <c r="A47" i="3"/>
  <c r="KE20" i="3"/>
  <c r="JY20" i="3"/>
  <c r="KC20" i="3"/>
  <c r="KF20" i="3"/>
  <c r="JZ19" i="3"/>
  <c r="KB19" i="3" s="1"/>
  <c r="HN25" i="9"/>
  <c r="JK25" i="9"/>
  <c r="DQ25" i="9"/>
  <c r="HO25" i="9"/>
  <c r="FP25" i="9"/>
  <c r="LI25" i="9"/>
  <c r="HM25" i="9"/>
  <c r="LH25" i="9"/>
  <c r="JJ25" i="9"/>
  <c r="HL25" i="9"/>
  <c r="FQ25" i="9"/>
  <c r="G25" i="9"/>
  <c r="FO25" i="9"/>
  <c r="BR25" i="9"/>
  <c r="V25" i="9"/>
  <c r="F25" i="9"/>
  <c r="T25" i="9"/>
  <c r="DP25" i="9"/>
  <c r="DR25" i="9"/>
  <c r="U25" i="9"/>
  <c r="FN25" i="9"/>
  <c r="HN27" i="3"/>
  <c r="IH26" i="3"/>
  <c r="FZ30" i="3"/>
  <c r="TV11" i="3"/>
  <c r="PZ16" i="3"/>
  <c r="DH37" i="3"/>
  <c r="OL18" i="3"/>
  <c r="CN39" i="3"/>
  <c r="GJ29" i="3"/>
  <c r="MD21" i="3"/>
  <c r="EV33" i="3"/>
  <c r="SH13" i="3"/>
  <c r="BT41" i="3"/>
  <c r="KP23" i="3"/>
  <c r="BJ42" i="3"/>
  <c r="LJ22" i="3"/>
  <c r="MX20" i="3"/>
  <c r="DR36" i="3"/>
  <c r="EL34" i="3"/>
  <c r="FF32" i="3"/>
  <c r="JB25" i="3"/>
  <c r="FP31" i="3"/>
  <c r="PF17" i="3"/>
  <c r="EB35" i="3"/>
  <c r="NR19" i="3"/>
  <c r="CD40" i="3"/>
  <c r="AP45" i="3"/>
  <c r="QT15" i="3"/>
  <c r="GT28" i="3"/>
  <c r="CX38" i="3"/>
  <c r="AZ43" i="3"/>
  <c r="TB12" i="3"/>
  <c r="RN14" i="3"/>
  <c r="AF28" i="3"/>
  <c r="L45" i="3"/>
  <c r="JV22" i="3"/>
  <c r="V45" i="3"/>
  <c r="QF14" i="3" l="1"/>
  <c r="ND18" i="3"/>
  <c r="QZ13" i="3"/>
  <c r="SN11" i="3"/>
  <c r="RT12" i="3"/>
  <c r="OR16" i="3"/>
  <c r="PL15" i="3"/>
  <c r="MJ19" i="3"/>
  <c r="LP20" i="3"/>
  <c r="BW40" i="3"/>
  <c r="BF42" i="3"/>
  <c r="BX40" i="3"/>
  <c r="BC42" i="3"/>
  <c r="KV21" i="3"/>
  <c r="FR25" i="9"/>
  <c r="FS25" i="9" s="1"/>
  <c r="DS25" i="9"/>
  <c r="DT25" i="9" s="1"/>
  <c r="W25" i="9"/>
  <c r="X25" i="9" s="1"/>
  <c r="BU25" i="9"/>
  <c r="BV25" i="9" s="1"/>
  <c r="TW12" i="3"/>
  <c r="TX11" i="3"/>
  <c r="TY11" i="3" s="1"/>
  <c r="LK23" i="3"/>
  <c r="LL22" i="3"/>
  <c r="LM22" i="3" s="1"/>
  <c r="NT19" i="3"/>
  <c r="NU19" i="3" s="1"/>
  <c r="NS20" i="3"/>
  <c r="CO40" i="3"/>
  <c r="CP39" i="3"/>
  <c r="OM19" i="3"/>
  <c r="ON18" i="3"/>
  <c r="OO18" i="3" s="1"/>
  <c r="BU42" i="3"/>
  <c r="BV41" i="3"/>
  <c r="BX41" i="3" s="1"/>
  <c r="MY21" i="3"/>
  <c r="MZ20" i="3"/>
  <c r="NA20" i="3" s="1"/>
  <c r="FR31" i="3"/>
  <c r="FQ32" i="3"/>
  <c r="PH17" i="3"/>
  <c r="PI17" i="3" s="1"/>
  <c r="PG18" i="3"/>
  <c r="JD25" i="3"/>
  <c r="JC26" i="3"/>
  <c r="DJ37" i="3"/>
  <c r="DI38" i="3"/>
  <c r="EN34" i="3"/>
  <c r="EM35" i="3"/>
  <c r="TD12" i="3"/>
  <c r="TE12" i="3" s="1"/>
  <c r="TC13" i="3"/>
  <c r="HP25" i="9"/>
  <c r="HQ25" i="9" s="1"/>
  <c r="JN25" i="9"/>
  <c r="JO25" i="9" s="1"/>
  <c r="LL25" i="9"/>
  <c r="LM25" i="9" s="1"/>
  <c r="GB30" i="3"/>
  <c r="GA31" i="3"/>
  <c r="BA44" i="3"/>
  <c r="BB43" i="3"/>
  <c r="BC43" i="3" s="1"/>
  <c r="CE41" i="3"/>
  <c r="CF40" i="3"/>
  <c r="BL42" i="3"/>
  <c r="BM42" i="3" s="1"/>
  <c r="BK43" i="3"/>
  <c r="SI14" i="3"/>
  <c r="SJ13" i="3"/>
  <c r="SK13" i="3" s="1"/>
  <c r="QV15" i="3"/>
  <c r="QW15" i="3" s="1"/>
  <c r="QU16" i="3"/>
  <c r="KQ24" i="3"/>
  <c r="KR23" i="3"/>
  <c r="KS23" i="3" s="1"/>
  <c r="FG33" i="3"/>
  <c r="FH32" i="3"/>
  <c r="EX33" i="3"/>
  <c r="EW34" i="3"/>
  <c r="RP14" i="3"/>
  <c r="RQ14" i="3" s="1"/>
  <c r="RO15" i="3"/>
  <c r="II27" i="3"/>
  <c r="IJ26" i="3"/>
  <c r="GU29" i="3"/>
  <c r="GV28" i="3"/>
  <c r="QA17" i="3"/>
  <c r="QB16" i="3"/>
  <c r="QC16" i="3" s="1"/>
  <c r="GL29" i="3"/>
  <c r="GK30" i="3"/>
  <c r="MF21" i="3"/>
  <c r="MG21" i="3" s="1"/>
  <c r="ME22" i="3"/>
  <c r="HP27" i="3"/>
  <c r="HQ27" i="3" s="1"/>
  <c r="C27" i="9"/>
  <c r="D27" i="9" s="1"/>
  <c r="HO28" i="3"/>
  <c r="ED35" i="3"/>
  <c r="EE35" i="3" s="1"/>
  <c r="EC36" i="3"/>
  <c r="DS37" i="3"/>
  <c r="DT36" i="3"/>
  <c r="CY39" i="3"/>
  <c r="CZ38" i="3"/>
  <c r="DA38" i="3" s="1"/>
  <c r="JF23" i="3"/>
  <c r="JG23" i="3"/>
  <c r="JH22" i="3"/>
  <c r="GC29" i="3"/>
  <c r="GD29" i="3"/>
  <c r="GF29" i="3"/>
  <c r="CH39" i="3"/>
  <c r="CJ39" i="3"/>
  <c r="CG39" i="3"/>
  <c r="SL12" i="3"/>
  <c r="SM12" i="3"/>
  <c r="QY14" i="3"/>
  <c r="QX14" i="3"/>
  <c r="KT22" i="3"/>
  <c r="KU22" i="3"/>
  <c r="FJ31" i="3"/>
  <c r="FI31" i="3"/>
  <c r="FL31" i="3"/>
  <c r="FB32" i="3"/>
  <c r="EY32" i="3"/>
  <c r="EZ32" i="3"/>
  <c r="RS13" i="3"/>
  <c r="RT13" i="3" s="1"/>
  <c r="RR13" i="3"/>
  <c r="IR25" i="3"/>
  <c r="IK25" i="3"/>
  <c r="IQ25" i="3"/>
  <c r="IO25" i="3"/>
  <c r="GW27" i="3"/>
  <c r="GZ27" i="3"/>
  <c r="GX27" i="3"/>
  <c r="QD15" i="3"/>
  <c r="QE15" i="3"/>
  <c r="GP28" i="3"/>
  <c r="GM28" i="3"/>
  <c r="GN28" i="3"/>
  <c r="MH20" i="3"/>
  <c r="MI20" i="3"/>
  <c r="DU35" i="3"/>
  <c r="DX35" i="3"/>
  <c r="DV35" i="3"/>
  <c r="IL24" i="3"/>
  <c r="IM24" i="3"/>
  <c r="VH3" i="3"/>
  <c r="UO58" i="3"/>
  <c r="UO66" i="3"/>
  <c r="UO74" i="3"/>
  <c r="UO78" i="3"/>
  <c r="UO84" i="3"/>
  <c r="UO95" i="3"/>
  <c r="UO99" i="3"/>
  <c r="UO36" i="3"/>
  <c r="UO37" i="3"/>
  <c r="UO46" i="3"/>
  <c r="UO50" i="3"/>
  <c r="UO54" i="3"/>
  <c r="UO60" i="3"/>
  <c r="UO70" i="3"/>
  <c r="UO76" i="3"/>
  <c r="UO80" i="3"/>
  <c r="UO41" i="3"/>
  <c r="UO43" i="3"/>
  <c r="UO55" i="3"/>
  <c r="UO61" i="3"/>
  <c r="UO63" i="3"/>
  <c r="UO67" i="3"/>
  <c r="UO73" i="3"/>
  <c r="UO79" i="3"/>
  <c r="UO103" i="3"/>
  <c r="UO92" i="3"/>
  <c r="UO96" i="3"/>
  <c r="UO100" i="3"/>
  <c r="UO42" i="3"/>
  <c r="UO62" i="3"/>
  <c r="UO64" i="3"/>
  <c r="UO68" i="3"/>
  <c r="UO72" i="3"/>
  <c r="UO86" i="3"/>
  <c r="UO38" i="3"/>
  <c r="UO40" i="3"/>
  <c r="UO44" i="3"/>
  <c r="UO48" i="3"/>
  <c r="UO52" i="3"/>
  <c r="UO56" i="3"/>
  <c r="UO82" i="3"/>
  <c r="UO88" i="3"/>
  <c r="UO90" i="3"/>
  <c r="UO94" i="3"/>
  <c r="UO98" i="3"/>
  <c r="UO102" i="3"/>
  <c r="UO39" i="3"/>
  <c r="UO49" i="3"/>
  <c r="UO51" i="3"/>
  <c r="UO59" i="3"/>
  <c r="UO75" i="3"/>
  <c r="UO87" i="3"/>
  <c r="UO53" i="3"/>
  <c r="UO57" i="3"/>
  <c r="UO65" i="3"/>
  <c r="UO69" i="3"/>
  <c r="UO83" i="3"/>
  <c r="UO85" i="3"/>
  <c r="UO97" i="3"/>
  <c r="UO45" i="3"/>
  <c r="UO47" i="3"/>
  <c r="UO71" i="3"/>
  <c r="UO77" i="3"/>
  <c r="UO81" i="3"/>
  <c r="UO89" i="3"/>
  <c r="UO91" i="3"/>
  <c r="UO93" i="3"/>
  <c r="UO101" i="3"/>
  <c r="UO33" i="3"/>
  <c r="UO18" i="3"/>
  <c r="UO16" i="3"/>
  <c r="UO30" i="3"/>
  <c r="UO21" i="3"/>
  <c r="UO20" i="3"/>
  <c r="UO27" i="3"/>
  <c r="UO17" i="3"/>
  <c r="UO22" i="3"/>
  <c r="UO31" i="3"/>
  <c r="UO19" i="3"/>
  <c r="UO11" i="3"/>
  <c r="UO35" i="3"/>
  <c r="UO34" i="3"/>
  <c r="UO32" i="3"/>
  <c r="UO14" i="3"/>
  <c r="UO13" i="3"/>
  <c r="UO26" i="3"/>
  <c r="UO15" i="3"/>
  <c r="UO25" i="3"/>
  <c r="UO29" i="3"/>
  <c r="UO23" i="3"/>
  <c r="UO12" i="3"/>
  <c r="UO28" i="3"/>
  <c r="UO24" i="3"/>
  <c r="LN21" i="3"/>
  <c r="LO21" i="3"/>
  <c r="NV18" i="3"/>
  <c r="NW18" i="3"/>
  <c r="CQ38" i="3"/>
  <c r="CR38" i="3"/>
  <c r="CT38" i="3"/>
  <c r="OP17" i="3"/>
  <c r="OQ17" i="3"/>
  <c r="OR17" i="3" s="1"/>
  <c r="NB19" i="3"/>
  <c r="NC19" i="3"/>
  <c r="FS30" i="3"/>
  <c r="FV30" i="3"/>
  <c r="FT30" i="3"/>
  <c r="PJ16" i="3"/>
  <c r="PK16" i="3"/>
  <c r="JE24" i="3"/>
  <c r="JI24" i="3"/>
  <c r="JL24" i="3"/>
  <c r="JK24" i="3"/>
  <c r="DN36" i="3"/>
  <c r="DK36" i="3"/>
  <c r="DL36" i="3"/>
  <c r="EO33" i="3"/>
  <c r="EP33" i="3"/>
  <c r="ER33" i="3"/>
  <c r="TG11" i="3"/>
  <c r="TF11" i="3"/>
  <c r="A64" i="9"/>
  <c r="X45" i="3"/>
  <c r="W46" i="3"/>
  <c r="JW23" i="3"/>
  <c r="JX22" i="3"/>
  <c r="M46" i="3"/>
  <c r="N45" i="3"/>
  <c r="AH28" i="3"/>
  <c r="AG29" i="3"/>
  <c r="AQ46" i="3"/>
  <c r="AR45" i="3"/>
  <c r="BZ41" i="3"/>
  <c r="Y44" i="3"/>
  <c r="Z44" i="3"/>
  <c r="AB44" i="3"/>
  <c r="A48" i="3"/>
  <c r="AT44" i="3"/>
  <c r="AV44" i="3"/>
  <c r="AS44" i="3"/>
  <c r="JZ20" i="3"/>
  <c r="KA20" i="3"/>
  <c r="KF21" i="3"/>
  <c r="JY21" i="3"/>
  <c r="KC21" i="3"/>
  <c r="KE21" i="3"/>
  <c r="P44" i="3"/>
  <c r="R44" i="3"/>
  <c r="O44" i="3"/>
  <c r="AJ27" i="3"/>
  <c r="AL27" i="3"/>
  <c r="AI27" i="3"/>
  <c r="AJ18" i="3"/>
  <c r="FQ26" i="9"/>
  <c r="V26" i="9"/>
  <c r="DR26" i="9"/>
  <c r="JK26" i="9"/>
  <c r="LI26" i="9"/>
  <c r="DP26" i="9"/>
  <c r="T26" i="9"/>
  <c r="HO26" i="9"/>
  <c r="F26" i="9"/>
  <c r="JJ26" i="9"/>
  <c r="LH26" i="9"/>
  <c r="DQ26" i="9"/>
  <c r="FP26" i="9"/>
  <c r="HN26" i="9"/>
  <c r="HL26" i="9"/>
  <c r="BR26" i="9"/>
  <c r="FO26" i="9"/>
  <c r="G26" i="9"/>
  <c r="HM26" i="9"/>
  <c r="U26" i="9"/>
  <c r="FN26" i="9"/>
  <c r="FZ31" i="3"/>
  <c r="EV34" i="3"/>
  <c r="AF29" i="3"/>
  <c r="MD22" i="3"/>
  <c r="IH27" i="3"/>
  <c r="DH38" i="3"/>
  <c r="RN15" i="3"/>
  <c r="GJ30" i="3"/>
  <c r="QT16" i="3"/>
  <c r="NR20" i="3"/>
  <c r="PZ17" i="3"/>
  <c r="KP24" i="3"/>
  <c r="OL19" i="3"/>
  <c r="DR37" i="3"/>
  <c r="JB26" i="3"/>
  <c r="FF33" i="3"/>
  <c r="SH14" i="3"/>
  <c r="UP11" i="3"/>
  <c r="CX39" i="3"/>
  <c r="BJ43" i="3"/>
  <c r="BT42" i="3"/>
  <c r="CN40" i="3"/>
  <c r="PF18" i="3"/>
  <c r="GT29" i="3"/>
  <c r="MX21" i="3"/>
  <c r="TV12" i="3"/>
  <c r="V46" i="3"/>
  <c r="TB13" i="3"/>
  <c r="LJ23" i="3"/>
  <c r="EB36" i="3"/>
  <c r="EL35" i="3"/>
  <c r="FP32" i="3"/>
  <c r="AZ44" i="3"/>
  <c r="JV23" i="3"/>
  <c r="CD41" i="3"/>
  <c r="HN28" i="3"/>
  <c r="AP46" i="3"/>
  <c r="L46" i="3"/>
  <c r="PL16" i="3" l="1"/>
  <c r="NX18" i="3"/>
  <c r="QF15" i="3"/>
  <c r="MJ20" i="3"/>
  <c r="QZ14" i="3"/>
  <c r="TH11" i="3"/>
  <c r="ND19" i="3"/>
  <c r="KV22" i="3"/>
  <c r="SN12" i="3"/>
  <c r="LP21" i="3"/>
  <c r="IN24" i="3"/>
  <c r="JH23" i="3"/>
  <c r="BW41" i="3"/>
  <c r="BD43" i="3"/>
  <c r="BF43" i="3"/>
  <c r="FR26" i="9"/>
  <c r="FS26" i="9" s="1"/>
  <c r="BU26" i="9"/>
  <c r="BV26" i="9" s="1"/>
  <c r="HP26" i="9"/>
  <c r="HQ26" i="9" s="1"/>
  <c r="EC37" i="3"/>
  <c r="ED36" i="3"/>
  <c r="EE36" i="3" s="1"/>
  <c r="HP28" i="3"/>
  <c r="HQ28" i="3" s="1"/>
  <c r="C28" i="9"/>
  <c r="D28" i="9" s="1"/>
  <c r="HO29" i="3"/>
  <c r="QB17" i="3"/>
  <c r="QC17" i="3" s="1"/>
  <c r="QA18" i="3"/>
  <c r="GU30" i="3"/>
  <c r="GV29" i="3"/>
  <c r="II28" i="3"/>
  <c r="IJ27" i="3"/>
  <c r="FG34" i="3"/>
  <c r="FH33" i="3"/>
  <c r="KR24" i="3"/>
  <c r="KS24" i="3" s="1"/>
  <c r="KQ25" i="3"/>
  <c r="SI15" i="3"/>
  <c r="SJ14" i="3"/>
  <c r="SK14" i="3" s="1"/>
  <c r="CE42" i="3"/>
  <c r="CF41" i="3"/>
  <c r="BA45" i="3"/>
  <c r="BB44" i="3"/>
  <c r="BD44" i="3" s="1"/>
  <c r="TD13" i="3"/>
  <c r="TE13" i="3" s="1"/>
  <c r="TC14" i="3"/>
  <c r="EM36" i="3"/>
  <c r="EN35" i="3"/>
  <c r="DI39" i="3"/>
  <c r="DJ38" i="3"/>
  <c r="JC27" i="3"/>
  <c r="JD26" i="3"/>
  <c r="PG19" i="3"/>
  <c r="PH18" i="3"/>
  <c r="PI18" i="3" s="1"/>
  <c r="FR32" i="3"/>
  <c r="FQ33" i="3"/>
  <c r="NS21" i="3"/>
  <c r="NT20" i="3"/>
  <c r="NU20" i="3" s="1"/>
  <c r="UR11" i="3"/>
  <c r="US11" i="3" s="1"/>
  <c r="UQ12" i="3"/>
  <c r="LL26" i="9"/>
  <c r="LM26" i="9" s="1"/>
  <c r="JN26" i="9"/>
  <c r="JO26" i="9" s="1"/>
  <c r="W26" i="9"/>
  <c r="X26" i="9" s="1"/>
  <c r="DS26" i="9"/>
  <c r="DT26" i="9" s="1"/>
  <c r="CY40" i="3"/>
  <c r="CZ39" i="3"/>
  <c r="DS38" i="3"/>
  <c r="DT37" i="3"/>
  <c r="MF22" i="3"/>
  <c r="MG22" i="3" s="1"/>
  <c r="ME23" i="3"/>
  <c r="GL30" i="3"/>
  <c r="GK31" i="3"/>
  <c r="RP15" i="3"/>
  <c r="RQ15" i="3" s="1"/>
  <c r="RO16" i="3"/>
  <c r="EW35" i="3"/>
  <c r="EX34" i="3"/>
  <c r="QU17" i="3"/>
  <c r="QV16" i="3"/>
  <c r="QW16" i="3" s="1"/>
  <c r="BK44" i="3"/>
  <c r="BL43" i="3"/>
  <c r="BM43" i="3" s="1"/>
  <c r="GB31" i="3"/>
  <c r="GA32" i="3"/>
  <c r="MZ21" i="3"/>
  <c r="MY22" i="3"/>
  <c r="BV42" i="3"/>
  <c r="BZ42" i="3" s="1"/>
  <c r="BU43" i="3"/>
  <c r="ON19" i="3"/>
  <c r="OO19" i="3" s="1"/>
  <c r="OM20" i="3"/>
  <c r="CO41" i="3"/>
  <c r="CP40" i="3"/>
  <c r="LK24" i="3"/>
  <c r="LL23" i="3"/>
  <c r="LM23" i="3" s="1"/>
  <c r="TX12" i="3"/>
  <c r="TY12" i="3" s="1"/>
  <c r="TW13" i="3"/>
  <c r="IL25" i="3"/>
  <c r="IM25" i="3"/>
  <c r="DU36" i="3"/>
  <c r="DX36" i="3"/>
  <c r="DV36" i="3"/>
  <c r="MI21" i="3"/>
  <c r="MH21" i="3"/>
  <c r="GP29" i="3"/>
  <c r="GM29" i="3"/>
  <c r="GN29" i="3"/>
  <c r="RR14" i="3"/>
  <c r="RS14" i="3"/>
  <c r="EY33" i="3"/>
  <c r="EZ33" i="3"/>
  <c r="FB33" i="3"/>
  <c r="QY15" i="3"/>
  <c r="QX15" i="3"/>
  <c r="GD30" i="3"/>
  <c r="GC30" i="3"/>
  <c r="GF30" i="3"/>
  <c r="NC20" i="3"/>
  <c r="NB20" i="3"/>
  <c r="OP18" i="3"/>
  <c r="OQ18" i="3"/>
  <c r="CR39" i="3"/>
  <c r="CT39" i="3"/>
  <c r="CQ39" i="3"/>
  <c r="LO22" i="3"/>
  <c r="LN22" i="3"/>
  <c r="TZ11" i="3"/>
  <c r="UA11" i="3"/>
  <c r="JG24" i="3"/>
  <c r="JF24" i="3"/>
  <c r="WB3" i="3"/>
  <c r="VI46" i="3"/>
  <c r="VI52" i="3"/>
  <c r="VI70" i="3"/>
  <c r="VI84" i="3"/>
  <c r="VI95" i="3"/>
  <c r="VI99" i="3"/>
  <c r="VI42" i="3"/>
  <c r="VI60" i="3"/>
  <c r="VI62" i="3"/>
  <c r="VI76" i="3"/>
  <c r="VI80" i="3"/>
  <c r="VI86" i="3"/>
  <c r="VI41" i="3"/>
  <c r="VI45" i="3"/>
  <c r="VI47" i="3"/>
  <c r="VI63" i="3"/>
  <c r="VI65" i="3"/>
  <c r="VI67" i="3"/>
  <c r="VI69" i="3"/>
  <c r="VI77" i="3"/>
  <c r="VI79" i="3"/>
  <c r="VI81" i="3"/>
  <c r="VI97" i="3"/>
  <c r="VI101" i="3"/>
  <c r="VI103" i="3"/>
  <c r="VI92" i="3"/>
  <c r="VI96" i="3"/>
  <c r="VI100" i="3"/>
  <c r="VI38" i="3"/>
  <c r="VI40" i="3"/>
  <c r="VI44" i="3"/>
  <c r="VI48" i="3"/>
  <c r="VI50" i="3"/>
  <c r="VI54" i="3"/>
  <c r="VI64" i="3"/>
  <c r="VI68" i="3"/>
  <c r="VI72" i="3"/>
  <c r="VI82" i="3"/>
  <c r="VI90" i="3"/>
  <c r="VI94" i="3"/>
  <c r="VI98" i="3"/>
  <c r="VI102" i="3"/>
  <c r="VI56" i="3"/>
  <c r="VI58" i="3"/>
  <c r="VI66" i="3"/>
  <c r="VI74" i="3"/>
  <c r="VI78" i="3"/>
  <c r="VI88" i="3"/>
  <c r="VI36" i="3"/>
  <c r="VI37" i="3"/>
  <c r="VI39" i="3"/>
  <c r="VI53" i="3"/>
  <c r="VI57" i="3"/>
  <c r="VI59" i="3"/>
  <c r="VI75" i="3"/>
  <c r="VI85" i="3"/>
  <c r="VI87" i="3"/>
  <c r="VI89" i="3"/>
  <c r="VI93" i="3"/>
  <c r="VI43" i="3"/>
  <c r="VI49" i="3"/>
  <c r="VI55" i="3"/>
  <c r="VI61" i="3"/>
  <c r="VI73" i="3"/>
  <c r="VI51" i="3"/>
  <c r="VI71" i="3"/>
  <c r="VI83" i="3"/>
  <c r="VI91" i="3"/>
  <c r="VI11" i="3"/>
  <c r="VI33" i="3"/>
  <c r="VI32" i="3"/>
  <c r="VI34" i="3"/>
  <c r="VI29" i="3"/>
  <c r="VI30" i="3"/>
  <c r="VI19" i="3"/>
  <c r="VI17" i="3"/>
  <c r="VI21" i="3"/>
  <c r="VI16" i="3"/>
  <c r="VI12" i="3"/>
  <c r="VI22" i="3"/>
  <c r="VI20" i="3"/>
  <c r="VI18" i="3"/>
  <c r="VI24" i="3"/>
  <c r="VI35" i="3"/>
  <c r="VI15" i="3"/>
  <c r="VI13" i="3"/>
  <c r="VI25" i="3"/>
  <c r="VI27" i="3"/>
  <c r="VI26" i="3"/>
  <c r="VI28" i="3"/>
  <c r="VI31" i="3"/>
  <c r="VI14" i="3"/>
  <c r="VI23" i="3"/>
  <c r="QD16" i="3"/>
  <c r="QE16" i="3"/>
  <c r="GZ28" i="3"/>
  <c r="GX28" i="3"/>
  <c r="GW28" i="3"/>
  <c r="IO26" i="3"/>
  <c r="IR26" i="3"/>
  <c r="IK26" i="3"/>
  <c r="IQ26" i="3"/>
  <c r="FJ32" i="3"/>
  <c r="FL32" i="3"/>
  <c r="FI32" i="3"/>
  <c r="KT23" i="3"/>
  <c r="KU23" i="3"/>
  <c r="SL13" i="3"/>
  <c r="SM13" i="3"/>
  <c r="CH40" i="3"/>
  <c r="CG40" i="3"/>
  <c r="CJ40" i="3"/>
  <c r="TG12" i="3"/>
  <c r="TF12" i="3"/>
  <c r="EO34" i="3"/>
  <c r="EP34" i="3"/>
  <c r="ER34" i="3"/>
  <c r="DL37" i="3"/>
  <c r="DK37" i="3"/>
  <c r="DN37" i="3"/>
  <c r="JI25" i="3"/>
  <c r="JE25" i="3"/>
  <c r="JL25" i="3"/>
  <c r="JK25" i="3"/>
  <c r="PJ17" i="3"/>
  <c r="PK17" i="3"/>
  <c r="FT31" i="3"/>
  <c r="FS31" i="3"/>
  <c r="FV31" i="3"/>
  <c r="NW19" i="3"/>
  <c r="NV19" i="3"/>
  <c r="A65" i="9"/>
  <c r="KB20" i="3"/>
  <c r="AH29" i="3"/>
  <c r="AG30" i="3"/>
  <c r="AQ47" i="3"/>
  <c r="AR46" i="3"/>
  <c r="JW24" i="3"/>
  <c r="JX23" i="3"/>
  <c r="X46" i="3"/>
  <c r="W47" i="3"/>
  <c r="N46" i="3"/>
  <c r="M47" i="3"/>
  <c r="AS45" i="3"/>
  <c r="AV45" i="3"/>
  <c r="AT45" i="3"/>
  <c r="KE22" i="3"/>
  <c r="JY22" i="3"/>
  <c r="KF22" i="3"/>
  <c r="KC22" i="3"/>
  <c r="A49" i="3"/>
  <c r="AL28" i="3"/>
  <c r="AJ28" i="3"/>
  <c r="AI28" i="3"/>
  <c r="P45" i="3"/>
  <c r="O45" i="3"/>
  <c r="R45" i="3"/>
  <c r="JZ21" i="3"/>
  <c r="KA21" i="3"/>
  <c r="BF44" i="3"/>
  <c r="Y45" i="3"/>
  <c r="AB45" i="3"/>
  <c r="Z45" i="3"/>
  <c r="FQ27" i="9"/>
  <c r="HM27" i="9"/>
  <c r="HO27" i="9"/>
  <c r="JJ27" i="9"/>
  <c r="G27" i="9"/>
  <c r="BR27" i="9"/>
  <c r="LH27" i="9"/>
  <c r="JK27" i="9"/>
  <c r="FP27" i="9"/>
  <c r="U27" i="9"/>
  <c r="DR27" i="9"/>
  <c r="FO27" i="9"/>
  <c r="DP27" i="9"/>
  <c r="T27" i="9"/>
  <c r="F27" i="9"/>
  <c r="HN27" i="9"/>
  <c r="HL27" i="9"/>
  <c r="V27" i="9"/>
  <c r="LI27" i="9"/>
  <c r="FN27" i="9"/>
  <c r="DQ27" i="9"/>
  <c r="OL20" i="3"/>
  <c r="TB14" i="3"/>
  <c r="FP33" i="3"/>
  <c r="HN29" i="3"/>
  <c r="EB37" i="3"/>
  <c r="BT43" i="3"/>
  <c r="JV24" i="3"/>
  <c r="UP12" i="3"/>
  <c r="CN41" i="3"/>
  <c r="TV13" i="3"/>
  <c r="AZ45" i="3"/>
  <c r="GT30" i="3"/>
  <c r="IH28" i="3"/>
  <c r="PF19" i="3"/>
  <c r="SH15" i="3"/>
  <c r="DR38" i="3"/>
  <c r="LJ24" i="3"/>
  <c r="CD42" i="3"/>
  <c r="QT17" i="3"/>
  <c r="MX22" i="3"/>
  <c r="RN16" i="3"/>
  <c r="FZ32" i="3"/>
  <c r="GJ31" i="3"/>
  <c r="PZ18" i="3"/>
  <c r="VJ11" i="3"/>
  <c r="MD23" i="3"/>
  <c r="CX40" i="3"/>
  <c r="EL36" i="3"/>
  <c r="L47" i="3"/>
  <c r="AF30" i="3"/>
  <c r="AP47" i="3"/>
  <c r="JB27" i="3"/>
  <c r="BJ44" i="3"/>
  <c r="DH39" i="3"/>
  <c r="V47" i="3"/>
  <c r="KP25" i="3"/>
  <c r="FF34" i="3"/>
  <c r="EV35" i="3"/>
  <c r="NR21" i="3"/>
  <c r="SN13" i="3" l="1"/>
  <c r="UB11" i="3"/>
  <c r="NX19" i="3"/>
  <c r="TH12" i="3"/>
  <c r="IN25" i="3"/>
  <c r="JH24" i="3"/>
  <c r="QZ15" i="3"/>
  <c r="KV23" i="3"/>
  <c r="QF16" i="3"/>
  <c r="ND20" i="3"/>
  <c r="MJ21" i="3"/>
  <c r="PL17" i="3"/>
  <c r="OR18" i="3"/>
  <c r="RT14" i="3"/>
  <c r="BW42" i="3"/>
  <c r="BC44" i="3"/>
  <c r="BX42" i="3"/>
  <c r="FR27" i="9"/>
  <c r="FS27" i="9" s="1"/>
  <c r="HP27" i="9"/>
  <c r="HQ27" i="9" s="1"/>
  <c r="W27" i="9"/>
  <c r="X27" i="9" s="1"/>
  <c r="DS27" i="9"/>
  <c r="DT27" i="9" s="1"/>
  <c r="VK12" i="3"/>
  <c r="VL11" i="3"/>
  <c r="VM11" i="3" s="1"/>
  <c r="TX13" i="3"/>
  <c r="TY13" i="3" s="1"/>
  <c r="TW14" i="3"/>
  <c r="ON20" i="3"/>
  <c r="OO20" i="3" s="1"/>
  <c r="OM21" i="3"/>
  <c r="BV43" i="3"/>
  <c r="BW43" i="3" s="1"/>
  <c r="BU44" i="3"/>
  <c r="MY23" i="3"/>
  <c r="MZ22" i="3"/>
  <c r="GA33" i="3"/>
  <c r="GB32" i="3"/>
  <c r="RO17" i="3"/>
  <c r="RP16" i="3"/>
  <c r="RQ16" i="3" s="1"/>
  <c r="GK32" i="3"/>
  <c r="GL31" i="3"/>
  <c r="ME24" i="3"/>
  <c r="MF23" i="3"/>
  <c r="MG23" i="3" s="1"/>
  <c r="UR12" i="3"/>
  <c r="US12" i="3" s="1"/>
  <c r="UQ13" i="3"/>
  <c r="FR33" i="3"/>
  <c r="FQ34" i="3"/>
  <c r="TC15" i="3"/>
  <c r="TD14" i="3"/>
  <c r="TE14" i="3" s="1"/>
  <c r="KR25" i="3"/>
  <c r="KQ26" i="3"/>
  <c r="QB18" i="3"/>
  <c r="QC18" i="3" s="1"/>
  <c r="QA19" i="3"/>
  <c r="HO30" i="3"/>
  <c r="C29" i="9"/>
  <c r="D29" i="9" s="1"/>
  <c r="HP29" i="3"/>
  <c r="HQ29" i="3" s="1"/>
  <c r="EC38" i="3"/>
  <c r="ED37" i="3"/>
  <c r="EE37" i="3" s="1"/>
  <c r="LL27" i="9"/>
  <c r="LM27" i="9" s="1"/>
  <c r="BU27" i="9"/>
  <c r="BV27" i="9" s="1"/>
  <c r="JN27" i="9"/>
  <c r="JO27" i="9" s="1"/>
  <c r="LL24" i="3"/>
  <c r="LM24" i="3" s="1"/>
  <c r="LK25" i="3"/>
  <c r="CP41" i="3"/>
  <c r="CO42" i="3"/>
  <c r="BL44" i="3"/>
  <c r="BM44" i="3" s="1"/>
  <c r="BK45" i="3"/>
  <c r="QU18" i="3"/>
  <c r="QV17" i="3"/>
  <c r="QW17" i="3" s="1"/>
  <c r="EX35" i="3"/>
  <c r="EW36" i="3"/>
  <c r="DT38" i="3"/>
  <c r="DS39" i="3"/>
  <c r="CZ40" i="3"/>
  <c r="CY41" i="3"/>
  <c r="NT21" i="3"/>
  <c r="NU21" i="3" s="1"/>
  <c r="NS22" i="3"/>
  <c r="PH19" i="3"/>
  <c r="PI19" i="3" s="1"/>
  <c r="PG20" i="3"/>
  <c r="JD27" i="3"/>
  <c r="JC28" i="3"/>
  <c r="DJ39" i="3"/>
  <c r="DI40" i="3"/>
  <c r="EN36" i="3"/>
  <c r="EM37" i="3"/>
  <c r="BA46" i="3"/>
  <c r="BB45" i="3"/>
  <c r="BD45" i="3" s="1"/>
  <c r="CF42" i="3"/>
  <c r="CE43" i="3"/>
  <c r="SJ15" i="3"/>
  <c r="SI16" i="3"/>
  <c r="FH34" i="3"/>
  <c r="FG35" i="3"/>
  <c r="II29" i="3"/>
  <c r="IJ28" i="3"/>
  <c r="GU31" i="3"/>
  <c r="GV30" i="3"/>
  <c r="IM26" i="3"/>
  <c r="IL26" i="3"/>
  <c r="LP22" i="3"/>
  <c r="LO23" i="3"/>
  <c r="LN23" i="3"/>
  <c r="CR40" i="3"/>
  <c r="CT40" i="3"/>
  <c r="CQ40" i="3"/>
  <c r="QX16" i="3"/>
  <c r="QY16" i="3"/>
  <c r="QZ16" i="3" s="1"/>
  <c r="FB34" i="3"/>
  <c r="EY34" i="3"/>
  <c r="EZ34" i="3"/>
  <c r="DU37" i="3"/>
  <c r="DX37" i="3"/>
  <c r="DV37" i="3"/>
  <c r="DD39" i="3"/>
  <c r="DB39" i="3"/>
  <c r="DA39" i="3"/>
  <c r="NW20" i="3"/>
  <c r="NV20" i="3"/>
  <c r="PJ18" i="3"/>
  <c r="PK18" i="3"/>
  <c r="JI26" i="3"/>
  <c r="JK26" i="3"/>
  <c r="JE26" i="3"/>
  <c r="JL26" i="3"/>
  <c r="DL38" i="3"/>
  <c r="DK38" i="3"/>
  <c r="DN38" i="3"/>
  <c r="EP35" i="3"/>
  <c r="ER35" i="3"/>
  <c r="EO35" i="3"/>
  <c r="CH41" i="3"/>
  <c r="CJ41" i="3"/>
  <c r="CG41" i="3"/>
  <c r="SM14" i="3"/>
  <c r="SL14" i="3"/>
  <c r="FL33" i="3"/>
  <c r="FI33" i="3"/>
  <c r="FJ33" i="3"/>
  <c r="IK27" i="3"/>
  <c r="IQ27" i="3"/>
  <c r="IO27" i="3"/>
  <c r="IR27" i="3"/>
  <c r="GZ29" i="3"/>
  <c r="GW29" i="3"/>
  <c r="GX29" i="3"/>
  <c r="JF25" i="3"/>
  <c r="JG25" i="3"/>
  <c r="JH25" i="3" s="1"/>
  <c r="WV3" i="3"/>
  <c r="WC38" i="3"/>
  <c r="WC40" i="3"/>
  <c r="WC44" i="3"/>
  <c r="WC48" i="3"/>
  <c r="WC50" i="3"/>
  <c r="WC54" i="3"/>
  <c r="WC56" i="3"/>
  <c r="WC82" i="3"/>
  <c r="WC88" i="3"/>
  <c r="WC90" i="3"/>
  <c r="WC94" i="3"/>
  <c r="WC98" i="3"/>
  <c r="WC102" i="3"/>
  <c r="WC58" i="3"/>
  <c r="WC66" i="3"/>
  <c r="WC68" i="3"/>
  <c r="WC74" i="3"/>
  <c r="WC78" i="3"/>
  <c r="WC84" i="3"/>
  <c r="WC95" i="3"/>
  <c r="WC36" i="3"/>
  <c r="WC37" i="3"/>
  <c r="WC39" i="3"/>
  <c r="WC53" i="3"/>
  <c r="WC57" i="3"/>
  <c r="WC85" i="3"/>
  <c r="WC89" i="3"/>
  <c r="WC91" i="3"/>
  <c r="WC93" i="3"/>
  <c r="WC43" i="3"/>
  <c r="WC46" i="3"/>
  <c r="WC52" i="3"/>
  <c r="WC60" i="3"/>
  <c r="WC70" i="3"/>
  <c r="WC76" i="3"/>
  <c r="WC80" i="3"/>
  <c r="WC92" i="3"/>
  <c r="WC96" i="3"/>
  <c r="WC100" i="3"/>
  <c r="WC42" i="3"/>
  <c r="WC62" i="3"/>
  <c r="WC64" i="3"/>
  <c r="WC72" i="3"/>
  <c r="WC86" i="3"/>
  <c r="WC99" i="3"/>
  <c r="WC41" i="3"/>
  <c r="WC45" i="3"/>
  <c r="WC47" i="3"/>
  <c r="WC65" i="3"/>
  <c r="WC69" i="3"/>
  <c r="WC71" i="3"/>
  <c r="WC77" i="3"/>
  <c r="WC81" i="3"/>
  <c r="WC83" i="3"/>
  <c r="WC97" i="3"/>
  <c r="WC101" i="3"/>
  <c r="WC51" i="3"/>
  <c r="WC59" i="3"/>
  <c r="WC67" i="3"/>
  <c r="WC75" i="3"/>
  <c r="WC61" i="3"/>
  <c r="WC79" i="3"/>
  <c r="WC49" i="3"/>
  <c r="WC55" i="3"/>
  <c r="WC63" i="3"/>
  <c r="WC73" i="3"/>
  <c r="WC87" i="3"/>
  <c r="WC103" i="3"/>
  <c r="WC15" i="3"/>
  <c r="WC13" i="3"/>
  <c r="WC12" i="3"/>
  <c r="WC22" i="3"/>
  <c r="WC18" i="3"/>
  <c r="WC20" i="3"/>
  <c r="WC11" i="3"/>
  <c r="WC17" i="3"/>
  <c r="WC19" i="3"/>
  <c r="WC16" i="3"/>
  <c r="WC23" i="3"/>
  <c r="WC14" i="3"/>
  <c r="WC21" i="3"/>
  <c r="WC29" i="3"/>
  <c r="WC30" i="3"/>
  <c r="WC35" i="3"/>
  <c r="WC25" i="3"/>
  <c r="WC24" i="3"/>
  <c r="WC32" i="3"/>
  <c r="WC26" i="3"/>
  <c r="WC28" i="3"/>
  <c r="WC27" i="3"/>
  <c r="WC34" i="3"/>
  <c r="WC33" i="3"/>
  <c r="WC31" i="3"/>
  <c r="TZ12" i="3"/>
  <c r="UA12" i="3"/>
  <c r="UB12" i="3" s="1"/>
  <c r="OP19" i="3"/>
  <c r="OQ19" i="3"/>
  <c r="NA21" i="3"/>
  <c r="NG21" i="3"/>
  <c r="NH21" i="3"/>
  <c r="NE21" i="3"/>
  <c r="GF31" i="3"/>
  <c r="GC31" i="3"/>
  <c r="GD31" i="3"/>
  <c r="RS15" i="3"/>
  <c r="RR15" i="3"/>
  <c r="GN30" i="3"/>
  <c r="GP30" i="3"/>
  <c r="GM30" i="3"/>
  <c r="MH22" i="3"/>
  <c r="MI22" i="3"/>
  <c r="MJ22" i="3" s="1"/>
  <c r="UT11" i="3"/>
  <c r="UU11" i="3"/>
  <c r="FV32" i="3"/>
  <c r="FS32" i="3"/>
  <c r="FT32" i="3"/>
  <c r="TG13" i="3"/>
  <c r="TF13" i="3"/>
  <c r="KU24" i="3"/>
  <c r="KT24" i="3"/>
  <c r="QE17" i="3"/>
  <c r="QD17" i="3"/>
  <c r="A66" i="9"/>
  <c r="KB21" i="3"/>
  <c r="M48" i="3"/>
  <c r="N47" i="3"/>
  <c r="X47" i="3"/>
  <c r="W48" i="3"/>
  <c r="AH30" i="3"/>
  <c r="AG31" i="3"/>
  <c r="JX24" i="3"/>
  <c r="JW25" i="3"/>
  <c r="AR47" i="3"/>
  <c r="AQ48" i="3"/>
  <c r="KA22" i="3"/>
  <c r="JZ22" i="3"/>
  <c r="A50" i="3"/>
  <c r="KE23" i="3"/>
  <c r="KF23" i="3"/>
  <c r="KC23" i="3"/>
  <c r="JY23" i="3"/>
  <c r="AT46" i="3"/>
  <c r="AV46" i="3"/>
  <c r="AS46" i="3"/>
  <c r="AL29" i="3"/>
  <c r="AJ29" i="3"/>
  <c r="AI29" i="3"/>
  <c r="P46" i="3"/>
  <c r="R46" i="3"/>
  <c r="O46" i="3"/>
  <c r="Y46" i="3"/>
  <c r="Z46" i="3"/>
  <c r="AB46" i="3"/>
  <c r="KC18" i="3"/>
  <c r="FQ28" i="9"/>
  <c r="HO28" i="9"/>
  <c r="DR28" i="9"/>
  <c r="JJ28" i="9"/>
  <c r="U28" i="9"/>
  <c r="HM28" i="9"/>
  <c r="F28" i="9"/>
  <c r="FN28" i="9"/>
  <c r="LH28" i="9"/>
  <c r="HN28" i="9"/>
  <c r="FP28" i="9"/>
  <c r="G28" i="9"/>
  <c r="V28" i="9"/>
  <c r="LI28" i="9"/>
  <c r="JK28" i="9"/>
  <c r="HL28" i="9"/>
  <c r="T28" i="9"/>
  <c r="DP28" i="9"/>
  <c r="FO28" i="9"/>
  <c r="DQ28" i="9"/>
  <c r="BR28" i="9"/>
  <c r="TV14" i="3"/>
  <c r="MX23" i="3"/>
  <c r="FF35" i="3"/>
  <c r="EB38" i="3"/>
  <c r="BJ45" i="3"/>
  <c r="UP13" i="3"/>
  <c r="EV36" i="3"/>
  <c r="AF31" i="3"/>
  <c r="JV25" i="3"/>
  <c r="NR22" i="3"/>
  <c r="CX41" i="3"/>
  <c r="DR39" i="3"/>
  <c r="KP26" i="3"/>
  <c r="GT31" i="3"/>
  <c r="HN30" i="3"/>
  <c r="CN42" i="3"/>
  <c r="PF20" i="3"/>
  <c r="LJ25" i="3"/>
  <c r="PZ19" i="3"/>
  <c r="FP34" i="3"/>
  <c r="EL37" i="3"/>
  <c r="VJ12" i="3"/>
  <c r="QT18" i="3"/>
  <c r="JB28" i="3"/>
  <c r="OL21" i="3"/>
  <c r="SH16" i="3"/>
  <c r="MD24" i="3"/>
  <c r="AP48" i="3"/>
  <c r="GJ32" i="3"/>
  <c r="CD43" i="3"/>
  <c r="WD11" i="3"/>
  <c r="DH40" i="3"/>
  <c r="TB15" i="3"/>
  <c r="AZ46" i="3"/>
  <c r="BT44" i="3"/>
  <c r="V48" i="3"/>
  <c r="L48" i="3"/>
  <c r="IH29" i="3"/>
  <c r="RN17" i="3"/>
  <c r="FZ33" i="3"/>
  <c r="UV11" i="3" l="1"/>
  <c r="OR19" i="3"/>
  <c r="KV24" i="3"/>
  <c r="SN14" i="3"/>
  <c r="QF17" i="3"/>
  <c r="TH13" i="3"/>
  <c r="RT15" i="3"/>
  <c r="NX20" i="3"/>
  <c r="IN26" i="3"/>
  <c r="PL18" i="3"/>
  <c r="BC45" i="3"/>
  <c r="BZ43" i="3"/>
  <c r="BF45" i="3"/>
  <c r="BX43" i="3"/>
  <c r="BU28" i="9"/>
  <c r="BV28" i="9" s="1"/>
  <c r="DS28" i="9"/>
  <c r="DT28" i="9" s="1"/>
  <c r="W28" i="9"/>
  <c r="X28" i="9" s="1"/>
  <c r="HP28" i="9"/>
  <c r="HQ28" i="9" s="1"/>
  <c r="WE12" i="3"/>
  <c r="WF11" i="3"/>
  <c r="WG11" i="3" s="1"/>
  <c r="FH35" i="3"/>
  <c r="FG36" i="3"/>
  <c r="SJ16" i="3"/>
  <c r="SI17" i="3"/>
  <c r="CF43" i="3"/>
  <c r="CE44" i="3"/>
  <c r="EM38" i="3"/>
  <c r="EN37" i="3"/>
  <c r="DI41" i="3"/>
  <c r="DJ40" i="3"/>
  <c r="JD28" i="3"/>
  <c r="JC29" i="3"/>
  <c r="PG21" i="3"/>
  <c r="PH20" i="3"/>
  <c r="PI20" i="3" s="1"/>
  <c r="NT22" i="3"/>
  <c r="NU22" i="3" s="1"/>
  <c r="NS23" i="3"/>
  <c r="CZ41" i="3"/>
  <c r="CY42" i="3"/>
  <c r="DT39" i="3"/>
  <c r="DS40" i="3"/>
  <c r="EX36" i="3"/>
  <c r="EW37" i="3"/>
  <c r="BL45" i="3"/>
  <c r="BM45" i="3" s="1"/>
  <c r="BK46" i="3"/>
  <c r="CO43" i="3"/>
  <c r="CP42" i="3"/>
  <c r="LK26" i="3"/>
  <c r="LL25" i="3"/>
  <c r="LM25" i="3" s="1"/>
  <c r="ED38" i="3"/>
  <c r="EE38" i="3" s="1"/>
  <c r="EC39" i="3"/>
  <c r="QB19" i="3"/>
  <c r="QC19" i="3" s="1"/>
  <c r="QA20" i="3"/>
  <c r="KQ27" i="3"/>
  <c r="KR26" i="3"/>
  <c r="FQ35" i="3"/>
  <c r="FR34" i="3"/>
  <c r="UQ14" i="3"/>
  <c r="UR13" i="3"/>
  <c r="US13" i="3" s="1"/>
  <c r="BV44" i="3"/>
  <c r="BW44" i="3" s="1"/>
  <c r="BU45" i="3"/>
  <c r="OM22" i="3"/>
  <c r="ON21" i="3"/>
  <c r="OO21" i="3" s="1"/>
  <c r="TW15" i="3"/>
  <c r="TX14" i="3"/>
  <c r="TY14" i="3" s="1"/>
  <c r="LL28" i="9"/>
  <c r="LM28" i="9" s="1"/>
  <c r="FR28" i="9"/>
  <c r="FS28" i="9" s="1"/>
  <c r="JN28" i="9"/>
  <c r="JO28" i="9" s="1"/>
  <c r="GV31" i="3"/>
  <c r="GU32" i="3"/>
  <c r="IJ29" i="3"/>
  <c r="II30" i="3"/>
  <c r="BB46" i="3"/>
  <c r="BD46" i="3" s="1"/>
  <c r="BA47" i="3"/>
  <c r="QU19" i="3"/>
  <c r="QV18" i="3"/>
  <c r="QW18" i="3" s="1"/>
  <c r="C30" i="9"/>
  <c r="D30" i="9" s="1"/>
  <c r="HO31" i="3"/>
  <c r="HP30" i="3"/>
  <c r="HQ30" i="3" s="1"/>
  <c r="TD15" i="3"/>
  <c r="TE15" i="3" s="1"/>
  <c r="TC16" i="3"/>
  <c r="MF24" i="3"/>
  <c r="MG24" i="3" s="1"/>
  <c r="ME25" i="3"/>
  <c r="GL32" i="3"/>
  <c r="GK33" i="3"/>
  <c r="RO18" i="3"/>
  <c r="RP17" i="3"/>
  <c r="RQ17" i="3" s="1"/>
  <c r="GB33" i="3"/>
  <c r="GA34" i="3"/>
  <c r="MY24" i="3"/>
  <c r="MZ23" i="3"/>
  <c r="VL12" i="3"/>
  <c r="VM12" i="3" s="1"/>
  <c r="VK13" i="3"/>
  <c r="IL27" i="3"/>
  <c r="IM27" i="3"/>
  <c r="JF26" i="3"/>
  <c r="JG26" i="3"/>
  <c r="GZ30" i="3"/>
  <c r="GX30" i="3"/>
  <c r="GW30" i="3"/>
  <c r="IQ28" i="3"/>
  <c r="IO28" i="3"/>
  <c r="IR28" i="3"/>
  <c r="IK28" i="3"/>
  <c r="QY17" i="3"/>
  <c r="QX17" i="3"/>
  <c r="TF14" i="3"/>
  <c r="TG14" i="3"/>
  <c r="TH14" i="3" s="1"/>
  <c r="MI23" i="3"/>
  <c r="MH23" i="3"/>
  <c r="GM31" i="3"/>
  <c r="GP31" i="3"/>
  <c r="GN31" i="3"/>
  <c r="RR16" i="3"/>
  <c r="RS16" i="3"/>
  <c r="GF32" i="3"/>
  <c r="GC32" i="3"/>
  <c r="GD32" i="3"/>
  <c r="NA22" i="3"/>
  <c r="NE22" i="3"/>
  <c r="NH22" i="3"/>
  <c r="NG22" i="3"/>
  <c r="VO11" i="3"/>
  <c r="VN11" i="3"/>
  <c r="NB21" i="3"/>
  <c r="NC21" i="3"/>
  <c r="WW42" i="3"/>
  <c r="WW60" i="3"/>
  <c r="WW62" i="3"/>
  <c r="WW76" i="3"/>
  <c r="WW80" i="3"/>
  <c r="WW86" i="3"/>
  <c r="WW92" i="3"/>
  <c r="WW96" i="3"/>
  <c r="WW100" i="3"/>
  <c r="WW38" i="3"/>
  <c r="WW40" i="3"/>
  <c r="WW44" i="3"/>
  <c r="WW48" i="3"/>
  <c r="WW52" i="3"/>
  <c r="WW64" i="3"/>
  <c r="WW72" i="3"/>
  <c r="WW82" i="3"/>
  <c r="WW90" i="3"/>
  <c r="WW94" i="3"/>
  <c r="WW98" i="3"/>
  <c r="WW102" i="3"/>
  <c r="WW99" i="3"/>
  <c r="WW39" i="3"/>
  <c r="WW49" i="3"/>
  <c r="WW51" i="3"/>
  <c r="WW65" i="3"/>
  <c r="WW69" i="3"/>
  <c r="WW71" i="3"/>
  <c r="WW77" i="3"/>
  <c r="WW81" i="3"/>
  <c r="WW83" i="3"/>
  <c r="WW97" i="3"/>
  <c r="WW101" i="3"/>
  <c r="WW56" i="3"/>
  <c r="WW58" i="3"/>
  <c r="WW66" i="3"/>
  <c r="WW74" i="3"/>
  <c r="WW78" i="3"/>
  <c r="WW88" i="3"/>
  <c r="WW36" i="3"/>
  <c r="WW37" i="3"/>
  <c r="WW46" i="3"/>
  <c r="WW50" i="3"/>
  <c r="WW54" i="3"/>
  <c r="WW68" i="3"/>
  <c r="WW70" i="3"/>
  <c r="WW84" i="3"/>
  <c r="WW95" i="3"/>
  <c r="WW41" i="3"/>
  <c r="WW43" i="3"/>
  <c r="WW55" i="3"/>
  <c r="WW57" i="3"/>
  <c r="WW85" i="3"/>
  <c r="WW89" i="3"/>
  <c r="WW91" i="3"/>
  <c r="WW93" i="3"/>
  <c r="WW45" i="3"/>
  <c r="WW47" i="3"/>
  <c r="WW61" i="3"/>
  <c r="WW63" i="3"/>
  <c r="WW73" i="3"/>
  <c r="WW79" i="3"/>
  <c r="WW67" i="3"/>
  <c r="WW75" i="3"/>
  <c r="WW87" i="3"/>
  <c r="WW103" i="3"/>
  <c r="WW53" i="3"/>
  <c r="WW59" i="3"/>
  <c r="WW11" i="3"/>
  <c r="WW35" i="3"/>
  <c r="WW33" i="3"/>
  <c r="WW14" i="3"/>
  <c r="WW24" i="3"/>
  <c r="WW30" i="3"/>
  <c r="WW25" i="3"/>
  <c r="WW13" i="3"/>
  <c r="WW27" i="3"/>
  <c r="WW16" i="3"/>
  <c r="WW12" i="3"/>
  <c r="WW15" i="3"/>
  <c r="WW32" i="3"/>
  <c r="WW34" i="3"/>
  <c r="WW18" i="3"/>
  <c r="WW28" i="3"/>
  <c r="WW20" i="3"/>
  <c r="WW22" i="3"/>
  <c r="WW21" i="3"/>
  <c r="WW17" i="3"/>
  <c r="WW29" i="3"/>
  <c r="WW26" i="3"/>
  <c r="WW23" i="3"/>
  <c r="WW19" i="3"/>
  <c r="WW31" i="3"/>
  <c r="LP23" i="3"/>
  <c r="FL34" i="3"/>
  <c r="FJ34" i="3"/>
  <c r="FI34" i="3"/>
  <c r="SR15" i="3"/>
  <c r="SK15" i="3"/>
  <c r="SO15" i="3"/>
  <c r="SQ15" i="3"/>
  <c r="CH42" i="3"/>
  <c r="CJ42" i="3"/>
  <c r="CG42" i="3"/>
  <c r="EP36" i="3"/>
  <c r="ER36" i="3"/>
  <c r="EO36" i="3"/>
  <c r="DK39" i="3"/>
  <c r="DN39" i="3"/>
  <c r="DL39" i="3"/>
  <c r="JI27" i="3"/>
  <c r="JL27" i="3"/>
  <c r="JE27" i="3"/>
  <c r="JK27" i="3"/>
  <c r="PJ19" i="3"/>
  <c r="PK19" i="3"/>
  <c r="NW21" i="3"/>
  <c r="NV21" i="3"/>
  <c r="DA40" i="3"/>
  <c r="DB40" i="3"/>
  <c r="DD40" i="3"/>
  <c r="DV38" i="3"/>
  <c r="DX38" i="3"/>
  <c r="DU38" i="3"/>
  <c r="EY35" i="3"/>
  <c r="EZ35" i="3"/>
  <c r="FB35" i="3"/>
  <c r="CR41" i="3"/>
  <c r="CQ41" i="3"/>
  <c r="CT41" i="3"/>
  <c r="LO24" i="3"/>
  <c r="LN24" i="3"/>
  <c r="QD18" i="3"/>
  <c r="QE18" i="3"/>
  <c r="QF18" i="3" s="1"/>
  <c r="KS25" i="3"/>
  <c r="KY25" i="3"/>
  <c r="KW25" i="3"/>
  <c r="KZ25" i="3"/>
  <c r="FS33" i="3"/>
  <c r="FT33" i="3"/>
  <c r="FV33" i="3"/>
  <c r="UU12" i="3"/>
  <c r="UT12" i="3"/>
  <c r="OP20" i="3"/>
  <c r="OQ20" i="3"/>
  <c r="TZ13" i="3"/>
  <c r="UA13" i="3"/>
  <c r="A67" i="9"/>
  <c r="KB22" i="3"/>
  <c r="M49" i="3"/>
  <c r="N48" i="3"/>
  <c r="AQ49" i="3"/>
  <c r="AR48" i="3"/>
  <c r="AG32" i="3"/>
  <c r="AH31" i="3"/>
  <c r="W49" i="3"/>
  <c r="X48" i="3"/>
  <c r="JX25" i="3"/>
  <c r="JW26" i="3"/>
  <c r="KF24" i="3"/>
  <c r="JY24" i="3"/>
  <c r="KC24" i="3"/>
  <c r="KE24" i="3"/>
  <c r="A51" i="3"/>
  <c r="P47" i="3"/>
  <c r="O47" i="3"/>
  <c r="R47" i="3"/>
  <c r="KA23" i="3"/>
  <c r="JZ23" i="3"/>
  <c r="AS47" i="3"/>
  <c r="AV47" i="3"/>
  <c r="AT47" i="3"/>
  <c r="AL30" i="3"/>
  <c r="AJ30" i="3"/>
  <c r="AI30" i="3"/>
  <c r="Y47" i="3"/>
  <c r="AB47" i="3"/>
  <c r="Z47" i="3"/>
  <c r="KC17" i="3"/>
  <c r="HL29" i="9"/>
  <c r="DR29" i="9"/>
  <c r="DP29" i="9"/>
  <c r="LH29" i="9"/>
  <c r="LI29" i="9"/>
  <c r="G29" i="9"/>
  <c r="HN29" i="9"/>
  <c r="DQ29" i="9"/>
  <c r="HO29" i="9"/>
  <c r="U29" i="9"/>
  <c r="FQ29" i="9"/>
  <c r="F29" i="9"/>
  <c r="T29" i="9"/>
  <c r="BR29" i="9"/>
  <c r="FP29" i="9"/>
  <c r="JJ29" i="9"/>
  <c r="JK29" i="9"/>
  <c r="V29" i="9"/>
  <c r="HM29" i="9"/>
  <c r="FO29" i="9"/>
  <c r="FN29" i="9"/>
  <c r="EB39" i="3"/>
  <c r="GT32" i="3"/>
  <c r="L49" i="3"/>
  <c r="TV15" i="3"/>
  <c r="UP14" i="3"/>
  <c r="HN31" i="3"/>
  <c r="WX11" i="3"/>
  <c r="EV37" i="3"/>
  <c r="MX24" i="3"/>
  <c r="OL22" i="3"/>
  <c r="DH41" i="3"/>
  <c r="TB16" i="3"/>
  <c r="CD44" i="3"/>
  <c r="KP27" i="3"/>
  <c r="PF21" i="3"/>
  <c r="RN18" i="3"/>
  <c r="MD25" i="3"/>
  <c r="DR40" i="3"/>
  <c r="WD12" i="3"/>
  <c r="NR23" i="3"/>
  <c r="FZ34" i="3"/>
  <c r="FP35" i="3"/>
  <c r="IH30" i="3"/>
  <c r="JB29" i="3"/>
  <c r="BT45" i="3"/>
  <c r="AP49" i="3"/>
  <c r="V49" i="3"/>
  <c r="CX42" i="3"/>
  <c r="CN43" i="3"/>
  <c r="AF32" i="3"/>
  <c r="AZ47" i="3"/>
  <c r="GJ33" i="3"/>
  <c r="EL38" i="3"/>
  <c r="FF36" i="3"/>
  <c r="QT19" i="3"/>
  <c r="JV26" i="3"/>
  <c r="VJ13" i="3"/>
  <c r="PZ20" i="3"/>
  <c r="LJ26" i="3"/>
  <c r="SH17" i="3"/>
  <c r="BJ46" i="3"/>
  <c r="OR20" i="3" l="1"/>
  <c r="RT16" i="3"/>
  <c r="IN27" i="3"/>
  <c r="LP24" i="3"/>
  <c r="MJ23" i="3"/>
  <c r="QZ17" i="3"/>
  <c r="PL19" i="3"/>
  <c r="ND21" i="3"/>
  <c r="NX21" i="3"/>
  <c r="UB13" i="3"/>
  <c r="JH26" i="3"/>
  <c r="BZ44" i="3"/>
  <c r="BF46" i="3"/>
  <c r="BC46" i="3"/>
  <c r="BX44" i="3"/>
  <c r="UV12" i="3"/>
  <c r="WZ11" i="3"/>
  <c r="XA11" i="3" s="1"/>
  <c r="WY12" i="3"/>
  <c r="FR29" i="9"/>
  <c r="FS29" i="9" s="1"/>
  <c r="JN29" i="9"/>
  <c r="JO29" i="9" s="1"/>
  <c r="BU29" i="9"/>
  <c r="BV29" i="9" s="1"/>
  <c r="W29" i="9"/>
  <c r="X29" i="9" s="1"/>
  <c r="VK14" i="3"/>
  <c r="VL13" i="3"/>
  <c r="VM13" i="3" s="1"/>
  <c r="GA35" i="3"/>
  <c r="GB34" i="3"/>
  <c r="GK34" i="3"/>
  <c r="GL33" i="3"/>
  <c r="ME26" i="3"/>
  <c r="MF25" i="3"/>
  <c r="MG25" i="3" s="1"/>
  <c r="TC17" i="3"/>
  <c r="TD16" i="3"/>
  <c r="TE16" i="3" s="1"/>
  <c r="QU20" i="3"/>
  <c r="QV19" i="3"/>
  <c r="QW19" i="3" s="1"/>
  <c r="BU46" i="3"/>
  <c r="BV45" i="3"/>
  <c r="BW45" i="3" s="1"/>
  <c r="QB20" i="3"/>
  <c r="QC20" i="3" s="1"/>
  <c r="QA21" i="3"/>
  <c r="EC40" i="3"/>
  <c r="ED39" i="3"/>
  <c r="EE39" i="3" s="1"/>
  <c r="BK47" i="3"/>
  <c r="BL46" i="3"/>
  <c r="BM46" i="3" s="1"/>
  <c r="EX37" i="3"/>
  <c r="EW38" i="3"/>
  <c r="DS41" i="3"/>
  <c r="DT40" i="3"/>
  <c r="CY43" i="3"/>
  <c r="CZ42" i="3"/>
  <c r="NT23" i="3"/>
  <c r="NU23" i="3" s="1"/>
  <c r="NS24" i="3"/>
  <c r="JC30" i="3"/>
  <c r="JD29" i="3"/>
  <c r="CF44" i="3"/>
  <c r="CE45" i="3"/>
  <c r="SI18" i="3"/>
  <c r="SJ17" i="3"/>
  <c r="FG37" i="3"/>
  <c r="FH36" i="3"/>
  <c r="LL29" i="9"/>
  <c r="LM29" i="9" s="1"/>
  <c r="DS29" i="9"/>
  <c r="DT29" i="9" s="1"/>
  <c r="HP29" i="9"/>
  <c r="HQ29" i="9" s="1"/>
  <c r="MY25" i="3"/>
  <c r="MZ24" i="3"/>
  <c r="RP18" i="3"/>
  <c r="RQ18" i="3" s="1"/>
  <c r="RO19" i="3"/>
  <c r="C31" i="9"/>
  <c r="D31" i="9" s="1"/>
  <c r="HO32" i="3"/>
  <c r="HP31" i="3"/>
  <c r="HQ31" i="3" s="1"/>
  <c r="BB47" i="3"/>
  <c r="BD47" i="3" s="1"/>
  <c r="BA48" i="3"/>
  <c r="IJ30" i="3"/>
  <c r="II31" i="3"/>
  <c r="GU33" i="3"/>
  <c r="GV32" i="3"/>
  <c r="TW16" i="3"/>
  <c r="TX15" i="3"/>
  <c r="TY15" i="3" s="1"/>
  <c r="ON22" i="3"/>
  <c r="OO22" i="3" s="1"/>
  <c r="OM23" i="3"/>
  <c r="UQ15" i="3"/>
  <c r="UR14" i="3"/>
  <c r="US14" i="3" s="1"/>
  <c r="FQ36" i="3"/>
  <c r="FR35" i="3"/>
  <c r="KQ28" i="3"/>
  <c r="KR27" i="3"/>
  <c r="LL26" i="3"/>
  <c r="LM26" i="3" s="1"/>
  <c r="LK27" i="3"/>
  <c r="CP43" i="3"/>
  <c r="CO44" i="3"/>
  <c r="PG22" i="3"/>
  <c r="PH21" i="3"/>
  <c r="PI21" i="3" s="1"/>
  <c r="DI42" i="3"/>
  <c r="DJ41" i="3"/>
  <c r="EM39" i="3"/>
  <c r="EN38" i="3"/>
  <c r="WE13" i="3"/>
  <c r="WF12" i="3"/>
  <c r="WG12" i="3" s="1"/>
  <c r="KT25" i="3"/>
  <c r="KU25" i="3"/>
  <c r="JG27" i="3"/>
  <c r="JF27" i="3"/>
  <c r="SL15" i="3"/>
  <c r="SM15" i="3"/>
  <c r="NB22" i="3"/>
  <c r="NC22" i="3"/>
  <c r="NA23" i="3"/>
  <c r="NG23" i="3"/>
  <c r="NH23" i="3"/>
  <c r="NE23" i="3"/>
  <c r="RR17" i="3"/>
  <c r="RS17" i="3"/>
  <c r="IQ29" i="3"/>
  <c r="IO29" i="3"/>
  <c r="IK29" i="3"/>
  <c r="IR29" i="3"/>
  <c r="GX31" i="3"/>
  <c r="GW31" i="3"/>
  <c r="GZ31" i="3"/>
  <c r="TZ14" i="3"/>
  <c r="UA14" i="3"/>
  <c r="OQ21" i="3"/>
  <c r="OP21" i="3"/>
  <c r="UU13" i="3"/>
  <c r="UT13" i="3"/>
  <c r="FV34" i="3"/>
  <c r="FT34" i="3"/>
  <c r="FS34" i="3"/>
  <c r="KY26" i="3"/>
  <c r="KZ26" i="3"/>
  <c r="KS26" i="3"/>
  <c r="KW26" i="3"/>
  <c r="LN25" i="3"/>
  <c r="LO25" i="3"/>
  <c r="CT42" i="3"/>
  <c r="CR42" i="3"/>
  <c r="CQ42" i="3"/>
  <c r="PJ20" i="3"/>
  <c r="PK20" i="3"/>
  <c r="DN40" i="3"/>
  <c r="DK40" i="3"/>
  <c r="DL40" i="3"/>
  <c r="EO37" i="3"/>
  <c r="ER37" i="3"/>
  <c r="EP37" i="3"/>
  <c r="WI11" i="3"/>
  <c r="WH11" i="3"/>
  <c r="VP11" i="3"/>
  <c r="IM28" i="3"/>
  <c r="IL28" i="3"/>
  <c r="VO12" i="3"/>
  <c r="VN12" i="3"/>
  <c r="GC33" i="3"/>
  <c r="GD33" i="3"/>
  <c r="GF33" i="3"/>
  <c r="GP32" i="3"/>
  <c r="GM32" i="3"/>
  <c r="GN32" i="3"/>
  <c r="MH24" i="3"/>
  <c r="MI24" i="3"/>
  <c r="TF15" i="3"/>
  <c r="TG15" i="3"/>
  <c r="QX18" i="3"/>
  <c r="QY18" i="3"/>
  <c r="QD19" i="3"/>
  <c r="QE19" i="3"/>
  <c r="EY36" i="3"/>
  <c r="EZ36" i="3"/>
  <c r="FB36" i="3"/>
  <c r="DU39" i="3"/>
  <c r="DV39" i="3"/>
  <c r="DX39" i="3"/>
  <c r="DD41" i="3"/>
  <c r="DB41" i="3"/>
  <c r="DA41" i="3"/>
  <c r="NW22" i="3"/>
  <c r="NV22" i="3"/>
  <c r="JE28" i="3"/>
  <c r="JL28" i="3"/>
  <c r="JK28" i="3"/>
  <c r="JI28" i="3"/>
  <c r="CJ43" i="3"/>
  <c r="CH43" i="3"/>
  <c r="CG43" i="3"/>
  <c r="SO16" i="3"/>
  <c r="SQ16" i="3"/>
  <c r="SK16" i="3"/>
  <c r="SR16" i="3"/>
  <c r="FI35" i="3"/>
  <c r="FL35" i="3"/>
  <c r="FJ35" i="3"/>
  <c r="A68" i="9"/>
  <c r="KB23" i="3"/>
  <c r="JW27" i="3"/>
  <c r="JX26" i="3"/>
  <c r="W50" i="3"/>
  <c r="X49" i="3"/>
  <c r="M50" i="3"/>
  <c r="N49" i="3"/>
  <c r="AG33" i="3"/>
  <c r="AH32" i="3"/>
  <c r="AQ50" i="3"/>
  <c r="AR49" i="3"/>
  <c r="Y48" i="3"/>
  <c r="Z48" i="3"/>
  <c r="AB48" i="3"/>
  <c r="P48" i="3"/>
  <c r="R48" i="3"/>
  <c r="O48" i="3"/>
  <c r="JZ24" i="3"/>
  <c r="KA24" i="3"/>
  <c r="KF25" i="3"/>
  <c r="KE25" i="3"/>
  <c r="KC25" i="3"/>
  <c r="JY25" i="3"/>
  <c r="A52" i="3"/>
  <c r="AI31" i="3"/>
  <c r="AJ31" i="3"/>
  <c r="AL31" i="3"/>
  <c r="AV48" i="3"/>
  <c r="AS48" i="3"/>
  <c r="AT48" i="3"/>
  <c r="KF18" i="3"/>
  <c r="KE18" i="3"/>
  <c r="KE17" i="3"/>
  <c r="FQ30" i="9"/>
  <c r="BR30" i="9"/>
  <c r="HL30" i="9"/>
  <c r="U30" i="9"/>
  <c r="DR30" i="9"/>
  <c r="V30" i="9"/>
  <c r="HO30" i="9"/>
  <c r="HM30" i="9"/>
  <c r="JK30" i="9"/>
  <c r="G30" i="9"/>
  <c r="F30" i="9"/>
  <c r="FO30" i="9"/>
  <c r="JJ30" i="9"/>
  <c r="DQ30" i="9"/>
  <c r="LH30" i="9"/>
  <c r="T30" i="9"/>
  <c r="HN30" i="9"/>
  <c r="LI30" i="9"/>
  <c r="FP30" i="9"/>
  <c r="FN30" i="9"/>
  <c r="DP30" i="9"/>
  <c r="RN19" i="3"/>
  <c r="FP36" i="3"/>
  <c r="CX43" i="3"/>
  <c r="EL39" i="3"/>
  <c r="MD26" i="3"/>
  <c r="DR41" i="3"/>
  <c r="GT33" i="3"/>
  <c r="UP15" i="3"/>
  <c r="FZ35" i="3"/>
  <c r="LJ27" i="3"/>
  <c r="BT46" i="3"/>
  <c r="PZ21" i="3"/>
  <c r="NR24" i="3"/>
  <c r="AF33" i="3"/>
  <c r="AP50" i="3"/>
  <c r="PF22" i="3"/>
  <c r="HN32" i="3"/>
  <c r="WD13" i="3"/>
  <c r="TB17" i="3"/>
  <c r="JV27" i="3"/>
  <c r="BJ47" i="3"/>
  <c r="KP28" i="3"/>
  <c r="CD45" i="3"/>
  <c r="DH42" i="3"/>
  <c r="GJ34" i="3"/>
  <c r="EB40" i="3"/>
  <c r="IH31" i="3"/>
  <c r="AZ48" i="3"/>
  <c r="QT20" i="3"/>
  <c r="VJ14" i="3"/>
  <c r="WX12" i="3"/>
  <c r="MX25" i="3"/>
  <c r="V50" i="3"/>
  <c r="EV38" i="3"/>
  <c r="L50" i="3"/>
  <c r="FF37" i="3"/>
  <c r="TV16" i="3"/>
  <c r="JB30" i="3"/>
  <c r="SH18" i="3"/>
  <c r="OL23" i="3"/>
  <c r="CN44" i="3"/>
  <c r="IN28" i="3" l="1"/>
  <c r="JH27" i="3"/>
  <c r="QZ18" i="3"/>
  <c r="MJ24" i="3"/>
  <c r="PL20" i="3"/>
  <c r="RT17" i="3"/>
  <c r="SN15" i="3"/>
  <c r="KV25" i="3"/>
  <c r="NX22" i="3"/>
  <c r="QF19" i="3"/>
  <c r="TH15" i="3"/>
  <c r="WJ11" i="3"/>
  <c r="LP25" i="3"/>
  <c r="OR21" i="3"/>
  <c r="ND22" i="3"/>
  <c r="UB14" i="3"/>
  <c r="BC47" i="3"/>
  <c r="BZ45" i="3"/>
  <c r="BF47" i="3"/>
  <c r="BX45" i="3"/>
  <c r="VP12" i="3"/>
  <c r="DS30" i="9"/>
  <c r="DT30" i="9" s="1"/>
  <c r="FR30" i="9"/>
  <c r="FS30" i="9" s="1"/>
  <c r="W30" i="9"/>
  <c r="X30" i="9" s="1"/>
  <c r="LL30" i="9"/>
  <c r="LM30" i="9" s="1"/>
  <c r="JN30" i="9"/>
  <c r="JO30" i="9" s="1"/>
  <c r="CO45" i="3"/>
  <c r="CP44" i="3"/>
  <c r="LK28" i="3"/>
  <c r="LL27" i="3"/>
  <c r="LM27" i="3" s="1"/>
  <c r="ON23" i="3"/>
  <c r="OM24" i="3"/>
  <c r="IJ31" i="3"/>
  <c r="II32" i="3"/>
  <c r="BB48" i="3"/>
  <c r="BD48" i="3" s="1"/>
  <c r="BA49" i="3"/>
  <c r="MZ25" i="3"/>
  <c r="MY26" i="3"/>
  <c r="CE46" i="3"/>
  <c r="CF45" i="3"/>
  <c r="NT24" i="3"/>
  <c r="NU24" i="3" s="1"/>
  <c r="NS25" i="3"/>
  <c r="EW39" i="3"/>
  <c r="EX38" i="3"/>
  <c r="QB21" i="3"/>
  <c r="QC21" i="3" s="1"/>
  <c r="QA22" i="3"/>
  <c r="WZ12" i="3"/>
  <c r="XA12" i="3" s="1"/>
  <c r="WY13" i="3"/>
  <c r="HP30" i="9"/>
  <c r="HQ30" i="9" s="1"/>
  <c r="BU30" i="9"/>
  <c r="BV30" i="9" s="1"/>
  <c r="WE14" i="3"/>
  <c r="WF13" i="3"/>
  <c r="WG13" i="3" s="1"/>
  <c r="EM40" i="3"/>
  <c r="EN39" i="3"/>
  <c r="DI43" i="3"/>
  <c r="DJ42" i="3"/>
  <c r="PG23" i="3"/>
  <c r="PH22" i="3"/>
  <c r="PI22" i="3" s="1"/>
  <c r="KQ29" i="3"/>
  <c r="KR28" i="3"/>
  <c r="FQ37" i="3"/>
  <c r="FR36" i="3"/>
  <c r="UR15" i="3"/>
  <c r="US15" i="3" s="1"/>
  <c r="UQ16" i="3"/>
  <c r="TX16" i="3"/>
  <c r="TY16" i="3" s="1"/>
  <c r="TW17" i="3"/>
  <c r="GV33" i="3"/>
  <c r="GU34" i="3"/>
  <c r="C32" i="9"/>
  <c r="D32" i="9" s="1"/>
  <c r="HO33" i="3"/>
  <c r="HP32" i="3"/>
  <c r="HQ32" i="3" s="1"/>
  <c r="RP19" i="3"/>
  <c r="RQ19" i="3" s="1"/>
  <c r="RO20" i="3"/>
  <c r="FG38" i="3"/>
  <c r="FH37" i="3"/>
  <c r="SI19" i="3"/>
  <c r="SJ18" i="3"/>
  <c r="JD30" i="3"/>
  <c r="JC31" i="3"/>
  <c r="CY44" i="3"/>
  <c r="CZ43" i="3"/>
  <c r="DS42" i="3"/>
  <c r="DT41" i="3"/>
  <c r="BL47" i="3"/>
  <c r="BK48" i="3"/>
  <c r="EC41" i="3"/>
  <c r="ED40" i="3"/>
  <c r="EE40" i="3" s="1"/>
  <c r="BU47" i="3"/>
  <c r="BV46" i="3"/>
  <c r="BW46" i="3" s="1"/>
  <c r="QV20" i="3"/>
  <c r="QW20" i="3" s="1"/>
  <c r="QU21" i="3"/>
  <c r="TC18" i="3"/>
  <c r="TD17" i="3"/>
  <c r="TE17" i="3" s="1"/>
  <c r="ME27" i="3"/>
  <c r="MF26" i="3"/>
  <c r="MG26" i="3" s="1"/>
  <c r="GK35" i="3"/>
  <c r="GL34" i="3"/>
  <c r="GB35" i="3"/>
  <c r="GA36" i="3"/>
  <c r="VK15" i="3"/>
  <c r="VL14" i="3"/>
  <c r="VM14" i="3" s="1"/>
  <c r="SL16" i="3"/>
  <c r="SM16" i="3"/>
  <c r="KU26" i="3"/>
  <c r="KT26" i="3"/>
  <c r="UV13" i="3"/>
  <c r="WH12" i="3"/>
  <c r="WI12" i="3"/>
  <c r="EP38" i="3"/>
  <c r="ER38" i="3"/>
  <c r="EO38" i="3"/>
  <c r="DL41" i="3"/>
  <c r="DN41" i="3"/>
  <c r="DK41" i="3"/>
  <c r="PK21" i="3"/>
  <c r="PJ21" i="3"/>
  <c r="KY27" i="3"/>
  <c r="KS27" i="3"/>
  <c r="KZ27" i="3"/>
  <c r="KW27" i="3"/>
  <c r="FV35" i="3"/>
  <c r="FT35" i="3"/>
  <c r="FS35" i="3"/>
  <c r="UU14" i="3"/>
  <c r="UT14" i="3"/>
  <c r="TZ15" i="3"/>
  <c r="UA15" i="3"/>
  <c r="UB15" i="3" s="1"/>
  <c r="GX32" i="3"/>
  <c r="GW32" i="3"/>
  <c r="GZ32" i="3"/>
  <c r="RR18" i="3"/>
  <c r="RS18" i="3"/>
  <c r="FL36" i="3"/>
  <c r="FJ36" i="3"/>
  <c r="FI36" i="3"/>
  <c r="SO17" i="3"/>
  <c r="SR17" i="3"/>
  <c r="SK17" i="3"/>
  <c r="SQ17" i="3"/>
  <c r="JE29" i="3"/>
  <c r="JL29" i="3"/>
  <c r="JK29" i="3"/>
  <c r="JI29" i="3"/>
  <c r="DA42" i="3"/>
  <c r="DD42" i="3"/>
  <c r="DB42" i="3"/>
  <c r="DX40" i="3"/>
  <c r="DV40" i="3"/>
  <c r="DU40" i="3"/>
  <c r="QY19" i="3"/>
  <c r="QX19" i="3"/>
  <c r="TF16" i="3"/>
  <c r="TG16" i="3"/>
  <c r="MI25" i="3"/>
  <c r="MH25" i="3"/>
  <c r="GM33" i="3"/>
  <c r="GN33" i="3"/>
  <c r="GP33" i="3"/>
  <c r="GC34" i="3"/>
  <c r="GD34" i="3"/>
  <c r="GF34" i="3"/>
  <c r="VO13" i="3"/>
  <c r="VN13" i="3"/>
  <c r="JF28" i="3"/>
  <c r="JG28" i="3"/>
  <c r="IM29" i="3"/>
  <c r="IL29" i="3"/>
  <c r="NC23" i="3"/>
  <c r="NB23" i="3"/>
  <c r="CR43" i="3"/>
  <c r="CT43" i="3"/>
  <c r="CQ43" i="3"/>
  <c r="LN26" i="3"/>
  <c r="LO26" i="3"/>
  <c r="OP22" i="3"/>
  <c r="OQ22" i="3"/>
  <c r="IR30" i="3"/>
  <c r="IK30" i="3"/>
  <c r="IQ30" i="3"/>
  <c r="IO30" i="3"/>
  <c r="NA24" i="3"/>
  <c r="NG24" i="3"/>
  <c r="NE24" i="3"/>
  <c r="NH24" i="3"/>
  <c r="CJ44" i="3"/>
  <c r="CH44" i="3"/>
  <c r="CG44" i="3"/>
  <c r="NW23" i="3"/>
  <c r="NV23" i="3"/>
  <c r="EZ37" i="3"/>
  <c r="FB37" i="3"/>
  <c r="EY37" i="3"/>
  <c r="QD20" i="3"/>
  <c r="QE20" i="3"/>
  <c r="XB11" i="3"/>
  <c r="XC11" i="3"/>
  <c r="A69" i="9"/>
  <c r="AG34" i="3"/>
  <c r="AH33" i="3"/>
  <c r="AQ51" i="3"/>
  <c r="AR50" i="3"/>
  <c r="M51" i="3"/>
  <c r="N50" i="3"/>
  <c r="W51" i="3"/>
  <c r="X50" i="3"/>
  <c r="JX27" i="3"/>
  <c r="JW28" i="3"/>
  <c r="A53" i="3"/>
  <c r="JZ25" i="3"/>
  <c r="KA25" i="3"/>
  <c r="KB24" i="3"/>
  <c r="AV49" i="3"/>
  <c r="AS49" i="3"/>
  <c r="AT49" i="3"/>
  <c r="P49" i="3"/>
  <c r="O49" i="3"/>
  <c r="R49" i="3"/>
  <c r="Y49" i="3"/>
  <c r="Z49" i="3"/>
  <c r="AB49" i="3"/>
  <c r="KE26" i="3"/>
  <c r="JY26" i="3"/>
  <c r="KC26" i="3"/>
  <c r="KF26" i="3"/>
  <c r="AI32" i="3"/>
  <c r="AL32" i="3"/>
  <c r="AJ32" i="3"/>
  <c r="KF17" i="3"/>
  <c r="HN31" i="9"/>
  <c r="FN31" i="9"/>
  <c r="V31" i="9"/>
  <c r="HL31" i="9"/>
  <c r="HO31" i="9"/>
  <c r="FP31" i="9"/>
  <c r="JK31" i="9"/>
  <c r="DQ31" i="9"/>
  <c r="JJ31" i="9"/>
  <c r="LH31" i="9"/>
  <c r="FQ31" i="9"/>
  <c r="HM31" i="9"/>
  <c r="F31" i="9"/>
  <c r="DP31" i="9"/>
  <c r="T31" i="9"/>
  <c r="G31" i="9"/>
  <c r="DR31" i="9"/>
  <c r="LI31" i="9"/>
  <c r="FO31" i="9"/>
  <c r="U31" i="9"/>
  <c r="BR31" i="9"/>
  <c r="GJ35" i="3"/>
  <c r="CD46" i="3"/>
  <c r="VJ15" i="3"/>
  <c r="BJ48" i="3"/>
  <c r="CN45" i="3"/>
  <c r="FZ36" i="3"/>
  <c r="JB31" i="3"/>
  <c r="GT34" i="3"/>
  <c r="QT21" i="3"/>
  <c r="EL40" i="3"/>
  <c r="IH32" i="3"/>
  <c r="L51" i="3"/>
  <c r="MD27" i="3"/>
  <c r="FF38" i="3"/>
  <c r="EB41" i="3"/>
  <c r="V51" i="3"/>
  <c r="WX13" i="3"/>
  <c r="WD14" i="3"/>
  <c r="LJ28" i="3"/>
  <c r="PZ22" i="3"/>
  <c r="RN20" i="3"/>
  <c r="TV17" i="3"/>
  <c r="MX26" i="3"/>
  <c r="PF23" i="3"/>
  <c r="FP37" i="3"/>
  <c r="NR25" i="3"/>
  <c r="EV39" i="3"/>
  <c r="KP29" i="3"/>
  <c r="DH43" i="3"/>
  <c r="AP51" i="3"/>
  <c r="HN33" i="3"/>
  <c r="DR42" i="3"/>
  <c r="AF34" i="3"/>
  <c r="TB18" i="3"/>
  <c r="JV28" i="3"/>
  <c r="AZ49" i="3"/>
  <c r="UP16" i="3"/>
  <c r="BT47" i="3"/>
  <c r="CX44" i="3"/>
  <c r="OL24" i="3"/>
  <c r="SH19" i="3"/>
  <c r="XD11" i="3" l="1"/>
  <c r="OR22" i="3"/>
  <c r="RT18" i="3"/>
  <c r="WJ12" i="3"/>
  <c r="JH28" i="3"/>
  <c r="TH16" i="3"/>
  <c r="NX23" i="3"/>
  <c r="PL21" i="3"/>
  <c r="SN16" i="3"/>
  <c r="ND23" i="3"/>
  <c r="QF20" i="3"/>
  <c r="LP26" i="3"/>
  <c r="IN29" i="3"/>
  <c r="MJ25" i="3"/>
  <c r="QZ19" i="3"/>
  <c r="BZ46" i="3"/>
  <c r="BF48" i="3"/>
  <c r="BM47" i="3"/>
  <c r="BX46" i="3"/>
  <c r="BC48" i="3"/>
  <c r="KV26" i="3"/>
  <c r="BU31" i="9"/>
  <c r="BV31" i="9" s="1"/>
  <c r="W31" i="9"/>
  <c r="X31" i="9" s="1"/>
  <c r="DS31" i="9"/>
  <c r="DT31" i="9" s="1"/>
  <c r="GB36" i="3"/>
  <c r="GA37" i="3"/>
  <c r="QU22" i="3"/>
  <c r="QV21" i="3"/>
  <c r="QW21" i="3" s="1"/>
  <c r="BK49" i="3"/>
  <c r="BL48" i="3"/>
  <c r="BN48" i="3" s="1"/>
  <c r="JC32" i="3"/>
  <c r="JD31" i="3"/>
  <c r="RO21" i="3"/>
  <c r="RP20" i="3"/>
  <c r="RQ20" i="3" s="1"/>
  <c r="FR37" i="3"/>
  <c r="FQ38" i="3"/>
  <c r="KQ30" i="3"/>
  <c r="KR29" i="3"/>
  <c r="PH23" i="3"/>
  <c r="PI23" i="3" s="1"/>
  <c r="PG24" i="3"/>
  <c r="DI44" i="3"/>
  <c r="DJ43" i="3"/>
  <c r="EN40" i="3"/>
  <c r="EM41" i="3"/>
  <c r="WE15" i="3"/>
  <c r="WF14" i="3"/>
  <c r="WG14" i="3" s="1"/>
  <c r="EX39" i="3"/>
  <c r="EW40" i="3"/>
  <c r="CF46" i="3"/>
  <c r="CE47" i="3"/>
  <c r="LK29" i="3"/>
  <c r="LL28" i="3"/>
  <c r="LM28" i="3" s="1"/>
  <c r="CP45" i="3"/>
  <c r="CO46" i="3"/>
  <c r="LL31" i="9"/>
  <c r="LM31" i="9" s="1"/>
  <c r="JN31" i="9"/>
  <c r="JO31" i="9" s="1"/>
  <c r="HP31" i="9"/>
  <c r="HQ31" i="9" s="1"/>
  <c r="FR31" i="9"/>
  <c r="FS31" i="9" s="1"/>
  <c r="VK16" i="3"/>
  <c r="VL15" i="3"/>
  <c r="VM15" i="3" s="1"/>
  <c r="GK36" i="3"/>
  <c r="GL35" i="3"/>
  <c r="MF27" i="3"/>
  <c r="MG27" i="3" s="1"/>
  <c r="ME28" i="3"/>
  <c r="TC19" i="3"/>
  <c r="TD18" i="3"/>
  <c r="BV47" i="3"/>
  <c r="BZ47" i="3" s="1"/>
  <c r="BU48" i="3"/>
  <c r="ED41" i="3"/>
  <c r="EE41" i="3" s="1"/>
  <c r="EC42" i="3"/>
  <c r="DT42" i="3"/>
  <c r="DS43" i="3"/>
  <c r="CY45" i="3"/>
  <c r="CZ44" i="3"/>
  <c r="SJ19" i="3"/>
  <c r="SI20" i="3"/>
  <c r="FH38" i="3"/>
  <c r="FG39" i="3"/>
  <c r="HP33" i="3"/>
  <c r="HQ33" i="3" s="1"/>
  <c r="C33" i="9"/>
  <c r="D33" i="9" s="1"/>
  <c r="HO34" i="3"/>
  <c r="GU35" i="3"/>
  <c r="GV34" i="3"/>
  <c r="TX17" i="3"/>
  <c r="TY17" i="3" s="1"/>
  <c r="TW18" i="3"/>
  <c r="UR16" i="3"/>
  <c r="US16" i="3" s="1"/>
  <c r="UQ17" i="3"/>
  <c r="WY14" i="3"/>
  <c r="WZ13" i="3"/>
  <c r="XA13" i="3" s="1"/>
  <c r="QB22" i="3"/>
  <c r="QC22" i="3" s="1"/>
  <c r="QA23" i="3"/>
  <c r="NT25" i="3"/>
  <c r="NU25" i="3" s="1"/>
  <c r="NS26" i="3"/>
  <c r="MZ26" i="3"/>
  <c r="MY27" i="3"/>
  <c r="BA50" i="3"/>
  <c r="BB49" i="3"/>
  <c r="BC49" i="3" s="1"/>
  <c r="IJ32" i="3"/>
  <c r="II33" i="3"/>
  <c r="OM25" i="3"/>
  <c r="ON24" i="3"/>
  <c r="NC24" i="3"/>
  <c r="NB24" i="3"/>
  <c r="JG29" i="3"/>
  <c r="JF29" i="3"/>
  <c r="SM17" i="3"/>
  <c r="SL17" i="3"/>
  <c r="UV14" i="3"/>
  <c r="VN14" i="3"/>
  <c r="VO14" i="3"/>
  <c r="VP14" i="3" s="1"/>
  <c r="GM34" i="3"/>
  <c r="GN34" i="3"/>
  <c r="GP34" i="3"/>
  <c r="MI26" i="3"/>
  <c r="MH26" i="3"/>
  <c r="TG17" i="3"/>
  <c r="TF17" i="3"/>
  <c r="DV41" i="3"/>
  <c r="DX41" i="3"/>
  <c r="DU41" i="3"/>
  <c r="DA43" i="3"/>
  <c r="DD43" i="3"/>
  <c r="DB43" i="3"/>
  <c r="SR18" i="3"/>
  <c r="SO18" i="3"/>
  <c r="SK18" i="3"/>
  <c r="SQ18" i="3"/>
  <c r="FL37" i="3"/>
  <c r="FJ37" i="3"/>
  <c r="FI37" i="3"/>
  <c r="GX33" i="3"/>
  <c r="GZ33" i="3"/>
  <c r="GW33" i="3"/>
  <c r="UA16" i="3"/>
  <c r="TZ16" i="3"/>
  <c r="UT15" i="3"/>
  <c r="UU15" i="3"/>
  <c r="UV15" i="3" s="1"/>
  <c r="XB12" i="3"/>
  <c r="XC12" i="3"/>
  <c r="QE21" i="3"/>
  <c r="QD21" i="3"/>
  <c r="NW24" i="3"/>
  <c r="NV24" i="3"/>
  <c r="NA25" i="3"/>
  <c r="NG25" i="3"/>
  <c r="NH25" i="3"/>
  <c r="NE25" i="3"/>
  <c r="IR31" i="3"/>
  <c r="IK31" i="3"/>
  <c r="IO31" i="3"/>
  <c r="IQ31" i="3"/>
  <c r="OO23" i="3"/>
  <c r="OV23" i="3"/>
  <c r="OS23" i="3"/>
  <c r="OU23" i="3"/>
  <c r="IL30" i="3"/>
  <c r="IM30" i="3"/>
  <c r="IN30" i="3" s="1"/>
  <c r="VP13" i="3"/>
  <c r="KT27" i="3"/>
  <c r="KU27" i="3"/>
  <c r="GD35" i="3"/>
  <c r="GF35" i="3"/>
  <c r="GC35" i="3"/>
  <c r="QY20" i="3"/>
  <c r="QX20" i="3"/>
  <c r="JL30" i="3"/>
  <c r="JE30" i="3"/>
  <c r="JK30" i="3"/>
  <c r="JI30" i="3"/>
  <c r="RS19" i="3"/>
  <c r="RR19" i="3"/>
  <c r="FS36" i="3"/>
  <c r="FV36" i="3"/>
  <c r="FT36" i="3"/>
  <c r="KS28" i="3"/>
  <c r="KY28" i="3"/>
  <c r="KW28" i="3"/>
  <c r="KZ28" i="3"/>
  <c r="PJ22" i="3"/>
  <c r="PK22" i="3"/>
  <c r="DN42" i="3"/>
  <c r="DL42" i="3"/>
  <c r="DK42" i="3"/>
  <c r="EO39" i="3"/>
  <c r="ER39" i="3"/>
  <c r="EP39" i="3"/>
  <c r="WH13" i="3"/>
  <c r="WI13" i="3"/>
  <c r="EY38" i="3"/>
  <c r="FB38" i="3"/>
  <c r="EZ38" i="3"/>
  <c r="CJ45" i="3"/>
  <c r="CG45" i="3"/>
  <c r="CH45" i="3"/>
  <c r="LN27" i="3"/>
  <c r="LO27" i="3"/>
  <c r="CT44" i="3"/>
  <c r="CQ44" i="3"/>
  <c r="CR44" i="3"/>
  <c r="A70" i="9"/>
  <c r="KB25" i="3"/>
  <c r="W52" i="3"/>
  <c r="X51" i="3"/>
  <c r="JX28" i="3"/>
  <c r="JW29" i="3"/>
  <c r="M52" i="3"/>
  <c r="N51" i="3"/>
  <c r="AQ52" i="3"/>
  <c r="AR51" i="3"/>
  <c r="AG35" i="3"/>
  <c r="AH34" i="3"/>
  <c r="Y50" i="3"/>
  <c r="Z50" i="3"/>
  <c r="AB50" i="3"/>
  <c r="A54" i="3"/>
  <c r="P50" i="3"/>
  <c r="R50" i="3"/>
  <c r="O50" i="3"/>
  <c r="AV50" i="3"/>
  <c r="AS50" i="3"/>
  <c r="AT50" i="3"/>
  <c r="AI33" i="3"/>
  <c r="AJ33" i="3"/>
  <c r="AL33" i="3"/>
  <c r="KA26" i="3"/>
  <c r="JZ26" i="3"/>
  <c r="KE27" i="3"/>
  <c r="JY27" i="3"/>
  <c r="KC27" i="3"/>
  <c r="KF27" i="3"/>
  <c r="FO32" i="9"/>
  <c r="V32" i="9"/>
  <c r="G32" i="9"/>
  <c r="U32" i="9"/>
  <c r="FP32" i="9"/>
  <c r="HO32" i="9"/>
  <c r="T32" i="9"/>
  <c r="DQ32" i="9"/>
  <c r="HM32" i="9"/>
  <c r="DR32" i="9"/>
  <c r="FQ32" i="9"/>
  <c r="LI32" i="9"/>
  <c r="JK32" i="9"/>
  <c r="FN32" i="9"/>
  <c r="BR32" i="9"/>
  <c r="F32" i="9"/>
  <c r="HL32" i="9"/>
  <c r="DP32" i="9"/>
  <c r="HN32" i="9"/>
  <c r="LH32" i="9"/>
  <c r="JJ32" i="9"/>
  <c r="NR26" i="3"/>
  <c r="HN34" i="3"/>
  <c r="OL25" i="3"/>
  <c r="FP38" i="3"/>
  <c r="CX45" i="3"/>
  <c r="VJ16" i="3"/>
  <c r="QT22" i="3"/>
  <c r="TV18" i="3"/>
  <c r="MX27" i="3"/>
  <c r="RN21" i="3"/>
  <c r="TB19" i="3"/>
  <c r="FZ37" i="3"/>
  <c r="WD15" i="3"/>
  <c r="DH44" i="3"/>
  <c r="AF35" i="3"/>
  <c r="EB42" i="3"/>
  <c r="SH20" i="3"/>
  <c r="CD47" i="3"/>
  <c r="V52" i="3"/>
  <c r="DR43" i="3"/>
  <c r="GJ36" i="3"/>
  <c r="JV29" i="3"/>
  <c r="JB32" i="3"/>
  <c r="PZ23" i="3"/>
  <c r="BJ49" i="3"/>
  <c r="BT48" i="3"/>
  <c r="CN46" i="3"/>
  <c r="MD28" i="3"/>
  <c r="UP17" i="3"/>
  <c r="LJ29" i="3"/>
  <c r="GT35" i="3"/>
  <c r="AZ50" i="3"/>
  <c r="PF24" i="3"/>
  <c r="AP52" i="3"/>
  <c r="IH33" i="3"/>
  <c r="EV40" i="3"/>
  <c r="L52" i="3"/>
  <c r="KP30" i="3"/>
  <c r="EL41" i="3"/>
  <c r="FF39" i="3"/>
  <c r="WX14" i="3"/>
  <c r="NX24" i="3" l="1"/>
  <c r="RT19" i="3"/>
  <c r="MJ26" i="3"/>
  <c r="SN17" i="3"/>
  <c r="ND24" i="3"/>
  <c r="LP27" i="3"/>
  <c r="WJ13" i="3"/>
  <c r="PL22" i="3"/>
  <c r="QZ20" i="3"/>
  <c r="KV27" i="3"/>
  <c r="QF21" i="3"/>
  <c r="TH17" i="3"/>
  <c r="JH29" i="3"/>
  <c r="XD12" i="3"/>
  <c r="BM48" i="3"/>
  <c r="BP48" i="3"/>
  <c r="BF49" i="3"/>
  <c r="BW47" i="3"/>
  <c r="BD49" i="3"/>
  <c r="UB16" i="3"/>
  <c r="BX47" i="3"/>
  <c r="JN32" i="9"/>
  <c r="JO32" i="9" s="1"/>
  <c r="LL32" i="9"/>
  <c r="LM32" i="9" s="1"/>
  <c r="DS32" i="9"/>
  <c r="DT32" i="9" s="1"/>
  <c r="HP32" i="9"/>
  <c r="HQ32" i="9" s="1"/>
  <c r="BU32" i="9"/>
  <c r="BV32" i="9" s="1"/>
  <c r="FR32" i="9"/>
  <c r="FS32" i="9" s="1"/>
  <c r="II34" i="3"/>
  <c r="IJ33" i="3"/>
  <c r="MZ27" i="3"/>
  <c r="MY28" i="3"/>
  <c r="NS27" i="3"/>
  <c r="NT26" i="3"/>
  <c r="NU26" i="3" s="1"/>
  <c r="QA24" i="3"/>
  <c r="QB23" i="3"/>
  <c r="UQ18" i="3"/>
  <c r="UR17" i="3"/>
  <c r="US17" i="3" s="1"/>
  <c r="TW19" i="3"/>
  <c r="TX18" i="3"/>
  <c r="TY18" i="3" s="1"/>
  <c r="C34" i="9"/>
  <c r="D34" i="9" s="1"/>
  <c r="HO35" i="3"/>
  <c r="HP34" i="3"/>
  <c r="HQ34" i="3" s="1"/>
  <c r="CY46" i="3"/>
  <c r="CZ45" i="3"/>
  <c r="TD19" i="3"/>
  <c r="TC20" i="3"/>
  <c r="GL36" i="3"/>
  <c r="GK37" i="3"/>
  <c r="VK17" i="3"/>
  <c r="VL16" i="3"/>
  <c r="VM16" i="3" s="1"/>
  <c r="LL29" i="3"/>
  <c r="LK30" i="3"/>
  <c r="WF15" i="3"/>
  <c r="WG15" i="3" s="1"/>
  <c r="WE16" i="3"/>
  <c r="DI45" i="3"/>
  <c r="DJ44" i="3"/>
  <c r="KR30" i="3"/>
  <c r="KQ31" i="3"/>
  <c r="RP21" i="3"/>
  <c r="RQ21" i="3" s="1"/>
  <c r="RO22" i="3"/>
  <c r="JC33" i="3"/>
  <c r="JD32" i="3"/>
  <c r="BK50" i="3"/>
  <c r="BL49" i="3"/>
  <c r="BN49" i="3" s="1"/>
  <c r="QU23" i="3"/>
  <c r="QV22" i="3"/>
  <c r="QW22" i="3" s="1"/>
  <c r="W32" i="9"/>
  <c r="X32" i="9" s="1"/>
  <c r="OM26" i="3"/>
  <c r="ON25" i="3"/>
  <c r="BA51" i="3"/>
  <c r="BB50" i="3"/>
  <c r="BD50" i="3" s="1"/>
  <c r="WY15" i="3"/>
  <c r="WZ14" i="3"/>
  <c r="XA14" i="3" s="1"/>
  <c r="GV35" i="3"/>
  <c r="GU36" i="3"/>
  <c r="FH39" i="3"/>
  <c r="FG40" i="3"/>
  <c r="SI21" i="3"/>
  <c r="SJ20" i="3"/>
  <c r="DT43" i="3"/>
  <c r="DS44" i="3"/>
  <c r="EC43" i="3"/>
  <c r="ED42" i="3"/>
  <c r="EE42" i="3" s="1"/>
  <c r="BU49" i="3"/>
  <c r="BV48" i="3"/>
  <c r="BZ48" i="3" s="1"/>
  <c r="ME29" i="3"/>
  <c r="MF28" i="3"/>
  <c r="MG28" i="3" s="1"/>
  <c r="CP46" i="3"/>
  <c r="CO47" i="3"/>
  <c r="CE48" i="3"/>
  <c r="CF47" i="3"/>
  <c r="EW41" i="3"/>
  <c r="EX40" i="3"/>
  <c r="EN41" i="3"/>
  <c r="EM42" i="3"/>
  <c r="PG25" i="3"/>
  <c r="PH24" i="3"/>
  <c r="PI24" i="3" s="1"/>
  <c r="FR38" i="3"/>
  <c r="FQ39" i="3"/>
  <c r="GA38" i="3"/>
  <c r="GB37" i="3"/>
  <c r="KU28" i="3"/>
  <c r="KT28" i="3"/>
  <c r="JF30" i="3"/>
  <c r="JG30" i="3"/>
  <c r="OP23" i="3"/>
  <c r="OQ23" i="3"/>
  <c r="NB25" i="3"/>
  <c r="NC25" i="3"/>
  <c r="OS24" i="3"/>
  <c r="OV24" i="3"/>
  <c r="OO24" i="3"/>
  <c r="OU24" i="3"/>
  <c r="XC13" i="3"/>
  <c r="XB13" i="3"/>
  <c r="GW34" i="3"/>
  <c r="GZ34" i="3"/>
  <c r="GX34" i="3"/>
  <c r="FJ38" i="3"/>
  <c r="FI38" i="3"/>
  <c r="FL38" i="3"/>
  <c r="SO19" i="3"/>
  <c r="SR19" i="3"/>
  <c r="SQ19" i="3"/>
  <c r="SK19" i="3"/>
  <c r="DU42" i="3"/>
  <c r="DV42" i="3"/>
  <c r="DX42" i="3"/>
  <c r="MI27" i="3"/>
  <c r="MH27" i="3"/>
  <c r="CQ45" i="3"/>
  <c r="CT45" i="3"/>
  <c r="CR45" i="3"/>
  <c r="CH46" i="3"/>
  <c r="CG46" i="3"/>
  <c r="CJ46" i="3"/>
  <c r="FB39" i="3"/>
  <c r="EZ39" i="3"/>
  <c r="EY39" i="3"/>
  <c r="ER40" i="3"/>
  <c r="EP40" i="3"/>
  <c r="EO40" i="3"/>
  <c r="PK23" i="3"/>
  <c r="PJ23" i="3"/>
  <c r="FS37" i="3"/>
  <c r="FT37" i="3"/>
  <c r="FV37" i="3"/>
  <c r="GF36" i="3"/>
  <c r="GC36" i="3"/>
  <c r="GD36" i="3"/>
  <c r="IL31" i="3"/>
  <c r="IM31" i="3"/>
  <c r="SL18" i="3"/>
  <c r="SM18" i="3"/>
  <c r="IR32" i="3"/>
  <c r="IK32" i="3"/>
  <c r="IO32" i="3"/>
  <c r="IQ32" i="3"/>
  <c r="NE26" i="3"/>
  <c r="NG26" i="3"/>
  <c r="NA26" i="3"/>
  <c r="NH26" i="3"/>
  <c r="NV25" i="3"/>
  <c r="NW25" i="3"/>
  <c r="QD22" i="3"/>
  <c r="QE22" i="3"/>
  <c r="UU16" i="3"/>
  <c r="UT16" i="3"/>
  <c r="UA17" i="3"/>
  <c r="TZ17" i="3"/>
  <c r="DA44" i="3"/>
  <c r="DD44" i="3"/>
  <c r="DB44" i="3"/>
  <c r="TK18" i="3"/>
  <c r="TE18" i="3"/>
  <c r="TL18" i="3"/>
  <c r="TI18" i="3"/>
  <c r="GP35" i="3"/>
  <c r="GM35" i="3"/>
  <c r="GN35" i="3"/>
  <c r="VN15" i="3"/>
  <c r="VO15" i="3"/>
  <c r="LN28" i="3"/>
  <c r="LO28" i="3"/>
  <c r="WI14" i="3"/>
  <c r="WH14" i="3"/>
  <c r="DN43" i="3"/>
  <c r="DL43" i="3"/>
  <c r="DK43" i="3"/>
  <c r="KW29" i="3"/>
  <c r="KZ29" i="3"/>
  <c r="KS29" i="3"/>
  <c r="KY29" i="3"/>
  <c r="RS20" i="3"/>
  <c r="RR20" i="3"/>
  <c r="JI31" i="3"/>
  <c r="JK31" i="3"/>
  <c r="JL31" i="3"/>
  <c r="JE31" i="3"/>
  <c r="QY21" i="3"/>
  <c r="QX21" i="3"/>
  <c r="A71" i="9"/>
  <c r="KB26" i="3"/>
  <c r="AG36" i="3"/>
  <c r="AH35" i="3"/>
  <c r="M53" i="3"/>
  <c r="N52" i="3"/>
  <c r="JX29" i="3"/>
  <c r="JW30" i="3"/>
  <c r="AR52" i="3"/>
  <c r="AQ53" i="3"/>
  <c r="W53" i="3"/>
  <c r="X52" i="3"/>
  <c r="AI34" i="3"/>
  <c r="AL34" i="3"/>
  <c r="AJ34" i="3"/>
  <c r="AV51" i="3"/>
  <c r="AS51" i="3"/>
  <c r="AT51" i="3"/>
  <c r="P51" i="3"/>
  <c r="O51" i="3"/>
  <c r="R51" i="3"/>
  <c r="A55" i="3"/>
  <c r="Y51" i="3"/>
  <c r="Z51" i="3"/>
  <c r="AB51" i="3"/>
  <c r="KA27" i="3"/>
  <c r="JZ27" i="3"/>
  <c r="JY28" i="3"/>
  <c r="KC28" i="3"/>
  <c r="KF28" i="3"/>
  <c r="KE28" i="3"/>
  <c r="FQ33" i="9"/>
  <c r="FN33" i="9"/>
  <c r="HL33" i="9"/>
  <c r="BR33" i="9"/>
  <c r="DR33" i="9"/>
  <c r="FP33" i="9"/>
  <c r="LI33" i="9"/>
  <c r="JK33" i="9"/>
  <c r="G33" i="9"/>
  <c r="LH33" i="9"/>
  <c r="HM33" i="9"/>
  <c r="HO33" i="9"/>
  <c r="V33" i="9"/>
  <c r="FO33" i="9"/>
  <c r="HN33" i="9"/>
  <c r="DQ33" i="9"/>
  <c r="T33" i="9"/>
  <c r="JJ33" i="9"/>
  <c r="DP33" i="9"/>
  <c r="U33" i="9"/>
  <c r="F33" i="9"/>
  <c r="CN47" i="3"/>
  <c r="FF40" i="3"/>
  <c r="JB33" i="3"/>
  <c r="L53" i="3"/>
  <c r="TB20" i="3"/>
  <c r="OL26" i="3"/>
  <c r="WX15" i="3"/>
  <c r="EL42" i="3"/>
  <c r="TV19" i="3"/>
  <c r="CX46" i="3"/>
  <c r="DR44" i="3"/>
  <c r="MD29" i="3"/>
  <c r="CD48" i="3"/>
  <c r="AP53" i="3"/>
  <c r="BT49" i="3"/>
  <c r="DH45" i="3"/>
  <c r="GT36" i="3"/>
  <c r="NR27" i="3"/>
  <c r="RN22" i="3"/>
  <c r="FZ38" i="3"/>
  <c r="AZ51" i="3"/>
  <c r="SH21" i="3"/>
  <c r="EB43" i="3"/>
  <c r="PF25" i="3"/>
  <c r="IH34" i="3"/>
  <c r="EV41" i="3"/>
  <c r="AF36" i="3"/>
  <c r="JV30" i="3"/>
  <c r="HN35" i="3"/>
  <c r="WD16" i="3"/>
  <c r="VJ17" i="3"/>
  <c r="PZ24" i="3"/>
  <c r="QT23" i="3"/>
  <c r="UP18" i="3"/>
  <c r="V53" i="3"/>
  <c r="FP39" i="3"/>
  <c r="MX28" i="3"/>
  <c r="KP31" i="3"/>
  <c r="LJ30" i="3"/>
  <c r="BJ50" i="3"/>
  <c r="GJ37" i="3"/>
  <c r="ND25" i="3" l="1"/>
  <c r="JH30" i="3"/>
  <c r="RT20" i="3"/>
  <c r="KV28" i="3"/>
  <c r="MJ27" i="3"/>
  <c r="LP28" i="3"/>
  <c r="NX25" i="3"/>
  <c r="IN31" i="3"/>
  <c r="PL23" i="3"/>
  <c r="OR23" i="3"/>
  <c r="QZ21" i="3"/>
  <c r="VP15" i="3"/>
  <c r="QF22" i="3"/>
  <c r="SN18" i="3"/>
  <c r="BP49" i="3"/>
  <c r="BM49" i="3"/>
  <c r="BW48" i="3"/>
  <c r="BF50" i="3"/>
  <c r="UB17" i="3"/>
  <c r="UV16" i="3"/>
  <c r="XD13" i="3"/>
  <c r="BX48" i="3"/>
  <c r="BC50" i="3"/>
  <c r="DS33" i="9"/>
  <c r="DT33" i="9" s="1"/>
  <c r="JN33" i="9"/>
  <c r="JO33" i="9" s="1"/>
  <c r="W33" i="9"/>
  <c r="X33" i="9" s="1"/>
  <c r="FQ40" i="3"/>
  <c r="FR39" i="3"/>
  <c r="EM43" i="3"/>
  <c r="EN42" i="3"/>
  <c r="CP47" i="3"/>
  <c r="CO48" i="3"/>
  <c r="DT44" i="3"/>
  <c r="DS45" i="3"/>
  <c r="FG41" i="3"/>
  <c r="FH40" i="3"/>
  <c r="GU37" i="3"/>
  <c r="GV36" i="3"/>
  <c r="QU24" i="3"/>
  <c r="QV23" i="3"/>
  <c r="QW23" i="3" s="1"/>
  <c r="BK51" i="3"/>
  <c r="BL50" i="3"/>
  <c r="BM50" i="3" s="1"/>
  <c r="JC34" i="3"/>
  <c r="JD33" i="3"/>
  <c r="DJ45" i="3"/>
  <c r="DI46" i="3"/>
  <c r="VK18" i="3"/>
  <c r="VL17" i="3"/>
  <c r="VM17" i="3" s="1"/>
  <c r="CY47" i="3"/>
  <c r="CZ46" i="3"/>
  <c r="C35" i="9"/>
  <c r="D35" i="9" s="1"/>
  <c r="HP35" i="3"/>
  <c r="HQ35" i="3" s="1"/>
  <c r="HO36" i="3"/>
  <c r="MZ28" i="3"/>
  <c r="MY29" i="3"/>
  <c r="LL33" i="9"/>
  <c r="LM33" i="9" s="1"/>
  <c r="BU33" i="9"/>
  <c r="BV33" i="9" s="1"/>
  <c r="HP33" i="9"/>
  <c r="HQ33" i="9" s="1"/>
  <c r="FR33" i="9"/>
  <c r="FS33" i="9" s="1"/>
  <c r="GA39" i="3"/>
  <c r="GB38" i="3"/>
  <c r="PG26" i="3"/>
  <c r="PH25" i="3"/>
  <c r="PI25" i="3" s="1"/>
  <c r="EW42" i="3"/>
  <c r="EX41" i="3"/>
  <c r="CE49" i="3"/>
  <c r="CF48" i="3"/>
  <c r="MF29" i="3"/>
  <c r="MG29" i="3" s="1"/>
  <c r="ME30" i="3"/>
  <c r="BV49" i="3"/>
  <c r="BW49" i="3" s="1"/>
  <c r="BU50" i="3"/>
  <c r="ED43" i="3"/>
  <c r="EE43" i="3" s="1"/>
  <c r="EC44" i="3"/>
  <c r="SJ21" i="3"/>
  <c r="SI22" i="3"/>
  <c r="WZ15" i="3"/>
  <c r="XA15" i="3" s="1"/>
  <c r="WY16" i="3"/>
  <c r="BA52" i="3"/>
  <c r="BB51" i="3"/>
  <c r="BC51" i="3" s="1"/>
  <c r="OM27" i="3"/>
  <c r="ON26" i="3"/>
  <c r="RP22" i="3"/>
  <c r="RQ22" i="3" s="1"/>
  <c r="RO23" i="3"/>
  <c r="KQ32" i="3"/>
  <c r="KR31" i="3"/>
  <c r="WF16" i="3"/>
  <c r="WG16" i="3" s="1"/>
  <c r="WE17" i="3"/>
  <c r="LK31" i="3"/>
  <c r="LL30" i="3"/>
  <c r="GL37" i="3"/>
  <c r="GK38" i="3"/>
  <c r="TD20" i="3"/>
  <c r="TC21" i="3"/>
  <c r="TW20" i="3"/>
  <c r="TX19" i="3"/>
  <c r="UQ19" i="3"/>
  <c r="UR18" i="3"/>
  <c r="US18" i="3" s="1"/>
  <c r="QB24" i="3"/>
  <c r="QA25" i="3"/>
  <c r="NS28" i="3"/>
  <c r="NT27" i="3"/>
  <c r="NU27" i="3" s="1"/>
  <c r="II35" i="3"/>
  <c r="IJ34" i="3"/>
  <c r="JF31" i="3"/>
  <c r="JG31" i="3"/>
  <c r="TG18" i="3"/>
  <c r="TF18" i="3"/>
  <c r="IM32" i="3"/>
  <c r="IL32" i="3"/>
  <c r="SL19" i="3"/>
  <c r="SM19" i="3"/>
  <c r="SN19" i="3" s="1"/>
  <c r="GF37" i="3"/>
  <c r="GD37" i="3"/>
  <c r="GC37" i="3"/>
  <c r="PJ24" i="3"/>
  <c r="PK24" i="3"/>
  <c r="EZ40" i="3"/>
  <c r="EY40" i="3"/>
  <c r="FB40" i="3"/>
  <c r="CJ47" i="3"/>
  <c r="CH47" i="3"/>
  <c r="CG47" i="3"/>
  <c r="MI28" i="3"/>
  <c r="MH28" i="3"/>
  <c r="SK20" i="3"/>
  <c r="SR20" i="3"/>
  <c r="SQ20" i="3"/>
  <c r="SO20" i="3"/>
  <c r="XB14" i="3"/>
  <c r="XC14" i="3"/>
  <c r="OS25" i="3"/>
  <c r="OU25" i="3"/>
  <c r="OO25" i="3"/>
  <c r="OV25" i="3"/>
  <c r="RR21" i="3"/>
  <c r="RS21" i="3"/>
  <c r="KZ30" i="3"/>
  <c r="KW30" i="3"/>
  <c r="KY30" i="3"/>
  <c r="KS30" i="3"/>
  <c r="WI15" i="3"/>
  <c r="WH15" i="3"/>
  <c r="LQ29" i="3"/>
  <c r="LT29" i="3"/>
  <c r="LS29" i="3"/>
  <c r="LM29" i="3"/>
  <c r="GM36" i="3"/>
  <c r="GN36" i="3"/>
  <c r="GP36" i="3"/>
  <c r="TK19" i="3"/>
  <c r="TE19" i="3"/>
  <c r="TL19" i="3"/>
  <c r="TI19" i="3"/>
  <c r="UA18" i="3"/>
  <c r="TZ18" i="3"/>
  <c r="UU17" i="3"/>
  <c r="UT17" i="3"/>
  <c r="QG23" i="3"/>
  <c r="QC23" i="3"/>
  <c r="QI23" i="3"/>
  <c r="QJ23" i="3"/>
  <c r="NW26" i="3"/>
  <c r="NV26" i="3"/>
  <c r="IR33" i="3"/>
  <c r="IK33" i="3"/>
  <c r="IO33" i="3"/>
  <c r="IQ33" i="3"/>
  <c r="KT29" i="3"/>
  <c r="KU29" i="3"/>
  <c r="WJ14" i="3"/>
  <c r="NC26" i="3"/>
  <c r="NB26" i="3"/>
  <c r="OQ24" i="3"/>
  <c r="OP24" i="3"/>
  <c r="FV38" i="3"/>
  <c r="FS38" i="3"/>
  <c r="FT38" i="3"/>
  <c r="ER41" i="3"/>
  <c r="EP41" i="3"/>
  <c r="EO41" i="3"/>
  <c r="CR46" i="3"/>
  <c r="CQ46" i="3"/>
  <c r="CT46" i="3"/>
  <c r="DX43" i="3"/>
  <c r="DU43" i="3"/>
  <c r="DV43" i="3"/>
  <c r="FI39" i="3"/>
  <c r="FL39" i="3"/>
  <c r="FJ39" i="3"/>
  <c r="GW35" i="3"/>
  <c r="GZ35" i="3"/>
  <c r="GX35" i="3"/>
  <c r="QY22" i="3"/>
  <c r="QX22" i="3"/>
  <c r="JK32" i="3"/>
  <c r="JE32" i="3"/>
  <c r="JL32" i="3"/>
  <c r="JI32" i="3"/>
  <c r="DK44" i="3"/>
  <c r="DN44" i="3"/>
  <c r="DL44" i="3"/>
  <c r="VN16" i="3"/>
  <c r="VO16" i="3"/>
  <c r="VP16" i="3" s="1"/>
  <c r="DD45" i="3"/>
  <c r="DA45" i="3"/>
  <c r="DB45" i="3"/>
  <c r="NH27" i="3"/>
  <c r="NE27" i="3"/>
  <c r="NA27" i="3"/>
  <c r="NG27" i="3"/>
  <c r="A72" i="9"/>
  <c r="JX30" i="3"/>
  <c r="JW31" i="3"/>
  <c r="M54" i="3"/>
  <c r="N53" i="3"/>
  <c r="AR53" i="3"/>
  <c r="AQ54" i="3"/>
  <c r="W54" i="3"/>
  <c r="X53" i="3"/>
  <c r="AG37" i="3"/>
  <c r="AH36" i="3"/>
  <c r="JY29" i="3"/>
  <c r="KC29" i="3"/>
  <c r="KF29" i="3"/>
  <c r="KE29" i="3"/>
  <c r="KA28" i="3"/>
  <c r="JZ28" i="3"/>
  <c r="KB27" i="3"/>
  <c r="Y52" i="3"/>
  <c r="Z52" i="3"/>
  <c r="AB52" i="3"/>
  <c r="AI35" i="3"/>
  <c r="AL35" i="3"/>
  <c r="AJ35" i="3"/>
  <c r="P52" i="3"/>
  <c r="R52" i="3"/>
  <c r="O52" i="3"/>
  <c r="A56" i="3"/>
  <c r="AV52" i="3"/>
  <c r="AS52" i="3"/>
  <c r="AT52" i="3"/>
  <c r="JJ34" i="9"/>
  <c r="G34" i="9"/>
  <c r="DQ34" i="9"/>
  <c r="FP34" i="9"/>
  <c r="U34" i="9"/>
  <c r="HO34" i="9"/>
  <c r="LH34" i="9"/>
  <c r="HL34" i="9"/>
  <c r="V34" i="9"/>
  <c r="F34" i="9"/>
  <c r="FQ34" i="9"/>
  <c r="JK34" i="9"/>
  <c r="BR34" i="9"/>
  <c r="HM34" i="9"/>
  <c r="DR34" i="9"/>
  <c r="LI34" i="9"/>
  <c r="FO34" i="9"/>
  <c r="FN34" i="9"/>
  <c r="T34" i="9"/>
  <c r="DP34" i="9"/>
  <c r="HN34" i="9"/>
  <c r="BJ51" i="3"/>
  <c r="TV20" i="3"/>
  <c r="GT37" i="3"/>
  <c r="EB44" i="3"/>
  <c r="DH46" i="3"/>
  <c r="AP54" i="3"/>
  <c r="GJ38" i="3"/>
  <c r="EV42" i="3"/>
  <c r="L54" i="3"/>
  <c r="PF26" i="3"/>
  <c r="MD30" i="3"/>
  <c r="V54" i="3"/>
  <c r="IH35" i="3"/>
  <c r="FF41" i="3"/>
  <c r="FP40" i="3"/>
  <c r="JB34" i="3"/>
  <c r="SH22" i="3"/>
  <c r="PZ25" i="3"/>
  <c r="FZ39" i="3"/>
  <c r="UP19" i="3"/>
  <c r="AF37" i="3"/>
  <c r="VJ18" i="3"/>
  <c r="CN48" i="3"/>
  <c r="NR28" i="3"/>
  <c r="CD49" i="3"/>
  <c r="AZ52" i="3"/>
  <c r="TB21" i="3"/>
  <c r="DR45" i="3"/>
  <c r="LJ31" i="3"/>
  <c r="EL43" i="3"/>
  <c r="JV31" i="3"/>
  <c r="OL27" i="3"/>
  <c r="BT50" i="3"/>
  <c r="HN36" i="3"/>
  <c r="CX47" i="3"/>
  <c r="WX16" i="3"/>
  <c r="MX29" i="3"/>
  <c r="WD17" i="3"/>
  <c r="QT24" i="3"/>
  <c r="RN23" i="3"/>
  <c r="KP32" i="3"/>
  <c r="RT21" i="3" l="1"/>
  <c r="PL24" i="3"/>
  <c r="QZ22" i="3"/>
  <c r="OR24" i="3"/>
  <c r="IN32" i="3"/>
  <c r="ND26" i="3"/>
  <c r="MJ28" i="3"/>
  <c r="NX26" i="3"/>
  <c r="UB18" i="3"/>
  <c r="XD14" i="3"/>
  <c r="TH18" i="3"/>
  <c r="KV29" i="3"/>
  <c r="JH31" i="3"/>
  <c r="BF51" i="3"/>
  <c r="BZ49" i="3"/>
  <c r="BX49" i="3"/>
  <c r="BN50" i="3"/>
  <c r="BD51" i="3"/>
  <c r="BP50" i="3"/>
  <c r="UV17" i="3"/>
  <c r="DS34" i="9"/>
  <c r="DT34" i="9" s="1"/>
  <c r="W34" i="9"/>
  <c r="X34" i="9" s="1"/>
  <c r="FR34" i="9"/>
  <c r="FS34" i="9" s="1"/>
  <c r="BU34" i="9"/>
  <c r="BV34" i="9" s="1"/>
  <c r="QA26" i="3"/>
  <c r="QB25" i="3"/>
  <c r="TD21" i="3"/>
  <c r="TC22" i="3"/>
  <c r="GL38" i="3"/>
  <c r="GK39" i="3"/>
  <c r="WE18" i="3"/>
  <c r="WF17" i="3"/>
  <c r="WG17" i="3" s="1"/>
  <c r="RP23" i="3"/>
  <c r="RQ23" i="3" s="1"/>
  <c r="RO24" i="3"/>
  <c r="WZ16" i="3"/>
  <c r="XA16" i="3" s="1"/>
  <c r="WY17" i="3"/>
  <c r="SI23" i="3"/>
  <c r="SJ22" i="3"/>
  <c r="EC45" i="3"/>
  <c r="ED44" i="3"/>
  <c r="BV50" i="3"/>
  <c r="BW50" i="3" s="1"/>
  <c r="BU51" i="3"/>
  <c r="ME31" i="3"/>
  <c r="MF30" i="3"/>
  <c r="MG30" i="3" s="1"/>
  <c r="MZ29" i="3"/>
  <c r="MY30" i="3"/>
  <c r="C36" i="9"/>
  <c r="D36" i="9" s="1"/>
  <c r="HP36" i="3"/>
  <c r="HO37" i="3"/>
  <c r="CY48" i="3"/>
  <c r="CZ47" i="3"/>
  <c r="VK19" i="3"/>
  <c r="VL18" i="3"/>
  <c r="VM18" i="3" s="1"/>
  <c r="JD34" i="3"/>
  <c r="JC35" i="3"/>
  <c r="BK52" i="3"/>
  <c r="BL51" i="3"/>
  <c r="BN51" i="3" s="1"/>
  <c r="QU25" i="3"/>
  <c r="QV24" i="3"/>
  <c r="QW24" i="3" s="1"/>
  <c r="GV37" i="3"/>
  <c r="GU38" i="3"/>
  <c r="FH41" i="3"/>
  <c r="FG42" i="3"/>
  <c r="EM44" i="3"/>
  <c r="EN43" i="3"/>
  <c r="FQ41" i="3"/>
  <c r="FR40" i="3"/>
  <c r="HP34" i="9"/>
  <c r="HQ34" i="9" s="1"/>
  <c r="LL34" i="9"/>
  <c r="LM34" i="9" s="1"/>
  <c r="JN34" i="9"/>
  <c r="JO34" i="9" s="1"/>
  <c r="II36" i="3"/>
  <c r="IJ35" i="3"/>
  <c r="NS29" i="3"/>
  <c r="NT28" i="3"/>
  <c r="UR19" i="3"/>
  <c r="UQ20" i="3"/>
  <c r="TW21" i="3"/>
  <c r="TX20" i="3"/>
  <c r="LK32" i="3"/>
  <c r="LL31" i="3"/>
  <c r="KR32" i="3"/>
  <c r="KQ33" i="3"/>
  <c r="OM28" i="3"/>
  <c r="ON27" i="3"/>
  <c r="BA53" i="3"/>
  <c r="BB52" i="3"/>
  <c r="BF52" i="3" s="1"/>
  <c r="CF49" i="3"/>
  <c r="CE50" i="3"/>
  <c r="EW43" i="3"/>
  <c r="EX42" i="3"/>
  <c r="PG27" i="3"/>
  <c r="PH26" i="3"/>
  <c r="PI26" i="3" s="1"/>
  <c r="GA40" i="3"/>
  <c r="GB39" i="3"/>
  <c r="DI47" i="3"/>
  <c r="DJ46" i="3"/>
  <c r="DS46" i="3"/>
  <c r="DT45" i="3"/>
  <c r="CO49" i="3"/>
  <c r="CP48" i="3"/>
  <c r="NC27" i="3"/>
  <c r="NB27" i="3"/>
  <c r="IM33" i="3"/>
  <c r="IL33" i="3"/>
  <c r="QE23" i="3"/>
  <c r="QD23" i="3"/>
  <c r="TF19" i="3"/>
  <c r="TG19" i="3"/>
  <c r="OP25" i="3"/>
  <c r="OQ25" i="3"/>
  <c r="SL20" i="3"/>
  <c r="SM20" i="3"/>
  <c r="IO34" i="3"/>
  <c r="IQ34" i="3"/>
  <c r="IR34" i="3"/>
  <c r="IK34" i="3"/>
  <c r="NW27" i="3"/>
  <c r="NV27" i="3"/>
  <c r="UU18" i="3"/>
  <c r="UT18" i="3"/>
  <c r="UF19" i="3"/>
  <c r="UE19" i="3"/>
  <c r="UC19" i="3"/>
  <c r="TY19" i="3"/>
  <c r="LQ30" i="3"/>
  <c r="LS30" i="3"/>
  <c r="LM30" i="3"/>
  <c r="LT30" i="3"/>
  <c r="KS31" i="3"/>
  <c r="KY31" i="3"/>
  <c r="KZ31" i="3"/>
  <c r="KW31" i="3"/>
  <c r="OU26" i="3"/>
  <c r="OS26" i="3"/>
  <c r="OV26" i="3"/>
  <c r="OO26" i="3"/>
  <c r="CJ48" i="3"/>
  <c r="CH48" i="3"/>
  <c r="CG48" i="3"/>
  <c r="EZ41" i="3"/>
  <c r="FB41" i="3"/>
  <c r="EY41" i="3"/>
  <c r="PJ25" i="3"/>
  <c r="PK25" i="3"/>
  <c r="GF38" i="3"/>
  <c r="GC38" i="3"/>
  <c r="GD38" i="3"/>
  <c r="DK45" i="3"/>
  <c r="DN45" i="3"/>
  <c r="DL45" i="3"/>
  <c r="DV44" i="3"/>
  <c r="DX44" i="3"/>
  <c r="DU44" i="3"/>
  <c r="CR47" i="3"/>
  <c r="CT47" i="3"/>
  <c r="CQ47" i="3"/>
  <c r="JF32" i="3"/>
  <c r="JG32" i="3"/>
  <c r="LO29" i="3"/>
  <c r="LN29" i="3"/>
  <c r="WJ15" i="3"/>
  <c r="KU30" i="3"/>
  <c r="KT30" i="3"/>
  <c r="QG24" i="3"/>
  <c r="QJ24" i="3"/>
  <c r="QC24" i="3"/>
  <c r="QI24" i="3"/>
  <c r="TK20" i="3"/>
  <c r="TI20" i="3"/>
  <c r="TE20" i="3"/>
  <c r="TL20" i="3"/>
  <c r="GN37" i="3"/>
  <c r="GM37" i="3"/>
  <c r="GP37" i="3"/>
  <c r="WI16" i="3"/>
  <c r="WH16" i="3"/>
  <c r="RS22" i="3"/>
  <c r="RR22" i="3"/>
  <c r="XC15" i="3"/>
  <c r="XB15" i="3"/>
  <c r="SR21" i="3"/>
  <c r="SO21" i="3"/>
  <c r="SK21" i="3"/>
  <c r="SQ21" i="3"/>
  <c r="MI29" i="3"/>
  <c r="MH29" i="3"/>
  <c r="NG28" i="3"/>
  <c r="NE28" i="3"/>
  <c r="NH28" i="3"/>
  <c r="NA28" i="3"/>
  <c r="DA46" i="3"/>
  <c r="DD46" i="3"/>
  <c r="DB46" i="3"/>
  <c r="VN17" i="3"/>
  <c r="VO17" i="3"/>
  <c r="VP17" i="3" s="1"/>
  <c r="JK33" i="3"/>
  <c r="JE33" i="3"/>
  <c r="JI33" i="3"/>
  <c r="JL33" i="3"/>
  <c r="QX23" i="3"/>
  <c r="QY23" i="3"/>
  <c r="GZ36" i="3"/>
  <c r="GW36" i="3"/>
  <c r="GX36" i="3"/>
  <c r="FL40" i="3"/>
  <c r="FJ40" i="3"/>
  <c r="FI40" i="3"/>
  <c r="EO42" i="3"/>
  <c r="ER42" i="3"/>
  <c r="EP42" i="3"/>
  <c r="FV39" i="3"/>
  <c r="FT39" i="3"/>
  <c r="FS39" i="3"/>
  <c r="A73" i="9"/>
  <c r="KB28" i="3"/>
  <c r="AG38" i="3"/>
  <c r="AH37" i="3"/>
  <c r="AR54" i="3"/>
  <c r="AQ55" i="3"/>
  <c r="JX31" i="3"/>
  <c r="JW32" i="3"/>
  <c r="W55" i="3"/>
  <c r="X54" i="3"/>
  <c r="M55" i="3"/>
  <c r="N54" i="3"/>
  <c r="KA29" i="3"/>
  <c r="JZ29" i="3"/>
  <c r="AI36" i="3"/>
  <c r="AL36" i="3"/>
  <c r="AJ36" i="3"/>
  <c r="Z53" i="3"/>
  <c r="AB53" i="3"/>
  <c r="Y53" i="3"/>
  <c r="O53" i="3"/>
  <c r="P53" i="3"/>
  <c r="R53" i="3"/>
  <c r="A57" i="3"/>
  <c r="AV53" i="3"/>
  <c r="AS53" i="3"/>
  <c r="AT53" i="3"/>
  <c r="JY30" i="3"/>
  <c r="KC30" i="3"/>
  <c r="KF30" i="3"/>
  <c r="KE30" i="3"/>
  <c r="FO35" i="9"/>
  <c r="U35" i="9"/>
  <c r="V35" i="9"/>
  <c r="G35" i="9"/>
  <c r="T35" i="9"/>
  <c r="F35" i="9"/>
  <c r="FN35" i="9"/>
  <c r="DR35" i="9"/>
  <c r="HO35" i="9"/>
  <c r="DP35" i="9"/>
  <c r="FQ35" i="9"/>
  <c r="HM35" i="9"/>
  <c r="JK35" i="9"/>
  <c r="LI35" i="9"/>
  <c r="DQ35" i="9"/>
  <c r="JJ35" i="9"/>
  <c r="FP35" i="9"/>
  <c r="LH35" i="9"/>
  <c r="HN35" i="9"/>
  <c r="HL35" i="9"/>
  <c r="BR35" i="9"/>
  <c r="WD18" i="3"/>
  <c r="LJ32" i="3"/>
  <c r="UP20" i="3"/>
  <c r="MX30" i="3"/>
  <c r="BJ52" i="3"/>
  <c r="PZ26" i="3"/>
  <c r="V55" i="3"/>
  <c r="FP41" i="3"/>
  <c r="CN49" i="3"/>
  <c r="DH47" i="3"/>
  <c r="FF42" i="3"/>
  <c r="WX17" i="3"/>
  <c r="CD50" i="3"/>
  <c r="IH36" i="3"/>
  <c r="NR29" i="3"/>
  <c r="HN37" i="3"/>
  <c r="PF27" i="3"/>
  <c r="TB22" i="3"/>
  <c r="EV43" i="3"/>
  <c r="JV32" i="3"/>
  <c r="MD31" i="3"/>
  <c r="AP55" i="3"/>
  <c r="SH23" i="3"/>
  <c r="DR46" i="3"/>
  <c r="L55" i="3"/>
  <c r="BT51" i="3"/>
  <c r="QT25" i="3"/>
  <c r="KP33" i="3"/>
  <c r="AF38" i="3"/>
  <c r="GJ39" i="3"/>
  <c r="JB35" i="3"/>
  <c r="VJ19" i="3"/>
  <c r="TV21" i="3"/>
  <c r="GT38" i="3"/>
  <c r="OL28" i="3"/>
  <c r="AZ53" i="3"/>
  <c r="EB45" i="3"/>
  <c r="FZ40" i="3"/>
  <c r="RN24" i="3"/>
  <c r="CX48" i="3"/>
  <c r="EL44" i="3"/>
  <c r="QZ23" i="3" l="1"/>
  <c r="MJ29" i="3"/>
  <c r="RT22" i="3"/>
  <c r="PL25" i="3"/>
  <c r="SN20" i="3"/>
  <c r="TH19" i="3"/>
  <c r="NX27" i="3"/>
  <c r="QF23" i="3"/>
  <c r="ND27" i="3"/>
  <c r="IN33" i="3"/>
  <c r="JH32" i="3"/>
  <c r="OR25" i="3"/>
  <c r="BC52" i="3"/>
  <c r="BX50" i="3"/>
  <c r="BM51" i="3"/>
  <c r="BD52" i="3"/>
  <c r="BZ50" i="3"/>
  <c r="BP51" i="3"/>
  <c r="XD15" i="3"/>
  <c r="WJ16" i="3"/>
  <c r="LP29" i="3"/>
  <c r="BU35" i="9"/>
  <c r="BV35" i="9" s="1"/>
  <c r="HP35" i="9"/>
  <c r="HQ35" i="9" s="1"/>
  <c r="LL35" i="9"/>
  <c r="LM35" i="9" s="1"/>
  <c r="JN35" i="9"/>
  <c r="JO35" i="9" s="1"/>
  <c r="CF50" i="3"/>
  <c r="CE51" i="3"/>
  <c r="KR33" i="3"/>
  <c r="KQ34" i="3"/>
  <c r="UQ21" i="3"/>
  <c r="UR20" i="3"/>
  <c r="FQ42" i="3"/>
  <c r="FR41" i="3"/>
  <c r="EM45" i="3"/>
  <c r="EN44" i="3"/>
  <c r="QU26" i="3"/>
  <c r="QV25" i="3"/>
  <c r="QW25" i="3" s="1"/>
  <c r="BK53" i="3"/>
  <c r="BL52" i="3"/>
  <c r="BM52" i="3" s="1"/>
  <c r="VL19" i="3"/>
  <c r="VM19" i="3" s="1"/>
  <c r="VK20" i="3"/>
  <c r="CY49" i="3"/>
  <c r="CZ48" i="3"/>
  <c r="MY31" i="3"/>
  <c r="MZ30" i="3"/>
  <c r="BU52" i="3"/>
  <c r="BV51" i="3"/>
  <c r="BW51" i="3" s="1"/>
  <c r="WY18" i="3"/>
  <c r="WZ17" i="3"/>
  <c r="XA17" i="3" s="1"/>
  <c r="RO25" i="3"/>
  <c r="RP24" i="3"/>
  <c r="RQ24" i="3" s="1"/>
  <c r="GK40" i="3"/>
  <c r="GL39" i="3"/>
  <c r="TC23" i="3"/>
  <c r="TD22" i="3"/>
  <c r="DS35" i="9"/>
  <c r="DT35" i="9" s="1"/>
  <c r="FR35" i="9"/>
  <c r="FS35" i="9" s="1"/>
  <c r="W35" i="9"/>
  <c r="X35" i="9" s="1"/>
  <c r="CP49" i="3"/>
  <c r="CO50" i="3"/>
  <c r="DT46" i="3"/>
  <c r="DS47" i="3"/>
  <c r="DJ47" i="3"/>
  <c r="DI48" i="3"/>
  <c r="GB40" i="3"/>
  <c r="GA41" i="3"/>
  <c r="PG28" i="3"/>
  <c r="PH27" i="3"/>
  <c r="PI27" i="3" s="1"/>
  <c r="EW44" i="3"/>
  <c r="EX43" i="3"/>
  <c r="BB53" i="3"/>
  <c r="BC53" i="3" s="1"/>
  <c r="BA54" i="3"/>
  <c r="ON28" i="3"/>
  <c r="OM29" i="3"/>
  <c r="LL32" i="3"/>
  <c r="LK33" i="3"/>
  <c r="TW22" i="3"/>
  <c r="TX21" i="3"/>
  <c r="NS30" i="3"/>
  <c r="NT29" i="3"/>
  <c r="II37" i="3"/>
  <c r="IJ36" i="3"/>
  <c r="FH42" i="3"/>
  <c r="FG43" i="3"/>
  <c r="GV38" i="3"/>
  <c r="GU39" i="3"/>
  <c r="JD35" i="3"/>
  <c r="JC36" i="3"/>
  <c r="C37" i="9"/>
  <c r="D37" i="9" s="1"/>
  <c r="HO38" i="3"/>
  <c r="HP37" i="3"/>
  <c r="ME32" i="3"/>
  <c r="MF31" i="3"/>
  <c r="MG31" i="3" s="1"/>
  <c r="EC46" i="3"/>
  <c r="ED45" i="3"/>
  <c r="SJ23" i="3"/>
  <c r="SI24" i="3"/>
  <c r="WF18" i="3"/>
  <c r="WG18" i="3" s="1"/>
  <c r="WE19" i="3"/>
  <c r="QA27" i="3"/>
  <c r="QB26" i="3"/>
  <c r="NC28" i="3"/>
  <c r="NB28" i="3"/>
  <c r="SM21" i="3"/>
  <c r="SL21" i="3"/>
  <c r="KV30" i="3"/>
  <c r="OP26" i="3"/>
  <c r="OQ26" i="3"/>
  <c r="OR26" i="3" s="1"/>
  <c r="UA19" i="3"/>
  <c r="TZ19" i="3"/>
  <c r="UV18" i="3"/>
  <c r="IM34" i="3"/>
  <c r="IL34" i="3"/>
  <c r="CR48" i="3"/>
  <c r="CT48" i="3"/>
  <c r="CQ48" i="3"/>
  <c r="DU45" i="3"/>
  <c r="DV45" i="3"/>
  <c r="DX45" i="3"/>
  <c r="DK46" i="3"/>
  <c r="DN46" i="3"/>
  <c r="DL46" i="3"/>
  <c r="GF39" i="3"/>
  <c r="GD39" i="3"/>
  <c r="GC39" i="3"/>
  <c r="PJ26" i="3"/>
  <c r="PK26" i="3"/>
  <c r="FB42" i="3"/>
  <c r="EZ42" i="3"/>
  <c r="EY42" i="3"/>
  <c r="OU27" i="3"/>
  <c r="OS27" i="3"/>
  <c r="OV27" i="3"/>
  <c r="OO27" i="3"/>
  <c r="LQ31" i="3"/>
  <c r="LM31" i="3"/>
  <c r="LT31" i="3"/>
  <c r="LS31" i="3"/>
  <c r="UC20" i="3"/>
  <c r="TY20" i="3"/>
  <c r="UE20" i="3"/>
  <c r="UF20" i="3"/>
  <c r="OB28" i="3"/>
  <c r="NU28" i="3"/>
  <c r="OA28" i="3"/>
  <c r="NY28" i="3"/>
  <c r="IO35" i="3"/>
  <c r="IQ35" i="3"/>
  <c r="IR35" i="3"/>
  <c r="IK35" i="3"/>
  <c r="FI41" i="3"/>
  <c r="FJ41" i="3"/>
  <c r="FL41" i="3"/>
  <c r="GX37" i="3"/>
  <c r="GW37" i="3"/>
  <c r="GZ37" i="3"/>
  <c r="JI34" i="3"/>
  <c r="JL34" i="3"/>
  <c r="JE34" i="3"/>
  <c r="JK34" i="3"/>
  <c r="HT36" i="3"/>
  <c r="HQ36" i="3"/>
  <c r="HR36" i="3"/>
  <c r="MI30" i="3"/>
  <c r="MH30" i="3"/>
  <c r="EH44" i="3"/>
  <c r="EF44" i="3"/>
  <c r="EE44" i="3"/>
  <c r="SO22" i="3"/>
  <c r="SQ22" i="3"/>
  <c r="SK22" i="3"/>
  <c r="SR22" i="3"/>
  <c r="WH17" i="3"/>
  <c r="WI17" i="3"/>
  <c r="QJ25" i="3"/>
  <c r="QG25" i="3"/>
  <c r="QI25" i="3"/>
  <c r="QC25" i="3"/>
  <c r="JF33" i="3"/>
  <c r="JG33" i="3"/>
  <c r="JH33" i="3" s="1"/>
  <c r="TF20" i="3"/>
  <c r="TG20" i="3"/>
  <c r="QD24" i="3"/>
  <c r="QE24" i="3"/>
  <c r="QF24" i="3" s="1"/>
  <c r="KT31" i="3"/>
  <c r="KU31" i="3"/>
  <c r="LO30" i="3"/>
  <c r="LN30" i="3"/>
  <c r="CG49" i="3"/>
  <c r="CJ49" i="3"/>
  <c r="CH49" i="3"/>
  <c r="KS32" i="3"/>
  <c r="KY32" i="3"/>
  <c r="KZ32" i="3"/>
  <c r="KW32" i="3"/>
  <c r="US19" i="3"/>
  <c r="UY19" i="3"/>
  <c r="UZ19" i="3"/>
  <c r="UW19" i="3"/>
  <c r="FT40" i="3"/>
  <c r="FS40" i="3"/>
  <c r="FV40" i="3"/>
  <c r="EO43" i="3"/>
  <c r="EP43" i="3"/>
  <c r="ER43" i="3"/>
  <c r="QX24" i="3"/>
  <c r="QY24" i="3"/>
  <c r="VN18" i="3"/>
  <c r="VO18" i="3"/>
  <c r="DB47" i="3"/>
  <c r="DA47" i="3"/>
  <c r="DD47" i="3"/>
  <c r="LM36" i="9"/>
  <c r="JK36" i="9"/>
  <c r="JJ36" i="9"/>
  <c r="HQ36" i="9"/>
  <c r="HO36" i="9"/>
  <c r="HL36" i="9"/>
  <c r="FO36" i="9"/>
  <c r="FN36" i="9"/>
  <c r="DQ36" i="9"/>
  <c r="DP36" i="9"/>
  <c r="BV36" i="9"/>
  <c r="F36" i="9"/>
  <c r="U36" i="9"/>
  <c r="LH36" i="9"/>
  <c r="LI36" i="9"/>
  <c r="JO36" i="9"/>
  <c r="FQ36" i="9"/>
  <c r="HM36" i="9"/>
  <c r="HN36" i="9"/>
  <c r="FS36" i="9"/>
  <c r="FP36" i="9"/>
  <c r="DR36" i="9"/>
  <c r="DT36" i="9"/>
  <c r="X36" i="9"/>
  <c r="BR36" i="9"/>
  <c r="BU36" i="9" s="1"/>
  <c r="G36" i="9"/>
  <c r="T36" i="9"/>
  <c r="V36" i="9"/>
  <c r="NG29" i="3"/>
  <c r="NA29" i="3"/>
  <c r="NH29" i="3"/>
  <c r="NE29" i="3"/>
  <c r="XB16" i="3"/>
  <c r="XC16" i="3"/>
  <c r="RR23" i="3"/>
  <c r="RS23" i="3"/>
  <c r="RT23" i="3" s="1"/>
  <c r="GP38" i="3"/>
  <c r="GN38" i="3"/>
  <c r="GM38" i="3"/>
  <c r="TK21" i="3"/>
  <c r="TL21" i="3"/>
  <c r="TI21" i="3"/>
  <c r="TE21" i="3"/>
  <c r="A74" i="9"/>
  <c r="KB29" i="3"/>
  <c r="AR55" i="3"/>
  <c r="AQ56" i="3"/>
  <c r="M56" i="3"/>
  <c r="N55" i="3"/>
  <c r="W56" i="3"/>
  <c r="X55" i="3"/>
  <c r="AH38" i="3"/>
  <c r="AG39" i="3"/>
  <c r="JX32" i="3"/>
  <c r="JW33" i="3"/>
  <c r="O54" i="3"/>
  <c r="P54" i="3"/>
  <c r="R54" i="3"/>
  <c r="Z54" i="3"/>
  <c r="AB54" i="3"/>
  <c r="Y54" i="3"/>
  <c r="AJ37" i="3"/>
  <c r="AL37" i="3"/>
  <c r="AI37" i="3"/>
  <c r="A58" i="3"/>
  <c r="AV54" i="3"/>
  <c r="AS54" i="3"/>
  <c r="AT54" i="3"/>
  <c r="KA30" i="3"/>
  <c r="JZ30" i="3"/>
  <c r="KF31" i="3"/>
  <c r="KC31" i="3"/>
  <c r="KE31" i="3"/>
  <c r="JY31" i="3"/>
  <c r="EV44" i="3"/>
  <c r="PF28" i="3"/>
  <c r="BJ53" i="3"/>
  <c r="TV22" i="3"/>
  <c r="PZ27" i="3"/>
  <c r="WX18" i="3"/>
  <c r="DH48" i="3"/>
  <c r="SH24" i="3"/>
  <c r="OL29" i="3"/>
  <c r="AP56" i="3"/>
  <c r="KP34" i="3"/>
  <c r="JV33" i="3"/>
  <c r="VJ20" i="3"/>
  <c r="EL45" i="3"/>
  <c r="V56" i="3"/>
  <c r="GJ40" i="3"/>
  <c r="JB36" i="3"/>
  <c r="CX49" i="3"/>
  <c r="FZ41" i="3"/>
  <c r="FP42" i="3"/>
  <c r="FF43" i="3"/>
  <c r="IH37" i="3"/>
  <c r="AF39" i="3"/>
  <c r="MD32" i="3"/>
  <c r="TB23" i="3"/>
  <c r="CD51" i="3"/>
  <c r="WD19" i="3"/>
  <c r="BT52" i="3"/>
  <c r="DR47" i="3"/>
  <c r="CN50" i="3"/>
  <c r="MX31" i="3"/>
  <c r="NR30" i="3"/>
  <c r="L56" i="3"/>
  <c r="GT39" i="3"/>
  <c r="QT26" i="3"/>
  <c r="LJ33" i="3"/>
  <c r="RN25" i="3"/>
  <c r="HN38" i="3"/>
  <c r="EB46" i="3"/>
  <c r="UP21" i="3"/>
  <c r="AZ54" i="3"/>
  <c r="VP18" i="3" l="1"/>
  <c r="ND28" i="3"/>
  <c r="QZ24" i="3"/>
  <c r="PL26" i="3"/>
  <c r="MJ30" i="3"/>
  <c r="IN34" i="3"/>
  <c r="SN21" i="3"/>
  <c r="XD16" i="3"/>
  <c r="KV31" i="3"/>
  <c r="TH20" i="3"/>
  <c r="WJ17" i="3"/>
  <c r="BX51" i="3"/>
  <c r="BN52" i="3"/>
  <c r="BD53" i="3"/>
  <c r="BZ51" i="3"/>
  <c r="BP52" i="3"/>
  <c r="BF53" i="3"/>
  <c r="UB19" i="3"/>
  <c r="LL36" i="9"/>
  <c r="FR36" i="9"/>
  <c r="LP30" i="3"/>
  <c r="WF19" i="3"/>
  <c r="WG19" i="3" s="1"/>
  <c r="WE20" i="3"/>
  <c r="SJ24" i="3"/>
  <c r="SI25" i="3"/>
  <c r="IJ37" i="3"/>
  <c r="II38" i="3"/>
  <c r="NS31" i="3"/>
  <c r="NT30" i="3"/>
  <c r="TX22" i="3"/>
  <c r="TW23" i="3"/>
  <c r="EW45" i="3"/>
  <c r="EX44" i="3"/>
  <c r="PH28" i="3"/>
  <c r="PI28" i="3" s="1"/>
  <c r="PG29" i="3"/>
  <c r="VL20" i="3"/>
  <c r="VM20" i="3" s="1"/>
  <c r="VK21" i="3"/>
  <c r="KQ35" i="3"/>
  <c r="KR34" i="3"/>
  <c r="CE52" i="3"/>
  <c r="CF51" i="3"/>
  <c r="QA28" i="3"/>
  <c r="QB27" i="3"/>
  <c r="EC47" i="3"/>
  <c r="ED46" i="3"/>
  <c r="ME33" i="3"/>
  <c r="MF32" i="3"/>
  <c r="MG32" i="3" s="1"/>
  <c r="HO39" i="3"/>
  <c r="C38" i="9"/>
  <c r="D38" i="9" s="1"/>
  <c r="HP38" i="3"/>
  <c r="JD36" i="3"/>
  <c r="JC37" i="3"/>
  <c r="GU40" i="3"/>
  <c r="GV39" i="3"/>
  <c r="FH43" i="3"/>
  <c r="FG44" i="3"/>
  <c r="LL33" i="3"/>
  <c r="LK34" i="3"/>
  <c r="ON29" i="3"/>
  <c r="OM30" i="3"/>
  <c r="BB54" i="3"/>
  <c r="BD54" i="3" s="1"/>
  <c r="BA55" i="3"/>
  <c r="GB41" i="3"/>
  <c r="GA42" i="3"/>
  <c r="DJ48" i="3"/>
  <c r="DI49" i="3"/>
  <c r="DS48" i="3"/>
  <c r="DT47" i="3"/>
  <c r="CP50" i="3"/>
  <c r="CO51" i="3"/>
  <c r="TD23" i="3"/>
  <c r="TC24" i="3"/>
  <c r="GL40" i="3"/>
  <c r="GK41" i="3"/>
  <c r="RO26" i="3"/>
  <c r="RP25" i="3"/>
  <c r="RQ25" i="3" s="1"/>
  <c r="WY19" i="3"/>
  <c r="WZ18" i="3"/>
  <c r="XA18" i="3" s="1"/>
  <c r="BU53" i="3"/>
  <c r="BV52" i="3"/>
  <c r="BZ52" i="3" s="1"/>
  <c r="MZ31" i="3"/>
  <c r="MY32" i="3"/>
  <c r="CZ49" i="3"/>
  <c r="CY50" i="3"/>
  <c r="BK54" i="3"/>
  <c r="BL53" i="3"/>
  <c r="BP53" i="3" s="1"/>
  <c r="QV26" i="3"/>
  <c r="QW26" i="3" s="1"/>
  <c r="QU27" i="3"/>
  <c r="EN45" i="3"/>
  <c r="EM46" i="3"/>
  <c r="FR42" i="3"/>
  <c r="FQ43" i="3"/>
  <c r="UR21" i="3"/>
  <c r="UQ22" i="3"/>
  <c r="W36" i="9"/>
  <c r="JN36" i="9"/>
  <c r="SL22" i="3"/>
  <c r="SM22" i="3"/>
  <c r="SN22" i="3" s="1"/>
  <c r="JG34" i="3"/>
  <c r="JF34" i="3"/>
  <c r="QJ26" i="3"/>
  <c r="QC26" i="3"/>
  <c r="QG26" i="3"/>
  <c r="QI26" i="3"/>
  <c r="EF45" i="3"/>
  <c r="EH45" i="3"/>
  <c r="EE45" i="3"/>
  <c r="MI31" i="3"/>
  <c r="MH31" i="3"/>
  <c r="HQ37" i="3"/>
  <c r="HT37" i="3"/>
  <c r="HR37" i="3"/>
  <c r="LM37" i="9"/>
  <c r="JK37" i="9"/>
  <c r="JO37" i="9"/>
  <c r="HQ37" i="9"/>
  <c r="HO37" i="9"/>
  <c r="HN37" i="9"/>
  <c r="FP37" i="9"/>
  <c r="FS37" i="9"/>
  <c r="DQ37" i="9"/>
  <c r="DP37" i="9"/>
  <c r="BV37" i="9"/>
  <c r="G37" i="9"/>
  <c r="T37" i="9"/>
  <c r="LH37" i="9"/>
  <c r="LI37" i="9"/>
  <c r="JJ37" i="9"/>
  <c r="FQ37" i="9"/>
  <c r="HM37" i="9"/>
  <c r="HL37" i="9"/>
  <c r="FO37" i="9"/>
  <c r="FN37" i="9"/>
  <c r="DR37" i="9"/>
  <c r="DT37" i="9"/>
  <c r="X37" i="9"/>
  <c r="BR37" i="9"/>
  <c r="BU37" i="9" s="1"/>
  <c r="F37" i="9"/>
  <c r="U37" i="9"/>
  <c r="V37" i="9"/>
  <c r="JI35" i="3"/>
  <c r="JE35" i="3"/>
  <c r="JL35" i="3"/>
  <c r="JK35" i="3"/>
  <c r="GW38" i="3"/>
  <c r="GX38" i="3"/>
  <c r="GZ38" i="3"/>
  <c r="FJ42" i="3"/>
  <c r="FI42" i="3"/>
  <c r="FL42" i="3"/>
  <c r="LQ32" i="3"/>
  <c r="LM32" i="3"/>
  <c r="LS32" i="3"/>
  <c r="LT32" i="3"/>
  <c r="OO28" i="3"/>
  <c r="OU28" i="3"/>
  <c r="OS28" i="3"/>
  <c r="OV28" i="3"/>
  <c r="GC40" i="3"/>
  <c r="GF40" i="3"/>
  <c r="GD40" i="3"/>
  <c r="DN47" i="3"/>
  <c r="DL47" i="3"/>
  <c r="DK47" i="3"/>
  <c r="DX46" i="3"/>
  <c r="DV46" i="3"/>
  <c r="DU46" i="3"/>
  <c r="CT49" i="3"/>
  <c r="CR49" i="3"/>
  <c r="CQ49" i="3"/>
  <c r="TK22" i="3"/>
  <c r="TE22" i="3"/>
  <c r="TL22" i="3"/>
  <c r="TI22" i="3"/>
  <c r="GN39" i="3"/>
  <c r="GM39" i="3"/>
  <c r="GP39" i="3"/>
  <c r="RS24" i="3"/>
  <c r="RR24" i="3"/>
  <c r="XB17" i="3"/>
  <c r="XC17" i="3"/>
  <c r="NH30" i="3"/>
  <c r="NA30" i="3"/>
  <c r="NG30" i="3"/>
  <c r="NE30" i="3"/>
  <c r="DB48" i="3"/>
  <c r="DA48" i="3"/>
  <c r="DD48" i="3"/>
  <c r="QX25" i="3"/>
  <c r="QY25" i="3"/>
  <c r="QZ25" i="3" s="1"/>
  <c r="EP44" i="3"/>
  <c r="EO44" i="3"/>
  <c r="ER44" i="3"/>
  <c r="FV41" i="3"/>
  <c r="FT41" i="3"/>
  <c r="FS41" i="3"/>
  <c r="UZ20" i="3"/>
  <c r="US20" i="3"/>
  <c r="UY20" i="3"/>
  <c r="UW20" i="3"/>
  <c r="TG21" i="3"/>
  <c r="TF21" i="3"/>
  <c r="NB29" i="3"/>
  <c r="NC29" i="3"/>
  <c r="ND29" i="3" s="1"/>
  <c r="DS36" i="9"/>
  <c r="HP36" i="9"/>
  <c r="UT19" i="3"/>
  <c r="UU19" i="3"/>
  <c r="UV19" i="3" s="1"/>
  <c r="KT32" i="3"/>
  <c r="KU32" i="3"/>
  <c r="KV32" i="3" s="1"/>
  <c r="QE25" i="3"/>
  <c r="QD25" i="3"/>
  <c r="IM35" i="3"/>
  <c r="IL35" i="3"/>
  <c r="NV28" i="3"/>
  <c r="NW28" i="3"/>
  <c r="NX28" i="3" s="1"/>
  <c r="TZ20" i="3"/>
  <c r="UA20" i="3"/>
  <c r="UB20" i="3" s="1"/>
  <c r="LN31" i="3"/>
  <c r="LO31" i="3"/>
  <c r="LP31" i="3" s="1"/>
  <c r="OQ27" i="3"/>
  <c r="OP27" i="3"/>
  <c r="WI18" i="3"/>
  <c r="WH18" i="3"/>
  <c r="SO23" i="3"/>
  <c r="SR23" i="3"/>
  <c r="SQ23" i="3"/>
  <c r="SK23" i="3"/>
  <c r="IO36" i="3"/>
  <c r="IK36" i="3"/>
  <c r="IQ36" i="3"/>
  <c r="IR36" i="3"/>
  <c r="NY29" i="3"/>
  <c r="NU29" i="3"/>
  <c r="OA29" i="3"/>
  <c r="OB29" i="3"/>
  <c r="TY21" i="3"/>
  <c r="UC21" i="3"/>
  <c r="UE21" i="3"/>
  <c r="UF21" i="3"/>
  <c r="EY43" i="3"/>
  <c r="FB43" i="3"/>
  <c r="EZ43" i="3"/>
  <c r="PJ27" i="3"/>
  <c r="PK27" i="3"/>
  <c r="VN19" i="3"/>
  <c r="VO19" i="3"/>
  <c r="KS33" i="3"/>
  <c r="KW33" i="3"/>
  <c r="KY33" i="3"/>
  <c r="KZ33" i="3"/>
  <c r="CJ50" i="3"/>
  <c r="CH50" i="3"/>
  <c r="CG50" i="3"/>
  <c r="A75" i="9"/>
  <c r="JX33" i="3"/>
  <c r="JW34" i="3"/>
  <c r="AG40" i="3"/>
  <c r="AH39" i="3"/>
  <c r="AR56" i="3"/>
  <c r="AQ57" i="3"/>
  <c r="W57" i="3"/>
  <c r="X56" i="3"/>
  <c r="M57" i="3"/>
  <c r="N56" i="3"/>
  <c r="Z55" i="3"/>
  <c r="AB55" i="3"/>
  <c r="Y55" i="3"/>
  <c r="JZ31" i="3"/>
  <c r="KA31" i="3"/>
  <c r="KB30" i="3"/>
  <c r="BW52" i="3"/>
  <c r="KF32" i="3"/>
  <c r="JY32" i="3"/>
  <c r="KC32" i="3"/>
  <c r="KE32" i="3"/>
  <c r="AI38" i="3"/>
  <c r="AJ38" i="3"/>
  <c r="AL38" i="3"/>
  <c r="AV55" i="3"/>
  <c r="AS55" i="3"/>
  <c r="AT55" i="3"/>
  <c r="O55" i="3"/>
  <c r="P55" i="3"/>
  <c r="R55" i="3"/>
  <c r="A59" i="3"/>
  <c r="JV34" i="3"/>
  <c r="TV23" i="3"/>
  <c r="CN51" i="3"/>
  <c r="LJ34" i="3"/>
  <c r="PF29" i="3"/>
  <c r="BT53" i="3"/>
  <c r="RN26" i="3"/>
  <c r="WX19" i="3"/>
  <c r="MD33" i="3"/>
  <c r="GT40" i="3"/>
  <c r="VJ21" i="3"/>
  <c r="WD20" i="3"/>
  <c r="FP43" i="3"/>
  <c r="DH49" i="3"/>
  <c r="FF44" i="3"/>
  <c r="KP35" i="3"/>
  <c r="GJ41" i="3"/>
  <c r="UP22" i="3"/>
  <c r="HN39" i="3"/>
  <c r="IH38" i="3"/>
  <c r="BJ54" i="3"/>
  <c r="OL30" i="3"/>
  <c r="SH25" i="3"/>
  <c r="PZ28" i="3"/>
  <c r="CD52" i="3"/>
  <c r="EL46" i="3"/>
  <c r="QT27" i="3"/>
  <c r="AZ55" i="3"/>
  <c r="EV45" i="3"/>
  <c r="DR48" i="3"/>
  <c r="CX50" i="3"/>
  <c r="AF40" i="3"/>
  <c r="FZ42" i="3"/>
  <c r="JB37" i="3"/>
  <c r="AP57" i="3"/>
  <c r="EB47" i="3"/>
  <c r="NR31" i="3"/>
  <c r="MX32" i="3"/>
  <c r="TB24" i="3"/>
  <c r="V57" i="3"/>
  <c r="L57" i="3"/>
  <c r="RT24" i="3" l="1"/>
  <c r="PL27" i="3"/>
  <c r="XD17" i="3"/>
  <c r="MJ31" i="3"/>
  <c r="OR27" i="3"/>
  <c r="IN35" i="3"/>
  <c r="TH21" i="3"/>
  <c r="VP19" i="3"/>
  <c r="QF25" i="3"/>
  <c r="JH34" i="3"/>
  <c r="BF54" i="3"/>
  <c r="JN37" i="9"/>
  <c r="BM53" i="3"/>
  <c r="BN53" i="3"/>
  <c r="BC54" i="3"/>
  <c r="BX52" i="3"/>
  <c r="LL37" i="9"/>
  <c r="BK55" i="3"/>
  <c r="BL54" i="3"/>
  <c r="BP54" i="3" s="1"/>
  <c r="BV53" i="3"/>
  <c r="BW53" i="3" s="1"/>
  <c r="BU54" i="3"/>
  <c r="WZ19" i="3"/>
  <c r="XA19" i="3" s="1"/>
  <c r="WY20" i="3"/>
  <c r="RO27" i="3"/>
  <c r="RP26" i="3"/>
  <c r="RQ26" i="3" s="1"/>
  <c r="DS49" i="3"/>
  <c r="DT48" i="3"/>
  <c r="GV40" i="3"/>
  <c r="GU41" i="3"/>
  <c r="VL21" i="3"/>
  <c r="VM21" i="3" s="1"/>
  <c r="VK22" i="3"/>
  <c r="PH29" i="3"/>
  <c r="PI29" i="3" s="1"/>
  <c r="PG30" i="3"/>
  <c r="TW24" i="3"/>
  <c r="TX23" i="3"/>
  <c r="II39" i="3"/>
  <c r="IJ38" i="3"/>
  <c r="SI26" i="3"/>
  <c r="SJ25" i="3"/>
  <c r="WE21" i="3"/>
  <c r="WF20" i="3"/>
  <c r="UR22" i="3"/>
  <c r="UQ23" i="3"/>
  <c r="FQ44" i="3"/>
  <c r="FR43" i="3"/>
  <c r="EM47" i="3"/>
  <c r="EN46" i="3"/>
  <c r="QV27" i="3"/>
  <c r="QW27" i="3" s="1"/>
  <c r="QU28" i="3"/>
  <c r="CY51" i="3"/>
  <c r="CZ50" i="3"/>
  <c r="MZ32" i="3"/>
  <c r="MY33" i="3"/>
  <c r="GK42" i="3"/>
  <c r="GL41" i="3"/>
  <c r="TC25" i="3"/>
  <c r="TD24" i="3"/>
  <c r="CO52" i="3"/>
  <c r="CP51" i="3"/>
  <c r="DI50" i="3"/>
  <c r="DJ49" i="3"/>
  <c r="GB42" i="3"/>
  <c r="GA43" i="3"/>
  <c r="BA56" i="3"/>
  <c r="BB55" i="3"/>
  <c r="BC55" i="3" s="1"/>
  <c r="OM31" i="3"/>
  <c r="ON30" i="3"/>
  <c r="LL34" i="3"/>
  <c r="LK35" i="3"/>
  <c r="FH44" i="3"/>
  <c r="FG45" i="3"/>
  <c r="JD37" i="3"/>
  <c r="JC38" i="3"/>
  <c r="HO40" i="3"/>
  <c r="C39" i="9"/>
  <c r="D39" i="9" s="1"/>
  <c r="HP39" i="3"/>
  <c r="ME34" i="3"/>
  <c r="MF33" i="3"/>
  <c r="EC48" i="3"/>
  <c r="ED47" i="3"/>
  <c r="QA29" i="3"/>
  <c r="QB28" i="3"/>
  <c r="CE53" i="3"/>
  <c r="CF52" i="3"/>
  <c r="KR35" i="3"/>
  <c r="KQ36" i="3"/>
  <c r="EX45" i="3"/>
  <c r="EW46" i="3"/>
  <c r="NS32" i="3"/>
  <c r="NT31" i="3"/>
  <c r="KU33" i="3"/>
  <c r="KT33" i="3"/>
  <c r="NV29" i="3"/>
  <c r="NW29" i="3"/>
  <c r="IL36" i="3"/>
  <c r="IM36" i="3"/>
  <c r="SL23" i="3"/>
  <c r="SM23" i="3"/>
  <c r="WJ18" i="3"/>
  <c r="UU20" i="3"/>
  <c r="UT20" i="3"/>
  <c r="OP28" i="3"/>
  <c r="OQ28" i="3"/>
  <c r="OR28" i="3" s="1"/>
  <c r="FR37" i="9"/>
  <c r="HP37" i="9"/>
  <c r="W37" i="9"/>
  <c r="UW21" i="3"/>
  <c r="UY21" i="3"/>
  <c r="US21" i="3"/>
  <c r="UZ21" i="3"/>
  <c r="FV42" i="3"/>
  <c r="FT42" i="3"/>
  <c r="FS42" i="3"/>
  <c r="ER45" i="3"/>
  <c r="EO45" i="3"/>
  <c r="EP45" i="3"/>
  <c r="QX26" i="3"/>
  <c r="QY26" i="3"/>
  <c r="DB49" i="3"/>
  <c r="DA49" i="3"/>
  <c r="DD49" i="3"/>
  <c r="NH31" i="3"/>
  <c r="NE31" i="3"/>
  <c r="NA31" i="3"/>
  <c r="NG31" i="3"/>
  <c r="GP40" i="3"/>
  <c r="GN40" i="3"/>
  <c r="GM40" i="3"/>
  <c r="TE23" i="3"/>
  <c r="TK23" i="3"/>
  <c r="TI23" i="3"/>
  <c r="TL23" i="3"/>
  <c r="CT50" i="3"/>
  <c r="CR50" i="3"/>
  <c r="CQ50" i="3"/>
  <c r="DK48" i="3"/>
  <c r="DN48" i="3"/>
  <c r="DL48" i="3"/>
  <c r="GC41" i="3"/>
  <c r="GF41" i="3"/>
  <c r="GD41" i="3"/>
  <c r="OO29" i="3"/>
  <c r="OU29" i="3"/>
  <c r="OV29" i="3"/>
  <c r="OS29" i="3"/>
  <c r="LQ33" i="3"/>
  <c r="LT33" i="3"/>
  <c r="LS33" i="3"/>
  <c r="LM33" i="3"/>
  <c r="FJ43" i="3"/>
  <c r="FI43" i="3"/>
  <c r="FL43" i="3"/>
  <c r="JL36" i="3"/>
  <c r="JK36" i="3"/>
  <c r="JI36" i="3"/>
  <c r="JE36" i="3"/>
  <c r="LM38" i="9"/>
  <c r="JK38" i="9"/>
  <c r="JO38" i="9"/>
  <c r="HQ38" i="9"/>
  <c r="HO38" i="9"/>
  <c r="HL38" i="9"/>
  <c r="FO38" i="9"/>
  <c r="FS38" i="9"/>
  <c r="DR38" i="9"/>
  <c r="DT38" i="9"/>
  <c r="BV38" i="9"/>
  <c r="G38" i="9"/>
  <c r="U38" i="9"/>
  <c r="LH38" i="9"/>
  <c r="LI38" i="9"/>
  <c r="JJ38" i="9"/>
  <c r="FQ38" i="9"/>
  <c r="HM38" i="9"/>
  <c r="HN38" i="9"/>
  <c r="FN38" i="9"/>
  <c r="FP38" i="9"/>
  <c r="DQ38" i="9"/>
  <c r="DP38" i="9"/>
  <c r="X38" i="9"/>
  <c r="BR38" i="9"/>
  <c r="BU38" i="9" s="1"/>
  <c r="F38" i="9"/>
  <c r="V38" i="9"/>
  <c r="T38" i="9"/>
  <c r="MI32" i="3"/>
  <c r="MH32" i="3"/>
  <c r="EH46" i="3"/>
  <c r="EF46" i="3"/>
  <c r="EE46" i="3"/>
  <c r="QG27" i="3"/>
  <c r="QJ27" i="3"/>
  <c r="QI27" i="3"/>
  <c r="QC27" i="3"/>
  <c r="CJ51" i="3"/>
  <c r="CH51" i="3"/>
  <c r="CG51" i="3"/>
  <c r="KZ34" i="3"/>
  <c r="KY34" i="3"/>
  <c r="KW34" i="3"/>
  <c r="KS34" i="3"/>
  <c r="FB44" i="3"/>
  <c r="EZ44" i="3"/>
  <c r="EY44" i="3"/>
  <c r="OA30" i="3"/>
  <c r="NU30" i="3"/>
  <c r="OB30" i="3"/>
  <c r="NY30" i="3"/>
  <c r="TZ21" i="3"/>
  <c r="UA21" i="3"/>
  <c r="NC30" i="3"/>
  <c r="NB30" i="3"/>
  <c r="TF22" i="3"/>
  <c r="TG22" i="3"/>
  <c r="LN32" i="3"/>
  <c r="LO32" i="3"/>
  <c r="LP32" i="3" s="1"/>
  <c r="JF35" i="3"/>
  <c r="JG35" i="3"/>
  <c r="DS37" i="9"/>
  <c r="QD26" i="3"/>
  <c r="QE26" i="3"/>
  <c r="XB18" i="3"/>
  <c r="XC18" i="3"/>
  <c r="RR25" i="3"/>
  <c r="RS25" i="3"/>
  <c r="DU47" i="3"/>
  <c r="DX47" i="3"/>
  <c r="DV47" i="3"/>
  <c r="GX39" i="3"/>
  <c r="GZ39" i="3"/>
  <c r="GW39" i="3"/>
  <c r="HQ38" i="3"/>
  <c r="HT38" i="3"/>
  <c r="HR38" i="3"/>
  <c r="VN20" i="3"/>
  <c r="VO20" i="3"/>
  <c r="VP20" i="3" s="1"/>
  <c r="PJ28" i="3"/>
  <c r="PK28" i="3"/>
  <c r="UE22" i="3"/>
  <c r="TY22" i="3"/>
  <c r="UF22" i="3"/>
  <c r="UC22" i="3"/>
  <c r="IK37" i="3"/>
  <c r="IQ37" i="3"/>
  <c r="IO37" i="3"/>
  <c r="IR37" i="3"/>
  <c r="SQ24" i="3"/>
  <c r="SK24" i="3"/>
  <c r="SO24" i="3"/>
  <c r="SR24" i="3"/>
  <c r="WH19" i="3"/>
  <c r="WI19" i="3"/>
  <c r="WJ19" i="3" s="1"/>
  <c r="A76" i="9"/>
  <c r="KB31" i="3"/>
  <c r="JX34" i="3"/>
  <c r="JW35" i="3"/>
  <c r="N57" i="3"/>
  <c r="M58" i="3"/>
  <c r="AQ58" i="3"/>
  <c r="AR57" i="3"/>
  <c r="W58" i="3"/>
  <c r="X57" i="3"/>
  <c r="AG41" i="3"/>
  <c r="AH40" i="3"/>
  <c r="A60" i="3"/>
  <c r="O56" i="3"/>
  <c r="P56" i="3"/>
  <c r="R56" i="3"/>
  <c r="KC33" i="3"/>
  <c r="JY33" i="3"/>
  <c r="KE33" i="3"/>
  <c r="KF33" i="3"/>
  <c r="JZ32" i="3"/>
  <c r="KA32" i="3"/>
  <c r="Z56" i="3"/>
  <c r="AB56" i="3"/>
  <c r="Y56" i="3"/>
  <c r="AL39" i="3"/>
  <c r="AI39" i="3"/>
  <c r="AJ39" i="3"/>
  <c r="AV56" i="3"/>
  <c r="AS56" i="3"/>
  <c r="AT56" i="3"/>
  <c r="VJ22" i="3"/>
  <c r="GT41" i="3"/>
  <c r="NR32" i="3"/>
  <c r="MD34" i="3"/>
  <c r="QT28" i="3"/>
  <c r="MX33" i="3"/>
  <c r="OL31" i="3"/>
  <c r="AZ56" i="3"/>
  <c r="L58" i="3"/>
  <c r="IH39" i="3"/>
  <c r="CX51" i="3"/>
  <c r="V58" i="3"/>
  <c r="EB48" i="3"/>
  <c r="UP23" i="3"/>
  <c r="AF41" i="3"/>
  <c r="JB38" i="3"/>
  <c r="AP58" i="3"/>
  <c r="FZ43" i="3"/>
  <c r="CN52" i="3"/>
  <c r="BT54" i="3"/>
  <c r="WX20" i="3"/>
  <c r="KP36" i="3"/>
  <c r="WD21" i="3"/>
  <c r="PF30" i="3"/>
  <c r="LJ35" i="3"/>
  <c r="HN40" i="3"/>
  <c r="DH50" i="3"/>
  <c r="DR49" i="3"/>
  <c r="EL47" i="3"/>
  <c r="RN27" i="3"/>
  <c r="EV46" i="3"/>
  <c r="GJ42" i="3"/>
  <c r="TB25" i="3"/>
  <c r="CD53" i="3"/>
  <c r="FF45" i="3"/>
  <c r="PZ29" i="3"/>
  <c r="TV24" i="3"/>
  <c r="BJ55" i="3"/>
  <c r="SH26" i="3"/>
  <c r="FP44" i="3"/>
  <c r="JV35" i="3"/>
  <c r="XD18" i="3" l="1"/>
  <c r="QZ26" i="3"/>
  <c r="SN23" i="3"/>
  <c r="NX29" i="3"/>
  <c r="RT25" i="3"/>
  <c r="QF26" i="3"/>
  <c r="IN36" i="3"/>
  <c r="KV33" i="3"/>
  <c r="ND30" i="3"/>
  <c r="PL28" i="3"/>
  <c r="JH35" i="3"/>
  <c r="TH22" i="3"/>
  <c r="UB21" i="3"/>
  <c r="MJ32" i="3"/>
  <c r="BN54" i="3"/>
  <c r="BM54" i="3"/>
  <c r="BD55" i="3"/>
  <c r="BF55" i="3"/>
  <c r="JN38" i="9"/>
  <c r="BZ53" i="3"/>
  <c r="DS38" i="9"/>
  <c r="BX53" i="3"/>
  <c r="NS33" i="3"/>
  <c r="NT32" i="3"/>
  <c r="CF53" i="3"/>
  <c r="CE54" i="3"/>
  <c r="QB29" i="3"/>
  <c r="QA30" i="3"/>
  <c r="EC49" i="3"/>
  <c r="ED48" i="3"/>
  <c r="MF34" i="3"/>
  <c r="ME35" i="3"/>
  <c r="JC39" i="3"/>
  <c r="JD38" i="3"/>
  <c r="FH45" i="3"/>
  <c r="FG46" i="3"/>
  <c r="LL35" i="3"/>
  <c r="LK36" i="3"/>
  <c r="GA44" i="3"/>
  <c r="GB43" i="3"/>
  <c r="MZ33" i="3"/>
  <c r="MY34" i="3"/>
  <c r="QV28" i="3"/>
  <c r="QW28" i="3" s="1"/>
  <c r="QU29" i="3"/>
  <c r="UQ24" i="3"/>
  <c r="UR23" i="3"/>
  <c r="PG31" i="3"/>
  <c r="PH30" i="3"/>
  <c r="PI30" i="3" s="1"/>
  <c r="VL22" i="3"/>
  <c r="VK23" i="3"/>
  <c r="GU42" i="3"/>
  <c r="GV41" i="3"/>
  <c r="WY21" i="3"/>
  <c r="WZ20" i="3"/>
  <c r="XA20" i="3" s="1"/>
  <c r="BU55" i="3"/>
  <c r="BV54" i="3"/>
  <c r="BZ54" i="3" s="1"/>
  <c r="EW47" i="3"/>
  <c r="EX46" i="3"/>
  <c r="KQ37" i="3"/>
  <c r="KR36" i="3"/>
  <c r="HO41" i="3"/>
  <c r="HP40" i="3"/>
  <c r="C40" i="9"/>
  <c r="D40" i="9" s="1"/>
  <c r="OM32" i="3"/>
  <c r="ON31" i="3"/>
  <c r="BB56" i="3"/>
  <c r="BF56" i="3" s="1"/>
  <c r="BA57" i="3"/>
  <c r="DJ50" i="3"/>
  <c r="DI51" i="3"/>
  <c r="CP52" i="3"/>
  <c r="CO53" i="3"/>
  <c r="TC26" i="3"/>
  <c r="TD25" i="3"/>
  <c r="GL42" i="3"/>
  <c r="GK43" i="3"/>
  <c r="CY52" i="3"/>
  <c r="CZ51" i="3"/>
  <c r="EM48" i="3"/>
  <c r="EN47" i="3"/>
  <c r="FQ45" i="3"/>
  <c r="FR44" i="3"/>
  <c r="WF21" i="3"/>
  <c r="WE22" i="3"/>
  <c r="SJ26" i="3"/>
  <c r="SI27" i="3"/>
  <c r="II40" i="3"/>
  <c r="IJ39" i="3"/>
  <c r="TX24" i="3"/>
  <c r="TW25" i="3"/>
  <c r="DT49" i="3"/>
  <c r="DS50" i="3"/>
  <c r="RO28" i="3"/>
  <c r="RP27" i="3"/>
  <c r="RQ27" i="3" s="1"/>
  <c r="BK56" i="3"/>
  <c r="BL55" i="3"/>
  <c r="BN55" i="3" s="1"/>
  <c r="IL37" i="3"/>
  <c r="IM37" i="3"/>
  <c r="KU34" i="3"/>
  <c r="KT34" i="3"/>
  <c r="W38" i="9"/>
  <c r="FR38" i="9"/>
  <c r="LL38" i="9"/>
  <c r="HP38" i="9"/>
  <c r="JG36" i="3"/>
  <c r="JF36" i="3"/>
  <c r="OQ29" i="3"/>
  <c r="OP29" i="3"/>
  <c r="UU21" i="3"/>
  <c r="UT21" i="3"/>
  <c r="UV20" i="3"/>
  <c r="FB45" i="3"/>
  <c r="EZ45" i="3"/>
  <c r="EY45" i="3"/>
  <c r="KS35" i="3"/>
  <c r="KW35" i="3"/>
  <c r="KZ35" i="3"/>
  <c r="KY35" i="3"/>
  <c r="LM39" i="9"/>
  <c r="JO39" i="9"/>
  <c r="FQ39" i="9"/>
  <c r="HM39" i="9"/>
  <c r="HL39" i="9"/>
  <c r="FP39" i="9"/>
  <c r="FN39" i="9"/>
  <c r="DQ39" i="9"/>
  <c r="DP39" i="9"/>
  <c r="X39" i="9"/>
  <c r="BR39" i="9"/>
  <c r="BU39" i="9" s="1"/>
  <c r="G39" i="9"/>
  <c r="LH39" i="9"/>
  <c r="LI39" i="9"/>
  <c r="JK39" i="9"/>
  <c r="JJ39" i="9"/>
  <c r="HQ39" i="9"/>
  <c r="HO39" i="9"/>
  <c r="HN39" i="9"/>
  <c r="FO39" i="9"/>
  <c r="FS39" i="9"/>
  <c r="DR39" i="9"/>
  <c r="DT39" i="9"/>
  <c r="BV39" i="9"/>
  <c r="F39" i="9"/>
  <c r="U39" i="9"/>
  <c r="V39" i="9"/>
  <c r="T39" i="9"/>
  <c r="OO30" i="3"/>
  <c r="OS30" i="3"/>
  <c r="OU30" i="3"/>
  <c r="OV30" i="3"/>
  <c r="DN49" i="3"/>
  <c r="DL49" i="3"/>
  <c r="DK49" i="3"/>
  <c r="CR51" i="3"/>
  <c r="CT51" i="3"/>
  <c r="CQ51" i="3"/>
  <c r="TK24" i="3"/>
  <c r="TI24" i="3"/>
  <c r="TL24" i="3"/>
  <c r="TE24" i="3"/>
  <c r="GN41" i="3"/>
  <c r="GP41" i="3"/>
  <c r="GM41" i="3"/>
  <c r="DA50" i="3"/>
  <c r="DD50" i="3"/>
  <c r="DB50" i="3"/>
  <c r="EO46" i="3"/>
  <c r="ER46" i="3"/>
  <c r="EP46" i="3"/>
  <c r="FV43" i="3"/>
  <c r="FS43" i="3"/>
  <c r="FT43" i="3"/>
  <c r="WM20" i="3"/>
  <c r="WK20" i="3"/>
  <c r="WG20" i="3"/>
  <c r="WN20" i="3"/>
  <c r="SQ25" i="3"/>
  <c r="SO25" i="3"/>
  <c r="SK25" i="3"/>
  <c r="SR25" i="3"/>
  <c r="IK38" i="3"/>
  <c r="IO38" i="3"/>
  <c r="IQ38" i="3"/>
  <c r="IR38" i="3"/>
  <c r="UF23" i="3"/>
  <c r="TY23" i="3"/>
  <c r="UE23" i="3"/>
  <c r="UC23" i="3"/>
  <c r="DU48" i="3"/>
  <c r="DX48" i="3"/>
  <c r="DV48" i="3"/>
  <c r="RS26" i="3"/>
  <c r="RR26" i="3"/>
  <c r="SM24" i="3"/>
  <c r="SL24" i="3"/>
  <c r="UA22" i="3"/>
  <c r="TZ22" i="3"/>
  <c r="NV30" i="3"/>
  <c r="NW30" i="3"/>
  <c r="NX30" i="3" s="1"/>
  <c r="QE27" i="3"/>
  <c r="QD27" i="3"/>
  <c r="LO33" i="3"/>
  <c r="LN33" i="3"/>
  <c r="TF23" i="3"/>
  <c r="TG23" i="3"/>
  <c r="NC31" i="3"/>
  <c r="NB31" i="3"/>
  <c r="NU31" i="3"/>
  <c r="NY31" i="3"/>
  <c r="OA31" i="3"/>
  <c r="OB31" i="3"/>
  <c r="CG52" i="3"/>
  <c r="CJ52" i="3"/>
  <c r="CH52" i="3"/>
  <c r="QC28" i="3"/>
  <c r="QI28" i="3"/>
  <c r="QG28" i="3"/>
  <c r="QJ28" i="3"/>
  <c r="EE47" i="3"/>
  <c r="EF47" i="3"/>
  <c r="EH47" i="3"/>
  <c r="MM33" i="3"/>
  <c r="MN33" i="3"/>
  <c r="MG33" i="3"/>
  <c r="MK33" i="3"/>
  <c r="HQ39" i="3"/>
  <c r="HT39" i="3"/>
  <c r="HR39" i="3"/>
  <c r="JE37" i="3"/>
  <c r="JI37" i="3"/>
  <c r="JL37" i="3"/>
  <c r="JK37" i="3"/>
  <c r="FI44" i="3"/>
  <c r="FL44" i="3"/>
  <c r="FJ44" i="3"/>
  <c r="LM34" i="3"/>
  <c r="LS34" i="3"/>
  <c r="LQ34" i="3"/>
  <c r="LT34" i="3"/>
  <c r="GC42" i="3"/>
  <c r="GF42" i="3"/>
  <c r="GD42" i="3"/>
  <c r="NH32" i="3"/>
  <c r="NG32" i="3"/>
  <c r="NE32" i="3"/>
  <c r="NA32" i="3"/>
  <c r="QY27" i="3"/>
  <c r="QX27" i="3"/>
  <c r="UY22" i="3"/>
  <c r="US22" i="3"/>
  <c r="UW22" i="3"/>
  <c r="UZ22" i="3"/>
  <c r="PK29" i="3"/>
  <c r="PL29" i="3" s="1"/>
  <c r="PJ29" i="3"/>
  <c r="VN21" i="3"/>
  <c r="VO21" i="3"/>
  <c r="VP21" i="3" s="1"/>
  <c r="GZ40" i="3"/>
  <c r="GX40" i="3"/>
  <c r="GW40" i="3"/>
  <c r="XC19" i="3"/>
  <c r="XB19" i="3"/>
  <c r="KB32" i="3"/>
  <c r="A77" i="9"/>
  <c r="JX35" i="3"/>
  <c r="JW36" i="3"/>
  <c r="AG42" i="3"/>
  <c r="AH41" i="3"/>
  <c r="W59" i="3"/>
  <c r="X58" i="3"/>
  <c r="AR58" i="3"/>
  <c r="AQ59" i="3"/>
  <c r="N58" i="3"/>
  <c r="M59" i="3"/>
  <c r="A61" i="3"/>
  <c r="AL40" i="3"/>
  <c r="AI40" i="3"/>
  <c r="AJ40" i="3"/>
  <c r="AB57" i="3"/>
  <c r="Y57" i="3"/>
  <c r="Z57" i="3"/>
  <c r="AS57" i="3"/>
  <c r="AT57" i="3"/>
  <c r="AV57" i="3"/>
  <c r="JZ33" i="3"/>
  <c r="KA33" i="3"/>
  <c r="KC34" i="3"/>
  <c r="JY34" i="3"/>
  <c r="KE34" i="3"/>
  <c r="KF34" i="3"/>
  <c r="R57" i="3"/>
  <c r="O57" i="3"/>
  <c r="P57" i="3"/>
  <c r="BT55" i="3"/>
  <c r="KP37" i="3"/>
  <c r="UP24" i="3"/>
  <c r="DH51" i="3"/>
  <c r="CX52" i="3"/>
  <c r="CN53" i="3"/>
  <c r="RN28" i="3"/>
  <c r="CD54" i="3"/>
  <c r="VJ23" i="3"/>
  <c r="PF31" i="3"/>
  <c r="GT42" i="3"/>
  <c r="TB26" i="3"/>
  <c r="SH27" i="3"/>
  <c r="FZ44" i="3"/>
  <c r="WD22" i="3"/>
  <c r="AP59" i="3"/>
  <c r="QT29" i="3"/>
  <c r="JV36" i="3"/>
  <c r="IH40" i="3"/>
  <c r="OL32" i="3"/>
  <c r="TV25" i="3"/>
  <c r="MX34" i="3"/>
  <c r="V59" i="3"/>
  <c r="LJ36" i="3"/>
  <c r="L59" i="3"/>
  <c r="EB49" i="3"/>
  <c r="AF42" i="3"/>
  <c r="JB39" i="3"/>
  <c r="WX21" i="3"/>
  <c r="EL48" i="3"/>
  <c r="BJ56" i="3"/>
  <c r="FF46" i="3"/>
  <c r="EV47" i="3"/>
  <c r="AZ57" i="3"/>
  <c r="HN41" i="3"/>
  <c r="PZ30" i="3"/>
  <c r="DR50" i="3"/>
  <c r="GJ43" i="3"/>
  <c r="NR33" i="3"/>
  <c r="FP45" i="3"/>
  <c r="MD35" i="3"/>
  <c r="QF27" i="3" l="1"/>
  <c r="RT26" i="3"/>
  <c r="QZ27" i="3"/>
  <c r="ND31" i="3"/>
  <c r="SN24" i="3"/>
  <c r="IN37" i="3"/>
  <c r="OR29" i="3"/>
  <c r="TH23" i="3"/>
  <c r="BW54" i="3"/>
  <c r="BX54" i="3"/>
  <c r="BC56" i="3"/>
  <c r="BD56" i="3"/>
  <c r="JH36" i="3"/>
  <c r="KV34" i="3"/>
  <c r="BP55" i="3"/>
  <c r="BM55" i="3"/>
  <c r="W39" i="9"/>
  <c r="JN39" i="9"/>
  <c r="UV21" i="3"/>
  <c r="BK57" i="3"/>
  <c r="BL56" i="3"/>
  <c r="BP56" i="3" s="1"/>
  <c r="RO29" i="3"/>
  <c r="RP28" i="3"/>
  <c r="RQ28" i="3" s="1"/>
  <c r="IJ40" i="3"/>
  <c r="II41" i="3"/>
  <c r="FR45" i="3"/>
  <c r="FQ46" i="3"/>
  <c r="EM49" i="3"/>
  <c r="EN48" i="3"/>
  <c r="CY53" i="3"/>
  <c r="CZ52" i="3"/>
  <c r="TD26" i="3"/>
  <c r="TC27" i="3"/>
  <c r="ON32" i="3"/>
  <c r="OM33" i="3"/>
  <c r="VL23" i="3"/>
  <c r="VK24" i="3"/>
  <c r="QV29" i="3"/>
  <c r="QW29" i="3" s="1"/>
  <c r="QU30" i="3"/>
  <c r="MZ34" i="3"/>
  <c r="MY35" i="3"/>
  <c r="LL36" i="3"/>
  <c r="LK37" i="3"/>
  <c r="FH46" i="3"/>
  <c r="FG47" i="3"/>
  <c r="ME36" i="3"/>
  <c r="MF35" i="3"/>
  <c r="QB30" i="3"/>
  <c r="QA31" i="3"/>
  <c r="CF54" i="3"/>
  <c r="CE55" i="3"/>
  <c r="DS51" i="3"/>
  <c r="DT50" i="3"/>
  <c r="TW26" i="3"/>
  <c r="TX25" i="3"/>
  <c r="SI28" i="3"/>
  <c r="SJ27" i="3"/>
  <c r="WF22" i="3"/>
  <c r="WE23" i="3"/>
  <c r="GK44" i="3"/>
  <c r="GL43" i="3"/>
  <c r="CP53" i="3"/>
  <c r="CO54" i="3"/>
  <c r="DJ51" i="3"/>
  <c r="DI52" i="3"/>
  <c r="BB57" i="3"/>
  <c r="BF57" i="3" s="1"/>
  <c r="BA58" i="3"/>
  <c r="HO42" i="3"/>
  <c r="C41" i="9"/>
  <c r="D41" i="9" s="1"/>
  <c r="HP41" i="3"/>
  <c r="KR37" i="3"/>
  <c r="KQ38" i="3"/>
  <c r="EX47" i="3"/>
  <c r="EW48" i="3"/>
  <c r="BV55" i="3"/>
  <c r="BW55" i="3" s="1"/>
  <c r="BU56" i="3"/>
  <c r="WY22" i="3"/>
  <c r="WZ21" i="3"/>
  <c r="XA21" i="3" s="1"/>
  <c r="GU43" i="3"/>
  <c r="GV42" i="3"/>
  <c r="PG32" i="3"/>
  <c r="PH31" i="3"/>
  <c r="PI31" i="3" s="1"/>
  <c r="UQ25" i="3"/>
  <c r="UR24" i="3"/>
  <c r="GA45" i="3"/>
  <c r="GB44" i="3"/>
  <c r="JD39" i="3"/>
  <c r="JC40" i="3"/>
  <c r="ED49" i="3"/>
  <c r="EC50" i="3"/>
  <c r="NT33" i="3"/>
  <c r="NS34" i="3"/>
  <c r="XD19" i="3"/>
  <c r="JG37" i="3"/>
  <c r="JF37" i="3"/>
  <c r="QE28" i="3"/>
  <c r="QD28" i="3"/>
  <c r="LP33" i="3"/>
  <c r="UB22" i="3"/>
  <c r="IL38" i="3"/>
  <c r="IM38" i="3"/>
  <c r="SM25" i="3"/>
  <c r="SL25" i="3"/>
  <c r="WH20" i="3"/>
  <c r="WI20" i="3"/>
  <c r="OP30" i="3"/>
  <c r="OQ30" i="3"/>
  <c r="LL39" i="9"/>
  <c r="DS39" i="9"/>
  <c r="FR39" i="9"/>
  <c r="HP39" i="9"/>
  <c r="KU35" i="3"/>
  <c r="KT35" i="3"/>
  <c r="DV49" i="3"/>
  <c r="DU49" i="3"/>
  <c r="DX49" i="3"/>
  <c r="UF24" i="3"/>
  <c r="TY24" i="3"/>
  <c r="UE24" i="3"/>
  <c r="UC24" i="3"/>
  <c r="SO26" i="3"/>
  <c r="SR26" i="3"/>
  <c r="SQ26" i="3"/>
  <c r="SK26" i="3"/>
  <c r="WM21" i="3"/>
  <c r="WG21" i="3"/>
  <c r="WN21" i="3"/>
  <c r="WK21" i="3"/>
  <c r="GP42" i="3"/>
  <c r="GN42" i="3"/>
  <c r="GM42" i="3"/>
  <c r="CQ52" i="3"/>
  <c r="CT52" i="3"/>
  <c r="CR52" i="3"/>
  <c r="DN50" i="3"/>
  <c r="DL50" i="3"/>
  <c r="DK50" i="3"/>
  <c r="HQ40" i="3"/>
  <c r="HT40" i="3"/>
  <c r="HR40" i="3"/>
  <c r="KS36" i="3"/>
  <c r="KW36" i="3"/>
  <c r="KY36" i="3"/>
  <c r="KZ36" i="3"/>
  <c r="FB46" i="3"/>
  <c r="EZ46" i="3"/>
  <c r="EY46" i="3"/>
  <c r="XC20" i="3"/>
  <c r="XB20" i="3"/>
  <c r="GW41" i="3"/>
  <c r="GZ41" i="3"/>
  <c r="GX41" i="3"/>
  <c r="PK30" i="3"/>
  <c r="PJ30" i="3"/>
  <c r="UW23" i="3"/>
  <c r="US23" i="3"/>
  <c r="UY23" i="3"/>
  <c r="UZ23" i="3"/>
  <c r="GF43" i="3"/>
  <c r="GC43" i="3"/>
  <c r="GD43" i="3"/>
  <c r="JL38" i="3"/>
  <c r="JK38" i="3"/>
  <c r="JE38" i="3"/>
  <c r="JI38" i="3"/>
  <c r="EF48" i="3"/>
  <c r="EE48" i="3"/>
  <c r="EH48" i="3"/>
  <c r="OB32" i="3"/>
  <c r="NU32" i="3"/>
  <c r="NY32" i="3"/>
  <c r="OA32" i="3"/>
  <c r="UT22" i="3"/>
  <c r="UU22" i="3"/>
  <c r="NB32" i="3"/>
  <c r="NC32" i="3"/>
  <c r="ND32" i="3" s="1"/>
  <c r="LO34" i="3"/>
  <c r="LN34" i="3"/>
  <c r="MH33" i="3"/>
  <c r="MI33" i="3"/>
  <c r="MJ33" i="3" s="1"/>
  <c r="NV31" i="3"/>
  <c r="NW31" i="3"/>
  <c r="UA23" i="3"/>
  <c r="TZ23" i="3"/>
  <c r="TF24" i="3"/>
  <c r="TG24" i="3"/>
  <c r="RR27" i="3"/>
  <c r="RS27" i="3"/>
  <c r="RT27" i="3" s="1"/>
  <c r="IQ39" i="3"/>
  <c r="IK39" i="3"/>
  <c r="IR39" i="3"/>
  <c r="IO39" i="3"/>
  <c r="FT44" i="3"/>
  <c r="FS44" i="3"/>
  <c r="FV44" i="3"/>
  <c r="EO47" i="3"/>
  <c r="ER47" i="3"/>
  <c r="EP47" i="3"/>
  <c r="DB51" i="3"/>
  <c r="DA51" i="3"/>
  <c r="DD51" i="3"/>
  <c r="TE25" i="3"/>
  <c r="TK25" i="3"/>
  <c r="TL25" i="3"/>
  <c r="TI25" i="3"/>
  <c r="OO31" i="3"/>
  <c r="OV31" i="3"/>
  <c r="OS31" i="3"/>
  <c r="OU31" i="3"/>
  <c r="LH40" i="9"/>
  <c r="JK40" i="9"/>
  <c r="JJ40" i="9"/>
  <c r="HO40" i="9"/>
  <c r="FS40" i="9"/>
  <c r="T40" i="9"/>
  <c r="LM40" i="9"/>
  <c r="JO40" i="9"/>
  <c r="FQ40" i="9"/>
  <c r="HM40" i="9"/>
  <c r="HN40" i="9"/>
  <c r="FO40" i="9"/>
  <c r="FN40" i="9"/>
  <c r="DR40" i="9"/>
  <c r="DT40" i="9"/>
  <c r="X40" i="9"/>
  <c r="BV40" i="9"/>
  <c r="F40" i="9"/>
  <c r="U40" i="9"/>
  <c r="LI40" i="9"/>
  <c r="HQ40" i="9"/>
  <c r="HL40" i="9"/>
  <c r="FP40" i="9"/>
  <c r="DQ40" i="9"/>
  <c r="DP40" i="9"/>
  <c r="BR40" i="9"/>
  <c r="BU40" i="9" s="1"/>
  <c r="G40" i="9"/>
  <c r="V40" i="9"/>
  <c r="VM22" i="3"/>
  <c r="VQ22" i="3"/>
  <c r="VS22" i="3"/>
  <c r="VT22" i="3"/>
  <c r="QY28" i="3"/>
  <c r="QX28" i="3"/>
  <c r="NG33" i="3"/>
  <c r="NH33" i="3"/>
  <c r="NE33" i="3"/>
  <c r="NA33" i="3"/>
  <c r="LQ35" i="3"/>
  <c r="LT35" i="3"/>
  <c r="LS35" i="3"/>
  <c r="LM35" i="3"/>
  <c r="FJ45" i="3"/>
  <c r="FL45" i="3"/>
  <c r="FI45" i="3"/>
  <c r="MM34" i="3"/>
  <c r="MN34" i="3"/>
  <c r="MK34" i="3"/>
  <c r="MG34" i="3"/>
  <c r="QG29" i="3"/>
  <c r="QI29" i="3"/>
  <c r="QJ29" i="3"/>
  <c r="QC29" i="3"/>
  <c r="CG53" i="3"/>
  <c r="CJ53" i="3"/>
  <c r="CH53" i="3"/>
  <c r="A78" i="9"/>
  <c r="KB33" i="3"/>
  <c r="W60" i="3"/>
  <c r="X59" i="3"/>
  <c r="N59" i="3"/>
  <c r="M60" i="3"/>
  <c r="AQ60" i="3"/>
  <c r="AR59" i="3"/>
  <c r="JW37" i="3"/>
  <c r="JX36" i="3"/>
  <c r="AG43" i="3"/>
  <c r="AH42" i="3"/>
  <c r="AB58" i="3"/>
  <c r="Y58" i="3"/>
  <c r="Z58" i="3"/>
  <c r="A62" i="3"/>
  <c r="BC57" i="3"/>
  <c r="AL41" i="3"/>
  <c r="AJ41" i="3"/>
  <c r="AI41" i="3"/>
  <c r="JZ34" i="3"/>
  <c r="KA34" i="3"/>
  <c r="R58" i="3"/>
  <c r="O58" i="3"/>
  <c r="P58" i="3"/>
  <c r="AS58" i="3"/>
  <c r="AT58" i="3"/>
  <c r="AV58" i="3"/>
  <c r="KC35" i="3"/>
  <c r="JY35" i="3"/>
  <c r="KE35" i="3"/>
  <c r="KF35" i="3"/>
  <c r="IH41" i="3"/>
  <c r="WD23" i="3"/>
  <c r="DH52" i="3"/>
  <c r="GT43" i="3"/>
  <c r="CN54" i="3"/>
  <c r="AZ58" i="3"/>
  <c r="BT56" i="3"/>
  <c r="MD36" i="3"/>
  <c r="LJ37" i="3"/>
  <c r="V60" i="3"/>
  <c r="TB27" i="3"/>
  <c r="OL33" i="3"/>
  <c r="TV26" i="3"/>
  <c r="JB40" i="3"/>
  <c r="RN29" i="3"/>
  <c r="EV48" i="3"/>
  <c r="JV37" i="3"/>
  <c r="BJ57" i="3"/>
  <c r="SH28" i="3"/>
  <c r="NR34" i="3"/>
  <c r="CX53" i="3"/>
  <c r="AP60" i="3"/>
  <c r="EL49" i="3"/>
  <c r="AF43" i="3"/>
  <c r="FF47" i="3"/>
  <c r="CD55" i="3"/>
  <c r="VJ24" i="3"/>
  <c r="GJ44" i="3"/>
  <c r="WX22" i="3"/>
  <c r="QT30" i="3"/>
  <c r="DR51" i="3"/>
  <c r="FP46" i="3"/>
  <c r="MX35" i="3"/>
  <c r="HN42" i="3"/>
  <c r="FZ45" i="3"/>
  <c r="PZ31" i="3"/>
  <c r="UP25" i="3"/>
  <c r="PF32" i="3"/>
  <c r="L60" i="3"/>
  <c r="EB50" i="3"/>
  <c r="KP38" i="3"/>
  <c r="TH24" i="3" l="1"/>
  <c r="QZ28" i="3"/>
  <c r="NX31" i="3"/>
  <c r="UV22" i="3"/>
  <c r="SN25" i="3"/>
  <c r="JH37" i="3"/>
  <c r="WJ20" i="3"/>
  <c r="IN38" i="3"/>
  <c r="LP34" i="3"/>
  <c r="PL30" i="3"/>
  <c r="XD20" i="3"/>
  <c r="KV35" i="3"/>
  <c r="QF28" i="3"/>
  <c r="OR30" i="3"/>
  <c r="BM56" i="3"/>
  <c r="BZ55" i="3"/>
  <c r="BD57" i="3"/>
  <c r="BN56" i="3"/>
  <c r="BX55" i="3"/>
  <c r="DS40" i="9"/>
  <c r="JN40" i="9"/>
  <c r="LL40" i="9"/>
  <c r="UB23" i="3"/>
  <c r="GA46" i="3"/>
  <c r="GB45" i="3"/>
  <c r="UQ26" i="3"/>
  <c r="UR25" i="3"/>
  <c r="PH32" i="3"/>
  <c r="PG33" i="3"/>
  <c r="GV43" i="3"/>
  <c r="GU44" i="3"/>
  <c r="WY23" i="3"/>
  <c r="WZ22" i="3"/>
  <c r="BA59" i="3"/>
  <c r="BB58" i="3"/>
  <c r="BC58" i="3" s="1"/>
  <c r="DI53" i="3"/>
  <c r="DJ52" i="3"/>
  <c r="CO55" i="3"/>
  <c r="CP54" i="3"/>
  <c r="WF23" i="3"/>
  <c r="WE24" i="3"/>
  <c r="CE56" i="3"/>
  <c r="CF55" i="3"/>
  <c r="QB31" i="3"/>
  <c r="QA32" i="3"/>
  <c r="FH47" i="3"/>
  <c r="FG48" i="3"/>
  <c r="LK38" i="3"/>
  <c r="LL37" i="3"/>
  <c r="MY36" i="3"/>
  <c r="MZ35" i="3"/>
  <c r="QV30" i="3"/>
  <c r="QW30" i="3" s="1"/>
  <c r="QU31" i="3"/>
  <c r="VK25" i="3"/>
  <c r="VL24" i="3"/>
  <c r="ON33" i="3"/>
  <c r="OM34" i="3"/>
  <c r="TC28" i="3"/>
  <c r="TD27" i="3"/>
  <c r="FQ47" i="3"/>
  <c r="FR46" i="3"/>
  <c r="IJ41" i="3"/>
  <c r="II42" i="3"/>
  <c r="NT34" i="3"/>
  <c r="NS35" i="3"/>
  <c r="EC51" i="3"/>
  <c r="ED50" i="3"/>
  <c r="JC41" i="3"/>
  <c r="JD40" i="3"/>
  <c r="BV56" i="3"/>
  <c r="BW56" i="3" s="1"/>
  <c r="BU57" i="3"/>
  <c r="EX48" i="3"/>
  <c r="EW49" i="3"/>
  <c r="KQ39" i="3"/>
  <c r="KR38" i="3"/>
  <c r="C42" i="9"/>
  <c r="D42" i="9" s="1"/>
  <c r="HP42" i="3"/>
  <c r="HO43" i="3"/>
  <c r="GK45" i="3"/>
  <c r="GL44" i="3"/>
  <c r="SI29" i="3"/>
  <c r="SJ28" i="3"/>
  <c r="TX26" i="3"/>
  <c r="TW27" i="3"/>
  <c r="DS52" i="3"/>
  <c r="DT51" i="3"/>
  <c r="ME37" i="3"/>
  <c r="MF36" i="3"/>
  <c r="CY54" i="3"/>
  <c r="CZ53" i="3"/>
  <c r="EN49" i="3"/>
  <c r="EM50" i="3"/>
  <c r="RP29" i="3"/>
  <c r="RO30" i="3"/>
  <c r="BL57" i="3"/>
  <c r="BN57" i="3" s="1"/>
  <c r="BK58" i="3"/>
  <c r="LN35" i="3"/>
  <c r="LO35" i="3"/>
  <c r="NB33" i="3"/>
  <c r="NC33" i="3"/>
  <c r="ND33" i="3" s="1"/>
  <c r="HP40" i="9"/>
  <c r="W40" i="9"/>
  <c r="KT36" i="3"/>
  <c r="KU36" i="3"/>
  <c r="KV36" i="3" s="1"/>
  <c r="NY33" i="3"/>
  <c r="OB33" i="3"/>
  <c r="NU33" i="3"/>
  <c r="OA33" i="3"/>
  <c r="EE49" i="3"/>
  <c r="EF49" i="3"/>
  <c r="EH49" i="3"/>
  <c r="JL39" i="3"/>
  <c r="JE39" i="3"/>
  <c r="JI39" i="3"/>
  <c r="JK39" i="3"/>
  <c r="FB47" i="3"/>
  <c r="EZ47" i="3"/>
  <c r="EY47" i="3"/>
  <c r="KZ37" i="3"/>
  <c r="KW37" i="3"/>
  <c r="KS37" i="3"/>
  <c r="KY37" i="3"/>
  <c r="LM41" i="9"/>
  <c r="JO41" i="9"/>
  <c r="FQ41" i="9"/>
  <c r="HM41" i="9"/>
  <c r="HN41" i="9"/>
  <c r="FO41" i="9"/>
  <c r="FN41" i="9"/>
  <c r="DQ41" i="9"/>
  <c r="DT41" i="9"/>
  <c r="BV41" i="9"/>
  <c r="F41" i="9"/>
  <c r="U41" i="9"/>
  <c r="V41" i="9"/>
  <c r="LH41" i="9"/>
  <c r="LI41" i="9"/>
  <c r="JK41" i="9"/>
  <c r="JJ41" i="9"/>
  <c r="HQ41" i="9"/>
  <c r="HO41" i="9"/>
  <c r="HL41" i="9"/>
  <c r="FP41" i="9"/>
  <c r="FS41" i="9"/>
  <c r="DR41" i="9"/>
  <c r="DP41" i="9"/>
  <c r="X41" i="9"/>
  <c r="BR41" i="9"/>
  <c r="BU41" i="9" s="1"/>
  <c r="G41" i="9"/>
  <c r="T41" i="9"/>
  <c r="GP43" i="3"/>
  <c r="GN43" i="3"/>
  <c r="GM43" i="3"/>
  <c r="SQ27" i="3"/>
  <c r="SR27" i="3"/>
  <c r="SO27" i="3"/>
  <c r="SK27" i="3"/>
  <c r="UE25" i="3"/>
  <c r="UC25" i="3"/>
  <c r="UF25" i="3"/>
  <c r="TY25" i="3"/>
  <c r="DX50" i="3"/>
  <c r="DV50" i="3"/>
  <c r="DU50" i="3"/>
  <c r="MN35" i="3"/>
  <c r="MM35" i="3"/>
  <c r="MG35" i="3"/>
  <c r="MK35" i="3"/>
  <c r="DB52" i="3"/>
  <c r="DA52" i="3"/>
  <c r="DD52" i="3"/>
  <c r="EP48" i="3"/>
  <c r="EO48" i="3"/>
  <c r="ER48" i="3"/>
  <c r="RS28" i="3"/>
  <c r="RR28" i="3"/>
  <c r="QD29" i="3"/>
  <c r="QE29" i="3"/>
  <c r="MI34" i="3"/>
  <c r="MH34" i="3"/>
  <c r="VO22" i="3"/>
  <c r="VN22" i="3"/>
  <c r="FR40" i="9"/>
  <c r="OP31" i="3"/>
  <c r="OQ31" i="3"/>
  <c r="TF25" i="3"/>
  <c r="TG25" i="3"/>
  <c r="TH25" i="3" s="1"/>
  <c r="IL39" i="3"/>
  <c r="IM39" i="3"/>
  <c r="NW32" i="3"/>
  <c r="NV32" i="3"/>
  <c r="JF38" i="3"/>
  <c r="JG38" i="3"/>
  <c r="UU23" i="3"/>
  <c r="UT23" i="3"/>
  <c r="WI21" i="3"/>
  <c r="WH21" i="3"/>
  <c r="SL26" i="3"/>
  <c r="SM26" i="3"/>
  <c r="SN26" i="3" s="1"/>
  <c r="UA24" i="3"/>
  <c r="TZ24" i="3"/>
  <c r="GC44" i="3"/>
  <c r="GF44" i="3"/>
  <c r="GD44" i="3"/>
  <c r="UY24" i="3"/>
  <c r="US24" i="3"/>
  <c r="UZ24" i="3"/>
  <c r="UW24" i="3"/>
  <c r="PK31" i="3"/>
  <c r="PJ31" i="3"/>
  <c r="GW42" i="3"/>
  <c r="GX42" i="3"/>
  <c r="GZ42" i="3"/>
  <c r="XC21" i="3"/>
  <c r="XB21" i="3"/>
  <c r="HQ41" i="3"/>
  <c r="HT41" i="3"/>
  <c r="HR41" i="3"/>
  <c r="DN51" i="3"/>
  <c r="DL51" i="3"/>
  <c r="DK51" i="3"/>
  <c r="CT53" i="3"/>
  <c r="CR53" i="3"/>
  <c r="CQ53" i="3"/>
  <c r="WM22" i="3"/>
  <c r="WN22" i="3"/>
  <c r="WG22" i="3"/>
  <c r="WK22" i="3"/>
  <c r="CG54" i="3"/>
  <c r="CJ54" i="3"/>
  <c r="CH54" i="3"/>
  <c r="QJ30" i="3"/>
  <c r="QC30" i="3"/>
  <c r="QI30" i="3"/>
  <c r="QG30" i="3"/>
  <c r="FL46" i="3"/>
  <c r="FJ46" i="3"/>
  <c r="FI46" i="3"/>
  <c r="LM36" i="3"/>
  <c r="LT36" i="3"/>
  <c r="LS36" i="3"/>
  <c r="LQ36" i="3"/>
  <c r="NA34" i="3"/>
  <c r="NH34" i="3"/>
  <c r="NG34" i="3"/>
  <c r="NE34" i="3"/>
  <c r="QY29" i="3"/>
  <c r="QX29" i="3"/>
  <c r="VT23" i="3"/>
  <c r="VM23" i="3"/>
  <c r="VQ23" i="3"/>
  <c r="VS23" i="3"/>
  <c r="OV32" i="3"/>
  <c r="OS32" i="3"/>
  <c r="OU32" i="3"/>
  <c r="OO32" i="3"/>
  <c r="TI26" i="3"/>
  <c r="TK26" i="3"/>
  <c r="TL26" i="3"/>
  <c r="TE26" i="3"/>
  <c r="FT45" i="3"/>
  <c r="FS45" i="3"/>
  <c r="FV45" i="3"/>
  <c r="IQ40" i="3"/>
  <c r="IR40" i="3"/>
  <c r="IO40" i="3"/>
  <c r="IK40" i="3"/>
  <c r="A79" i="9"/>
  <c r="KB34" i="3"/>
  <c r="N60" i="3"/>
  <c r="M61" i="3"/>
  <c r="AR60" i="3"/>
  <c r="AQ61" i="3"/>
  <c r="W61" i="3"/>
  <c r="X60" i="3"/>
  <c r="AH43" i="3"/>
  <c r="AG44" i="3"/>
  <c r="JX37" i="3"/>
  <c r="JW38" i="3"/>
  <c r="JZ35" i="3"/>
  <c r="KA35" i="3"/>
  <c r="A63" i="3"/>
  <c r="BP57" i="3"/>
  <c r="AS59" i="3"/>
  <c r="AT59" i="3"/>
  <c r="AV59" i="3"/>
  <c r="AB59" i="3"/>
  <c r="Z59" i="3"/>
  <c r="Y59" i="3"/>
  <c r="R59" i="3"/>
  <c r="O59" i="3"/>
  <c r="P59" i="3"/>
  <c r="AL42" i="3"/>
  <c r="AI42" i="3"/>
  <c r="AJ42" i="3"/>
  <c r="KE36" i="3"/>
  <c r="KF36" i="3"/>
  <c r="JY36" i="3"/>
  <c r="KC36" i="3"/>
  <c r="FF48" i="3"/>
  <c r="DH53" i="3"/>
  <c r="AF44" i="3"/>
  <c r="GT44" i="3"/>
  <c r="JV38" i="3"/>
  <c r="EV49" i="3"/>
  <c r="AP61" i="3"/>
  <c r="PF33" i="3"/>
  <c r="CD56" i="3"/>
  <c r="RN30" i="3"/>
  <c r="FP47" i="3"/>
  <c r="DR52" i="3"/>
  <c r="PZ32" i="3"/>
  <c r="WD24" i="3"/>
  <c r="JB41" i="3"/>
  <c r="MX36" i="3"/>
  <c r="UP26" i="3"/>
  <c r="BT57" i="3"/>
  <c r="SH29" i="3"/>
  <c r="OL34" i="3"/>
  <c r="GJ45" i="3"/>
  <c r="EL50" i="3"/>
  <c r="KP39" i="3"/>
  <c r="QT31" i="3"/>
  <c r="CN55" i="3"/>
  <c r="TB28" i="3"/>
  <c r="AZ59" i="3"/>
  <c r="VJ25" i="3"/>
  <c r="HN43" i="3"/>
  <c r="V61" i="3"/>
  <c r="LJ38" i="3"/>
  <c r="BJ58" i="3"/>
  <c r="TV27" i="3"/>
  <c r="IH42" i="3"/>
  <c r="CX54" i="3"/>
  <c r="MD37" i="3"/>
  <c r="WX23" i="3"/>
  <c r="NR35" i="3"/>
  <c r="L61" i="3"/>
  <c r="EB51" i="3"/>
  <c r="FZ46" i="3"/>
  <c r="QF29" i="3" l="1"/>
  <c r="LP35" i="3"/>
  <c r="QZ29" i="3"/>
  <c r="RT28" i="3"/>
  <c r="XD21" i="3"/>
  <c r="NX32" i="3"/>
  <c r="MJ34" i="3"/>
  <c r="PL31" i="3"/>
  <c r="JH38" i="3"/>
  <c r="IN39" i="3"/>
  <c r="OR31" i="3"/>
  <c r="VP22" i="3"/>
  <c r="BF58" i="3"/>
  <c r="BX56" i="3"/>
  <c r="BD58" i="3"/>
  <c r="BZ56" i="3"/>
  <c r="BM57" i="3"/>
  <c r="W41" i="9"/>
  <c r="DS41" i="9"/>
  <c r="HP41" i="9"/>
  <c r="LL41" i="9"/>
  <c r="CY55" i="3"/>
  <c r="CZ54" i="3"/>
  <c r="MF37" i="3"/>
  <c r="ME38" i="3"/>
  <c r="DT52" i="3"/>
  <c r="DS53" i="3"/>
  <c r="SJ29" i="3"/>
  <c r="SI30" i="3"/>
  <c r="GK46" i="3"/>
  <c r="GL45" i="3"/>
  <c r="EW50" i="3"/>
  <c r="EX49" i="3"/>
  <c r="BV57" i="3"/>
  <c r="BZ57" i="3" s="1"/>
  <c r="BU58" i="3"/>
  <c r="NT35" i="3"/>
  <c r="NS36" i="3"/>
  <c r="IJ42" i="3"/>
  <c r="II43" i="3"/>
  <c r="OM35" i="3"/>
  <c r="ON34" i="3"/>
  <c r="QV31" i="3"/>
  <c r="QU32" i="3"/>
  <c r="FH48" i="3"/>
  <c r="FG49" i="3"/>
  <c r="QA33" i="3"/>
  <c r="QB32" i="3"/>
  <c r="WF24" i="3"/>
  <c r="WE25" i="3"/>
  <c r="GV44" i="3"/>
  <c r="GU45" i="3"/>
  <c r="PH33" i="3"/>
  <c r="PG34" i="3"/>
  <c r="BL58" i="3"/>
  <c r="BP58" i="3" s="1"/>
  <c r="BK59" i="3"/>
  <c r="RP30" i="3"/>
  <c r="RO31" i="3"/>
  <c r="EM51" i="3"/>
  <c r="EN50" i="3"/>
  <c r="TW28" i="3"/>
  <c r="TX27" i="3"/>
  <c r="HP43" i="3"/>
  <c r="C43" i="9"/>
  <c r="D43" i="9" s="1"/>
  <c r="HO44" i="3"/>
  <c r="KQ40" i="3"/>
  <c r="KR39" i="3"/>
  <c r="JD41" i="3"/>
  <c r="JC42" i="3"/>
  <c r="EC52" i="3"/>
  <c r="ED51" i="3"/>
  <c r="FR47" i="3"/>
  <c r="FQ48" i="3"/>
  <c r="TD28" i="3"/>
  <c r="TC29" i="3"/>
  <c r="VK26" i="3"/>
  <c r="VL25" i="3"/>
  <c r="MZ36" i="3"/>
  <c r="MY37" i="3"/>
  <c r="LL38" i="3"/>
  <c r="LK39" i="3"/>
  <c r="CF56" i="3"/>
  <c r="CE57" i="3"/>
  <c r="CP55" i="3"/>
  <c r="CO56" i="3"/>
  <c r="DI54" i="3"/>
  <c r="DJ53" i="3"/>
  <c r="BA60" i="3"/>
  <c r="BB59" i="3"/>
  <c r="BF59" i="3" s="1"/>
  <c r="WY24" i="3"/>
  <c r="WZ23" i="3"/>
  <c r="UQ27" i="3"/>
  <c r="UR26" i="3"/>
  <c r="GB46" i="3"/>
  <c r="GA47" i="3"/>
  <c r="IM40" i="3"/>
  <c r="IL40" i="3"/>
  <c r="NC34" i="3"/>
  <c r="NB34" i="3"/>
  <c r="LN36" i="3"/>
  <c r="LO36" i="3"/>
  <c r="QD30" i="3"/>
  <c r="QE30" i="3"/>
  <c r="WI22" i="3"/>
  <c r="WH22" i="3"/>
  <c r="UB24" i="3"/>
  <c r="WJ21" i="3"/>
  <c r="UV23" i="3"/>
  <c r="MI35" i="3"/>
  <c r="MH35" i="3"/>
  <c r="TZ25" i="3"/>
  <c r="UA25" i="3"/>
  <c r="SM27" i="3"/>
  <c r="SL27" i="3"/>
  <c r="JN41" i="9"/>
  <c r="FR41" i="9"/>
  <c r="KU37" i="3"/>
  <c r="KT37" i="3"/>
  <c r="JF39" i="3"/>
  <c r="JG39" i="3"/>
  <c r="NW33" i="3"/>
  <c r="NV33" i="3"/>
  <c r="RX29" i="3"/>
  <c r="RW29" i="3"/>
  <c r="RQ29" i="3"/>
  <c r="RU29" i="3"/>
  <c r="EO49" i="3"/>
  <c r="ER49" i="3"/>
  <c r="EP49" i="3"/>
  <c r="UE26" i="3"/>
  <c r="TY26" i="3"/>
  <c r="UF26" i="3"/>
  <c r="UC26" i="3"/>
  <c r="HQ42" i="3"/>
  <c r="HT42" i="3"/>
  <c r="HR42" i="3"/>
  <c r="KY38" i="3"/>
  <c r="KZ38" i="3"/>
  <c r="KS38" i="3"/>
  <c r="KW38" i="3"/>
  <c r="JL40" i="3"/>
  <c r="JK40" i="3"/>
  <c r="JI40" i="3"/>
  <c r="JE40" i="3"/>
  <c r="EH50" i="3"/>
  <c r="EF50" i="3"/>
  <c r="EE50" i="3"/>
  <c r="FS46" i="3"/>
  <c r="FT46" i="3"/>
  <c r="FV46" i="3"/>
  <c r="TL27" i="3"/>
  <c r="TI27" i="3"/>
  <c r="TK27" i="3"/>
  <c r="TE27" i="3"/>
  <c r="VQ24" i="3"/>
  <c r="VT24" i="3"/>
  <c r="VS24" i="3"/>
  <c r="VM24" i="3"/>
  <c r="NE35" i="3"/>
  <c r="NG35" i="3"/>
  <c r="NH35" i="3"/>
  <c r="NA35" i="3"/>
  <c r="LM37" i="3"/>
  <c r="LQ37" i="3"/>
  <c r="LS37" i="3"/>
  <c r="LT37" i="3"/>
  <c r="CJ55" i="3"/>
  <c r="CH55" i="3"/>
  <c r="CG55" i="3"/>
  <c r="CT54" i="3"/>
  <c r="CQ54" i="3"/>
  <c r="CR54" i="3"/>
  <c r="DN52" i="3"/>
  <c r="DL52" i="3"/>
  <c r="DK52" i="3"/>
  <c r="XA22" i="3"/>
  <c r="XH22" i="3"/>
  <c r="XE22" i="3"/>
  <c r="XG22" i="3"/>
  <c r="US25" i="3"/>
  <c r="UZ25" i="3"/>
  <c r="UY25" i="3"/>
  <c r="UW25" i="3"/>
  <c r="GF45" i="3"/>
  <c r="GC45" i="3"/>
  <c r="GD45" i="3"/>
  <c r="TG26" i="3"/>
  <c r="TF26" i="3"/>
  <c r="OQ32" i="3"/>
  <c r="OP32" i="3"/>
  <c r="VO23" i="3"/>
  <c r="VN23" i="3"/>
  <c r="UU24" i="3"/>
  <c r="UT24" i="3"/>
  <c r="DD53" i="3"/>
  <c r="DB53" i="3"/>
  <c r="DA53" i="3"/>
  <c r="MK36" i="3"/>
  <c r="MN36" i="3"/>
  <c r="MM36" i="3"/>
  <c r="MG36" i="3"/>
  <c r="DV51" i="3"/>
  <c r="DU51" i="3"/>
  <c r="DX51" i="3"/>
  <c r="SO28" i="3"/>
  <c r="SR28" i="3"/>
  <c r="SQ28" i="3"/>
  <c r="SK28" i="3"/>
  <c r="GM44" i="3"/>
  <c r="GP44" i="3"/>
  <c r="GN44" i="3"/>
  <c r="LH42" i="9"/>
  <c r="LI42" i="9"/>
  <c r="JK42" i="9"/>
  <c r="JJ42" i="9"/>
  <c r="FQ42" i="9"/>
  <c r="HM42" i="9"/>
  <c r="HL42" i="9"/>
  <c r="FN42" i="9"/>
  <c r="FP42" i="9"/>
  <c r="DQ42" i="9"/>
  <c r="DP42" i="9"/>
  <c r="X42" i="9"/>
  <c r="BV42" i="9"/>
  <c r="G42" i="9"/>
  <c r="U42" i="9"/>
  <c r="LM42" i="9"/>
  <c r="JO42" i="9"/>
  <c r="HQ42" i="9"/>
  <c r="HO42" i="9"/>
  <c r="HN42" i="9"/>
  <c r="FO42" i="9"/>
  <c r="FS42" i="9"/>
  <c r="DR42" i="9"/>
  <c r="DT42" i="9"/>
  <c r="BR42" i="9"/>
  <c r="BU42" i="9" s="1"/>
  <c r="F42" i="9"/>
  <c r="V42" i="9"/>
  <c r="T42" i="9"/>
  <c r="EY48" i="3"/>
  <c r="FB48" i="3"/>
  <c r="EZ48" i="3"/>
  <c r="NY34" i="3"/>
  <c r="OB34" i="3"/>
  <c r="OA34" i="3"/>
  <c r="NU34" i="3"/>
  <c r="IQ41" i="3"/>
  <c r="IR41" i="3"/>
  <c r="IO41" i="3"/>
  <c r="IK41" i="3"/>
  <c r="OV33" i="3"/>
  <c r="OO33" i="3"/>
  <c r="OS33" i="3"/>
  <c r="OU33" i="3"/>
  <c r="QY30" i="3"/>
  <c r="QX30" i="3"/>
  <c r="FI47" i="3"/>
  <c r="FL47" i="3"/>
  <c r="FJ47" i="3"/>
  <c r="QG31" i="3"/>
  <c r="QC31" i="3"/>
  <c r="QI31" i="3"/>
  <c r="QJ31" i="3"/>
  <c r="WM23" i="3"/>
  <c r="WN23" i="3"/>
  <c r="WK23" i="3"/>
  <c r="WG23" i="3"/>
  <c r="GZ43" i="3"/>
  <c r="GW43" i="3"/>
  <c r="GX43" i="3"/>
  <c r="PI32" i="3"/>
  <c r="PP32" i="3"/>
  <c r="PM32" i="3"/>
  <c r="PO32" i="3"/>
  <c r="A80" i="9"/>
  <c r="KB35" i="3"/>
  <c r="JX38" i="3"/>
  <c r="JW39" i="3"/>
  <c r="AH44" i="3"/>
  <c r="AG45" i="3"/>
  <c r="W62" i="3"/>
  <c r="X61" i="3"/>
  <c r="AQ62" i="3"/>
  <c r="AR61" i="3"/>
  <c r="N61" i="3"/>
  <c r="M62" i="3"/>
  <c r="AB60" i="3"/>
  <c r="Y60" i="3"/>
  <c r="Z60" i="3"/>
  <c r="A64" i="3"/>
  <c r="KE37" i="3"/>
  <c r="KF37" i="3"/>
  <c r="KC37" i="3"/>
  <c r="JY37" i="3"/>
  <c r="AL43" i="3"/>
  <c r="AI43" i="3"/>
  <c r="AJ43" i="3"/>
  <c r="KA36" i="3"/>
  <c r="JZ36" i="3"/>
  <c r="AS60" i="3"/>
  <c r="AT60" i="3"/>
  <c r="AV60" i="3"/>
  <c r="R60" i="3"/>
  <c r="O60" i="3"/>
  <c r="P60" i="3"/>
  <c r="WD25" i="3"/>
  <c r="MD38" i="3"/>
  <c r="SH30" i="3"/>
  <c r="GT45" i="3"/>
  <c r="EL51" i="3"/>
  <c r="RN31" i="3"/>
  <c r="VJ26" i="3"/>
  <c r="KP40" i="3"/>
  <c r="AF45" i="3"/>
  <c r="JB42" i="3"/>
  <c r="BT58" i="3"/>
  <c r="CN56" i="3"/>
  <c r="DR53" i="3"/>
  <c r="GJ46" i="3"/>
  <c r="FP48" i="3"/>
  <c r="OL35" i="3"/>
  <c r="TB29" i="3"/>
  <c r="CD57" i="3"/>
  <c r="LJ39" i="3"/>
  <c r="FF49" i="3"/>
  <c r="EB52" i="3"/>
  <c r="PF34" i="3"/>
  <c r="UP27" i="3"/>
  <c r="L62" i="3"/>
  <c r="WX24" i="3"/>
  <c r="AZ60" i="3"/>
  <c r="NR36" i="3"/>
  <c r="QT32" i="3"/>
  <c r="EV50" i="3"/>
  <c r="TV28" i="3"/>
  <c r="JV39" i="3"/>
  <c r="IH43" i="3"/>
  <c r="BJ59" i="3"/>
  <c r="DH54" i="3"/>
  <c r="PZ33" i="3"/>
  <c r="CX55" i="3"/>
  <c r="FZ47" i="3"/>
  <c r="HN44" i="3"/>
  <c r="MX37" i="3"/>
  <c r="V62" i="3"/>
  <c r="AP62" i="3"/>
  <c r="QF30" i="3" l="1"/>
  <c r="QZ30" i="3"/>
  <c r="TH26" i="3"/>
  <c r="IN40" i="3"/>
  <c r="OR32" i="3"/>
  <c r="NX33" i="3"/>
  <c r="SN27" i="3"/>
  <c r="MJ35" i="3"/>
  <c r="LP36" i="3"/>
  <c r="ND34" i="3"/>
  <c r="JH39" i="3"/>
  <c r="UB25" i="3"/>
  <c r="BM58" i="3"/>
  <c r="BX57" i="3"/>
  <c r="BW57" i="3"/>
  <c r="BC59" i="3"/>
  <c r="BN58" i="3"/>
  <c r="BD59" i="3"/>
  <c r="W42" i="9"/>
  <c r="FR42" i="9"/>
  <c r="JN42" i="9"/>
  <c r="UQ28" i="3"/>
  <c r="UR27" i="3"/>
  <c r="WZ24" i="3"/>
  <c r="WY25" i="3"/>
  <c r="BB60" i="3"/>
  <c r="BF60" i="3" s="1"/>
  <c r="BA61" i="3"/>
  <c r="DI55" i="3"/>
  <c r="DJ54" i="3"/>
  <c r="VK27" i="3"/>
  <c r="VL26" i="3"/>
  <c r="ED52" i="3"/>
  <c r="EC53" i="3"/>
  <c r="KQ41" i="3"/>
  <c r="KR40" i="3"/>
  <c r="RP31" i="3"/>
  <c r="RO32" i="3"/>
  <c r="BK60" i="3"/>
  <c r="BL59" i="3"/>
  <c r="BP59" i="3" s="1"/>
  <c r="PG35" i="3"/>
  <c r="PH34" i="3"/>
  <c r="GV45" i="3"/>
  <c r="GU46" i="3"/>
  <c r="WE26" i="3"/>
  <c r="WF25" i="3"/>
  <c r="FG50" i="3"/>
  <c r="FH49" i="3"/>
  <c r="QV32" i="3"/>
  <c r="QU33" i="3"/>
  <c r="II44" i="3"/>
  <c r="IJ43" i="3"/>
  <c r="NT36" i="3"/>
  <c r="NS37" i="3"/>
  <c r="BU59" i="3"/>
  <c r="BV58" i="3"/>
  <c r="BX58" i="3" s="1"/>
  <c r="SI31" i="3"/>
  <c r="SJ30" i="3"/>
  <c r="DT53" i="3"/>
  <c r="DS54" i="3"/>
  <c r="ME39" i="3"/>
  <c r="MF38" i="3"/>
  <c r="GB47" i="3"/>
  <c r="GA48" i="3"/>
  <c r="CP56" i="3"/>
  <c r="CO57" i="3"/>
  <c r="CF57" i="3"/>
  <c r="CE58" i="3"/>
  <c r="LK40" i="3"/>
  <c r="LL39" i="3"/>
  <c r="MZ37" i="3"/>
  <c r="MY38" i="3"/>
  <c r="TD29" i="3"/>
  <c r="TC30" i="3"/>
  <c r="FQ49" i="3"/>
  <c r="FR48" i="3"/>
  <c r="JD42" i="3"/>
  <c r="JC43" i="3"/>
  <c r="C44" i="9"/>
  <c r="D44" i="9" s="1"/>
  <c r="HO45" i="3"/>
  <c r="HP44" i="3"/>
  <c r="TW29" i="3"/>
  <c r="TX28" i="3"/>
  <c r="EM52" i="3"/>
  <c r="EN51" i="3"/>
  <c r="QA34" i="3"/>
  <c r="QB33" i="3"/>
  <c r="ON35" i="3"/>
  <c r="OM36" i="3"/>
  <c r="EW51" i="3"/>
  <c r="EX50" i="3"/>
  <c r="GL46" i="3"/>
  <c r="GK47" i="3"/>
  <c r="CZ55" i="3"/>
  <c r="CY56" i="3"/>
  <c r="OP33" i="3"/>
  <c r="OQ33" i="3"/>
  <c r="IL41" i="3"/>
  <c r="IM41" i="3"/>
  <c r="NW34" i="3"/>
  <c r="NV34" i="3"/>
  <c r="DS42" i="9"/>
  <c r="HP42" i="9"/>
  <c r="LL42" i="9"/>
  <c r="SL28" i="3"/>
  <c r="SM28" i="3"/>
  <c r="UV24" i="3"/>
  <c r="VP23" i="3"/>
  <c r="UT25" i="3"/>
  <c r="UU25" i="3"/>
  <c r="XC22" i="3"/>
  <c r="XB22" i="3"/>
  <c r="NC35" i="3"/>
  <c r="NB35" i="3"/>
  <c r="VN24" i="3"/>
  <c r="VO24" i="3"/>
  <c r="VP24" i="3" s="1"/>
  <c r="TG27" i="3"/>
  <c r="TF27" i="3"/>
  <c r="JF40" i="3"/>
  <c r="JG40" i="3"/>
  <c r="JH40" i="3" s="1"/>
  <c r="KV37" i="3"/>
  <c r="GD46" i="3"/>
  <c r="GC46" i="3"/>
  <c r="GF46" i="3"/>
  <c r="CQ55" i="3"/>
  <c r="CR55" i="3"/>
  <c r="CT55" i="3"/>
  <c r="CH56" i="3"/>
  <c r="CG56" i="3"/>
  <c r="CJ56" i="3"/>
  <c r="LT38" i="3"/>
  <c r="LM38" i="3"/>
  <c r="LS38" i="3"/>
  <c r="LQ38" i="3"/>
  <c r="NG36" i="3"/>
  <c r="NA36" i="3"/>
  <c r="NH36" i="3"/>
  <c r="NE36" i="3"/>
  <c r="TK28" i="3"/>
  <c r="TI28" i="3"/>
  <c r="TL28" i="3"/>
  <c r="TE28" i="3"/>
  <c r="FT47" i="3"/>
  <c r="FV47" i="3"/>
  <c r="FS47" i="3"/>
  <c r="JI41" i="3"/>
  <c r="JE41" i="3"/>
  <c r="JL41" i="3"/>
  <c r="JK41" i="3"/>
  <c r="LM43" i="9"/>
  <c r="JO43" i="9"/>
  <c r="FQ43" i="9"/>
  <c r="HM43" i="9"/>
  <c r="HL43" i="9"/>
  <c r="FO43" i="9"/>
  <c r="FS43" i="9"/>
  <c r="DR43" i="9"/>
  <c r="DT43" i="9"/>
  <c r="X43" i="9"/>
  <c r="BR43" i="9"/>
  <c r="BU43" i="9" s="1"/>
  <c r="G43" i="9"/>
  <c r="V43" i="9"/>
  <c r="U43" i="9"/>
  <c r="LH43" i="9"/>
  <c r="LI43" i="9"/>
  <c r="JK43" i="9"/>
  <c r="JJ43" i="9"/>
  <c r="HQ43" i="9"/>
  <c r="HO43" i="9"/>
  <c r="HN43" i="9"/>
  <c r="FP43" i="9"/>
  <c r="FN43" i="9"/>
  <c r="DQ43" i="9"/>
  <c r="DP43" i="9"/>
  <c r="BV43" i="9"/>
  <c r="F43" i="9"/>
  <c r="T43" i="9"/>
  <c r="UF27" i="3"/>
  <c r="UC27" i="3"/>
  <c r="UE27" i="3"/>
  <c r="TY27" i="3"/>
  <c r="EO50" i="3"/>
  <c r="ER50" i="3"/>
  <c r="EP50" i="3"/>
  <c r="QJ32" i="3"/>
  <c r="QC32" i="3"/>
  <c r="QG32" i="3"/>
  <c r="QI32" i="3"/>
  <c r="OS34" i="3"/>
  <c r="OO34" i="3"/>
  <c r="OV34" i="3"/>
  <c r="OU34" i="3"/>
  <c r="FB49" i="3"/>
  <c r="EZ49" i="3"/>
  <c r="EY49" i="3"/>
  <c r="GP45" i="3"/>
  <c r="GN45" i="3"/>
  <c r="GM45" i="3"/>
  <c r="DD54" i="3"/>
  <c r="DB54" i="3"/>
  <c r="DA54" i="3"/>
  <c r="PK32" i="3"/>
  <c r="PJ32" i="3"/>
  <c r="WH23" i="3"/>
  <c r="WI23" i="3"/>
  <c r="QE31" i="3"/>
  <c r="QD31" i="3"/>
  <c r="MH36" i="3"/>
  <c r="MI36" i="3"/>
  <c r="LO37" i="3"/>
  <c r="LN37" i="3"/>
  <c r="KU38" i="3"/>
  <c r="KT38" i="3"/>
  <c r="UA26" i="3"/>
  <c r="TZ26" i="3"/>
  <c r="RS29" i="3"/>
  <c r="RR29" i="3"/>
  <c r="WJ22" i="3"/>
  <c r="US26" i="3"/>
  <c r="UZ26" i="3"/>
  <c r="UW26" i="3"/>
  <c r="UY26" i="3"/>
  <c r="XG23" i="3"/>
  <c r="XA23" i="3"/>
  <c r="XH23" i="3"/>
  <c r="XE23" i="3"/>
  <c r="DK53" i="3"/>
  <c r="DL53" i="3"/>
  <c r="DN53" i="3"/>
  <c r="VS25" i="3"/>
  <c r="VQ25" i="3"/>
  <c r="VT25" i="3"/>
  <c r="VM25" i="3"/>
  <c r="EF51" i="3"/>
  <c r="EH51" i="3"/>
  <c r="EE51" i="3"/>
  <c r="KS39" i="3"/>
  <c r="KY39" i="3"/>
  <c r="KW39" i="3"/>
  <c r="KZ39" i="3"/>
  <c r="HT43" i="3"/>
  <c r="HR43" i="3"/>
  <c r="HQ43" i="3"/>
  <c r="RX30" i="3"/>
  <c r="RQ30" i="3"/>
  <c r="RW30" i="3"/>
  <c r="RU30" i="3"/>
  <c r="PP33" i="3"/>
  <c r="PO33" i="3"/>
  <c r="PI33" i="3"/>
  <c r="PM33" i="3"/>
  <c r="GX44" i="3"/>
  <c r="GW44" i="3"/>
  <c r="GZ44" i="3"/>
  <c r="WM24" i="3"/>
  <c r="WK24" i="3"/>
  <c r="WN24" i="3"/>
  <c r="WG24" i="3"/>
  <c r="FJ48" i="3"/>
  <c r="FL48" i="3"/>
  <c r="FI48" i="3"/>
  <c r="RA31" i="3"/>
  <c r="RD31" i="3"/>
  <c r="RC31" i="3"/>
  <c r="QW31" i="3"/>
  <c r="IQ42" i="3"/>
  <c r="IO42" i="3"/>
  <c r="IK42" i="3"/>
  <c r="IR42" i="3"/>
  <c r="OB35" i="3"/>
  <c r="OA35" i="3"/>
  <c r="NY35" i="3"/>
  <c r="NU35" i="3"/>
  <c r="SQ29" i="3"/>
  <c r="SK29" i="3"/>
  <c r="SR29" i="3"/>
  <c r="SO29" i="3"/>
  <c r="DX52" i="3"/>
  <c r="DV52" i="3"/>
  <c r="DU52" i="3"/>
  <c r="MG37" i="3"/>
  <c r="MN37" i="3"/>
  <c r="MK37" i="3"/>
  <c r="MM37" i="3"/>
  <c r="A81" i="9"/>
  <c r="KB36" i="3"/>
  <c r="AH45" i="3"/>
  <c r="AG46" i="3"/>
  <c r="N62" i="3"/>
  <c r="M63" i="3"/>
  <c r="JX39" i="3"/>
  <c r="JW40" i="3"/>
  <c r="W63" i="3"/>
  <c r="X62" i="3"/>
  <c r="AQ63" i="3"/>
  <c r="AR62" i="3"/>
  <c r="AL44" i="3"/>
  <c r="AI44" i="3"/>
  <c r="AJ44" i="3"/>
  <c r="KA37" i="3"/>
  <c r="JZ37" i="3"/>
  <c r="A65" i="3"/>
  <c r="AS61" i="3"/>
  <c r="AT61" i="3"/>
  <c r="AV61" i="3"/>
  <c r="AB61" i="3"/>
  <c r="Y61" i="3"/>
  <c r="Z61" i="3"/>
  <c r="R61" i="3"/>
  <c r="O61" i="3"/>
  <c r="P61" i="3"/>
  <c r="KF38" i="3"/>
  <c r="JY38" i="3"/>
  <c r="KC38" i="3"/>
  <c r="KE38" i="3"/>
  <c r="CN57" i="3"/>
  <c r="EV51" i="3"/>
  <c r="JV40" i="3"/>
  <c r="BJ60" i="3"/>
  <c r="VJ27" i="3"/>
  <c r="MX38" i="3"/>
  <c r="AZ61" i="3"/>
  <c r="CD58" i="3"/>
  <c r="L63" i="3"/>
  <c r="IH44" i="3"/>
  <c r="PZ34" i="3"/>
  <c r="QT33" i="3"/>
  <c r="OL36" i="3"/>
  <c r="NR37" i="3"/>
  <c r="TB30" i="3"/>
  <c r="TV29" i="3"/>
  <c r="SH31" i="3"/>
  <c r="V63" i="3"/>
  <c r="FF50" i="3"/>
  <c r="AP63" i="3"/>
  <c r="MD39" i="3"/>
  <c r="AF46" i="3"/>
  <c r="GT46" i="3"/>
  <c r="KP41" i="3"/>
  <c r="FP49" i="3"/>
  <c r="WD26" i="3"/>
  <c r="EB53" i="3"/>
  <c r="EL52" i="3"/>
  <c r="PF35" i="3"/>
  <c r="JB43" i="3"/>
  <c r="CX56" i="3"/>
  <c r="UP28" i="3"/>
  <c r="DH55" i="3"/>
  <c r="RN32" i="3"/>
  <c r="DR54" i="3"/>
  <c r="LJ40" i="3"/>
  <c r="HN45" i="3"/>
  <c r="FZ48" i="3"/>
  <c r="WX25" i="3"/>
  <c r="GJ47" i="3"/>
  <c r="BT59" i="3"/>
  <c r="MJ36" i="3" l="1"/>
  <c r="WJ23" i="3"/>
  <c r="OR33" i="3"/>
  <c r="LP37" i="3"/>
  <c r="QF31" i="3"/>
  <c r="PL32" i="3"/>
  <c r="TH27" i="3"/>
  <c r="ND35" i="3"/>
  <c r="XD22" i="3"/>
  <c r="IN41" i="3"/>
  <c r="RT29" i="3"/>
  <c r="NX34" i="3"/>
  <c r="UV25" i="3"/>
  <c r="SN28" i="3"/>
  <c r="BZ58" i="3"/>
  <c r="BM59" i="3"/>
  <c r="BW58" i="3"/>
  <c r="BN59" i="3"/>
  <c r="W43" i="9"/>
  <c r="BC60" i="3"/>
  <c r="UB26" i="3"/>
  <c r="JN43" i="9"/>
  <c r="KV38" i="3"/>
  <c r="BD60" i="3"/>
  <c r="EX51" i="3"/>
  <c r="EW52" i="3"/>
  <c r="QB34" i="3"/>
  <c r="QA35" i="3"/>
  <c r="EM53" i="3"/>
  <c r="EN52" i="3"/>
  <c r="TX29" i="3"/>
  <c r="TW30" i="3"/>
  <c r="HO46" i="3"/>
  <c r="C45" i="9"/>
  <c r="D45" i="9" s="1"/>
  <c r="HP45" i="3"/>
  <c r="JD43" i="3"/>
  <c r="JC44" i="3"/>
  <c r="TC31" i="3"/>
  <c r="TD30" i="3"/>
  <c r="MZ38" i="3"/>
  <c r="MY39" i="3"/>
  <c r="CF58" i="3"/>
  <c r="CE59" i="3"/>
  <c r="CO58" i="3"/>
  <c r="CP57" i="3"/>
  <c r="GA49" i="3"/>
  <c r="GB48" i="3"/>
  <c r="DT54" i="3"/>
  <c r="DS55" i="3"/>
  <c r="NS38" i="3"/>
  <c r="NT37" i="3"/>
  <c r="QV33" i="3"/>
  <c r="QU34" i="3"/>
  <c r="GU47" i="3"/>
  <c r="GV46" i="3"/>
  <c r="RO33" i="3"/>
  <c r="RP32" i="3"/>
  <c r="EC54" i="3"/>
  <c r="ED53" i="3"/>
  <c r="BA62" i="3"/>
  <c r="BB61" i="3"/>
  <c r="BC61" i="3" s="1"/>
  <c r="WY26" i="3"/>
  <c r="WZ25" i="3"/>
  <c r="CZ56" i="3"/>
  <c r="CY57" i="3"/>
  <c r="GK48" i="3"/>
  <c r="GL47" i="3"/>
  <c r="OM37" i="3"/>
  <c r="ON36" i="3"/>
  <c r="FQ50" i="3"/>
  <c r="FR49" i="3"/>
  <c r="LK41" i="3"/>
  <c r="LL40" i="3"/>
  <c r="MF39" i="3"/>
  <c r="ME40" i="3"/>
  <c r="SI32" i="3"/>
  <c r="SJ31" i="3"/>
  <c r="BV59" i="3"/>
  <c r="BZ59" i="3" s="1"/>
  <c r="BU60" i="3"/>
  <c r="IJ44" i="3"/>
  <c r="II45" i="3"/>
  <c r="FG51" i="3"/>
  <c r="FH50" i="3"/>
  <c r="WE27" i="3"/>
  <c r="WF26" i="3"/>
  <c r="PH35" i="3"/>
  <c r="PG36" i="3"/>
  <c r="BL60" i="3"/>
  <c r="BM60" i="3" s="1"/>
  <c r="BK61" i="3"/>
  <c r="KR41" i="3"/>
  <c r="KQ42" i="3"/>
  <c r="VK28" i="3"/>
  <c r="VL27" i="3"/>
  <c r="DI56" i="3"/>
  <c r="DJ55" i="3"/>
  <c r="UR28" i="3"/>
  <c r="UQ29" i="3"/>
  <c r="IM42" i="3"/>
  <c r="IL42" i="3"/>
  <c r="WH24" i="3"/>
  <c r="WI24" i="3"/>
  <c r="PJ33" i="3"/>
  <c r="PK33" i="3"/>
  <c r="PL33" i="3" s="1"/>
  <c r="XB23" i="3"/>
  <c r="XC23" i="3"/>
  <c r="OQ34" i="3"/>
  <c r="OP34" i="3"/>
  <c r="QD32" i="3"/>
  <c r="QE32" i="3"/>
  <c r="DS43" i="9"/>
  <c r="FR43" i="9"/>
  <c r="LL43" i="9"/>
  <c r="HP43" i="9"/>
  <c r="TF28" i="3"/>
  <c r="TG28" i="3"/>
  <c r="TH28" i="3" s="1"/>
  <c r="NC36" i="3"/>
  <c r="NB36" i="3"/>
  <c r="LN38" i="3"/>
  <c r="LO38" i="3"/>
  <c r="LP38" i="3" s="1"/>
  <c r="DD55" i="3"/>
  <c r="DB55" i="3"/>
  <c r="DA55" i="3"/>
  <c r="GP46" i="3"/>
  <c r="GM46" i="3"/>
  <c r="GN46" i="3"/>
  <c r="OU35" i="3"/>
  <c r="OO35" i="3"/>
  <c r="OS35" i="3"/>
  <c r="OV35" i="3"/>
  <c r="FT48" i="3"/>
  <c r="FV48" i="3"/>
  <c r="FS48" i="3"/>
  <c r="LT39" i="3"/>
  <c r="LM39" i="3"/>
  <c r="LS39" i="3"/>
  <c r="LQ39" i="3"/>
  <c r="MG38" i="3"/>
  <c r="MK38" i="3"/>
  <c r="MM38" i="3"/>
  <c r="MN38" i="3"/>
  <c r="SO30" i="3"/>
  <c r="SQ30" i="3"/>
  <c r="SK30" i="3"/>
  <c r="SR30" i="3"/>
  <c r="IO43" i="3"/>
  <c r="IK43" i="3"/>
  <c r="IQ43" i="3"/>
  <c r="IR43" i="3"/>
  <c r="FI49" i="3"/>
  <c r="FL49" i="3"/>
  <c r="FJ49" i="3"/>
  <c r="WK25" i="3"/>
  <c r="WM25" i="3"/>
  <c r="WG25" i="3"/>
  <c r="WN25" i="3"/>
  <c r="PI34" i="3"/>
  <c r="PP34" i="3"/>
  <c r="PM34" i="3"/>
  <c r="PO34" i="3"/>
  <c r="KS40" i="3"/>
  <c r="KY40" i="3"/>
  <c r="KW40" i="3"/>
  <c r="KZ40" i="3"/>
  <c r="VS26" i="3"/>
  <c r="VT26" i="3"/>
  <c r="VM26" i="3"/>
  <c r="VQ26" i="3"/>
  <c r="DK54" i="3"/>
  <c r="DL54" i="3"/>
  <c r="DN54" i="3"/>
  <c r="US27" i="3"/>
  <c r="UY27" i="3"/>
  <c r="UW27" i="3"/>
  <c r="UZ27" i="3"/>
  <c r="MH37" i="3"/>
  <c r="MI37" i="3"/>
  <c r="SL29" i="3"/>
  <c r="SM29" i="3"/>
  <c r="NV35" i="3"/>
  <c r="NW35" i="3"/>
  <c r="QX31" i="3"/>
  <c r="QY31" i="3"/>
  <c r="RR30" i="3"/>
  <c r="RS30" i="3"/>
  <c r="KT39" i="3"/>
  <c r="KU39" i="3"/>
  <c r="VN25" i="3"/>
  <c r="VO25" i="3"/>
  <c r="UT26" i="3"/>
  <c r="UU26" i="3"/>
  <c r="TZ27" i="3"/>
  <c r="UA27" i="3"/>
  <c r="JF41" i="3"/>
  <c r="JG41" i="3"/>
  <c r="FB50" i="3"/>
  <c r="EZ50" i="3"/>
  <c r="EY50" i="3"/>
  <c r="QC33" i="3"/>
  <c r="QG33" i="3"/>
  <c r="QJ33" i="3"/>
  <c r="QI33" i="3"/>
  <c r="ER51" i="3"/>
  <c r="EP51" i="3"/>
  <c r="EO51" i="3"/>
  <c r="UE28" i="3"/>
  <c r="UF28" i="3"/>
  <c r="UC28" i="3"/>
  <c r="TY28" i="3"/>
  <c r="HR44" i="3"/>
  <c r="HT44" i="3"/>
  <c r="HQ44" i="3"/>
  <c r="LH44" i="9"/>
  <c r="LI44" i="9"/>
  <c r="JK44" i="9"/>
  <c r="JJ44" i="9"/>
  <c r="HQ44" i="9"/>
  <c r="HO44" i="9"/>
  <c r="HL44" i="9"/>
  <c r="FS44" i="9"/>
  <c r="FP44" i="9"/>
  <c r="DQ44" i="9"/>
  <c r="DP44" i="9"/>
  <c r="X44" i="9"/>
  <c r="BR44" i="9"/>
  <c r="BU44" i="9" s="1"/>
  <c r="F44" i="9"/>
  <c r="V44" i="9"/>
  <c r="LM44" i="9"/>
  <c r="JO44" i="9"/>
  <c r="FQ44" i="9"/>
  <c r="HM44" i="9"/>
  <c r="HN44" i="9"/>
  <c r="FO44" i="9"/>
  <c r="FN44" i="9"/>
  <c r="DR44" i="9"/>
  <c r="DT44" i="9"/>
  <c r="BV44" i="9"/>
  <c r="G44" i="9"/>
  <c r="T44" i="9"/>
  <c r="U44" i="9"/>
  <c r="JL42" i="3"/>
  <c r="JE42" i="3"/>
  <c r="JK42" i="3"/>
  <c r="JI42" i="3"/>
  <c r="TI29" i="3"/>
  <c r="TK29" i="3"/>
  <c r="TE29" i="3"/>
  <c r="TL29" i="3"/>
  <c r="NG37" i="3"/>
  <c r="NH37" i="3"/>
  <c r="NE37" i="3"/>
  <c r="NA37" i="3"/>
  <c r="CG57" i="3"/>
  <c r="CJ57" i="3"/>
  <c r="CH57" i="3"/>
  <c r="CT56" i="3"/>
  <c r="CQ56" i="3"/>
  <c r="CR56" i="3"/>
  <c r="GD47" i="3"/>
  <c r="GC47" i="3"/>
  <c r="GF47" i="3"/>
  <c r="DX53" i="3"/>
  <c r="DV53" i="3"/>
  <c r="DU53" i="3"/>
  <c r="OA36" i="3"/>
  <c r="NY36" i="3"/>
  <c r="OB36" i="3"/>
  <c r="NU36" i="3"/>
  <c r="QW32" i="3"/>
  <c r="RC32" i="3"/>
  <c r="RA32" i="3"/>
  <c r="RD32" i="3"/>
  <c r="GZ45" i="3"/>
  <c r="GW45" i="3"/>
  <c r="GX45" i="3"/>
  <c r="RQ31" i="3"/>
  <c r="RU31" i="3"/>
  <c r="RW31" i="3"/>
  <c r="RX31" i="3"/>
  <c r="EF52" i="3"/>
  <c r="EE52" i="3"/>
  <c r="EH52" i="3"/>
  <c r="XH24" i="3"/>
  <c r="XG24" i="3"/>
  <c r="XA24" i="3"/>
  <c r="XE24" i="3"/>
  <c r="A82" i="9"/>
  <c r="KB37" i="3"/>
  <c r="JX40" i="3"/>
  <c r="JW41" i="3"/>
  <c r="W64" i="3"/>
  <c r="X63" i="3"/>
  <c r="N63" i="3"/>
  <c r="M64" i="3"/>
  <c r="AH46" i="3"/>
  <c r="AG47" i="3"/>
  <c r="AQ64" i="3"/>
  <c r="AR63" i="3"/>
  <c r="A66" i="3"/>
  <c r="AB62" i="3"/>
  <c r="Y62" i="3"/>
  <c r="Z62" i="3"/>
  <c r="KF39" i="3"/>
  <c r="JY39" i="3"/>
  <c r="KC39" i="3"/>
  <c r="KE39" i="3"/>
  <c r="AS62" i="3"/>
  <c r="AT62" i="3"/>
  <c r="AV62" i="3"/>
  <c r="JZ38" i="3"/>
  <c r="KA38" i="3"/>
  <c r="R62" i="3"/>
  <c r="O62" i="3"/>
  <c r="P62" i="3"/>
  <c r="AL45" i="3"/>
  <c r="AI45" i="3"/>
  <c r="AJ45" i="3"/>
  <c r="UP29" i="3"/>
  <c r="EL53" i="3"/>
  <c r="GJ48" i="3"/>
  <c r="GT47" i="3"/>
  <c r="PF36" i="3"/>
  <c r="PZ35" i="3"/>
  <c r="L64" i="3"/>
  <c r="TB31" i="3"/>
  <c r="OL37" i="3"/>
  <c r="LJ41" i="3"/>
  <c r="SH32" i="3"/>
  <c r="WX26" i="3"/>
  <c r="JB44" i="3"/>
  <c r="FP50" i="3"/>
  <c r="DR55" i="3"/>
  <c r="BJ61" i="3"/>
  <c r="DH56" i="3"/>
  <c r="QT34" i="3"/>
  <c r="KP42" i="3"/>
  <c r="AP64" i="3"/>
  <c r="V64" i="3"/>
  <c r="IH45" i="3"/>
  <c r="FF51" i="3"/>
  <c r="MX39" i="3"/>
  <c r="WD27" i="3"/>
  <c r="CD59" i="3"/>
  <c r="MD40" i="3"/>
  <c r="RN33" i="3"/>
  <c r="VJ28" i="3"/>
  <c r="AF47" i="3"/>
  <c r="AZ62" i="3"/>
  <c r="CX57" i="3"/>
  <c r="HN46" i="3"/>
  <c r="EB54" i="3"/>
  <c r="JV41" i="3"/>
  <c r="NR38" i="3"/>
  <c r="EV52" i="3"/>
  <c r="FZ49" i="3"/>
  <c r="TV30" i="3"/>
  <c r="BT60" i="3"/>
  <c r="CN58" i="3"/>
  <c r="UB27" i="3" l="1"/>
  <c r="VP25" i="3"/>
  <c r="RT30" i="3"/>
  <c r="NX35" i="3"/>
  <c r="MJ37" i="3"/>
  <c r="ND36" i="3"/>
  <c r="JH41" i="3"/>
  <c r="UV26" i="3"/>
  <c r="KV39" i="3"/>
  <c r="QZ31" i="3"/>
  <c r="SN29" i="3"/>
  <c r="OR34" i="3"/>
  <c r="IN42" i="3"/>
  <c r="QF32" i="3"/>
  <c r="XD23" i="3"/>
  <c r="WJ24" i="3"/>
  <c r="BF61" i="3"/>
  <c r="BW59" i="3"/>
  <c r="BP60" i="3"/>
  <c r="BX59" i="3"/>
  <c r="BN60" i="3"/>
  <c r="BD61" i="3"/>
  <c r="W44" i="9"/>
  <c r="LL44" i="9"/>
  <c r="DJ56" i="3"/>
  <c r="DI57" i="3"/>
  <c r="VK29" i="3"/>
  <c r="VL28" i="3"/>
  <c r="WF27" i="3"/>
  <c r="WE28" i="3"/>
  <c r="FG52" i="3"/>
  <c r="FH51" i="3"/>
  <c r="SI33" i="3"/>
  <c r="SJ32" i="3"/>
  <c r="LK42" i="3"/>
  <c r="LL41" i="3"/>
  <c r="FQ51" i="3"/>
  <c r="FR50" i="3"/>
  <c r="OM38" i="3"/>
  <c r="ON37" i="3"/>
  <c r="GL48" i="3"/>
  <c r="GK49" i="3"/>
  <c r="WZ26" i="3"/>
  <c r="WY27" i="3"/>
  <c r="BB62" i="3"/>
  <c r="BF62" i="3" s="1"/>
  <c r="BA63" i="3"/>
  <c r="EC55" i="3"/>
  <c r="ED54" i="3"/>
  <c r="RP33" i="3"/>
  <c r="RO34" i="3"/>
  <c r="GV47" i="3"/>
  <c r="GU48" i="3"/>
  <c r="NT38" i="3"/>
  <c r="NS39" i="3"/>
  <c r="GA50" i="3"/>
  <c r="GB49" i="3"/>
  <c r="CP58" i="3"/>
  <c r="CO59" i="3"/>
  <c r="TC32" i="3"/>
  <c r="TD31" i="3"/>
  <c r="TW31" i="3"/>
  <c r="TX30" i="3"/>
  <c r="QB35" i="3"/>
  <c r="QA36" i="3"/>
  <c r="EW53" i="3"/>
  <c r="EX52" i="3"/>
  <c r="UR29" i="3"/>
  <c r="UQ30" i="3"/>
  <c r="KQ43" i="3"/>
  <c r="KR42" i="3"/>
  <c r="BK62" i="3"/>
  <c r="BL61" i="3"/>
  <c r="BP61" i="3" s="1"/>
  <c r="PG37" i="3"/>
  <c r="PH36" i="3"/>
  <c r="II46" i="3"/>
  <c r="IJ45" i="3"/>
  <c r="BU61" i="3"/>
  <c r="BV60" i="3"/>
  <c r="BW60" i="3" s="1"/>
  <c r="MF40" i="3"/>
  <c r="ME41" i="3"/>
  <c r="CZ57" i="3"/>
  <c r="CY58" i="3"/>
  <c r="QV34" i="3"/>
  <c r="QU35" i="3"/>
  <c r="DS56" i="3"/>
  <c r="DT55" i="3"/>
  <c r="CE60" i="3"/>
  <c r="CF59" i="3"/>
  <c r="MZ39" i="3"/>
  <c r="MY40" i="3"/>
  <c r="JC45" i="3"/>
  <c r="JD44" i="3"/>
  <c r="C46" i="9"/>
  <c r="D46" i="9" s="1"/>
  <c r="HO47" i="3"/>
  <c r="HP46" i="3"/>
  <c r="EM54" i="3"/>
  <c r="EN53" i="3"/>
  <c r="XC24" i="3"/>
  <c r="XB24" i="3"/>
  <c r="QX32" i="3"/>
  <c r="QY32" i="3"/>
  <c r="TG29" i="3"/>
  <c r="TF29" i="3"/>
  <c r="DS44" i="9"/>
  <c r="HP44" i="9"/>
  <c r="TZ28" i="3"/>
  <c r="UA28" i="3"/>
  <c r="QE33" i="3"/>
  <c r="QD33" i="3"/>
  <c r="VO26" i="3"/>
  <c r="VN26" i="3"/>
  <c r="KU40" i="3"/>
  <c r="KT40" i="3"/>
  <c r="PJ34" i="3"/>
  <c r="PK34" i="3"/>
  <c r="WI25" i="3"/>
  <c r="WH25" i="3"/>
  <c r="IM43" i="3"/>
  <c r="IL43" i="3"/>
  <c r="LN39" i="3"/>
  <c r="LO39" i="3"/>
  <c r="UY28" i="3"/>
  <c r="US28" i="3"/>
  <c r="UW28" i="3"/>
  <c r="UZ28" i="3"/>
  <c r="KS41" i="3"/>
  <c r="KW41" i="3"/>
  <c r="KY41" i="3"/>
  <c r="KZ41" i="3"/>
  <c r="PP35" i="3"/>
  <c r="PI35" i="3"/>
  <c r="PM35" i="3"/>
  <c r="PO35" i="3"/>
  <c r="IQ44" i="3"/>
  <c r="IR44" i="3"/>
  <c r="IK44" i="3"/>
  <c r="IO44" i="3"/>
  <c r="MG39" i="3"/>
  <c r="MM39" i="3"/>
  <c r="MK39" i="3"/>
  <c r="MN39" i="3"/>
  <c r="DA56" i="3"/>
  <c r="DD56" i="3"/>
  <c r="DB56" i="3"/>
  <c r="RD33" i="3"/>
  <c r="QW33" i="3"/>
  <c r="RC33" i="3"/>
  <c r="RA33" i="3"/>
  <c r="DX54" i="3"/>
  <c r="DV54" i="3"/>
  <c r="DU54" i="3"/>
  <c r="CH58" i="3"/>
  <c r="CG58" i="3"/>
  <c r="CJ58" i="3"/>
  <c r="NG38" i="3"/>
  <c r="NA38" i="3"/>
  <c r="NH38" i="3"/>
  <c r="NE38" i="3"/>
  <c r="JE43" i="3"/>
  <c r="JK43" i="3"/>
  <c r="JL43" i="3"/>
  <c r="JI43" i="3"/>
  <c r="LM45" i="9"/>
  <c r="JK45" i="9"/>
  <c r="HQ45" i="9"/>
  <c r="HO45" i="9"/>
  <c r="HN45" i="9"/>
  <c r="FO45" i="9"/>
  <c r="FN45" i="9"/>
  <c r="DR45" i="9"/>
  <c r="DT45" i="9"/>
  <c r="BV45" i="9"/>
  <c r="F45" i="9"/>
  <c r="U45" i="9"/>
  <c r="V45" i="9"/>
  <c r="LH45" i="9"/>
  <c r="LI45" i="9"/>
  <c r="JO45" i="9"/>
  <c r="JJ45" i="9"/>
  <c r="FQ45" i="9"/>
  <c r="HM45" i="9"/>
  <c r="HL45" i="9"/>
  <c r="FP45" i="9"/>
  <c r="FS45" i="9"/>
  <c r="DQ45" i="9"/>
  <c r="DP45" i="9"/>
  <c r="X45" i="9"/>
  <c r="BR45" i="9"/>
  <c r="BU45" i="9" s="1"/>
  <c r="G45" i="9"/>
  <c r="T45" i="9"/>
  <c r="EP52" i="3"/>
  <c r="EO52" i="3"/>
  <c r="ER52" i="3"/>
  <c r="RS31" i="3"/>
  <c r="RR31" i="3"/>
  <c r="NV36" i="3"/>
  <c r="NW36" i="3"/>
  <c r="NB37" i="3"/>
  <c r="NC37" i="3"/>
  <c r="JF42" i="3"/>
  <c r="JG42" i="3"/>
  <c r="FR44" i="9"/>
  <c r="JN44" i="9"/>
  <c r="UT27" i="3"/>
  <c r="UU27" i="3"/>
  <c r="SL30" i="3"/>
  <c r="SM30" i="3"/>
  <c r="MH38" i="3"/>
  <c r="MI38" i="3"/>
  <c r="OP35" i="3"/>
  <c r="OQ35" i="3"/>
  <c r="DN55" i="3"/>
  <c r="DK55" i="3"/>
  <c r="DL55" i="3"/>
  <c r="VM27" i="3"/>
  <c r="VQ27" i="3"/>
  <c r="VS27" i="3"/>
  <c r="VT27" i="3"/>
  <c r="WG26" i="3"/>
  <c r="WM26" i="3"/>
  <c r="WN26" i="3"/>
  <c r="WK26" i="3"/>
  <c r="FI50" i="3"/>
  <c r="FJ50" i="3"/>
  <c r="FL50" i="3"/>
  <c r="SK31" i="3"/>
  <c r="SO31" i="3"/>
  <c r="SR31" i="3"/>
  <c r="SQ31" i="3"/>
  <c r="LS40" i="3"/>
  <c r="LT40" i="3"/>
  <c r="LM40" i="3"/>
  <c r="LQ40" i="3"/>
  <c r="FS49" i="3"/>
  <c r="FT49" i="3"/>
  <c r="FV49" i="3"/>
  <c r="OV36" i="3"/>
  <c r="OS36" i="3"/>
  <c r="OU36" i="3"/>
  <c r="OO36" i="3"/>
  <c r="GP47" i="3"/>
  <c r="GN47" i="3"/>
  <c r="GM47" i="3"/>
  <c r="XH25" i="3"/>
  <c r="XG25" i="3"/>
  <c r="XA25" i="3"/>
  <c r="XE25" i="3"/>
  <c r="EE53" i="3"/>
  <c r="EH53" i="3"/>
  <c r="EF53" i="3"/>
  <c r="RX32" i="3"/>
  <c r="RU32" i="3"/>
  <c r="RW32" i="3"/>
  <c r="RQ32" i="3"/>
  <c r="GZ46" i="3"/>
  <c r="GX46" i="3"/>
  <c r="GW46" i="3"/>
  <c r="OB37" i="3"/>
  <c r="OA37" i="3"/>
  <c r="NY37" i="3"/>
  <c r="NU37" i="3"/>
  <c r="GC48" i="3"/>
  <c r="GF48" i="3"/>
  <c r="GD48" i="3"/>
  <c r="CQ57" i="3"/>
  <c r="CT57" i="3"/>
  <c r="CR57" i="3"/>
  <c r="TI30" i="3"/>
  <c r="TL30" i="3"/>
  <c r="TE30" i="3"/>
  <c r="TK30" i="3"/>
  <c r="HT45" i="3"/>
  <c r="HR45" i="3"/>
  <c r="HQ45" i="3"/>
  <c r="UC29" i="3"/>
  <c r="TY29" i="3"/>
  <c r="UE29" i="3"/>
  <c r="UF29" i="3"/>
  <c r="QG34" i="3"/>
  <c r="QI34" i="3"/>
  <c r="QC34" i="3"/>
  <c r="QJ34" i="3"/>
  <c r="FB51" i="3"/>
  <c r="EZ51" i="3"/>
  <c r="EY51" i="3"/>
  <c r="A83" i="9"/>
  <c r="KB38" i="3"/>
  <c r="N64" i="3"/>
  <c r="M65" i="3"/>
  <c r="AQ65" i="3"/>
  <c r="AR64" i="3"/>
  <c r="W65" i="3"/>
  <c r="X64" i="3"/>
  <c r="AH47" i="3"/>
  <c r="AG48" i="3"/>
  <c r="JX41" i="3"/>
  <c r="JW42" i="3"/>
  <c r="BX60" i="3"/>
  <c r="AS63" i="3"/>
  <c r="AT63" i="3"/>
  <c r="AV63" i="3"/>
  <c r="AB63" i="3"/>
  <c r="Z63" i="3"/>
  <c r="Y63" i="3"/>
  <c r="A67" i="3"/>
  <c r="R63" i="3"/>
  <c r="O63" i="3"/>
  <c r="P63" i="3"/>
  <c r="KA39" i="3"/>
  <c r="JZ39" i="3"/>
  <c r="AL46" i="3"/>
  <c r="AI46" i="3"/>
  <c r="AJ46" i="3"/>
  <c r="KF40" i="3"/>
  <c r="JY40" i="3"/>
  <c r="KC40" i="3"/>
  <c r="KE40" i="3"/>
  <c r="L65" i="3"/>
  <c r="WD28" i="3"/>
  <c r="OL38" i="3"/>
  <c r="IH46" i="3"/>
  <c r="BJ62" i="3"/>
  <c r="WX27" i="3"/>
  <c r="AP65" i="3"/>
  <c r="GJ49" i="3"/>
  <c r="KP43" i="3"/>
  <c r="LJ42" i="3"/>
  <c r="DR56" i="3"/>
  <c r="NR39" i="3"/>
  <c r="CD60" i="3"/>
  <c r="EV53" i="3"/>
  <c r="EL54" i="3"/>
  <c r="EB55" i="3"/>
  <c r="UP30" i="3"/>
  <c r="V65" i="3"/>
  <c r="FZ50" i="3"/>
  <c r="PZ36" i="3"/>
  <c r="JV42" i="3"/>
  <c r="SH33" i="3"/>
  <c r="TV31" i="3"/>
  <c r="CN59" i="3"/>
  <c r="CX58" i="3"/>
  <c r="TB32" i="3"/>
  <c r="BT61" i="3"/>
  <c r="RN34" i="3"/>
  <c r="DH57" i="3"/>
  <c r="FP51" i="3"/>
  <c r="MX40" i="3"/>
  <c r="HN47" i="3"/>
  <c r="AZ63" i="3"/>
  <c r="PF37" i="3"/>
  <c r="AF48" i="3"/>
  <c r="VJ29" i="3"/>
  <c r="GT48" i="3"/>
  <c r="QT35" i="3"/>
  <c r="FF52" i="3"/>
  <c r="JB45" i="3"/>
  <c r="MD41" i="3"/>
  <c r="RT31" i="3" l="1"/>
  <c r="MJ38" i="3"/>
  <c r="UV27" i="3"/>
  <c r="JH42" i="3"/>
  <c r="NX36" i="3"/>
  <c r="LP39" i="3"/>
  <c r="QZ32" i="3"/>
  <c r="IN43" i="3"/>
  <c r="TH29" i="3"/>
  <c r="KV40" i="3"/>
  <c r="OR35" i="3"/>
  <c r="SN30" i="3"/>
  <c r="ND37" i="3"/>
  <c r="PL34" i="3"/>
  <c r="UB28" i="3"/>
  <c r="QF33" i="3"/>
  <c r="BN61" i="3"/>
  <c r="BZ60" i="3"/>
  <c r="BC62" i="3"/>
  <c r="BD62" i="3"/>
  <c r="BM61" i="3"/>
  <c r="JN45" i="9"/>
  <c r="WJ25" i="3"/>
  <c r="VP26" i="3"/>
  <c r="XD24" i="3"/>
  <c r="EM55" i="3"/>
  <c r="EN54" i="3"/>
  <c r="C47" i="9"/>
  <c r="D47" i="9" s="1"/>
  <c r="HO48" i="3"/>
  <c r="HP47" i="3"/>
  <c r="MZ40" i="3"/>
  <c r="MY41" i="3"/>
  <c r="QU36" i="3"/>
  <c r="QV35" i="3"/>
  <c r="CY59" i="3"/>
  <c r="CZ58" i="3"/>
  <c r="MF41" i="3"/>
  <c r="ME42" i="3"/>
  <c r="UR30" i="3"/>
  <c r="UQ31" i="3"/>
  <c r="QA37" i="3"/>
  <c r="QB36" i="3"/>
  <c r="CP59" i="3"/>
  <c r="CO60" i="3"/>
  <c r="NS40" i="3"/>
  <c r="NT39" i="3"/>
  <c r="GU49" i="3"/>
  <c r="GV48" i="3"/>
  <c r="RP34" i="3"/>
  <c r="RO35" i="3"/>
  <c r="BA64" i="3"/>
  <c r="BB63" i="3"/>
  <c r="BC63" i="3" s="1"/>
  <c r="WY28" i="3"/>
  <c r="WZ27" i="3"/>
  <c r="GL49" i="3"/>
  <c r="GK50" i="3"/>
  <c r="WF28" i="3"/>
  <c r="WE29" i="3"/>
  <c r="DJ57" i="3"/>
  <c r="DI58" i="3"/>
  <c r="JC46" i="3"/>
  <c r="JD45" i="3"/>
  <c r="CF60" i="3"/>
  <c r="CE61" i="3"/>
  <c r="DT56" i="3"/>
  <c r="DS57" i="3"/>
  <c r="BU62" i="3"/>
  <c r="BV61" i="3"/>
  <c r="BZ61" i="3" s="1"/>
  <c r="II47" i="3"/>
  <c r="IJ46" i="3"/>
  <c r="PG38" i="3"/>
  <c r="PH37" i="3"/>
  <c r="BL62" i="3"/>
  <c r="BP62" i="3" s="1"/>
  <c r="BK63" i="3"/>
  <c r="KQ44" i="3"/>
  <c r="KR43" i="3"/>
  <c r="EW54" i="3"/>
  <c r="EX53" i="3"/>
  <c r="TW32" i="3"/>
  <c r="TX31" i="3"/>
  <c r="TD32" i="3"/>
  <c r="TC33" i="3"/>
  <c r="GB50" i="3"/>
  <c r="GA51" i="3"/>
  <c r="ED55" i="3"/>
  <c r="EC56" i="3"/>
  <c r="ON38" i="3"/>
  <c r="OM39" i="3"/>
  <c r="FR51" i="3"/>
  <c r="FQ52" i="3"/>
  <c r="LL42" i="3"/>
  <c r="LK43" i="3"/>
  <c r="SJ33" i="3"/>
  <c r="SI34" i="3"/>
  <c r="FG53" i="3"/>
  <c r="FH52" i="3"/>
  <c r="VL29" i="3"/>
  <c r="VK30" i="3"/>
  <c r="UA29" i="3"/>
  <c r="TZ29" i="3"/>
  <c r="TG30" i="3"/>
  <c r="TF30" i="3"/>
  <c r="RS32" i="3"/>
  <c r="RR32" i="3"/>
  <c r="XC25" i="3"/>
  <c r="XB25" i="3"/>
  <c r="OP36" i="3"/>
  <c r="OQ36" i="3"/>
  <c r="LO40" i="3"/>
  <c r="LN40" i="3"/>
  <c r="SL31" i="3"/>
  <c r="SM31" i="3"/>
  <c r="W45" i="9"/>
  <c r="DS45" i="9"/>
  <c r="HP45" i="9"/>
  <c r="LL45" i="9"/>
  <c r="NB38" i="3"/>
  <c r="NC38" i="3"/>
  <c r="QY33" i="3"/>
  <c r="QX33" i="3"/>
  <c r="MI39" i="3"/>
  <c r="MH39" i="3"/>
  <c r="IM44" i="3"/>
  <c r="IL44" i="3"/>
  <c r="KU41" i="3"/>
  <c r="KT41" i="3"/>
  <c r="JI44" i="3"/>
  <c r="JL44" i="3"/>
  <c r="JK44" i="3"/>
  <c r="JE44" i="3"/>
  <c r="CG59" i="3"/>
  <c r="CJ59" i="3"/>
  <c r="CH59" i="3"/>
  <c r="DU55" i="3"/>
  <c r="DX55" i="3"/>
  <c r="DV55" i="3"/>
  <c r="IO45" i="3"/>
  <c r="IK45" i="3"/>
  <c r="IQ45" i="3"/>
  <c r="IR45" i="3"/>
  <c r="PI36" i="3"/>
  <c r="PP36" i="3"/>
  <c r="PM36" i="3"/>
  <c r="PO36" i="3"/>
  <c r="KZ42" i="3"/>
  <c r="KW42" i="3"/>
  <c r="KS42" i="3"/>
  <c r="KY42" i="3"/>
  <c r="EY52" i="3"/>
  <c r="FB52" i="3"/>
  <c r="EZ52" i="3"/>
  <c r="UC30" i="3"/>
  <c r="UF30" i="3"/>
  <c r="UE30" i="3"/>
  <c r="TY30" i="3"/>
  <c r="TE31" i="3"/>
  <c r="TK31" i="3"/>
  <c r="TI31" i="3"/>
  <c r="TL31" i="3"/>
  <c r="GD49" i="3"/>
  <c r="GC49" i="3"/>
  <c r="GF49" i="3"/>
  <c r="EF54" i="3"/>
  <c r="EE54" i="3"/>
  <c r="EH54" i="3"/>
  <c r="OV37" i="3"/>
  <c r="OU37" i="3"/>
  <c r="OS37" i="3"/>
  <c r="OO37" i="3"/>
  <c r="FV50" i="3"/>
  <c r="FT50" i="3"/>
  <c r="FS50" i="3"/>
  <c r="LT41" i="3"/>
  <c r="LQ41" i="3"/>
  <c r="LS41" i="3"/>
  <c r="LM41" i="3"/>
  <c r="SR32" i="3"/>
  <c r="SO32" i="3"/>
  <c r="SK32" i="3"/>
  <c r="SQ32" i="3"/>
  <c r="FI51" i="3"/>
  <c r="FL51" i="3"/>
  <c r="FJ51" i="3"/>
  <c r="VS28" i="3"/>
  <c r="VQ28" i="3"/>
  <c r="VT28" i="3"/>
  <c r="VM28" i="3"/>
  <c r="QE34" i="3"/>
  <c r="QD34" i="3"/>
  <c r="NW37" i="3"/>
  <c r="NV37" i="3"/>
  <c r="WI26" i="3"/>
  <c r="WH26" i="3"/>
  <c r="VN27" i="3"/>
  <c r="VO27" i="3"/>
  <c r="FR45" i="9"/>
  <c r="JG43" i="3"/>
  <c r="JF43" i="3"/>
  <c r="PK35" i="3"/>
  <c r="PJ35" i="3"/>
  <c r="UT28" i="3"/>
  <c r="UU28" i="3"/>
  <c r="ER53" i="3"/>
  <c r="EP53" i="3"/>
  <c r="EO53" i="3"/>
  <c r="HT46" i="3"/>
  <c r="HQ46" i="3"/>
  <c r="HR46" i="3"/>
  <c r="LH46" i="9"/>
  <c r="LI46" i="9"/>
  <c r="JO46" i="9"/>
  <c r="JJ46" i="9"/>
  <c r="FQ46" i="9"/>
  <c r="HM46" i="9"/>
  <c r="HN46" i="9"/>
  <c r="FN46" i="9"/>
  <c r="FP46" i="9"/>
  <c r="DQ46" i="9"/>
  <c r="DP46" i="9"/>
  <c r="BR46" i="9"/>
  <c r="BU46" i="9" s="1"/>
  <c r="F46" i="9"/>
  <c r="V46" i="9"/>
  <c r="T46" i="9"/>
  <c r="LM46" i="9"/>
  <c r="JK46" i="9"/>
  <c r="HQ46" i="9"/>
  <c r="HO46" i="9"/>
  <c r="HL46" i="9"/>
  <c r="FO46" i="9"/>
  <c r="FS46" i="9"/>
  <c r="DR46" i="9"/>
  <c r="DT46" i="9"/>
  <c r="X46" i="9"/>
  <c r="BV46" i="9"/>
  <c r="G46" i="9"/>
  <c r="U46" i="9"/>
  <c r="NA39" i="3"/>
  <c r="NG39" i="3"/>
  <c r="NH39" i="3"/>
  <c r="NE39" i="3"/>
  <c r="RD34" i="3"/>
  <c r="RA34" i="3"/>
  <c r="RC34" i="3"/>
  <c r="QW34" i="3"/>
  <c r="DD57" i="3"/>
  <c r="DB57" i="3"/>
  <c r="DA57" i="3"/>
  <c r="MN40" i="3"/>
  <c r="MG40" i="3"/>
  <c r="MM40" i="3"/>
  <c r="MK40" i="3"/>
  <c r="UY29" i="3"/>
  <c r="UZ29" i="3"/>
  <c r="US29" i="3"/>
  <c r="UW29" i="3"/>
  <c r="QI35" i="3"/>
  <c r="QJ35" i="3"/>
  <c r="QG35" i="3"/>
  <c r="QC35" i="3"/>
  <c r="CQ58" i="3"/>
  <c r="CT58" i="3"/>
  <c r="CR58" i="3"/>
  <c r="OA38" i="3"/>
  <c r="NY38" i="3"/>
  <c r="OB38" i="3"/>
  <c r="NU38" i="3"/>
  <c r="GZ47" i="3"/>
  <c r="GX47" i="3"/>
  <c r="GW47" i="3"/>
  <c r="RX33" i="3"/>
  <c r="RQ33" i="3"/>
  <c r="RU33" i="3"/>
  <c r="RW33" i="3"/>
  <c r="XA26" i="3"/>
  <c r="XH26" i="3"/>
  <c r="XE26" i="3"/>
  <c r="XG26" i="3"/>
  <c r="GM48" i="3"/>
  <c r="GP48" i="3"/>
  <c r="GN48" i="3"/>
  <c r="WK27" i="3"/>
  <c r="WG27" i="3"/>
  <c r="WM27" i="3"/>
  <c r="WN27" i="3"/>
  <c r="DK56" i="3"/>
  <c r="DL56" i="3"/>
  <c r="DN56" i="3"/>
  <c r="A84" i="9"/>
  <c r="KB39" i="3"/>
  <c r="JX42" i="3"/>
  <c r="JW43" i="3"/>
  <c r="AH48" i="3"/>
  <c r="AG49" i="3"/>
  <c r="N65" i="3"/>
  <c r="M66" i="3"/>
  <c r="AQ66" i="3"/>
  <c r="AR65" i="3"/>
  <c r="W66" i="3"/>
  <c r="X65" i="3"/>
  <c r="AS64" i="3"/>
  <c r="AT64" i="3"/>
  <c r="AV64" i="3"/>
  <c r="AB64" i="3"/>
  <c r="Y64" i="3"/>
  <c r="Z64" i="3"/>
  <c r="KA40" i="3"/>
  <c r="JZ40" i="3"/>
  <c r="A68" i="3"/>
  <c r="KF41" i="3"/>
  <c r="JY41" i="3"/>
  <c r="KC41" i="3"/>
  <c r="KE41" i="3"/>
  <c r="AL47" i="3"/>
  <c r="AI47" i="3"/>
  <c r="AJ47" i="3"/>
  <c r="R64" i="3"/>
  <c r="O64" i="3"/>
  <c r="P64" i="3"/>
  <c r="TB33" i="3"/>
  <c r="AF49" i="3"/>
  <c r="SH34" i="3"/>
  <c r="FP52" i="3"/>
  <c r="MX41" i="3"/>
  <c r="JB46" i="3"/>
  <c r="PZ37" i="3"/>
  <c r="QT36" i="3"/>
  <c r="WD29" i="3"/>
  <c r="EL55" i="3"/>
  <c r="BJ63" i="3"/>
  <c r="KP44" i="3"/>
  <c r="WX28" i="3"/>
  <c r="DR57" i="3"/>
  <c r="CX59" i="3"/>
  <c r="FF53" i="3"/>
  <c r="GJ50" i="3"/>
  <c r="LJ43" i="3"/>
  <c r="AZ64" i="3"/>
  <c r="CN60" i="3"/>
  <c r="FZ51" i="3"/>
  <c r="RN35" i="3"/>
  <c r="VJ30" i="3"/>
  <c r="EV54" i="3"/>
  <c r="PF38" i="3"/>
  <c r="EB56" i="3"/>
  <c r="BT62" i="3"/>
  <c r="CD61" i="3"/>
  <c r="AP66" i="3"/>
  <c r="DH58" i="3"/>
  <c r="MD42" i="3"/>
  <c r="NR40" i="3"/>
  <c r="V66" i="3"/>
  <c r="OL39" i="3"/>
  <c r="UP31" i="3"/>
  <c r="IH47" i="3"/>
  <c r="HN48" i="3"/>
  <c r="JV43" i="3"/>
  <c r="GT49" i="3"/>
  <c r="L66" i="3"/>
  <c r="TV32" i="3"/>
  <c r="MJ39" i="3" l="1"/>
  <c r="TH30" i="3"/>
  <c r="JH43" i="3"/>
  <c r="KV41" i="3"/>
  <c r="SN31" i="3"/>
  <c r="OR36" i="3"/>
  <c r="NX37" i="3"/>
  <c r="WJ26" i="3"/>
  <c r="PL35" i="3"/>
  <c r="VP27" i="3"/>
  <c r="IN44" i="3"/>
  <c r="QZ33" i="3"/>
  <c r="RT32" i="3"/>
  <c r="QF34" i="3"/>
  <c r="UV28" i="3"/>
  <c r="ND38" i="3"/>
  <c r="BM62" i="3"/>
  <c r="BD63" i="3"/>
  <c r="BX61" i="3"/>
  <c r="BF63" i="3"/>
  <c r="BW61" i="3"/>
  <c r="BN62" i="3"/>
  <c r="HP46" i="9"/>
  <c r="FR46" i="9"/>
  <c r="JN46" i="9"/>
  <c r="LP40" i="3"/>
  <c r="XD25" i="3"/>
  <c r="UB29" i="3"/>
  <c r="FH53" i="3"/>
  <c r="FG54" i="3"/>
  <c r="TX32" i="3"/>
  <c r="TW33" i="3"/>
  <c r="EW55" i="3"/>
  <c r="EX54" i="3"/>
  <c r="KR44" i="3"/>
  <c r="KQ45" i="3"/>
  <c r="PH38" i="3"/>
  <c r="PG39" i="3"/>
  <c r="IJ47" i="3"/>
  <c r="II48" i="3"/>
  <c r="BV62" i="3"/>
  <c r="BX62" i="3" s="1"/>
  <c r="BU63" i="3"/>
  <c r="JD46" i="3"/>
  <c r="JC47" i="3"/>
  <c r="WY29" i="3"/>
  <c r="WZ28" i="3"/>
  <c r="BB64" i="3"/>
  <c r="BC64" i="3" s="1"/>
  <c r="BA65" i="3"/>
  <c r="GU50" i="3"/>
  <c r="GV49" i="3"/>
  <c r="NS41" i="3"/>
  <c r="NT40" i="3"/>
  <c r="QB37" i="3"/>
  <c r="QA38" i="3"/>
  <c r="CY60" i="3"/>
  <c r="CZ59" i="3"/>
  <c r="QU37" i="3"/>
  <c r="QV36" i="3"/>
  <c r="HP48" i="3"/>
  <c r="C48" i="9"/>
  <c r="D48" i="9" s="1"/>
  <c r="HO49" i="3"/>
  <c r="VL30" i="3"/>
  <c r="VK31" i="3"/>
  <c r="SI35" i="3"/>
  <c r="SJ34" i="3"/>
  <c r="LL43" i="3"/>
  <c r="LK44" i="3"/>
  <c r="FR52" i="3"/>
  <c r="FQ53" i="3"/>
  <c r="OM40" i="3"/>
  <c r="ON39" i="3"/>
  <c r="EC57" i="3"/>
  <c r="ED56" i="3"/>
  <c r="GB51" i="3"/>
  <c r="GA52" i="3"/>
  <c r="TD33" i="3"/>
  <c r="TC34" i="3"/>
  <c r="BL63" i="3"/>
  <c r="BP63" i="3" s="1"/>
  <c r="BK64" i="3"/>
  <c r="DT57" i="3"/>
  <c r="DS58" i="3"/>
  <c r="CF61" i="3"/>
  <c r="CE62" i="3"/>
  <c r="DI59" i="3"/>
  <c r="DJ58" i="3"/>
  <c r="WF29" i="3"/>
  <c r="WE30" i="3"/>
  <c r="GK51" i="3"/>
  <c r="GL50" i="3"/>
  <c r="RP35" i="3"/>
  <c r="RO36" i="3"/>
  <c r="CO61" i="3"/>
  <c r="CP60" i="3"/>
  <c r="UR31" i="3"/>
  <c r="UQ32" i="3"/>
  <c r="MF42" i="3"/>
  <c r="ME43" i="3"/>
  <c r="MZ41" i="3"/>
  <c r="MY42" i="3"/>
  <c r="EM56" i="3"/>
  <c r="EN55" i="3"/>
  <c r="WI27" i="3"/>
  <c r="WH27" i="3"/>
  <c r="XC26" i="3"/>
  <c r="XB26" i="3"/>
  <c r="UU29" i="3"/>
  <c r="UT29" i="3"/>
  <c r="QY34" i="3"/>
  <c r="QX34" i="3"/>
  <c r="RR33" i="3"/>
  <c r="RS33" i="3"/>
  <c r="RT33" i="3" s="1"/>
  <c r="QE35" i="3"/>
  <c r="QD35" i="3"/>
  <c r="MH40" i="3"/>
  <c r="MI40" i="3"/>
  <c r="MJ40" i="3" s="1"/>
  <c r="NC39" i="3"/>
  <c r="NB39" i="3"/>
  <c r="W46" i="9"/>
  <c r="DS46" i="9"/>
  <c r="LL46" i="9"/>
  <c r="VN28" i="3"/>
  <c r="VO28" i="3"/>
  <c r="SL32" i="3"/>
  <c r="SM32" i="3"/>
  <c r="OP37" i="3"/>
  <c r="OQ37" i="3"/>
  <c r="UA30" i="3"/>
  <c r="TZ30" i="3"/>
  <c r="KT42" i="3"/>
  <c r="KU42" i="3"/>
  <c r="PJ36" i="3"/>
  <c r="PK36" i="3"/>
  <c r="VQ29" i="3"/>
  <c r="VT29" i="3"/>
  <c r="VS29" i="3"/>
  <c r="VM29" i="3"/>
  <c r="SK33" i="3"/>
  <c r="SO33" i="3"/>
  <c r="SR33" i="3"/>
  <c r="SQ33" i="3"/>
  <c r="LT42" i="3"/>
  <c r="LM42" i="3"/>
  <c r="LS42" i="3"/>
  <c r="LQ42" i="3"/>
  <c r="FT51" i="3"/>
  <c r="FS51" i="3"/>
  <c r="FV51" i="3"/>
  <c r="OU38" i="3"/>
  <c r="OO38" i="3"/>
  <c r="OS38" i="3"/>
  <c r="OV38" i="3"/>
  <c r="EE55" i="3"/>
  <c r="EH55" i="3"/>
  <c r="EF55" i="3"/>
  <c r="GC50" i="3"/>
  <c r="GF50" i="3"/>
  <c r="GD50" i="3"/>
  <c r="TE32" i="3"/>
  <c r="TK32" i="3"/>
  <c r="TI32" i="3"/>
  <c r="TL32" i="3"/>
  <c r="DV56" i="3"/>
  <c r="DU56" i="3"/>
  <c r="DX56" i="3"/>
  <c r="CH60" i="3"/>
  <c r="CG60" i="3"/>
  <c r="CJ60" i="3"/>
  <c r="DK57" i="3"/>
  <c r="DN57" i="3"/>
  <c r="DL57" i="3"/>
  <c r="WG28" i="3"/>
  <c r="WK28" i="3"/>
  <c r="WN28" i="3"/>
  <c r="WM28" i="3"/>
  <c r="GP49" i="3"/>
  <c r="GN49" i="3"/>
  <c r="GM49" i="3"/>
  <c r="RW34" i="3"/>
  <c r="RQ34" i="3"/>
  <c r="RX34" i="3"/>
  <c r="RU34" i="3"/>
  <c r="CT59" i="3"/>
  <c r="CR59" i="3"/>
  <c r="CQ59" i="3"/>
  <c r="UY30" i="3"/>
  <c r="UZ30" i="3"/>
  <c r="UW30" i="3"/>
  <c r="US30" i="3"/>
  <c r="MG41" i="3"/>
  <c r="MK41" i="3"/>
  <c r="MN41" i="3"/>
  <c r="MM41" i="3"/>
  <c r="NH40" i="3"/>
  <c r="NG40" i="3"/>
  <c r="NE40" i="3"/>
  <c r="NA40" i="3"/>
  <c r="ER54" i="3"/>
  <c r="EP54" i="3"/>
  <c r="EO54" i="3"/>
  <c r="NV38" i="3"/>
  <c r="NW38" i="3"/>
  <c r="LO41" i="3"/>
  <c r="LN41" i="3"/>
  <c r="TF31" i="3"/>
  <c r="TG31" i="3"/>
  <c r="IL45" i="3"/>
  <c r="IM45" i="3"/>
  <c r="IN45" i="3" s="1"/>
  <c r="JF44" i="3"/>
  <c r="JG44" i="3"/>
  <c r="FL52" i="3"/>
  <c r="FI52" i="3"/>
  <c r="FJ52" i="3"/>
  <c r="TY31" i="3"/>
  <c r="UC31" i="3"/>
  <c r="UF31" i="3"/>
  <c r="UE31" i="3"/>
  <c r="EY53" i="3"/>
  <c r="EZ53" i="3"/>
  <c r="FB53" i="3"/>
  <c r="KW43" i="3"/>
  <c r="KS43" i="3"/>
  <c r="KZ43" i="3"/>
  <c r="KY43" i="3"/>
  <c r="PM37" i="3"/>
  <c r="PI37" i="3"/>
  <c r="PP37" i="3"/>
  <c r="PO37" i="3"/>
  <c r="IK46" i="3"/>
  <c r="IO46" i="3"/>
  <c r="IQ46" i="3"/>
  <c r="IR46" i="3"/>
  <c r="JL45" i="3"/>
  <c r="JK45" i="3"/>
  <c r="JE45" i="3"/>
  <c r="JI45" i="3"/>
  <c r="XH27" i="3"/>
  <c r="XG27" i="3"/>
  <c r="XA27" i="3"/>
  <c r="XE27" i="3"/>
  <c r="GZ48" i="3"/>
  <c r="GX48" i="3"/>
  <c r="GW48" i="3"/>
  <c r="NU39" i="3"/>
  <c r="OA39" i="3"/>
  <c r="OB39" i="3"/>
  <c r="NY39" i="3"/>
  <c r="QI36" i="3"/>
  <c r="QJ36" i="3"/>
  <c r="QG36" i="3"/>
  <c r="QC36" i="3"/>
  <c r="DD58" i="3"/>
  <c r="DB58" i="3"/>
  <c r="DA58" i="3"/>
  <c r="RA35" i="3"/>
  <c r="QW35" i="3"/>
  <c r="RC35" i="3"/>
  <c r="RD35" i="3"/>
  <c r="HQ47" i="3"/>
  <c r="HR47" i="3"/>
  <c r="HT47" i="3"/>
  <c r="LM47" i="9"/>
  <c r="JK47" i="9"/>
  <c r="FQ47" i="9"/>
  <c r="HM47" i="9"/>
  <c r="HN47" i="9"/>
  <c r="FO47" i="9"/>
  <c r="FS47" i="9"/>
  <c r="DR47" i="9"/>
  <c r="DT47" i="9"/>
  <c r="BV47" i="9"/>
  <c r="F47" i="9"/>
  <c r="T47" i="9"/>
  <c r="LH47" i="9"/>
  <c r="LI47" i="9"/>
  <c r="JO47" i="9"/>
  <c r="JJ47" i="9"/>
  <c r="HQ47" i="9"/>
  <c r="HO47" i="9"/>
  <c r="HL47" i="9"/>
  <c r="FP47" i="9"/>
  <c r="FN47" i="9"/>
  <c r="DQ47" i="9"/>
  <c r="DP47" i="9"/>
  <c r="X47" i="9"/>
  <c r="BR47" i="9"/>
  <c r="BU47" i="9" s="1"/>
  <c r="G47" i="9"/>
  <c r="V47" i="9"/>
  <c r="U47" i="9"/>
  <c r="A85" i="9"/>
  <c r="KB40" i="3"/>
  <c r="N66" i="3"/>
  <c r="M67" i="3"/>
  <c r="AH49" i="3"/>
  <c r="AG50" i="3"/>
  <c r="JX43" i="3"/>
  <c r="JW44" i="3"/>
  <c r="AR66" i="3"/>
  <c r="AQ67" i="3"/>
  <c r="X66" i="3"/>
  <c r="W67" i="3"/>
  <c r="JZ41" i="3"/>
  <c r="KA41" i="3"/>
  <c r="A69" i="3"/>
  <c r="AS65" i="3"/>
  <c r="AT65" i="3"/>
  <c r="AV65" i="3"/>
  <c r="R65" i="3"/>
  <c r="O65" i="3"/>
  <c r="P65" i="3"/>
  <c r="AL48" i="3"/>
  <c r="AI48" i="3"/>
  <c r="AJ48" i="3"/>
  <c r="KF42" i="3"/>
  <c r="JY42" i="3"/>
  <c r="KC42" i="3"/>
  <c r="KE42" i="3"/>
  <c r="AB65" i="3"/>
  <c r="Y65" i="3"/>
  <c r="Z65" i="3"/>
  <c r="QT37" i="3"/>
  <c r="DR58" i="3"/>
  <c r="GT50" i="3"/>
  <c r="BT63" i="3"/>
  <c r="DH59" i="3"/>
  <c r="FF54" i="3"/>
  <c r="RN36" i="3"/>
  <c r="PF39" i="3"/>
  <c r="NR41" i="3"/>
  <c r="IH48" i="3"/>
  <c r="HN49" i="3"/>
  <c r="AP67" i="3"/>
  <c r="AZ65" i="3"/>
  <c r="EL56" i="3"/>
  <c r="CX60" i="3"/>
  <c r="FZ52" i="3"/>
  <c r="WD30" i="3"/>
  <c r="KP45" i="3"/>
  <c r="EB57" i="3"/>
  <c r="JV44" i="3"/>
  <c r="AF50" i="3"/>
  <c r="TB34" i="3"/>
  <c r="SH35" i="3"/>
  <c r="FP53" i="3"/>
  <c r="CD62" i="3"/>
  <c r="UP32" i="3"/>
  <c r="GJ51" i="3"/>
  <c r="L67" i="3"/>
  <c r="BJ64" i="3"/>
  <c r="JB47" i="3"/>
  <c r="CN61" i="3"/>
  <c r="WX29" i="3"/>
  <c r="MD43" i="3"/>
  <c r="EV55" i="3"/>
  <c r="VJ31" i="3"/>
  <c r="PZ38" i="3"/>
  <c r="OL40" i="3"/>
  <c r="TV33" i="3"/>
  <c r="LJ44" i="3"/>
  <c r="MX42" i="3"/>
  <c r="V67" i="3"/>
  <c r="KV42" i="3" l="1"/>
  <c r="OR37" i="3"/>
  <c r="VP28" i="3"/>
  <c r="ND39" i="3"/>
  <c r="QF35" i="3"/>
  <c r="QZ34" i="3"/>
  <c r="XD26" i="3"/>
  <c r="WJ27" i="3"/>
  <c r="JH44" i="3"/>
  <c r="TH31" i="3"/>
  <c r="NX38" i="3"/>
  <c r="PL36" i="3"/>
  <c r="SN32" i="3"/>
  <c r="BF64" i="3"/>
  <c r="JN47" i="9"/>
  <c r="BZ62" i="3"/>
  <c r="BD64" i="3"/>
  <c r="BW62" i="3"/>
  <c r="BM63" i="3"/>
  <c r="BN63" i="3"/>
  <c r="UB30" i="3"/>
  <c r="EN56" i="3"/>
  <c r="EM57" i="3"/>
  <c r="CP61" i="3"/>
  <c r="CO62" i="3"/>
  <c r="GL51" i="3"/>
  <c r="GK52" i="3"/>
  <c r="DI60" i="3"/>
  <c r="DJ59" i="3"/>
  <c r="EC58" i="3"/>
  <c r="ED57" i="3"/>
  <c r="ON40" i="3"/>
  <c r="OM41" i="3"/>
  <c r="SJ35" i="3"/>
  <c r="SI36" i="3"/>
  <c r="QB38" i="3"/>
  <c r="QA39" i="3"/>
  <c r="BB65" i="3"/>
  <c r="BC65" i="3" s="1"/>
  <c r="BA66" i="3"/>
  <c r="JD47" i="3"/>
  <c r="JC48" i="3"/>
  <c r="BU64" i="3"/>
  <c r="BV63" i="3"/>
  <c r="BX63" i="3" s="1"/>
  <c r="IJ48" i="3"/>
  <c r="II49" i="3"/>
  <c r="PG40" i="3"/>
  <c r="PH39" i="3"/>
  <c r="KQ46" i="3"/>
  <c r="KR45" i="3"/>
  <c r="TW34" i="3"/>
  <c r="TX33" i="3"/>
  <c r="FG55" i="3"/>
  <c r="FH54" i="3"/>
  <c r="MZ42" i="3"/>
  <c r="MY43" i="3"/>
  <c r="MF43" i="3"/>
  <c r="ME44" i="3"/>
  <c r="UQ33" i="3"/>
  <c r="UR32" i="3"/>
  <c r="RP36" i="3"/>
  <c r="RO37" i="3"/>
  <c r="WE31" i="3"/>
  <c r="WF30" i="3"/>
  <c r="CF62" i="3"/>
  <c r="CE63" i="3"/>
  <c r="DT58" i="3"/>
  <c r="DS59" i="3"/>
  <c r="BK65" i="3"/>
  <c r="BL64" i="3"/>
  <c r="BP64" i="3" s="1"/>
  <c r="TC35" i="3"/>
  <c r="TD34" i="3"/>
  <c r="GA53" i="3"/>
  <c r="GB52" i="3"/>
  <c r="FR53" i="3"/>
  <c r="FQ54" i="3"/>
  <c r="LK45" i="3"/>
  <c r="LL44" i="3"/>
  <c r="VK32" i="3"/>
  <c r="VL31" i="3"/>
  <c r="HO50" i="3"/>
  <c r="C49" i="9"/>
  <c r="D49" i="9" s="1"/>
  <c r="HP49" i="3"/>
  <c r="QU38" i="3"/>
  <c r="QV37" i="3"/>
  <c r="CY61" i="3"/>
  <c r="CZ60" i="3"/>
  <c r="NT41" i="3"/>
  <c r="NS42" i="3"/>
  <c r="GV50" i="3"/>
  <c r="GU51" i="3"/>
  <c r="WZ29" i="3"/>
  <c r="WY30" i="3"/>
  <c r="EX55" i="3"/>
  <c r="EW56" i="3"/>
  <c r="NB40" i="3"/>
  <c r="NC40" i="3"/>
  <c r="UU30" i="3"/>
  <c r="UT30" i="3"/>
  <c r="LO42" i="3"/>
  <c r="LN42" i="3"/>
  <c r="VN29" i="3"/>
  <c r="VO29" i="3"/>
  <c r="NE41" i="3"/>
  <c r="NA41" i="3"/>
  <c r="NH41" i="3"/>
  <c r="NG41" i="3"/>
  <c r="MN42" i="3"/>
  <c r="MG42" i="3"/>
  <c r="MK42" i="3"/>
  <c r="MM42" i="3"/>
  <c r="UZ31" i="3"/>
  <c r="US31" i="3"/>
  <c r="UW31" i="3"/>
  <c r="UY31" i="3"/>
  <c r="RX35" i="3"/>
  <c r="RQ35" i="3"/>
  <c r="RW35" i="3"/>
  <c r="RU35" i="3"/>
  <c r="WG29" i="3"/>
  <c r="WM29" i="3"/>
  <c r="WN29" i="3"/>
  <c r="WK29" i="3"/>
  <c r="CG61" i="3"/>
  <c r="CJ61" i="3"/>
  <c r="CH61" i="3"/>
  <c r="DV57" i="3"/>
  <c r="DU57" i="3"/>
  <c r="DX57" i="3"/>
  <c r="TK33" i="3"/>
  <c r="TL33" i="3"/>
  <c r="TE33" i="3"/>
  <c r="TI33" i="3"/>
  <c r="GD51" i="3"/>
  <c r="GC51" i="3"/>
  <c r="GF51" i="3"/>
  <c r="FT52" i="3"/>
  <c r="FV52" i="3"/>
  <c r="FS52" i="3"/>
  <c r="LT43" i="3"/>
  <c r="LS43" i="3"/>
  <c r="LM43" i="3"/>
  <c r="LQ43" i="3"/>
  <c r="VS30" i="3"/>
  <c r="VT30" i="3"/>
  <c r="VQ30" i="3"/>
  <c r="VM30" i="3"/>
  <c r="LM48" i="9"/>
  <c r="JK48" i="9"/>
  <c r="HL48" i="9"/>
  <c r="HN48" i="9"/>
  <c r="HM48" i="9"/>
  <c r="FO48" i="9"/>
  <c r="FN48" i="9"/>
  <c r="DR48" i="9"/>
  <c r="DT48" i="9"/>
  <c r="BR48" i="9"/>
  <c r="BU48" i="9" s="1"/>
  <c r="F48" i="9"/>
  <c r="U48" i="9"/>
  <c r="LH48" i="9"/>
  <c r="LI48" i="9"/>
  <c r="JO48" i="9"/>
  <c r="JJ48" i="9"/>
  <c r="FQ48" i="9"/>
  <c r="HQ48" i="9"/>
  <c r="HO48" i="9"/>
  <c r="FS48" i="9"/>
  <c r="FP48" i="9"/>
  <c r="DQ48" i="9"/>
  <c r="DP48" i="9"/>
  <c r="X48" i="9"/>
  <c r="BV48" i="9"/>
  <c r="G48" i="9"/>
  <c r="T48" i="9"/>
  <c r="V48" i="9"/>
  <c r="RC36" i="3"/>
  <c r="RD36" i="3"/>
  <c r="QW36" i="3"/>
  <c r="RA36" i="3"/>
  <c r="DA59" i="3"/>
  <c r="DB59" i="3"/>
  <c r="DD59" i="3"/>
  <c r="OB40" i="3"/>
  <c r="OA40" i="3"/>
  <c r="NY40" i="3"/>
  <c r="NU40" i="3"/>
  <c r="GW49" i="3"/>
  <c r="GZ49" i="3"/>
  <c r="GX49" i="3"/>
  <c r="XG28" i="3"/>
  <c r="XE28" i="3"/>
  <c r="XA28" i="3"/>
  <c r="XH28" i="3"/>
  <c r="FB54" i="3"/>
  <c r="EY54" i="3"/>
  <c r="EZ54" i="3"/>
  <c r="W47" i="9"/>
  <c r="QE36" i="3"/>
  <c r="QD36" i="3"/>
  <c r="XC27" i="3"/>
  <c r="XB27" i="3"/>
  <c r="JF45" i="3"/>
  <c r="JG45" i="3"/>
  <c r="IL46" i="3"/>
  <c r="IM46" i="3"/>
  <c r="TF32" i="3"/>
  <c r="TG32" i="3"/>
  <c r="DS47" i="9"/>
  <c r="FR47" i="9"/>
  <c r="HP47" i="9"/>
  <c r="LL47" i="9"/>
  <c r="QY35" i="3"/>
  <c r="QX35" i="3"/>
  <c r="NW39" i="3"/>
  <c r="NV39" i="3"/>
  <c r="PJ37" i="3"/>
  <c r="PK37" i="3"/>
  <c r="KT43" i="3"/>
  <c r="KU43" i="3"/>
  <c r="UA31" i="3"/>
  <c r="TZ31" i="3"/>
  <c r="LP41" i="3"/>
  <c r="MI41" i="3"/>
  <c r="MH41" i="3"/>
  <c r="RS34" i="3"/>
  <c r="RR34" i="3"/>
  <c r="WI28" i="3"/>
  <c r="WH28" i="3"/>
  <c r="OP38" i="3"/>
  <c r="OQ38" i="3"/>
  <c r="SM33" i="3"/>
  <c r="SL33" i="3"/>
  <c r="UV29" i="3"/>
  <c r="ER55" i="3"/>
  <c r="EP55" i="3"/>
  <c r="EO55" i="3"/>
  <c r="CT60" i="3"/>
  <c r="CR60" i="3"/>
  <c r="CQ60" i="3"/>
  <c r="GM50" i="3"/>
  <c r="GP50" i="3"/>
  <c r="GN50" i="3"/>
  <c r="DL58" i="3"/>
  <c r="DK58" i="3"/>
  <c r="DN58" i="3"/>
  <c r="EH56" i="3"/>
  <c r="EF56" i="3"/>
  <c r="EE56" i="3"/>
  <c r="OU39" i="3"/>
  <c r="OO39" i="3"/>
  <c r="OS39" i="3"/>
  <c r="OV39" i="3"/>
  <c r="SK34" i="3"/>
  <c r="SR34" i="3"/>
  <c r="SO34" i="3"/>
  <c r="SQ34" i="3"/>
  <c r="HQ48" i="3"/>
  <c r="HR48" i="3"/>
  <c r="HT48" i="3"/>
  <c r="QG37" i="3"/>
  <c r="QC37" i="3"/>
  <c r="QJ37" i="3"/>
  <c r="QI37" i="3"/>
  <c r="JE46" i="3"/>
  <c r="JK46" i="3"/>
  <c r="JI46" i="3"/>
  <c r="JL46" i="3"/>
  <c r="IQ47" i="3"/>
  <c r="IO47" i="3"/>
  <c r="IR47" i="3"/>
  <c r="IK47" i="3"/>
  <c r="PP38" i="3"/>
  <c r="PM38" i="3"/>
  <c r="PI38" i="3"/>
  <c r="PO38" i="3"/>
  <c r="KW44" i="3"/>
  <c r="KY44" i="3"/>
  <c r="KZ44" i="3"/>
  <c r="KS44" i="3"/>
  <c r="TY32" i="3"/>
  <c r="UC32" i="3"/>
  <c r="UF32" i="3"/>
  <c r="UE32" i="3"/>
  <c r="FL53" i="3"/>
  <c r="FI53" i="3"/>
  <c r="FJ53" i="3"/>
  <c r="A86" i="9"/>
  <c r="KB41" i="3"/>
  <c r="AR67" i="3"/>
  <c r="AQ68" i="3"/>
  <c r="AH50" i="3"/>
  <c r="AG51" i="3"/>
  <c r="X67" i="3"/>
  <c r="W68" i="3"/>
  <c r="JW45" i="3"/>
  <c r="JX44" i="3"/>
  <c r="N67" i="3"/>
  <c r="M68" i="3"/>
  <c r="JZ42" i="3"/>
  <c r="KA42" i="3"/>
  <c r="AS66" i="3"/>
  <c r="AT66" i="3"/>
  <c r="AV66" i="3"/>
  <c r="AL49" i="3"/>
  <c r="AI49" i="3"/>
  <c r="AJ49" i="3"/>
  <c r="A70" i="3"/>
  <c r="AB66" i="3"/>
  <c r="Y66" i="3"/>
  <c r="Z66" i="3"/>
  <c r="BF65" i="3"/>
  <c r="JY43" i="3"/>
  <c r="KC43" i="3"/>
  <c r="KF43" i="3"/>
  <c r="KE43" i="3"/>
  <c r="R66" i="3"/>
  <c r="O66" i="3"/>
  <c r="P66" i="3"/>
  <c r="WD31" i="3"/>
  <c r="OL41" i="3"/>
  <c r="UP33" i="3"/>
  <c r="BT64" i="3"/>
  <c r="EV56" i="3"/>
  <c r="EL57" i="3"/>
  <c r="AP68" i="3"/>
  <c r="RN37" i="3"/>
  <c r="TV34" i="3"/>
  <c r="CX61" i="3"/>
  <c r="MD44" i="3"/>
  <c r="EB58" i="3"/>
  <c r="FZ53" i="3"/>
  <c r="SH36" i="3"/>
  <c r="LJ45" i="3"/>
  <c r="DR59" i="3"/>
  <c r="KP46" i="3"/>
  <c r="NR42" i="3"/>
  <c r="JB48" i="3"/>
  <c r="CD63" i="3"/>
  <c r="PZ39" i="3"/>
  <c r="GT51" i="3"/>
  <c r="JV45" i="3"/>
  <c r="L68" i="3"/>
  <c r="GJ52" i="3"/>
  <c r="AF51" i="3"/>
  <c r="VJ32" i="3"/>
  <c r="TB35" i="3"/>
  <c r="CN62" i="3"/>
  <c r="PF40" i="3"/>
  <c r="V68" i="3"/>
  <c r="IH49" i="3"/>
  <c r="AZ66" i="3"/>
  <c r="MX43" i="3"/>
  <c r="FP54" i="3"/>
  <c r="DH60" i="3"/>
  <c r="FF55" i="3"/>
  <c r="HN50" i="3"/>
  <c r="WX30" i="3"/>
  <c r="QT38" i="3"/>
  <c r="BJ65" i="3"/>
  <c r="KV43" i="3" l="1"/>
  <c r="TH32" i="3"/>
  <c r="JH45" i="3"/>
  <c r="VP29" i="3"/>
  <c r="UB31" i="3"/>
  <c r="QZ35" i="3"/>
  <c r="OR38" i="3"/>
  <c r="SN33" i="3"/>
  <c r="NX39" i="3"/>
  <c r="QF36" i="3"/>
  <c r="WJ28" i="3"/>
  <c r="MJ41" i="3"/>
  <c r="RT34" i="3"/>
  <c r="PL37" i="3"/>
  <c r="IN46" i="3"/>
  <c r="ND40" i="3"/>
  <c r="JN48" i="9"/>
  <c r="BD65" i="3"/>
  <c r="BM64" i="3"/>
  <c r="BZ63" i="3"/>
  <c r="BN64" i="3"/>
  <c r="BW63" i="3"/>
  <c r="XD27" i="3"/>
  <c r="LP42" i="3"/>
  <c r="UV30" i="3"/>
  <c r="CZ61" i="3"/>
  <c r="CY62" i="3"/>
  <c r="QU39" i="3"/>
  <c r="QV38" i="3"/>
  <c r="FR54" i="3"/>
  <c r="FQ55" i="3"/>
  <c r="DS60" i="3"/>
  <c r="DT59" i="3"/>
  <c r="CF63" i="3"/>
  <c r="CE64" i="3"/>
  <c r="RO38" i="3"/>
  <c r="RP37" i="3"/>
  <c r="MF44" i="3"/>
  <c r="ME45" i="3"/>
  <c r="MY44" i="3"/>
  <c r="MZ43" i="3"/>
  <c r="II50" i="3"/>
  <c r="IJ49" i="3"/>
  <c r="JC49" i="3"/>
  <c r="JD48" i="3"/>
  <c r="BA67" i="3"/>
  <c r="BB66" i="3"/>
  <c r="BF66" i="3" s="1"/>
  <c r="QA40" i="3"/>
  <c r="QB39" i="3"/>
  <c r="SJ36" i="3"/>
  <c r="SI37" i="3"/>
  <c r="ON41" i="3"/>
  <c r="OM42" i="3"/>
  <c r="GK53" i="3"/>
  <c r="GL52" i="3"/>
  <c r="CP62" i="3"/>
  <c r="CO63" i="3"/>
  <c r="EM58" i="3"/>
  <c r="EN57" i="3"/>
  <c r="EX56" i="3"/>
  <c r="EW57" i="3"/>
  <c r="WY31" i="3"/>
  <c r="WZ30" i="3"/>
  <c r="GU52" i="3"/>
  <c r="GV51" i="3"/>
  <c r="NS43" i="3"/>
  <c r="NT42" i="3"/>
  <c r="C50" i="9"/>
  <c r="D50" i="9" s="1"/>
  <c r="HO51" i="3"/>
  <c r="HP50" i="3"/>
  <c r="VL32" i="3"/>
  <c r="VK33" i="3"/>
  <c r="LK46" i="3"/>
  <c r="LL45" i="3"/>
  <c r="GA54" i="3"/>
  <c r="GB53" i="3"/>
  <c r="TD35" i="3"/>
  <c r="TC36" i="3"/>
  <c r="BK66" i="3"/>
  <c r="BL65" i="3"/>
  <c r="BP65" i="3" s="1"/>
  <c r="WE32" i="3"/>
  <c r="WF31" i="3"/>
  <c r="UR33" i="3"/>
  <c r="UQ34" i="3"/>
  <c r="FH55" i="3"/>
  <c r="FG56" i="3"/>
  <c r="TX34" i="3"/>
  <c r="TW35" i="3"/>
  <c r="KR46" i="3"/>
  <c r="KQ47" i="3"/>
  <c r="PH40" i="3"/>
  <c r="PG41" i="3"/>
  <c r="BV64" i="3"/>
  <c r="BX64" i="3" s="1"/>
  <c r="BU65" i="3"/>
  <c r="ED58" i="3"/>
  <c r="EC59" i="3"/>
  <c r="DJ60" i="3"/>
  <c r="DI61" i="3"/>
  <c r="KU44" i="3"/>
  <c r="KT44" i="3"/>
  <c r="QD37" i="3"/>
  <c r="QE37" i="3"/>
  <c r="QF37" i="3" s="1"/>
  <c r="SM34" i="3"/>
  <c r="SL34" i="3"/>
  <c r="TZ32" i="3"/>
  <c r="UA32" i="3"/>
  <c r="UB32" i="3" s="1"/>
  <c r="PK38" i="3"/>
  <c r="PJ38" i="3"/>
  <c r="JF46" i="3"/>
  <c r="JG46" i="3"/>
  <c r="JH46" i="3" s="1"/>
  <c r="OQ39" i="3"/>
  <c r="OP39" i="3"/>
  <c r="XC28" i="3"/>
  <c r="XB28" i="3"/>
  <c r="NV40" i="3"/>
  <c r="NW40" i="3"/>
  <c r="QX36" i="3"/>
  <c r="QY36" i="3"/>
  <c r="QZ36" i="3" s="1"/>
  <c r="W48" i="9"/>
  <c r="DS48" i="9"/>
  <c r="LL48" i="9"/>
  <c r="FR48" i="9"/>
  <c r="HP48" i="9"/>
  <c r="LN43" i="3"/>
  <c r="LO43" i="3"/>
  <c r="TF33" i="3"/>
  <c r="TG33" i="3"/>
  <c r="WH29" i="3"/>
  <c r="WI29" i="3"/>
  <c r="EY55" i="3"/>
  <c r="EZ55" i="3"/>
  <c r="FB55" i="3"/>
  <c r="XE29" i="3"/>
  <c r="XG29" i="3"/>
  <c r="XH29" i="3"/>
  <c r="XA29" i="3"/>
  <c r="GZ50" i="3"/>
  <c r="GX50" i="3"/>
  <c r="GW50" i="3"/>
  <c r="OA41" i="3"/>
  <c r="NU41" i="3"/>
  <c r="OB41" i="3"/>
  <c r="NY41" i="3"/>
  <c r="LM49" i="9"/>
  <c r="JK49" i="9"/>
  <c r="HL49" i="9"/>
  <c r="HN49" i="9"/>
  <c r="HM49" i="9"/>
  <c r="FO49" i="9"/>
  <c r="FN49" i="9"/>
  <c r="DQ49" i="9"/>
  <c r="DT49" i="9"/>
  <c r="BV49" i="9"/>
  <c r="F49" i="9"/>
  <c r="U49" i="9"/>
  <c r="V49" i="9"/>
  <c r="LH49" i="9"/>
  <c r="LI49" i="9"/>
  <c r="JO49" i="9"/>
  <c r="JJ49" i="9"/>
  <c r="FQ49" i="9"/>
  <c r="HQ49" i="9"/>
  <c r="HO49" i="9"/>
  <c r="FP49" i="9"/>
  <c r="FS49" i="9"/>
  <c r="DR49" i="9"/>
  <c r="DP49" i="9"/>
  <c r="X49" i="9"/>
  <c r="BR49" i="9"/>
  <c r="BU49" i="9" s="1"/>
  <c r="G49" i="9"/>
  <c r="T49" i="9"/>
  <c r="VT31" i="3"/>
  <c r="VQ31" i="3"/>
  <c r="VM31" i="3"/>
  <c r="VS31" i="3"/>
  <c r="LQ44" i="3"/>
  <c r="LT44" i="3"/>
  <c r="LM44" i="3"/>
  <c r="LS44" i="3"/>
  <c r="GD52" i="3"/>
  <c r="GC52" i="3"/>
  <c r="GF52" i="3"/>
  <c r="TE34" i="3"/>
  <c r="TK34" i="3"/>
  <c r="TI34" i="3"/>
  <c r="TL34" i="3"/>
  <c r="WN30" i="3"/>
  <c r="WG30" i="3"/>
  <c r="WK30" i="3"/>
  <c r="WM30" i="3"/>
  <c r="UZ32" i="3"/>
  <c r="US32" i="3"/>
  <c r="UY32" i="3"/>
  <c r="UW32" i="3"/>
  <c r="FJ54" i="3"/>
  <c r="FI54" i="3"/>
  <c r="FL54" i="3"/>
  <c r="TY33" i="3"/>
  <c r="UE33" i="3"/>
  <c r="UC33" i="3"/>
  <c r="UF33" i="3"/>
  <c r="KZ45" i="3"/>
  <c r="KY45" i="3"/>
  <c r="KW45" i="3"/>
  <c r="KS45" i="3"/>
  <c r="PM39" i="3"/>
  <c r="PO39" i="3"/>
  <c r="PP39" i="3"/>
  <c r="PI39" i="3"/>
  <c r="EH57" i="3"/>
  <c r="EF57" i="3"/>
  <c r="EE57" i="3"/>
  <c r="DN59" i="3"/>
  <c r="DL59" i="3"/>
  <c r="DK59" i="3"/>
  <c r="IM47" i="3"/>
  <c r="IL47" i="3"/>
  <c r="VO30" i="3"/>
  <c r="VN30" i="3"/>
  <c r="RS35" i="3"/>
  <c r="RR35" i="3"/>
  <c r="UT31" i="3"/>
  <c r="UU31" i="3"/>
  <c r="MI42" i="3"/>
  <c r="MH42" i="3"/>
  <c r="NB41" i="3"/>
  <c r="NC41" i="3"/>
  <c r="DD60" i="3"/>
  <c r="DB60" i="3"/>
  <c r="DA60" i="3"/>
  <c r="RA37" i="3"/>
  <c r="RC37" i="3"/>
  <c r="QW37" i="3"/>
  <c r="RD37" i="3"/>
  <c r="HQ49" i="3"/>
  <c r="HR49" i="3"/>
  <c r="HT49" i="3"/>
  <c r="FS53" i="3"/>
  <c r="FT53" i="3"/>
  <c r="FV53" i="3"/>
  <c r="DU58" i="3"/>
  <c r="DX58" i="3"/>
  <c r="DV58" i="3"/>
  <c r="CG62" i="3"/>
  <c r="CJ62" i="3"/>
  <c r="CH62" i="3"/>
  <c r="RX36" i="3"/>
  <c r="RU36" i="3"/>
  <c r="RW36" i="3"/>
  <c r="RQ36" i="3"/>
  <c r="MN43" i="3"/>
  <c r="MK43" i="3"/>
  <c r="MG43" i="3"/>
  <c r="MM43" i="3"/>
  <c r="NG42" i="3"/>
  <c r="NA42" i="3"/>
  <c r="NE42" i="3"/>
  <c r="NH42" i="3"/>
  <c r="IQ48" i="3"/>
  <c r="IO48" i="3"/>
  <c r="IR48" i="3"/>
  <c r="IK48" i="3"/>
  <c r="JI47" i="3"/>
  <c r="JE47" i="3"/>
  <c r="JK47" i="3"/>
  <c r="JL47" i="3"/>
  <c r="QG38" i="3"/>
  <c r="QJ38" i="3"/>
  <c r="QI38" i="3"/>
  <c r="QC38" i="3"/>
  <c r="SR35" i="3"/>
  <c r="SO35" i="3"/>
  <c r="SQ35" i="3"/>
  <c r="SK35" i="3"/>
  <c r="OU40" i="3"/>
  <c r="OV40" i="3"/>
  <c r="OS40" i="3"/>
  <c r="OO40" i="3"/>
  <c r="GP51" i="3"/>
  <c r="GM51" i="3"/>
  <c r="GN51" i="3"/>
  <c r="CQ61" i="3"/>
  <c r="CR61" i="3"/>
  <c r="CT61" i="3"/>
  <c r="EO56" i="3"/>
  <c r="ER56" i="3"/>
  <c r="EP56" i="3"/>
  <c r="A87" i="9"/>
  <c r="KB42" i="3"/>
  <c r="M69" i="3"/>
  <c r="N68" i="3"/>
  <c r="AH51" i="3"/>
  <c r="AG52" i="3"/>
  <c r="X68" i="3"/>
  <c r="W69" i="3"/>
  <c r="AQ69" i="3"/>
  <c r="AR68" i="3"/>
  <c r="JX45" i="3"/>
  <c r="JW46" i="3"/>
  <c r="JZ43" i="3"/>
  <c r="KA43" i="3"/>
  <c r="O67" i="3"/>
  <c r="P67" i="3"/>
  <c r="R67" i="3"/>
  <c r="AL50" i="3"/>
  <c r="AI50" i="3"/>
  <c r="AJ50" i="3"/>
  <c r="A71" i="3"/>
  <c r="JY44" i="3"/>
  <c r="KC44" i="3"/>
  <c r="KE44" i="3"/>
  <c r="KF44" i="3"/>
  <c r="AB67" i="3"/>
  <c r="Z67" i="3"/>
  <c r="Y67" i="3"/>
  <c r="AT67" i="3"/>
  <c r="AS67" i="3"/>
  <c r="AV67" i="3"/>
  <c r="EV57" i="3"/>
  <c r="CD64" i="3"/>
  <c r="LJ46" i="3"/>
  <c r="BJ66" i="3"/>
  <c r="OL42" i="3"/>
  <c r="WD32" i="3"/>
  <c r="WX31" i="3"/>
  <c r="NR43" i="3"/>
  <c r="SH37" i="3"/>
  <c r="PF41" i="3"/>
  <c r="FZ54" i="3"/>
  <c r="EL58" i="3"/>
  <c r="JB49" i="3"/>
  <c r="AF52" i="3"/>
  <c r="AZ67" i="3"/>
  <c r="TB36" i="3"/>
  <c r="KP47" i="3"/>
  <c r="RN38" i="3"/>
  <c r="GT52" i="3"/>
  <c r="JV46" i="3"/>
  <c r="QT39" i="3"/>
  <c r="V69" i="3"/>
  <c r="CX62" i="3"/>
  <c r="MD45" i="3"/>
  <c r="PZ40" i="3"/>
  <c r="UP34" i="3"/>
  <c r="EB59" i="3"/>
  <c r="GJ53" i="3"/>
  <c r="DH61" i="3"/>
  <c r="VJ33" i="3"/>
  <c r="FP55" i="3"/>
  <c r="TV35" i="3"/>
  <c r="CN63" i="3"/>
  <c r="BT65" i="3"/>
  <c r="DR60" i="3"/>
  <c r="HN51" i="3"/>
  <c r="IH50" i="3"/>
  <c r="FF56" i="3"/>
  <c r="MX44" i="3"/>
  <c r="L69" i="3"/>
  <c r="AP69" i="3"/>
  <c r="MJ42" i="3" l="1"/>
  <c r="IN47" i="3"/>
  <c r="ND41" i="3"/>
  <c r="UV31" i="3"/>
  <c r="TH33" i="3"/>
  <c r="OR39" i="3"/>
  <c r="PL38" i="3"/>
  <c r="SN34" i="3"/>
  <c r="RT35" i="3"/>
  <c r="WJ29" i="3"/>
  <c r="LP43" i="3"/>
  <c r="NX40" i="3"/>
  <c r="BN65" i="3"/>
  <c r="BC66" i="3"/>
  <c r="BW64" i="3"/>
  <c r="BD66" i="3"/>
  <c r="BZ64" i="3"/>
  <c r="JN49" i="9"/>
  <c r="XD28" i="3"/>
  <c r="BM65" i="3"/>
  <c r="KV44" i="3"/>
  <c r="WF32" i="3"/>
  <c r="WE33" i="3"/>
  <c r="BL66" i="3"/>
  <c r="BP66" i="3" s="1"/>
  <c r="BK67" i="3"/>
  <c r="GA55" i="3"/>
  <c r="GB54" i="3"/>
  <c r="LL46" i="3"/>
  <c r="LK47" i="3"/>
  <c r="C51" i="9"/>
  <c r="D51" i="9" s="1"/>
  <c r="HP51" i="3"/>
  <c r="HO52" i="3"/>
  <c r="EW58" i="3"/>
  <c r="EX57" i="3"/>
  <c r="CP63" i="3"/>
  <c r="CO64" i="3"/>
  <c r="ON42" i="3"/>
  <c r="OM43" i="3"/>
  <c r="SI38" i="3"/>
  <c r="SJ37" i="3"/>
  <c r="MF45" i="3"/>
  <c r="ME46" i="3"/>
  <c r="CE65" i="3"/>
  <c r="CF64" i="3"/>
  <c r="FQ56" i="3"/>
  <c r="FR55" i="3"/>
  <c r="CY63" i="3"/>
  <c r="CZ62" i="3"/>
  <c r="DJ61" i="3"/>
  <c r="DI62" i="3"/>
  <c r="ED59" i="3"/>
  <c r="EC60" i="3"/>
  <c r="BU66" i="3"/>
  <c r="BV65" i="3"/>
  <c r="BZ65" i="3" s="1"/>
  <c r="PH41" i="3"/>
  <c r="PG42" i="3"/>
  <c r="KQ48" i="3"/>
  <c r="KR47" i="3"/>
  <c r="TX35" i="3"/>
  <c r="TW36" i="3"/>
  <c r="FH56" i="3"/>
  <c r="FG57" i="3"/>
  <c r="UR34" i="3"/>
  <c r="UQ35" i="3"/>
  <c r="TC37" i="3"/>
  <c r="TD36" i="3"/>
  <c r="VL33" i="3"/>
  <c r="VK34" i="3"/>
  <c r="NT43" i="3"/>
  <c r="NS44" i="3"/>
  <c r="GV52" i="3"/>
  <c r="GU53" i="3"/>
  <c r="WZ31" i="3"/>
  <c r="WY32" i="3"/>
  <c r="EM59" i="3"/>
  <c r="EN58" i="3"/>
  <c r="GK54" i="3"/>
  <c r="GL53" i="3"/>
  <c r="QA41" i="3"/>
  <c r="QB40" i="3"/>
  <c r="BB67" i="3"/>
  <c r="BC67" i="3" s="1"/>
  <c r="BA68" i="3"/>
  <c r="JC50" i="3"/>
  <c r="JD49" i="3"/>
  <c r="II51" i="3"/>
  <c r="IJ50" i="3"/>
  <c r="MY45" i="3"/>
  <c r="MZ44" i="3"/>
  <c r="RP38" i="3"/>
  <c r="RO39" i="3"/>
  <c r="DS61" i="3"/>
  <c r="DT60" i="3"/>
  <c r="QV39" i="3"/>
  <c r="QU40" i="3"/>
  <c r="MH43" i="3"/>
  <c r="MI43" i="3"/>
  <c r="QY37" i="3"/>
  <c r="QX37" i="3"/>
  <c r="VP30" i="3"/>
  <c r="PJ39" i="3"/>
  <c r="PK39" i="3"/>
  <c r="KT45" i="3"/>
  <c r="KU45" i="3"/>
  <c r="TF34" i="3"/>
  <c r="TG34" i="3"/>
  <c r="W49" i="9"/>
  <c r="DS49" i="9"/>
  <c r="LL49" i="9"/>
  <c r="NW41" i="3"/>
  <c r="NV41" i="3"/>
  <c r="DK60" i="3"/>
  <c r="DL60" i="3"/>
  <c r="DN60" i="3"/>
  <c r="EE58" i="3"/>
  <c r="EH58" i="3"/>
  <c r="EF58" i="3"/>
  <c r="PM40" i="3"/>
  <c r="PI40" i="3"/>
  <c r="PP40" i="3"/>
  <c r="PO40" i="3"/>
  <c r="KY46" i="3"/>
  <c r="KZ46" i="3"/>
  <c r="KW46" i="3"/>
  <c r="KS46" i="3"/>
  <c r="UE34" i="3"/>
  <c r="UF34" i="3"/>
  <c r="UC34" i="3"/>
  <c r="TY34" i="3"/>
  <c r="FI55" i="3"/>
  <c r="FL55" i="3"/>
  <c r="FJ55" i="3"/>
  <c r="US33" i="3"/>
  <c r="UY33" i="3"/>
  <c r="UW33" i="3"/>
  <c r="UZ33" i="3"/>
  <c r="TL35" i="3"/>
  <c r="TE35" i="3"/>
  <c r="TI35" i="3"/>
  <c r="TK35" i="3"/>
  <c r="VQ32" i="3"/>
  <c r="VS32" i="3"/>
  <c r="VT32" i="3"/>
  <c r="VM32" i="3"/>
  <c r="NY42" i="3"/>
  <c r="OB42" i="3"/>
  <c r="OA42" i="3"/>
  <c r="NU42" i="3"/>
  <c r="GZ51" i="3"/>
  <c r="GX51" i="3"/>
  <c r="GW51" i="3"/>
  <c r="XG30" i="3"/>
  <c r="XA30" i="3"/>
  <c r="XE30" i="3"/>
  <c r="XH30" i="3"/>
  <c r="EP57" i="3"/>
  <c r="ER57" i="3"/>
  <c r="EO57" i="3"/>
  <c r="GM52" i="3"/>
  <c r="GN52" i="3"/>
  <c r="GP52" i="3"/>
  <c r="QI39" i="3"/>
  <c r="QJ39" i="3"/>
  <c r="QG39" i="3"/>
  <c r="QC39" i="3"/>
  <c r="JK48" i="3"/>
  <c r="JL48" i="3"/>
  <c r="JI48" i="3"/>
  <c r="JE48" i="3"/>
  <c r="IO49" i="3"/>
  <c r="IR49" i="3"/>
  <c r="IK49" i="3"/>
  <c r="IQ49" i="3"/>
  <c r="NA43" i="3"/>
  <c r="NE43" i="3"/>
  <c r="NH43" i="3"/>
  <c r="NG43" i="3"/>
  <c r="RQ37" i="3"/>
  <c r="RW37" i="3"/>
  <c r="RU37" i="3"/>
  <c r="RX37" i="3"/>
  <c r="DU59" i="3"/>
  <c r="DV59" i="3"/>
  <c r="DX59" i="3"/>
  <c r="QW38" i="3"/>
  <c r="RD38" i="3"/>
  <c r="RA38" i="3"/>
  <c r="RC38" i="3"/>
  <c r="OQ40" i="3"/>
  <c r="OP40" i="3"/>
  <c r="SL35" i="3"/>
  <c r="SM35" i="3"/>
  <c r="QD38" i="3"/>
  <c r="QE38" i="3"/>
  <c r="JG47" i="3"/>
  <c r="JF47" i="3"/>
  <c r="IL48" i="3"/>
  <c r="IM48" i="3"/>
  <c r="NC42" i="3"/>
  <c r="NB42" i="3"/>
  <c r="RS36" i="3"/>
  <c r="RR36" i="3"/>
  <c r="UA33" i="3"/>
  <c r="TZ33" i="3"/>
  <c r="UT32" i="3"/>
  <c r="UU32" i="3"/>
  <c r="WH30" i="3"/>
  <c r="WI30" i="3"/>
  <c r="LO44" i="3"/>
  <c r="LN44" i="3"/>
  <c r="VO31" i="3"/>
  <c r="VN31" i="3"/>
  <c r="FR49" i="9"/>
  <c r="HP49" i="9"/>
  <c r="XC29" i="3"/>
  <c r="XB29" i="3"/>
  <c r="WG31" i="3"/>
  <c r="WM31" i="3"/>
  <c r="WN31" i="3"/>
  <c r="WK31" i="3"/>
  <c r="GF53" i="3"/>
  <c r="GD53" i="3"/>
  <c r="GC53" i="3"/>
  <c r="LS45" i="3"/>
  <c r="LT45" i="3"/>
  <c r="LQ45" i="3"/>
  <c r="LM45" i="3"/>
  <c r="HR50" i="3"/>
  <c r="HT50" i="3"/>
  <c r="HQ50" i="3"/>
  <c r="LI50" i="9"/>
  <c r="LM50" i="9"/>
  <c r="JJ50" i="9"/>
  <c r="JK50" i="9"/>
  <c r="FQ50" i="9"/>
  <c r="HQ50" i="9"/>
  <c r="HL50" i="9"/>
  <c r="FS50" i="9"/>
  <c r="FO50" i="9"/>
  <c r="DQ50" i="9"/>
  <c r="DT50" i="9"/>
  <c r="BV50" i="9"/>
  <c r="F50" i="9"/>
  <c r="V50" i="9"/>
  <c r="T50" i="9"/>
  <c r="LH50" i="9"/>
  <c r="JO50" i="9"/>
  <c r="HN50" i="9"/>
  <c r="HM50" i="9"/>
  <c r="HO50" i="9"/>
  <c r="FP50" i="9"/>
  <c r="FN50" i="9"/>
  <c r="DR50" i="9"/>
  <c r="DP50" i="9"/>
  <c r="X50" i="9"/>
  <c r="BR50" i="9"/>
  <c r="BU50" i="9" s="1"/>
  <c r="G50" i="9"/>
  <c r="U50" i="9"/>
  <c r="EZ56" i="3"/>
  <c r="FB56" i="3"/>
  <c r="EY56" i="3"/>
  <c r="CT62" i="3"/>
  <c r="CR62" i="3"/>
  <c r="CQ62" i="3"/>
  <c r="OO41" i="3"/>
  <c r="OU41" i="3"/>
  <c r="OV41" i="3"/>
  <c r="OS41" i="3"/>
  <c r="SK36" i="3"/>
  <c r="SQ36" i="3"/>
  <c r="SR36" i="3"/>
  <c r="SO36" i="3"/>
  <c r="MM44" i="3"/>
  <c r="MG44" i="3"/>
  <c r="MN44" i="3"/>
  <c r="MK44" i="3"/>
  <c r="CG63" i="3"/>
  <c r="CJ63" i="3"/>
  <c r="CH63" i="3"/>
  <c r="FT54" i="3"/>
  <c r="FS54" i="3"/>
  <c r="FV54" i="3"/>
  <c r="DD61" i="3"/>
  <c r="DB61" i="3"/>
  <c r="DA61" i="3"/>
  <c r="A88" i="9"/>
  <c r="KB43" i="3"/>
  <c r="AH52" i="3"/>
  <c r="AG53" i="3"/>
  <c r="JX46" i="3"/>
  <c r="JW47" i="3"/>
  <c r="X69" i="3"/>
  <c r="W70" i="3"/>
  <c r="AQ70" i="3"/>
  <c r="AR69" i="3"/>
  <c r="N69" i="3"/>
  <c r="M70" i="3"/>
  <c r="JZ44" i="3"/>
  <c r="KA44" i="3"/>
  <c r="AL51" i="3"/>
  <c r="AI51" i="3"/>
  <c r="AJ51" i="3"/>
  <c r="A72" i="3"/>
  <c r="AT68" i="3"/>
  <c r="AS68" i="3"/>
  <c r="AV68" i="3"/>
  <c r="O68" i="3"/>
  <c r="R68" i="3"/>
  <c r="P68" i="3"/>
  <c r="JY45" i="3"/>
  <c r="KC45" i="3"/>
  <c r="KE45" i="3"/>
  <c r="KF45" i="3"/>
  <c r="AB68" i="3"/>
  <c r="Y68" i="3"/>
  <c r="Z68" i="3"/>
  <c r="SH38" i="3"/>
  <c r="AP70" i="3"/>
  <c r="TB37" i="3"/>
  <c r="WX32" i="3"/>
  <c r="V70" i="3"/>
  <c r="CX63" i="3"/>
  <c r="L70" i="3"/>
  <c r="PF42" i="3"/>
  <c r="BT66" i="3"/>
  <c r="EL59" i="3"/>
  <c r="PZ41" i="3"/>
  <c r="WD33" i="3"/>
  <c r="KP48" i="3"/>
  <c r="CD65" i="3"/>
  <c r="IH51" i="3"/>
  <c r="FP56" i="3"/>
  <c r="GJ54" i="3"/>
  <c r="DH62" i="3"/>
  <c r="MX45" i="3"/>
  <c r="DR61" i="3"/>
  <c r="RN39" i="3"/>
  <c r="GT53" i="3"/>
  <c r="OL43" i="3"/>
  <c r="AZ68" i="3"/>
  <c r="CN64" i="3"/>
  <c r="VJ34" i="3"/>
  <c r="FZ55" i="3"/>
  <c r="QT40" i="3"/>
  <c r="UP35" i="3"/>
  <c r="EV58" i="3"/>
  <c r="EB60" i="3"/>
  <c r="BJ67" i="3"/>
  <c r="JB50" i="3"/>
  <c r="LJ47" i="3"/>
  <c r="AF53" i="3"/>
  <c r="MD46" i="3"/>
  <c r="NR44" i="3"/>
  <c r="HN52" i="3"/>
  <c r="JV47" i="3"/>
  <c r="TV36" i="3"/>
  <c r="FF57" i="3"/>
  <c r="UV32" i="3" l="1"/>
  <c r="IN48" i="3"/>
  <c r="QF38" i="3"/>
  <c r="TH34" i="3"/>
  <c r="PL39" i="3"/>
  <c r="MJ43" i="3"/>
  <c r="WJ30" i="3"/>
  <c r="SN35" i="3"/>
  <c r="KV45" i="3"/>
  <c r="NX41" i="3"/>
  <c r="QZ37" i="3"/>
  <c r="RT36" i="3"/>
  <c r="OR40" i="3"/>
  <c r="UB33" i="3"/>
  <c r="ND42" i="3"/>
  <c r="BD67" i="3"/>
  <c r="BF67" i="3"/>
  <c r="BX65" i="3"/>
  <c r="BW65" i="3"/>
  <c r="BM66" i="3"/>
  <c r="BN66" i="3"/>
  <c r="DS50" i="9"/>
  <c r="FR50" i="9"/>
  <c r="LL50" i="9"/>
  <c r="XD29" i="3"/>
  <c r="VP31" i="3"/>
  <c r="LP44" i="3"/>
  <c r="JH47" i="3"/>
  <c r="DT61" i="3"/>
  <c r="DS62" i="3"/>
  <c r="MZ45" i="3"/>
  <c r="MY46" i="3"/>
  <c r="IJ51" i="3"/>
  <c r="II52" i="3"/>
  <c r="JC51" i="3"/>
  <c r="JD50" i="3"/>
  <c r="QA42" i="3"/>
  <c r="QB41" i="3"/>
  <c r="GK55" i="3"/>
  <c r="GL54" i="3"/>
  <c r="EM60" i="3"/>
  <c r="EN59" i="3"/>
  <c r="TC38" i="3"/>
  <c r="TD37" i="3"/>
  <c r="KQ49" i="3"/>
  <c r="KR48" i="3"/>
  <c r="BV66" i="3"/>
  <c r="BZ66" i="3" s="1"/>
  <c r="BU67" i="3"/>
  <c r="CZ63" i="3"/>
  <c r="CY64" i="3"/>
  <c r="FQ57" i="3"/>
  <c r="FR56" i="3"/>
  <c r="CF65" i="3"/>
  <c r="CE66" i="3"/>
  <c r="SJ38" i="3"/>
  <c r="SI39" i="3"/>
  <c r="EW59" i="3"/>
  <c r="EX58" i="3"/>
  <c r="LL47" i="3"/>
  <c r="LK48" i="3"/>
  <c r="BK68" i="3"/>
  <c r="BL67" i="3"/>
  <c r="BN67" i="3" s="1"/>
  <c r="WF33" i="3"/>
  <c r="WE34" i="3"/>
  <c r="QV40" i="3"/>
  <c r="QU41" i="3"/>
  <c r="RO40" i="3"/>
  <c r="RP39" i="3"/>
  <c r="BB68" i="3"/>
  <c r="BC68" i="3" s="1"/>
  <c r="BA69" i="3"/>
  <c r="WZ32" i="3"/>
  <c r="WY33" i="3"/>
  <c r="GU54" i="3"/>
  <c r="GV53" i="3"/>
  <c r="NT44" i="3"/>
  <c r="NS45" i="3"/>
  <c r="VL34" i="3"/>
  <c r="VK35" i="3"/>
  <c r="UQ36" i="3"/>
  <c r="UR35" i="3"/>
  <c r="FH57" i="3"/>
  <c r="FG58" i="3"/>
  <c r="TW37" i="3"/>
  <c r="TX36" i="3"/>
  <c r="PH42" i="3"/>
  <c r="PG43" i="3"/>
  <c r="EC61" i="3"/>
  <c r="ED60" i="3"/>
  <c r="DI63" i="3"/>
  <c r="DJ62" i="3"/>
  <c r="ME47" i="3"/>
  <c r="MF46" i="3"/>
  <c r="ON43" i="3"/>
  <c r="OM44" i="3"/>
  <c r="CP64" i="3"/>
  <c r="CO65" i="3"/>
  <c r="HP52" i="3"/>
  <c r="C52" i="9"/>
  <c r="D52" i="9" s="1"/>
  <c r="HO53" i="3"/>
  <c r="GA56" i="3"/>
  <c r="GB55" i="3"/>
  <c r="MI44" i="3"/>
  <c r="MH44" i="3"/>
  <c r="RR37" i="3"/>
  <c r="RS37" i="3"/>
  <c r="NC43" i="3"/>
  <c r="NB43" i="3"/>
  <c r="IL49" i="3"/>
  <c r="IM49" i="3"/>
  <c r="NW42" i="3"/>
  <c r="NV42" i="3"/>
  <c r="VN32" i="3"/>
  <c r="VO32" i="3"/>
  <c r="TF35" i="3"/>
  <c r="TG35" i="3"/>
  <c r="TH35" i="3" s="1"/>
  <c r="QW39" i="3"/>
  <c r="RC39" i="3"/>
  <c r="RA39" i="3"/>
  <c r="RD39" i="3"/>
  <c r="RU38" i="3"/>
  <c r="RX38" i="3"/>
  <c r="RW38" i="3"/>
  <c r="RQ38" i="3"/>
  <c r="XA31" i="3"/>
  <c r="XE31" i="3"/>
  <c r="XG31" i="3"/>
  <c r="XH31" i="3"/>
  <c r="GX52" i="3"/>
  <c r="GW52" i="3"/>
  <c r="GZ52" i="3"/>
  <c r="OB43" i="3"/>
  <c r="OA43" i="3"/>
  <c r="NY43" i="3"/>
  <c r="NU43" i="3"/>
  <c r="VT33" i="3"/>
  <c r="VQ33" i="3"/>
  <c r="VM33" i="3"/>
  <c r="VS33" i="3"/>
  <c r="US34" i="3"/>
  <c r="UW34" i="3"/>
  <c r="UY34" i="3"/>
  <c r="UZ34" i="3"/>
  <c r="FL56" i="3"/>
  <c r="FJ56" i="3"/>
  <c r="FI56" i="3"/>
  <c r="UC35" i="3"/>
  <c r="UF35" i="3"/>
  <c r="TY35" i="3"/>
  <c r="UE35" i="3"/>
  <c r="PM41" i="3"/>
  <c r="PP41" i="3"/>
  <c r="PO41" i="3"/>
  <c r="PI41" i="3"/>
  <c r="EE59" i="3"/>
  <c r="EH59" i="3"/>
  <c r="EF59" i="3"/>
  <c r="DN61" i="3"/>
  <c r="DL61" i="3"/>
  <c r="DK61" i="3"/>
  <c r="MN45" i="3"/>
  <c r="MK45" i="3"/>
  <c r="MG45" i="3"/>
  <c r="MM45" i="3"/>
  <c r="OV42" i="3"/>
  <c r="OS42" i="3"/>
  <c r="OU42" i="3"/>
  <c r="OO42" i="3"/>
  <c r="CQ63" i="3"/>
  <c r="CT63" i="3"/>
  <c r="CR63" i="3"/>
  <c r="HR51" i="3"/>
  <c r="HQ51" i="3"/>
  <c r="HT51" i="3"/>
  <c r="GD54" i="3"/>
  <c r="GC54" i="3"/>
  <c r="GF54" i="3"/>
  <c r="SM36" i="3"/>
  <c r="SL36" i="3"/>
  <c r="OP41" i="3"/>
  <c r="OQ41" i="3"/>
  <c r="W50" i="9"/>
  <c r="HP50" i="9"/>
  <c r="JN50" i="9"/>
  <c r="LO45" i="3"/>
  <c r="LN45" i="3"/>
  <c r="WI31" i="3"/>
  <c r="WH31" i="3"/>
  <c r="QY38" i="3"/>
  <c r="QX38" i="3"/>
  <c r="JF48" i="3"/>
  <c r="JG48" i="3"/>
  <c r="JH48" i="3" s="1"/>
  <c r="QD39" i="3"/>
  <c r="QE39" i="3"/>
  <c r="XC30" i="3"/>
  <c r="XB30" i="3"/>
  <c r="UU33" i="3"/>
  <c r="UT33" i="3"/>
  <c r="UA34" i="3"/>
  <c r="TZ34" i="3"/>
  <c r="KT46" i="3"/>
  <c r="KU46" i="3"/>
  <c r="PJ40" i="3"/>
  <c r="PK40" i="3"/>
  <c r="PL40" i="3" s="1"/>
  <c r="DV60" i="3"/>
  <c r="DU60" i="3"/>
  <c r="DX60" i="3"/>
  <c r="NA44" i="3"/>
  <c r="NH44" i="3"/>
  <c r="NE44" i="3"/>
  <c r="NG44" i="3"/>
  <c r="IR50" i="3"/>
  <c r="IK50" i="3"/>
  <c r="IQ50" i="3"/>
  <c r="IO50" i="3"/>
  <c r="JL49" i="3"/>
  <c r="JK49" i="3"/>
  <c r="JE49" i="3"/>
  <c r="JI49" i="3"/>
  <c r="QG40" i="3"/>
  <c r="QC40" i="3"/>
  <c r="QJ40" i="3"/>
  <c r="QI40" i="3"/>
  <c r="GP53" i="3"/>
  <c r="GM53" i="3"/>
  <c r="GN53" i="3"/>
  <c r="EO58" i="3"/>
  <c r="ER58" i="3"/>
  <c r="EP58" i="3"/>
  <c r="TE36" i="3"/>
  <c r="TL36" i="3"/>
  <c r="TI36" i="3"/>
  <c r="TK36" i="3"/>
  <c r="KZ47" i="3"/>
  <c r="KS47" i="3"/>
  <c r="KW47" i="3"/>
  <c r="KY47" i="3"/>
  <c r="DA62" i="3"/>
  <c r="DD62" i="3"/>
  <c r="DB62" i="3"/>
  <c r="FV55" i="3"/>
  <c r="FS55" i="3"/>
  <c r="FT55" i="3"/>
  <c r="CG64" i="3"/>
  <c r="CJ64" i="3"/>
  <c r="CH64" i="3"/>
  <c r="SK37" i="3"/>
  <c r="SO37" i="3"/>
  <c r="SQ37" i="3"/>
  <c r="SR37" i="3"/>
  <c r="EZ57" i="3"/>
  <c r="EY57" i="3"/>
  <c r="FB57" i="3"/>
  <c r="LH51" i="9"/>
  <c r="JK51" i="9"/>
  <c r="HO51" i="9"/>
  <c r="HQ51" i="9"/>
  <c r="HL51" i="9"/>
  <c r="FO51" i="9"/>
  <c r="FN51" i="9"/>
  <c r="DR51" i="9"/>
  <c r="DP51" i="9"/>
  <c r="BR51" i="9"/>
  <c r="BU51" i="9" s="1"/>
  <c r="T51" i="9"/>
  <c r="LI51" i="9"/>
  <c r="LM51" i="9"/>
  <c r="JO51" i="9"/>
  <c r="JJ51" i="9"/>
  <c r="FQ51" i="9"/>
  <c r="HN51" i="9"/>
  <c r="HM51" i="9"/>
  <c r="FS51" i="9"/>
  <c r="FP51" i="9"/>
  <c r="DQ51" i="9"/>
  <c r="DT51" i="9"/>
  <c r="X51" i="9"/>
  <c r="BV51" i="9"/>
  <c r="F51" i="9"/>
  <c r="U51" i="9"/>
  <c r="G51" i="9"/>
  <c r="V51" i="9"/>
  <c r="LQ46" i="3"/>
  <c r="LS46" i="3"/>
  <c r="LM46" i="3"/>
  <c r="LT46" i="3"/>
  <c r="WN32" i="3"/>
  <c r="WK32" i="3"/>
  <c r="WM32" i="3"/>
  <c r="WG32" i="3"/>
  <c r="A89" i="9"/>
  <c r="KB44" i="3"/>
  <c r="X70" i="3"/>
  <c r="W71" i="3"/>
  <c r="N70" i="3"/>
  <c r="M71" i="3"/>
  <c r="JW48" i="3"/>
  <c r="JX47" i="3"/>
  <c r="AG54" i="3"/>
  <c r="AH53" i="3"/>
  <c r="AR70" i="3"/>
  <c r="AQ71" i="3"/>
  <c r="AB69" i="3"/>
  <c r="Y69" i="3"/>
  <c r="Z69" i="3"/>
  <c r="JZ45" i="3"/>
  <c r="KA45" i="3"/>
  <c r="A73" i="3"/>
  <c r="AT69" i="3"/>
  <c r="AS69" i="3"/>
  <c r="AV69" i="3"/>
  <c r="O69" i="3"/>
  <c r="R69" i="3"/>
  <c r="P69" i="3"/>
  <c r="JY46" i="3"/>
  <c r="KC46" i="3"/>
  <c r="KE46" i="3"/>
  <c r="KF46" i="3"/>
  <c r="AL52" i="3"/>
  <c r="AI52" i="3"/>
  <c r="AJ52" i="3"/>
  <c r="EV59" i="3"/>
  <c r="PF43" i="3"/>
  <c r="IH52" i="3"/>
  <c r="GT54" i="3"/>
  <c r="FF58" i="3"/>
  <c r="HN53" i="3"/>
  <c r="TB38" i="3"/>
  <c r="PZ42" i="3"/>
  <c r="BJ68" i="3"/>
  <c r="KP49" i="3"/>
  <c r="AZ69" i="3"/>
  <c r="UP36" i="3"/>
  <c r="JB51" i="3"/>
  <c r="MD47" i="3"/>
  <c r="SH39" i="3"/>
  <c r="WX33" i="3"/>
  <c r="EB61" i="3"/>
  <c r="BT67" i="3"/>
  <c r="NR45" i="3"/>
  <c r="VJ35" i="3"/>
  <c r="L71" i="3"/>
  <c r="AF54" i="3"/>
  <c r="TV37" i="3"/>
  <c r="CX64" i="3"/>
  <c r="QT41" i="3"/>
  <c r="EL60" i="3"/>
  <c r="CN65" i="3"/>
  <c r="OL44" i="3"/>
  <c r="MX46" i="3"/>
  <c r="WD34" i="3"/>
  <c r="GJ55" i="3"/>
  <c r="JV48" i="3"/>
  <c r="AP71" i="3"/>
  <c r="DH63" i="3"/>
  <c r="DR62" i="3"/>
  <c r="RN40" i="3"/>
  <c r="CD66" i="3"/>
  <c r="FP57" i="3"/>
  <c r="FZ56" i="3"/>
  <c r="LJ48" i="3"/>
  <c r="V71" i="3"/>
  <c r="KV46" i="3" l="1"/>
  <c r="QF39" i="3"/>
  <c r="NX42" i="3"/>
  <c r="MJ44" i="3"/>
  <c r="SN36" i="3"/>
  <c r="VP32" i="3"/>
  <c r="IN49" i="3"/>
  <c r="RT37" i="3"/>
  <c r="WJ31" i="3"/>
  <c r="ND43" i="3"/>
  <c r="UV33" i="3"/>
  <c r="QZ38" i="3"/>
  <c r="OR41" i="3"/>
  <c r="BX66" i="3"/>
  <c r="BF68" i="3"/>
  <c r="BW66" i="3"/>
  <c r="BP67" i="3"/>
  <c r="BD68" i="3"/>
  <c r="BM67" i="3"/>
  <c r="GB56" i="3"/>
  <c r="GA57" i="3"/>
  <c r="CP65" i="3"/>
  <c r="CO66" i="3"/>
  <c r="OM45" i="3"/>
  <c r="ON44" i="3"/>
  <c r="PH43" i="3"/>
  <c r="PG44" i="3"/>
  <c r="FG59" i="3"/>
  <c r="FH58" i="3"/>
  <c r="VL35" i="3"/>
  <c r="VK36" i="3"/>
  <c r="NT45" i="3"/>
  <c r="NS46" i="3"/>
  <c r="WZ33" i="3"/>
  <c r="WY34" i="3"/>
  <c r="BA70" i="3"/>
  <c r="BB69" i="3"/>
  <c r="BC69" i="3" s="1"/>
  <c r="QV41" i="3"/>
  <c r="QU42" i="3"/>
  <c r="WE35" i="3"/>
  <c r="WF34" i="3"/>
  <c r="LL48" i="3"/>
  <c r="LK49" i="3"/>
  <c r="SI40" i="3"/>
  <c r="SJ39" i="3"/>
  <c r="CF66" i="3"/>
  <c r="CE67" i="3"/>
  <c r="CY65" i="3"/>
  <c r="CZ64" i="3"/>
  <c r="BV67" i="3"/>
  <c r="BX67" i="3" s="1"/>
  <c r="BU68" i="3"/>
  <c r="IJ52" i="3"/>
  <c r="II53" i="3"/>
  <c r="MZ46" i="3"/>
  <c r="MY47" i="3"/>
  <c r="DT62" i="3"/>
  <c r="DS63" i="3"/>
  <c r="HO54" i="3"/>
  <c r="C53" i="9"/>
  <c r="D53" i="9" s="1"/>
  <c r="HP53" i="3"/>
  <c r="ME48" i="3"/>
  <c r="MF47" i="3"/>
  <c r="DJ63" i="3"/>
  <c r="DI64" i="3"/>
  <c r="EC62" i="3"/>
  <c r="ED61" i="3"/>
  <c r="TW38" i="3"/>
  <c r="TX37" i="3"/>
  <c r="UR36" i="3"/>
  <c r="UQ37" i="3"/>
  <c r="GV54" i="3"/>
  <c r="GU55" i="3"/>
  <c r="RO41" i="3"/>
  <c r="RP40" i="3"/>
  <c r="BK69" i="3"/>
  <c r="BL68" i="3"/>
  <c r="BP68" i="3" s="1"/>
  <c r="EW60" i="3"/>
  <c r="EX59" i="3"/>
  <c r="FR57" i="3"/>
  <c r="FQ58" i="3"/>
  <c r="KQ50" i="3"/>
  <c r="KR49" i="3"/>
  <c r="TC39" i="3"/>
  <c r="TD38" i="3"/>
  <c r="EN60" i="3"/>
  <c r="EM61" i="3"/>
  <c r="GL55" i="3"/>
  <c r="GK56" i="3"/>
  <c r="QB42" i="3"/>
  <c r="QA43" i="3"/>
  <c r="JC52" i="3"/>
  <c r="JD51" i="3"/>
  <c r="WI32" i="3"/>
  <c r="WH32" i="3"/>
  <c r="SM37" i="3"/>
  <c r="SL37" i="3"/>
  <c r="KU47" i="3"/>
  <c r="KT47" i="3"/>
  <c r="QE40" i="3"/>
  <c r="QD40" i="3"/>
  <c r="IL50" i="3"/>
  <c r="IM50" i="3"/>
  <c r="MI45" i="3"/>
  <c r="MH45" i="3"/>
  <c r="UA35" i="3"/>
  <c r="TZ35" i="3"/>
  <c r="NW43" i="3"/>
  <c r="NV43" i="3"/>
  <c r="XC31" i="3"/>
  <c r="XB31" i="3"/>
  <c r="QX39" i="3"/>
  <c r="QY39" i="3"/>
  <c r="LM52" i="9"/>
  <c r="LH52" i="9"/>
  <c r="JO52" i="9"/>
  <c r="JJ52" i="9"/>
  <c r="HL52" i="9"/>
  <c r="HN52" i="9"/>
  <c r="HM52" i="9"/>
  <c r="FN52" i="9"/>
  <c r="FO52" i="9"/>
  <c r="DQ52" i="9"/>
  <c r="DP52" i="9"/>
  <c r="BV52" i="9"/>
  <c r="F52" i="9"/>
  <c r="U52" i="9"/>
  <c r="LI52" i="9"/>
  <c r="JK52" i="9"/>
  <c r="FQ52" i="9"/>
  <c r="HO52" i="9"/>
  <c r="HQ52" i="9"/>
  <c r="FS52" i="9"/>
  <c r="FP52" i="9"/>
  <c r="DR52" i="9"/>
  <c r="DT52" i="9"/>
  <c r="X52" i="9"/>
  <c r="BR52" i="9"/>
  <c r="BU52" i="9" s="1"/>
  <c r="G52" i="9"/>
  <c r="T52" i="9"/>
  <c r="V52" i="9"/>
  <c r="MG46" i="3"/>
  <c r="MN46" i="3"/>
  <c r="MM46" i="3"/>
  <c r="MK46" i="3"/>
  <c r="DL62" i="3"/>
  <c r="DK62" i="3"/>
  <c r="DN62" i="3"/>
  <c r="EH60" i="3"/>
  <c r="EF60" i="3"/>
  <c r="EE60" i="3"/>
  <c r="UF36" i="3"/>
  <c r="TY36" i="3"/>
  <c r="UE36" i="3"/>
  <c r="UC36" i="3"/>
  <c r="UZ35" i="3"/>
  <c r="UW35" i="3"/>
  <c r="UY35" i="3"/>
  <c r="US35" i="3"/>
  <c r="GZ53" i="3"/>
  <c r="GX53" i="3"/>
  <c r="GW53" i="3"/>
  <c r="RW39" i="3"/>
  <c r="RU39" i="3"/>
  <c r="RX39" i="3"/>
  <c r="RQ39" i="3"/>
  <c r="EZ58" i="3"/>
  <c r="EY58" i="3"/>
  <c r="FB58" i="3"/>
  <c r="FT56" i="3"/>
  <c r="FV56" i="3"/>
  <c r="FS56" i="3"/>
  <c r="KW48" i="3"/>
  <c r="KY48" i="3"/>
  <c r="KS48" i="3"/>
  <c r="KZ48" i="3"/>
  <c r="TK37" i="3"/>
  <c r="TI37" i="3"/>
  <c r="TL37" i="3"/>
  <c r="TE37" i="3"/>
  <c r="EO59" i="3"/>
  <c r="ER59" i="3"/>
  <c r="EP59" i="3"/>
  <c r="GM54" i="3"/>
  <c r="GN54" i="3"/>
  <c r="GP54" i="3"/>
  <c r="QI41" i="3"/>
  <c r="QC41" i="3"/>
  <c r="QG41" i="3"/>
  <c r="QJ41" i="3"/>
  <c r="JE50" i="3"/>
  <c r="JK50" i="3"/>
  <c r="JL50" i="3"/>
  <c r="JI50" i="3"/>
  <c r="LN46" i="3"/>
  <c r="LO46" i="3"/>
  <c r="JN51" i="9"/>
  <c r="W51" i="9"/>
  <c r="DS51" i="9"/>
  <c r="FR51" i="9"/>
  <c r="HP51" i="9"/>
  <c r="LL51" i="9"/>
  <c r="TF36" i="3"/>
  <c r="TG36" i="3"/>
  <c r="JF49" i="3"/>
  <c r="JG49" i="3"/>
  <c r="NC44" i="3"/>
  <c r="NB44" i="3"/>
  <c r="UB34" i="3"/>
  <c r="XD30" i="3"/>
  <c r="LP45" i="3"/>
  <c r="OQ42" i="3"/>
  <c r="OP42" i="3"/>
  <c r="PJ41" i="3"/>
  <c r="PK41" i="3"/>
  <c r="PL41" i="3" s="1"/>
  <c r="UU34" i="3"/>
  <c r="UT34" i="3"/>
  <c r="VO33" i="3"/>
  <c r="VN33" i="3"/>
  <c r="RR38" i="3"/>
  <c r="RS38" i="3"/>
  <c r="GF55" i="3"/>
  <c r="GD55" i="3"/>
  <c r="GC55" i="3"/>
  <c r="HQ52" i="3"/>
  <c r="HT52" i="3"/>
  <c r="HR52" i="3"/>
  <c r="CQ64" i="3"/>
  <c r="CR64" i="3"/>
  <c r="CT64" i="3"/>
  <c r="OS43" i="3"/>
  <c r="OU43" i="3"/>
  <c r="OO43" i="3"/>
  <c r="OV43" i="3"/>
  <c r="PO42" i="3"/>
  <c r="PP42" i="3"/>
  <c r="PM42" i="3"/>
  <c r="PI42" i="3"/>
  <c r="FI57" i="3"/>
  <c r="FL57" i="3"/>
  <c r="FJ57" i="3"/>
  <c r="VQ34" i="3"/>
  <c r="VS34" i="3"/>
  <c r="VT34" i="3"/>
  <c r="VM34" i="3"/>
  <c r="NU44" i="3"/>
  <c r="OB44" i="3"/>
  <c r="NY44" i="3"/>
  <c r="OA44" i="3"/>
  <c r="XG32" i="3"/>
  <c r="XH32" i="3"/>
  <c r="XA32" i="3"/>
  <c r="XE32" i="3"/>
  <c r="RC40" i="3"/>
  <c r="QW40" i="3"/>
  <c r="RD40" i="3"/>
  <c r="RA40" i="3"/>
  <c r="WK33" i="3"/>
  <c r="WG33" i="3"/>
  <c r="WM33" i="3"/>
  <c r="WN33" i="3"/>
  <c r="LQ47" i="3"/>
  <c r="LS47" i="3"/>
  <c r="LM47" i="3"/>
  <c r="LT47" i="3"/>
  <c r="SO38" i="3"/>
  <c r="SK38" i="3"/>
  <c r="SR38" i="3"/>
  <c r="SQ38" i="3"/>
  <c r="CG65" i="3"/>
  <c r="CJ65" i="3"/>
  <c r="CH65" i="3"/>
  <c r="DD63" i="3"/>
  <c r="DA63" i="3"/>
  <c r="DB63" i="3"/>
  <c r="IR51" i="3"/>
  <c r="IK51" i="3"/>
  <c r="IQ51" i="3"/>
  <c r="IO51" i="3"/>
  <c r="NH45" i="3"/>
  <c r="NG45" i="3"/>
  <c r="NE45" i="3"/>
  <c r="NA45" i="3"/>
  <c r="DV61" i="3"/>
  <c r="DU61" i="3"/>
  <c r="DX61" i="3"/>
  <c r="A90" i="9"/>
  <c r="KB45" i="3"/>
  <c r="X71" i="3"/>
  <c r="W72" i="3"/>
  <c r="AR71" i="3"/>
  <c r="AQ72" i="3"/>
  <c r="M72" i="3"/>
  <c r="N71" i="3"/>
  <c r="AG55" i="3"/>
  <c r="AH54" i="3"/>
  <c r="JX48" i="3"/>
  <c r="JW49" i="3"/>
  <c r="AB70" i="3"/>
  <c r="Y70" i="3"/>
  <c r="Z70" i="3"/>
  <c r="AI53" i="3"/>
  <c r="AL53" i="3"/>
  <c r="AJ53" i="3"/>
  <c r="JY47" i="3"/>
  <c r="KC47" i="3"/>
  <c r="KF47" i="3"/>
  <c r="KE47" i="3"/>
  <c r="JZ46" i="3"/>
  <c r="KA46" i="3"/>
  <c r="A74" i="3"/>
  <c r="AT70" i="3"/>
  <c r="AV70" i="3"/>
  <c r="AS70" i="3"/>
  <c r="O70" i="3"/>
  <c r="P70" i="3"/>
  <c r="R70" i="3"/>
  <c r="JV49" i="3"/>
  <c r="QT42" i="3"/>
  <c r="VJ36" i="3"/>
  <c r="EB62" i="3"/>
  <c r="EV60" i="3"/>
  <c r="NR46" i="3"/>
  <c r="BJ69" i="3"/>
  <c r="LJ49" i="3"/>
  <c r="EL61" i="3"/>
  <c r="DR63" i="3"/>
  <c r="CN66" i="3"/>
  <c r="JB52" i="3"/>
  <c r="RN41" i="3"/>
  <c r="IH53" i="3"/>
  <c r="DH64" i="3"/>
  <c r="PZ43" i="3"/>
  <c r="AZ70" i="3"/>
  <c r="HN54" i="3"/>
  <c r="WD35" i="3"/>
  <c r="GJ56" i="3"/>
  <c r="MX47" i="3"/>
  <c r="KP50" i="3"/>
  <c r="CD67" i="3"/>
  <c r="BT68" i="3"/>
  <c r="FZ57" i="3"/>
  <c r="V72" i="3"/>
  <c r="PF44" i="3"/>
  <c r="GT55" i="3"/>
  <c r="AF55" i="3"/>
  <c r="FF59" i="3"/>
  <c r="FP58" i="3"/>
  <c r="CX65" i="3"/>
  <c r="MD48" i="3"/>
  <c r="AP72" i="3"/>
  <c r="SH40" i="3"/>
  <c r="UP37" i="3"/>
  <c r="TB39" i="3"/>
  <c r="TV38" i="3"/>
  <c r="WX34" i="3"/>
  <c r="OL45" i="3"/>
  <c r="L72" i="3"/>
  <c r="UV34" i="3" l="1"/>
  <c r="MJ45" i="3"/>
  <c r="SN37" i="3"/>
  <c r="OR42" i="3"/>
  <c r="NX43" i="3"/>
  <c r="QF40" i="3"/>
  <c r="JH49" i="3"/>
  <c r="ND44" i="3"/>
  <c r="IN50" i="3"/>
  <c r="RT38" i="3"/>
  <c r="QZ39" i="3"/>
  <c r="XD31" i="3"/>
  <c r="TH36" i="3"/>
  <c r="LP46" i="3"/>
  <c r="BZ67" i="3"/>
  <c r="BF69" i="3"/>
  <c r="BM68" i="3"/>
  <c r="BW67" i="3"/>
  <c r="BN68" i="3"/>
  <c r="BD69" i="3"/>
  <c r="W52" i="9"/>
  <c r="DS52" i="9"/>
  <c r="JC53" i="3"/>
  <c r="JD52" i="3"/>
  <c r="TC40" i="3"/>
  <c r="TD39" i="3"/>
  <c r="KQ51" i="3"/>
  <c r="KR50" i="3"/>
  <c r="EX60" i="3"/>
  <c r="EW61" i="3"/>
  <c r="BK70" i="3"/>
  <c r="BL69" i="3"/>
  <c r="BM69" i="3" s="1"/>
  <c r="RP41" i="3"/>
  <c r="RO42" i="3"/>
  <c r="TX38" i="3"/>
  <c r="TW39" i="3"/>
  <c r="ED62" i="3"/>
  <c r="EC63" i="3"/>
  <c r="ME49" i="3"/>
  <c r="MF48" i="3"/>
  <c r="DT63" i="3"/>
  <c r="DS64" i="3"/>
  <c r="MY48" i="3"/>
  <c r="MZ47" i="3"/>
  <c r="II54" i="3"/>
  <c r="IJ53" i="3"/>
  <c r="BV68" i="3"/>
  <c r="BW68" i="3" s="1"/>
  <c r="BU69" i="3"/>
  <c r="CF67" i="3"/>
  <c r="CE68" i="3"/>
  <c r="LL49" i="3"/>
  <c r="LK50" i="3"/>
  <c r="QV42" i="3"/>
  <c r="QU43" i="3"/>
  <c r="WZ34" i="3"/>
  <c r="WY35" i="3"/>
  <c r="NS47" i="3"/>
  <c r="NT46" i="3"/>
  <c r="VK37" i="3"/>
  <c r="VL36" i="3"/>
  <c r="PG45" i="3"/>
  <c r="PH44" i="3"/>
  <c r="CP66" i="3"/>
  <c r="CO67" i="3"/>
  <c r="GB57" i="3"/>
  <c r="GA58" i="3"/>
  <c r="QB43" i="3"/>
  <c r="QA44" i="3"/>
  <c r="GL56" i="3"/>
  <c r="GK57" i="3"/>
  <c r="EN61" i="3"/>
  <c r="EM62" i="3"/>
  <c r="FR58" i="3"/>
  <c r="FQ59" i="3"/>
  <c r="GV55" i="3"/>
  <c r="GU56" i="3"/>
  <c r="UQ38" i="3"/>
  <c r="UR37" i="3"/>
  <c r="DI65" i="3"/>
  <c r="DJ64" i="3"/>
  <c r="HO55" i="3"/>
  <c r="C54" i="9"/>
  <c r="D54" i="9" s="1"/>
  <c r="HP54" i="3"/>
  <c r="CZ65" i="3"/>
  <c r="CY66" i="3"/>
  <c r="SI41" i="3"/>
  <c r="SJ40" i="3"/>
  <c r="WE36" i="3"/>
  <c r="WF35" i="3"/>
  <c r="BA71" i="3"/>
  <c r="BB70" i="3"/>
  <c r="BF70" i="3" s="1"/>
  <c r="FG60" i="3"/>
  <c r="FH59" i="3"/>
  <c r="ON45" i="3"/>
  <c r="OM46" i="3"/>
  <c r="LO47" i="3"/>
  <c r="LN47" i="3"/>
  <c r="XB32" i="3"/>
  <c r="XC32" i="3"/>
  <c r="NV44" i="3"/>
  <c r="NW44" i="3"/>
  <c r="NX44" i="3" s="1"/>
  <c r="PJ42" i="3"/>
  <c r="PK42" i="3"/>
  <c r="QE41" i="3"/>
  <c r="QD41" i="3"/>
  <c r="TF37" i="3"/>
  <c r="TG37" i="3"/>
  <c r="RS39" i="3"/>
  <c r="RR39" i="3"/>
  <c r="MI46" i="3"/>
  <c r="MH46" i="3"/>
  <c r="HP52" i="9"/>
  <c r="QI42" i="3"/>
  <c r="QG42" i="3"/>
  <c r="QJ42" i="3"/>
  <c r="QC42" i="3"/>
  <c r="GM55" i="3"/>
  <c r="GN55" i="3"/>
  <c r="GP55" i="3"/>
  <c r="EO60" i="3"/>
  <c r="ER60" i="3"/>
  <c r="EP60" i="3"/>
  <c r="FT57" i="3"/>
  <c r="FV57" i="3"/>
  <c r="FS57" i="3"/>
  <c r="GW54" i="3"/>
  <c r="GZ54" i="3"/>
  <c r="GX54" i="3"/>
  <c r="US36" i="3"/>
  <c r="UY36" i="3"/>
  <c r="UZ36" i="3"/>
  <c r="UW36" i="3"/>
  <c r="DN63" i="3"/>
  <c r="DL63" i="3"/>
  <c r="DK63" i="3"/>
  <c r="LH53" i="9"/>
  <c r="LI53" i="9"/>
  <c r="JK53" i="9"/>
  <c r="JO53" i="9"/>
  <c r="HQ53" i="9"/>
  <c r="HL53" i="9"/>
  <c r="HN53" i="9"/>
  <c r="FP53" i="9"/>
  <c r="FN53" i="9"/>
  <c r="DQ53" i="9"/>
  <c r="DP53" i="9"/>
  <c r="X53" i="9"/>
  <c r="BR53" i="9"/>
  <c r="BU53" i="9" s="1"/>
  <c r="F53" i="9"/>
  <c r="U53" i="9"/>
  <c r="V53" i="9"/>
  <c r="LM53" i="9"/>
  <c r="JJ53" i="9"/>
  <c r="FQ53" i="9"/>
  <c r="HM53" i="9"/>
  <c r="HO53" i="9"/>
  <c r="FO53" i="9"/>
  <c r="FS53" i="9"/>
  <c r="DR53" i="9"/>
  <c r="DT53" i="9"/>
  <c r="BV53" i="9"/>
  <c r="G53" i="9"/>
  <c r="T53" i="9"/>
  <c r="DD64" i="3"/>
  <c r="DB64" i="3"/>
  <c r="DA64" i="3"/>
  <c r="SR39" i="3"/>
  <c r="SO39" i="3"/>
  <c r="SQ39" i="3"/>
  <c r="SK39" i="3"/>
  <c r="WG34" i="3"/>
  <c r="WK34" i="3"/>
  <c r="WN34" i="3"/>
  <c r="WM34" i="3"/>
  <c r="FI58" i="3"/>
  <c r="FJ58" i="3"/>
  <c r="FL58" i="3"/>
  <c r="OO44" i="3"/>
  <c r="OU44" i="3"/>
  <c r="OS44" i="3"/>
  <c r="OV44" i="3"/>
  <c r="NB45" i="3"/>
  <c r="NC45" i="3"/>
  <c r="IM51" i="3"/>
  <c r="IL51" i="3"/>
  <c r="SL38" i="3"/>
  <c r="SM38" i="3"/>
  <c r="WH33" i="3"/>
  <c r="WI33" i="3"/>
  <c r="WJ33" i="3" s="1"/>
  <c r="QX40" i="3"/>
  <c r="QY40" i="3"/>
  <c r="VN34" i="3"/>
  <c r="VO34" i="3"/>
  <c r="VP34" i="3" s="1"/>
  <c r="OQ43" i="3"/>
  <c r="OP43" i="3"/>
  <c r="VP33" i="3"/>
  <c r="JG50" i="3"/>
  <c r="JF50" i="3"/>
  <c r="KU48" i="3"/>
  <c r="KT48" i="3"/>
  <c r="UU35" i="3"/>
  <c r="UT35" i="3"/>
  <c r="UA36" i="3"/>
  <c r="TZ36" i="3"/>
  <c r="FR52" i="9"/>
  <c r="JN52" i="9"/>
  <c r="LL52" i="9"/>
  <c r="UB35" i="3"/>
  <c r="KV47" i="3"/>
  <c r="WJ32" i="3"/>
  <c r="JI51" i="3"/>
  <c r="JL51" i="3"/>
  <c r="JE51" i="3"/>
  <c r="JK51" i="3"/>
  <c r="TE38" i="3"/>
  <c r="TK38" i="3"/>
  <c r="TL38" i="3"/>
  <c r="TI38" i="3"/>
  <c r="KS49" i="3"/>
  <c r="KY49" i="3"/>
  <c r="KZ49" i="3"/>
  <c r="KW49" i="3"/>
  <c r="EY59" i="3"/>
  <c r="FB59" i="3"/>
  <c r="EZ59" i="3"/>
  <c r="RQ40" i="3"/>
  <c r="RW40" i="3"/>
  <c r="RU40" i="3"/>
  <c r="RX40" i="3"/>
  <c r="TY37" i="3"/>
  <c r="UF37" i="3"/>
  <c r="UC37" i="3"/>
  <c r="UE37" i="3"/>
  <c r="EE61" i="3"/>
  <c r="EH61" i="3"/>
  <c r="EF61" i="3"/>
  <c r="MK47" i="3"/>
  <c r="MM47" i="3"/>
  <c r="MG47" i="3"/>
  <c r="MN47" i="3"/>
  <c r="HQ53" i="3"/>
  <c r="HT53" i="3"/>
  <c r="HR53" i="3"/>
  <c r="DV62" i="3"/>
  <c r="DU62" i="3"/>
  <c r="DX62" i="3"/>
  <c r="NG46" i="3"/>
  <c r="NA46" i="3"/>
  <c r="NE46" i="3"/>
  <c r="NH46" i="3"/>
  <c r="IR52" i="3"/>
  <c r="IQ52" i="3"/>
  <c r="IK52" i="3"/>
  <c r="IO52" i="3"/>
  <c r="CH66" i="3"/>
  <c r="CG66" i="3"/>
  <c r="CJ66" i="3"/>
  <c r="LS48" i="3"/>
  <c r="LQ48" i="3"/>
  <c r="LM48" i="3"/>
  <c r="LT48" i="3"/>
  <c r="RC41" i="3"/>
  <c r="RA41" i="3"/>
  <c r="RD41" i="3"/>
  <c r="QW41" i="3"/>
  <c r="XH33" i="3"/>
  <c r="XE33" i="3"/>
  <c r="XA33" i="3"/>
  <c r="XG33" i="3"/>
  <c r="NU45" i="3"/>
  <c r="OA45" i="3"/>
  <c r="OB45" i="3"/>
  <c r="NY45" i="3"/>
  <c r="VS35" i="3"/>
  <c r="VM35" i="3"/>
  <c r="VQ35" i="3"/>
  <c r="VT35" i="3"/>
  <c r="PM43" i="3"/>
  <c r="PO43" i="3"/>
  <c r="PP43" i="3"/>
  <c r="PI43" i="3"/>
  <c r="CR65" i="3"/>
  <c r="CQ65" i="3"/>
  <c r="CT65" i="3"/>
  <c r="GD56" i="3"/>
  <c r="GC56" i="3"/>
  <c r="GF56" i="3"/>
  <c r="A91" i="9"/>
  <c r="KB46" i="3"/>
  <c r="JW50" i="3"/>
  <c r="JX49" i="3"/>
  <c r="X72" i="3"/>
  <c r="W73" i="3"/>
  <c r="AQ73" i="3"/>
  <c r="AR72" i="3"/>
  <c r="AG56" i="3"/>
  <c r="AH55" i="3"/>
  <c r="M73" i="3"/>
  <c r="N72" i="3"/>
  <c r="A75" i="3"/>
  <c r="JY48" i="3"/>
  <c r="KC48" i="3"/>
  <c r="KE48" i="3"/>
  <c r="KF48" i="3"/>
  <c r="AB71" i="3"/>
  <c r="Z71" i="3"/>
  <c r="Y71" i="3"/>
  <c r="AI54" i="3"/>
  <c r="AL54" i="3"/>
  <c r="AJ54" i="3"/>
  <c r="O71" i="3"/>
  <c r="P71" i="3"/>
  <c r="R71" i="3"/>
  <c r="JZ47" i="3"/>
  <c r="KA47" i="3"/>
  <c r="BP69" i="3"/>
  <c r="AT71" i="3"/>
  <c r="AS71" i="3"/>
  <c r="AV71" i="3"/>
  <c r="CX66" i="3"/>
  <c r="QT43" i="3"/>
  <c r="NR47" i="3"/>
  <c r="PF45" i="3"/>
  <c r="LJ50" i="3"/>
  <c r="WD36" i="3"/>
  <c r="RN42" i="3"/>
  <c r="TB40" i="3"/>
  <c r="MD49" i="3"/>
  <c r="AZ71" i="3"/>
  <c r="JV50" i="3"/>
  <c r="EB63" i="3"/>
  <c r="GJ57" i="3"/>
  <c r="CN67" i="3"/>
  <c r="PZ44" i="3"/>
  <c r="AF56" i="3"/>
  <c r="KP51" i="3"/>
  <c r="MX48" i="3"/>
  <c r="BT69" i="3"/>
  <c r="EL62" i="3"/>
  <c r="FP59" i="3"/>
  <c r="HN55" i="3"/>
  <c r="UP38" i="3"/>
  <c r="CD68" i="3"/>
  <c r="DH65" i="3"/>
  <c r="FZ58" i="3"/>
  <c r="DR64" i="3"/>
  <c r="VJ37" i="3"/>
  <c r="SH41" i="3"/>
  <c r="GT56" i="3"/>
  <c r="BJ70" i="3"/>
  <c r="WX35" i="3"/>
  <c r="FF60" i="3"/>
  <c r="L73" i="3"/>
  <c r="EV61" i="3"/>
  <c r="V73" i="3"/>
  <c r="IH54" i="3"/>
  <c r="AP73" i="3"/>
  <c r="TV39" i="3"/>
  <c r="JB53" i="3"/>
  <c r="OL46" i="3"/>
  <c r="OR43" i="3" l="1"/>
  <c r="MJ46" i="3"/>
  <c r="JH50" i="3"/>
  <c r="IN51" i="3"/>
  <c r="QF41" i="3"/>
  <c r="QZ40" i="3"/>
  <c r="SN38" i="3"/>
  <c r="ND45" i="3"/>
  <c r="TH37" i="3"/>
  <c r="PL42" i="3"/>
  <c r="XD32" i="3"/>
  <c r="RT39" i="3"/>
  <c r="BZ68" i="3"/>
  <c r="BC70" i="3"/>
  <c r="BX68" i="3"/>
  <c r="BD70" i="3"/>
  <c r="BN69" i="3"/>
  <c r="DS53" i="9"/>
  <c r="LL53" i="9"/>
  <c r="UB36" i="3"/>
  <c r="UV35" i="3"/>
  <c r="KV48" i="3"/>
  <c r="FG61" i="3"/>
  <c r="FH60" i="3"/>
  <c r="BB71" i="3"/>
  <c r="BD71" i="3" s="1"/>
  <c r="BA72" i="3"/>
  <c r="WF36" i="3"/>
  <c r="WE37" i="3"/>
  <c r="SJ41" i="3"/>
  <c r="SI42" i="3"/>
  <c r="GU57" i="3"/>
  <c r="GV56" i="3"/>
  <c r="FR59" i="3"/>
  <c r="FQ60" i="3"/>
  <c r="EM63" i="3"/>
  <c r="EN62" i="3"/>
  <c r="GL57" i="3"/>
  <c r="GK58" i="3"/>
  <c r="QA45" i="3"/>
  <c r="QB44" i="3"/>
  <c r="GB58" i="3"/>
  <c r="GA59" i="3"/>
  <c r="CP67" i="3"/>
  <c r="CO68" i="3"/>
  <c r="WZ35" i="3"/>
  <c r="WY36" i="3"/>
  <c r="QU44" i="3"/>
  <c r="QV43" i="3"/>
  <c r="LK51" i="3"/>
  <c r="LL50" i="3"/>
  <c r="CF68" i="3"/>
  <c r="CE69" i="3"/>
  <c r="BV69" i="3"/>
  <c r="BZ69" i="3" s="1"/>
  <c r="BU70" i="3"/>
  <c r="DS65" i="3"/>
  <c r="DT64" i="3"/>
  <c r="EC64" i="3"/>
  <c r="ED63" i="3"/>
  <c r="TW40" i="3"/>
  <c r="TX39" i="3"/>
  <c r="RP42" i="3"/>
  <c r="RO43" i="3"/>
  <c r="EX61" i="3"/>
  <c r="EW62" i="3"/>
  <c r="ON46" i="3"/>
  <c r="OM47" i="3"/>
  <c r="CZ66" i="3"/>
  <c r="CY67" i="3"/>
  <c r="HP55" i="3"/>
  <c r="C55" i="9"/>
  <c r="D55" i="9" s="1"/>
  <c r="HO56" i="3"/>
  <c r="DJ65" i="3"/>
  <c r="DI66" i="3"/>
  <c r="UR38" i="3"/>
  <c r="UQ39" i="3"/>
  <c r="PH45" i="3"/>
  <c r="PG46" i="3"/>
  <c r="VL37" i="3"/>
  <c r="VK38" i="3"/>
  <c r="NT47" i="3"/>
  <c r="NS48" i="3"/>
  <c r="II55" i="3"/>
  <c r="IJ54" i="3"/>
  <c r="MZ48" i="3"/>
  <c r="MY49" i="3"/>
  <c r="MF49" i="3"/>
  <c r="ME50" i="3"/>
  <c r="BK71" i="3"/>
  <c r="BL70" i="3"/>
  <c r="BM70" i="3" s="1"/>
  <c r="KR51" i="3"/>
  <c r="KQ52" i="3"/>
  <c r="TD40" i="3"/>
  <c r="TC41" i="3"/>
  <c r="JD53" i="3"/>
  <c r="JC54" i="3"/>
  <c r="NV45" i="3"/>
  <c r="NW45" i="3"/>
  <c r="XB33" i="3"/>
  <c r="XC33" i="3"/>
  <c r="LN48" i="3"/>
  <c r="LO48" i="3"/>
  <c r="NC46" i="3"/>
  <c r="NB46" i="3"/>
  <c r="TZ37" i="3"/>
  <c r="UA37" i="3"/>
  <c r="RR40" i="3"/>
  <c r="RS40" i="3"/>
  <c r="OP44" i="3"/>
  <c r="OQ44" i="3"/>
  <c r="SL39" i="3"/>
  <c r="SM39" i="3"/>
  <c r="FR53" i="9"/>
  <c r="QE42" i="3"/>
  <c r="QD42" i="3"/>
  <c r="OO45" i="3"/>
  <c r="OS45" i="3"/>
  <c r="OV45" i="3"/>
  <c r="OU45" i="3"/>
  <c r="DD65" i="3"/>
  <c r="DB65" i="3"/>
  <c r="DA65" i="3"/>
  <c r="LI54" i="9"/>
  <c r="LM54" i="9"/>
  <c r="JK54" i="9"/>
  <c r="FQ54" i="9"/>
  <c r="HQ54" i="9"/>
  <c r="HL54" i="9"/>
  <c r="FP54" i="9"/>
  <c r="FN54" i="9"/>
  <c r="DR54" i="9"/>
  <c r="DP54" i="9"/>
  <c r="X54" i="9"/>
  <c r="BV54" i="9"/>
  <c r="G54" i="9"/>
  <c r="U54" i="9"/>
  <c r="LH54" i="9"/>
  <c r="JJ54" i="9"/>
  <c r="JO54" i="9"/>
  <c r="HN54" i="9"/>
  <c r="HM54" i="9"/>
  <c r="HO54" i="9"/>
  <c r="FS54" i="9"/>
  <c r="FO54" i="9"/>
  <c r="DQ54" i="9"/>
  <c r="DT54" i="9"/>
  <c r="BR54" i="9"/>
  <c r="BU54" i="9" s="1"/>
  <c r="F54" i="9"/>
  <c r="V54" i="9"/>
  <c r="T54" i="9"/>
  <c r="DK64" i="3"/>
  <c r="DL64" i="3"/>
  <c r="DN64" i="3"/>
  <c r="UY37" i="3"/>
  <c r="UZ37" i="3"/>
  <c r="US37" i="3"/>
  <c r="UW37" i="3"/>
  <c r="PO44" i="3"/>
  <c r="PM44" i="3"/>
  <c r="PP44" i="3"/>
  <c r="PI44" i="3"/>
  <c r="VM36" i="3"/>
  <c r="VQ36" i="3"/>
  <c r="VS36" i="3"/>
  <c r="VT36" i="3"/>
  <c r="OA46" i="3"/>
  <c r="NU46" i="3"/>
  <c r="OB46" i="3"/>
  <c r="NY46" i="3"/>
  <c r="IK53" i="3"/>
  <c r="IR53" i="3"/>
  <c r="IQ53" i="3"/>
  <c r="IO53" i="3"/>
  <c r="NE47" i="3"/>
  <c r="NA47" i="3"/>
  <c r="NG47" i="3"/>
  <c r="NH47" i="3"/>
  <c r="MM48" i="3"/>
  <c r="MK48" i="3"/>
  <c r="MG48" i="3"/>
  <c r="MN48" i="3"/>
  <c r="KZ50" i="3"/>
  <c r="KS50" i="3"/>
  <c r="KY50" i="3"/>
  <c r="KW50" i="3"/>
  <c r="TI39" i="3"/>
  <c r="TE39" i="3"/>
  <c r="TK39" i="3"/>
  <c r="TL39" i="3"/>
  <c r="JK52" i="3"/>
  <c r="JL52" i="3"/>
  <c r="JI52" i="3"/>
  <c r="JE52" i="3"/>
  <c r="PJ43" i="3"/>
  <c r="PK43" i="3"/>
  <c r="VN35" i="3"/>
  <c r="VO35" i="3"/>
  <c r="QY41" i="3"/>
  <c r="QX41" i="3"/>
  <c r="IM52" i="3"/>
  <c r="IL52" i="3"/>
  <c r="MH47" i="3"/>
  <c r="MI47" i="3"/>
  <c r="KU49" i="3"/>
  <c r="KT49" i="3"/>
  <c r="TF38" i="3"/>
  <c r="TG38" i="3"/>
  <c r="JF51" i="3"/>
  <c r="JG51" i="3"/>
  <c r="WI34" i="3"/>
  <c r="WH34" i="3"/>
  <c r="W53" i="9"/>
  <c r="JN53" i="9"/>
  <c r="HP53" i="9"/>
  <c r="UT36" i="3"/>
  <c r="UU36" i="3"/>
  <c r="LP47" i="3"/>
  <c r="FI59" i="3"/>
  <c r="FL59" i="3"/>
  <c r="FJ59" i="3"/>
  <c r="WK35" i="3"/>
  <c r="WM35" i="3"/>
  <c r="WN35" i="3"/>
  <c r="WG35" i="3"/>
  <c r="SO40" i="3"/>
  <c r="SR40" i="3"/>
  <c r="SQ40" i="3"/>
  <c r="SK40" i="3"/>
  <c r="HQ54" i="3"/>
  <c r="HT54" i="3"/>
  <c r="HR54" i="3"/>
  <c r="GZ55" i="3"/>
  <c r="GX55" i="3"/>
  <c r="GW55" i="3"/>
  <c r="FV58" i="3"/>
  <c r="FT58" i="3"/>
  <c r="FS58" i="3"/>
  <c r="ER61" i="3"/>
  <c r="EO61" i="3"/>
  <c r="EP61" i="3"/>
  <c r="GN56" i="3"/>
  <c r="GM56" i="3"/>
  <c r="GP56" i="3"/>
  <c r="QI43" i="3"/>
  <c r="QJ43" i="3"/>
  <c r="QG43" i="3"/>
  <c r="QC43" i="3"/>
  <c r="GF57" i="3"/>
  <c r="GD57" i="3"/>
  <c r="GC57" i="3"/>
  <c r="CQ66" i="3"/>
  <c r="CR66" i="3"/>
  <c r="CT66" i="3"/>
  <c r="XG34" i="3"/>
  <c r="XH34" i="3"/>
  <c r="XE34" i="3"/>
  <c r="XA34" i="3"/>
  <c r="RA42" i="3"/>
  <c r="RD42" i="3"/>
  <c r="QW42" i="3"/>
  <c r="RC42" i="3"/>
  <c r="LM49" i="3"/>
  <c r="LS49" i="3"/>
  <c r="LQ49" i="3"/>
  <c r="LT49" i="3"/>
  <c r="CH67" i="3"/>
  <c r="CG67" i="3"/>
  <c r="CJ67" i="3"/>
  <c r="DV63" i="3"/>
  <c r="DU63" i="3"/>
  <c r="DX63" i="3"/>
  <c r="EE62" i="3"/>
  <c r="EH62" i="3"/>
  <c r="EF62" i="3"/>
  <c r="UC38" i="3"/>
  <c r="UF38" i="3"/>
  <c r="UE38" i="3"/>
  <c r="TY38" i="3"/>
  <c r="RX41" i="3"/>
  <c r="RQ41" i="3"/>
  <c r="RU41" i="3"/>
  <c r="RW41" i="3"/>
  <c r="EY60" i="3"/>
  <c r="EZ60" i="3"/>
  <c r="FB60" i="3"/>
  <c r="A92" i="9"/>
  <c r="KB47" i="3"/>
  <c r="M74" i="3"/>
  <c r="N73" i="3"/>
  <c r="AH56" i="3"/>
  <c r="AG57" i="3"/>
  <c r="AQ74" i="3"/>
  <c r="AR73" i="3"/>
  <c r="W74" i="3"/>
  <c r="X73" i="3"/>
  <c r="JX50" i="3"/>
  <c r="JW51" i="3"/>
  <c r="JZ48" i="3"/>
  <c r="KA48" i="3"/>
  <c r="P72" i="3"/>
  <c r="R72" i="3"/>
  <c r="O72" i="3"/>
  <c r="AI55" i="3"/>
  <c r="AL55" i="3"/>
  <c r="AJ55" i="3"/>
  <c r="BW69" i="3"/>
  <c r="AT72" i="3"/>
  <c r="AS72" i="3"/>
  <c r="AV72" i="3"/>
  <c r="BF71" i="3"/>
  <c r="JY49" i="3"/>
  <c r="KC49" i="3"/>
  <c r="KF49" i="3"/>
  <c r="KE49" i="3"/>
  <c r="A76" i="3"/>
  <c r="Y72" i="3"/>
  <c r="Z72" i="3"/>
  <c r="AB72" i="3"/>
  <c r="JB54" i="3"/>
  <c r="AP74" i="3"/>
  <c r="MD50" i="3"/>
  <c r="L74" i="3"/>
  <c r="NR48" i="3"/>
  <c r="FF61" i="3"/>
  <c r="TV40" i="3"/>
  <c r="LJ51" i="3"/>
  <c r="BT70" i="3"/>
  <c r="OL47" i="3"/>
  <c r="KP52" i="3"/>
  <c r="UP39" i="3"/>
  <c r="GJ58" i="3"/>
  <c r="CX67" i="3"/>
  <c r="FZ59" i="3"/>
  <c r="AZ72" i="3"/>
  <c r="FP60" i="3"/>
  <c r="CD69" i="3"/>
  <c r="RN43" i="3"/>
  <c r="CN68" i="3"/>
  <c r="DR65" i="3"/>
  <c r="EL63" i="3"/>
  <c r="DH66" i="3"/>
  <c r="VJ38" i="3"/>
  <c r="TB41" i="3"/>
  <c r="PZ45" i="3"/>
  <c r="MX49" i="3"/>
  <c r="WX36" i="3"/>
  <c r="HN56" i="3"/>
  <c r="WD37" i="3"/>
  <c r="AF57" i="3"/>
  <c r="EB64" i="3"/>
  <c r="JV51" i="3"/>
  <c r="PF46" i="3"/>
  <c r="V74" i="3"/>
  <c r="BJ71" i="3"/>
  <c r="IH55" i="3"/>
  <c r="GT57" i="3"/>
  <c r="QT44" i="3"/>
  <c r="SH42" i="3"/>
  <c r="EV62" i="3"/>
  <c r="OR44" i="3" l="1"/>
  <c r="UB37" i="3"/>
  <c r="LP48" i="3"/>
  <c r="TH38" i="3"/>
  <c r="MJ47" i="3"/>
  <c r="PL43" i="3"/>
  <c r="UV36" i="3"/>
  <c r="KV49" i="3"/>
  <c r="IN52" i="3"/>
  <c r="SN39" i="3"/>
  <c r="RT40" i="3"/>
  <c r="XD33" i="3"/>
  <c r="WJ34" i="3"/>
  <c r="QZ41" i="3"/>
  <c r="QF42" i="3"/>
  <c r="NX45" i="3"/>
  <c r="ND46" i="3"/>
  <c r="JH51" i="3"/>
  <c r="VP35" i="3"/>
  <c r="BP70" i="3"/>
  <c r="LL54" i="9"/>
  <c r="BN70" i="3"/>
  <c r="BC71" i="3"/>
  <c r="BX69" i="3"/>
  <c r="W54" i="9"/>
  <c r="JN54" i="9"/>
  <c r="DS54" i="9"/>
  <c r="BL71" i="3"/>
  <c r="BP71" i="3" s="1"/>
  <c r="BK72" i="3"/>
  <c r="IJ55" i="3"/>
  <c r="II56" i="3"/>
  <c r="CZ67" i="3"/>
  <c r="CY68" i="3"/>
  <c r="ON47" i="3"/>
  <c r="OM48" i="3"/>
  <c r="EW63" i="3"/>
  <c r="EX62" i="3"/>
  <c r="RP43" i="3"/>
  <c r="RO44" i="3"/>
  <c r="BU71" i="3"/>
  <c r="BV70" i="3"/>
  <c r="BZ70" i="3" s="1"/>
  <c r="CE70" i="3"/>
  <c r="CF69" i="3"/>
  <c r="WY37" i="3"/>
  <c r="WZ36" i="3"/>
  <c r="CP68" i="3"/>
  <c r="CO69" i="3"/>
  <c r="GA60" i="3"/>
  <c r="GB59" i="3"/>
  <c r="GK59" i="3"/>
  <c r="GL58" i="3"/>
  <c r="FR60" i="3"/>
  <c r="FQ61" i="3"/>
  <c r="SI43" i="3"/>
  <c r="SJ42" i="3"/>
  <c r="WE38" i="3"/>
  <c r="WF37" i="3"/>
  <c r="BB72" i="3"/>
  <c r="BF72" i="3" s="1"/>
  <c r="BA73" i="3"/>
  <c r="JD54" i="3"/>
  <c r="JC55" i="3"/>
  <c r="TD41" i="3"/>
  <c r="TC42" i="3"/>
  <c r="KQ53" i="3"/>
  <c r="KR52" i="3"/>
  <c r="MF50" i="3"/>
  <c r="ME51" i="3"/>
  <c r="MZ49" i="3"/>
  <c r="MY50" i="3"/>
  <c r="NT48" i="3"/>
  <c r="NS49" i="3"/>
  <c r="VL38" i="3"/>
  <c r="VK39" i="3"/>
  <c r="PH46" i="3"/>
  <c r="PG47" i="3"/>
  <c r="UQ40" i="3"/>
  <c r="UR39" i="3"/>
  <c r="DI67" i="3"/>
  <c r="DJ66" i="3"/>
  <c r="HP56" i="3"/>
  <c r="C56" i="9"/>
  <c r="D56" i="9" s="1"/>
  <c r="HO57" i="3"/>
  <c r="TW41" i="3"/>
  <c r="TX40" i="3"/>
  <c r="ED64" i="3"/>
  <c r="EC65" i="3"/>
  <c r="DT65" i="3"/>
  <c r="DS66" i="3"/>
  <c r="LK52" i="3"/>
  <c r="LL51" i="3"/>
  <c r="QV44" i="3"/>
  <c r="QU45" i="3"/>
  <c r="QA46" i="3"/>
  <c r="QB45" i="3"/>
  <c r="EN63" i="3"/>
  <c r="EM64" i="3"/>
  <c r="GU58" i="3"/>
  <c r="GV57" i="3"/>
  <c r="FG62" i="3"/>
  <c r="FH61" i="3"/>
  <c r="XB34" i="3"/>
  <c r="XC34" i="3"/>
  <c r="QD43" i="3"/>
  <c r="QE43" i="3"/>
  <c r="QF43" i="3" s="1"/>
  <c r="JF52" i="3"/>
  <c r="JG52" i="3"/>
  <c r="TF39" i="3"/>
  <c r="TG39" i="3"/>
  <c r="TH39" i="3" s="1"/>
  <c r="KT50" i="3"/>
  <c r="KU50" i="3"/>
  <c r="NB47" i="3"/>
  <c r="NC47" i="3"/>
  <c r="ND47" i="3" s="1"/>
  <c r="NV46" i="3"/>
  <c r="NW46" i="3"/>
  <c r="PJ44" i="3"/>
  <c r="PK44" i="3"/>
  <c r="PL44" i="3" s="1"/>
  <c r="JI53" i="3"/>
  <c r="JL53" i="3"/>
  <c r="JE53" i="3"/>
  <c r="JK53" i="3"/>
  <c r="TE40" i="3"/>
  <c r="TK40" i="3"/>
  <c r="TI40" i="3"/>
  <c r="TL40" i="3"/>
  <c r="KZ51" i="3"/>
  <c r="KS51" i="3"/>
  <c r="KY51" i="3"/>
  <c r="KW51" i="3"/>
  <c r="MK49" i="3"/>
  <c r="MG49" i="3"/>
  <c r="MN49" i="3"/>
  <c r="MM49" i="3"/>
  <c r="NA48" i="3"/>
  <c r="NH48" i="3"/>
  <c r="NE48" i="3"/>
  <c r="NG48" i="3"/>
  <c r="NY47" i="3"/>
  <c r="OA47" i="3"/>
  <c r="NU47" i="3"/>
  <c r="OB47" i="3"/>
  <c r="VM37" i="3"/>
  <c r="VT37" i="3"/>
  <c r="VS37" i="3"/>
  <c r="VQ37" i="3"/>
  <c r="PM45" i="3"/>
  <c r="PI45" i="3"/>
  <c r="PO45" i="3"/>
  <c r="PP45" i="3"/>
  <c r="UY38" i="3"/>
  <c r="US38" i="3"/>
  <c r="UW38" i="3"/>
  <c r="UZ38" i="3"/>
  <c r="DN65" i="3"/>
  <c r="DL65" i="3"/>
  <c r="DK65" i="3"/>
  <c r="LM55" i="9"/>
  <c r="JK55" i="9"/>
  <c r="FQ55" i="9"/>
  <c r="HN55" i="9"/>
  <c r="HQ55" i="9"/>
  <c r="FO55" i="9"/>
  <c r="FS55" i="9"/>
  <c r="DR55" i="9"/>
  <c r="DT55" i="9"/>
  <c r="BV55" i="9"/>
  <c r="F55" i="9"/>
  <c r="U55" i="9"/>
  <c r="LI55" i="9"/>
  <c r="LH55" i="9"/>
  <c r="JO55" i="9"/>
  <c r="JJ55" i="9"/>
  <c r="HO55" i="9"/>
  <c r="HM55" i="9"/>
  <c r="HL55" i="9"/>
  <c r="FN55" i="9"/>
  <c r="FP55" i="9"/>
  <c r="DQ55" i="9"/>
  <c r="DP55" i="9"/>
  <c r="X55" i="9"/>
  <c r="BR55" i="9"/>
  <c r="BU55" i="9" s="1"/>
  <c r="G55" i="9"/>
  <c r="V55" i="9"/>
  <c r="T55" i="9"/>
  <c r="TY39" i="3"/>
  <c r="UF39" i="3"/>
  <c r="UE39" i="3"/>
  <c r="UC39" i="3"/>
  <c r="EH63" i="3"/>
  <c r="EF63" i="3"/>
  <c r="EE63" i="3"/>
  <c r="DV64" i="3"/>
  <c r="DU64" i="3"/>
  <c r="DX64" i="3"/>
  <c r="LS50" i="3"/>
  <c r="LT50" i="3"/>
  <c r="LQ50" i="3"/>
  <c r="LM50" i="3"/>
  <c r="QW43" i="3"/>
  <c r="RC43" i="3"/>
  <c r="RA43" i="3"/>
  <c r="RD43" i="3"/>
  <c r="QG44" i="3"/>
  <c r="QI44" i="3"/>
  <c r="QJ44" i="3"/>
  <c r="QC44" i="3"/>
  <c r="ER62" i="3"/>
  <c r="EP62" i="3"/>
  <c r="EO62" i="3"/>
  <c r="GX56" i="3"/>
  <c r="GW56" i="3"/>
  <c r="GZ56" i="3"/>
  <c r="FI60" i="3"/>
  <c r="FJ60" i="3"/>
  <c r="FL60" i="3"/>
  <c r="RR41" i="3"/>
  <c r="RS41" i="3"/>
  <c r="RT41" i="3" s="1"/>
  <c r="UA38" i="3"/>
  <c r="TZ38" i="3"/>
  <c r="LN49" i="3"/>
  <c r="LO49" i="3"/>
  <c r="LP49" i="3" s="1"/>
  <c r="QY42" i="3"/>
  <c r="QX42" i="3"/>
  <c r="SL40" i="3"/>
  <c r="SM40" i="3"/>
  <c r="SN40" i="3" s="1"/>
  <c r="WH35" i="3"/>
  <c r="WI35" i="3"/>
  <c r="MH48" i="3"/>
  <c r="MI48" i="3"/>
  <c r="MJ48" i="3" s="1"/>
  <c r="IM53" i="3"/>
  <c r="IL53" i="3"/>
  <c r="VN36" i="3"/>
  <c r="VO36" i="3"/>
  <c r="VP36" i="3" s="1"/>
  <c r="UU37" i="3"/>
  <c r="UT37" i="3"/>
  <c r="FR54" i="9"/>
  <c r="HP54" i="9"/>
  <c r="OQ45" i="3"/>
  <c r="OP45" i="3"/>
  <c r="IK54" i="3"/>
  <c r="IO54" i="3"/>
  <c r="IR54" i="3"/>
  <c r="IQ54" i="3"/>
  <c r="HQ55" i="3"/>
  <c r="HT55" i="3"/>
  <c r="HR55" i="3"/>
  <c r="DD66" i="3"/>
  <c r="DB66" i="3"/>
  <c r="DA66" i="3"/>
  <c r="OU46" i="3"/>
  <c r="OV46" i="3"/>
  <c r="OS46" i="3"/>
  <c r="OO46" i="3"/>
  <c r="FB61" i="3"/>
  <c r="EZ61" i="3"/>
  <c r="EY61" i="3"/>
  <c r="RU42" i="3"/>
  <c r="RQ42" i="3"/>
  <c r="RX42" i="3"/>
  <c r="RW42" i="3"/>
  <c r="CH68" i="3"/>
  <c r="CJ68" i="3"/>
  <c r="CG68" i="3"/>
  <c r="XE35" i="3"/>
  <c r="XH35" i="3"/>
  <c r="XG35" i="3"/>
  <c r="XA35" i="3"/>
  <c r="CQ67" i="3"/>
  <c r="CR67" i="3"/>
  <c r="CT67" i="3"/>
  <c r="GC58" i="3"/>
  <c r="GF58" i="3"/>
  <c r="GD58" i="3"/>
  <c r="GP57" i="3"/>
  <c r="GN57" i="3"/>
  <c r="GM57" i="3"/>
  <c r="FV59" i="3"/>
  <c r="FS59" i="3"/>
  <c r="FT59" i="3"/>
  <c r="SK41" i="3"/>
  <c r="SO41" i="3"/>
  <c r="SR41" i="3"/>
  <c r="SQ41" i="3"/>
  <c r="WN36" i="3"/>
  <c r="WG36" i="3"/>
  <c r="WM36" i="3"/>
  <c r="WK36" i="3"/>
  <c r="A93" i="9"/>
  <c r="KB48" i="3"/>
  <c r="M75" i="3"/>
  <c r="N74" i="3"/>
  <c r="JW52" i="3"/>
  <c r="JX51" i="3"/>
  <c r="AG58" i="3"/>
  <c r="AH57" i="3"/>
  <c r="X74" i="3"/>
  <c r="W75" i="3"/>
  <c r="AQ75" i="3"/>
  <c r="AR74" i="3"/>
  <c r="P73" i="3"/>
  <c r="O73" i="3"/>
  <c r="R73" i="3"/>
  <c r="BD72" i="3"/>
  <c r="Y73" i="3"/>
  <c r="AB73" i="3"/>
  <c r="Z73" i="3"/>
  <c r="AS73" i="3"/>
  <c r="AT73" i="3"/>
  <c r="AV73" i="3"/>
  <c r="A77" i="3"/>
  <c r="JZ49" i="3"/>
  <c r="KA49" i="3"/>
  <c r="JY50" i="3"/>
  <c r="KC50" i="3"/>
  <c r="KE50" i="3"/>
  <c r="KF50" i="3"/>
  <c r="AI56" i="3"/>
  <c r="AL56" i="3"/>
  <c r="AJ56" i="3"/>
  <c r="BJ72" i="3"/>
  <c r="FF62" i="3"/>
  <c r="RN44" i="3"/>
  <c r="CD70" i="3"/>
  <c r="LJ52" i="3"/>
  <c r="PZ46" i="3"/>
  <c r="CN69" i="3"/>
  <c r="WD38" i="3"/>
  <c r="MX50" i="3"/>
  <c r="MD51" i="3"/>
  <c r="NR49" i="3"/>
  <c r="VJ39" i="3"/>
  <c r="CX68" i="3"/>
  <c r="TB42" i="3"/>
  <c r="JV52" i="3"/>
  <c r="WX37" i="3"/>
  <c r="DH67" i="3"/>
  <c r="EB65" i="3"/>
  <c r="EV63" i="3"/>
  <c r="FZ60" i="3"/>
  <c r="QT45" i="3"/>
  <c r="JB55" i="3"/>
  <c r="IH56" i="3"/>
  <c r="PF47" i="3"/>
  <c r="GJ59" i="3"/>
  <c r="FP61" i="3"/>
  <c r="AZ73" i="3"/>
  <c r="TV41" i="3"/>
  <c r="OL48" i="3"/>
  <c r="UP40" i="3"/>
  <c r="DR66" i="3"/>
  <c r="GT58" i="3"/>
  <c r="AP75" i="3"/>
  <c r="L75" i="3"/>
  <c r="HN57" i="3"/>
  <c r="BT71" i="3"/>
  <c r="EL64" i="3"/>
  <c r="AF58" i="3"/>
  <c r="SH43" i="3"/>
  <c r="V75" i="3"/>
  <c r="KP53" i="3"/>
  <c r="OR45" i="3" l="1"/>
  <c r="IN53" i="3"/>
  <c r="QZ42" i="3"/>
  <c r="WJ35" i="3"/>
  <c r="NX46" i="3"/>
  <c r="KV50" i="3"/>
  <c r="JH52" i="3"/>
  <c r="XD34" i="3"/>
  <c r="BC72" i="3"/>
  <c r="BX70" i="3"/>
  <c r="JN55" i="9"/>
  <c r="BM71" i="3"/>
  <c r="BN71" i="3"/>
  <c r="BW70" i="3"/>
  <c r="W55" i="9"/>
  <c r="FR55" i="9"/>
  <c r="LL55" i="9"/>
  <c r="UV37" i="3"/>
  <c r="FG63" i="3"/>
  <c r="FH62" i="3"/>
  <c r="GV58" i="3"/>
  <c r="GU59" i="3"/>
  <c r="QB46" i="3"/>
  <c r="QA47" i="3"/>
  <c r="LL52" i="3"/>
  <c r="LK53" i="3"/>
  <c r="TW42" i="3"/>
  <c r="TX41" i="3"/>
  <c r="PH47" i="3"/>
  <c r="PG48" i="3"/>
  <c r="VK40" i="3"/>
  <c r="VL39" i="3"/>
  <c r="NT49" i="3"/>
  <c r="NS50" i="3"/>
  <c r="MZ50" i="3"/>
  <c r="MY51" i="3"/>
  <c r="MF51" i="3"/>
  <c r="ME52" i="3"/>
  <c r="TD42" i="3"/>
  <c r="TC43" i="3"/>
  <c r="JC56" i="3"/>
  <c r="JD55" i="3"/>
  <c r="BB73" i="3"/>
  <c r="BD73" i="3" s="1"/>
  <c r="BA74" i="3"/>
  <c r="FR61" i="3"/>
  <c r="FQ62" i="3"/>
  <c r="CO70" i="3"/>
  <c r="CP69" i="3"/>
  <c r="RP44" i="3"/>
  <c r="RO45" i="3"/>
  <c r="OM49" i="3"/>
  <c r="ON48" i="3"/>
  <c r="CZ68" i="3"/>
  <c r="CY69" i="3"/>
  <c r="IJ56" i="3"/>
  <c r="II57" i="3"/>
  <c r="BK73" i="3"/>
  <c r="BL72" i="3"/>
  <c r="BM72" i="3" s="1"/>
  <c r="EM65" i="3"/>
  <c r="EN64" i="3"/>
  <c r="QU46" i="3"/>
  <c r="QV45" i="3"/>
  <c r="DS67" i="3"/>
  <c r="DT66" i="3"/>
  <c r="EC66" i="3"/>
  <c r="ED65" i="3"/>
  <c r="C57" i="9"/>
  <c r="D57" i="9" s="1"/>
  <c r="HO58" i="3"/>
  <c r="HP57" i="3"/>
  <c r="DI68" i="3"/>
  <c r="DJ67" i="3"/>
  <c r="UR40" i="3"/>
  <c r="UQ41" i="3"/>
  <c r="KR53" i="3"/>
  <c r="KQ54" i="3"/>
  <c r="WF38" i="3"/>
  <c r="WE39" i="3"/>
  <c r="SJ43" i="3"/>
  <c r="SI44" i="3"/>
  <c r="GK60" i="3"/>
  <c r="GL59" i="3"/>
  <c r="GA61" i="3"/>
  <c r="GB60" i="3"/>
  <c r="WY38" i="3"/>
  <c r="WZ37" i="3"/>
  <c r="CE71" i="3"/>
  <c r="CF70" i="3"/>
  <c r="BU72" i="3"/>
  <c r="BV71" i="3"/>
  <c r="BW71" i="3" s="1"/>
  <c r="EX63" i="3"/>
  <c r="EW64" i="3"/>
  <c r="SM41" i="3"/>
  <c r="SL41" i="3"/>
  <c r="RS42" i="3"/>
  <c r="RR42" i="3"/>
  <c r="IM54" i="3"/>
  <c r="IL54" i="3"/>
  <c r="QE44" i="3"/>
  <c r="QD44" i="3"/>
  <c r="LO50" i="3"/>
  <c r="LN50" i="3"/>
  <c r="VO37" i="3"/>
  <c r="VN37" i="3"/>
  <c r="NW47" i="3"/>
  <c r="NV47" i="3"/>
  <c r="NB48" i="3"/>
  <c r="NC48" i="3"/>
  <c r="ND48" i="3" s="1"/>
  <c r="TF40" i="3"/>
  <c r="TG40" i="3"/>
  <c r="JG53" i="3"/>
  <c r="JF53" i="3"/>
  <c r="EO63" i="3"/>
  <c r="EP63" i="3"/>
  <c r="ER63" i="3"/>
  <c r="RC44" i="3"/>
  <c r="QW44" i="3"/>
  <c r="RD44" i="3"/>
  <c r="RA44" i="3"/>
  <c r="DV65" i="3"/>
  <c r="DU65" i="3"/>
  <c r="DX65" i="3"/>
  <c r="EH64" i="3"/>
  <c r="EE64" i="3"/>
  <c r="EF64" i="3"/>
  <c r="LI56" i="9"/>
  <c r="JO56" i="9"/>
  <c r="JJ56" i="9"/>
  <c r="FQ56" i="9"/>
  <c r="HO56" i="9"/>
  <c r="HM56" i="9"/>
  <c r="FN56" i="9"/>
  <c r="FO56" i="9"/>
  <c r="DQ56" i="9"/>
  <c r="DP56" i="9"/>
  <c r="X56" i="9"/>
  <c r="BR56" i="9"/>
  <c r="BU56" i="9" s="1"/>
  <c r="G56" i="9"/>
  <c r="T56" i="9"/>
  <c r="U56" i="9"/>
  <c r="LM56" i="9"/>
  <c r="LH56" i="9"/>
  <c r="LL56" i="9" s="1"/>
  <c r="JK56" i="9"/>
  <c r="HL56" i="9"/>
  <c r="HN56" i="9"/>
  <c r="HQ56" i="9"/>
  <c r="FS56" i="9"/>
  <c r="FP56" i="9"/>
  <c r="DR56" i="9"/>
  <c r="DT56" i="9"/>
  <c r="BV56" i="9"/>
  <c r="F56" i="9"/>
  <c r="V56" i="9"/>
  <c r="DN66" i="3"/>
  <c r="DL66" i="3"/>
  <c r="DK66" i="3"/>
  <c r="UZ39" i="3"/>
  <c r="US39" i="3"/>
  <c r="UW39" i="3"/>
  <c r="UY39" i="3"/>
  <c r="KZ52" i="3"/>
  <c r="KS52" i="3"/>
  <c r="KW52" i="3"/>
  <c r="KY52" i="3"/>
  <c r="WG37" i="3"/>
  <c r="WM37" i="3"/>
  <c r="WN37" i="3"/>
  <c r="WK37" i="3"/>
  <c r="SQ42" i="3"/>
  <c r="SR42" i="3"/>
  <c r="SO42" i="3"/>
  <c r="SK42" i="3"/>
  <c r="GN58" i="3"/>
  <c r="GM58" i="3"/>
  <c r="GP58" i="3"/>
  <c r="GD59" i="3"/>
  <c r="GF59" i="3"/>
  <c r="GC59" i="3"/>
  <c r="XA36" i="3"/>
  <c r="XG36" i="3"/>
  <c r="XE36" i="3"/>
  <c r="XH36" i="3"/>
  <c r="CG69" i="3"/>
  <c r="CH69" i="3"/>
  <c r="CJ69" i="3"/>
  <c r="EZ62" i="3"/>
  <c r="EY62" i="3"/>
  <c r="FB62" i="3"/>
  <c r="WH36" i="3"/>
  <c r="WI36" i="3"/>
  <c r="XC35" i="3"/>
  <c r="XB35" i="3"/>
  <c r="OP46" i="3"/>
  <c r="OQ46" i="3"/>
  <c r="UB38" i="3"/>
  <c r="QY43" i="3"/>
  <c r="QX43" i="3"/>
  <c r="UA39" i="3"/>
  <c r="TZ39" i="3"/>
  <c r="DS55" i="9"/>
  <c r="HP55" i="9"/>
  <c r="UT38" i="3"/>
  <c r="UU38" i="3"/>
  <c r="UV38" i="3" s="1"/>
  <c r="PK45" i="3"/>
  <c r="PJ45" i="3"/>
  <c r="MI49" i="3"/>
  <c r="MH49" i="3"/>
  <c r="KU51" i="3"/>
  <c r="KT51" i="3"/>
  <c r="FJ61" i="3"/>
  <c r="FL61" i="3"/>
  <c r="FI61" i="3"/>
  <c r="GW57" i="3"/>
  <c r="GZ57" i="3"/>
  <c r="GX57" i="3"/>
  <c r="QI45" i="3"/>
  <c r="QJ45" i="3"/>
  <c r="QG45" i="3"/>
  <c r="QC45" i="3"/>
  <c r="LM51" i="3"/>
  <c r="LQ51" i="3"/>
  <c r="LS51" i="3"/>
  <c r="LT51" i="3"/>
  <c r="UC40" i="3"/>
  <c r="UF40" i="3"/>
  <c r="TY40" i="3"/>
  <c r="UE40" i="3"/>
  <c r="HR56" i="3"/>
  <c r="HQ56" i="3"/>
  <c r="HT56" i="3"/>
  <c r="PO46" i="3"/>
  <c r="PM46" i="3"/>
  <c r="PI46" i="3"/>
  <c r="PP46" i="3"/>
  <c r="VS38" i="3"/>
  <c r="VT38" i="3"/>
  <c r="VM38" i="3"/>
  <c r="VQ38" i="3"/>
  <c r="OB48" i="3"/>
  <c r="OA48" i="3"/>
  <c r="NY48" i="3"/>
  <c r="NU48" i="3"/>
  <c r="NA49" i="3"/>
  <c r="NE49" i="3"/>
  <c r="NH49" i="3"/>
  <c r="NG49" i="3"/>
  <c r="MM50" i="3"/>
  <c r="MN50" i="3"/>
  <c r="MG50" i="3"/>
  <c r="MK50" i="3"/>
  <c r="TL41" i="3"/>
  <c r="TK41" i="3"/>
  <c r="TI41" i="3"/>
  <c r="TE41" i="3"/>
  <c r="JE54" i="3"/>
  <c r="JL54" i="3"/>
  <c r="JK54" i="3"/>
  <c r="JI54" i="3"/>
  <c r="FV60" i="3"/>
  <c r="FS60" i="3"/>
  <c r="FT60" i="3"/>
  <c r="CR68" i="3"/>
  <c r="CT68" i="3"/>
  <c r="CQ68" i="3"/>
  <c r="RX43" i="3"/>
  <c r="RW43" i="3"/>
  <c r="RU43" i="3"/>
  <c r="RQ43" i="3"/>
  <c r="OS47" i="3"/>
  <c r="OO47" i="3"/>
  <c r="OV47" i="3"/>
  <c r="OU47" i="3"/>
  <c r="DB67" i="3"/>
  <c r="DD67" i="3"/>
  <c r="DA67" i="3"/>
  <c r="IO55" i="3"/>
  <c r="IR55" i="3"/>
  <c r="IQ55" i="3"/>
  <c r="IK55" i="3"/>
  <c r="A94" i="9"/>
  <c r="KB49" i="3"/>
  <c r="X75" i="3"/>
  <c r="W76" i="3"/>
  <c r="AQ76" i="3"/>
  <c r="AR75" i="3"/>
  <c r="N75" i="3"/>
  <c r="M76" i="3"/>
  <c r="AG59" i="3"/>
  <c r="AH58" i="3"/>
  <c r="JX52" i="3"/>
  <c r="JW53" i="3"/>
  <c r="A78" i="3"/>
  <c r="AT74" i="3"/>
  <c r="AV74" i="3"/>
  <c r="AS74" i="3"/>
  <c r="P74" i="3"/>
  <c r="R74" i="3"/>
  <c r="O74" i="3"/>
  <c r="JZ50" i="3"/>
  <c r="KA50" i="3"/>
  <c r="Y74" i="3"/>
  <c r="Z74" i="3"/>
  <c r="AB74" i="3"/>
  <c r="AJ57" i="3"/>
  <c r="AL57" i="3"/>
  <c r="AI57" i="3"/>
  <c r="JY51" i="3"/>
  <c r="KC51" i="3"/>
  <c r="KF51" i="3"/>
  <c r="KE51" i="3"/>
  <c r="CN70" i="3"/>
  <c r="KP54" i="3"/>
  <c r="JB56" i="3"/>
  <c r="SH44" i="3"/>
  <c r="CD71" i="3"/>
  <c r="PF48" i="3"/>
  <c r="QT46" i="3"/>
  <c r="MX51" i="3"/>
  <c r="OL49" i="3"/>
  <c r="NR50" i="3"/>
  <c r="RN45" i="3"/>
  <c r="EL65" i="3"/>
  <c r="WX38" i="3"/>
  <c r="BT72" i="3"/>
  <c r="LJ53" i="3"/>
  <c r="CX69" i="3"/>
  <c r="TB43" i="3"/>
  <c r="GJ60" i="3"/>
  <c r="WD39" i="3"/>
  <c r="TV42" i="3"/>
  <c r="BJ73" i="3"/>
  <c r="FF63" i="3"/>
  <c r="VJ40" i="3"/>
  <c r="FP62" i="3"/>
  <c r="FZ61" i="3"/>
  <c r="EB66" i="3"/>
  <c r="AZ74" i="3"/>
  <c r="UP41" i="3"/>
  <c r="AP76" i="3"/>
  <c r="AF59" i="3"/>
  <c r="DR67" i="3"/>
  <c r="GT59" i="3"/>
  <c r="MD52" i="3"/>
  <c r="PZ47" i="3"/>
  <c r="L76" i="3"/>
  <c r="IH57" i="3"/>
  <c r="EV64" i="3"/>
  <c r="DH68" i="3"/>
  <c r="HN58" i="3"/>
  <c r="V76" i="3"/>
  <c r="JV53" i="3"/>
  <c r="KV51" i="3" l="1"/>
  <c r="PL45" i="3"/>
  <c r="QZ43" i="3"/>
  <c r="NX47" i="3"/>
  <c r="IN54" i="3"/>
  <c r="SN41" i="3"/>
  <c r="VP37" i="3"/>
  <c r="RT42" i="3"/>
  <c r="MJ49" i="3"/>
  <c r="UB39" i="3"/>
  <c r="OR46" i="3"/>
  <c r="WJ36" i="3"/>
  <c r="TH40" i="3"/>
  <c r="QF44" i="3"/>
  <c r="BZ71" i="3"/>
  <c r="BX71" i="3"/>
  <c r="BC73" i="3"/>
  <c r="BP72" i="3"/>
  <c r="BN72" i="3"/>
  <c r="BF73" i="3"/>
  <c r="BV72" i="3"/>
  <c r="BW72" i="3" s="1"/>
  <c r="BU73" i="3"/>
  <c r="CE72" i="3"/>
  <c r="CF71" i="3"/>
  <c r="WZ38" i="3"/>
  <c r="WY39" i="3"/>
  <c r="GA62" i="3"/>
  <c r="GB61" i="3"/>
  <c r="GK61" i="3"/>
  <c r="GL60" i="3"/>
  <c r="DJ68" i="3"/>
  <c r="DI69" i="3"/>
  <c r="HP58" i="3"/>
  <c r="C58" i="9"/>
  <c r="D58" i="9" s="1"/>
  <c r="HO59" i="3"/>
  <c r="II58" i="3"/>
  <c r="IJ57" i="3"/>
  <c r="CZ69" i="3"/>
  <c r="CY70" i="3"/>
  <c r="RP45" i="3"/>
  <c r="RO46" i="3"/>
  <c r="FR62" i="3"/>
  <c r="FQ63" i="3"/>
  <c r="BA75" i="3"/>
  <c r="BB74" i="3"/>
  <c r="BD74" i="3" s="1"/>
  <c r="TD43" i="3"/>
  <c r="TC44" i="3"/>
  <c r="MF52" i="3"/>
  <c r="ME53" i="3"/>
  <c r="MZ51" i="3"/>
  <c r="MY52" i="3"/>
  <c r="NS51" i="3"/>
  <c r="NT50" i="3"/>
  <c r="PG49" i="3"/>
  <c r="PH48" i="3"/>
  <c r="LL53" i="3"/>
  <c r="LK54" i="3"/>
  <c r="QB47" i="3"/>
  <c r="QA48" i="3"/>
  <c r="GU60" i="3"/>
  <c r="GV59" i="3"/>
  <c r="EW65" i="3"/>
  <c r="EX64" i="3"/>
  <c r="SJ44" i="3"/>
  <c r="SI45" i="3"/>
  <c r="WF39" i="3"/>
  <c r="WE40" i="3"/>
  <c r="KR54" i="3"/>
  <c r="KQ55" i="3"/>
  <c r="UQ42" i="3"/>
  <c r="UR41" i="3"/>
  <c r="EC67" i="3"/>
  <c r="ED66" i="3"/>
  <c r="DT67" i="3"/>
  <c r="DS68" i="3"/>
  <c r="QV46" i="3"/>
  <c r="QU47" i="3"/>
  <c r="EM66" i="3"/>
  <c r="EN65" i="3"/>
  <c r="BL73" i="3"/>
  <c r="BP73" i="3" s="1"/>
  <c r="BK74" i="3"/>
  <c r="ON49" i="3"/>
  <c r="OM50" i="3"/>
  <c r="CO71" i="3"/>
  <c r="CP70" i="3"/>
  <c r="JC57" i="3"/>
  <c r="JD56" i="3"/>
  <c r="VK41" i="3"/>
  <c r="VL40" i="3"/>
  <c r="TX42" i="3"/>
  <c r="TW43" i="3"/>
  <c r="FG64" i="3"/>
  <c r="FH63" i="3"/>
  <c r="IM55" i="3"/>
  <c r="IL55" i="3"/>
  <c r="JG54" i="3"/>
  <c r="JF54" i="3"/>
  <c r="MH50" i="3"/>
  <c r="MI50" i="3"/>
  <c r="NB49" i="3"/>
  <c r="NC49" i="3"/>
  <c r="VO38" i="3"/>
  <c r="VN38" i="3"/>
  <c r="PK46" i="3"/>
  <c r="PJ46" i="3"/>
  <c r="QD45" i="3"/>
  <c r="QE45" i="3"/>
  <c r="XB36" i="3"/>
  <c r="XC36" i="3"/>
  <c r="WI37" i="3"/>
  <c r="WH37" i="3"/>
  <c r="W56" i="9"/>
  <c r="DS56" i="9"/>
  <c r="QY44" i="3"/>
  <c r="QX44" i="3"/>
  <c r="FB63" i="3"/>
  <c r="EZ63" i="3"/>
  <c r="EY63" i="3"/>
  <c r="SR43" i="3"/>
  <c r="SO43" i="3"/>
  <c r="SQ43" i="3"/>
  <c r="SK43" i="3"/>
  <c r="WK38" i="3"/>
  <c r="WN38" i="3"/>
  <c r="WG38" i="3"/>
  <c r="WM38" i="3"/>
  <c r="KS53" i="3"/>
  <c r="KZ53" i="3"/>
  <c r="KW53" i="3"/>
  <c r="KY53" i="3"/>
  <c r="UW40" i="3"/>
  <c r="UY40" i="3"/>
  <c r="US40" i="3"/>
  <c r="UZ40" i="3"/>
  <c r="EH65" i="3"/>
  <c r="EE65" i="3"/>
  <c r="EF65" i="3"/>
  <c r="DV66" i="3"/>
  <c r="DU66" i="3"/>
  <c r="DX66" i="3"/>
  <c r="RA45" i="3"/>
  <c r="RD45" i="3"/>
  <c r="RC45" i="3"/>
  <c r="QW45" i="3"/>
  <c r="ER64" i="3"/>
  <c r="EP64" i="3"/>
  <c r="EO64" i="3"/>
  <c r="OU48" i="3"/>
  <c r="OV48" i="3"/>
  <c r="OS48" i="3"/>
  <c r="OO48" i="3"/>
  <c r="CQ69" i="3"/>
  <c r="CR69" i="3"/>
  <c r="CT69" i="3"/>
  <c r="JL55" i="3"/>
  <c r="JK55" i="3"/>
  <c r="JE55" i="3"/>
  <c r="JI55" i="3"/>
  <c r="VT39" i="3"/>
  <c r="VM39" i="3"/>
  <c r="VQ39" i="3"/>
  <c r="VS39" i="3"/>
  <c r="UF41" i="3"/>
  <c r="TY41" i="3"/>
  <c r="UE41" i="3"/>
  <c r="UC41" i="3"/>
  <c r="FJ62" i="3"/>
  <c r="FI62" i="3"/>
  <c r="FL62" i="3"/>
  <c r="OQ47" i="3"/>
  <c r="OP47" i="3"/>
  <c r="RR43" i="3"/>
  <c r="RS43" i="3"/>
  <c r="TF41" i="3"/>
  <c r="TG41" i="3"/>
  <c r="NW48" i="3"/>
  <c r="NV48" i="3"/>
  <c r="TZ40" i="3"/>
  <c r="UA40" i="3"/>
  <c r="LO51" i="3"/>
  <c r="LN51" i="3"/>
  <c r="XD35" i="3"/>
  <c r="SM42" i="3"/>
  <c r="SL42" i="3"/>
  <c r="KU52" i="3"/>
  <c r="KT52" i="3"/>
  <c r="UU39" i="3"/>
  <c r="UT39" i="3"/>
  <c r="HP56" i="9"/>
  <c r="FR56" i="9"/>
  <c r="JN56" i="9"/>
  <c r="JH53" i="3"/>
  <c r="LP50" i="3"/>
  <c r="CH70" i="3"/>
  <c r="CG70" i="3"/>
  <c r="CJ70" i="3"/>
  <c r="XH37" i="3"/>
  <c r="XE37" i="3"/>
  <c r="XA37" i="3"/>
  <c r="XG37" i="3"/>
  <c r="GF60" i="3"/>
  <c r="GD60" i="3"/>
  <c r="GC60" i="3"/>
  <c r="GP59" i="3"/>
  <c r="GN59" i="3"/>
  <c r="GM59" i="3"/>
  <c r="DN67" i="3"/>
  <c r="DL67" i="3"/>
  <c r="DK67" i="3"/>
  <c r="HT57" i="3"/>
  <c r="HR57" i="3"/>
  <c r="HQ57" i="3"/>
  <c r="LM57" i="9"/>
  <c r="JO57" i="9"/>
  <c r="JJ57" i="9"/>
  <c r="HM57" i="9"/>
  <c r="HO57" i="9"/>
  <c r="FS57" i="9"/>
  <c r="FN57" i="9"/>
  <c r="DR57" i="9"/>
  <c r="LH57" i="9"/>
  <c r="LI57" i="9"/>
  <c r="JK57" i="9"/>
  <c r="HQ57" i="9"/>
  <c r="HL57" i="9"/>
  <c r="HN57" i="9"/>
  <c r="FO57" i="9"/>
  <c r="FP57" i="9"/>
  <c r="DQ57" i="9"/>
  <c r="DP57" i="9"/>
  <c r="X57" i="9"/>
  <c r="BR57" i="9"/>
  <c r="BU57" i="9" s="1"/>
  <c r="F57" i="9"/>
  <c r="U57" i="9"/>
  <c r="V57" i="9"/>
  <c r="FQ57" i="9"/>
  <c r="DT57" i="9"/>
  <c r="BV57" i="9"/>
  <c r="G57" i="9"/>
  <c r="T57" i="9"/>
  <c r="IK56" i="3"/>
  <c r="IQ56" i="3"/>
  <c r="IO56" i="3"/>
  <c r="IR56" i="3"/>
  <c r="DA68" i="3"/>
  <c r="DD68" i="3"/>
  <c r="DB68" i="3"/>
  <c r="RQ44" i="3"/>
  <c r="RW44" i="3"/>
  <c r="RU44" i="3"/>
  <c r="RX44" i="3"/>
  <c r="FS61" i="3"/>
  <c r="FT61" i="3"/>
  <c r="FV61" i="3"/>
  <c r="TL42" i="3"/>
  <c r="TE42" i="3"/>
  <c r="TK42" i="3"/>
  <c r="TI42" i="3"/>
  <c r="MM51" i="3"/>
  <c r="MG51" i="3"/>
  <c r="MN51" i="3"/>
  <c r="MK51" i="3"/>
  <c r="NH50" i="3"/>
  <c r="NA50" i="3"/>
  <c r="NG50" i="3"/>
  <c r="NE50" i="3"/>
  <c r="OA49" i="3"/>
  <c r="OB49" i="3"/>
  <c r="NY49" i="3"/>
  <c r="NU49" i="3"/>
  <c r="PP47" i="3"/>
  <c r="PO47" i="3"/>
  <c r="PI47" i="3"/>
  <c r="PM47" i="3"/>
  <c r="LQ52" i="3"/>
  <c r="LT52" i="3"/>
  <c r="LM52" i="3"/>
  <c r="LS52" i="3"/>
  <c r="QJ46" i="3"/>
  <c r="QG46" i="3"/>
  <c r="QC46" i="3"/>
  <c r="QI46" i="3"/>
  <c r="GX58" i="3"/>
  <c r="GW58" i="3"/>
  <c r="GZ58" i="3"/>
  <c r="A95" i="9"/>
  <c r="KB50" i="3"/>
  <c r="M77" i="3"/>
  <c r="N76" i="3"/>
  <c r="X76" i="3"/>
  <c r="W77" i="3"/>
  <c r="AG60" i="3"/>
  <c r="AH59" i="3"/>
  <c r="AQ77" i="3"/>
  <c r="AR76" i="3"/>
  <c r="JW54" i="3"/>
  <c r="JX53" i="3"/>
  <c r="AT75" i="3"/>
  <c r="AV75" i="3"/>
  <c r="AS75" i="3"/>
  <c r="BZ72" i="3"/>
  <c r="P75" i="3"/>
  <c r="R75" i="3"/>
  <c r="O75" i="3"/>
  <c r="Y75" i="3"/>
  <c r="Z75" i="3"/>
  <c r="AB75" i="3"/>
  <c r="A79" i="3"/>
  <c r="AJ58" i="3"/>
  <c r="AL58" i="3"/>
  <c r="AI58" i="3"/>
  <c r="JZ51" i="3"/>
  <c r="KA51" i="3"/>
  <c r="JY52" i="3"/>
  <c r="KE52" i="3"/>
  <c r="KF52" i="3"/>
  <c r="KC52" i="3"/>
  <c r="EV65" i="3"/>
  <c r="BT73" i="3"/>
  <c r="UP42" i="3"/>
  <c r="LJ54" i="3"/>
  <c r="MX52" i="3"/>
  <c r="AP77" i="3"/>
  <c r="EL66" i="3"/>
  <c r="MD53" i="3"/>
  <c r="QT47" i="3"/>
  <c r="PZ48" i="3"/>
  <c r="JB57" i="3"/>
  <c r="WD40" i="3"/>
  <c r="CD72" i="3"/>
  <c r="OL50" i="3"/>
  <c r="GT60" i="3"/>
  <c r="AF60" i="3"/>
  <c r="FZ62" i="3"/>
  <c r="DR68" i="3"/>
  <c r="DH69" i="3"/>
  <c r="VJ41" i="3"/>
  <c r="PF49" i="3"/>
  <c r="V77" i="3"/>
  <c r="FP63" i="3"/>
  <c r="WX39" i="3"/>
  <c r="SH45" i="3"/>
  <c r="GJ61" i="3"/>
  <c r="IH58" i="3"/>
  <c r="FF64" i="3"/>
  <c r="CX70" i="3"/>
  <c r="CN71" i="3"/>
  <c r="HN59" i="3"/>
  <c r="NR51" i="3"/>
  <c r="BJ74" i="3"/>
  <c r="KP55" i="3"/>
  <c r="RN46" i="3"/>
  <c r="TB44" i="3"/>
  <c r="EB67" i="3"/>
  <c r="AZ75" i="3"/>
  <c r="JV54" i="3"/>
  <c r="TV43" i="3"/>
  <c r="L77" i="3"/>
  <c r="OR47" i="3" l="1"/>
  <c r="QZ44" i="3"/>
  <c r="WJ37" i="3"/>
  <c r="IN55" i="3"/>
  <c r="RT43" i="3"/>
  <c r="XD36" i="3"/>
  <c r="ND49" i="3"/>
  <c r="LP51" i="3"/>
  <c r="NX48" i="3"/>
  <c r="PL46" i="3"/>
  <c r="JH54" i="3"/>
  <c r="SN42" i="3"/>
  <c r="UB40" i="3"/>
  <c r="TH41" i="3"/>
  <c r="QF45" i="3"/>
  <c r="MJ50" i="3"/>
  <c r="BM73" i="3"/>
  <c r="BN73" i="3"/>
  <c r="BF74" i="3"/>
  <c r="BX72" i="3"/>
  <c r="BC74" i="3"/>
  <c r="W57" i="9"/>
  <c r="DS57" i="9"/>
  <c r="UV39" i="3"/>
  <c r="KV52" i="3"/>
  <c r="FG65" i="3"/>
  <c r="FH64" i="3"/>
  <c r="VL41" i="3"/>
  <c r="VK42" i="3"/>
  <c r="JD57" i="3"/>
  <c r="JC58" i="3"/>
  <c r="CO72" i="3"/>
  <c r="CP71" i="3"/>
  <c r="EM67" i="3"/>
  <c r="EN66" i="3"/>
  <c r="ED67" i="3"/>
  <c r="EC68" i="3"/>
  <c r="UR42" i="3"/>
  <c r="UQ43" i="3"/>
  <c r="EX65" i="3"/>
  <c r="EW66" i="3"/>
  <c r="GV60" i="3"/>
  <c r="GU61" i="3"/>
  <c r="PH49" i="3"/>
  <c r="PG50" i="3"/>
  <c r="NT51" i="3"/>
  <c r="NS52" i="3"/>
  <c r="BA76" i="3"/>
  <c r="BB75" i="3"/>
  <c r="BD75" i="3" s="1"/>
  <c r="IJ58" i="3"/>
  <c r="II59" i="3"/>
  <c r="DI70" i="3"/>
  <c r="DJ69" i="3"/>
  <c r="WY40" i="3"/>
  <c r="WZ39" i="3"/>
  <c r="BV73" i="3"/>
  <c r="BZ73" i="3" s="1"/>
  <c r="BU74" i="3"/>
  <c r="TW44" i="3"/>
  <c r="TX43" i="3"/>
  <c r="OM51" i="3"/>
  <c r="ON50" i="3"/>
  <c r="BL74" i="3"/>
  <c r="BM74" i="3" s="1"/>
  <c r="BK75" i="3"/>
  <c r="QU48" i="3"/>
  <c r="QV47" i="3"/>
  <c r="DS69" i="3"/>
  <c r="DT68" i="3"/>
  <c r="KR55" i="3"/>
  <c r="KQ56" i="3"/>
  <c r="WF40" i="3"/>
  <c r="WE41" i="3"/>
  <c r="SJ45" i="3"/>
  <c r="SI46" i="3"/>
  <c r="QB48" i="3"/>
  <c r="QA49" i="3"/>
  <c r="LK55" i="3"/>
  <c r="LL54" i="3"/>
  <c r="MY53" i="3"/>
  <c r="MZ52" i="3"/>
  <c r="MF53" i="3"/>
  <c r="ME54" i="3"/>
  <c r="TC45" i="3"/>
  <c r="TD44" i="3"/>
  <c r="FQ64" i="3"/>
  <c r="FR63" i="3"/>
  <c r="RP46" i="3"/>
  <c r="RO47" i="3"/>
  <c r="CY71" i="3"/>
  <c r="CZ70" i="3"/>
  <c r="HO60" i="3"/>
  <c r="C59" i="9"/>
  <c r="D59" i="9" s="1"/>
  <c r="HP59" i="3"/>
  <c r="GL61" i="3"/>
  <c r="GK62" i="3"/>
  <c r="GB62" i="3"/>
  <c r="GA63" i="3"/>
  <c r="CF72" i="3"/>
  <c r="CE73" i="3"/>
  <c r="NW49" i="3"/>
  <c r="NV49" i="3"/>
  <c r="NB50" i="3"/>
  <c r="NC50" i="3"/>
  <c r="MI51" i="3"/>
  <c r="MH51" i="3"/>
  <c r="TG42" i="3"/>
  <c r="TF42" i="3"/>
  <c r="RS44" i="3"/>
  <c r="RR44" i="3"/>
  <c r="UA41" i="3"/>
  <c r="TZ41" i="3"/>
  <c r="VN39" i="3"/>
  <c r="VO39" i="3"/>
  <c r="VP39" i="3" s="1"/>
  <c r="QX45" i="3"/>
  <c r="QY45" i="3"/>
  <c r="SM43" i="3"/>
  <c r="SL43" i="3"/>
  <c r="UF42" i="3"/>
  <c r="UC42" i="3"/>
  <c r="TY42" i="3"/>
  <c r="UE42" i="3"/>
  <c r="OO49" i="3"/>
  <c r="OS49" i="3"/>
  <c r="OV49" i="3"/>
  <c r="OU49" i="3"/>
  <c r="RC46" i="3"/>
  <c r="QW46" i="3"/>
  <c r="RA46" i="3"/>
  <c r="RD46" i="3"/>
  <c r="DX67" i="3"/>
  <c r="DU67" i="3"/>
  <c r="DV67" i="3"/>
  <c r="KY54" i="3"/>
  <c r="KW54" i="3"/>
  <c r="KZ54" i="3"/>
  <c r="KS54" i="3"/>
  <c r="WG39" i="3"/>
  <c r="WN39" i="3"/>
  <c r="WM39" i="3"/>
  <c r="WK39" i="3"/>
  <c r="SO44" i="3"/>
  <c r="SR44" i="3"/>
  <c r="SQ44" i="3"/>
  <c r="SK44" i="3"/>
  <c r="QG47" i="3"/>
  <c r="QJ47" i="3"/>
  <c r="QC47" i="3"/>
  <c r="QI47" i="3"/>
  <c r="LM53" i="3"/>
  <c r="LT53" i="3"/>
  <c r="LS53" i="3"/>
  <c r="LQ53" i="3"/>
  <c r="NH51" i="3"/>
  <c r="NG51" i="3"/>
  <c r="NE51" i="3"/>
  <c r="NA51" i="3"/>
  <c r="MN52" i="3"/>
  <c r="MK52" i="3"/>
  <c r="MG52" i="3"/>
  <c r="MM52" i="3"/>
  <c r="TI43" i="3"/>
  <c r="TE43" i="3"/>
  <c r="TK43" i="3"/>
  <c r="TL43" i="3"/>
  <c r="FT62" i="3"/>
  <c r="FV62" i="3"/>
  <c r="FS62" i="3"/>
  <c r="RX45" i="3"/>
  <c r="RW45" i="3"/>
  <c r="RU45" i="3"/>
  <c r="RQ45" i="3"/>
  <c r="DD69" i="3"/>
  <c r="DB69" i="3"/>
  <c r="DA69" i="3"/>
  <c r="LH58" i="9"/>
  <c r="JO58" i="9"/>
  <c r="HN58" i="9"/>
  <c r="HM58" i="9"/>
  <c r="HO58" i="9"/>
  <c r="FP58" i="9"/>
  <c r="FS58" i="9"/>
  <c r="DQ58" i="9"/>
  <c r="DT58" i="9"/>
  <c r="X58" i="9"/>
  <c r="BR58" i="9"/>
  <c r="BU58" i="9" s="1"/>
  <c r="G58" i="9"/>
  <c r="U58" i="9"/>
  <c r="LI58" i="9"/>
  <c r="LM58" i="9"/>
  <c r="JJ58" i="9"/>
  <c r="JK58" i="9"/>
  <c r="FQ58" i="9"/>
  <c r="HQ58" i="9"/>
  <c r="HL58" i="9"/>
  <c r="FN58" i="9"/>
  <c r="FO58" i="9"/>
  <c r="DR58" i="9"/>
  <c r="DP58" i="9"/>
  <c r="BV58" i="9"/>
  <c r="F58" i="9"/>
  <c r="V58" i="9"/>
  <c r="T58" i="9"/>
  <c r="GM60" i="3"/>
  <c r="GN60" i="3"/>
  <c r="GP60" i="3"/>
  <c r="GF61" i="3"/>
  <c r="GD61" i="3"/>
  <c r="GC61" i="3"/>
  <c r="CJ71" i="3"/>
  <c r="CH71" i="3"/>
  <c r="CG71" i="3"/>
  <c r="QE46" i="3"/>
  <c r="QD46" i="3"/>
  <c r="LO52" i="3"/>
  <c r="LN52" i="3"/>
  <c r="PJ47" i="3"/>
  <c r="PK47" i="3"/>
  <c r="PL47" i="3" s="1"/>
  <c r="IL56" i="3"/>
  <c r="IM56" i="3"/>
  <c r="IN56" i="3" s="1"/>
  <c r="HP57" i="9"/>
  <c r="LL57" i="9"/>
  <c r="FR57" i="9"/>
  <c r="JN57" i="9"/>
  <c r="XC37" i="3"/>
  <c r="XB37" i="3"/>
  <c r="JG55" i="3"/>
  <c r="JF55" i="3"/>
  <c r="OQ48" i="3"/>
  <c r="OP48" i="3"/>
  <c r="UT40" i="3"/>
  <c r="UU40" i="3"/>
  <c r="UV40" i="3" s="1"/>
  <c r="KT53" i="3"/>
  <c r="KU53" i="3"/>
  <c r="KV53" i="3" s="1"/>
  <c r="WH38" i="3"/>
  <c r="WI38" i="3"/>
  <c r="WJ38" i="3" s="1"/>
  <c r="VP38" i="3"/>
  <c r="FJ63" i="3"/>
  <c r="FI63" i="3"/>
  <c r="FL63" i="3"/>
  <c r="VT40" i="3"/>
  <c r="VM40" i="3"/>
  <c r="VQ40" i="3"/>
  <c r="VS40" i="3"/>
  <c r="JI56" i="3"/>
  <c r="JK56" i="3"/>
  <c r="JE56" i="3"/>
  <c r="JL56" i="3"/>
  <c r="CQ70" i="3"/>
  <c r="CR70" i="3"/>
  <c r="CT70" i="3"/>
  <c r="ER65" i="3"/>
  <c r="EO65" i="3"/>
  <c r="EP65" i="3"/>
  <c r="EE66" i="3"/>
  <c r="EF66" i="3"/>
  <c r="EH66" i="3"/>
  <c r="UY41" i="3"/>
  <c r="UZ41" i="3"/>
  <c r="UW41" i="3"/>
  <c r="US41" i="3"/>
  <c r="EZ64" i="3"/>
  <c r="FB64" i="3"/>
  <c r="EY64" i="3"/>
  <c r="GW59" i="3"/>
  <c r="GZ59" i="3"/>
  <c r="GX59" i="3"/>
  <c r="PP48" i="3"/>
  <c r="PM48" i="3"/>
  <c r="PI48" i="3"/>
  <c r="PO48" i="3"/>
  <c r="NY50" i="3"/>
  <c r="OB50" i="3"/>
  <c r="OA50" i="3"/>
  <c r="NU50" i="3"/>
  <c r="IR57" i="3"/>
  <c r="IK57" i="3"/>
  <c r="IQ57" i="3"/>
  <c r="IO57" i="3"/>
  <c r="HR58" i="3"/>
  <c r="HQ58" i="3"/>
  <c r="HT58" i="3"/>
  <c r="DK68" i="3"/>
  <c r="DL68" i="3"/>
  <c r="DN68" i="3"/>
  <c r="XA38" i="3"/>
  <c r="XG38" i="3"/>
  <c r="XE38" i="3"/>
  <c r="XH38" i="3"/>
  <c r="A96" i="9"/>
  <c r="KB51" i="3"/>
  <c r="AQ78" i="3"/>
  <c r="AR77" i="3"/>
  <c r="AG61" i="3"/>
  <c r="AH60" i="3"/>
  <c r="N77" i="3"/>
  <c r="M78" i="3"/>
  <c r="X77" i="3"/>
  <c r="W78" i="3"/>
  <c r="JW55" i="3"/>
  <c r="JX54" i="3"/>
  <c r="Y76" i="3"/>
  <c r="AB76" i="3"/>
  <c r="Z76" i="3"/>
  <c r="JZ52" i="3"/>
  <c r="KA52" i="3"/>
  <c r="JY53" i="3"/>
  <c r="KE53" i="3"/>
  <c r="KF53" i="3"/>
  <c r="KC53" i="3"/>
  <c r="A80" i="3"/>
  <c r="AT76" i="3"/>
  <c r="AS76" i="3"/>
  <c r="AV76" i="3"/>
  <c r="AJ59" i="3"/>
  <c r="AL59" i="3"/>
  <c r="AI59" i="3"/>
  <c r="P76" i="3"/>
  <c r="O76" i="3"/>
  <c r="R76" i="3"/>
  <c r="GJ62" i="3"/>
  <c r="VJ42" i="3"/>
  <c r="TB45" i="3"/>
  <c r="DR69" i="3"/>
  <c r="BT74" i="3"/>
  <c r="SH46" i="3"/>
  <c r="PZ49" i="3"/>
  <c r="WX40" i="3"/>
  <c r="FZ63" i="3"/>
  <c r="MX53" i="3"/>
  <c r="OL51" i="3"/>
  <c r="EV66" i="3"/>
  <c r="EL67" i="3"/>
  <c r="TV44" i="3"/>
  <c r="CN72" i="3"/>
  <c r="IH59" i="3"/>
  <c r="WD41" i="3"/>
  <c r="AZ76" i="3"/>
  <c r="QT48" i="3"/>
  <c r="KP56" i="3"/>
  <c r="PF50" i="3"/>
  <c r="EB68" i="3"/>
  <c r="AP78" i="3"/>
  <c r="HN60" i="3"/>
  <c r="V78" i="3"/>
  <c r="CD73" i="3"/>
  <c r="L78" i="3"/>
  <c r="LJ55" i="3"/>
  <c r="CX71" i="3"/>
  <c r="MD54" i="3"/>
  <c r="UP43" i="3"/>
  <c r="FF65" i="3"/>
  <c r="NR52" i="3"/>
  <c r="RN47" i="3"/>
  <c r="FP64" i="3"/>
  <c r="JB58" i="3"/>
  <c r="GT61" i="3"/>
  <c r="BJ75" i="3"/>
  <c r="DH70" i="3"/>
  <c r="AF61" i="3"/>
  <c r="JV55" i="3"/>
  <c r="QZ45" i="3" l="1"/>
  <c r="ND50" i="3"/>
  <c r="OR48" i="3"/>
  <c r="QF46" i="3"/>
  <c r="SN43" i="3"/>
  <c r="RT44" i="3"/>
  <c r="MJ51" i="3"/>
  <c r="NX49" i="3"/>
  <c r="TH42" i="3"/>
  <c r="BF75" i="3"/>
  <c r="BC75" i="3"/>
  <c r="BP74" i="3"/>
  <c r="BW73" i="3"/>
  <c r="BN74" i="3"/>
  <c r="BX73" i="3"/>
  <c r="W58" i="9"/>
  <c r="DS58" i="9"/>
  <c r="HP58" i="9"/>
  <c r="JN58" i="9"/>
  <c r="RO48" i="3"/>
  <c r="RP47" i="3"/>
  <c r="ME55" i="3"/>
  <c r="MF54" i="3"/>
  <c r="QA50" i="3"/>
  <c r="QB49" i="3"/>
  <c r="SI47" i="3"/>
  <c r="SJ46" i="3"/>
  <c r="WE42" i="3"/>
  <c r="WF41" i="3"/>
  <c r="KR56" i="3"/>
  <c r="KQ57" i="3"/>
  <c r="BL75" i="3"/>
  <c r="BN75" i="3" s="1"/>
  <c r="BK76" i="3"/>
  <c r="BV74" i="3"/>
  <c r="BW74" i="3" s="1"/>
  <c r="BU75" i="3"/>
  <c r="IJ59" i="3"/>
  <c r="II60" i="3"/>
  <c r="NS53" i="3"/>
  <c r="NT52" i="3"/>
  <c r="PH50" i="3"/>
  <c r="PG51" i="3"/>
  <c r="GU62" i="3"/>
  <c r="GV61" i="3"/>
  <c r="EW67" i="3"/>
  <c r="EX66" i="3"/>
  <c r="UQ44" i="3"/>
  <c r="UR43" i="3"/>
  <c r="EC69" i="3"/>
  <c r="ED68" i="3"/>
  <c r="JC59" i="3"/>
  <c r="JD58" i="3"/>
  <c r="VL42" i="3"/>
  <c r="VK43" i="3"/>
  <c r="CF73" i="3"/>
  <c r="CE74" i="3"/>
  <c r="GA64" i="3"/>
  <c r="GB63" i="3"/>
  <c r="GL62" i="3"/>
  <c r="GK63" i="3"/>
  <c r="C60" i="9"/>
  <c r="D60" i="9" s="1"/>
  <c r="HP60" i="3"/>
  <c r="HO61" i="3"/>
  <c r="CY72" i="3"/>
  <c r="CZ71" i="3"/>
  <c r="FR64" i="3"/>
  <c r="FQ65" i="3"/>
  <c r="TD45" i="3"/>
  <c r="TC46" i="3"/>
  <c r="MZ53" i="3"/>
  <c r="MY54" i="3"/>
  <c r="LL55" i="3"/>
  <c r="LK56" i="3"/>
  <c r="DS70" i="3"/>
  <c r="DT69" i="3"/>
  <c r="QV48" i="3"/>
  <c r="QU49" i="3"/>
  <c r="ON51" i="3"/>
  <c r="OM52" i="3"/>
  <c r="TW45" i="3"/>
  <c r="TX44" i="3"/>
  <c r="WZ40" i="3"/>
  <c r="WY41" i="3"/>
  <c r="DJ70" i="3"/>
  <c r="DI71" i="3"/>
  <c r="BA77" i="3"/>
  <c r="BB76" i="3"/>
  <c r="BD76" i="3" s="1"/>
  <c r="EN67" i="3"/>
  <c r="EM68" i="3"/>
  <c r="CP72" i="3"/>
  <c r="CO73" i="3"/>
  <c r="FG66" i="3"/>
  <c r="FH65" i="3"/>
  <c r="NW50" i="3"/>
  <c r="NV50" i="3"/>
  <c r="UT41" i="3"/>
  <c r="UU41" i="3"/>
  <c r="UV41" i="3" s="1"/>
  <c r="JF56" i="3"/>
  <c r="JG56" i="3"/>
  <c r="TG43" i="3"/>
  <c r="TF43" i="3"/>
  <c r="NC51" i="3"/>
  <c r="ND51" i="3" s="1"/>
  <c r="NB51" i="3"/>
  <c r="SL44" i="3"/>
  <c r="SM44" i="3"/>
  <c r="SN44" i="3" s="1"/>
  <c r="KU54" i="3"/>
  <c r="KT54" i="3"/>
  <c r="OP49" i="3"/>
  <c r="OQ49" i="3"/>
  <c r="OR49" i="3" s="1"/>
  <c r="UA42" i="3"/>
  <c r="TZ42" i="3"/>
  <c r="CG72" i="3"/>
  <c r="CH72" i="3"/>
  <c r="CJ72" i="3"/>
  <c r="GF62" i="3"/>
  <c r="GD62" i="3"/>
  <c r="GC62" i="3"/>
  <c r="GN61" i="3"/>
  <c r="GM61" i="3"/>
  <c r="GP61" i="3"/>
  <c r="LI59" i="9"/>
  <c r="LM59" i="9"/>
  <c r="JO59" i="9"/>
  <c r="JJ59" i="9"/>
  <c r="HL59" i="9"/>
  <c r="HO59" i="9"/>
  <c r="HQ59" i="9"/>
  <c r="FN59" i="9"/>
  <c r="FP59" i="9"/>
  <c r="DQ59" i="9"/>
  <c r="DP59" i="9"/>
  <c r="BV59" i="9"/>
  <c r="G59" i="9"/>
  <c r="V59" i="9"/>
  <c r="U59" i="9"/>
  <c r="LH59" i="9"/>
  <c r="JK59" i="9"/>
  <c r="FQ59" i="9"/>
  <c r="HN59" i="9"/>
  <c r="HM59" i="9"/>
  <c r="FO59" i="9"/>
  <c r="FS59" i="9"/>
  <c r="DR59" i="9"/>
  <c r="DT59" i="9"/>
  <c r="X59" i="9"/>
  <c r="BR59" i="9"/>
  <c r="BU59" i="9" s="1"/>
  <c r="F59" i="9"/>
  <c r="T59" i="9"/>
  <c r="DA70" i="3"/>
  <c r="DB70" i="3"/>
  <c r="DD70" i="3"/>
  <c r="FS63" i="3"/>
  <c r="FV63" i="3"/>
  <c r="FT63" i="3"/>
  <c r="TE44" i="3"/>
  <c r="TK44" i="3"/>
  <c r="TI44" i="3"/>
  <c r="TL44" i="3"/>
  <c r="NA52" i="3"/>
  <c r="NH52" i="3"/>
  <c r="NE52" i="3"/>
  <c r="NG52" i="3"/>
  <c r="LM54" i="3"/>
  <c r="LS54" i="3"/>
  <c r="LT54" i="3"/>
  <c r="LQ54" i="3"/>
  <c r="DU68" i="3"/>
  <c r="DV68" i="3"/>
  <c r="DX68" i="3"/>
  <c r="QW47" i="3"/>
  <c r="RC47" i="3"/>
  <c r="RA47" i="3"/>
  <c r="RD47" i="3"/>
  <c r="OO50" i="3"/>
  <c r="OS50" i="3"/>
  <c r="OU50" i="3"/>
  <c r="OV50" i="3"/>
  <c r="UE43" i="3"/>
  <c r="UF43" i="3"/>
  <c r="TY43" i="3"/>
  <c r="UC43" i="3"/>
  <c r="XA39" i="3"/>
  <c r="XH39" i="3"/>
  <c r="XG39" i="3"/>
  <c r="XE39" i="3"/>
  <c r="DK69" i="3"/>
  <c r="DL69" i="3"/>
  <c r="DN69" i="3"/>
  <c r="EO66" i="3"/>
  <c r="ER66" i="3"/>
  <c r="EP66" i="3"/>
  <c r="CR71" i="3"/>
  <c r="CT71" i="3"/>
  <c r="CQ71" i="3"/>
  <c r="FI64" i="3"/>
  <c r="FL64" i="3"/>
  <c r="FJ64" i="3"/>
  <c r="IM57" i="3"/>
  <c r="IN57" i="3" s="1"/>
  <c r="IL57" i="3"/>
  <c r="XC38" i="3"/>
  <c r="XB38" i="3"/>
  <c r="PJ48" i="3"/>
  <c r="PK48" i="3"/>
  <c r="VN40" i="3"/>
  <c r="VO40" i="3"/>
  <c r="VP40" i="3" s="1"/>
  <c r="JH55" i="3"/>
  <c r="XD37" i="3"/>
  <c r="LP52" i="3"/>
  <c r="FR58" i="9"/>
  <c r="LL58" i="9"/>
  <c r="RS45" i="3"/>
  <c r="RR45" i="3"/>
  <c r="MI52" i="3"/>
  <c r="MH52" i="3"/>
  <c r="LN53" i="3"/>
  <c r="LO53" i="3"/>
  <c r="LP53" i="3" s="1"/>
  <c r="QD47" i="3"/>
  <c r="QE47" i="3"/>
  <c r="WI39" i="3"/>
  <c r="WH39" i="3"/>
  <c r="QX46" i="3"/>
  <c r="QY46" i="3"/>
  <c r="UB41" i="3"/>
  <c r="HT59" i="3"/>
  <c r="HR59" i="3"/>
  <c r="HQ59" i="3"/>
  <c r="RX46" i="3"/>
  <c r="RU46" i="3"/>
  <c r="RQ46" i="3"/>
  <c r="RW46" i="3"/>
  <c r="MN53" i="3"/>
  <c r="MK53" i="3"/>
  <c r="MM53" i="3"/>
  <c r="MG53" i="3"/>
  <c r="QI48" i="3"/>
  <c r="QC48" i="3"/>
  <c r="QJ48" i="3"/>
  <c r="QG48" i="3"/>
  <c r="SK45" i="3"/>
  <c r="SQ45" i="3"/>
  <c r="SR45" i="3"/>
  <c r="SO45" i="3"/>
  <c r="WG40" i="3"/>
  <c r="WM40" i="3"/>
  <c r="WN40" i="3"/>
  <c r="WK40" i="3"/>
  <c r="KZ55" i="3"/>
  <c r="KW55" i="3"/>
  <c r="KS55" i="3"/>
  <c r="KY55" i="3"/>
  <c r="IO58" i="3"/>
  <c r="IR58" i="3"/>
  <c r="IK58" i="3"/>
  <c r="IQ58" i="3"/>
  <c r="OB51" i="3"/>
  <c r="OA51" i="3"/>
  <c r="NU51" i="3"/>
  <c r="NY51" i="3"/>
  <c r="PI49" i="3"/>
  <c r="PO49" i="3"/>
  <c r="PP49" i="3"/>
  <c r="PM49" i="3"/>
  <c r="GX60" i="3"/>
  <c r="GW60" i="3"/>
  <c r="GZ60" i="3"/>
  <c r="FB65" i="3"/>
  <c r="EZ65" i="3"/>
  <c r="EY65" i="3"/>
  <c r="US42" i="3"/>
  <c r="UY42" i="3"/>
  <c r="UZ42" i="3"/>
  <c r="UW42" i="3"/>
  <c r="EE67" i="3"/>
  <c r="EH67" i="3"/>
  <c r="EF67" i="3"/>
  <c r="JE57" i="3"/>
  <c r="JL57" i="3"/>
  <c r="JK57" i="3"/>
  <c r="JI57" i="3"/>
  <c r="VS41" i="3"/>
  <c r="VM41" i="3"/>
  <c r="VT41" i="3"/>
  <c r="VQ41" i="3"/>
  <c r="A97" i="9"/>
  <c r="KB52" i="3"/>
  <c r="M79" i="3"/>
  <c r="N78" i="3"/>
  <c r="X78" i="3"/>
  <c r="W79" i="3"/>
  <c r="JW56" i="3"/>
  <c r="JX55" i="3"/>
  <c r="AG62" i="3"/>
  <c r="AH61" i="3"/>
  <c r="AQ79" i="3"/>
  <c r="AR78" i="3"/>
  <c r="A81" i="3"/>
  <c r="JY54" i="3"/>
  <c r="KE54" i="3"/>
  <c r="KF54" i="3"/>
  <c r="KC54" i="3"/>
  <c r="AJ60" i="3"/>
  <c r="AI60" i="3"/>
  <c r="AL60" i="3"/>
  <c r="AT77" i="3"/>
  <c r="AV77" i="3"/>
  <c r="AS77" i="3"/>
  <c r="Y77" i="3"/>
  <c r="Z77" i="3"/>
  <c r="AB77" i="3"/>
  <c r="P77" i="3"/>
  <c r="R77" i="3"/>
  <c r="O77" i="3"/>
  <c r="JZ53" i="3"/>
  <c r="KA53" i="3"/>
  <c r="AP79" i="3"/>
  <c r="MX54" i="3"/>
  <c r="AZ77" i="3"/>
  <c r="HN61" i="3"/>
  <c r="BJ76" i="3"/>
  <c r="JB59" i="3"/>
  <c r="NR53" i="3"/>
  <c r="FP65" i="3"/>
  <c r="FF66" i="3"/>
  <c r="WX41" i="3"/>
  <c r="UP44" i="3"/>
  <c r="VJ43" i="3"/>
  <c r="KP57" i="3"/>
  <c r="GJ63" i="3"/>
  <c r="WD42" i="3"/>
  <c r="QT49" i="3"/>
  <c r="TV45" i="3"/>
  <c r="EV67" i="3"/>
  <c r="LJ56" i="3"/>
  <c r="CX72" i="3"/>
  <c r="OL52" i="3"/>
  <c r="DR70" i="3"/>
  <c r="RN48" i="3"/>
  <c r="AF62" i="3"/>
  <c r="EB69" i="3"/>
  <c r="CD74" i="3"/>
  <c r="PZ50" i="3"/>
  <c r="EL68" i="3"/>
  <c r="MD55" i="3"/>
  <c r="IH60" i="3"/>
  <c r="JV56" i="3"/>
  <c r="SH47" i="3"/>
  <c r="CN73" i="3"/>
  <c r="GT62" i="3"/>
  <c r="L79" i="3"/>
  <c r="BT75" i="3"/>
  <c r="PF51" i="3"/>
  <c r="TB46" i="3"/>
  <c r="DH71" i="3"/>
  <c r="FZ64" i="3"/>
  <c r="V79" i="3"/>
  <c r="QZ46" i="3" l="1"/>
  <c r="QF47" i="3"/>
  <c r="NX50" i="3"/>
  <c r="MJ52" i="3"/>
  <c r="WJ39" i="3"/>
  <c r="RT45" i="3"/>
  <c r="PL48" i="3"/>
  <c r="JH56" i="3"/>
  <c r="XD38" i="3"/>
  <c r="TH43" i="3"/>
  <c r="BZ74" i="3"/>
  <c r="BP75" i="3"/>
  <c r="BM75" i="3"/>
  <c r="BX74" i="3"/>
  <c r="BC76" i="3"/>
  <c r="BF76" i="3"/>
  <c r="UB42" i="3"/>
  <c r="KV54" i="3"/>
  <c r="FH66" i="3"/>
  <c r="FG67" i="3"/>
  <c r="BB77" i="3"/>
  <c r="BF77" i="3" s="1"/>
  <c r="BA78" i="3"/>
  <c r="TX45" i="3"/>
  <c r="TW46" i="3"/>
  <c r="DS71" i="3"/>
  <c r="DT70" i="3"/>
  <c r="CY73" i="3"/>
  <c r="CZ72" i="3"/>
  <c r="GK64" i="3"/>
  <c r="GL63" i="3"/>
  <c r="CE75" i="3"/>
  <c r="CF74" i="3"/>
  <c r="VL43" i="3"/>
  <c r="VK44" i="3"/>
  <c r="PH51" i="3"/>
  <c r="PG52" i="3"/>
  <c r="IJ60" i="3"/>
  <c r="II61" i="3"/>
  <c r="BU76" i="3"/>
  <c r="BV75" i="3"/>
  <c r="BZ75" i="3" s="1"/>
  <c r="BK77" i="3"/>
  <c r="BL76" i="3"/>
  <c r="BP76" i="3" s="1"/>
  <c r="KQ58" i="3"/>
  <c r="KR57" i="3"/>
  <c r="CP73" i="3"/>
  <c r="CO74" i="3"/>
  <c r="EM69" i="3"/>
  <c r="EN68" i="3"/>
  <c r="DJ71" i="3"/>
  <c r="DI72" i="3"/>
  <c r="WY42" i="3"/>
  <c r="WZ41" i="3"/>
  <c r="OM53" i="3"/>
  <c r="ON52" i="3"/>
  <c r="QU50" i="3"/>
  <c r="QV49" i="3"/>
  <c r="LK57" i="3"/>
  <c r="LL56" i="3"/>
  <c r="MY55" i="3"/>
  <c r="MZ54" i="3"/>
  <c r="TC47" i="3"/>
  <c r="TD46" i="3"/>
  <c r="FR65" i="3"/>
  <c r="FQ66" i="3"/>
  <c r="HP61" i="3"/>
  <c r="C61" i="9"/>
  <c r="D61" i="9" s="1"/>
  <c r="HO62" i="3"/>
  <c r="GB64" i="3"/>
  <c r="GA65" i="3"/>
  <c r="JC60" i="3"/>
  <c r="JD59" i="3"/>
  <c r="ED69" i="3"/>
  <c r="EC70" i="3"/>
  <c r="UR44" i="3"/>
  <c r="UQ45" i="3"/>
  <c r="EW68" i="3"/>
  <c r="EX67" i="3"/>
  <c r="GV62" i="3"/>
  <c r="GU63" i="3"/>
  <c r="NT53" i="3"/>
  <c r="NS54" i="3"/>
  <c r="WF42" i="3"/>
  <c r="WE43" i="3"/>
  <c r="SJ47" i="3"/>
  <c r="SI48" i="3"/>
  <c r="QB50" i="3"/>
  <c r="QA51" i="3"/>
  <c r="MF55" i="3"/>
  <c r="ME56" i="3"/>
  <c r="RP48" i="3"/>
  <c r="RO49" i="3"/>
  <c r="JF57" i="3"/>
  <c r="JG57" i="3"/>
  <c r="QD48" i="3"/>
  <c r="QE48" i="3"/>
  <c r="MH53" i="3"/>
  <c r="MI53" i="3"/>
  <c r="XB39" i="3"/>
  <c r="XC39" i="3"/>
  <c r="TZ43" i="3"/>
  <c r="UA43" i="3"/>
  <c r="OP50" i="3"/>
  <c r="OQ50" i="3"/>
  <c r="QY47" i="3"/>
  <c r="QX47" i="3"/>
  <c r="W59" i="9"/>
  <c r="LL59" i="9"/>
  <c r="FR59" i="9"/>
  <c r="JN59" i="9"/>
  <c r="CR72" i="3"/>
  <c r="CT72" i="3"/>
  <c r="CQ72" i="3"/>
  <c r="ER67" i="3"/>
  <c r="EO67" i="3"/>
  <c r="EP67" i="3"/>
  <c r="DL70" i="3"/>
  <c r="DN70" i="3"/>
  <c r="DK70" i="3"/>
  <c r="XA40" i="3"/>
  <c r="XH40" i="3"/>
  <c r="XG40" i="3"/>
  <c r="XE40" i="3"/>
  <c r="OU51" i="3"/>
  <c r="OS51" i="3"/>
  <c r="OV51" i="3"/>
  <c r="OO51" i="3"/>
  <c r="RA48" i="3"/>
  <c r="QW48" i="3"/>
  <c r="RD48" i="3"/>
  <c r="RC48" i="3"/>
  <c r="LQ55" i="3"/>
  <c r="LT55" i="3"/>
  <c r="LS55" i="3"/>
  <c r="LM55" i="3"/>
  <c r="NH53" i="3"/>
  <c r="NG53" i="3"/>
  <c r="NA53" i="3"/>
  <c r="NE53" i="3"/>
  <c r="TE45" i="3"/>
  <c r="TK45" i="3"/>
  <c r="TL45" i="3"/>
  <c r="TI45" i="3"/>
  <c r="FS64" i="3"/>
  <c r="FV64" i="3"/>
  <c r="FT64" i="3"/>
  <c r="HQ60" i="3"/>
  <c r="HT60" i="3"/>
  <c r="HR60" i="3"/>
  <c r="GD63" i="3"/>
  <c r="GF63" i="3"/>
  <c r="GC63" i="3"/>
  <c r="JI58" i="3"/>
  <c r="JL58" i="3"/>
  <c r="JK58" i="3"/>
  <c r="JE58" i="3"/>
  <c r="EE68" i="3"/>
  <c r="EF68" i="3"/>
  <c r="EH68" i="3"/>
  <c r="UW43" i="3"/>
  <c r="UY43" i="3"/>
  <c r="UZ43" i="3"/>
  <c r="US43" i="3"/>
  <c r="EZ66" i="3"/>
  <c r="FB66" i="3"/>
  <c r="EY66" i="3"/>
  <c r="GW61" i="3"/>
  <c r="GZ61" i="3"/>
  <c r="GX61" i="3"/>
  <c r="NU52" i="3"/>
  <c r="OB52" i="3"/>
  <c r="NY52" i="3"/>
  <c r="OA52" i="3"/>
  <c r="WG41" i="3"/>
  <c r="WK41" i="3"/>
  <c r="WN41" i="3"/>
  <c r="WM41" i="3"/>
  <c r="SO46" i="3"/>
  <c r="SQ46" i="3"/>
  <c r="SR46" i="3"/>
  <c r="SK46" i="3"/>
  <c r="QC49" i="3"/>
  <c r="QI49" i="3"/>
  <c r="QJ49" i="3"/>
  <c r="QG49" i="3"/>
  <c r="MN54" i="3"/>
  <c r="MK54" i="3"/>
  <c r="MM54" i="3"/>
  <c r="MG54" i="3"/>
  <c r="RW47" i="3"/>
  <c r="RQ47" i="3"/>
  <c r="RU47" i="3"/>
  <c r="RX47" i="3"/>
  <c r="VN41" i="3"/>
  <c r="VO41" i="3"/>
  <c r="VP41" i="3" s="1"/>
  <c r="UU42" i="3"/>
  <c r="UT42" i="3"/>
  <c r="PJ49" i="3"/>
  <c r="PK49" i="3"/>
  <c r="PL49" i="3" s="1"/>
  <c r="NW51" i="3"/>
  <c r="NV51" i="3"/>
  <c r="IL58" i="3"/>
  <c r="IM58" i="3"/>
  <c r="IN58" i="3" s="1"/>
  <c r="KU55" i="3"/>
  <c r="KT55" i="3"/>
  <c r="WI40" i="3"/>
  <c r="WH40" i="3"/>
  <c r="SL45" i="3"/>
  <c r="SM45" i="3"/>
  <c r="SN45" i="3" s="1"/>
  <c r="RR46" i="3"/>
  <c r="RS46" i="3"/>
  <c r="RT46" i="3" s="1"/>
  <c r="LN54" i="3"/>
  <c r="LO54" i="3"/>
  <c r="LP54" i="3" s="1"/>
  <c r="NC52" i="3"/>
  <c r="NB52" i="3"/>
  <c r="TF44" i="3"/>
  <c r="TG44" i="3"/>
  <c r="TH44" i="3" s="1"/>
  <c r="DS59" i="9"/>
  <c r="HP59" i="9"/>
  <c r="FJ65" i="3"/>
  <c r="FI65" i="3"/>
  <c r="FL65" i="3"/>
  <c r="UC44" i="3"/>
  <c r="UF44" i="3"/>
  <c r="UE44" i="3"/>
  <c r="TY44" i="3"/>
  <c r="DV69" i="3"/>
  <c r="DX69" i="3"/>
  <c r="DU69" i="3"/>
  <c r="DD71" i="3"/>
  <c r="DA71" i="3"/>
  <c r="DB71" i="3"/>
  <c r="LH60" i="9"/>
  <c r="JK60" i="9"/>
  <c r="HQ60" i="9"/>
  <c r="HO60" i="9"/>
  <c r="HL60" i="9"/>
  <c r="FS60" i="9"/>
  <c r="FO60" i="9"/>
  <c r="DR60" i="9"/>
  <c r="DT60" i="9"/>
  <c r="BR60" i="9"/>
  <c r="BU60" i="9" s="1"/>
  <c r="F60" i="9"/>
  <c r="U60" i="9"/>
  <c r="LI60" i="9"/>
  <c r="LM60" i="9"/>
  <c r="JO60" i="9"/>
  <c r="JJ60" i="9"/>
  <c r="FQ60" i="9"/>
  <c r="HM60" i="9"/>
  <c r="HN60" i="9"/>
  <c r="FN60" i="9"/>
  <c r="FP60" i="9"/>
  <c r="DQ60" i="9"/>
  <c r="DP60" i="9"/>
  <c r="X60" i="9"/>
  <c r="BV60" i="9"/>
  <c r="G60" i="9"/>
  <c r="T60" i="9"/>
  <c r="V60" i="9"/>
  <c r="GP62" i="3"/>
  <c r="GN62" i="3"/>
  <c r="GM62" i="3"/>
  <c r="CH73" i="3"/>
  <c r="CJ73" i="3"/>
  <c r="CG73" i="3"/>
  <c r="VT42" i="3"/>
  <c r="VQ42" i="3"/>
  <c r="VM42" i="3"/>
  <c r="VS42" i="3"/>
  <c r="PI50" i="3"/>
  <c r="PP50" i="3"/>
  <c r="PM50" i="3"/>
  <c r="PO50" i="3"/>
  <c r="IK59" i="3"/>
  <c r="IR59" i="3"/>
  <c r="IO59" i="3"/>
  <c r="IQ59" i="3"/>
  <c r="KW56" i="3"/>
  <c r="KZ56" i="3"/>
  <c r="KY56" i="3"/>
  <c r="KS56" i="3"/>
  <c r="A98" i="9"/>
  <c r="KB53" i="3"/>
  <c r="X79" i="3"/>
  <c r="W80" i="3"/>
  <c r="AQ80" i="3"/>
  <c r="AR79" i="3"/>
  <c r="AG63" i="3"/>
  <c r="AH62" i="3"/>
  <c r="JW57" i="3"/>
  <c r="JX56" i="3"/>
  <c r="M80" i="3"/>
  <c r="N79" i="3"/>
  <c r="AT78" i="3"/>
  <c r="AS78" i="3"/>
  <c r="AV78" i="3"/>
  <c r="Y78" i="3"/>
  <c r="AB78" i="3"/>
  <c r="Z78" i="3"/>
  <c r="A82" i="3"/>
  <c r="JZ54" i="3"/>
  <c r="KA54" i="3"/>
  <c r="AJ61" i="3"/>
  <c r="AL61" i="3"/>
  <c r="AI61" i="3"/>
  <c r="JY55" i="3"/>
  <c r="KE55" i="3"/>
  <c r="KF55" i="3"/>
  <c r="KC55" i="3"/>
  <c r="P78" i="3"/>
  <c r="O78" i="3"/>
  <c r="R78" i="3"/>
  <c r="BJ77" i="3"/>
  <c r="LJ57" i="3"/>
  <c r="DH72" i="3"/>
  <c r="V80" i="3"/>
  <c r="EL69" i="3"/>
  <c r="DR71" i="3"/>
  <c r="WD43" i="3"/>
  <c r="CN74" i="3"/>
  <c r="PZ51" i="3"/>
  <c r="PF52" i="3"/>
  <c r="FZ65" i="3"/>
  <c r="NR54" i="3"/>
  <c r="VJ44" i="3"/>
  <c r="IH61" i="3"/>
  <c r="MX55" i="3"/>
  <c r="HN62" i="3"/>
  <c r="TV46" i="3"/>
  <c r="UP45" i="3"/>
  <c r="MD56" i="3"/>
  <c r="QT50" i="3"/>
  <c r="GT63" i="3"/>
  <c r="FP66" i="3"/>
  <c r="JB60" i="3"/>
  <c r="SH48" i="3"/>
  <c r="JV57" i="3"/>
  <c r="RN49" i="3"/>
  <c r="WX42" i="3"/>
  <c r="TB47" i="3"/>
  <c r="OL53" i="3"/>
  <c r="EB70" i="3"/>
  <c r="CX73" i="3"/>
  <c r="CD75" i="3"/>
  <c r="BT76" i="3"/>
  <c r="GJ64" i="3"/>
  <c r="AZ78" i="3"/>
  <c r="KP58" i="3"/>
  <c r="EV68" i="3"/>
  <c r="FF67" i="3"/>
  <c r="AP80" i="3"/>
  <c r="L80" i="3"/>
  <c r="AF63" i="3"/>
  <c r="UB43" i="3" l="1"/>
  <c r="MJ53" i="3"/>
  <c r="JH57" i="3"/>
  <c r="ND52" i="3"/>
  <c r="WJ40" i="3"/>
  <c r="NX51" i="3"/>
  <c r="UV42" i="3"/>
  <c r="OR50" i="3"/>
  <c r="XD39" i="3"/>
  <c r="QF48" i="3"/>
  <c r="QZ47" i="3"/>
  <c r="BD77" i="3"/>
  <c r="JN60" i="9"/>
  <c r="BM76" i="3"/>
  <c r="BC77" i="3"/>
  <c r="BW75" i="3"/>
  <c r="BN76" i="3"/>
  <c r="BX75" i="3"/>
  <c r="FR60" i="9"/>
  <c r="EX68" i="3"/>
  <c r="EW69" i="3"/>
  <c r="JD60" i="3"/>
  <c r="JC61" i="3"/>
  <c r="FR66" i="3"/>
  <c r="FQ67" i="3"/>
  <c r="DI73" i="3"/>
  <c r="DJ72" i="3"/>
  <c r="CP74" i="3"/>
  <c r="CO75" i="3"/>
  <c r="IJ61" i="3"/>
  <c r="II62" i="3"/>
  <c r="PH52" i="3"/>
  <c r="PG53" i="3"/>
  <c r="VK45" i="3"/>
  <c r="VL44" i="3"/>
  <c r="TX46" i="3"/>
  <c r="TW47" i="3"/>
  <c r="BB78" i="3"/>
  <c r="BD78" i="3" s="1"/>
  <c r="BA79" i="3"/>
  <c r="FG68" i="3"/>
  <c r="FH67" i="3"/>
  <c r="RO50" i="3"/>
  <c r="RP49" i="3"/>
  <c r="ME57" i="3"/>
  <c r="MF56" i="3"/>
  <c r="QB51" i="3"/>
  <c r="QA52" i="3"/>
  <c r="SJ48" i="3"/>
  <c r="SI49" i="3"/>
  <c r="WF43" i="3"/>
  <c r="WE44" i="3"/>
  <c r="NS55" i="3"/>
  <c r="NT54" i="3"/>
  <c r="GU64" i="3"/>
  <c r="GV63" i="3"/>
  <c r="UR45" i="3"/>
  <c r="UQ46" i="3"/>
  <c r="EC71" i="3"/>
  <c r="ED70" i="3"/>
  <c r="GB65" i="3"/>
  <c r="GA66" i="3"/>
  <c r="HO63" i="3"/>
  <c r="C62" i="9"/>
  <c r="D62" i="9" s="1"/>
  <c r="HP62" i="3"/>
  <c r="TD47" i="3"/>
  <c r="TC48" i="3"/>
  <c r="MY56" i="3"/>
  <c r="MZ55" i="3"/>
  <c r="LK58" i="3"/>
  <c r="LL57" i="3"/>
  <c r="QV50" i="3"/>
  <c r="QU51" i="3"/>
  <c r="ON53" i="3"/>
  <c r="OM54" i="3"/>
  <c r="WZ42" i="3"/>
  <c r="WY43" i="3"/>
  <c r="EN69" i="3"/>
  <c r="EM70" i="3"/>
  <c r="KQ59" i="3"/>
  <c r="KR58" i="3"/>
  <c r="BK78" i="3"/>
  <c r="BL77" i="3"/>
  <c r="BN77" i="3" s="1"/>
  <c r="BU77" i="3"/>
  <c r="BV76" i="3"/>
  <c r="BZ76" i="3" s="1"/>
  <c r="CF75" i="3"/>
  <c r="CE76" i="3"/>
  <c r="GL64" i="3"/>
  <c r="GK65" i="3"/>
  <c r="CZ73" i="3"/>
  <c r="CY74" i="3"/>
  <c r="DS72" i="3"/>
  <c r="DT71" i="3"/>
  <c r="IM59" i="3"/>
  <c r="IL59" i="3"/>
  <c r="PK50" i="3"/>
  <c r="PJ50" i="3"/>
  <c r="VO42" i="3"/>
  <c r="VN42" i="3"/>
  <c r="W60" i="9"/>
  <c r="DS60" i="9"/>
  <c r="HP60" i="9"/>
  <c r="LL60" i="9"/>
  <c r="KV55" i="3"/>
  <c r="RR47" i="3"/>
  <c r="RS47" i="3"/>
  <c r="MI54" i="3"/>
  <c r="MH54" i="3"/>
  <c r="SL46" i="3"/>
  <c r="SM46" i="3"/>
  <c r="UU43" i="3"/>
  <c r="UT43" i="3"/>
  <c r="LO55" i="3"/>
  <c r="LN55" i="3"/>
  <c r="QX48" i="3"/>
  <c r="QY48" i="3"/>
  <c r="OQ51" i="3"/>
  <c r="OP51" i="3"/>
  <c r="RX48" i="3"/>
  <c r="RW48" i="3"/>
  <c r="RU48" i="3"/>
  <c r="RQ48" i="3"/>
  <c r="MM55" i="3"/>
  <c r="MK55" i="3"/>
  <c r="MG55" i="3"/>
  <c r="MN55" i="3"/>
  <c r="QI50" i="3"/>
  <c r="QG50" i="3"/>
  <c r="QJ50" i="3"/>
  <c r="QC50" i="3"/>
  <c r="SR47" i="3"/>
  <c r="SK47" i="3"/>
  <c r="SO47" i="3"/>
  <c r="SQ47" i="3"/>
  <c r="WG42" i="3"/>
  <c r="WM42" i="3"/>
  <c r="WN42" i="3"/>
  <c r="WK42" i="3"/>
  <c r="OA53" i="3"/>
  <c r="NY53" i="3"/>
  <c r="NU53" i="3"/>
  <c r="OB53" i="3"/>
  <c r="GW62" i="3"/>
  <c r="GZ62" i="3"/>
  <c r="GX62" i="3"/>
  <c r="US44" i="3"/>
  <c r="UW44" i="3"/>
  <c r="UZ44" i="3"/>
  <c r="UY44" i="3"/>
  <c r="EE69" i="3"/>
  <c r="EF69" i="3"/>
  <c r="EH69" i="3"/>
  <c r="GC64" i="3"/>
  <c r="GF64" i="3"/>
  <c r="GD64" i="3"/>
  <c r="LI61" i="9"/>
  <c r="JK61" i="9"/>
  <c r="HN61" i="9"/>
  <c r="HQ61" i="9"/>
  <c r="HM61" i="9"/>
  <c r="FO61" i="9"/>
  <c r="FS61" i="9"/>
  <c r="DT61" i="9"/>
  <c r="X61" i="9"/>
  <c r="BV61" i="9"/>
  <c r="LM61" i="9"/>
  <c r="LH61" i="9"/>
  <c r="JO61" i="9"/>
  <c r="JJ61" i="9"/>
  <c r="JN61" i="9" s="1"/>
  <c r="FQ61" i="9"/>
  <c r="HL61" i="9"/>
  <c r="HO61" i="9"/>
  <c r="FN61" i="9"/>
  <c r="FP61" i="9"/>
  <c r="DR61" i="9"/>
  <c r="DP61" i="9"/>
  <c r="BR61" i="9"/>
  <c r="BU61" i="9" s="1"/>
  <c r="G61" i="9"/>
  <c r="T61" i="9"/>
  <c r="DQ61" i="9"/>
  <c r="F61" i="9"/>
  <c r="U61" i="9"/>
  <c r="V61" i="9"/>
  <c r="TK46" i="3"/>
  <c r="TE46" i="3"/>
  <c r="TI46" i="3"/>
  <c r="TL46" i="3"/>
  <c r="NG54" i="3"/>
  <c r="NA54" i="3"/>
  <c r="NH54" i="3"/>
  <c r="NE54" i="3"/>
  <c r="LM56" i="3"/>
  <c r="LQ56" i="3"/>
  <c r="LS56" i="3"/>
  <c r="LT56" i="3"/>
  <c r="RD49" i="3"/>
  <c r="QW49" i="3"/>
  <c r="RC49" i="3"/>
  <c r="RA49" i="3"/>
  <c r="OS52" i="3"/>
  <c r="OV52" i="3"/>
  <c r="OU52" i="3"/>
  <c r="OO52" i="3"/>
  <c r="XH41" i="3"/>
  <c r="XA41" i="3"/>
  <c r="XG41" i="3"/>
  <c r="XE41" i="3"/>
  <c r="ER68" i="3"/>
  <c r="EP68" i="3"/>
  <c r="EO68" i="3"/>
  <c r="KZ57" i="3"/>
  <c r="KW57" i="3"/>
  <c r="KY57" i="3"/>
  <c r="KS57" i="3"/>
  <c r="CH74" i="3"/>
  <c r="CG74" i="3"/>
  <c r="CJ74" i="3"/>
  <c r="GP63" i="3"/>
  <c r="GN63" i="3"/>
  <c r="GM63" i="3"/>
  <c r="DA72" i="3"/>
  <c r="DD72" i="3"/>
  <c r="DB72" i="3"/>
  <c r="DV70" i="3"/>
  <c r="DU70" i="3"/>
  <c r="DX70" i="3"/>
  <c r="KT56" i="3"/>
  <c r="KU56" i="3"/>
  <c r="TZ44" i="3"/>
  <c r="UA44" i="3"/>
  <c r="QE49" i="3"/>
  <c r="QD49" i="3"/>
  <c r="WI41" i="3"/>
  <c r="WH41" i="3"/>
  <c r="NV52" i="3"/>
  <c r="NW52" i="3"/>
  <c r="JF58" i="3"/>
  <c r="JG58" i="3"/>
  <c r="TG45" i="3"/>
  <c r="TF45" i="3"/>
  <c r="NB53" i="3"/>
  <c r="NC53" i="3"/>
  <c r="XC40" i="3"/>
  <c r="XB40" i="3"/>
  <c r="FB67" i="3"/>
  <c r="EY67" i="3"/>
  <c r="EZ67" i="3"/>
  <c r="JE59" i="3"/>
  <c r="JI59" i="3"/>
  <c r="JL59" i="3"/>
  <c r="JK59" i="3"/>
  <c r="HT61" i="3"/>
  <c r="HR61" i="3"/>
  <c r="HQ61" i="3"/>
  <c r="FS65" i="3"/>
  <c r="FV65" i="3"/>
  <c r="FT65" i="3"/>
  <c r="DN71" i="3"/>
  <c r="DL71" i="3"/>
  <c r="DK71" i="3"/>
  <c r="CR73" i="3"/>
  <c r="CT73" i="3"/>
  <c r="CQ73" i="3"/>
  <c r="IR60" i="3"/>
  <c r="IK60" i="3"/>
  <c r="IQ60" i="3"/>
  <c r="IO60" i="3"/>
  <c r="PP51" i="3"/>
  <c r="PI51" i="3"/>
  <c r="PO51" i="3"/>
  <c r="PM51" i="3"/>
  <c r="VM43" i="3"/>
  <c r="VQ43" i="3"/>
  <c r="VT43" i="3"/>
  <c r="VS43" i="3"/>
  <c r="UE45" i="3"/>
  <c r="UC45" i="3"/>
  <c r="TY45" i="3"/>
  <c r="UF45" i="3"/>
  <c r="FI66" i="3"/>
  <c r="FJ66" i="3"/>
  <c r="FL66" i="3"/>
  <c r="A99" i="9"/>
  <c r="KB54" i="3"/>
  <c r="X80" i="3"/>
  <c r="W81" i="3"/>
  <c r="M81" i="3"/>
  <c r="N80" i="3"/>
  <c r="JW58" i="3"/>
  <c r="JX57" i="3"/>
  <c r="AG64" i="3"/>
  <c r="AH63" i="3"/>
  <c r="AQ81" i="3"/>
  <c r="AR80" i="3"/>
  <c r="JZ55" i="3"/>
  <c r="KA55" i="3"/>
  <c r="P79" i="3"/>
  <c r="R79" i="3"/>
  <c r="O79" i="3"/>
  <c r="KE56" i="3"/>
  <c r="KF56" i="3"/>
  <c r="KC56" i="3"/>
  <c r="JY56" i="3"/>
  <c r="AJ62" i="3"/>
  <c r="AL62" i="3"/>
  <c r="AI62" i="3"/>
  <c r="BM77" i="3"/>
  <c r="Y79" i="3"/>
  <c r="Z79" i="3"/>
  <c r="AB79" i="3"/>
  <c r="A83" i="3"/>
  <c r="AT79" i="3"/>
  <c r="AV79" i="3"/>
  <c r="AS79" i="3"/>
  <c r="EV69" i="3"/>
  <c r="V81" i="3"/>
  <c r="LJ58" i="3"/>
  <c r="HN63" i="3"/>
  <c r="OL54" i="3"/>
  <c r="VJ45" i="3"/>
  <c r="JB61" i="3"/>
  <c r="CN75" i="3"/>
  <c r="EB71" i="3"/>
  <c r="WD44" i="3"/>
  <c r="PF53" i="3"/>
  <c r="TV47" i="3"/>
  <c r="MD57" i="3"/>
  <c r="WX43" i="3"/>
  <c r="IH62" i="3"/>
  <c r="MX56" i="3"/>
  <c r="NR55" i="3"/>
  <c r="GJ65" i="3"/>
  <c r="FP67" i="3"/>
  <c r="FZ66" i="3"/>
  <c r="CX74" i="3"/>
  <c r="BJ78" i="3"/>
  <c r="SH49" i="3"/>
  <c r="EL70" i="3"/>
  <c r="DH73" i="3"/>
  <c r="UP46" i="3"/>
  <c r="RN50" i="3"/>
  <c r="AZ79" i="3"/>
  <c r="TB48" i="3"/>
  <c r="GT64" i="3"/>
  <c r="DR72" i="3"/>
  <c r="CD76" i="3"/>
  <c r="BT77" i="3"/>
  <c r="FF68" i="3"/>
  <c r="PZ52" i="3"/>
  <c r="KP59" i="3"/>
  <c r="QT51" i="3"/>
  <c r="AP81" i="3"/>
  <c r="JV58" i="3"/>
  <c r="L81" i="3"/>
  <c r="AF64" i="3"/>
  <c r="XD40" i="3" l="1"/>
  <c r="TH45" i="3"/>
  <c r="QF49" i="3"/>
  <c r="MJ54" i="3"/>
  <c r="ND53" i="3"/>
  <c r="JH58" i="3"/>
  <c r="UB44" i="3"/>
  <c r="SN46" i="3"/>
  <c r="RT47" i="3"/>
  <c r="NX52" i="3"/>
  <c r="KV56" i="3"/>
  <c r="QZ48" i="3"/>
  <c r="PL50" i="3"/>
  <c r="IN59" i="3"/>
  <c r="WJ41" i="3"/>
  <c r="OR51" i="3"/>
  <c r="BW76" i="3"/>
  <c r="BC78" i="3"/>
  <c r="BP77" i="3"/>
  <c r="BX76" i="3"/>
  <c r="BF78" i="3"/>
  <c r="LP55" i="3"/>
  <c r="UV43" i="3"/>
  <c r="DT72" i="3"/>
  <c r="DS73" i="3"/>
  <c r="BV77" i="3"/>
  <c r="BZ77" i="3" s="1"/>
  <c r="BU78" i="3"/>
  <c r="BL78" i="3"/>
  <c r="BP78" i="3" s="1"/>
  <c r="BK79" i="3"/>
  <c r="KR59" i="3"/>
  <c r="KQ60" i="3"/>
  <c r="LK59" i="3"/>
  <c r="LL58" i="3"/>
  <c r="MZ56" i="3"/>
  <c r="MY57" i="3"/>
  <c r="GA67" i="3"/>
  <c r="GB66" i="3"/>
  <c r="UR46" i="3"/>
  <c r="UQ47" i="3"/>
  <c r="WE45" i="3"/>
  <c r="WF44" i="3"/>
  <c r="SJ49" i="3"/>
  <c r="SI50" i="3"/>
  <c r="QA53" i="3"/>
  <c r="QB52" i="3"/>
  <c r="BA80" i="3"/>
  <c r="BB79" i="3"/>
  <c r="BF79" i="3" s="1"/>
  <c r="TX47" i="3"/>
  <c r="TW48" i="3"/>
  <c r="PH53" i="3"/>
  <c r="PG54" i="3"/>
  <c r="II63" i="3"/>
  <c r="IJ62" i="3"/>
  <c r="CP75" i="3"/>
  <c r="CO76" i="3"/>
  <c r="FQ68" i="3"/>
  <c r="FR67" i="3"/>
  <c r="JC62" i="3"/>
  <c r="JD61" i="3"/>
  <c r="EW70" i="3"/>
  <c r="EX69" i="3"/>
  <c r="CZ74" i="3"/>
  <c r="CY75" i="3"/>
  <c r="GK66" i="3"/>
  <c r="GL65" i="3"/>
  <c r="CE77" i="3"/>
  <c r="CF76" i="3"/>
  <c r="EM71" i="3"/>
  <c r="EN70" i="3"/>
  <c r="WZ43" i="3"/>
  <c r="WY44" i="3"/>
  <c r="OM55" i="3"/>
  <c r="ON54" i="3"/>
  <c r="QV51" i="3"/>
  <c r="QU52" i="3"/>
  <c r="TC49" i="3"/>
  <c r="TD48" i="3"/>
  <c r="C63" i="9"/>
  <c r="D63" i="9" s="1"/>
  <c r="HO64" i="3"/>
  <c r="HP63" i="3"/>
  <c r="ED71" i="3"/>
  <c r="EC72" i="3"/>
  <c r="GU65" i="3"/>
  <c r="GV64" i="3"/>
  <c r="NS56" i="3"/>
  <c r="NT55" i="3"/>
  <c r="ME58" i="3"/>
  <c r="MF57" i="3"/>
  <c r="RP50" i="3"/>
  <c r="RO51" i="3"/>
  <c r="FG69" i="3"/>
  <c r="FH68" i="3"/>
  <c r="VL45" i="3"/>
  <c r="VK46" i="3"/>
  <c r="DI74" i="3"/>
  <c r="DJ73" i="3"/>
  <c r="TZ45" i="3"/>
  <c r="UA45" i="3"/>
  <c r="UB45" i="3" s="1"/>
  <c r="VN43" i="3"/>
  <c r="VO43" i="3"/>
  <c r="JF59" i="3"/>
  <c r="JG59" i="3"/>
  <c r="JH59" i="3" s="1"/>
  <c r="KU57" i="3"/>
  <c r="KT57" i="3"/>
  <c r="LO56" i="3"/>
  <c r="LN56" i="3"/>
  <c r="DS61" i="9"/>
  <c r="UT44" i="3"/>
  <c r="UU44" i="3"/>
  <c r="SM47" i="3"/>
  <c r="SL47" i="3"/>
  <c r="QD50" i="3"/>
  <c r="QE50" i="3"/>
  <c r="RS48" i="3"/>
  <c r="RR48" i="3"/>
  <c r="DD73" i="3"/>
  <c r="DA73" i="3"/>
  <c r="DB73" i="3"/>
  <c r="GN64" i="3"/>
  <c r="GP64" i="3"/>
  <c r="GM64" i="3"/>
  <c r="CH75" i="3"/>
  <c r="CG75" i="3"/>
  <c r="CJ75" i="3"/>
  <c r="EO69" i="3"/>
  <c r="ER69" i="3"/>
  <c r="EP69" i="3"/>
  <c r="XH42" i="3"/>
  <c r="XE42" i="3"/>
  <c r="XA42" i="3"/>
  <c r="XG42" i="3"/>
  <c r="OU53" i="3"/>
  <c r="OS53" i="3"/>
  <c r="OV53" i="3"/>
  <c r="OO53" i="3"/>
  <c r="QW50" i="3"/>
  <c r="RD50" i="3"/>
  <c r="RA50" i="3"/>
  <c r="RC50" i="3"/>
  <c r="TK47" i="3"/>
  <c r="TE47" i="3"/>
  <c r="TL47" i="3"/>
  <c r="TI47" i="3"/>
  <c r="LM62" i="9"/>
  <c r="JO62" i="9"/>
  <c r="HO62" i="9"/>
  <c r="HM62" i="9"/>
  <c r="HL62" i="9"/>
  <c r="FS62" i="9"/>
  <c r="FP62" i="9"/>
  <c r="DR62" i="9"/>
  <c r="DP62" i="9"/>
  <c r="BV62" i="9"/>
  <c r="F62" i="9"/>
  <c r="V62" i="9"/>
  <c r="T62" i="9"/>
  <c r="LH62" i="9"/>
  <c r="LI62" i="9"/>
  <c r="JJ62" i="9"/>
  <c r="JK62" i="9"/>
  <c r="FQ62" i="9"/>
  <c r="HQ62" i="9"/>
  <c r="HN62" i="9"/>
  <c r="FN62" i="9"/>
  <c r="FO62" i="9"/>
  <c r="DQ62" i="9"/>
  <c r="DT62" i="9"/>
  <c r="X62" i="9"/>
  <c r="BR62" i="9"/>
  <c r="BU62" i="9" s="1"/>
  <c r="G62" i="9"/>
  <c r="U62" i="9"/>
  <c r="EE70" i="3"/>
  <c r="EF70" i="3"/>
  <c r="EH70" i="3"/>
  <c r="GW63" i="3"/>
  <c r="GZ63" i="3"/>
  <c r="GX63" i="3"/>
  <c r="OA54" i="3"/>
  <c r="NU54" i="3"/>
  <c r="NY54" i="3"/>
  <c r="OB54" i="3"/>
  <c r="MG56" i="3"/>
  <c r="MM56" i="3"/>
  <c r="MN56" i="3"/>
  <c r="MK56" i="3"/>
  <c r="RX49" i="3"/>
  <c r="RQ49" i="3"/>
  <c r="RW49" i="3"/>
  <c r="RU49" i="3"/>
  <c r="FJ67" i="3"/>
  <c r="FI67" i="3"/>
  <c r="FL67" i="3"/>
  <c r="VM44" i="3"/>
  <c r="VS44" i="3"/>
  <c r="VQ44" i="3"/>
  <c r="VT44" i="3"/>
  <c r="DN72" i="3"/>
  <c r="DL72" i="3"/>
  <c r="DK72" i="3"/>
  <c r="PJ51" i="3"/>
  <c r="PK51" i="3"/>
  <c r="IL60" i="3"/>
  <c r="IM60" i="3"/>
  <c r="XB41" i="3"/>
  <c r="XC41" i="3"/>
  <c r="OP52" i="3"/>
  <c r="OQ52" i="3"/>
  <c r="OR52" i="3" s="1"/>
  <c r="QX49" i="3"/>
  <c r="QY49" i="3"/>
  <c r="NB54" i="3"/>
  <c r="NC54" i="3"/>
  <c r="ND54" i="3" s="1"/>
  <c r="TF46" i="3"/>
  <c r="TG46" i="3"/>
  <c r="W61" i="9"/>
  <c r="FR61" i="9"/>
  <c r="HP61" i="9"/>
  <c r="LL61" i="9"/>
  <c r="NV53" i="3"/>
  <c r="NW53" i="3"/>
  <c r="NX53" i="3" s="1"/>
  <c r="WI42" i="3"/>
  <c r="WJ42" i="3" s="1"/>
  <c r="WH42" i="3"/>
  <c r="MH55" i="3"/>
  <c r="MI55" i="3"/>
  <c r="MJ55" i="3" s="1"/>
  <c r="VP42" i="3"/>
  <c r="DX71" i="3"/>
  <c r="DV71" i="3"/>
  <c r="DU71" i="3"/>
  <c r="KZ58" i="3"/>
  <c r="KW58" i="3"/>
  <c r="KY58" i="3"/>
  <c r="KS58" i="3"/>
  <c r="LT57" i="3"/>
  <c r="LS57" i="3"/>
  <c r="LM57" i="3"/>
  <c r="LQ57" i="3"/>
  <c r="NA55" i="3"/>
  <c r="NG55" i="3"/>
  <c r="NE55" i="3"/>
  <c r="NH55" i="3"/>
  <c r="HQ62" i="3"/>
  <c r="HT62" i="3"/>
  <c r="HR62" i="3"/>
  <c r="GC65" i="3"/>
  <c r="GF65" i="3"/>
  <c r="GD65" i="3"/>
  <c r="UY45" i="3"/>
  <c r="US45" i="3"/>
  <c r="UZ45" i="3"/>
  <c r="UW45" i="3"/>
  <c r="WM43" i="3"/>
  <c r="WG43" i="3"/>
  <c r="WK43" i="3"/>
  <c r="WN43" i="3"/>
  <c r="SR48" i="3"/>
  <c r="SK48" i="3"/>
  <c r="SQ48" i="3"/>
  <c r="SO48" i="3"/>
  <c r="QC51" i="3"/>
  <c r="QJ51" i="3"/>
  <c r="QI51" i="3"/>
  <c r="QG51" i="3"/>
  <c r="TY46" i="3"/>
  <c r="UC46" i="3"/>
  <c r="UE46" i="3"/>
  <c r="UF46" i="3"/>
  <c r="PO52" i="3"/>
  <c r="PM52" i="3"/>
  <c r="PP52" i="3"/>
  <c r="PI52" i="3"/>
  <c r="IK61" i="3"/>
  <c r="IQ61" i="3"/>
  <c r="IO61" i="3"/>
  <c r="IR61" i="3"/>
  <c r="CT74" i="3"/>
  <c r="CQ74" i="3"/>
  <c r="CR74" i="3"/>
  <c r="FT66" i="3"/>
  <c r="FV66" i="3"/>
  <c r="FS66" i="3"/>
  <c r="JL60" i="3"/>
  <c r="JE60" i="3"/>
  <c r="JK60" i="3"/>
  <c r="JI60" i="3"/>
  <c r="EZ68" i="3"/>
  <c r="EY68" i="3"/>
  <c r="FB68" i="3"/>
  <c r="A100" i="9"/>
  <c r="KB55" i="3"/>
  <c r="X81" i="3"/>
  <c r="W82" i="3"/>
  <c r="AG65" i="3"/>
  <c r="AH64" i="3"/>
  <c r="AQ82" i="3"/>
  <c r="AR81" i="3"/>
  <c r="JW59" i="3"/>
  <c r="JX58" i="3"/>
  <c r="M82" i="3"/>
  <c r="N81" i="3"/>
  <c r="BD79" i="3"/>
  <c r="AJ63" i="3"/>
  <c r="AL63" i="3"/>
  <c r="AI63" i="3"/>
  <c r="Y80" i="3"/>
  <c r="AB80" i="3"/>
  <c r="Z80" i="3"/>
  <c r="A84" i="3"/>
  <c r="KA56" i="3"/>
  <c r="JZ56" i="3"/>
  <c r="AT80" i="3"/>
  <c r="AS80" i="3"/>
  <c r="AV80" i="3"/>
  <c r="KE57" i="3"/>
  <c r="KF57" i="3"/>
  <c r="JY57" i="3"/>
  <c r="KC57" i="3"/>
  <c r="P80" i="3"/>
  <c r="O80" i="3"/>
  <c r="R80" i="3"/>
  <c r="JB62" i="3"/>
  <c r="VJ46" i="3"/>
  <c r="TV48" i="3"/>
  <c r="L82" i="3"/>
  <c r="CD77" i="3"/>
  <c r="WX44" i="3"/>
  <c r="DH74" i="3"/>
  <c r="AZ80" i="3"/>
  <c r="PF54" i="3"/>
  <c r="EB72" i="3"/>
  <c r="UP47" i="3"/>
  <c r="TB49" i="3"/>
  <c r="FP68" i="3"/>
  <c r="LJ59" i="3"/>
  <c r="EV70" i="3"/>
  <c r="BT78" i="3"/>
  <c r="SH50" i="3"/>
  <c r="GT65" i="3"/>
  <c r="AF65" i="3"/>
  <c r="IH63" i="3"/>
  <c r="OL55" i="3"/>
  <c r="RN51" i="3"/>
  <c r="BJ79" i="3"/>
  <c r="DR73" i="3"/>
  <c r="QT52" i="3"/>
  <c r="MX57" i="3"/>
  <c r="CN76" i="3"/>
  <c r="HN64" i="3"/>
  <c r="FZ67" i="3"/>
  <c r="AP82" i="3"/>
  <c r="MD58" i="3"/>
  <c r="EL71" i="3"/>
  <c r="KP60" i="3"/>
  <c r="FF69" i="3"/>
  <c r="PZ53" i="3"/>
  <c r="NR56" i="3"/>
  <c r="JV59" i="3"/>
  <c r="V82" i="3"/>
  <c r="WD45" i="3"/>
  <c r="CX75" i="3"/>
  <c r="GJ66" i="3"/>
  <c r="RT48" i="3" l="1"/>
  <c r="VP43" i="3"/>
  <c r="SN47" i="3"/>
  <c r="TH46" i="3"/>
  <c r="QZ49" i="3"/>
  <c r="XD41" i="3"/>
  <c r="PL51" i="3"/>
  <c r="QF50" i="3"/>
  <c r="UV44" i="3"/>
  <c r="LP56" i="3"/>
  <c r="IN60" i="3"/>
  <c r="KV57" i="3"/>
  <c r="BM78" i="3"/>
  <c r="BN78" i="3"/>
  <c r="BW77" i="3"/>
  <c r="BX77" i="3"/>
  <c r="BC79" i="3"/>
  <c r="JN62" i="9"/>
  <c r="LL62" i="9"/>
  <c r="DJ74" i="3"/>
  <c r="DI75" i="3"/>
  <c r="FG70" i="3"/>
  <c r="FH69" i="3"/>
  <c r="MF58" i="3"/>
  <c r="ME59" i="3"/>
  <c r="NS57" i="3"/>
  <c r="NT56" i="3"/>
  <c r="GU66" i="3"/>
  <c r="GV65" i="3"/>
  <c r="HP64" i="3"/>
  <c r="C64" i="9"/>
  <c r="D64" i="9" s="1"/>
  <c r="HO65" i="3"/>
  <c r="QU53" i="3"/>
  <c r="QV52" i="3"/>
  <c r="WY45" i="3"/>
  <c r="WZ44" i="3"/>
  <c r="CY76" i="3"/>
  <c r="CZ75" i="3"/>
  <c r="CO77" i="3"/>
  <c r="CP76" i="3"/>
  <c r="PG55" i="3"/>
  <c r="PH54" i="3"/>
  <c r="TW49" i="3"/>
  <c r="TX48" i="3"/>
  <c r="SI51" i="3"/>
  <c r="SJ50" i="3"/>
  <c r="UR47" i="3"/>
  <c r="UQ48" i="3"/>
  <c r="MY58" i="3"/>
  <c r="MZ57" i="3"/>
  <c r="KQ61" i="3"/>
  <c r="KR60" i="3"/>
  <c r="BL79" i="3"/>
  <c r="BN79" i="3" s="1"/>
  <c r="BK80" i="3"/>
  <c r="BV78" i="3"/>
  <c r="BZ78" i="3" s="1"/>
  <c r="BU79" i="3"/>
  <c r="DT73" i="3"/>
  <c r="DS74" i="3"/>
  <c r="VL46" i="3"/>
  <c r="VK47" i="3"/>
  <c r="RP51" i="3"/>
  <c r="RO52" i="3"/>
  <c r="EC73" i="3"/>
  <c r="ED72" i="3"/>
  <c r="TD49" i="3"/>
  <c r="TC50" i="3"/>
  <c r="OM56" i="3"/>
  <c r="ON55" i="3"/>
  <c r="EM72" i="3"/>
  <c r="EN71" i="3"/>
  <c r="CE78" i="3"/>
  <c r="CF77" i="3"/>
  <c r="GL66" i="3"/>
  <c r="GK67" i="3"/>
  <c r="EX70" i="3"/>
  <c r="EW71" i="3"/>
  <c r="JD62" i="3"/>
  <c r="JC63" i="3"/>
  <c r="FQ69" i="3"/>
  <c r="FR68" i="3"/>
  <c r="IJ63" i="3"/>
  <c r="II64" i="3"/>
  <c r="BA81" i="3"/>
  <c r="BB80" i="3"/>
  <c r="BD80" i="3" s="1"/>
  <c r="QA54" i="3"/>
  <c r="QB53" i="3"/>
  <c r="WF45" i="3"/>
  <c r="WE46" i="3"/>
  <c r="GB67" i="3"/>
  <c r="GA68" i="3"/>
  <c r="LK60" i="3"/>
  <c r="LL59" i="3"/>
  <c r="JF60" i="3"/>
  <c r="JG60" i="3"/>
  <c r="JH60" i="3" s="1"/>
  <c r="PJ52" i="3"/>
  <c r="PK52" i="3"/>
  <c r="PL52" i="3" s="1"/>
  <c r="SL48" i="3"/>
  <c r="SM48" i="3"/>
  <c r="SN48" i="3" s="1"/>
  <c r="WI43" i="3"/>
  <c r="WH43" i="3"/>
  <c r="UU45" i="3"/>
  <c r="UT45" i="3"/>
  <c r="KU58" i="3"/>
  <c r="KT58" i="3"/>
  <c r="VN44" i="3"/>
  <c r="VO44" i="3"/>
  <c r="VP44" i="3" s="1"/>
  <c r="RR49" i="3"/>
  <c r="RS49" i="3"/>
  <c r="RT49" i="3" s="1"/>
  <c r="NW54" i="3"/>
  <c r="NV54" i="3"/>
  <c r="TF47" i="3"/>
  <c r="TG47" i="3"/>
  <c r="TH47" i="3" s="1"/>
  <c r="OP53" i="3"/>
  <c r="OQ53" i="3"/>
  <c r="OR53" i="3" s="1"/>
  <c r="VM45" i="3"/>
  <c r="VQ45" i="3"/>
  <c r="VT45" i="3"/>
  <c r="VS45" i="3"/>
  <c r="RQ50" i="3"/>
  <c r="RX50" i="3"/>
  <c r="RW50" i="3"/>
  <c r="RU50" i="3"/>
  <c r="EF71" i="3"/>
  <c r="EE71" i="3"/>
  <c r="EH71" i="3"/>
  <c r="TL48" i="3"/>
  <c r="TE48" i="3"/>
  <c r="TI48" i="3"/>
  <c r="TK48" i="3"/>
  <c r="OS54" i="3"/>
  <c r="OV54" i="3"/>
  <c r="OO54" i="3"/>
  <c r="OU54" i="3"/>
  <c r="EO70" i="3"/>
  <c r="ER70" i="3"/>
  <c r="EP70" i="3"/>
  <c r="CH76" i="3"/>
  <c r="CJ76" i="3"/>
  <c r="CG76" i="3"/>
  <c r="GN65" i="3"/>
  <c r="GM65" i="3"/>
  <c r="GP65" i="3"/>
  <c r="EY69" i="3"/>
  <c r="EZ69" i="3"/>
  <c r="FB69" i="3"/>
  <c r="JI61" i="3"/>
  <c r="JE61" i="3"/>
  <c r="JK61" i="3"/>
  <c r="JL61" i="3"/>
  <c r="FT67" i="3"/>
  <c r="FS67" i="3"/>
  <c r="FV67" i="3"/>
  <c r="IK62" i="3"/>
  <c r="IQ62" i="3"/>
  <c r="IO62" i="3"/>
  <c r="IR62" i="3"/>
  <c r="QG52" i="3"/>
  <c r="QI52" i="3"/>
  <c r="QJ52" i="3"/>
  <c r="QC52" i="3"/>
  <c r="WK44" i="3"/>
  <c r="WN44" i="3"/>
  <c r="WG44" i="3"/>
  <c r="WM44" i="3"/>
  <c r="GC66" i="3"/>
  <c r="GF66" i="3"/>
  <c r="GD66" i="3"/>
  <c r="LT58" i="3"/>
  <c r="LM58" i="3"/>
  <c r="LS58" i="3"/>
  <c r="LQ58" i="3"/>
  <c r="IL61" i="3"/>
  <c r="IM61" i="3"/>
  <c r="TZ46" i="3"/>
  <c r="UA46" i="3"/>
  <c r="QD51" i="3"/>
  <c r="QE51" i="3"/>
  <c r="NB55" i="3"/>
  <c r="NC55" i="3"/>
  <c r="LN57" i="3"/>
  <c r="LO57" i="3"/>
  <c r="MH56" i="3"/>
  <c r="MI56" i="3"/>
  <c r="FR62" i="9"/>
  <c r="W62" i="9"/>
  <c r="DS62" i="9"/>
  <c r="HP62" i="9"/>
  <c r="QY50" i="3"/>
  <c r="QX50" i="3"/>
  <c r="XB42" i="3"/>
  <c r="XC42" i="3"/>
  <c r="DN73" i="3"/>
  <c r="DL73" i="3"/>
  <c r="DK73" i="3"/>
  <c r="FJ68" i="3"/>
  <c r="FL68" i="3"/>
  <c r="FI68" i="3"/>
  <c r="MG57" i="3"/>
  <c r="MM57" i="3"/>
  <c r="MK57" i="3"/>
  <c r="MN57" i="3"/>
  <c r="NU55" i="3"/>
  <c r="OA55" i="3"/>
  <c r="NY55" i="3"/>
  <c r="OB55" i="3"/>
  <c r="GW64" i="3"/>
  <c r="GZ64" i="3"/>
  <c r="GX64" i="3"/>
  <c r="HQ63" i="3"/>
  <c r="HT63" i="3"/>
  <c r="HR63" i="3"/>
  <c r="LH63" i="9"/>
  <c r="JK63" i="9"/>
  <c r="HL63" i="9"/>
  <c r="HQ63" i="9"/>
  <c r="HM63" i="9"/>
  <c r="FO63" i="9"/>
  <c r="FS63" i="9"/>
  <c r="DR63" i="9"/>
  <c r="DT63" i="9"/>
  <c r="X63" i="9"/>
  <c r="BR63" i="9"/>
  <c r="BU63" i="9" s="1"/>
  <c r="F63" i="9"/>
  <c r="U63" i="9"/>
  <c r="LI63" i="9"/>
  <c r="LM63" i="9"/>
  <c r="JO63" i="9"/>
  <c r="JJ63" i="9"/>
  <c r="FQ63" i="9"/>
  <c r="HN63" i="9"/>
  <c r="HO63" i="9"/>
  <c r="FP63" i="9"/>
  <c r="FN63" i="9"/>
  <c r="DQ63" i="9"/>
  <c r="DP63" i="9"/>
  <c r="BV63" i="9"/>
  <c r="G63" i="9"/>
  <c r="V63" i="9"/>
  <c r="T63" i="9"/>
  <c r="QW51" i="3"/>
  <c r="RA51" i="3"/>
  <c r="RD51" i="3"/>
  <c r="RC51" i="3"/>
  <c r="XH43" i="3"/>
  <c r="XG43" i="3"/>
  <c r="XA43" i="3"/>
  <c r="XE43" i="3"/>
  <c r="DA74" i="3"/>
  <c r="DD74" i="3"/>
  <c r="DB74" i="3"/>
  <c r="CT75" i="3"/>
  <c r="CR75" i="3"/>
  <c r="CQ75" i="3"/>
  <c r="PI53" i="3"/>
  <c r="PP53" i="3"/>
  <c r="PM53" i="3"/>
  <c r="PO53" i="3"/>
  <c r="UF47" i="3"/>
  <c r="TY47" i="3"/>
  <c r="UE47" i="3"/>
  <c r="UC47" i="3"/>
  <c r="SK49" i="3"/>
  <c r="SQ49" i="3"/>
  <c r="SR49" i="3"/>
  <c r="SO49" i="3"/>
  <c r="UW46" i="3"/>
  <c r="UZ46" i="3"/>
  <c r="US46" i="3"/>
  <c r="UY46" i="3"/>
  <c r="NE56" i="3"/>
  <c r="NG56" i="3"/>
  <c r="NH56" i="3"/>
  <c r="NA56" i="3"/>
  <c r="KY59" i="3"/>
  <c r="KW59" i="3"/>
  <c r="KZ59" i="3"/>
  <c r="KS59" i="3"/>
  <c r="DV72" i="3"/>
  <c r="DX72" i="3"/>
  <c r="DU72" i="3"/>
  <c r="A101" i="9"/>
  <c r="KB56" i="3"/>
  <c r="X82" i="3"/>
  <c r="W83" i="3"/>
  <c r="JW60" i="3"/>
  <c r="JX59" i="3"/>
  <c r="M83" i="3"/>
  <c r="N82" i="3"/>
  <c r="AR82" i="3"/>
  <c r="AQ83" i="3"/>
  <c r="AG66" i="3"/>
  <c r="AH65" i="3"/>
  <c r="KE58" i="3"/>
  <c r="KF58" i="3"/>
  <c r="KC58" i="3"/>
  <c r="JY58" i="3"/>
  <c r="KA57" i="3"/>
  <c r="JZ57" i="3"/>
  <c r="A85" i="3"/>
  <c r="Y81" i="3"/>
  <c r="Z81" i="3"/>
  <c r="AB81" i="3"/>
  <c r="P81" i="3"/>
  <c r="R81" i="3"/>
  <c r="O81" i="3"/>
  <c r="AT81" i="3"/>
  <c r="AV81" i="3"/>
  <c r="AS81" i="3"/>
  <c r="AJ64" i="3"/>
  <c r="AI64" i="3"/>
  <c r="AL64" i="3"/>
  <c r="TB50" i="3"/>
  <c r="DH75" i="3"/>
  <c r="EL72" i="3"/>
  <c r="NR57" i="3"/>
  <c r="EB73" i="3"/>
  <c r="JV60" i="3"/>
  <c r="FZ68" i="3"/>
  <c r="GJ67" i="3"/>
  <c r="WD46" i="3"/>
  <c r="MX58" i="3"/>
  <c r="OL56" i="3"/>
  <c r="BJ80" i="3"/>
  <c r="FF70" i="3"/>
  <c r="L83" i="3"/>
  <c r="VJ47" i="3"/>
  <c r="TV49" i="3"/>
  <c r="FP69" i="3"/>
  <c r="GT66" i="3"/>
  <c r="BT79" i="3"/>
  <c r="CX76" i="3"/>
  <c r="MD59" i="3"/>
  <c r="SH51" i="3"/>
  <c r="PF55" i="3"/>
  <c r="LJ60" i="3"/>
  <c r="CN77" i="3"/>
  <c r="RN52" i="3"/>
  <c r="QT53" i="3"/>
  <c r="PZ54" i="3"/>
  <c r="DR74" i="3"/>
  <c r="HN65" i="3"/>
  <c r="V83" i="3"/>
  <c r="CD78" i="3"/>
  <c r="UP48" i="3"/>
  <c r="JB63" i="3"/>
  <c r="IH64" i="3"/>
  <c r="AF66" i="3"/>
  <c r="WX45" i="3"/>
  <c r="KP61" i="3"/>
  <c r="AZ81" i="3"/>
  <c r="EV71" i="3"/>
  <c r="AP83" i="3"/>
  <c r="LP57" i="3" l="1"/>
  <c r="QF51" i="3"/>
  <c r="QZ50" i="3"/>
  <c r="XD42" i="3"/>
  <c r="MJ56" i="3"/>
  <c r="ND55" i="3"/>
  <c r="UB46" i="3"/>
  <c r="IN61" i="3"/>
  <c r="NX54" i="3"/>
  <c r="BP79" i="3"/>
  <c r="BW78" i="3"/>
  <c r="BM79" i="3"/>
  <c r="BC80" i="3"/>
  <c r="BF80" i="3"/>
  <c r="BX78" i="3"/>
  <c r="JN63" i="9"/>
  <c r="KV58" i="3"/>
  <c r="UV45" i="3"/>
  <c r="WJ43" i="3"/>
  <c r="W63" i="9"/>
  <c r="DS63" i="9"/>
  <c r="FR63" i="9"/>
  <c r="LL60" i="3"/>
  <c r="LK61" i="3"/>
  <c r="QB54" i="3"/>
  <c r="QA55" i="3"/>
  <c r="BA82" i="3"/>
  <c r="BB81" i="3"/>
  <c r="BD81" i="3" s="1"/>
  <c r="FR69" i="3"/>
  <c r="FQ70" i="3"/>
  <c r="CE79" i="3"/>
  <c r="CF78" i="3"/>
  <c r="EM73" i="3"/>
  <c r="EN72" i="3"/>
  <c r="ON56" i="3"/>
  <c r="OM57" i="3"/>
  <c r="ED73" i="3"/>
  <c r="EC74" i="3"/>
  <c r="KQ62" i="3"/>
  <c r="KR61" i="3"/>
  <c r="MY59" i="3"/>
  <c r="MZ58" i="3"/>
  <c r="SJ51" i="3"/>
  <c r="SI52" i="3"/>
  <c r="TX49" i="3"/>
  <c r="TW50" i="3"/>
  <c r="PG56" i="3"/>
  <c r="PH55" i="3"/>
  <c r="CO78" i="3"/>
  <c r="CP77" i="3"/>
  <c r="CZ76" i="3"/>
  <c r="CY77" i="3"/>
  <c r="WZ45" i="3"/>
  <c r="WY46" i="3"/>
  <c r="QV53" i="3"/>
  <c r="QU54" i="3"/>
  <c r="MF59" i="3"/>
  <c r="ME60" i="3"/>
  <c r="DI76" i="3"/>
  <c r="DJ75" i="3"/>
  <c r="GB68" i="3"/>
  <c r="GA69" i="3"/>
  <c r="WF46" i="3"/>
  <c r="WE47" i="3"/>
  <c r="II65" i="3"/>
  <c r="IJ64" i="3"/>
  <c r="JC64" i="3"/>
  <c r="JD63" i="3"/>
  <c r="EX71" i="3"/>
  <c r="EW72" i="3"/>
  <c r="GL67" i="3"/>
  <c r="GK68" i="3"/>
  <c r="TD50" i="3"/>
  <c r="TC51" i="3"/>
  <c r="RP52" i="3"/>
  <c r="RO53" i="3"/>
  <c r="VK48" i="3"/>
  <c r="VL47" i="3"/>
  <c r="DS75" i="3"/>
  <c r="DT74" i="3"/>
  <c r="BU80" i="3"/>
  <c r="BV79" i="3"/>
  <c r="BZ79" i="3" s="1"/>
  <c r="BK81" i="3"/>
  <c r="BL80" i="3"/>
  <c r="BM80" i="3" s="1"/>
  <c r="UQ49" i="3"/>
  <c r="UR48" i="3"/>
  <c r="C65" i="9"/>
  <c r="D65" i="9" s="1"/>
  <c r="HO66" i="3"/>
  <c r="HP65" i="3"/>
  <c r="GU67" i="3"/>
  <c r="GV66" i="3"/>
  <c r="NT57" i="3"/>
  <c r="NS58" i="3"/>
  <c r="FH70" i="3"/>
  <c r="FG71" i="3"/>
  <c r="KT59" i="3"/>
  <c r="KU59" i="3"/>
  <c r="NC56" i="3"/>
  <c r="NB56" i="3"/>
  <c r="UA47" i="3"/>
  <c r="TZ47" i="3"/>
  <c r="LO58" i="3"/>
  <c r="LN58" i="3"/>
  <c r="WI44" i="3"/>
  <c r="WH44" i="3"/>
  <c r="IL62" i="3"/>
  <c r="IM62" i="3"/>
  <c r="JG61" i="3"/>
  <c r="JF61" i="3"/>
  <c r="TF48" i="3"/>
  <c r="TG48" i="3"/>
  <c r="RS50" i="3"/>
  <c r="RR50" i="3"/>
  <c r="VN45" i="3"/>
  <c r="VO45" i="3"/>
  <c r="GD67" i="3"/>
  <c r="GF67" i="3"/>
  <c r="GC67" i="3"/>
  <c r="WM45" i="3"/>
  <c r="WG45" i="3"/>
  <c r="WN45" i="3"/>
  <c r="WK45" i="3"/>
  <c r="IK63" i="3"/>
  <c r="IR63" i="3"/>
  <c r="IO63" i="3"/>
  <c r="IQ63" i="3"/>
  <c r="JE62" i="3"/>
  <c r="JI62" i="3"/>
  <c r="JK62" i="3"/>
  <c r="JL62" i="3"/>
  <c r="EY70" i="3"/>
  <c r="EZ70" i="3"/>
  <c r="FB70" i="3"/>
  <c r="GN66" i="3"/>
  <c r="GP66" i="3"/>
  <c r="GM66" i="3"/>
  <c r="TI49" i="3"/>
  <c r="TK49" i="3"/>
  <c r="TL49" i="3"/>
  <c r="TE49" i="3"/>
  <c r="RX51" i="3"/>
  <c r="RQ51" i="3"/>
  <c r="RW51" i="3"/>
  <c r="RU51" i="3"/>
  <c r="VM46" i="3"/>
  <c r="VT46" i="3"/>
  <c r="VS46" i="3"/>
  <c r="VQ46" i="3"/>
  <c r="DV73" i="3"/>
  <c r="DX73" i="3"/>
  <c r="DU73" i="3"/>
  <c r="UW47" i="3"/>
  <c r="US47" i="3"/>
  <c r="UY47" i="3"/>
  <c r="UZ47" i="3"/>
  <c r="LM64" i="9"/>
  <c r="JK64" i="9"/>
  <c r="FQ64" i="9"/>
  <c r="HM64" i="9"/>
  <c r="HL64" i="9"/>
  <c r="FP64" i="9"/>
  <c r="FN64" i="9"/>
  <c r="DR64" i="9"/>
  <c r="DT64" i="9"/>
  <c r="BV64" i="9"/>
  <c r="G64" i="9"/>
  <c r="T64" i="9"/>
  <c r="V64" i="9"/>
  <c r="LI64" i="9"/>
  <c r="LH64" i="9"/>
  <c r="JJ64" i="9"/>
  <c r="JO64" i="9"/>
  <c r="HQ64" i="9"/>
  <c r="HO64" i="9"/>
  <c r="HN64" i="9"/>
  <c r="FS64" i="9"/>
  <c r="FO64" i="9"/>
  <c r="DQ64" i="9"/>
  <c r="DP64" i="9"/>
  <c r="X64" i="9"/>
  <c r="BR64" i="9"/>
  <c r="BU64" i="9" s="1"/>
  <c r="F64" i="9"/>
  <c r="U64" i="9"/>
  <c r="GX65" i="3"/>
  <c r="GW65" i="3"/>
  <c r="GZ65" i="3"/>
  <c r="NU56" i="3"/>
  <c r="OB56" i="3"/>
  <c r="NY56" i="3"/>
  <c r="OA56" i="3"/>
  <c r="FJ69" i="3"/>
  <c r="FL69" i="3"/>
  <c r="FI69" i="3"/>
  <c r="UU46" i="3"/>
  <c r="UT46" i="3"/>
  <c r="SM49" i="3"/>
  <c r="SL49" i="3"/>
  <c r="PK53" i="3"/>
  <c r="PJ53" i="3"/>
  <c r="XC43" i="3"/>
  <c r="XB43" i="3"/>
  <c r="QY51" i="3"/>
  <c r="QX51" i="3"/>
  <c r="HP63" i="9"/>
  <c r="LL63" i="9"/>
  <c r="NW55" i="3"/>
  <c r="NV55" i="3"/>
  <c r="MI57" i="3"/>
  <c r="MH57" i="3"/>
  <c r="QE52" i="3"/>
  <c r="QD52" i="3"/>
  <c r="OP54" i="3"/>
  <c r="OQ54" i="3"/>
  <c r="LM59" i="3"/>
  <c r="LQ59" i="3"/>
  <c r="LS59" i="3"/>
  <c r="LT59" i="3"/>
  <c r="QC53" i="3"/>
  <c r="QJ53" i="3"/>
  <c r="QG53" i="3"/>
  <c r="QI53" i="3"/>
  <c r="FV68" i="3"/>
  <c r="FS68" i="3"/>
  <c r="FT68" i="3"/>
  <c r="CJ77" i="3"/>
  <c r="CH77" i="3"/>
  <c r="CG77" i="3"/>
  <c r="ER71" i="3"/>
  <c r="EO71" i="3"/>
  <c r="EP71" i="3"/>
  <c r="OV55" i="3"/>
  <c r="OU55" i="3"/>
  <c r="OO55" i="3"/>
  <c r="OS55" i="3"/>
  <c r="EF72" i="3"/>
  <c r="EE72" i="3"/>
  <c r="EH72" i="3"/>
  <c r="KW60" i="3"/>
  <c r="KZ60" i="3"/>
  <c r="KY60" i="3"/>
  <c r="KS60" i="3"/>
  <c r="NE57" i="3"/>
  <c r="NH57" i="3"/>
  <c r="NG57" i="3"/>
  <c r="NA57" i="3"/>
  <c r="SK50" i="3"/>
  <c r="SR50" i="3"/>
  <c r="SO50" i="3"/>
  <c r="SQ50" i="3"/>
  <c r="UE48" i="3"/>
  <c r="UF48" i="3"/>
  <c r="TY48" i="3"/>
  <c r="UC48" i="3"/>
  <c r="PM54" i="3"/>
  <c r="PO54" i="3"/>
  <c r="PI54" i="3"/>
  <c r="PP54" i="3"/>
  <c r="CQ76" i="3"/>
  <c r="CR76" i="3"/>
  <c r="CT76" i="3"/>
  <c r="DB75" i="3"/>
  <c r="DA75" i="3"/>
  <c r="DD75" i="3"/>
  <c r="XA44" i="3"/>
  <c r="XE44" i="3"/>
  <c r="XH44" i="3"/>
  <c r="XG44" i="3"/>
  <c r="RA52" i="3"/>
  <c r="RD52" i="3"/>
  <c r="RC52" i="3"/>
  <c r="QW52" i="3"/>
  <c r="HQ64" i="3"/>
  <c r="HT64" i="3"/>
  <c r="HR64" i="3"/>
  <c r="MN58" i="3"/>
  <c r="MM58" i="3"/>
  <c r="MK58" i="3"/>
  <c r="MG58" i="3"/>
  <c r="DK74" i="3"/>
  <c r="DN74" i="3"/>
  <c r="DL74" i="3"/>
  <c r="A102" i="9"/>
  <c r="KB57" i="3"/>
  <c r="AR83" i="3"/>
  <c r="AQ84" i="3"/>
  <c r="W84" i="3"/>
  <c r="X83" i="3"/>
  <c r="AG67" i="3"/>
  <c r="AH66" i="3"/>
  <c r="M84" i="3"/>
  <c r="N83" i="3"/>
  <c r="JW61" i="3"/>
  <c r="JX60" i="3"/>
  <c r="AJ65" i="3"/>
  <c r="AL65" i="3"/>
  <c r="AI65" i="3"/>
  <c r="P82" i="3"/>
  <c r="O82" i="3"/>
  <c r="R82" i="3"/>
  <c r="KE59" i="3"/>
  <c r="KF59" i="3"/>
  <c r="JY59" i="3"/>
  <c r="KC59" i="3"/>
  <c r="AS82" i="3"/>
  <c r="AT82" i="3"/>
  <c r="AV82" i="3"/>
  <c r="Y82" i="3"/>
  <c r="AB82" i="3"/>
  <c r="Z82" i="3"/>
  <c r="KA58" i="3"/>
  <c r="JZ58" i="3"/>
  <c r="A86" i="3"/>
  <c r="CD79" i="3"/>
  <c r="EL73" i="3"/>
  <c r="AZ82" i="3"/>
  <c r="MX59" i="3"/>
  <c r="NR58" i="3"/>
  <c r="WD47" i="3"/>
  <c r="RN53" i="3"/>
  <c r="AP84" i="3"/>
  <c r="FF71" i="3"/>
  <c r="VJ48" i="3"/>
  <c r="PZ55" i="3"/>
  <c r="BT80" i="3"/>
  <c r="CX77" i="3"/>
  <c r="QT54" i="3"/>
  <c r="FP70" i="3"/>
  <c r="OL57" i="3"/>
  <c r="FZ69" i="3"/>
  <c r="GJ68" i="3"/>
  <c r="PF56" i="3"/>
  <c r="CN78" i="3"/>
  <c r="BJ81" i="3"/>
  <c r="L84" i="3"/>
  <c r="KP62" i="3"/>
  <c r="TV50" i="3"/>
  <c r="IH65" i="3"/>
  <c r="UP49" i="3"/>
  <c r="JB64" i="3"/>
  <c r="TB51" i="3"/>
  <c r="EV72" i="3"/>
  <c r="GT67" i="3"/>
  <c r="DR75" i="3"/>
  <c r="AF67" i="3"/>
  <c r="DH76" i="3"/>
  <c r="EB74" i="3"/>
  <c r="MD60" i="3"/>
  <c r="V84" i="3"/>
  <c r="SH52" i="3"/>
  <c r="HN66" i="3"/>
  <c r="WX46" i="3"/>
  <c r="LJ61" i="3"/>
  <c r="JV61" i="3"/>
  <c r="OR54" i="3" l="1"/>
  <c r="KV59" i="3"/>
  <c r="VP45" i="3"/>
  <c r="TH48" i="3"/>
  <c r="IN62" i="3"/>
  <c r="QF52" i="3"/>
  <c r="NX55" i="3"/>
  <c r="QZ51" i="3"/>
  <c r="PL53" i="3"/>
  <c r="ND56" i="3"/>
  <c r="MJ57" i="3"/>
  <c r="SN49" i="3"/>
  <c r="RT50" i="3"/>
  <c r="JN64" i="9"/>
  <c r="BF81" i="3"/>
  <c r="BP80" i="3"/>
  <c r="BW79" i="3"/>
  <c r="BC81" i="3"/>
  <c r="BN80" i="3"/>
  <c r="BX79" i="3"/>
  <c r="XD43" i="3"/>
  <c r="UV46" i="3"/>
  <c r="DS64" i="9"/>
  <c r="GU68" i="3"/>
  <c r="GV67" i="3"/>
  <c r="HP66" i="3"/>
  <c r="C66" i="9"/>
  <c r="D66" i="9" s="1"/>
  <c r="HO67" i="3"/>
  <c r="RO54" i="3"/>
  <c r="RP53" i="3"/>
  <c r="TD51" i="3"/>
  <c r="TC52" i="3"/>
  <c r="GK69" i="3"/>
  <c r="GL68" i="3"/>
  <c r="EW73" i="3"/>
  <c r="EX72" i="3"/>
  <c r="WE48" i="3"/>
  <c r="WF47" i="3"/>
  <c r="GA70" i="3"/>
  <c r="GB69" i="3"/>
  <c r="ME61" i="3"/>
  <c r="MF60" i="3"/>
  <c r="QV54" i="3"/>
  <c r="QU55" i="3"/>
  <c r="WZ46" i="3"/>
  <c r="WY47" i="3"/>
  <c r="CZ77" i="3"/>
  <c r="CY78" i="3"/>
  <c r="TX50" i="3"/>
  <c r="TW51" i="3"/>
  <c r="SJ52" i="3"/>
  <c r="SI53" i="3"/>
  <c r="EC75" i="3"/>
  <c r="ED74" i="3"/>
  <c r="ON57" i="3"/>
  <c r="OM58" i="3"/>
  <c r="FQ71" i="3"/>
  <c r="FR70" i="3"/>
  <c r="QA56" i="3"/>
  <c r="QB55" i="3"/>
  <c r="LK62" i="3"/>
  <c r="LL61" i="3"/>
  <c r="FH71" i="3"/>
  <c r="FG72" i="3"/>
  <c r="NT58" i="3"/>
  <c r="NS59" i="3"/>
  <c r="UR49" i="3"/>
  <c r="UQ50" i="3"/>
  <c r="BK82" i="3"/>
  <c r="BL81" i="3"/>
  <c r="BM81" i="3" s="1"/>
  <c r="BU81" i="3"/>
  <c r="BV80" i="3"/>
  <c r="BW80" i="3" s="1"/>
  <c r="DT75" i="3"/>
  <c r="DS76" i="3"/>
  <c r="VK49" i="3"/>
  <c r="VL48" i="3"/>
  <c r="JC65" i="3"/>
  <c r="JD64" i="3"/>
  <c r="IJ65" i="3"/>
  <c r="II66" i="3"/>
  <c r="DJ76" i="3"/>
  <c r="DI77" i="3"/>
  <c r="CP78" i="3"/>
  <c r="CO79" i="3"/>
  <c r="PH56" i="3"/>
  <c r="PG57" i="3"/>
  <c r="MY60" i="3"/>
  <c r="MZ59" i="3"/>
  <c r="KR62" i="3"/>
  <c r="KQ63" i="3"/>
  <c r="EM74" i="3"/>
  <c r="EN73" i="3"/>
  <c r="CF79" i="3"/>
  <c r="CE80" i="3"/>
  <c r="BB82" i="3"/>
  <c r="BC82" i="3" s="1"/>
  <c r="BA83" i="3"/>
  <c r="MI58" i="3"/>
  <c r="MH58" i="3"/>
  <c r="XB44" i="3"/>
  <c r="XC44" i="3"/>
  <c r="PJ54" i="3"/>
  <c r="PK54" i="3"/>
  <c r="TZ48" i="3"/>
  <c r="UA48" i="3"/>
  <c r="SM50" i="3"/>
  <c r="SL50" i="3"/>
  <c r="QD53" i="3"/>
  <c r="QE53" i="3"/>
  <c r="LN59" i="3"/>
  <c r="LO59" i="3"/>
  <c r="LL64" i="9"/>
  <c r="FR64" i="9"/>
  <c r="HP64" i="9"/>
  <c r="RR51" i="3"/>
  <c r="RS51" i="3"/>
  <c r="TF49" i="3"/>
  <c r="TG49" i="3"/>
  <c r="WH45" i="3"/>
  <c r="WI45" i="3"/>
  <c r="FJ70" i="3"/>
  <c r="FL70" i="3"/>
  <c r="FI70" i="3"/>
  <c r="NU57" i="3"/>
  <c r="NY57" i="3"/>
  <c r="OA57" i="3"/>
  <c r="OB57" i="3"/>
  <c r="UW48" i="3"/>
  <c r="UZ48" i="3"/>
  <c r="UY48" i="3"/>
  <c r="US48" i="3"/>
  <c r="DX74" i="3"/>
  <c r="DV74" i="3"/>
  <c r="DU74" i="3"/>
  <c r="VM47" i="3"/>
  <c r="VS47" i="3"/>
  <c r="VT47" i="3"/>
  <c r="VQ47" i="3"/>
  <c r="JK63" i="3"/>
  <c r="JI63" i="3"/>
  <c r="JE63" i="3"/>
  <c r="JL63" i="3"/>
  <c r="IO64" i="3"/>
  <c r="IR64" i="3"/>
  <c r="IK64" i="3"/>
  <c r="IQ64" i="3"/>
  <c r="DK75" i="3"/>
  <c r="DN75" i="3"/>
  <c r="DL75" i="3"/>
  <c r="CT77" i="3"/>
  <c r="CQ77" i="3"/>
  <c r="CR77" i="3"/>
  <c r="PM55" i="3"/>
  <c r="PO55" i="3"/>
  <c r="PI55" i="3"/>
  <c r="PP55" i="3"/>
  <c r="NA58" i="3"/>
  <c r="NH58" i="3"/>
  <c r="NG58" i="3"/>
  <c r="NE58" i="3"/>
  <c r="KW61" i="3"/>
  <c r="KS61" i="3"/>
  <c r="KY61" i="3"/>
  <c r="KZ61" i="3"/>
  <c r="EO72" i="3"/>
  <c r="EP72" i="3"/>
  <c r="ER72" i="3"/>
  <c r="CH78" i="3"/>
  <c r="CJ78" i="3"/>
  <c r="CG78" i="3"/>
  <c r="QY52" i="3"/>
  <c r="QX52" i="3"/>
  <c r="NC57" i="3"/>
  <c r="NB57" i="3"/>
  <c r="KT60" i="3"/>
  <c r="KU60" i="3"/>
  <c r="OQ55" i="3"/>
  <c r="OP55" i="3"/>
  <c r="NW56" i="3"/>
  <c r="NV56" i="3"/>
  <c r="W64" i="9"/>
  <c r="UT47" i="3"/>
  <c r="UU47" i="3"/>
  <c r="VO46" i="3"/>
  <c r="VN46" i="3"/>
  <c r="JG62" i="3"/>
  <c r="JF62" i="3"/>
  <c r="IL63" i="3"/>
  <c r="IM63" i="3"/>
  <c r="JH61" i="3"/>
  <c r="WJ44" i="3"/>
  <c r="LP58" i="3"/>
  <c r="UB47" i="3"/>
  <c r="GZ66" i="3"/>
  <c r="GX66" i="3"/>
  <c r="GW66" i="3"/>
  <c r="HT65" i="3"/>
  <c r="HR65" i="3"/>
  <c r="HQ65" i="3"/>
  <c r="LM65" i="9"/>
  <c r="LH65" i="9"/>
  <c r="JO65" i="9"/>
  <c r="JJ65" i="9"/>
  <c r="HN65" i="9"/>
  <c r="HM65" i="9"/>
  <c r="HO65" i="9"/>
  <c r="FS65" i="9"/>
  <c r="FP65" i="9"/>
  <c r="DQ65" i="9"/>
  <c r="DT65" i="9"/>
  <c r="BV65" i="9"/>
  <c r="G65" i="9"/>
  <c r="T65" i="9"/>
  <c r="LI65" i="9"/>
  <c r="JK65" i="9"/>
  <c r="FQ65" i="9"/>
  <c r="HL65" i="9"/>
  <c r="HQ65" i="9"/>
  <c r="FO65" i="9"/>
  <c r="FN65" i="9"/>
  <c r="DR65" i="9"/>
  <c r="DP65" i="9"/>
  <c r="X65" i="9"/>
  <c r="BR65" i="9"/>
  <c r="BU65" i="9" s="1"/>
  <c r="F65" i="9"/>
  <c r="U65" i="9"/>
  <c r="V65" i="9"/>
  <c r="RQ52" i="3"/>
  <c r="RW52" i="3"/>
  <c r="RX52" i="3"/>
  <c r="RU52" i="3"/>
  <c r="TL50" i="3"/>
  <c r="TE50" i="3"/>
  <c r="TK50" i="3"/>
  <c r="TI50" i="3"/>
  <c r="GP67" i="3"/>
  <c r="GN67" i="3"/>
  <c r="GM67" i="3"/>
  <c r="FB71" i="3"/>
  <c r="EY71" i="3"/>
  <c r="EZ71" i="3"/>
  <c r="WN46" i="3"/>
  <c r="WK46" i="3"/>
  <c r="WG46" i="3"/>
  <c r="WM46" i="3"/>
  <c r="GC68" i="3"/>
  <c r="GF68" i="3"/>
  <c r="GD68" i="3"/>
  <c r="MN59" i="3"/>
  <c r="MK59" i="3"/>
  <c r="MG59" i="3"/>
  <c r="MM59" i="3"/>
  <c r="RA53" i="3"/>
  <c r="RD53" i="3"/>
  <c r="RC53" i="3"/>
  <c r="QW53" i="3"/>
  <c r="XH45" i="3"/>
  <c r="XA45" i="3"/>
  <c r="XG45" i="3"/>
  <c r="XE45" i="3"/>
  <c r="DA76" i="3"/>
  <c r="DB76" i="3"/>
  <c r="DD76" i="3"/>
  <c r="UE49" i="3"/>
  <c r="UC49" i="3"/>
  <c r="TY49" i="3"/>
  <c r="UF49" i="3"/>
  <c r="SQ51" i="3"/>
  <c r="SO51" i="3"/>
  <c r="SK51" i="3"/>
  <c r="SR51" i="3"/>
  <c r="EF73" i="3"/>
  <c r="EH73" i="3"/>
  <c r="EE73" i="3"/>
  <c r="OS56" i="3"/>
  <c r="OV56" i="3"/>
  <c r="OU56" i="3"/>
  <c r="OO56" i="3"/>
  <c r="FS69" i="3"/>
  <c r="FV69" i="3"/>
  <c r="FT69" i="3"/>
  <c r="QJ54" i="3"/>
  <c r="QG54" i="3"/>
  <c r="QI54" i="3"/>
  <c r="QC54" i="3"/>
  <c r="LQ60" i="3"/>
  <c r="LT60" i="3"/>
  <c r="LM60" i="3"/>
  <c r="LS60" i="3"/>
  <c r="A103" i="9"/>
  <c r="KB58" i="3"/>
  <c r="AR84" i="3"/>
  <c r="AQ85" i="3"/>
  <c r="JW62" i="3"/>
  <c r="JX61" i="3"/>
  <c r="M85" i="3"/>
  <c r="N84" i="3"/>
  <c r="AG68" i="3"/>
  <c r="AH67" i="3"/>
  <c r="W85" i="3"/>
  <c r="X84" i="3"/>
  <c r="KA59" i="3"/>
  <c r="JZ59" i="3"/>
  <c r="BD82" i="3"/>
  <c r="AJ66" i="3"/>
  <c r="AL66" i="3"/>
  <c r="AI66" i="3"/>
  <c r="Z83" i="3"/>
  <c r="AB83" i="3"/>
  <c r="Y83" i="3"/>
  <c r="KE60" i="3"/>
  <c r="KF60" i="3"/>
  <c r="KC60" i="3"/>
  <c r="JY60" i="3"/>
  <c r="R83" i="3"/>
  <c r="O83" i="3"/>
  <c r="P83" i="3"/>
  <c r="A87" i="3"/>
  <c r="AV83" i="3"/>
  <c r="AT83" i="3"/>
  <c r="AS83" i="3"/>
  <c r="MD61" i="3"/>
  <c r="GJ69" i="3"/>
  <c r="TV51" i="3"/>
  <c r="DR76" i="3"/>
  <c r="RN54" i="3"/>
  <c r="V85" i="3"/>
  <c r="JV62" i="3"/>
  <c r="FP71" i="3"/>
  <c r="PF57" i="3"/>
  <c r="NR59" i="3"/>
  <c r="VJ49" i="3"/>
  <c r="WD48" i="3"/>
  <c r="KP63" i="3"/>
  <c r="FZ70" i="3"/>
  <c r="SH53" i="3"/>
  <c r="CN79" i="3"/>
  <c r="PZ56" i="3"/>
  <c r="EL74" i="3"/>
  <c r="TB52" i="3"/>
  <c r="FF72" i="3"/>
  <c r="AZ83" i="3"/>
  <c r="WX47" i="3"/>
  <c r="MX60" i="3"/>
  <c r="AP85" i="3"/>
  <c r="L85" i="3"/>
  <c r="LJ62" i="3"/>
  <c r="BJ82" i="3"/>
  <c r="OL58" i="3"/>
  <c r="DH77" i="3"/>
  <c r="GT68" i="3"/>
  <c r="EV73" i="3"/>
  <c r="BT81" i="3"/>
  <c r="QT55" i="3"/>
  <c r="IH66" i="3"/>
  <c r="AF68" i="3"/>
  <c r="CD80" i="3"/>
  <c r="JB65" i="3"/>
  <c r="EB75" i="3"/>
  <c r="CX78" i="3"/>
  <c r="UP50" i="3"/>
  <c r="HN67" i="3"/>
  <c r="IN63" i="3" l="1"/>
  <c r="QF53" i="3"/>
  <c r="UB48" i="3"/>
  <c r="XD44" i="3"/>
  <c r="UV47" i="3"/>
  <c r="NX56" i="3"/>
  <c r="QZ52" i="3"/>
  <c r="LP59" i="3"/>
  <c r="PL54" i="3"/>
  <c r="OR55" i="3"/>
  <c r="ND57" i="3"/>
  <c r="JH62" i="3"/>
  <c r="TH49" i="3"/>
  <c r="SN50" i="3"/>
  <c r="MJ58" i="3"/>
  <c r="VP46" i="3"/>
  <c r="KV60" i="3"/>
  <c r="WJ45" i="3"/>
  <c r="RT51" i="3"/>
  <c r="BN81" i="3"/>
  <c r="BF82" i="3"/>
  <c r="BX80" i="3"/>
  <c r="BZ80" i="3"/>
  <c r="BP81" i="3"/>
  <c r="HP65" i="9"/>
  <c r="LL65" i="9"/>
  <c r="EN74" i="3"/>
  <c r="EM75" i="3"/>
  <c r="MY61" i="3"/>
  <c r="MZ60" i="3"/>
  <c r="JD65" i="3"/>
  <c r="JC66" i="3"/>
  <c r="VL49" i="3"/>
  <c r="VK50" i="3"/>
  <c r="BV81" i="3"/>
  <c r="BZ81" i="3" s="1"/>
  <c r="BU82" i="3"/>
  <c r="BK83" i="3"/>
  <c r="BL82" i="3"/>
  <c r="BP82" i="3" s="1"/>
  <c r="LK63" i="3"/>
  <c r="LL62" i="3"/>
  <c r="QB56" i="3"/>
  <c r="QA57" i="3"/>
  <c r="FQ72" i="3"/>
  <c r="FR71" i="3"/>
  <c r="ED75" i="3"/>
  <c r="EC76" i="3"/>
  <c r="MF61" i="3"/>
  <c r="ME62" i="3"/>
  <c r="GB70" i="3"/>
  <c r="GA71" i="3"/>
  <c r="WE49" i="3"/>
  <c r="WF48" i="3"/>
  <c r="EW74" i="3"/>
  <c r="EX73" i="3"/>
  <c r="GK70" i="3"/>
  <c r="GL69" i="3"/>
  <c r="RP54" i="3"/>
  <c r="RO55" i="3"/>
  <c r="BA84" i="3"/>
  <c r="BB83" i="3"/>
  <c r="BF83" i="3" s="1"/>
  <c r="CF80" i="3"/>
  <c r="CE81" i="3"/>
  <c r="KQ64" i="3"/>
  <c r="KR63" i="3"/>
  <c r="PH57" i="3"/>
  <c r="PG58" i="3"/>
  <c r="CO80" i="3"/>
  <c r="CP79" i="3"/>
  <c r="DJ77" i="3"/>
  <c r="DI78" i="3"/>
  <c r="II67" i="3"/>
  <c r="IJ66" i="3"/>
  <c r="DS77" i="3"/>
  <c r="DT76" i="3"/>
  <c r="UQ51" i="3"/>
  <c r="UR50" i="3"/>
  <c r="NT59" i="3"/>
  <c r="NS60" i="3"/>
  <c r="FH72" i="3"/>
  <c r="FG73" i="3"/>
  <c r="ON58" i="3"/>
  <c r="OM59" i="3"/>
  <c r="SJ53" i="3"/>
  <c r="SI54" i="3"/>
  <c r="TX51" i="3"/>
  <c r="TW52" i="3"/>
  <c r="CZ78" i="3"/>
  <c r="CY79" i="3"/>
  <c r="WZ47" i="3"/>
  <c r="WY48" i="3"/>
  <c r="QV55" i="3"/>
  <c r="QU56" i="3"/>
  <c r="TC53" i="3"/>
  <c r="TD52" i="3"/>
  <c r="C67" i="9"/>
  <c r="D67" i="9" s="1"/>
  <c r="HO68" i="3"/>
  <c r="HP67" i="3"/>
  <c r="GU69" i="3"/>
  <c r="GV68" i="3"/>
  <c r="LN60" i="3"/>
  <c r="LO60" i="3"/>
  <c r="OP56" i="3"/>
  <c r="OQ56" i="3"/>
  <c r="SM51" i="3"/>
  <c r="SL51" i="3"/>
  <c r="UA49" i="3"/>
  <c r="TZ49" i="3"/>
  <c r="XB45" i="3"/>
  <c r="XC45" i="3"/>
  <c r="QY53" i="3"/>
  <c r="QX53" i="3"/>
  <c r="WI46" i="3"/>
  <c r="WH46" i="3"/>
  <c r="RS52" i="3"/>
  <c r="RR52" i="3"/>
  <c r="DS65" i="9"/>
  <c r="FR65" i="9"/>
  <c r="KU61" i="3"/>
  <c r="KT61" i="3"/>
  <c r="NW57" i="3"/>
  <c r="NV57" i="3"/>
  <c r="CH79" i="3"/>
  <c r="CG79" i="3"/>
  <c r="CJ79" i="3"/>
  <c r="KW62" i="3"/>
  <c r="KZ62" i="3"/>
  <c r="KY62" i="3"/>
  <c r="KS62" i="3"/>
  <c r="PI56" i="3"/>
  <c r="PO56" i="3"/>
  <c r="PM56" i="3"/>
  <c r="PP56" i="3"/>
  <c r="CR78" i="3"/>
  <c r="CT78" i="3"/>
  <c r="CQ78" i="3"/>
  <c r="DK76" i="3"/>
  <c r="DN76" i="3"/>
  <c r="DL76" i="3"/>
  <c r="IO65" i="3"/>
  <c r="IR65" i="3"/>
  <c r="IK65" i="3"/>
  <c r="IQ65" i="3"/>
  <c r="DV75" i="3"/>
  <c r="DU75" i="3"/>
  <c r="DX75" i="3"/>
  <c r="UY49" i="3"/>
  <c r="US49" i="3"/>
  <c r="UZ49" i="3"/>
  <c r="UW49" i="3"/>
  <c r="OB58" i="3"/>
  <c r="NU58" i="3"/>
  <c r="OA58" i="3"/>
  <c r="NY58" i="3"/>
  <c r="FI71" i="3"/>
  <c r="FL71" i="3"/>
  <c r="FJ71" i="3"/>
  <c r="OO57" i="3"/>
  <c r="OV57" i="3"/>
  <c r="OS57" i="3"/>
  <c r="OU57" i="3"/>
  <c r="SO52" i="3"/>
  <c r="SR52" i="3"/>
  <c r="SQ52" i="3"/>
  <c r="SK52" i="3"/>
  <c r="TY50" i="3"/>
  <c r="UF50" i="3"/>
  <c r="UC50" i="3"/>
  <c r="UE50" i="3"/>
  <c r="DA77" i="3"/>
  <c r="DD77" i="3"/>
  <c r="DB77" i="3"/>
  <c r="XH46" i="3"/>
  <c r="XG46" i="3"/>
  <c r="XE46" i="3"/>
  <c r="XA46" i="3"/>
  <c r="QW54" i="3"/>
  <c r="RD54" i="3"/>
  <c r="RA54" i="3"/>
  <c r="RC54" i="3"/>
  <c r="TI51" i="3"/>
  <c r="TK51" i="3"/>
  <c r="TE51" i="3"/>
  <c r="TL51" i="3"/>
  <c r="LI66" i="9"/>
  <c r="LM66" i="9"/>
  <c r="JK66" i="9"/>
  <c r="HO66" i="9"/>
  <c r="HM66" i="9"/>
  <c r="HL66" i="9"/>
  <c r="FS66" i="9"/>
  <c r="FP66" i="9"/>
  <c r="DR66" i="9"/>
  <c r="DP66" i="9"/>
  <c r="BV66" i="9"/>
  <c r="F66" i="9"/>
  <c r="V66" i="9"/>
  <c r="T66" i="9"/>
  <c r="LH66" i="9"/>
  <c r="JJ66" i="9"/>
  <c r="JO66" i="9"/>
  <c r="FQ66" i="9"/>
  <c r="HQ66" i="9"/>
  <c r="HN66" i="9"/>
  <c r="FN66" i="9"/>
  <c r="FO66" i="9"/>
  <c r="DQ66" i="9"/>
  <c r="DT66" i="9"/>
  <c r="X66" i="9"/>
  <c r="BR66" i="9"/>
  <c r="BU66" i="9" s="1"/>
  <c r="G66" i="9"/>
  <c r="U66" i="9"/>
  <c r="GX67" i="3"/>
  <c r="GZ67" i="3"/>
  <c r="GW67" i="3"/>
  <c r="QD54" i="3"/>
  <c r="QE54" i="3"/>
  <c r="MI59" i="3"/>
  <c r="MH59" i="3"/>
  <c r="TF50" i="3"/>
  <c r="TG50" i="3"/>
  <c r="W65" i="9"/>
  <c r="JN65" i="9"/>
  <c r="NC58" i="3"/>
  <c r="NB58" i="3"/>
  <c r="PK55" i="3"/>
  <c r="PJ55" i="3"/>
  <c r="IL64" i="3"/>
  <c r="IM64" i="3"/>
  <c r="JF63" i="3"/>
  <c r="JG63" i="3"/>
  <c r="JH63" i="3" s="1"/>
  <c r="VO47" i="3"/>
  <c r="VN47" i="3"/>
  <c r="UT48" i="3"/>
  <c r="UU48" i="3"/>
  <c r="UV48" i="3" s="1"/>
  <c r="EO73" i="3"/>
  <c r="EP73" i="3"/>
  <c r="ER73" i="3"/>
  <c r="NE59" i="3"/>
  <c r="NG59" i="3"/>
  <c r="NA59" i="3"/>
  <c r="NH59" i="3"/>
  <c r="JE64" i="3"/>
  <c r="JI64" i="3"/>
  <c r="JK64" i="3"/>
  <c r="JL64" i="3"/>
  <c r="VQ48" i="3"/>
  <c r="VS48" i="3"/>
  <c r="VM48" i="3"/>
  <c r="VT48" i="3"/>
  <c r="LS61" i="3"/>
  <c r="LM61" i="3"/>
  <c r="LQ61" i="3"/>
  <c r="LT61" i="3"/>
  <c r="QG55" i="3"/>
  <c r="QJ55" i="3"/>
  <c r="QI55" i="3"/>
  <c r="QC55" i="3"/>
  <c r="FV70" i="3"/>
  <c r="FT70" i="3"/>
  <c r="FS70" i="3"/>
  <c r="EH74" i="3"/>
  <c r="EF74" i="3"/>
  <c r="EE74" i="3"/>
  <c r="MK60" i="3"/>
  <c r="MN60" i="3"/>
  <c r="MM60" i="3"/>
  <c r="MG60" i="3"/>
  <c r="GF69" i="3"/>
  <c r="GD69" i="3"/>
  <c r="GC69" i="3"/>
  <c r="WG47" i="3"/>
  <c r="WM47" i="3"/>
  <c r="WN47" i="3"/>
  <c r="WK47" i="3"/>
  <c r="EY72" i="3"/>
  <c r="FB72" i="3"/>
  <c r="EZ72" i="3"/>
  <c r="GN68" i="3"/>
  <c r="GP68" i="3"/>
  <c r="GM68" i="3"/>
  <c r="RX53" i="3"/>
  <c r="RU53" i="3"/>
  <c r="RW53" i="3"/>
  <c r="RQ53" i="3"/>
  <c r="HT66" i="3"/>
  <c r="HQ66" i="3"/>
  <c r="HR66" i="3"/>
  <c r="KB59" i="3"/>
  <c r="AR85" i="3"/>
  <c r="AQ86" i="3"/>
  <c r="AG69" i="3"/>
  <c r="AH68" i="3"/>
  <c r="W86" i="3"/>
  <c r="X85" i="3"/>
  <c r="M86" i="3"/>
  <c r="N85" i="3"/>
  <c r="JW63" i="3"/>
  <c r="JX62" i="3"/>
  <c r="A88" i="3"/>
  <c r="BC83" i="3"/>
  <c r="KE61" i="3"/>
  <c r="KF61" i="3"/>
  <c r="JY61" i="3"/>
  <c r="KC61" i="3"/>
  <c r="AL67" i="3"/>
  <c r="AI67" i="3"/>
  <c r="AJ67" i="3"/>
  <c r="KA60" i="3"/>
  <c r="JZ60" i="3"/>
  <c r="AV84" i="3"/>
  <c r="AT84" i="3"/>
  <c r="AS84" i="3"/>
  <c r="Z84" i="3"/>
  <c r="AB84" i="3"/>
  <c r="Y84" i="3"/>
  <c r="O84" i="3"/>
  <c r="R84" i="3"/>
  <c r="P84" i="3"/>
  <c r="DH78" i="3"/>
  <c r="OL59" i="3"/>
  <c r="PZ57" i="3"/>
  <c r="NR60" i="3"/>
  <c r="WX48" i="3"/>
  <c r="L86" i="3"/>
  <c r="MX61" i="3"/>
  <c r="MD62" i="3"/>
  <c r="AF69" i="3"/>
  <c r="EV74" i="3"/>
  <c r="GT69" i="3"/>
  <c r="JV63" i="3"/>
  <c r="EL75" i="3"/>
  <c r="FP72" i="3"/>
  <c r="GJ70" i="3"/>
  <c r="JB66" i="3"/>
  <c r="HN68" i="3"/>
  <c r="AZ84" i="3"/>
  <c r="BT82" i="3"/>
  <c r="CX79" i="3"/>
  <c r="TB53" i="3"/>
  <c r="EB76" i="3"/>
  <c r="CD81" i="3"/>
  <c r="DR77" i="3"/>
  <c r="KP64" i="3"/>
  <c r="V86" i="3"/>
  <c r="QT56" i="3"/>
  <c r="VJ50" i="3"/>
  <c r="BJ83" i="3"/>
  <c r="FZ71" i="3"/>
  <c r="RN55" i="3"/>
  <c r="UP51" i="3"/>
  <c r="TV52" i="3"/>
  <c r="LJ63" i="3"/>
  <c r="SH54" i="3"/>
  <c r="IH67" i="3"/>
  <c r="PF58" i="3"/>
  <c r="CN80" i="3"/>
  <c r="WD49" i="3"/>
  <c r="FF73" i="3"/>
  <c r="AP86" i="3"/>
  <c r="XD45" i="3" l="1"/>
  <c r="LP60" i="3"/>
  <c r="IN64" i="3"/>
  <c r="TH50" i="3"/>
  <c r="QF54" i="3"/>
  <c r="RT52" i="3"/>
  <c r="QZ53" i="3"/>
  <c r="VP47" i="3"/>
  <c r="ND58" i="3"/>
  <c r="OR56" i="3"/>
  <c r="PL55" i="3"/>
  <c r="MJ59" i="3"/>
  <c r="NX57" i="3"/>
  <c r="SN51" i="3"/>
  <c r="LL66" i="9"/>
  <c r="BN82" i="3"/>
  <c r="BM82" i="3"/>
  <c r="BD83" i="3"/>
  <c r="BW81" i="3"/>
  <c r="BX81" i="3"/>
  <c r="FR66" i="9"/>
  <c r="GV69" i="3"/>
  <c r="GU70" i="3"/>
  <c r="HP68" i="3"/>
  <c r="C68" i="9"/>
  <c r="D68" i="9" s="1"/>
  <c r="HO69" i="3"/>
  <c r="QU57" i="3"/>
  <c r="QV56" i="3"/>
  <c r="WY49" i="3"/>
  <c r="WZ48" i="3"/>
  <c r="CY80" i="3"/>
  <c r="CZ79" i="3"/>
  <c r="TX52" i="3"/>
  <c r="TW53" i="3"/>
  <c r="SI55" i="3"/>
  <c r="SJ54" i="3"/>
  <c r="ON59" i="3"/>
  <c r="OM60" i="3"/>
  <c r="FH73" i="3"/>
  <c r="FG74" i="3"/>
  <c r="NS61" i="3"/>
  <c r="NT60" i="3"/>
  <c r="DJ78" i="3"/>
  <c r="DI79" i="3"/>
  <c r="PH58" i="3"/>
  <c r="PG59" i="3"/>
  <c r="CE82" i="3"/>
  <c r="CF81" i="3"/>
  <c r="RO56" i="3"/>
  <c r="RP55" i="3"/>
  <c r="GA72" i="3"/>
  <c r="GB71" i="3"/>
  <c r="MF62" i="3"/>
  <c r="ME63" i="3"/>
  <c r="EC77" i="3"/>
  <c r="ED76" i="3"/>
  <c r="QA58" i="3"/>
  <c r="QB57" i="3"/>
  <c r="BV82" i="3"/>
  <c r="BW82" i="3" s="1"/>
  <c r="BU83" i="3"/>
  <c r="VK51" i="3"/>
  <c r="VL50" i="3"/>
  <c r="JD66" i="3"/>
  <c r="JC67" i="3"/>
  <c r="EM76" i="3"/>
  <c r="EN75" i="3"/>
  <c r="TD53" i="3"/>
  <c r="TC54" i="3"/>
  <c r="UQ52" i="3"/>
  <c r="UR51" i="3"/>
  <c r="DS78" i="3"/>
  <c r="DT77" i="3"/>
  <c r="II68" i="3"/>
  <c r="IJ67" i="3"/>
  <c r="CO81" i="3"/>
  <c r="CP80" i="3"/>
  <c r="KR64" i="3"/>
  <c r="KQ65" i="3"/>
  <c r="BA85" i="3"/>
  <c r="BB84" i="3"/>
  <c r="BC84" i="3" s="1"/>
  <c r="GL70" i="3"/>
  <c r="GK71" i="3"/>
  <c r="EX74" i="3"/>
  <c r="EW75" i="3"/>
  <c r="WF49" i="3"/>
  <c r="WE50" i="3"/>
  <c r="FR72" i="3"/>
  <c r="FQ73" i="3"/>
  <c r="LL63" i="3"/>
  <c r="LK64" i="3"/>
  <c r="BK84" i="3"/>
  <c r="BL83" i="3"/>
  <c r="BN83" i="3" s="1"/>
  <c r="MY62" i="3"/>
  <c r="MZ61" i="3"/>
  <c r="RS53" i="3"/>
  <c r="RR53" i="3"/>
  <c r="VN48" i="3"/>
  <c r="VO48" i="3"/>
  <c r="JF64" i="3"/>
  <c r="JG64" i="3"/>
  <c r="JH64" i="3" s="1"/>
  <c r="NC59" i="3"/>
  <c r="NB59" i="3"/>
  <c r="TG51" i="3"/>
  <c r="TF51" i="3"/>
  <c r="QY54" i="3"/>
  <c r="QX54" i="3"/>
  <c r="SL52" i="3"/>
  <c r="SM52" i="3"/>
  <c r="SN52" i="3" s="1"/>
  <c r="KU62" i="3"/>
  <c r="KT62" i="3"/>
  <c r="TI52" i="3"/>
  <c r="TL52" i="3"/>
  <c r="TK52" i="3"/>
  <c r="TE52" i="3"/>
  <c r="US50" i="3"/>
  <c r="UW50" i="3"/>
  <c r="UY50" i="3"/>
  <c r="UZ50" i="3"/>
  <c r="DV76" i="3"/>
  <c r="DX76" i="3"/>
  <c r="DU76" i="3"/>
  <c r="IK66" i="3"/>
  <c r="IO66" i="3"/>
  <c r="IQ66" i="3"/>
  <c r="IR66" i="3"/>
  <c r="CR79" i="3"/>
  <c r="CQ79" i="3"/>
  <c r="CT79" i="3"/>
  <c r="KZ63" i="3"/>
  <c r="KY63" i="3"/>
  <c r="KW63" i="3"/>
  <c r="KS63" i="3"/>
  <c r="GM69" i="3"/>
  <c r="GP69" i="3"/>
  <c r="GN69" i="3"/>
  <c r="FB73" i="3"/>
  <c r="EZ73" i="3"/>
  <c r="EY73" i="3"/>
  <c r="WM48" i="3"/>
  <c r="WK48" i="3"/>
  <c r="WN48" i="3"/>
  <c r="WG48" i="3"/>
  <c r="FT71" i="3"/>
  <c r="FV71" i="3"/>
  <c r="FS71" i="3"/>
  <c r="LM62" i="3"/>
  <c r="LS62" i="3"/>
  <c r="LT62" i="3"/>
  <c r="LQ62" i="3"/>
  <c r="NG60" i="3"/>
  <c r="NH60" i="3"/>
  <c r="NE60" i="3"/>
  <c r="NA60" i="3"/>
  <c r="WH47" i="3"/>
  <c r="WI47" i="3"/>
  <c r="MH60" i="3"/>
  <c r="MI60" i="3"/>
  <c r="QD55" i="3"/>
  <c r="QE55" i="3"/>
  <c r="LN61" i="3"/>
  <c r="LO61" i="3"/>
  <c r="JN66" i="9"/>
  <c r="W66" i="9"/>
  <c r="DS66" i="9"/>
  <c r="HP66" i="9"/>
  <c r="XC46" i="3"/>
  <c r="XB46" i="3"/>
  <c r="TZ50" i="3"/>
  <c r="UA50" i="3"/>
  <c r="OQ57" i="3"/>
  <c r="OP57" i="3"/>
  <c r="NV58" i="3"/>
  <c r="NW58" i="3"/>
  <c r="UT49" i="3"/>
  <c r="UU49" i="3"/>
  <c r="IL65" i="3"/>
  <c r="IM65" i="3"/>
  <c r="PK56" i="3"/>
  <c r="PJ56" i="3"/>
  <c r="KV61" i="3"/>
  <c r="WJ46" i="3"/>
  <c r="UB49" i="3"/>
  <c r="GW68" i="3"/>
  <c r="GX68" i="3"/>
  <c r="GZ68" i="3"/>
  <c r="HQ67" i="3"/>
  <c r="HT67" i="3"/>
  <c r="HR67" i="3"/>
  <c r="LH67" i="9"/>
  <c r="HO67" i="9"/>
  <c r="DR67" i="9"/>
  <c r="G67" i="9"/>
  <c r="V67" i="9"/>
  <c r="LI67" i="9"/>
  <c r="LM67" i="9"/>
  <c r="JO67" i="9"/>
  <c r="JJ67" i="9"/>
  <c r="FQ67" i="9"/>
  <c r="HN67" i="9"/>
  <c r="HM67" i="9"/>
  <c r="FP67" i="9"/>
  <c r="FN67" i="9"/>
  <c r="DQ67" i="9"/>
  <c r="DT67" i="9"/>
  <c r="X67" i="9"/>
  <c r="BR67" i="9"/>
  <c r="BU67" i="9" s="1"/>
  <c r="F67" i="9"/>
  <c r="U67" i="9"/>
  <c r="JK67" i="9"/>
  <c r="HL67" i="9"/>
  <c r="HQ67" i="9"/>
  <c r="FO67" i="9"/>
  <c r="FS67" i="9"/>
  <c r="DP67" i="9"/>
  <c r="BV67" i="9"/>
  <c r="T67" i="9"/>
  <c r="RD55" i="3"/>
  <c r="QW55" i="3"/>
  <c r="RA55" i="3"/>
  <c r="RC55" i="3"/>
  <c r="XE47" i="3"/>
  <c r="XA47" i="3"/>
  <c r="XG47" i="3"/>
  <c r="XH47" i="3"/>
  <c r="DA78" i="3"/>
  <c r="DB78" i="3"/>
  <c r="DD78" i="3"/>
  <c r="UF51" i="3"/>
  <c r="UC51" i="3"/>
  <c r="UE51" i="3"/>
  <c r="TY51" i="3"/>
  <c r="SQ53" i="3"/>
  <c r="SO53" i="3"/>
  <c r="SK53" i="3"/>
  <c r="SR53" i="3"/>
  <c r="OU58" i="3"/>
  <c r="OV58" i="3"/>
  <c r="OS58" i="3"/>
  <c r="OO58" i="3"/>
  <c r="FJ72" i="3"/>
  <c r="FL72" i="3"/>
  <c r="FI72" i="3"/>
  <c r="OA59" i="3"/>
  <c r="NU59" i="3"/>
  <c r="OB59" i="3"/>
  <c r="NY59" i="3"/>
  <c r="DN77" i="3"/>
  <c r="DL77" i="3"/>
  <c r="DK77" i="3"/>
  <c r="PI57" i="3"/>
  <c r="PP57" i="3"/>
  <c r="PM57" i="3"/>
  <c r="PO57" i="3"/>
  <c r="CH80" i="3"/>
  <c r="CG80" i="3"/>
  <c r="CJ80" i="3"/>
  <c r="RU54" i="3"/>
  <c r="RW54" i="3"/>
  <c r="RX54" i="3"/>
  <c r="RQ54" i="3"/>
  <c r="GC70" i="3"/>
  <c r="GF70" i="3"/>
  <c r="GD70" i="3"/>
  <c r="MM61" i="3"/>
  <c r="MG61" i="3"/>
  <c r="MN61" i="3"/>
  <c r="MK61" i="3"/>
  <c r="EF75" i="3"/>
  <c r="EE75" i="3"/>
  <c r="EH75" i="3"/>
  <c r="QI56" i="3"/>
  <c r="QG56" i="3"/>
  <c r="QJ56" i="3"/>
  <c r="QC56" i="3"/>
  <c r="VS49" i="3"/>
  <c r="VQ49" i="3"/>
  <c r="VM49" i="3"/>
  <c r="VT49" i="3"/>
  <c r="JL65" i="3"/>
  <c r="JE65" i="3"/>
  <c r="JK65" i="3"/>
  <c r="JI65" i="3"/>
  <c r="EO74" i="3"/>
  <c r="EP74" i="3"/>
  <c r="ER74" i="3"/>
  <c r="KB60" i="3"/>
  <c r="JW64" i="3"/>
  <c r="JX63" i="3"/>
  <c r="X86" i="3"/>
  <c r="W87" i="3"/>
  <c r="AR86" i="3"/>
  <c r="AQ87" i="3"/>
  <c r="M87" i="3"/>
  <c r="N86" i="3"/>
  <c r="AG70" i="3"/>
  <c r="AH69" i="3"/>
  <c r="KE62" i="3"/>
  <c r="KF62" i="3"/>
  <c r="KC62" i="3"/>
  <c r="JY62" i="3"/>
  <c r="Z85" i="3"/>
  <c r="AB85" i="3"/>
  <c r="Y85" i="3"/>
  <c r="KA61" i="3"/>
  <c r="JZ61" i="3"/>
  <c r="A89" i="3"/>
  <c r="R85" i="3"/>
  <c r="O85" i="3"/>
  <c r="P85" i="3"/>
  <c r="AJ68" i="3"/>
  <c r="AI68" i="3"/>
  <c r="AL68" i="3"/>
  <c r="AV85" i="3"/>
  <c r="AT85" i="3"/>
  <c r="AS85" i="3"/>
  <c r="PZ58" i="3"/>
  <c r="PF59" i="3"/>
  <c r="NR61" i="3"/>
  <c r="CD82" i="3"/>
  <c r="RN56" i="3"/>
  <c r="AF70" i="3"/>
  <c r="WD50" i="3"/>
  <c r="TV53" i="3"/>
  <c r="OL60" i="3"/>
  <c r="L87" i="3"/>
  <c r="VJ51" i="3"/>
  <c r="WX49" i="3"/>
  <c r="JV64" i="3"/>
  <c r="FF74" i="3"/>
  <c r="CX80" i="3"/>
  <c r="EB77" i="3"/>
  <c r="BJ84" i="3"/>
  <c r="JB67" i="3"/>
  <c r="KP65" i="3"/>
  <c r="BT83" i="3"/>
  <c r="IH68" i="3"/>
  <c r="SH55" i="3"/>
  <c r="EL76" i="3"/>
  <c r="GJ71" i="3"/>
  <c r="AZ85" i="3"/>
  <c r="EV75" i="3"/>
  <c r="FZ72" i="3"/>
  <c r="DH79" i="3"/>
  <c r="MX62" i="3"/>
  <c r="LJ64" i="3"/>
  <c r="GT70" i="3"/>
  <c r="TB54" i="3"/>
  <c r="MD63" i="3"/>
  <c r="CN81" i="3"/>
  <c r="UP52" i="3"/>
  <c r="HN69" i="3"/>
  <c r="QT57" i="3"/>
  <c r="DR78" i="3"/>
  <c r="FP73" i="3"/>
  <c r="V87" i="3"/>
  <c r="AP87" i="3"/>
  <c r="IN65" i="3" l="1"/>
  <c r="NX58" i="3"/>
  <c r="PL56" i="3"/>
  <c r="OR57" i="3"/>
  <c r="VP48" i="3"/>
  <c r="UV49" i="3"/>
  <c r="QF55" i="3"/>
  <c r="WJ47" i="3"/>
  <c r="TH51" i="3"/>
  <c r="RT53" i="3"/>
  <c r="UB50" i="3"/>
  <c r="LP61" i="3"/>
  <c r="MJ60" i="3"/>
  <c r="QZ54" i="3"/>
  <c r="ND59" i="3"/>
  <c r="BZ82" i="3"/>
  <c r="BX82" i="3"/>
  <c r="BP83" i="3"/>
  <c r="BF84" i="3"/>
  <c r="BM83" i="3"/>
  <c r="BD84" i="3"/>
  <c r="LL67" i="9"/>
  <c r="XD46" i="3"/>
  <c r="MY63" i="3"/>
  <c r="MZ62" i="3"/>
  <c r="BL84" i="3"/>
  <c r="BP84" i="3" s="1"/>
  <c r="BK85" i="3"/>
  <c r="BA86" i="3"/>
  <c r="BB85" i="3"/>
  <c r="BF85" i="3" s="1"/>
  <c r="CP81" i="3"/>
  <c r="CO82" i="3"/>
  <c r="II69" i="3"/>
  <c r="IJ68" i="3"/>
  <c r="DS79" i="3"/>
  <c r="DT78" i="3"/>
  <c r="UR52" i="3"/>
  <c r="UQ53" i="3"/>
  <c r="EN76" i="3"/>
  <c r="EM77" i="3"/>
  <c r="VK52" i="3"/>
  <c r="VL51" i="3"/>
  <c r="QA59" i="3"/>
  <c r="QB58" i="3"/>
  <c r="ED77" i="3"/>
  <c r="EC78" i="3"/>
  <c r="GA73" i="3"/>
  <c r="GB72" i="3"/>
  <c r="RO57" i="3"/>
  <c r="RP56" i="3"/>
  <c r="CF82" i="3"/>
  <c r="CE83" i="3"/>
  <c r="NS62" i="3"/>
  <c r="NT61" i="3"/>
  <c r="SI56" i="3"/>
  <c r="SJ55" i="3"/>
  <c r="CY81" i="3"/>
  <c r="CZ80" i="3"/>
  <c r="WY50" i="3"/>
  <c r="WZ49" i="3"/>
  <c r="QU58" i="3"/>
  <c r="QV57" i="3"/>
  <c r="GU71" i="3"/>
  <c r="GV70" i="3"/>
  <c r="LK65" i="3"/>
  <c r="LL64" i="3"/>
  <c r="FR73" i="3"/>
  <c r="FQ74" i="3"/>
  <c r="WF50" i="3"/>
  <c r="WE51" i="3"/>
  <c r="EW76" i="3"/>
  <c r="EX75" i="3"/>
  <c r="GK72" i="3"/>
  <c r="GL71" i="3"/>
  <c r="KQ66" i="3"/>
  <c r="KR65" i="3"/>
  <c r="TD54" i="3"/>
  <c r="TC55" i="3"/>
  <c r="JC68" i="3"/>
  <c r="JD67" i="3"/>
  <c r="BU84" i="3"/>
  <c r="BV83" i="3"/>
  <c r="BW83" i="3" s="1"/>
  <c r="MF63" i="3"/>
  <c r="ME64" i="3"/>
  <c r="PH59" i="3"/>
  <c r="PG60" i="3"/>
  <c r="DI80" i="3"/>
  <c r="DJ79" i="3"/>
  <c r="FH74" i="3"/>
  <c r="FG75" i="3"/>
  <c r="OM61" i="3"/>
  <c r="ON60" i="3"/>
  <c r="TW54" i="3"/>
  <c r="TX53" i="3"/>
  <c r="C69" i="9"/>
  <c r="D69" i="9" s="1"/>
  <c r="HP69" i="3"/>
  <c r="HO70" i="3"/>
  <c r="VO49" i="3"/>
  <c r="VN49" i="3"/>
  <c r="MI61" i="3"/>
  <c r="MH61" i="3"/>
  <c r="OP58" i="3"/>
  <c r="OQ58" i="3"/>
  <c r="UA51" i="3"/>
  <c r="TZ51" i="3"/>
  <c r="JN67" i="9"/>
  <c r="NB60" i="3"/>
  <c r="NC60" i="3"/>
  <c r="UU50" i="3"/>
  <c r="UT50" i="3"/>
  <c r="LS63" i="3"/>
  <c r="LT63" i="3"/>
  <c r="LQ63" i="3"/>
  <c r="LM63" i="3"/>
  <c r="FV72" i="3"/>
  <c r="FT72" i="3"/>
  <c r="FS72" i="3"/>
  <c r="WM49" i="3"/>
  <c r="WK49" i="3"/>
  <c r="WG49" i="3"/>
  <c r="WN49" i="3"/>
  <c r="FB74" i="3"/>
  <c r="EZ74" i="3"/>
  <c r="EY74" i="3"/>
  <c r="GM70" i="3"/>
  <c r="GN70" i="3"/>
  <c r="GP70" i="3"/>
  <c r="KS64" i="3"/>
  <c r="KZ64" i="3"/>
  <c r="KY64" i="3"/>
  <c r="KW64" i="3"/>
  <c r="TE53" i="3"/>
  <c r="TI53" i="3"/>
  <c r="TL53" i="3"/>
  <c r="TK53" i="3"/>
  <c r="JE66" i="3"/>
  <c r="JL66" i="3"/>
  <c r="JI66" i="3"/>
  <c r="JK66" i="3"/>
  <c r="MN62" i="3"/>
  <c r="MG62" i="3"/>
  <c r="MM62" i="3"/>
  <c r="MK62" i="3"/>
  <c r="PP58" i="3"/>
  <c r="PI58" i="3"/>
  <c r="PO58" i="3"/>
  <c r="PM58" i="3"/>
  <c r="DK78" i="3"/>
  <c r="DN78" i="3"/>
  <c r="DL78" i="3"/>
  <c r="FL73" i="3"/>
  <c r="FJ73" i="3"/>
  <c r="FI73" i="3"/>
  <c r="OO59" i="3"/>
  <c r="OS59" i="3"/>
  <c r="OV59" i="3"/>
  <c r="OU59" i="3"/>
  <c r="TY52" i="3"/>
  <c r="UC52" i="3"/>
  <c r="UE52" i="3"/>
  <c r="UF52" i="3"/>
  <c r="LH68" i="9"/>
  <c r="JO68" i="9"/>
  <c r="FQ68" i="9"/>
  <c r="HM68" i="9"/>
  <c r="HN68" i="9"/>
  <c r="FP68" i="9"/>
  <c r="FN68" i="9"/>
  <c r="DR68" i="9"/>
  <c r="DT68" i="9"/>
  <c r="BR68" i="9"/>
  <c r="BU68" i="9" s="1"/>
  <c r="G68" i="9"/>
  <c r="T68" i="9"/>
  <c r="U68" i="9"/>
  <c r="LI68" i="9"/>
  <c r="LM68" i="9"/>
  <c r="JK68" i="9"/>
  <c r="HQ68" i="9"/>
  <c r="HO68" i="9"/>
  <c r="HL68" i="9"/>
  <c r="FS68" i="9"/>
  <c r="FO68" i="9"/>
  <c r="DP68" i="9"/>
  <c r="X68" i="9"/>
  <c r="BV68" i="9"/>
  <c r="F68" i="9"/>
  <c r="JJ68" i="9"/>
  <c r="DQ68" i="9"/>
  <c r="V68" i="9"/>
  <c r="JG65" i="3"/>
  <c r="JF65" i="3"/>
  <c r="QD56" i="3"/>
  <c r="QE56" i="3"/>
  <c r="QF56" i="3" s="1"/>
  <c r="RR54" i="3"/>
  <c r="RS54" i="3"/>
  <c r="PK57" i="3"/>
  <c r="PJ57" i="3"/>
  <c r="NV59" i="3"/>
  <c r="NW59" i="3"/>
  <c r="SL53" i="3"/>
  <c r="SM53" i="3"/>
  <c r="SN53" i="3" s="1"/>
  <c r="XB47" i="3"/>
  <c r="XC47" i="3"/>
  <c r="QX55" i="3"/>
  <c r="QY55" i="3"/>
  <c r="QZ55" i="3" s="1"/>
  <c r="W67" i="9"/>
  <c r="DS67" i="9"/>
  <c r="HP67" i="9"/>
  <c r="FR67" i="9"/>
  <c r="LO62" i="3"/>
  <c r="LN62" i="3"/>
  <c r="WH48" i="3"/>
  <c r="WI48" i="3"/>
  <c r="WJ48" i="3" s="1"/>
  <c r="KU63" i="3"/>
  <c r="KT63" i="3"/>
  <c r="IM66" i="3"/>
  <c r="IL66" i="3"/>
  <c r="TF52" i="3"/>
  <c r="TG52" i="3"/>
  <c r="KV62" i="3"/>
  <c r="NE61" i="3"/>
  <c r="NA61" i="3"/>
  <c r="NH61" i="3"/>
  <c r="NG61" i="3"/>
  <c r="CQ80" i="3"/>
  <c r="CR80" i="3"/>
  <c r="CT80" i="3"/>
  <c r="IQ67" i="3"/>
  <c r="IK67" i="3"/>
  <c r="IR67" i="3"/>
  <c r="IO67" i="3"/>
  <c r="DX77" i="3"/>
  <c r="DV77" i="3"/>
  <c r="DU77" i="3"/>
  <c r="UY51" i="3"/>
  <c r="UZ51" i="3"/>
  <c r="US51" i="3"/>
  <c r="UW51" i="3"/>
  <c r="EO75" i="3"/>
  <c r="ER75" i="3"/>
  <c r="EP75" i="3"/>
  <c r="VQ50" i="3"/>
  <c r="VM50" i="3"/>
  <c r="VT50" i="3"/>
  <c r="VS50" i="3"/>
  <c r="QG57" i="3"/>
  <c r="QC57" i="3"/>
  <c r="QJ57" i="3"/>
  <c r="QI57" i="3"/>
  <c r="EF76" i="3"/>
  <c r="EH76" i="3"/>
  <c r="EE76" i="3"/>
  <c r="GC71" i="3"/>
  <c r="GF71" i="3"/>
  <c r="GD71" i="3"/>
  <c r="RW55" i="3"/>
  <c r="RU55" i="3"/>
  <c r="RQ55" i="3"/>
  <c r="RX55" i="3"/>
  <c r="CH81" i="3"/>
  <c r="CG81" i="3"/>
  <c r="CJ81" i="3"/>
  <c r="NY60" i="3"/>
  <c r="OA60" i="3"/>
  <c r="NU60" i="3"/>
  <c r="OB60" i="3"/>
  <c r="SO54" i="3"/>
  <c r="SQ54" i="3"/>
  <c r="SK54" i="3"/>
  <c r="SR54" i="3"/>
  <c r="DB79" i="3"/>
  <c r="DA79" i="3"/>
  <c r="DD79" i="3"/>
  <c r="XE48" i="3"/>
  <c r="XA48" i="3"/>
  <c r="XH48" i="3"/>
  <c r="XG48" i="3"/>
  <c r="QW56" i="3"/>
  <c r="RD56" i="3"/>
  <c r="RA56" i="3"/>
  <c r="RC56" i="3"/>
  <c r="HT68" i="3"/>
  <c r="HQ68" i="3"/>
  <c r="HR68" i="3"/>
  <c r="GX69" i="3"/>
  <c r="GW69" i="3"/>
  <c r="GZ69" i="3"/>
  <c r="KB61" i="3"/>
  <c r="AR87" i="3"/>
  <c r="AQ88" i="3"/>
  <c r="W88" i="3"/>
  <c r="X87" i="3"/>
  <c r="AG71" i="3"/>
  <c r="AH70" i="3"/>
  <c r="M88" i="3"/>
  <c r="N87" i="3"/>
  <c r="JW65" i="3"/>
  <c r="JX64" i="3"/>
  <c r="KA62" i="3"/>
  <c r="JZ62" i="3"/>
  <c r="AV86" i="3"/>
  <c r="AS86" i="3"/>
  <c r="AT86" i="3"/>
  <c r="Z86" i="3"/>
  <c r="AB86" i="3"/>
  <c r="Y86" i="3"/>
  <c r="A90" i="3"/>
  <c r="AI69" i="3"/>
  <c r="AL69" i="3"/>
  <c r="AJ69" i="3"/>
  <c r="R86" i="3"/>
  <c r="O86" i="3"/>
  <c r="P86" i="3"/>
  <c r="KE63" i="3"/>
  <c r="KF63" i="3"/>
  <c r="JY63" i="3"/>
  <c r="KC63" i="3"/>
  <c r="TB55" i="3"/>
  <c r="CD83" i="3"/>
  <c r="EB78" i="3"/>
  <c r="SH56" i="3"/>
  <c r="KP66" i="3"/>
  <c r="QT58" i="3"/>
  <c r="WX50" i="3"/>
  <c r="WD51" i="3"/>
  <c r="FZ73" i="3"/>
  <c r="FF75" i="3"/>
  <c r="PF60" i="3"/>
  <c r="CX81" i="3"/>
  <c r="DH80" i="3"/>
  <c r="RN57" i="3"/>
  <c r="HN70" i="3"/>
  <c r="PZ59" i="3"/>
  <c r="IH69" i="3"/>
  <c r="BT84" i="3"/>
  <c r="MD64" i="3"/>
  <c r="GT71" i="3"/>
  <c r="UP53" i="3"/>
  <c r="JB68" i="3"/>
  <c r="AF71" i="3"/>
  <c r="AP88" i="3"/>
  <c r="EV76" i="3"/>
  <c r="CN82" i="3"/>
  <c r="LJ65" i="3"/>
  <c r="OL61" i="3"/>
  <c r="NR62" i="3"/>
  <c r="BJ85" i="3"/>
  <c r="GJ72" i="3"/>
  <c r="TV54" i="3"/>
  <c r="VJ52" i="3"/>
  <c r="FP74" i="3"/>
  <c r="EL77" i="3"/>
  <c r="AZ86" i="3"/>
  <c r="DR79" i="3"/>
  <c r="MX63" i="3"/>
  <c r="V88" i="3"/>
  <c r="L88" i="3"/>
  <c r="JV65" i="3"/>
  <c r="TH52" i="3" l="1"/>
  <c r="XD47" i="3"/>
  <c r="NX59" i="3"/>
  <c r="RT54" i="3"/>
  <c r="OR58" i="3"/>
  <c r="UV50" i="3"/>
  <c r="LP62" i="3"/>
  <c r="IN66" i="3"/>
  <c r="PL57" i="3"/>
  <c r="ND60" i="3"/>
  <c r="MJ61" i="3"/>
  <c r="JN68" i="9"/>
  <c r="BN84" i="3"/>
  <c r="BM84" i="3"/>
  <c r="BC85" i="3"/>
  <c r="BD85" i="3"/>
  <c r="BX83" i="3"/>
  <c r="BZ83" i="3"/>
  <c r="KV63" i="3"/>
  <c r="JH65" i="3"/>
  <c r="DS68" i="9"/>
  <c r="UB51" i="3"/>
  <c r="VP49" i="3"/>
  <c r="FH75" i="3"/>
  <c r="FG76" i="3"/>
  <c r="PG61" i="3"/>
  <c r="PH60" i="3"/>
  <c r="ME65" i="3"/>
  <c r="MF64" i="3"/>
  <c r="TC56" i="3"/>
  <c r="TD55" i="3"/>
  <c r="WF51" i="3"/>
  <c r="WE52" i="3"/>
  <c r="FR74" i="3"/>
  <c r="FQ75" i="3"/>
  <c r="CE84" i="3"/>
  <c r="CF83" i="3"/>
  <c r="EC79" i="3"/>
  <c r="ED78" i="3"/>
  <c r="EN77" i="3"/>
  <c r="EM78" i="3"/>
  <c r="UQ54" i="3"/>
  <c r="UR53" i="3"/>
  <c r="CO83" i="3"/>
  <c r="CP82" i="3"/>
  <c r="BL85" i="3"/>
  <c r="BN85" i="3" s="1"/>
  <c r="BK86" i="3"/>
  <c r="C70" i="9"/>
  <c r="D70" i="9" s="1"/>
  <c r="HO71" i="3"/>
  <c r="HP70" i="3"/>
  <c r="TX54" i="3"/>
  <c r="TW55" i="3"/>
  <c r="OM62" i="3"/>
  <c r="ON61" i="3"/>
  <c r="DI81" i="3"/>
  <c r="DJ80" i="3"/>
  <c r="BV84" i="3"/>
  <c r="BX84" i="3" s="1"/>
  <c r="BU85" i="3"/>
  <c r="JC69" i="3"/>
  <c r="JD68" i="3"/>
  <c r="KQ67" i="3"/>
  <c r="KR66" i="3"/>
  <c r="GK73" i="3"/>
  <c r="GL72" i="3"/>
  <c r="EX76" i="3"/>
  <c r="EW77" i="3"/>
  <c r="LL65" i="3"/>
  <c r="LK66" i="3"/>
  <c r="GV71" i="3"/>
  <c r="GU72" i="3"/>
  <c r="QU59" i="3"/>
  <c r="QV58" i="3"/>
  <c r="WY51" i="3"/>
  <c r="WZ50" i="3"/>
  <c r="CZ81" i="3"/>
  <c r="CY82" i="3"/>
  <c r="SJ56" i="3"/>
  <c r="SI57" i="3"/>
  <c r="NS63" i="3"/>
  <c r="NT62" i="3"/>
  <c r="RP57" i="3"/>
  <c r="RO58" i="3"/>
  <c r="GB73" i="3"/>
  <c r="GA74" i="3"/>
  <c r="QB59" i="3"/>
  <c r="QA60" i="3"/>
  <c r="VL52" i="3"/>
  <c r="VK53" i="3"/>
  <c r="DT79" i="3"/>
  <c r="DS80" i="3"/>
  <c r="II70" i="3"/>
  <c r="IJ69" i="3"/>
  <c r="BA87" i="3"/>
  <c r="BB86" i="3"/>
  <c r="BF86" i="3" s="1"/>
  <c r="MZ63" i="3"/>
  <c r="MY64" i="3"/>
  <c r="QX56" i="3"/>
  <c r="QY56" i="3"/>
  <c r="RR55" i="3"/>
  <c r="RS55" i="3"/>
  <c r="NC61" i="3"/>
  <c r="NB61" i="3"/>
  <c r="HP68" i="9"/>
  <c r="FR68" i="9"/>
  <c r="LL68" i="9"/>
  <c r="TZ52" i="3"/>
  <c r="UA52" i="3"/>
  <c r="OP59" i="3"/>
  <c r="OQ59" i="3"/>
  <c r="JF66" i="3"/>
  <c r="JG66" i="3"/>
  <c r="JH66" i="3" s="1"/>
  <c r="TF53" i="3"/>
  <c r="TG53" i="3"/>
  <c r="KU64" i="3"/>
  <c r="KT64" i="3"/>
  <c r="WI49" i="3"/>
  <c r="WH49" i="3"/>
  <c r="LO63" i="3"/>
  <c r="LN63" i="3"/>
  <c r="HT69" i="3"/>
  <c r="HQ69" i="3"/>
  <c r="HR69" i="3"/>
  <c r="UF53" i="3"/>
  <c r="UE53" i="3"/>
  <c r="UC53" i="3"/>
  <c r="TY53" i="3"/>
  <c r="OU60" i="3"/>
  <c r="OO60" i="3"/>
  <c r="OS60" i="3"/>
  <c r="OV60" i="3"/>
  <c r="DK79" i="3"/>
  <c r="DN79" i="3"/>
  <c r="DL79" i="3"/>
  <c r="JK67" i="3"/>
  <c r="JL67" i="3"/>
  <c r="JI67" i="3"/>
  <c r="JE67" i="3"/>
  <c r="KW65" i="3"/>
  <c r="KY65" i="3"/>
  <c r="KZ65" i="3"/>
  <c r="KS65" i="3"/>
  <c r="GP71" i="3"/>
  <c r="GM71" i="3"/>
  <c r="GN71" i="3"/>
  <c r="FB75" i="3"/>
  <c r="EZ75" i="3"/>
  <c r="EY75" i="3"/>
  <c r="LQ64" i="3"/>
  <c r="LT64" i="3"/>
  <c r="LM64" i="3"/>
  <c r="LS64" i="3"/>
  <c r="GZ70" i="3"/>
  <c r="GX70" i="3"/>
  <c r="GW70" i="3"/>
  <c r="QW57" i="3"/>
  <c r="RA57" i="3"/>
  <c r="RD57" i="3"/>
  <c r="RC57" i="3"/>
  <c r="XA49" i="3"/>
  <c r="XG49" i="3"/>
  <c r="XE49" i="3"/>
  <c r="XH49" i="3"/>
  <c r="DA80" i="3"/>
  <c r="DB80" i="3"/>
  <c r="DD80" i="3"/>
  <c r="SR55" i="3"/>
  <c r="SK55" i="3"/>
  <c r="SQ55" i="3"/>
  <c r="SO55" i="3"/>
  <c r="NY61" i="3"/>
  <c r="OA61" i="3"/>
  <c r="OB61" i="3"/>
  <c r="NU61" i="3"/>
  <c r="RW56" i="3"/>
  <c r="RQ56" i="3"/>
  <c r="RU56" i="3"/>
  <c r="RX56" i="3"/>
  <c r="GC72" i="3"/>
  <c r="GF72" i="3"/>
  <c r="GD72" i="3"/>
  <c r="QG58" i="3"/>
  <c r="QC58" i="3"/>
  <c r="QJ58" i="3"/>
  <c r="QI58" i="3"/>
  <c r="VT51" i="3"/>
  <c r="VQ51" i="3"/>
  <c r="VM51" i="3"/>
  <c r="VS51" i="3"/>
  <c r="DV78" i="3"/>
  <c r="DU78" i="3"/>
  <c r="DX78" i="3"/>
  <c r="IQ68" i="3"/>
  <c r="IO68" i="3"/>
  <c r="IK68" i="3"/>
  <c r="IR68" i="3"/>
  <c r="NH62" i="3"/>
  <c r="NA62" i="3"/>
  <c r="NG62" i="3"/>
  <c r="NE62" i="3"/>
  <c r="XB48" i="3"/>
  <c r="XC48" i="3"/>
  <c r="SL54" i="3"/>
  <c r="SM54" i="3"/>
  <c r="SN54" i="3" s="1"/>
  <c r="NV60" i="3"/>
  <c r="NW60" i="3"/>
  <c r="QE57" i="3"/>
  <c r="QD57" i="3"/>
  <c r="VN50" i="3"/>
  <c r="VO50" i="3"/>
  <c r="UT51" i="3"/>
  <c r="UU51" i="3"/>
  <c r="UV51" i="3" s="1"/>
  <c r="IM67" i="3"/>
  <c r="IL67" i="3"/>
  <c r="W68" i="9"/>
  <c r="PJ58" i="3"/>
  <c r="PK58" i="3"/>
  <c r="PL58" i="3" s="1"/>
  <c r="MI62" i="3"/>
  <c r="MH62" i="3"/>
  <c r="LI69" i="9"/>
  <c r="FO69" i="9"/>
  <c r="LM69" i="9"/>
  <c r="LH69" i="9"/>
  <c r="JO69" i="9"/>
  <c r="JJ69" i="9"/>
  <c r="HN69" i="9"/>
  <c r="HQ69" i="9"/>
  <c r="HM69" i="9"/>
  <c r="FN69" i="9"/>
  <c r="FP69" i="9"/>
  <c r="DQ69" i="9"/>
  <c r="DT69" i="9"/>
  <c r="X69" i="9"/>
  <c r="BV69" i="9"/>
  <c r="G69" i="9"/>
  <c r="U69" i="9"/>
  <c r="V69" i="9"/>
  <c r="JK69" i="9"/>
  <c r="FQ69" i="9"/>
  <c r="HL69" i="9"/>
  <c r="HO69" i="9"/>
  <c r="FS69" i="9"/>
  <c r="DR69" i="9"/>
  <c r="DP69" i="9"/>
  <c r="BR69" i="9"/>
  <c r="BU69" i="9" s="1"/>
  <c r="F69" i="9"/>
  <c r="T69" i="9"/>
  <c r="FL74" i="3"/>
  <c r="FI74" i="3"/>
  <c r="FJ74" i="3"/>
  <c r="PM59" i="3"/>
  <c r="PI59" i="3"/>
  <c r="PO59" i="3"/>
  <c r="PP59" i="3"/>
  <c r="MN63" i="3"/>
  <c r="MG63" i="3"/>
  <c r="MM63" i="3"/>
  <c r="MK63" i="3"/>
  <c r="TI54" i="3"/>
  <c r="TK54" i="3"/>
  <c r="TE54" i="3"/>
  <c r="TL54" i="3"/>
  <c r="WN50" i="3"/>
  <c r="WM50" i="3"/>
  <c r="WK50" i="3"/>
  <c r="WG50" i="3"/>
  <c r="FV73" i="3"/>
  <c r="FT73" i="3"/>
  <c r="FS73" i="3"/>
  <c r="CG82" i="3"/>
  <c r="CH82" i="3"/>
  <c r="CJ82" i="3"/>
  <c r="EF77" i="3"/>
  <c r="EE77" i="3"/>
  <c r="EH77" i="3"/>
  <c r="EO76" i="3"/>
  <c r="EP76" i="3"/>
  <c r="ER76" i="3"/>
  <c r="UZ52" i="3"/>
  <c r="UW52" i="3"/>
  <c r="US52" i="3"/>
  <c r="UY52" i="3"/>
  <c r="CT81" i="3"/>
  <c r="CR81" i="3"/>
  <c r="CQ81" i="3"/>
  <c r="KB62" i="3"/>
  <c r="AR88" i="3"/>
  <c r="AQ89" i="3"/>
  <c r="M89" i="3"/>
  <c r="N88" i="3"/>
  <c r="JX65" i="3"/>
  <c r="JW66" i="3"/>
  <c r="AH71" i="3"/>
  <c r="AG72" i="3"/>
  <c r="W89" i="3"/>
  <c r="X88" i="3"/>
  <c r="Z87" i="3"/>
  <c r="AB87" i="3"/>
  <c r="Y87" i="3"/>
  <c r="AV87" i="3"/>
  <c r="AS87" i="3"/>
  <c r="AT87" i="3"/>
  <c r="A91" i="3"/>
  <c r="KE64" i="3"/>
  <c r="KF64" i="3"/>
  <c r="KC64" i="3"/>
  <c r="JY64" i="3"/>
  <c r="AJ70" i="3"/>
  <c r="AI70" i="3"/>
  <c r="AL70" i="3"/>
  <c r="KA63" i="3"/>
  <c r="JZ63" i="3"/>
  <c r="R87" i="3"/>
  <c r="O87" i="3"/>
  <c r="P87" i="3"/>
  <c r="EB79" i="3"/>
  <c r="AF72" i="3"/>
  <c r="TB56" i="3"/>
  <c r="RN58" i="3"/>
  <c r="WX51" i="3"/>
  <c r="PZ60" i="3"/>
  <c r="V89" i="3"/>
  <c r="DR80" i="3"/>
  <c r="FF76" i="3"/>
  <c r="EV77" i="3"/>
  <c r="OL62" i="3"/>
  <c r="KP67" i="3"/>
  <c r="EL78" i="3"/>
  <c r="FP75" i="3"/>
  <c r="BJ86" i="3"/>
  <c r="LJ66" i="3"/>
  <c r="QT59" i="3"/>
  <c r="CX82" i="3"/>
  <c r="GT72" i="3"/>
  <c r="PF61" i="3"/>
  <c r="HN71" i="3"/>
  <c r="AZ87" i="3"/>
  <c r="BT85" i="3"/>
  <c r="NR63" i="3"/>
  <c r="JV66" i="3"/>
  <c r="WD52" i="3"/>
  <c r="UP54" i="3"/>
  <c r="SH57" i="3"/>
  <c r="VJ53" i="3"/>
  <c r="CN83" i="3"/>
  <c r="MX64" i="3"/>
  <c r="AP89" i="3"/>
  <c r="JB69" i="3"/>
  <c r="CD84" i="3"/>
  <c r="FZ74" i="3"/>
  <c r="DH81" i="3"/>
  <c r="IH70" i="3"/>
  <c r="TV55" i="3"/>
  <c r="GJ73" i="3"/>
  <c r="L89" i="3"/>
  <c r="MD65" i="3"/>
  <c r="UB52" i="3" l="1"/>
  <c r="MJ62" i="3"/>
  <c r="VP50" i="3"/>
  <c r="NX60" i="3"/>
  <c r="XD48" i="3"/>
  <c r="TH53" i="3"/>
  <c r="OR59" i="3"/>
  <c r="ND61" i="3"/>
  <c r="QF57" i="3"/>
  <c r="KV64" i="3"/>
  <c r="QZ56" i="3"/>
  <c r="IN67" i="3"/>
  <c r="RT55" i="3"/>
  <c r="BW84" i="3"/>
  <c r="BP85" i="3"/>
  <c r="BC86" i="3"/>
  <c r="BM85" i="3"/>
  <c r="BD86" i="3"/>
  <c r="BZ84" i="3"/>
  <c r="DS69" i="9"/>
  <c r="HP69" i="9"/>
  <c r="LP63" i="3"/>
  <c r="WJ49" i="3"/>
  <c r="BA88" i="3"/>
  <c r="BB87" i="3"/>
  <c r="BF87" i="3" s="1"/>
  <c r="IJ70" i="3"/>
  <c r="II71" i="3"/>
  <c r="NT63" i="3"/>
  <c r="NS64" i="3"/>
  <c r="WY52" i="3"/>
  <c r="WZ51" i="3"/>
  <c r="QU60" i="3"/>
  <c r="QV59" i="3"/>
  <c r="GK74" i="3"/>
  <c r="GL73" i="3"/>
  <c r="KQ68" i="3"/>
  <c r="KR67" i="3"/>
  <c r="JD69" i="3"/>
  <c r="JC70" i="3"/>
  <c r="DJ81" i="3"/>
  <c r="DI82" i="3"/>
  <c r="OM63" i="3"/>
  <c r="ON62" i="3"/>
  <c r="C71" i="9"/>
  <c r="D71" i="9" s="1"/>
  <c r="HP71" i="3"/>
  <c r="HO72" i="3"/>
  <c r="BK87" i="3"/>
  <c r="BL86" i="3"/>
  <c r="BP86" i="3" s="1"/>
  <c r="EN78" i="3"/>
  <c r="EM79" i="3"/>
  <c r="FQ76" i="3"/>
  <c r="FR75" i="3"/>
  <c r="WE53" i="3"/>
  <c r="WF52" i="3"/>
  <c r="FH76" i="3"/>
  <c r="FG77" i="3"/>
  <c r="MZ64" i="3"/>
  <c r="MY65" i="3"/>
  <c r="DT80" i="3"/>
  <c r="DS81" i="3"/>
  <c r="VL53" i="3"/>
  <c r="VK54" i="3"/>
  <c r="QB60" i="3"/>
  <c r="QA61" i="3"/>
  <c r="GA75" i="3"/>
  <c r="GB74" i="3"/>
  <c r="RO59" i="3"/>
  <c r="RP58" i="3"/>
  <c r="SJ57" i="3"/>
  <c r="SI58" i="3"/>
  <c r="CZ82" i="3"/>
  <c r="CY83" i="3"/>
  <c r="GV72" i="3"/>
  <c r="GU73" i="3"/>
  <c r="LK67" i="3"/>
  <c r="LL66" i="3"/>
  <c r="EX77" i="3"/>
  <c r="EW78" i="3"/>
  <c r="BU86" i="3"/>
  <c r="BV85" i="3"/>
  <c r="BX85" i="3" s="1"/>
  <c r="TW56" i="3"/>
  <c r="TX55" i="3"/>
  <c r="CO84" i="3"/>
  <c r="CP83" i="3"/>
  <c r="UQ55" i="3"/>
  <c r="UR54" i="3"/>
  <c r="EC80" i="3"/>
  <c r="ED79" i="3"/>
  <c r="CE85" i="3"/>
  <c r="CF84" i="3"/>
  <c r="TC57" i="3"/>
  <c r="TD56" i="3"/>
  <c r="MF65" i="3"/>
  <c r="ME66" i="3"/>
  <c r="PG62" i="3"/>
  <c r="PH61" i="3"/>
  <c r="WI50" i="3"/>
  <c r="WH50" i="3"/>
  <c r="MH63" i="3"/>
  <c r="MI63" i="3"/>
  <c r="PJ59" i="3"/>
  <c r="PK59" i="3"/>
  <c r="PL59" i="3" s="1"/>
  <c r="NC62" i="3"/>
  <c r="ND62" i="3" s="1"/>
  <c r="NB62" i="3"/>
  <c r="VN51" i="3"/>
  <c r="VO51" i="3"/>
  <c r="VP51" i="3" s="1"/>
  <c r="RS56" i="3"/>
  <c r="RT56" i="3" s="1"/>
  <c r="RR56" i="3"/>
  <c r="NW61" i="3"/>
  <c r="NV61" i="3"/>
  <c r="SM55" i="3"/>
  <c r="SN55" i="3" s="1"/>
  <c r="SL55" i="3"/>
  <c r="XB49" i="3"/>
  <c r="XC49" i="3"/>
  <c r="XD49" i="3" s="1"/>
  <c r="QY57" i="3"/>
  <c r="QZ57" i="3" s="1"/>
  <c r="QX57" i="3"/>
  <c r="KT65" i="3"/>
  <c r="KU65" i="3"/>
  <c r="KV65" i="3" s="1"/>
  <c r="JF67" i="3"/>
  <c r="JG67" i="3"/>
  <c r="NE63" i="3"/>
  <c r="NH63" i="3"/>
  <c r="NG63" i="3"/>
  <c r="NA63" i="3"/>
  <c r="DX79" i="3"/>
  <c r="DV79" i="3"/>
  <c r="DU79" i="3"/>
  <c r="VQ52" i="3"/>
  <c r="VM52" i="3"/>
  <c r="VS52" i="3"/>
  <c r="VT52" i="3"/>
  <c r="QI59" i="3"/>
  <c r="QJ59" i="3"/>
  <c r="QG59" i="3"/>
  <c r="QC59" i="3"/>
  <c r="GC73" i="3"/>
  <c r="GD73" i="3"/>
  <c r="GF73" i="3"/>
  <c r="RW57" i="3"/>
  <c r="RU57" i="3"/>
  <c r="RX57" i="3"/>
  <c r="RQ57" i="3"/>
  <c r="SO56" i="3"/>
  <c r="SR56" i="3"/>
  <c r="SQ56" i="3"/>
  <c r="SK56" i="3"/>
  <c r="DA81" i="3"/>
  <c r="DD81" i="3"/>
  <c r="DB81" i="3"/>
  <c r="GZ71" i="3"/>
  <c r="GW71" i="3"/>
  <c r="GX71" i="3"/>
  <c r="LT65" i="3"/>
  <c r="LM65" i="3"/>
  <c r="LS65" i="3"/>
  <c r="LQ65" i="3"/>
  <c r="FB76" i="3"/>
  <c r="EZ76" i="3"/>
  <c r="EY76" i="3"/>
  <c r="UC54" i="3"/>
  <c r="UF54" i="3"/>
  <c r="TY54" i="3"/>
  <c r="UE54" i="3"/>
  <c r="CT82" i="3"/>
  <c r="CQ82" i="3"/>
  <c r="CR82" i="3"/>
  <c r="UY53" i="3"/>
  <c r="UW53" i="3"/>
  <c r="US53" i="3"/>
  <c r="UZ53" i="3"/>
  <c r="EE78" i="3"/>
  <c r="EF78" i="3"/>
  <c r="EH78" i="3"/>
  <c r="CH83" i="3"/>
  <c r="CJ83" i="3"/>
  <c r="CG83" i="3"/>
  <c r="TK55" i="3"/>
  <c r="TI55" i="3"/>
  <c r="TE55" i="3"/>
  <c r="TL55" i="3"/>
  <c r="MN64" i="3"/>
  <c r="MG64" i="3"/>
  <c r="MK64" i="3"/>
  <c r="MM64" i="3"/>
  <c r="PM60" i="3"/>
  <c r="PP60" i="3"/>
  <c r="PI60" i="3"/>
  <c r="PO60" i="3"/>
  <c r="UT52" i="3"/>
  <c r="UU52" i="3"/>
  <c r="UV52" i="3" s="1"/>
  <c r="TG54" i="3"/>
  <c r="TH54" i="3" s="1"/>
  <c r="TF54" i="3"/>
  <c r="W69" i="9"/>
  <c r="FR69" i="9"/>
  <c r="JN69" i="9"/>
  <c r="LL69" i="9"/>
  <c r="IM68" i="3"/>
  <c r="IL68" i="3"/>
  <c r="QD58" i="3"/>
  <c r="QE58" i="3"/>
  <c r="LN64" i="3"/>
  <c r="LO64" i="3"/>
  <c r="LP64" i="3" s="1"/>
  <c r="OP60" i="3"/>
  <c r="OQ60" i="3"/>
  <c r="UA53" i="3"/>
  <c r="TZ53" i="3"/>
  <c r="IO69" i="3"/>
  <c r="IR69" i="3"/>
  <c r="IQ69" i="3"/>
  <c r="IK69" i="3"/>
  <c r="NY62" i="3"/>
  <c r="OB62" i="3"/>
  <c r="OA62" i="3"/>
  <c r="NU62" i="3"/>
  <c r="XG50" i="3"/>
  <c r="XE50" i="3"/>
  <c r="XH50" i="3"/>
  <c r="XA50" i="3"/>
  <c r="RC58" i="3"/>
  <c r="RA58" i="3"/>
  <c r="QW58" i="3"/>
  <c r="RD58" i="3"/>
  <c r="GP72" i="3"/>
  <c r="GN72" i="3"/>
  <c r="GM72" i="3"/>
  <c r="KS66" i="3"/>
  <c r="KZ66" i="3"/>
  <c r="KY66" i="3"/>
  <c r="KW66" i="3"/>
  <c r="JI68" i="3"/>
  <c r="JL68" i="3"/>
  <c r="JK68" i="3"/>
  <c r="JE68" i="3"/>
  <c r="DK80" i="3"/>
  <c r="DN80" i="3"/>
  <c r="DL80" i="3"/>
  <c r="OV61" i="3"/>
  <c r="OU61" i="3"/>
  <c r="OO61" i="3"/>
  <c r="OS61" i="3"/>
  <c r="HT70" i="3"/>
  <c r="HQ70" i="3"/>
  <c r="HR70" i="3"/>
  <c r="LH70" i="9"/>
  <c r="LI70" i="9"/>
  <c r="JO70" i="9"/>
  <c r="HO70" i="9"/>
  <c r="HM70" i="9"/>
  <c r="HL70" i="9"/>
  <c r="FS70" i="9"/>
  <c r="FP70" i="9"/>
  <c r="DR70" i="9"/>
  <c r="DP70" i="9"/>
  <c r="BV70" i="9"/>
  <c r="F70" i="9"/>
  <c r="V70" i="9"/>
  <c r="T70" i="9"/>
  <c r="LM70" i="9"/>
  <c r="JJ70" i="9"/>
  <c r="JK70" i="9"/>
  <c r="FQ70" i="9"/>
  <c r="HQ70" i="9"/>
  <c r="HN70" i="9"/>
  <c r="FN70" i="9"/>
  <c r="FO70" i="9"/>
  <c r="DQ70" i="9"/>
  <c r="DT70" i="9"/>
  <c r="X70" i="9"/>
  <c r="BR70" i="9"/>
  <c r="BU70" i="9" s="1"/>
  <c r="G70" i="9"/>
  <c r="U70" i="9"/>
  <c r="EP77" i="3"/>
  <c r="EO77" i="3"/>
  <c r="ER77" i="3"/>
  <c r="FT74" i="3"/>
  <c r="FV74" i="3"/>
  <c r="FS74" i="3"/>
  <c r="WM51" i="3"/>
  <c r="WN51" i="3"/>
  <c r="WG51" i="3"/>
  <c r="WK51" i="3"/>
  <c r="FJ75" i="3"/>
  <c r="FL75" i="3"/>
  <c r="FI75" i="3"/>
  <c r="KB63" i="3"/>
  <c r="AR89" i="3"/>
  <c r="AQ90" i="3"/>
  <c r="AH72" i="3"/>
  <c r="AG73" i="3"/>
  <c r="JX66" i="3"/>
  <c r="JW67" i="3"/>
  <c r="W90" i="3"/>
  <c r="X89" i="3"/>
  <c r="M90" i="3"/>
  <c r="N89" i="3"/>
  <c r="A92" i="3"/>
  <c r="AV88" i="3"/>
  <c r="AT88" i="3"/>
  <c r="AS88" i="3"/>
  <c r="BN86" i="3"/>
  <c r="Z88" i="3"/>
  <c r="AB88" i="3"/>
  <c r="Y88" i="3"/>
  <c r="BZ85" i="3"/>
  <c r="O88" i="3"/>
  <c r="R88" i="3"/>
  <c r="P88" i="3"/>
  <c r="KA64" i="3"/>
  <c r="JZ64" i="3"/>
  <c r="AL71" i="3"/>
  <c r="AJ71" i="3"/>
  <c r="AI71" i="3"/>
  <c r="KE65" i="3"/>
  <c r="KF65" i="3"/>
  <c r="JY65" i="3"/>
  <c r="KC65" i="3"/>
  <c r="DH82" i="3"/>
  <c r="WD53" i="3"/>
  <c r="MD66" i="3"/>
  <c r="OL63" i="3"/>
  <c r="HN72" i="3"/>
  <c r="FZ75" i="3"/>
  <c r="WX52" i="3"/>
  <c r="AF73" i="3"/>
  <c r="UP55" i="3"/>
  <c r="NR64" i="3"/>
  <c r="IH71" i="3"/>
  <c r="L90" i="3"/>
  <c r="BJ87" i="3"/>
  <c r="DR81" i="3"/>
  <c r="JB70" i="3"/>
  <c r="PF62" i="3"/>
  <c r="QT60" i="3"/>
  <c r="RN59" i="3"/>
  <c r="TB57" i="3"/>
  <c r="FF77" i="3"/>
  <c r="V90" i="3"/>
  <c r="VJ54" i="3"/>
  <c r="CD85" i="3"/>
  <c r="FP76" i="3"/>
  <c r="SH58" i="3"/>
  <c r="GT73" i="3"/>
  <c r="KP68" i="3"/>
  <c r="MX65" i="3"/>
  <c r="BT86" i="3"/>
  <c r="JV67" i="3"/>
  <c r="PZ61" i="3"/>
  <c r="AZ88" i="3"/>
  <c r="EV78" i="3"/>
  <c r="TV56" i="3"/>
  <c r="EB80" i="3"/>
  <c r="EL79" i="3"/>
  <c r="GJ74" i="3"/>
  <c r="AP90" i="3"/>
  <c r="CN84" i="3"/>
  <c r="LJ67" i="3"/>
  <c r="CX83" i="3"/>
  <c r="OR60" i="3" l="1"/>
  <c r="QF58" i="3"/>
  <c r="JH67" i="3"/>
  <c r="MJ63" i="3"/>
  <c r="IN68" i="3"/>
  <c r="NX61" i="3"/>
  <c r="BC87" i="3"/>
  <c r="BW85" i="3"/>
  <c r="BM86" i="3"/>
  <c r="BD87" i="3"/>
  <c r="FR70" i="9"/>
  <c r="LL70" i="9"/>
  <c r="UB53" i="3"/>
  <c r="PG63" i="3"/>
  <c r="PH62" i="3"/>
  <c r="TD57" i="3"/>
  <c r="TC58" i="3"/>
  <c r="CF85" i="3"/>
  <c r="CE86" i="3"/>
  <c r="ED80" i="3"/>
  <c r="EC81" i="3"/>
  <c r="UR55" i="3"/>
  <c r="UQ56" i="3"/>
  <c r="CP84" i="3"/>
  <c r="CO85" i="3"/>
  <c r="TX56" i="3"/>
  <c r="TW57" i="3"/>
  <c r="BU87" i="3"/>
  <c r="BV86" i="3"/>
  <c r="BW86" i="3" s="1"/>
  <c r="LL67" i="3"/>
  <c r="LK68" i="3"/>
  <c r="RP59" i="3"/>
  <c r="RO60" i="3"/>
  <c r="GB75" i="3"/>
  <c r="GA76" i="3"/>
  <c r="WF53" i="3"/>
  <c r="WE54" i="3"/>
  <c r="FQ77" i="3"/>
  <c r="FR76" i="3"/>
  <c r="BL87" i="3"/>
  <c r="BN87" i="3" s="1"/>
  <c r="BK88" i="3"/>
  <c r="DJ82" i="3"/>
  <c r="DI83" i="3"/>
  <c r="JC71" i="3"/>
  <c r="JD70" i="3"/>
  <c r="NS65" i="3"/>
  <c r="NT64" i="3"/>
  <c r="IJ71" i="3"/>
  <c r="II72" i="3"/>
  <c r="ME67" i="3"/>
  <c r="MF66" i="3"/>
  <c r="EX78" i="3"/>
  <c r="EW79" i="3"/>
  <c r="GV73" i="3"/>
  <c r="GU74" i="3"/>
  <c r="CY84" i="3"/>
  <c r="CZ83" i="3"/>
  <c r="SJ58" i="3"/>
  <c r="SI59" i="3"/>
  <c r="QB61" i="3"/>
  <c r="QA62" i="3"/>
  <c r="VK55" i="3"/>
  <c r="VL54" i="3"/>
  <c r="DS82" i="3"/>
  <c r="DT81" i="3"/>
  <c r="MZ65" i="3"/>
  <c r="MY66" i="3"/>
  <c r="FG78" i="3"/>
  <c r="FH77" i="3"/>
  <c r="EM80" i="3"/>
  <c r="EN79" i="3"/>
  <c r="C72" i="9"/>
  <c r="D72" i="9" s="1"/>
  <c r="HO73" i="3"/>
  <c r="HP72" i="3"/>
  <c r="ON63" i="3"/>
  <c r="OM64" i="3"/>
  <c r="KQ69" i="3"/>
  <c r="KR68" i="3"/>
  <c r="GK75" i="3"/>
  <c r="GL74" i="3"/>
  <c r="QV60" i="3"/>
  <c r="QU61" i="3"/>
  <c r="WZ52" i="3"/>
  <c r="WY53" i="3"/>
  <c r="BA89" i="3"/>
  <c r="BB88" i="3"/>
  <c r="BC88" i="3" s="1"/>
  <c r="JN70" i="9"/>
  <c r="W70" i="9"/>
  <c r="DS70" i="9"/>
  <c r="HP70" i="9"/>
  <c r="OQ61" i="3"/>
  <c r="OP61" i="3"/>
  <c r="JG68" i="3"/>
  <c r="JF68" i="3"/>
  <c r="QX58" i="3"/>
  <c r="QY58" i="3"/>
  <c r="PJ60" i="3"/>
  <c r="PK60" i="3"/>
  <c r="TG55" i="3"/>
  <c r="TF55" i="3"/>
  <c r="UU53" i="3"/>
  <c r="UT53" i="3"/>
  <c r="QE59" i="3"/>
  <c r="QD59" i="3"/>
  <c r="VN52" i="3"/>
  <c r="VO52" i="3"/>
  <c r="MN65" i="3"/>
  <c r="MM65" i="3"/>
  <c r="MK65" i="3"/>
  <c r="MG65" i="3"/>
  <c r="EY77" i="3"/>
  <c r="EZ77" i="3"/>
  <c r="FB77" i="3"/>
  <c r="GW72" i="3"/>
  <c r="GX72" i="3"/>
  <c r="GZ72" i="3"/>
  <c r="DD82" i="3"/>
  <c r="DA82" i="3"/>
  <c r="DB82" i="3"/>
  <c r="SR57" i="3"/>
  <c r="SK57" i="3"/>
  <c r="SO57" i="3"/>
  <c r="SQ57" i="3"/>
  <c r="QJ60" i="3"/>
  <c r="QC60" i="3"/>
  <c r="QG60" i="3"/>
  <c r="QI60" i="3"/>
  <c r="VQ53" i="3"/>
  <c r="VS53" i="3"/>
  <c r="VT53" i="3"/>
  <c r="VM53" i="3"/>
  <c r="DU80" i="3"/>
  <c r="DX80" i="3"/>
  <c r="DV80" i="3"/>
  <c r="NH64" i="3"/>
  <c r="NA64" i="3"/>
  <c r="NG64" i="3"/>
  <c r="NE64" i="3"/>
  <c r="FI76" i="3"/>
  <c r="FL76" i="3"/>
  <c r="FJ76" i="3"/>
  <c r="EO78" i="3"/>
  <c r="EP78" i="3"/>
  <c r="ER78" i="3"/>
  <c r="HQ71" i="3"/>
  <c r="HR71" i="3"/>
  <c r="HT71" i="3"/>
  <c r="OO62" i="3"/>
  <c r="OU62" i="3"/>
  <c r="OS62" i="3"/>
  <c r="OV62" i="3"/>
  <c r="KY67" i="3"/>
  <c r="KZ67" i="3"/>
  <c r="KW67" i="3"/>
  <c r="KS67" i="3"/>
  <c r="GM73" i="3"/>
  <c r="GP73" i="3"/>
  <c r="GN73" i="3"/>
  <c r="RD59" i="3"/>
  <c r="RC59" i="3"/>
  <c r="RA59" i="3"/>
  <c r="QW59" i="3"/>
  <c r="XG51" i="3"/>
  <c r="XE51" i="3"/>
  <c r="XA51" i="3"/>
  <c r="XH51" i="3"/>
  <c r="WH51" i="3"/>
  <c r="WI51" i="3"/>
  <c r="KT66" i="3"/>
  <c r="KU66" i="3"/>
  <c r="XB50" i="3"/>
  <c r="XC50" i="3"/>
  <c r="NV62" i="3"/>
  <c r="NW62" i="3"/>
  <c r="IM69" i="3"/>
  <c r="IL69" i="3"/>
  <c r="MH64" i="3"/>
  <c r="MI64" i="3"/>
  <c r="TZ54" i="3"/>
  <c r="UA54" i="3"/>
  <c r="LO65" i="3"/>
  <c r="LN65" i="3"/>
  <c r="SL56" i="3"/>
  <c r="SM56" i="3"/>
  <c r="RR57" i="3"/>
  <c r="RS57" i="3"/>
  <c r="NC63" i="3"/>
  <c r="NB63" i="3"/>
  <c r="WJ50" i="3"/>
  <c r="PO61" i="3"/>
  <c r="PM61" i="3"/>
  <c r="PP61" i="3"/>
  <c r="PI61" i="3"/>
  <c r="TI56" i="3"/>
  <c r="TL56" i="3"/>
  <c r="TK56" i="3"/>
  <c r="TE56" i="3"/>
  <c r="CH84" i="3"/>
  <c r="CG84" i="3"/>
  <c r="CJ84" i="3"/>
  <c r="EF79" i="3"/>
  <c r="EE79" i="3"/>
  <c r="EH79" i="3"/>
  <c r="UZ54" i="3"/>
  <c r="UY54" i="3"/>
  <c r="US54" i="3"/>
  <c r="UW54" i="3"/>
  <c r="CR83" i="3"/>
  <c r="CT83" i="3"/>
  <c r="CQ83" i="3"/>
  <c r="UE55" i="3"/>
  <c r="UC55" i="3"/>
  <c r="UF55" i="3"/>
  <c r="TY55" i="3"/>
  <c r="LS66" i="3"/>
  <c r="LM66" i="3"/>
  <c r="LQ66" i="3"/>
  <c r="LT66" i="3"/>
  <c r="RU58" i="3"/>
  <c r="RQ58" i="3"/>
  <c r="RW58" i="3"/>
  <c r="RX58" i="3"/>
  <c r="GC74" i="3"/>
  <c r="GF74" i="3"/>
  <c r="GD74" i="3"/>
  <c r="WN52" i="3"/>
  <c r="WK52" i="3"/>
  <c r="WM52" i="3"/>
  <c r="WG52" i="3"/>
  <c r="FT75" i="3"/>
  <c r="FS75" i="3"/>
  <c r="FV75" i="3"/>
  <c r="LI71" i="9"/>
  <c r="LM71" i="9"/>
  <c r="JO71" i="9"/>
  <c r="JJ71" i="9"/>
  <c r="HL71" i="9"/>
  <c r="HQ71" i="9"/>
  <c r="HM71" i="9"/>
  <c r="FP71" i="9"/>
  <c r="FS71" i="9"/>
  <c r="DQ71" i="9"/>
  <c r="DT71" i="9"/>
  <c r="BV71" i="9"/>
  <c r="G71" i="9"/>
  <c r="V71" i="9"/>
  <c r="U71" i="9"/>
  <c r="LH71" i="9"/>
  <c r="JK71" i="9"/>
  <c r="FQ71" i="9"/>
  <c r="HN71" i="9"/>
  <c r="HO71" i="9"/>
  <c r="FO71" i="9"/>
  <c r="FN71" i="9"/>
  <c r="DR71" i="9"/>
  <c r="DP71" i="9"/>
  <c r="X71" i="9"/>
  <c r="BR71" i="9"/>
  <c r="BU71" i="9" s="1"/>
  <c r="F71" i="9"/>
  <c r="T71" i="9"/>
  <c r="DN81" i="3"/>
  <c r="DL81" i="3"/>
  <c r="DK81" i="3"/>
  <c r="JL69" i="3"/>
  <c r="JK69" i="3"/>
  <c r="JI69" i="3"/>
  <c r="JE69" i="3"/>
  <c r="OA63" i="3"/>
  <c r="NY63" i="3"/>
  <c r="OB63" i="3"/>
  <c r="NU63" i="3"/>
  <c r="IQ70" i="3"/>
  <c r="IR70" i="3"/>
  <c r="IK70" i="3"/>
  <c r="IO70" i="3"/>
  <c r="KB64" i="3"/>
  <c r="AH73" i="3"/>
  <c r="AG74" i="3"/>
  <c r="AR90" i="3"/>
  <c r="AQ91" i="3"/>
  <c r="JX67" i="3"/>
  <c r="JW68" i="3"/>
  <c r="M91" i="3"/>
  <c r="N90" i="3"/>
  <c r="W91" i="3"/>
  <c r="X90" i="3"/>
  <c r="A93" i="3"/>
  <c r="Z89" i="3"/>
  <c r="AB89" i="3"/>
  <c r="Y89" i="3"/>
  <c r="R89" i="3"/>
  <c r="O89" i="3"/>
  <c r="P89" i="3"/>
  <c r="KA65" i="3"/>
  <c r="JZ65" i="3"/>
  <c r="KF66" i="3"/>
  <c r="KE66" i="3"/>
  <c r="KC66" i="3"/>
  <c r="JY66" i="3"/>
  <c r="AL72" i="3"/>
  <c r="AI72" i="3"/>
  <c r="AJ72" i="3"/>
  <c r="AV89" i="3"/>
  <c r="AT89" i="3"/>
  <c r="AS89" i="3"/>
  <c r="GJ75" i="3"/>
  <c r="CD86" i="3"/>
  <c r="EV79" i="3"/>
  <c r="WX53" i="3"/>
  <c r="EB81" i="3"/>
  <c r="WD54" i="3"/>
  <c r="TV57" i="3"/>
  <c r="L91" i="3"/>
  <c r="DR82" i="3"/>
  <c r="BJ88" i="3"/>
  <c r="FZ76" i="3"/>
  <c r="IH72" i="3"/>
  <c r="DH83" i="3"/>
  <c r="OL64" i="3"/>
  <c r="LJ68" i="3"/>
  <c r="PF63" i="3"/>
  <c r="NR65" i="3"/>
  <c r="EL80" i="3"/>
  <c r="BT87" i="3"/>
  <c r="CX84" i="3"/>
  <c r="QT61" i="3"/>
  <c r="SH59" i="3"/>
  <c r="AZ89" i="3"/>
  <c r="FP77" i="3"/>
  <c r="VJ55" i="3"/>
  <c r="JB71" i="3"/>
  <c r="CN85" i="3"/>
  <c r="TB58" i="3"/>
  <c r="GT74" i="3"/>
  <c r="HN73" i="3"/>
  <c r="KP69" i="3"/>
  <c r="FF78" i="3"/>
  <c r="PZ62" i="3"/>
  <c r="AF74" i="3"/>
  <c r="V91" i="3"/>
  <c r="MD67" i="3"/>
  <c r="RN60" i="3"/>
  <c r="UP56" i="3"/>
  <c r="MX66" i="3"/>
  <c r="JV68" i="3"/>
  <c r="AP91" i="3"/>
  <c r="ND63" i="3" l="1"/>
  <c r="IN69" i="3"/>
  <c r="TH55" i="3"/>
  <c r="RT57" i="3"/>
  <c r="MJ64" i="3"/>
  <c r="NX62" i="3"/>
  <c r="KV66" i="3"/>
  <c r="QF59" i="3"/>
  <c r="OR61" i="3"/>
  <c r="SN56" i="3"/>
  <c r="UB54" i="3"/>
  <c r="XD50" i="3"/>
  <c r="WJ51" i="3"/>
  <c r="QZ58" i="3"/>
  <c r="VP52" i="3"/>
  <c r="PL60" i="3"/>
  <c r="BP87" i="3"/>
  <c r="BF88" i="3"/>
  <c r="BM87" i="3"/>
  <c r="BX86" i="3"/>
  <c r="BD88" i="3"/>
  <c r="BZ86" i="3"/>
  <c r="W71" i="9"/>
  <c r="DS71" i="9"/>
  <c r="FR71" i="9"/>
  <c r="LL71" i="9"/>
  <c r="JN71" i="9"/>
  <c r="LP65" i="3"/>
  <c r="BB89" i="3"/>
  <c r="BF89" i="3" s="1"/>
  <c r="BA90" i="3"/>
  <c r="GL75" i="3"/>
  <c r="GK76" i="3"/>
  <c r="KR69" i="3"/>
  <c r="KQ70" i="3"/>
  <c r="HO74" i="3"/>
  <c r="C73" i="9"/>
  <c r="D73" i="9" s="1"/>
  <c r="HP73" i="3"/>
  <c r="MY67" i="3"/>
  <c r="MZ66" i="3"/>
  <c r="QB62" i="3"/>
  <c r="QA63" i="3"/>
  <c r="SJ59" i="3"/>
  <c r="SI60" i="3"/>
  <c r="GV74" i="3"/>
  <c r="GU75" i="3"/>
  <c r="EW80" i="3"/>
  <c r="EX79" i="3"/>
  <c r="II73" i="3"/>
  <c r="IJ72" i="3"/>
  <c r="DJ83" i="3"/>
  <c r="DI84" i="3"/>
  <c r="BL88" i="3"/>
  <c r="BN88" i="3" s="1"/>
  <c r="BK89" i="3"/>
  <c r="WE55" i="3"/>
  <c r="WF54" i="3"/>
  <c r="GA77" i="3"/>
  <c r="GB76" i="3"/>
  <c r="RP60" i="3"/>
  <c r="RO61" i="3"/>
  <c r="LL68" i="3"/>
  <c r="LK69" i="3"/>
  <c r="TX57" i="3"/>
  <c r="TW58" i="3"/>
  <c r="CP85" i="3"/>
  <c r="CO86" i="3"/>
  <c r="UR56" i="3"/>
  <c r="UQ57" i="3"/>
  <c r="EC82" i="3"/>
  <c r="ED81" i="3"/>
  <c r="CF86" i="3"/>
  <c r="CE87" i="3"/>
  <c r="TC59" i="3"/>
  <c r="TD58" i="3"/>
  <c r="WY54" i="3"/>
  <c r="WZ53" i="3"/>
  <c r="QV61" i="3"/>
  <c r="QU62" i="3"/>
  <c r="ON64" i="3"/>
  <c r="OM65" i="3"/>
  <c r="EM81" i="3"/>
  <c r="EN80" i="3"/>
  <c r="FH78" i="3"/>
  <c r="FG79" i="3"/>
  <c r="DT82" i="3"/>
  <c r="DS83" i="3"/>
  <c r="VL55" i="3"/>
  <c r="VK56" i="3"/>
  <c r="CZ84" i="3"/>
  <c r="CY85" i="3"/>
  <c r="MF67" i="3"/>
  <c r="ME68" i="3"/>
  <c r="NT65" i="3"/>
  <c r="NS66" i="3"/>
  <c r="JD71" i="3"/>
  <c r="JC72" i="3"/>
  <c r="FR77" i="3"/>
  <c r="FQ78" i="3"/>
  <c r="BV87" i="3"/>
  <c r="BX87" i="3" s="1"/>
  <c r="BU88" i="3"/>
  <c r="PH63" i="3"/>
  <c r="PG64" i="3"/>
  <c r="NV63" i="3"/>
  <c r="NW63" i="3"/>
  <c r="NX63" i="3" s="1"/>
  <c r="JG69" i="3"/>
  <c r="JF69" i="3"/>
  <c r="HP71" i="9"/>
  <c r="WH52" i="3"/>
  <c r="WI52" i="3"/>
  <c r="TG56" i="3"/>
  <c r="TF56" i="3"/>
  <c r="PK61" i="3"/>
  <c r="PJ61" i="3"/>
  <c r="XC51" i="3"/>
  <c r="XB51" i="3"/>
  <c r="KU67" i="3"/>
  <c r="KT67" i="3"/>
  <c r="VO53" i="3"/>
  <c r="VN53" i="3"/>
  <c r="QE60" i="3"/>
  <c r="QD60" i="3"/>
  <c r="SM57" i="3"/>
  <c r="SL57" i="3"/>
  <c r="XE52" i="3"/>
  <c r="XG52" i="3"/>
  <c r="XH52" i="3"/>
  <c r="XA52" i="3"/>
  <c r="RA60" i="3"/>
  <c r="RD60" i="3"/>
  <c r="RC60" i="3"/>
  <c r="QW60" i="3"/>
  <c r="OO63" i="3"/>
  <c r="OS63" i="3"/>
  <c r="OV63" i="3"/>
  <c r="OU63" i="3"/>
  <c r="EP79" i="3"/>
  <c r="EO79" i="3"/>
  <c r="ER79" i="3"/>
  <c r="FJ77" i="3"/>
  <c r="FI77" i="3"/>
  <c r="FL77" i="3"/>
  <c r="DV81" i="3"/>
  <c r="DU81" i="3"/>
  <c r="DX81" i="3"/>
  <c r="VM54" i="3"/>
  <c r="VT54" i="3"/>
  <c r="VQ54" i="3"/>
  <c r="VS54" i="3"/>
  <c r="DB83" i="3"/>
  <c r="DA83" i="3"/>
  <c r="DD83" i="3"/>
  <c r="MK66" i="3"/>
  <c r="MN66" i="3"/>
  <c r="MM66" i="3"/>
  <c r="MG66" i="3"/>
  <c r="NY64" i="3"/>
  <c r="OA64" i="3"/>
  <c r="OB64" i="3"/>
  <c r="NU64" i="3"/>
  <c r="JE70" i="3"/>
  <c r="JL70" i="3"/>
  <c r="JI70" i="3"/>
  <c r="JK70" i="3"/>
  <c r="FS76" i="3"/>
  <c r="FV76" i="3"/>
  <c r="FT76" i="3"/>
  <c r="PI62" i="3"/>
  <c r="PP62" i="3"/>
  <c r="PM62" i="3"/>
  <c r="PO62" i="3"/>
  <c r="IL70" i="3"/>
  <c r="IM70" i="3"/>
  <c r="IN70" i="3" s="1"/>
  <c r="RS58" i="3"/>
  <c r="RR58" i="3"/>
  <c r="LO66" i="3"/>
  <c r="LN66" i="3"/>
  <c r="UA55" i="3"/>
  <c r="TZ55" i="3"/>
  <c r="UT54" i="3"/>
  <c r="UU54" i="3"/>
  <c r="UV54" i="3" s="1"/>
  <c r="QY59" i="3"/>
  <c r="QX59" i="3"/>
  <c r="OP62" i="3"/>
  <c r="OQ62" i="3"/>
  <c r="OR62" i="3" s="1"/>
  <c r="NC64" i="3"/>
  <c r="NB64" i="3"/>
  <c r="MI65" i="3"/>
  <c r="MH65" i="3"/>
  <c r="UV53" i="3"/>
  <c r="JH68" i="3"/>
  <c r="GP74" i="3"/>
  <c r="GN74" i="3"/>
  <c r="GM74" i="3"/>
  <c r="KW68" i="3"/>
  <c r="KZ68" i="3"/>
  <c r="KY68" i="3"/>
  <c r="KS68" i="3"/>
  <c r="HR72" i="3"/>
  <c r="HT72" i="3"/>
  <c r="HQ72" i="3"/>
  <c r="LM72" i="9"/>
  <c r="JK72" i="9"/>
  <c r="FQ72" i="9"/>
  <c r="HM72" i="9"/>
  <c r="HL72" i="9"/>
  <c r="FP72" i="9"/>
  <c r="FN72" i="9"/>
  <c r="DR72" i="9"/>
  <c r="DT72" i="9"/>
  <c r="BV72" i="9"/>
  <c r="F72" i="9"/>
  <c r="U72" i="9"/>
  <c r="LI72" i="9"/>
  <c r="LH72" i="9"/>
  <c r="JO72" i="9"/>
  <c r="JJ72" i="9"/>
  <c r="HQ72" i="9"/>
  <c r="HO72" i="9"/>
  <c r="HN72" i="9"/>
  <c r="FS72" i="9"/>
  <c r="FO72" i="9"/>
  <c r="DQ72" i="9"/>
  <c r="DP72" i="9"/>
  <c r="X72" i="9"/>
  <c r="BR72" i="9"/>
  <c r="BU72" i="9" s="1"/>
  <c r="G72" i="9"/>
  <c r="T72" i="9"/>
  <c r="V72" i="9"/>
  <c r="NA65" i="3"/>
  <c r="NG65" i="3"/>
  <c r="NE65" i="3"/>
  <c r="NH65" i="3"/>
  <c r="QC61" i="3"/>
  <c r="QJ61" i="3"/>
  <c r="QG61" i="3"/>
  <c r="QI61" i="3"/>
  <c r="SQ58" i="3"/>
  <c r="SR58" i="3"/>
  <c r="SO58" i="3"/>
  <c r="SK58" i="3"/>
  <c r="GX73" i="3"/>
  <c r="GW73" i="3"/>
  <c r="GZ73" i="3"/>
  <c r="EY78" i="3"/>
  <c r="FB78" i="3"/>
  <c r="EZ78" i="3"/>
  <c r="IK71" i="3"/>
  <c r="IQ71" i="3"/>
  <c r="IR71" i="3"/>
  <c r="IO71" i="3"/>
  <c r="DN82" i="3"/>
  <c r="DL82" i="3"/>
  <c r="DK82" i="3"/>
  <c r="WN53" i="3"/>
  <c r="WK53" i="3"/>
  <c r="WM53" i="3"/>
  <c r="WG53" i="3"/>
  <c r="GD75" i="3"/>
  <c r="GC75" i="3"/>
  <c r="GF75" i="3"/>
  <c r="RU59" i="3"/>
  <c r="RQ59" i="3"/>
  <c r="RX59" i="3"/>
  <c r="RW59" i="3"/>
  <c r="LT67" i="3"/>
  <c r="LS67" i="3"/>
  <c r="LQ67" i="3"/>
  <c r="LM67" i="3"/>
  <c r="UF56" i="3"/>
  <c r="UC56" i="3"/>
  <c r="UE56" i="3"/>
  <c r="TY56" i="3"/>
  <c r="CR84" i="3"/>
  <c r="CT84" i="3"/>
  <c r="CQ84" i="3"/>
  <c r="US55" i="3"/>
  <c r="UZ55" i="3"/>
  <c r="UY55" i="3"/>
  <c r="UW55" i="3"/>
  <c r="EF80" i="3"/>
  <c r="EH80" i="3"/>
  <c r="EE80" i="3"/>
  <c r="CG85" i="3"/>
  <c r="CJ85" i="3"/>
  <c r="CH85" i="3"/>
  <c r="TL57" i="3"/>
  <c r="TK57" i="3"/>
  <c r="TE57" i="3"/>
  <c r="TI57" i="3"/>
  <c r="KB65" i="3"/>
  <c r="AR91" i="3"/>
  <c r="AQ92" i="3"/>
  <c r="AH74" i="3"/>
  <c r="AG75" i="3"/>
  <c r="X91" i="3"/>
  <c r="W92" i="3"/>
  <c r="JX68" i="3"/>
  <c r="JW69" i="3"/>
  <c r="M92" i="3"/>
  <c r="N91" i="3"/>
  <c r="Z90" i="3"/>
  <c r="AB90" i="3"/>
  <c r="Y90" i="3"/>
  <c r="AV90" i="3"/>
  <c r="AT90" i="3"/>
  <c r="AS90" i="3"/>
  <c r="AL73" i="3"/>
  <c r="AI73" i="3"/>
  <c r="AJ73" i="3"/>
  <c r="O90" i="3"/>
  <c r="R90" i="3"/>
  <c r="P90" i="3"/>
  <c r="A94" i="3"/>
  <c r="JZ66" i="3"/>
  <c r="KA66" i="3"/>
  <c r="KF67" i="3"/>
  <c r="KE67" i="3"/>
  <c r="JY67" i="3"/>
  <c r="KC67" i="3"/>
  <c r="DR83" i="3"/>
  <c r="DH84" i="3"/>
  <c r="HN74" i="3"/>
  <c r="VJ56" i="3"/>
  <c r="TB59" i="3"/>
  <c r="PF64" i="3"/>
  <c r="QT62" i="3"/>
  <c r="KP70" i="3"/>
  <c r="SH60" i="3"/>
  <c r="MX67" i="3"/>
  <c r="WX54" i="3"/>
  <c r="FZ77" i="3"/>
  <c r="CX85" i="3"/>
  <c r="NR66" i="3"/>
  <c r="EV80" i="3"/>
  <c r="BJ89" i="3"/>
  <c r="GT75" i="3"/>
  <c r="JV69" i="3"/>
  <c r="TV58" i="3"/>
  <c r="GJ76" i="3"/>
  <c r="EL81" i="3"/>
  <c r="RN61" i="3"/>
  <c r="OL65" i="3"/>
  <c r="MD68" i="3"/>
  <c r="BT88" i="3"/>
  <c r="PZ63" i="3"/>
  <c r="L92" i="3"/>
  <c r="WD55" i="3"/>
  <c r="CN86" i="3"/>
  <c r="V92" i="3"/>
  <c r="AZ90" i="3"/>
  <c r="UP57" i="3"/>
  <c r="FP78" i="3"/>
  <c r="LJ69" i="3"/>
  <c r="AP92" i="3"/>
  <c r="AF75" i="3"/>
  <c r="IH73" i="3"/>
  <c r="FF79" i="3"/>
  <c r="EB82" i="3"/>
  <c r="CD87" i="3"/>
  <c r="JB72" i="3"/>
  <c r="ND64" i="3" l="1"/>
  <c r="QZ59" i="3"/>
  <c r="RT58" i="3"/>
  <c r="QF60" i="3"/>
  <c r="PL61" i="3"/>
  <c r="SN57" i="3"/>
  <c r="TH56" i="3"/>
  <c r="WJ52" i="3"/>
  <c r="MJ65" i="3"/>
  <c r="BP88" i="3"/>
  <c r="BC89" i="3"/>
  <c r="JN72" i="9"/>
  <c r="BZ87" i="3"/>
  <c r="BW87" i="3"/>
  <c r="BD89" i="3"/>
  <c r="BM88" i="3"/>
  <c r="LL72" i="9"/>
  <c r="UB55" i="3"/>
  <c r="LP66" i="3"/>
  <c r="JH69" i="3"/>
  <c r="EN81" i="3"/>
  <c r="EM82" i="3"/>
  <c r="WY55" i="3"/>
  <c r="WZ54" i="3"/>
  <c r="TD59" i="3"/>
  <c r="TC60" i="3"/>
  <c r="EC83" i="3"/>
  <c r="ED82" i="3"/>
  <c r="GB77" i="3"/>
  <c r="GA78" i="3"/>
  <c r="WF55" i="3"/>
  <c r="WE56" i="3"/>
  <c r="IJ73" i="3"/>
  <c r="II74" i="3"/>
  <c r="EW81" i="3"/>
  <c r="EX80" i="3"/>
  <c r="MZ67" i="3"/>
  <c r="MY68" i="3"/>
  <c r="KQ71" i="3"/>
  <c r="KR70" i="3"/>
  <c r="GK77" i="3"/>
  <c r="GL76" i="3"/>
  <c r="BB90" i="3"/>
  <c r="BC90" i="3" s="1"/>
  <c r="BA91" i="3"/>
  <c r="PH64" i="3"/>
  <c r="PG65" i="3"/>
  <c r="BV88" i="3"/>
  <c r="BW88" i="3" s="1"/>
  <c r="BU89" i="3"/>
  <c r="FQ79" i="3"/>
  <c r="FR78" i="3"/>
  <c r="JC73" i="3"/>
  <c r="JD72" i="3"/>
  <c r="NS67" i="3"/>
  <c r="NT66" i="3"/>
  <c r="ME69" i="3"/>
  <c r="MF68" i="3"/>
  <c r="CZ85" i="3"/>
  <c r="CY86" i="3"/>
  <c r="VL56" i="3"/>
  <c r="VK57" i="3"/>
  <c r="DS84" i="3"/>
  <c r="DT83" i="3"/>
  <c r="FH79" i="3"/>
  <c r="FG80" i="3"/>
  <c r="ON65" i="3"/>
  <c r="OM66" i="3"/>
  <c r="QU63" i="3"/>
  <c r="QV62" i="3"/>
  <c r="CF87" i="3"/>
  <c r="CE88" i="3"/>
  <c r="UQ58" i="3"/>
  <c r="UR57" i="3"/>
  <c r="CP86" i="3"/>
  <c r="CO87" i="3"/>
  <c r="TX58" i="3"/>
  <c r="TW59" i="3"/>
  <c r="LL69" i="3"/>
  <c r="LK70" i="3"/>
  <c r="RP61" i="3"/>
  <c r="RO62" i="3"/>
  <c r="BK90" i="3"/>
  <c r="BL89" i="3"/>
  <c r="BN89" i="3" s="1"/>
  <c r="DJ84" i="3"/>
  <c r="DI85" i="3"/>
  <c r="GU76" i="3"/>
  <c r="GV75" i="3"/>
  <c r="SI61" i="3"/>
  <c r="SJ60" i="3"/>
  <c r="QB63" i="3"/>
  <c r="QA64" i="3"/>
  <c r="HO75" i="3"/>
  <c r="HP74" i="3"/>
  <c r="C74" i="9"/>
  <c r="D74" i="9" s="1"/>
  <c r="WH53" i="3"/>
  <c r="WI53" i="3"/>
  <c r="IL71" i="3"/>
  <c r="IM71" i="3"/>
  <c r="QE61" i="3"/>
  <c r="QD61" i="3"/>
  <c r="NC65" i="3"/>
  <c r="NB65" i="3"/>
  <c r="W72" i="9"/>
  <c r="DS72" i="9"/>
  <c r="FR72" i="9"/>
  <c r="HP72" i="9"/>
  <c r="KT68" i="3"/>
  <c r="KU68" i="3"/>
  <c r="PJ62" i="3"/>
  <c r="PK62" i="3"/>
  <c r="NV64" i="3"/>
  <c r="NW64" i="3"/>
  <c r="MI66" i="3"/>
  <c r="MH66" i="3"/>
  <c r="VN54" i="3"/>
  <c r="VO54" i="3"/>
  <c r="QY60" i="3"/>
  <c r="QX60" i="3"/>
  <c r="XB52" i="3"/>
  <c r="XC52" i="3"/>
  <c r="VP53" i="3"/>
  <c r="KV67" i="3"/>
  <c r="XD51" i="3"/>
  <c r="PM63" i="3"/>
  <c r="PI63" i="3"/>
  <c r="PO63" i="3"/>
  <c r="PP63" i="3"/>
  <c r="FT77" i="3"/>
  <c r="FV77" i="3"/>
  <c r="FS77" i="3"/>
  <c r="JE71" i="3"/>
  <c r="JK71" i="3"/>
  <c r="JI71" i="3"/>
  <c r="JL71" i="3"/>
  <c r="OA65" i="3"/>
  <c r="NU65" i="3"/>
  <c r="OB65" i="3"/>
  <c r="NY65" i="3"/>
  <c r="MG67" i="3"/>
  <c r="MK67" i="3"/>
  <c r="MN67" i="3"/>
  <c r="MM67" i="3"/>
  <c r="DB84" i="3"/>
  <c r="DA84" i="3"/>
  <c r="DD84" i="3"/>
  <c r="VQ55" i="3"/>
  <c r="VS55" i="3"/>
  <c r="VT55" i="3"/>
  <c r="VM55" i="3"/>
  <c r="DV82" i="3"/>
  <c r="DX82" i="3"/>
  <c r="DU82" i="3"/>
  <c r="FI78" i="3"/>
  <c r="FL78" i="3"/>
  <c r="FJ78" i="3"/>
  <c r="OS64" i="3"/>
  <c r="OU64" i="3"/>
  <c r="OV64" i="3"/>
  <c r="OO64" i="3"/>
  <c r="RC61" i="3"/>
  <c r="RD61" i="3"/>
  <c r="QW61" i="3"/>
  <c r="RA61" i="3"/>
  <c r="CJ86" i="3"/>
  <c r="CG86" i="3"/>
  <c r="CH86" i="3"/>
  <c r="UY56" i="3"/>
  <c r="UW56" i="3"/>
  <c r="US56" i="3"/>
  <c r="UZ56" i="3"/>
  <c r="CQ85" i="3"/>
  <c r="CR85" i="3"/>
  <c r="CT85" i="3"/>
  <c r="UE57" i="3"/>
  <c r="UC57" i="3"/>
  <c r="TY57" i="3"/>
  <c r="UF57" i="3"/>
  <c r="LQ68" i="3"/>
  <c r="LT68" i="3"/>
  <c r="LM68" i="3"/>
  <c r="LS68" i="3"/>
  <c r="RX60" i="3"/>
  <c r="RU60" i="3"/>
  <c r="RQ60" i="3"/>
  <c r="RW60" i="3"/>
  <c r="DK83" i="3"/>
  <c r="DN83" i="3"/>
  <c r="DL83" i="3"/>
  <c r="GW74" i="3"/>
  <c r="GX74" i="3"/>
  <c r="GZ74" i="3"/>
  <c r="SQ59" i="3"/>
  <c r="SK59" i="3"/>
  <c r="SR59" i="3"/>
  <c r="SO59" i="3"/>
  <c r="QI62" i="3"/>
  <c r="QC62" i="3"/>
  <c r="QJ62" i="3"/>
  <c r="QG62" i="3"/>
  <c r="LI73" i="9"/>
  <c r="JO73" i="9"/>
  <c r="FQ73" i="9"/>
  <c r="HL73" i="9"/>
  <c r="HQ73" i="9"/>
  <c r="FO73" i="9"/>
  <c r="FS73" i="9"/>
  <c r="DR73" i="9"/>
  <c r="DT73" i="9"/>
  <c r="X73" i="9"/>
  <c r="BR73" i="9"/>
  <c r="BU73" i="9" s="1"/>
  <c r="G73" i="9"/>
  <c r="T73" i="9"/>
  <c r="F73" i="9"/>
  <c r="V73" i="9"/>
  <c r="LM73" i="9"/>
  <c r="LH73" i="9"/>
  <c r="LL73" i="9" s="1"/>
  <c r="JJ73" i="9"/>
  <c r="JK73" i="9"/>
  <c r="HN73" i="9"/>
  <c r="HM73" i="9"/>
  <c r="HO73" i="9"/>
  <c r="FN73" i="9"/>
  <c r="FP73" i="9"/>
  <c r="DQ73" i="9"/>
  <c r="DP73" i="9"/>
  <c r="BV73" i="9"/>
  <c r="U73" i="9"/>
  <c r="TG57" i="3"/>
  <c r="TF57" i="3"/>
  <c r="UT55" i="3"/>
  <c r="UU55" i="3"/>
  <c r="UV55" i="3" s="1"/>
  <c r="TZ56" i="3"/>
  <c r="UA56" i="3"/>
  <c r="LO67" i="3"/>
  <c r="LN67" i="3"/>
  <c r="RS59" i="3"/>
  <c r="RR59" i="3"/>
  <c r="SL58" i="3"/>
  <c r="SM58" i="3"/>
  <c r="SN58" i="3" s="1"/>
  <c r="JG70" i="3"/>
  <c r="JF70" i="3"/>
  <c r="OP63" i="3"/>
  <c r="OQ63" i="3"/>
  <c r="OR63" i="3" s="1"/>
  <c r="EO80" i="3"/>
  <c r="EP80" i="3"/>
  <c r="ER80" i="3"/>
  <c r="XA53" i="3"/>
  <c r="XG53" i="3"/>
  <c r="XE53" i="3"/>
  <c r="XH53" i="3"/>
  <c r="TK58" i="3"/>
  <c r="TE58" i="3"/>
  <c r="TI58" i="3"/>
  <c r="TL58" i="3"/>
  <c r="EF81" i="3"/>
  <c r="EE81" i="3"/>
  <c r="EH81" i="3"/>
  <c r="GC76" i="3"/>
  <c r="GD76" i="3"/>
  <c r="GF76" i="3"/>
  <c r="WG54" i="3"/>
  <c r="WN54" i="3"/>
  <c r="WM54" i="3"/>
  <c r="WK54" i="3"/>
  <c r="IQ72" i="3"/>
  <c r="IO72" i="3"/>
  <c r="IK72" i="3"/>
  <c r="IR72" i="3"/>
  <c r="EY79" i="3"/>
  <c r="FB79" i="3"/>
  <c r="EZ79" i="3"/>
  <c r="NE66" i="3"/>
  <c r="NG66" i="3"/>
  <c r="NH66" i="3"/>
  <c r="NA66" i="3"/>
  <c r="HR73" i="3"/>
  <c r="HT73" i="3"/>
  <c r="HQ73" i="3"/>
  <c r="KS69" i="3"/>
  <c r="KY69" i="3"/>
  <c r="KW69" i="3"/>
  <c r="KZ69" i="3"/>
  <c r="GM75" i="3"/>
  <c r="GP75" i="3"/>
  <c r="GN75" i="3"/>
  <c r="KB66" i="3"/>
  <c r="JX69" i="3"/>
  <c r="JW70" i="3"/>
  <c r="AR92" i="3"/>
  <c r="AQ93" i="3"/>
  <c r="M93" i="3"/>
  <c r="N92" i="3"/>
  <c r="W93" i="3"/>
  <c r="X92" i="3"/>
  <c r="AH75" i="3"/>
  <c r="AG76" i="3"/>
  <c r="KA67" i="3"/>
  <c r="JZ67" i="3"/>
  <c r="A95" i="3"/>
  <c r="O91" i="3"/>
  <c r="R91" i="3"/>
  <c r="P91" i="3"/>
  <c r="KF68" i="3"/>
  <c r="KC68" i="3"/>
  <c r="KE68" i="3"/>
  <c r="JY68" i="3"/>
  <c r="AV91" i="3"/>
  <c r="AS91" i="3"/>
  <c r="AT91" i="3"/>
  <c r="Z91" i="3"/>
  <c r="AB91" i="3"/>
  <c r="Y91" i="3"/>
  <c r="AL74" i="3"/>
  <c r="AI74" i="3"/>
  <c r="AJ74" i="3"/>
  <c r="UP58" i="3"/>
  <c r="EB83" i="3"/>
  <c r="TB60" i="3"/>
  <c r="AZ91" i="3"/>
  <c r="NR67" i="3"/>
  <c r="HN75" i="3"/>
  <c r="SH61" i="3"/>
  <c r="JV70" i="3"/>
  <c r="CD88" i="3"/>
  <c r="EL82" i="3"/>
  <c r="GT76" i="3"/>
  <c r="AF76" i="3"/>
  <c r="WD56" i="3"/>
  <c r="BJ90" i="3"/>
  <c r="EV81" i="3"/>
  <c r="TV59" i="3"/>
  <c r="BT89" i="3"/>
  <c r="FZ78" i="3"/>
  <c r="CX86" i="3"/>
  <c r="PZ64" i="3"/>
  <c r="DH85" i="3"/>
  <c r="KP71" i="3"/>
  <c r="IH74" i="3"/>
  <c r="GJ77" i="3"/>
  <c r="MD69" i="3"/>
  <c r="LJ70" i="3"/>
  <c r="AP93" i="3"/>
  <c r="WX55" i="3"/>
  <c r="L93" i="3"/>
  <c r="JB73" i="3"/>
  <c r="RN62" i="3"/>
  <c r="CN87" i="3"/>
  <c r="FP79" i="3"/>
  <c r="FF80" i="3"/>
  <c r="DR84" i="3"/>
  <c r="QT63" i="3"/>
  <c r="V93" i="3"/>
  <c r="OL66" i="3"/>
  <c r="PF65" i="3"/>
  <c r="MX68" i="3"/>
  <c r="VJ57" i="3"/>
  <c r="QZ60" i="3" l="1"/>
  <c r="JH70" i="3"/>
  <c r="RT59" i="3"/>
  <c r="TH57" i="3"/>
  <c r="XD52" i="3"/>
  <c r="VP54" i="3"/>
  <c r="NX64" i="3"/>
  <c r="KV68" i="3"/>
  <c r="WJ53" i="3"/>
  <c r="MJ66" i="3"/>
  <c r="ND65" i="3"/>
  <c r="PL62" i="3"/>
  <c r="IN71" i="3"/>
  <c r="UB56" i="3"/>
  <c r="QF61" i="3"/>
  <c r="BP89" i="3"/>
  <c r="BX88" i="3"/>
  <c r="BF90" i="3"/>
  <c r="BZ88" i="3"/>
  <c r="BD90" i="3"/>
  <c r="BM89" i="3"/>
  <c r="LP67" i="3"/>
  <c r="DS73" i="9"/>
  <c r="JN73" i="9"/>
  <c r="QA65" i="3"/>
  <c r="QB64" i="3"/>
  <c r="DI86" i="3"/>
  <c r="DJ85" i="3"/>
  <c r="RP62" i="3"/>
  <c r="RO63" i="3"/>
  <c r="LK71" i="3"/>
  <c r="LL70" i="3"/>
  <c r="TW60" i="3"/>
  <c r="TX59" i="3"/>
  <c r="CO88" i="3"/>
  <c r="CP87" i="3"/>
  <c r="CF88" i="3"/>
  <c r="CE89" i="3"/>
  <c r="ON66" i="3"/>
  <c r="OM67" i="3"/>
  <c r="FG81" i="3"/>
  <c r="FH80" i="3"/>
  <c r="VL57" i="3"/>
  <c r="VK58" i="3"/>
  <c r="CZ86" i="3"/>
  <c r="CY87" i="3"/>
  <c r="BU90" i="3"/>
  <c r="BV89" i="3"/>
  <c r="BX89" i="3" s="1"/>
  <c r="PH65" i="3"/>
  <c r="PG66" i="3"/>
  <c r="BA92" i="3"/>
  <c r="BB91" i="3"/>
  <c r="BF91" i="3" s="1"/>
  <c r="MZ68" i="3"/>
  <c r="MY69" i="3"/>
  <c r="II75" i="3"/>
  <c r="IJ74" i="3"/>
  <c r="WF56" i="3"/>
  <c r="WE57" i="3"/>
  <c r="GB78" i="3"/>
  <c r="GA79" i="3"/>
  <c r="TC61" i="3"/>
  <c r="TD60" i="3"/>
  <c r="EM83" i="3"/>
  <c r="EN82" i="3"/>
  <c r="C75" i="9"/>
  <c r="D75" i="9" s="1"/>
  <c r="HO76" i="3"/>
  <c r="HP75" i="3"/>
  <c r="SJ61" i="3"/>
  <c r="SI62" i="3"/>
  <c r="GV76" i="3"/>
  <c r="GU77" i="3"/>
  <c r="BL90" i="3"/>
  <c r="BP90" i="3" s="1"/>
  <c r="BK91" i="3"/>
  <c r="UR58" i="3"/>
  <c r="UQ59" i="3"/>
  <c r="QV63" i="3"/>
  <c r="QU64" i="3"/>
  <c r="DS85" i="3"/>
  <c r="DT84" i="3"/>
  <c r="ME70" i="3"/>
  <c r="MF69" i="3"/>
  <c r="NT67" i="3"/>
  <c r="NS68" i="3"/>
  <c r="JC74" i="3"/>
  <c r="JD73" i="3"/>
  <c r="FR79" i="3"/>
  <c r="FQ80" i="3"/>
  <c r="GL77" i="3"/>
  <c r="GK78" i="3"/>
  <c r="KQ72" i="3"/>
  <c r="KR71" i="3"/>
  <c r="EX81" i="3"/>
  <c r="EW82" i="3"/>
  <c r="ED83" i="3"/>
  <c r="EC84" i="3"/>
  <c r="WZ55" i="3"/>
  <c r="WY56" i="3"/>
  <c r="KU69" i="3"/>
  <c r="KT69" i="3"/>
  <c r="NB66" i="3"/>
  <c r="NC66" i="3"/>
  <c r="IL72" i="3"/>
  <c r="IM72" i="3"/>
  <c r="WI54" i="3"/>
  <c r="WH54" i="3"/>
  <c r="XB53" i="3"/>
  <c r="XC53" i="3"/>
  <c r="HP73" i="9"/>
  <c r="QD62" i="3"/>
  <c r="QE62" i="3"/>
  <c r="SL59" i="3"/>
  <c r="SM59" i="3"/>
  <c r="UT56" i="3"/>
  <c r="UU56" i="3"/>
  <c r="OP64" i="3"/>
  <c r="OQ64" i="3"/>
  <c r="VN55" i="3"/>
  <c r="VO55" i="3"/>
  <c r="MI67" i="3"/>
  <c r="MH67" i="3"/>
  <c r="JG71" i="3"/>
  <c r="JF71" i="3"/>
  <c r="PJ63" i="3"/>
  <c r="PK63" i="3"/>
  <c r="HT74" i="3"/>
  <c r="HR74" i="3"/>
  <c r="HQ74" i="3"/>
  <c r="SQ60" i="3"/>
  <c r="SK60" i="3"/>
  <c r="SO60" i="3"/>
  <c r="SR60" i="3"/>
  <c r="GZ75" i="3"/>
  <c r="GX75" i="3"/>
  <c r="GW75" i="3"/>
  <c r="UW57" i="3"/>
  <c r="UY57" i="3"/>
  <c r="UZ57" i="3"/>
  <c r="US57" i="3"/>
  <c r="QW62" i="3"/>
  <c r="RC62" i="3"/>
  <c r="RA62" i="3"/>
  <c r="RD62" i="3"/>
  <c r="DX83" i="3"/>
  <c r="DU83" i="3"/>
  <c r="DV83" i="3"/>
  <c r="MG68" i="3"/>
  <c r="MM68" i="3"/>
  <c r="MK68" i="3"/>
  <c r="MN68" i="3"/>
  <c r="OB66" i="3"/>
  <c r="OA66" i="3"/>
  <c r="NU66" i="3"/>
  <c r="NY66" i="3"/>
  <c r="JL72" i="3"/>
  <c r="JK72" i="3"/>
  <c r="JI72" i="3"/>
  <c r="JE72" i="3"/>
  <c r="FV78" i="3"/>
  <c r="FT78" i="3"/>
  <c r="FS78" i="3"/>
  <c r="GM76" i="3"/>
  <c r="GP76" i="3"/>
  <c r="GN76" i="3"/>
  <c r="KY70" i="3"/>
  <c r="KS70" i="3"/>
  <c r="KZ70" i="3"/>
  <c r="KW70" i="3"/>
  <c r="EY80" i="3"/>
  <c r="FB80" i="3"/>
  <c r="EZ80" i="3"/>
  <c r="EE82" i="3"/>
  <c r="EF82" i="3"/>
  <c r="EH82" i="3"/>
  <c r="XE54" i="3"/>
  <c r="XH54" i="3"/>
  <c r="XA54" i="3"/>
  <c r="XG54" i="3"/>
  <c r="TF58" i="3"/>
  <c r="TG58" i="3"/>
  <c r="FR73" i="9"/>
  <c r="W73" i="9"/>
  <c r="RS60" i="3"/>
  <c r="RR60" i="3"/>
  <c r="LN68" i="3"/>
  <c r="LO68" i="3"/>
  <c r="TZ57" i="3"/>
  <c r="UA57" i="3"/>
  <c r="QY61" i="3"/>
  <c r="QX61" i="3"/>
  <c r="NW65" i="3"/>
  <c r="NV65" i="3"/>
  <c r="LH74" i="9"/>
  <c r="LI74" i="9"/>
  <c r="JO74" i="9"/>
  <c r="JJ74" i="9"/>
  <c r="HN74" i="9"/>
  <c r="HO74" i="9"/>
  <c r="HM74" i="9"/>
  <c r="FN74" i="9"/>
  <c r="FO74" i="9"/>
  <c r="DQ74" i="9"/>
  <c r="DT74" i="9"/>
  <c r="X74" i="9"/>
  <c r="BR74" i="9"/>
  <c r="BU74" i="9" s="1"/>
  <c r="F74" i="9"/>
  <c r="V74" i="9"/>
  <c r="T74" i="9"/>
  <c r="LM74" i="9"/>
  <c r="JK74" i="9"/>
  <c r="FQ74" i="9"/>
  <c r="HL74" i="9"/>
  <c r="HQ74" i="9"/>
  <c r="FS74" i="9"/>
  <c r="FP74" i="9"/>
  <c r="DR74" i="9"/>
  <c r="DP74" i="9"/>
  <c r="BV74" i="9"/>
  <c r="G74" i="9"/>
  <c r="U74" i="9"/>
  <c r="QC63" i="3"/>
  <c r="QJ63" i="3"/>
  <c r="QI63" i="3"/>
  <c r="QG63" i="3"/>
  <c r="DK84" i="3"/>
  <c r="DN84" i="3"/>
  <c r="DL84" i="3"/>
  <c r="RX61" i="3"/>
  <c r="RQ61" i="3"/>
  <c r="RW61" i="3"/>
  <c r="RU61" i="3"/>
  <c r="LQ69" i="3"/>
  <c r="LM69" i="3"/>
  <c r="LT69" i="3"/>
  <c r="LS69" i="3"/>
  <c r="UE58" i="3"/>
  <c r="UF58" i="3"/>
  <c r="UC58" i="3"/>
  <c r="TY58" i="3"/>
  <c r="CQ86" i="3"/>
  <c r="CT86" i="3"/>
  <c r="CR86" i="3"/>
  <c r="CJ87" i="3"/>
  <c r="CH87" i="3"/>
  <c r="CG87" i="3"/>
  <c r="OO65" i="3"/>
  <c r="OS65" i="3"/>
  <c r="OU65" i="3"/>
  <c r="OV65" i="3"/>
  <c r="FL79" i="3"/>
  <c r="FJ79" i="3"/>
  <c r="FI79" i="3"/>
  <c r="VQ56" i="3"/>
  <c r="VS56" i="3"/>
  <c r="VT56" i="3"/>
  <c r="VM56" i="3"/>
  <c r="DB85" i="3"/>
  <c r="DA85" i="3"/>
  <c r="DD85" i="3"/>
  <c r="PP64" i="3"/>
  <c r="PI64" i="3"/>
  <c r="PO64" i="3"/>
  <c r="PM64" i="3"/>
  <c r="NG67" i="3"/>
  <c r="NA67" i="3"/>
  <c r="NH67" i="3"/>
  <c r="NE67" i="3"/>
  <c r="IO73" i="3"/>
  <c r="IR73" i="3"/>
  <c r="IQ73" i="3"/>
  <c r="IK73" i="3"/>
  <c r="WK55" i="3"/>
  <c r="WN55" i="3"/>
  <c r="WM55" i="3"/>
  <c r="WG55" i="3"/>
  <c r="GD77" i="3"/>
  <c r="GF77" i="3"/>
  <c r="GC77" i="3"/>
  <c r="TE59" i="3"/>
  <c r="TI59" i="3"/>
  <c r="TK59" i="3"/>
  <c r="TL59" i="3"/>
  <c r="EO81" i="3"/>
  <c r="ER81" i="3"/>
  <c r="EP81" i="3"/>
  <c r="KB67" i="3"/>
  <c r="JX70" i="3"/>
  <c r="JW71" i="3"/>
  <c r="AH76" i="3"/>
  <c r="AG77" i="3"/>
  <c r="AR93" i="3"/>
  <c r="AQ94" i="3"/>
  <c r="X93" i="3"/>
  <c r="W94" i="3"/>
  <c r="M94" i="3"/>
  <c r="N93" i="3"/>
  <c r="JZ68" i="3"/>
  <c r="KA68" i="3"/>
  <c r="KB68" i="3" s="1"/>
  <c r="O92" i="3"/>
  <c r="R92" i="3"/>
  <c r="P92" i="3"/>
  <c r="A96" i="3"/>
  <c r="Z92" i="3"/>
  <c r="AB92" i="3"/>
  <c r="Y92" i="3"/>
  <c r="KF69" i="3"/>
  <c r="JY69" i="3"/>
  <c r="KE69" i="3"/>
  <c r="KC69" i="3"/>
  <c r="AL75" i="3"/>
  <c r="AI75" i="3"/>
  <c r="AJ75" i="3"/>
  <c r="AV92" i="3"/>
  <c r="AT92" i="3"/>
  <c r="AS92" i="3"/>
  <c r="WK19" i="3"/>
  <c r="WK18" i="3"/>
  <c r="TI17" i="3"/>
  <c r="TI16" i="3"/>
  <c r="QG18" i="3"/>
  <c r="QG22" i="3"/>
  <c r="QG15" i="3"/>
  <c r="QG19" i="3"/>
  <c r="QG16" i="3"/>
  <c r="QG20" i="3"/>
  <c r="QG17" i="3"/>
  <c r="QG21" i="3"/>
  <c r="OS21" i="3"/>
  <c r="OS22" i="3"/>
  <c r="OS19" i="3"/>
  <c r="OS20" i="3"/>
  <c r="WX56" i="3"/>
  <c r="AP94" i="3"/>
  <c r="CN88" i="3"/>
  <c r="JV71" i="3"/>
  <c r="GJ78" i="3"/>
  <c r="BT90" i="3"/>
  <c r="PZ65" i="3"/>
  <c r="KP72" i="3"/>
  <c r="FF81" i="3"/>
  <c r="OL67" i="3"/>
  <c r="L94" i="3"/>
  <c r="TV60" i="3"/>
  <c r="LJ71" i="3"/>
  <c r="V94" i="3"/>
  <c r="IH75" i="3"/>
  <c r="WD57" i="3"/>
  <c r="AZ92" i="3"/>
  <c r="QT64" i="3"/>
  <c r="EV82" i="3"/>
  <c r="EB84" i="3"/>
  <c r="HN76" i="3"/>
  <c r="BJ91" i="3"/>
  <c r="AF77" i="3"/>
  <c r="GT77" i="3"/>
  <c r="FZ79" i="3"/>
  <c r="SH62" i="3"/>
  <c r="DR85" i="3"/>
  <c r="RN63" i="3"/>
  <c r="CX87" i="3"/>
  <c r="MX69" i="3"/>
  <c r="VJ58" i="3"/>
  <c r="TB61" i="3"/>
  <c r="UP59" i="3"/>
  <c r="EL83" i="3"/>
  <c r="DH86" i="3"/>
  <c r="MD70" i="3"/>
  <c r="FP80" i="3"/>
  <c r="NR68" i="3"/>
  <c r="CD89" i="3"/>
  <c r="PF66" i="3"/>
  <c r="JB74" i="3"/>
  <c r="JH71" i="3" l="1"/>
  <c r="BW89" i="3"/>
  <c r="PL63" i="3"/>
  <c r="OR64" i="3"/>
  <c r="SN59" i="3"/>
  <c r="NX65" i="3"/>
  <c r="RT60" i="3"/>
  <c r="KV69" i="3"/>
  <c r="LP68" i="3"/>
  <c r="ND66" i="3"/>
  <c r="UB57" i="3"/>
  <c r="TH58" i="3"/>
  <c r="MJ67" i="3"/>
  <c r="XD53" i="3"/>
  <c r="IN72" i="3"/>
  <c r="VP55" i="3"/>
  <c r="UV56" i="3"/>
  <c r="QF62" i="3"/>
  <c r="QZ61" i="3"/>
  <c r="WJ54" i="3"/>
  <c r="BM90" i="3"/>
  <c r="BC91" i="3"/>
  <c r="BN90" i="3"/>
  <c r="BZ89" i="3"/>
  <c r="BD91" i="3"/>
  <c r="DS74" i="9"/>
  <c r="LL74" i="9"/>
  <c r="KQ73" i="3"/>
  <c r="KR72" i="3"/>
  <c r="JC75" i="3"/>
  <c r="JD74" i="3"/>
  <c r="ME71" i="3"/>
  <c r="MF70" i="3"/>
  <c r="DT85" i="3"/>
  <c r="DS86" i="3"/>
  <c r="HP76" i="3"/>
  <c r="C76" i="9"/>
  <c r="D76" i="9" s="1"/>
  <c r="HO77" i="3"/>
  <c r="GB79" i="3"/>
  <c r="GA80" i="3"/>
  <c r="WE58" i="3"/>
  <c r="WF57" i="3"/>
  <c r="MZ69" i="3"/>
  <c r="MY70" i="3"/>
  <c r="PH66" i="3"/>
  <c r="PG67" i="3"/>
  <c r="CZ87" i="3"/>
  <c r="CY88" i="3"/>
  <c r="VK59" i="3"/>
  <c r="VL58" i="3"/>
  <c r="OM68" i="3"/>
  <c r="ON67" i="3"/>
  <c r="CF89" i="3"/>
  <c r="CE90" i="3"/>
  <c r="RP63" i="3"/>
  <c r="RO64" i="3"/>
  <c r="WY57" i="3"/>
  <c r="WZ56" i="3"/>
  <c r="ED84" i="3"/>
  <c r="EC85" i="3"/>
  <c r="EX82" i="3"/>
  <c r="EW83" i="3"/>
  <c r="GL78" i="3"/>
  <c r="GK79" i="3"/>
  <c r="FR80" i="3"/>
  <c r="FQ81" i="3"/>
  <c r="NT68" i="3"/>
  <c r="NS69" i="3"/>
  <c r="QU65" i="3"/>
  <c r="QV64" i="3"/>
  <c r="UQ60" i="3"/>
  <c r="UR59" i="3"/>
  <c r="BK92" i="3"/>
  <c r="BL91" i="3"/>
  <c r="BP91" i="3" s="1"/>
  <c r="GU78" i="3"/>
  <c r="GV77" i="3"/>
  <c r="SI63" i="3"/>
  <c r="SJ62" i="3"/>
  <c r="EN83" i="3"/>
  <c r="EM84" i="3"/>
  <c r="TC62" i="3"/>
  <c r="TD61" i="3"/>
  <c r="II76" i="3"/>
  <c r="IJ75" i="3"/>
  <c r="BB92" i="3"/>
  <c r="BC92" i="3" s="1"/>
  <c r="BA93" i="3"/>
  <c r="BV90" i="3"/>
  <c r="BW90" i="3" s="1"/>
  <c r="BU91" i="3"/>
  <c r="FH81" i="3"/>
  <c r="FG82" i="3"/>
  <c r="CO89" i="3"/>
  <c r="CP88" i="3"/>
  <c r="TX60" i="3"/>
  <c r="TW61" i="3"/>
  <c r="LL71" i="3"/>
  <c r="LK72" i="3"/>
  <c r="DI87" i="3"/>
  <c r="DJ86" i="3"/>
  <c r="QA66" i="3"/>
  <c r="QB65" i="3"/>
  <c r="TF59" i="3"/>
  <c r="TG59" i="3"/>
  <c r="WI55" i="3"/>
  <c r="WH55" i="3"/>
  <c r="IL73" i="3"/>
  <c r="IM73" i="3"/>
  <c r="NB67" i="3"/>
  <c r="NC67" i="3"/>
  <c r="PK64" i="3"/>
  <c r="PL64" i="3" s="1"/>
  <c r="PJ64" i="3"/>
  <c r="UA58" i="3"/>
  <c r="TZ58" i="3"/>
  <c r="LN69" i="3"/>
  <c r="LO69" i="3"/>
  <c r="RR61" i="3"/>
  <c r="RS61" i="3"/>
  <c r="QE63" i="3"/>
  <c r="QF63" i="3" s="1"/>
  <c r="QD63" i="3"/>
  <c r="XB54" i="3"/>
  <c r="XC54" i="3"/>
  <c r="NW66" i="3"/>
  <c r="NX66" i="3" s="1"/>
  <c r="NV66" i="3"/>
  <c r="MI68" i="3"/>
  <c r="MH68" i="3"/>
  <c r="UT57" i="3"/>
  <c r="UU57" i="3"/>
  <c r="XH55" i="3"/>
  <c r="XG55" i="3"/>
  <c r="XE55" i="3"/>
  <c r="XA55" i="3"/>
  <c r="EE83" i="3"/>
  <c r="EF83" i="3"/>
  <c r="EH83" i="3"/>
  <c r="EY81" i="3"/>
  <c r="FB81" i="3"/>
  <c r="EZ81" i="3"/>
  <c r="GP77" i="3"/>
  <c r="GN77" i="3"/>
  <c r="GM77" i="3"/>
  <c r="FS79" i="3"/>
  <c r="FV79" i="3"/>
  <c r="FT79" i="3"/>
  <c r="OB67" i="3"/>
  <c r="OA67" i="3"/>
  <c r="NY67" i="3"/>
  <c r="NU67" i="3"/>
  <c r="RD63" i="3"/>
  <c r="RA63" i="3"/>
  <c r="RC63" i="3"/>
  <c r="QW63" i="3"/>
  <c r="UZ58" i="3"/>
  <c r="US58" i="3"/>
  <c r="UY58" i="3"/>
  <c r="UW58" i="3"/>
  <c r="GX76" i="3"/>
  <c r="GZ76" i="3"/>
  <c r="GW76" i="3"/>
  <c r="SO61" i="3"/>
  <c r="SK61" i="3"/>
  <c r="SR61" i="3"/>
  <c r="SQ61" i="3"/>
  <c r="EO82" i="3"/>
  <c r="EP82" i="3"/>
  <c r="ER82" i="3"/>
  <c r="TK60" i="3"/>
  <c r="TE60" i="3"/>
  <c r="TI60" i="3"/>
  <c r="TL60" i="3"/>
  <c r="IK74" i="3"/>
  <c r="IR74" i="3"/>
  <c r="IO74" i="3"/>
  <c r="IQ74" i="3"/>
  <c r="FI80" i="3"/>
  <c r="FL80" i="3"/>
  <c r="FJ80" i="3"/>
  <c r="CQ87" i="3"/>
  <c r="CT87" i="3"/>
  <c r="CR87" i="3"/>
  <c r="UF59" i="3"/>
  <c r="TY59" i="3"/>
  <c r="UE59" i="3"/>
  <c r="UC59" i="3"/>
  <c r="LS70" i="3"/>
  <c r="LM70" i="3"/>
  <c r="LQ70" i="3"/>
  <c r="LT70" i="3"/>
  <c r="DL85" i="3"/>
  <c r="DK85" i="3"/>
  <c r="DN85" i="3"/>
  <c r="QJ64" i="3"/>
  <c r="QC64" i="3"/>
  <c r="QG64" i="3"/>
  <c r="QI64" i="3"/>
  <c r="VN56" i="3"/>
  <c r="VO56" i="3"/>
  <c r="VP56" i="3" s="1"/>
  <c r="OQ65" i="3"/>
  <c r="OP65" i="3"/>
  <c r="HP74" i="9"/>
  <c r="W74" i="9"/>
  <c r="FR74" i="9"/>
  <c r="JN74" i="9"/>
  <c r="KU70" i="3"/>
  <c r="KT70" i="3"/>
  <c r="JG72" i="3"/>
  <c r="JF72" i="3"/>
  <c r="QY62" i="3"/>
  <c r="QX62" i="3"/>
  <c r="SL60" i="3"/>
  <c r="SM60" i="3"/>
  <c r="KS71" i="3"/>
  <c r="KW71" i="3"/>
  <c r="KY71" i="3"/>
  <c r="KZ71" i="3"/>
  <c r="JE73" i="3"/>
  <c r="JK73" i="3"/>
  <c r="JL73" i="3"/>
  <c r="JI73" i="3"/>
  <c r="MN69" i="3"/>
  <c r="MK69" i="3"/>
  <c r="MM69" i="3"/>
  <c r="MG69" i="3"/>
  <c r="DU84" i="3"/>
  <c r="DX84" i="3"/>
  <c r="DV84" i="3"/>
  <c r="HR75" i="3"/>
  <c r="HQ75" i="3"/>
  <c r="HT75" i="3"/>
  <c r="LH75" i="9"/>
  <c r="JO75" i="9"/>
  <c r="HO75" i="9"/>
  <c r="HM75" i="9"/>
  <c r="HN75" i="9"/>
  <c r="FO75" i="9"/>
  <c r="FS75" i="9"/>
  <c r="DR75" i="9"/>
  <c r="DP75" i="9"/>
  <c r="BV75" i="9"/>
  <c r="F75" i="9"/>
  <c r="U75" i="9"/>
  <c r="LI75" i="9"/>
  <c r="LM75" i="9"/>
  <c r="JJ75" i="9"/>
  <c r="JK75" i="9"/>
  <c r="FQ75" i="9"/>
  <c r="HQ75" i="9"/>
  <c r="HL75" i="9"/>
  <c r="FP75" i="9"/>
  <c r="FN75" i="9"/>
  <c r="DQ75" i="9"/>
  <c r="DT75" i="9"/>
  <c r="X75" i="9"/>
  <c r="BR75" i="9"/>
  <c r="BU75" i="9" s="1"/>
  <c r="G75" i="9"/>
  <c r="V75" i="9"/>
  <c r="T75" i="9"/>
  <c r="GF78" i="3"/>
  <c r="GD78" i="3"/>
  <c r="GC78" i="3"/>
  <c r="WG56" i="3"/>
  <c r="WN56" i="3"/>
  <c r="WM56" i="3"/>
  <c r="WK56" i="3"/>
  <c r="NH68" i="3"/>
  <c r="NG68" i="3"/>
  <c r="NE68" i="3"/>
  <c r="NA68" i="3"/>
  <c r="PO65" i="3"/>
  <c r="PI65" i="3"/>
  <c r="PM65" i="3"/>
  <c r="PP65" i="3"/>
  <c r="DD86" i="3"/>
  <c r="DB86" i="3"/>
  <c r="DA86" i="3"/>
  <c r="VT57" i="3"/>
  <c r="VQ57" i="3"/>
  <c r="VS57" i="3"/>
  <c r="VM57" i="3"/>
  <c r="OS66" i="3"/>
  <c r="OU66" i="3"/>
  <c r="OV66" i="3"/>
  <c r="OO66" i="3"/>
  <c r="CG88" i="3"/>
  <c r="CJ88" i="3"/>
  <c r="CH88" i="3"/>
  <c r="RX62" i="3"/>
  <c r="RQ62" i="3"/>
  <c r="RU62" i="3"/>
  <c r="RW62" i="3"/>
  <c r="AR94" i="3"/>
  <c r="AQ95" i="3"/>
  <c r="JW72" i="3"/>
  <c r="JX71" i="3"/>
  <c r="X94" i="3"/>
  <c r="W95" i="3"/>
  <c r="AH77" i="3"/>
  <c r="AG78" i="3"/>
  <c r="M95" i="3"/>
  <c r="N94" i="3"/>
  <c r="AV93" i="3"/>
  <c r="AT93" i="3"/>
  <c r="AS93" i="3"/>
  <c r="KF70" i="3"/>
  <c r="KE70" i="3"/>
  <c r="KC70" i="3"/>
  <c r="JY70" i="3"/>
  <c r="R93" i="3"/>
  <c r="O93" i="3"/>
  <c r="P93" i="3"/>
  <c r="KA69" i="3"/>
  <c r="JZ69" i="3"/>
  <c r="A97" i="3"/>
  <c r="Z93" i="3"/>
  <c r="AB93" i="3"/>
  <c r="Y93" i="3"/>
  <c r="AL76" i="3"/>
  <c r="AI76" i="3"/>
  <c r="AJ76" i="3"/>
  <c r="TB62" i="3"/>
  <c r="UP60" i="3"/>
  <c r="KP73" i="3"/>
  <c r="WD58" i="3"/>
  <c r="WX57" i="3"/>
  <c r="EL84" i="3"/>
  <c r="TV61" i="3"/>
  <c r="IH76" i="3"/>
  <c r="QT65" i="3"/>
  <c r="CN89" i="3"/>
  <c r="AZ93" i="3"/>
  <c r="HN77" i="3"/>
  <c r="SH63" i="3"/>
  <c r="JB75" i="3"/>
  <c r="L95" i="3"/>
  <c r="RN64" i="3"/>
  <c r="PF67" i="3"/>
  <c r="FP81" i="3"/>
  <c r="FZ80" i="3"/>
  <c r="LJ72" i="3"/>
  <c r="GJ79" i="3"/>
  <c r="DH87" i="3"/>
  <c r="OL68" i="3"/>
  <c r="MX70" i="3"/>
  <c r="BJ92" i="3"/>
  <c r="CD90" i="3"/>
  <c r="MD71" i="3"/>
  <c r="GT78" i="3"/>
  <c r="PZ66" i="3"/>
  <c r="VJ59" i="3"/>
  <c r="JV72" i="3"/>
  <c r="EB85" i="3"/>
  <c r="CX88" i="3"/>
  <c r="NR69" i="3"/>
  <c r="FF82" i="3"/>
  <c r="DR86" i="3"/>
  <c r="AP95" i="3"/>
  <c r="BT91" i="3"/>
  <c r="EV83" i="3"/>
  <c r="V95" i="3"/>
  <c r="AF78" i="3"/>
  <c r="XD54" i="3" l="1"/>
  <c r="RT61" i="3"/>
  <c r="ND67" i="3"/>
  <c r="OR65" i="3"/>
  <c r="JH72" i="3"/>
  <c r="QZ62" i="3"/>
  <c r="UV57" i="3"/>
  <c r="LP69" i="3"/>
  <c r="IN73" i="3"/>
  <c r="TH59" i="3"/>
  <c r="SN60" i="3"/>
  <c r="MJ68" i="3"/>
  <c r="BF92" i="3"/>
  <c r="BM91" i="3"/>
  <c r="BX90" i="3"/>
  <c r="BD92" i="3"/>
  <c r="BN91" i="3"/>
  <c r="BZ90" i="3"/>
  <c r="FR75" i="9"/>
  <c r="HP75" i="9"/>
  <c r="JN75" i="9"/>
  <c r="DS75" i="9"/>
  <c r="UB58" i="3"/>
  <c r="WJ55" i="3"/>
  <c r="QB66" i="3"/>
  <c r="QA67" i="3"/>
  <c r="DI88" i="3"/>
  <c r="DJ87" i="3"/>
  <c r="CO90" i="3"/>
  <c r="CP89" i="3"/>
  <c r="II77" i="3"/>
  <c r="IJ76" i="3"/>
  <c r="TD62" i="3"/>
  <c r="TC63" i="3"/>
  <c r="SJ63" i="3"/>
  <c r="SI64" i="3"/>
  <c r="GU79" i="3"/>
  <c r="GV78" i="3"/>
  <c r="BL92" i="3"/>
  <c r="BN92" i="3" s="1"/>
  <c r="BK93" i="3"/>
  <c r="UQ61" i="3"/>
  <c r="UR60" i="3"/>
  <c r="QV65" i="3"/>
  <c r="QU66" i="3"/>
  <c r="WZ57" i="3"/>
  <c r="WY58" i="3"/>
  <c r="ON68" i="3"/>
  <c r="OM69" i="3"/>
  <c r="VK60" i="3"/>
  <c r="VL59" i="3"/>
  <c r="WF58" i="3"/>
  <c r="WE59" i="3"/>
  <c r="DT86" i="3"/>
  <c r="DS87" i="3"/>
  <c r="LK73" i="3"/>
  <c r="LL72" i="3"/>
  <c r="TW62" i="3"/>
  <c r="TX61" i="3"/>
  <c r="FG83" i="3"/>
  <c r="FH82" i="3"/>
  <c r="BU92" i="3"/>
  <c r="BV91" i="3"/>
  <c r="BX91" i="3" s="1"/>
  <c r="BA94" i="3"/>
  <c r="BB93" i="3"/>
  <c r="BC93" i="3" s="1"/>
  <c r="EN84" i="3"/>
  <c r="EM85" i="3"/>
  <c r="NS70" i="3"/>
  <c r="NT69" i="3"/>
  <c r="FR81" i="3"/>
  <c r="FQ82" i="3"/>
  <c r="GL79" i="3"/>
  <c r="GK80" i="3"/>
  <c r="EX83" i="3"/>
  <c r="EW84" i="3"/>
  <c r="EC86" i="3"/>
  <c r="ED85" i="3"/>
  <c r="RP64" i="3"/>
  <c r="RO65" i="3"/>
  <c r="CF90" i="3"/>
  <c r="CE91" i="3"/>
  <c r="CZ88" i="3"/>
  <c r="CY89" i="3"/>
  <c r="PG68" i="3"/>
  <c r="PH67" i="3"/>
  <c r="MY71" i="3"/>
  <c r="MZ70" i="3"/>
  <c r="GA81" i="3"/>
  <c r="GB80" i="3"/>
  <c r="C77" i="9"/>
  <c r="D77" i="9" s="1"/>
  <c r="HO78" i="3"/>
  <c r="HP77" i="3"/>
  <c r="MF71" i="3"/>
  <c r="ME72" i="3"/>
  <c r="JC76" i="3"/>
  <c r="JD75" i="3"/>
  <c r="KR73" i="3"/>
  <c r="KQ74" i="3"/>
  <c r="OQ66" i="3"/>
  <c r="OP66" i="3"/>
  <c r="VN57" i="3"/>
  <c r="VO57" i="3"/>
  <c r="WH56" i="3"/>
  <c r="WI56" i="3"/>
  <c r="W75" i="9"/>
  <c r="MH69" i="3"/>
  <c r="MI69" i="3"/>
  <c r="MJ69" i="3" s="1"/>
  <c r="KV70" i="3"/>
  <c r="QD64" i="3"/>
  <c r="QE64" i="3"/>
  <c r="IL74" i="3"/>
  <c r="IM74" i="3"/>
  <c r="SM61" i="3"/>
  <c r="SL61" i="3"/>
  <c r="LT71" i="3"/>
  <c r="LM71" i="3"/>
  <c r="LS71" i="3"/>
  <c r="LQ71" i="3"/>
  <c r="TY60" i="3"/>
  <c r="UF60" i="3"/>
  <c r="UC60" i="3"/>
  <c r="UE60" i="3"/>
  <c r="FI81" i="3"/>
  <c r="FJ81" i="3"/>
  <c r="FL81" i="3"/>
  <c r="ER83" i="3"/>
  <c r="EP83" i="3"/>
  <c r="EO83" i="3"/>
  <c r="OA68" i="3"/>
  <c r="NU68" i="3"/>
  <c r="NY68" i="3"/>
  <c r="OB68" i="3"/>
  <c r="FT80" i="3"/>
  <c r="FV80" i="3"/>
  <c r="FS80" i="3"/>
  <c r="GP78" i="3"/>
  <c r="GN78" i="3"/>
  <c r="GM78" i="3"/>
  <c r="FB82" i="3"/>
  <c r="EZ82" i="3"/>
  <c r="EY82" i="3"/>
  <c r="EE84" i="3"/>
  <c r="EF84" i="3"/>
  <c r="EH84" i="3"/>
  <c r="RW63" i="3"/>
  <c r="RQ63" i="3"/>
  <c r="RX63" i="3"/>
  <c r="RU63" i="3"/>
  <c r="CJ89" i="3"/>
  <c r="CG89" i="3"/>
  <c r="CH89" i="3"/>
  <c r="DA87" i="3"/>
  <c r="DD87" i="3"/>
  <c r="DB87" i="3"/>
  <c r="PM66" i="3"/>
  <c r="PO66" i="3"/>
  <c r="PP66" i="3"/>
  <c r="PI66" i="3"/>
  <c r="NH69" i="3"/>
  <c r="NA69" i="3"/>
  <c r="NE69" i="3"/>
  <c r="NG69" i="3"/>
  <c r="GC79" i="3"/>
  <c r="GF79" i="3"/>
  <c r="GD79" i="3"/>
  <c r="LI76" i="9"/>
  <c r="LM76" i="9"/>
  <c r="JO76" i="9"/>
  <c r="JJ76" i="9"/>
  <c r="HL76" i="9"/>
  <c r="HM76" i="9"/>
  <c r="HO76" i="9"/>
  <c r="FS76" i="9"/>
  <c r="FO76" i="9"/>
  <c r="DQ76" i="9"/>
  <c r="DP76" i="9"/>
  <c r="BR76" i="9"/>
  <c r="BU76" i="9" s="1"/>
  <c r="G76" i="9"/>
  <c r="T76" i="9"/>
  <c r="V76" i="9"/>
  <c r="LH76" i="9"/>
  <c r="JK76" i="9"/>
  <c r="FQ76" i="9"/>
  <c r="HN76" i="9"/>
  <c r="HQ76" i="9"/>
  <c r="FP76" i="9"/>
  <c r="FN76" i="9"/>
  <c r="DR76" i="9"/>
  <c r="DT76" i="9"/>
  <c r="X76" i="9"/>
  <c r="BV76" i="9"/>
  <c r="F76" i="9"/>
  <c r="U76" i="9"/>
  <c r="MK70" i="3"/>
  <c r="MM70" i="3"/>
  <c r="MN70" i="3"/>
  <c r="MG70" i="3"/>
  <c r="JI74" i="3"/>
  <c r="JE74" i="3"/>
  <c r="JL74" i="3"/>
  <c r="JK74" i="3"/>
  <c r="KS72" i="3"/>
  <c r="KW72" i="3"/>
  <c r="KZ72" i="3"/>
  <c r="KY72" i="3"/>
  <c r="RS62" i="3"/>
  <c r="RR62" i="3"/>
  <c r="PK65" i="3"/>
  <c r="PJ65" i="3"/>
  <c r="NB68" i="3"/>
  <c r="NC68" i="3"/>
  <c r="ND68" i="3" s="1"/>
  <c r="LL75" i="9"/>
  <c r="JG73" i="3"/>
  <c r="JF73" i="3"/>
  <c r="KU71" i="3"/>
  <c r="KT71" i="3"/>
  <c r="LO70" i="3"/>
  <c r="LN70" i="3"/>
  <c r="UA59" i="3"/>
  <c r="TZ59" i="3"/>
  <c r="TF60" i="3"/>
  <c r="TG60" i="3"/>
  <c r="UU58" i="3"/>
  <c r="UT58" i="3"/>
  <c r="QY63" i="3"/>
  <c r="QX63" i="3"/>
  <c r="NW67" i="3"/>
  <c r="NV67" i="3"/>
  <c r="XB55" i="3"/>
  <c r="XC55" i="3"/>
  <c r="QC65" i="3"/>
  <c r="QG65" i="3"/>
  <c r="QJ65" i="3"/>
  <c r="QI65" i="3"/>
  <c r="DK86" i="3"/>
  <c r="DN86" i="3"/>
  <c r="DL86" i="3"/>
  <c r="CT88" i="3"/>
  <c r="CR88" i="3"/>
  <c r="CQ88" i="3"/>
  <c r="IQ75" i="3"/>
  <c r="IR75" i="3"/>
  <c r="IK75" i="3"/>
  <c r="IO75" i="3"/>
  <c r="TE61" i="3"/>
  <c r="TI61" i="3"/>
  <c r="TL61" i="3"/>
  <c r="TK61" i="3"/>
  <c r="SK62" i="3"/>
  <c r="SQ62" i="3"/>
  <c r="SO62" i="3"/>
  <c r="SR62" i="3"/>
  <c r="GZ77" i="3"/>
  <c r="GX77" i="3"/>
  <c r="GW77" i="3"/>
  <c r="UY59" i="3"/>
  <c r="UW59" i="3"/>
  <c r="US59" i="3"/>
  <c r="UZ59" i="3"/>
  <c r="RD64" i="3"/>
  <c r="RC64" i="3"/>
  <c r="RA64" i="3"/>
  <c r="QW64" i="3"/>
  <c r="XH56" i="3"/>
  <c r="XA56" i="3"/>
  <c r="XG56" i="3"/>
  <c r="XE56" i="3"/>
  <c r="OO67" i="3"/>
  <c r="OV67" i="3"/>
  <c r="OU67" i="3"/>
  <c r="OS67" i="3"/>
  <c r="VS58" i="3"/>
  <c r="VQ58" i="3"/>
  <c r="VM58" i="3"/>
  <c r="VT58" i="3"/>
  <c r="WM57" i="3"/>
  <c r="WG57" i="3"/>
  <c r="WK57" i="3"/>
  <c r="WN57" i="3"/>
  <c r="HT76" i="3"/>
  <c r="HQ76" i="3"/>
  <c r="HR76" i="3"/>
  <c r="DX85" i="3"/>
  <c r="DU85" i="3"/>
  <c r="DV85" i="3"/>
  <c r="KB69" i="3"/>
  <c r="WN18" i="3"/>
  <c r="WM18" i="3"/>
  <c r="WM19" i="3"/>
  <c r="WN19" i="3"/>
  <c r="TL17" i="3"/>
  <c r="TK17" i="3"/>
  <c r="TL16" i="3"/>
  <c r="TK16" i="3"/>
  <c r="QJ22" i="3"/>
  <c r="QI22" i="3"/>
  <c r="QJ18" i="3"/>
  <c r="QI18" i="3"/>
  <c r="QJ21" i="3"/>
  <c r="QI21" i="3"/>
  <c r="QI17" i="3"/>
  <c r="QJ17" i="3"/>
  <c r="QJ20" i="3"/>
  <c r="QI20" i="3"/>
  <c r="QJ16" i="3"/>
  <c r="QI16" i="3"/>
  <c r="QJ19" i="3"/>
  <c r="QI19" i="3"/>
  <c r="QJ15" i="3"/>
  <c r="QI15" i="3"/>
  <c r="OV21" i="3"/>
  <c r="OU21" i="3"/>
  <c r="OU20" i="3"/>
  <c r="OV20" i="3"/>
  <c r="OU22" i="3"/>
  <c r="OV22" i="3"/>
  <c r="OV19" i="3"/>
  <c r="OU19" i="3"/>
  <c r="AH78" i="3"/>
  <c r="AG79" i="3"/>
  <c r="W96" i="3"/>
  <c r="X95" i="3"/>
  <c r="AR95" i="3"/>
  <c r="AQ96" i="3"/>
  <c r="JW73" i="3"/>
  <c r="JX72" i="3"/>
  <c r="M96" i="3"/>
  <c r="N95" i="3"/>
  <c r="A98" i="3"/>
  <c r="JY71" i="3"/>
  <c r="KC71" i="3"/>
  <c r="KF71" i="3"/>
  <c r="KE71" i="3"/>
  <c r="JZ70" i="3"/>
  <c r="KA70" i="3"/>
  <c r="AL77" i="3"/>
  <c r="AI77" i="3"/>
  <c r="AJ77" i="3"/>
  <c r="Z94" i="3"/>
  <c r="AB94" i="3"/>
  <c r="Y94" i="3"/>
  <c r="AV94" i="3"/>
  <c r="AS94" i="3"/>
  <c r="AT94" i="3"/>
  <c r="O94" i="3"/>
  <c r="R94" i="3"/>
  <c r="P94" i="3"/>
  <c r="UP61" i="3"/>
  <c r="EB86" i="3"/>
  <c r="AP96" i="3"/>
  <c r="TV62" i="3"/>
  <c r="LJ73" i="3"/>
  <c r="FP82" i="3"/>
  <c r="AF79" i="3"/>
  <c r="MD72" i="3"/>
  <c r="PZ67" i="3"/>
  <c r="IH77" i="3"/>
  <c r="OL69" i="3"/>
  <c r="BT92" i="3"/>
  <c r="QT66" i="3"/>
  <c r="RN65" i="3"/>
  <c r="NR70" i="3"/>
  <c r="DR87" i="3"/>
  <c r="EV84" i="3"/>
  <c r="JB76" i="3"/>
  <c r="BJ93" i="3"/>
  <c r="GJ80" i="3"/>
  <c r="V96" i="3"/>
  <c r="FF83" i="3"/>
  <c r="GT79" i="3"/>
  <c r="PF68" i="3"/>
  <c r="SH64" i="3"/>
  <c r="AZ94" i="3"/>
  <c r="VJ60" i="3"/>
  <c r="KP74" i="3"/>
  <c r="FZ81" i="3"/>
  <c r="EL85" i="3"/>
  <c r="L96" i="3"/>
  <c r="CD91" i="3"/>
  <c r="DH88" i="3"/>
  <c r="MX71" i="3"/>
  <c r="CN90" i="3"/>
  <c r="CX89" i="3"/>
  <c r="TB63" i="3"/>
  <c r="JV73" i="3"/>
  <c r="WX58" i="3"/>
  <c r="HN78" i="3"/>
  <c r="WD59" i="3"/>
  <c r="QZ63" i="3" l="1"/>
  <c r="SN61" i="3"/>
  <c r="OR66" i="3"/>
  <c r="KV71" i="3"/>
  <c r="JH73" i="3"/>
  <c r="NX67" i="3"/>
  <c r="XD55" i="3"/>
  <c r="TH60" i="3"/>
  <c r="RT62" i="3"/>
  <c r="QF64" i="3"/>
  <c r="VP57" i="3"/>
  <c r="PL65" i="3"/>
  <c r="IN74" i="3"/>
  <c r="WJ56" i="3"/>
  <c r="BW91" i="3"/>
  <c r="BZ91" i="3"/>
  <c r="BF93" i="3"/>
  <c r="BP92" i="3"/>
  <c r="BM92" i="3"/>
  <c r="BD93" i="3"/>
  <c r="UV58" i="3"/>
  <c r="UB59" i="3"/>
  <c r="LP70" i="3"/>
  <c r="JC77" i="3"/>
  <c r="JD76" i="3"/>
  <c r="C78" i="9"/>
  <c r="D78" i="9" s="1"/>
  <c r="HP78" i="3"/>
  <c r="HO79" i="3"/>
  <c r="CY90" i="3"/>
  <c r="CZ89" i="3"/>
  <c r="CE92" i="3"/>
  <c r="CF91" i="3"/>
  <c r="RO66" i="3"/>
  <c r="RP65" i="3"/>
  <c r="EX84" i="3"/>
  <c r="EW85" i="3"/>
  <c r="GK81" i="3"/>
  <c r="GL80" i="3"/>
  <c r="FQ83" i="3"/>
  <c r="FR82" i="3"/>
  <c r="EM86" i="3"/>
  <c r="EN85" i="3"/>
  <c r="DT87" i="3"/>
  <c r="DS88" i="3"/>
  <c r="WF59" i="3"/>
  <c r="WE60" i="3"/>
  <c r="OM70" i="3"/>
  <c r="ON69" i="3"/>
  <c r="WZ58" i="3"/>
  <c r="WY59" i="3"/>
  <c r="QV66" i="3"/>
  <c r="QU67" i="3"/>
  <c r="BK94" i="3"/>
  <c r="BL93" i="3"/>
  <c r="BN93" i="3" s="1"/>
  <c r="SI65" i="3"/>
  <c r="SJ64" i="3"/>
  <c r="TC64" i="3"/>
  <c r="TD63" i="3"/>
  <c r="QA68" i="3"/>
  <c r="QB67" i="3"/>
  <c r="KR74" i="3"/>
  <c r="KQ75" i="3"/>
  <c r="MF72" i="3"/>
  <c r="ME73" i="3"/>
  <c r="GA82" i="3"/>
  <c r="GB81" i="3"/>
  <c r="MY72" i="3"/>
  <c r="MZ71" i="3"/>
  <c r="PH68" i="3"/>
  <c r="PG69" i="3"/>
  <c r="EC87" i="3"/>
  <c r="ED86" i="3"/>
  <c r="NT70" i="3"/>
  <c r="NS71" i="3"/>
  <c r="BA95" i="3"/>
  <c r="BB94" i="3"/>
  <c r="BC94" i="3" s="1"/>
  <c r="BU93" i="3"/>
  <c r="BV92" i="3"/>
  <c r="BX92" i="3" s="1"/>
  <c r="FH83" i="3"/>
  <c r="FG84" i="3"/>
  <c r="TW63" i="3"/>
  <c r="TX62" i="3"/>
  <c r="LL73" i="3"/>
  <c r="LK74" i="3"/>
  <c r="VK61" i="3"/>
  <c r="VL60" i="3"/>
  <c r="UR61" i="3"/>
  <c r="UQ62" i="3"/>
  <c r="GU80" i="3"/>
  <c r="GV79" i="3"/>
  <c r="IJ77" i="3"/>
  <c r="II78" i="3"/>
  <c r="CO91" i="3"/>
  <c r="CP90" i="3"/>
  <c r="DI89" i="3"/>
  <c r="DJ88" i="3"/>
  <c r="WI57" i="3"/>
  <c r="WH57" i="3"/>
  <c r="XC56" i="3"/>
  <c r="XB56" i="3"/>
  <c r="QX64" i="3"/>
  <c r="QY64" i="3"/>
  <c r="QZ64" i="3" s="1"/>
  <c r="SL62" i="3"/>
  <c r="SM62" i="3"/>
  <c r="TG61" i="3"/>
  <c r="TF61" i="3"/>
  <c r="IL75" i="3"/>
  <c r="IM75" i="3"/>
  <c r="QE65" i="3"/>
  <c r="QD65" i="3"/>
  <c r="JF74" i="3"/>
  <c r="JG74" i="3"/>
  <c r="MH70" i="3"/>
  <c r="MI70" i="3"/>
  <c r="MJ70" i="3" s="1"/>
  <c r="FR76" i="9"/>
  <c r="LL76" i="9"/>
  <c r="W76" i="9"/>
  <c r="JN76" i="9"/>
  <c r="UA60" i="3"/>
  <c r="TZ60" i="3"/>
  <c r="KW73" i="3"/>
  <c r="KS73" i="3"/>
  <c r="KZ73" i="3"/>
  <c r="KY73" i="3"/>
  <c r="MN71" i="3"/>
  <c r="MM71" i="3"/>
  <c r="MK71" i="3"/>
  <c r="MG71" i="3"/>
  <c r="GC80" i="3"/>
  <c r="GD80" i="3"/>
  <c r="GF80" i="3"/>
  <c r="NG70" i="3"/>
  <c r="NA70" i="3"/>
  <c r="NH70" i="3"/>
  <c r="NE70" i="3"/>
  <c r="PP67" i="3"/>
  <c r="PO67" i="3"/>
  <c r="PM67" i="3"/>
  <c r="PI67" i="3"/>
  <c r="EH85" i="3"/>
  <c r="EE85" i="3"/>
  <c r="EF85" i="3"/>
  <c r="NY69" i="3"/>
  <c r="NU69" i="3"/>
  <c r="OA69" i="3"/>
  <c r="OB69" i="3"/>
  <c r="FL82" i="3"/>
  <c r="FI82" i="3"/>
  <c r="FJ82" i="3"/>
  <c r="UC61" i="3"/>
  <c r="TY61" i="3"/>
  <c r="UF61" i="3"/>
  <c r="UE61" i="3"/>
  <c r="LQ72" i="3"/>
  <c r="LS72" i="3"/>
  <c r="LM72" i="3"/>
  <c r="LT72" i="3"/>
  <c r="VT59" i="3"/>
  <c r="VQ59" i="3"/>
  <c r="VS59" i="3"/>
  <c r="VM59" i="3"/>
  <c r="UW60" i="3"/>
  <c r="US60" i="3"/>
  <c r="UZ60" i="3"/>
  <c r="UY60" i="3"/>
  <c r="GX78" i="3"/>
  <c r="GW78" i="3"/>
  <c r="GZ78" i="3"/>
  <c r="IO76" i="3"/>
  <c r="IR76" i="3"/>
  <c r="IQ76" i="3"/>
  <c r="IK76" i="3"/>
  <c r="CQ89" i="3"/>
  <c r="CT89" i="3"/>
  <c r="CR89" i="3"/>
  <c r="DL87" i="3"/>
  <c r="DK87" i="3"/>
  <c r="DN87" i="3"/>
  <c r="VN58" i="3"/>
  <c r="VO58" i="3"/>
  <c r="OQ67" i="3"/>
  <c r="OP67" i="3"/>
  <c r="UU59" i="3"/>
  <c r="UT59" i="3"/>
  <c r="KU72" i="3"/>
  <c r="KT72" i="3"/>
  <c r="DS76" i="9"/>
  <c r="HP76" i="9"/>
  <c r="NC69" i="3"/>
  <c r="NB69" i="3"/>
  <c r="PJ66" i="3"/>
  <c r="PK66" i="3"/>
  <c r="RS63" i="3"/>
  <c r="RR63" i="3"/>
  <c r="NW68" i="3"/>
  <c r="NV68" i="3"/>
  <c r="LN71" i="3"/>
  <c r="LO71" i="3"/>
  <c r="LP71" i="3" s="1"/>
  <c r="JK75" i="3"/>
  <c r="JE75" i="3"/>
  <c r="JI75" i="3"/>
  <c r="JL75" i="3"/>
  <c r="HR77" i="3"/>
  <c r="HT77" i="3"/>
  <c r="HQ77" i="3"/>
  <c r="LI77" i="9"/>
  <c r="JK77" i="9"/>
  <c r="FQ77" i="9"/>
  <c r="HM77" i="9"/>
  <c r="HN77" i="9"/>
  <c r="FO77" i="9"/>
  <c r="FN77" i="9"/>
  <c r="DQ77" i="9"/>
  <c r="DT77" i="9"/>
  <c r="BV77" i="9"/>
  <c r="F77" i="9"/>
  <c r="U77" i="9"/>
  <c r="V77" i="9"/>
  <c r="LM77" i="9"/>
  <c r="LH77" i="9"/>
  <c r="JJ77" i="9"/>
  <c r="JO77" i="9"/>
  <c r="HQ77" i="9"/>
  <c r="HO77" i="9"/>
  <c r="HL77" i="9"/>
  <c r="FS77" i="9"/>
  <c r="FP77" i="9"/>
  <c r="DR77" i="9"/>
  <c r="DP77" i="9"/>
  <c r="X77" i="9"/>
  <c r="BR77" i="9"/>
  <c r="BU77" i="9" s="1"/>
  <c r="G77" i="9"/>
  <c r="T77" i="9"/>
  <c r="DB88" i="3"/>
  <c r="DA88" i="3"/>
  <c r="DD88" i="3"/>
  <c r="CH90" i="3"/>
  <c r="CJ90" i="3"/>
  <c r="CG90" i="3"/>
  <c r="RU64" i="3"/>
  <c r="RW64" i="3"/>
  <c r="RX64" i="3"/>
  <c r="RQ64" i="3"/>
  <c r="EZ83" i="3"/>
  <c r="EY83" i="3"/>
  <c r="FB83" i="3"/>
  <c r="GP79" i="3"/>
  <c r="GN79" i="3"/>
  <c r="GM79" i="3"/>
  <c r="FT81" i="3"/>
  <c r="FS81" i="3"/>
  <c r="FV81" i="3"/>
  <c r="EP84" i="3"/>
  <c r="EO84" i="3"/>
  <c r="ER84" i="3"/>
  <c r="DU86" i="3"/>
  <c r="DX86" i="3"/>
  <c r="DV86" i="3"/>
  <c r="WN58" i="3"/>
  <c r="WM58" i="3"/>
  <c r="WK58" i="3"/>
  <c r="WG58" i="3"/>
  <c r="OU68" i="3"/>
  <c r="OO68" i="3"/>
  <c r="OS68" i="3"/>
  <c r="OV68" i="3"/>
  <c r="XE57" i="3"/>
  <c r="XG57" i="3"/>
  <c r="XA57" i="3"/>
  <c r="XH57" i="3"/>
  <c r="RC65" i="3"/>
  <c r="RA65" i="3"/>
  <c r="QW65" i="3"/>
  <c r="RD65" i="3"/>
  <c r="SQ63" i="3"/>
  <c r="SO63" i="3"/>
  <c r="SK63" i="3"/>
  <c r="SR63" i="3"/>
  <c r="TE62" i="3"/>
  <c r="TL62" i="3"/>
  <c r="TI62" i="3"/>
  <c r="TK62" i="3"/>
  <c r="QC66" i="3"/>
  <c r="QG66" i="3"/>
  <c r="QJ66" i="3"/>
  <c r="QI66" i="3"/>
  <c r="KB70" i="3"/>
  <c r="AH79" i="3"/>
  <c r="AG80" i="3"/>
  <c r="M97" i="3"/>
  <c r="N96" i="3"/>
  <c r="JX73" i="3"/>
  <c r="JW74" i="3"/>
  <c r="W97" i="3"/>
  <c r="X96" i="3"/>
  <c r="AR96" i="3"/>
  <c r="AQ97" i="3"/>
  <c r="BW92" i="3"/>
  <c r="JZ71" i="3"/>
  <c r="KA71" i="3"/>
  <c r="O95" i="3"/>
  <c r="R95" i="3"/>
  <c r="P95" i="3"/>
  <c r="JY72" i="3"/>
  <c r="KC72" i="3"/>
  <c r="KE72" i="3"/>
  <c r="KF72" i="3"/>
  <c r="Z95" i="3"/>
  <c r="AB95" i="3"/>
  <c r="Y95" i="3"/>
  <c r="AL78" i="3"/>
  <c r="AI78" i="3"/>
  <c r="AJ78" i="3"/>
  <c r="A99" i="3"/>
  <c r="AV95" i="3"/>
  <c r="AT95" i="3"/>
  <c r="AS95" i="3"/>
  <c r="SH65" i="3"/>
  <c r="AF80" i="3"/>
  <c r="PZ68" i="3"/>
  <c r="BJ94" i="3"/>
  <c r="GT80" i="3"/>
  <c r="GJ81" i="3"/>
  <c r="DH89" i="3"/>
  <c r="FZ82" i="3"/>
  <c r="JB77" i="3"/>
  <c r="DR88" i="3"/>
  <c r="BT93" i="3"/>
  <c r="IH78" i="3"/>
  <c r="FP83" i="3"/>
  <c r="TB64" i="3"/>
  <c r="UP62" i="3"/>
  <c r="EB87" i="3"/>
  <c r="FF84" i="3"/>
  <c r="PF69" i="3"/>
  <c r="QT67" i="3"/>
  <c r="EL86" i="3"/>
  <c r="JV74" i="3"/>
  <c r="CD92" i="3"/>
  <c r="RN66" i="3"/>
  <c r="KP75" i="3"/>
  <c r="VJ61" i="3"/>
  <c r="MX72" i="3"/>
  <c r="CX90" i="3"/>
  <c r="NR71" i="3"/>
  <c r="AZ95" i="3"/>
  <c r="HN79" i="3"/>
  <c r="OL70" i="3"/>
  <c r="WX59" i="3"/>
  <c r="WD60" i="3"/>
  <c r="V97" i="3"/>
  <c r="AP97" i="3"/>
  <c r="TV63" i="3"/>
  <c r="MD73" i="3"/>
  <c r="CN91" i="3"/>
  <c r="EV85" i="3"/>
  <c r="LJ74" i="3"/>
  <c r="L97" i="3"/>
  <c r="PL66" i="3" l="1"/>
  <c r="VP58" i="3"/>
  <c r="JH74" i="3"/>
  <c r="IN75" i="3"/>
  <c r="SN62" i="3"/>
  <c r="JN77" i="9"/>
  <c r="RT63" i="3"/>
  <c r="ND69" i="3"/>
  <c r="KV72" i="3"/>
  <c r="OR67" i="3"/>
  <c r="QF65" i="3"/>
  <c r="TH61" i="3"/>
  <c r="NX68" i="3"/>
  <c r="UB60" i="3"/>
  <c r="LL77" i="9"/>
  <c r="BD94" i="3"/>
  <c r="BP93" i="3"/>
  <c r="BF94" i="3"/>
  <c r="BZ92" i="3"/>
  <c r="BM93" i="3"/>
  <c r="W77" i="9"/>
  <c r="DS77" i="9"/>
  <c r="HP77" i="9"/>
  <c r="DI90" i="3"/>
  <c r="DJ89" i="3"/>
  <c r="CO92" i="3"/>
  <c r="CP91" i="3"/>
  <c r="GV80" i="3"/>
  <c r="GU81" i="3"/>
  <c r="VK62" i="3"/>
  <c r="VL61" i="3"/>
  <c r="TW64" i="3"/>
  <c r="TX63" i="3"/>
  <c r="BU94" i="3"/>
  <c r="BV93" i="3"/>
  <c r="BW93" i="3" s="1"/>
  <c r="BA96" i="3"/>
  <c r="BB95" i="3"/>
  <c r="BF95" i="3" s="1"/>
  <c r="EC88" i="3"/>
  <c r="ED87" i="3"/>
  <c r="MY73" i="3"/>
  <c r="MZ72" i="3"/>
  <c r="GB82" i="3"/>
  <c r="GA83" i="3"/>
  <c r="QB68" i="3"/>
  <c r="QA69" i="3"/>
  <c r="TD64" i="3"/>
  <c r="TC65" i="3"/>
  <c r="SI66" i="3"/>
  <c r="SJ65" i="3"/>
  <c r="BL94" i="3"/>
  <c r="BP94" i="3" s="1"/>
  <c r="BK95" i="3"/>
  <c r="OM71" i="3"/>
  <c r="ON70" i="3"/>
  <c r="EN86" i="3"/>
  <c r="EM87" i="3"/>
  <c r="FQ84" i="3"/>
  <c r="FR83" i="3"/>
  <c r="GK82" i="3"/>
  <c r="GL81" i="3"/>
  <c r="RO67" i="3"/>
  <c r="RP66" i="3"/>
  <c r="CE93" i="3"/>
  <c r="CF92" i="3"/>
  <c r="CZ90" i="3"/>
  <c r="CY91" i="3"/>
  <c r="IJ78" i="3"/>
  <c r="II79" i="3"/>
  <c r="UQ63" i="3"/>
  <c r="UR62" i="3"/>
  <c r="LK75" i="3"/>
  <c r="LL74" i="3"/>
  <c r="FH84" i="3"/>
  <c r="FG85" i="3"/>
  <c r="NS72" i="3"/>
  <c r="NT71" i="3"/>
  <c r="PG70" i="3"/>
  <c r="PH69" i="3"/>
  <c r="MF73" i="3"/>
  <c r="ME74" i="3"/>
  <c r="KR75" i="3"/>
  <c r="KQ76" i="3"/>
  <c r="QV67" i="3"/>
  <c r="QU68" i="3"/>
  <c r="WZ59" i="3"/>
  <c r="WY60" i="3"/>
  <c r="WF60" i="3"/>
  <c r="WE61" i="3"/>
  <c r="DT88" i="3"/>
  <c r="DS89" i="3"/>
  <c r="EW86" i="3"/>
  <c r="EX85" i="3"/>
  <c r="C79" i="9"/>
  <c r="D79" i="9" s="1"/>
  <c r="HP79" i="3"/>
  <c r="HO80" i="3"/>
  <c r="JC78" i="3"/>
  <c r="JD77" i="3"/>
  <c r="QD66" i="3"/>
  <c r="QE66" i="3"/>
  <c r="TF62" i="3"/>
  <c r="TG62" i="3"/>
  <c r="SL63" i="3"/>
  <c r="SM63" i="3"/>
  <c r="QX65" i="3"/>
  <c r="QY65" i="3"/>
  <c r="XC57" i="3"/>
  <c r="XB57" i="3"/>
  <c r="RR64" i="3"/>
  <c r="RS64" i="3"/>
  <c r="UU60" i="3"/>
  <c r="UT60" i="3"/>
  <c r="VN59" i="3"/>
  <c r="VO59" i="3"/>
  <c r="UA61" i="3"/>
  <c r="TZ61" i="3"/>
  <c r="PK67" i="3"/>
  <c r="PJ67" i="3"/>
  <c r="NC70" i="3"/>
  <c r="ND70" i="3" s="1"/>
  <c r="NB70" i="3"/>
  <c r="IK77" i="3"/>
  <c r="IO77" i="3"/>
  <c r="IQ77" i="3"/>
  <c r="IR77" i="3"/>
  <c r="UW61" i="3"/>
  <c r="US61" i="3"/>
  <c r="UZ61" i="3"/>
  <c r="UY61" i="3"/>
  <c r="LQ73" i="3"/>
  <c r="LM73" i="3"/>
  <c r="LT73" i="3"/>
  <c r="LS73" i="3"/>
  <c r="FI83" i="3"/>
  <c r="FJ83" i="3"/>
  <c r="FL83" i="3"/>
  <c r="NU70" i="3"/>
  <c r="OB70" i="3"/>
  <c r="NY70" i="3"/>
  <c r="OA70" i="3"/>
  <c r="PM68" i="3"/>
  <c r="PI68" i="3"/>
  <c r="PO68" i="3"/>
  <c r="PP68" i="3"/>
  <c r="MG72" i="3"/>
  <c r="MM72" i="3"/>
  <c r="MN72" i="3"/>
  <c r="MK72" i="3"/>
  <c r="KZ74" i="3"/>
  <c r="KY74" i="3"/>
  <c r="KS74" i="3"/>
  <c r="KW74" i="3"/>
  <c r="RA66" i="3"/>
  <c r="RC66" i="3"/>
  <c r="RD66" i="3"/>
  <c r="QW66" i="3"/>
  <c r="XH58" i="3"/>
  <c r="XA58" i="3"/>
  <c r="XG58" i="3"/>
  <c r="XE58" i="3"/>
  <c r="WN59" i="3"/>
  <c r="WG59" i="3"/>
  <c r="WM59" i="3"/>
  <c r="WK59" i="3"/>
  <c r="DX87" i="3"/>
  <c r="DU87" i="3"/>
  <c r="DV87" i="3"/>
  <c r="EZ84" i="3"/>
  <c r="EY84" i="3"/>
  <c r="FB84" i="3"/>
  <c r="HT78" i="3"/>
  <c r="HR78" i="3"/>
  <c r="HQ78" i="3"/>
  <c r="JE76" i="3"/>
  <c r="JL76" i="3"/>
  <c r="JI76" i="3"/>
  <c r="JK76" i="3"/>
  <c r="OP68" i="3"/>
  <c r="OQ68" i="3"/>
  <c r="WH58" i="3"/>
  <c r="WI58" i="3"/>
  <c r="FR77" i="9"/>
  <c r="JG75" i="3"/>
  <c r="JF75" i="3"/>
  <c r="UV59" i="3"/>
  <c r="IM76" i="3"/>
  <c r="IL76" i="3"/>
  <c r="LN72" i="3"/>
  <c r="LO72" i="3"/>
  <c r="NW69" i="3"/>
  <c r="NV69" i="3"/>
  <c r="MI71" i="3"/>
  <c r="MH71" i="3"/>
  <c r="KT73" i="3"/>
  <c r="KU73" i="3"/>
  <c r="XD56" i="3"/>
  <c r="WJ57" i="3"/>
  <c r="DL88" i="3"/>
  <c r="DK88" i="3"/>
  <c r="DN88" i="3"/>
  <c r="CR90" i="3"/>
  <c r="CQ90" i="3"/>
  <c r="CT90" i="3"/>
  <c r="GX79" i="3"/>
  <c r="GW79" i="3"/>
  <c r="GZ79" i="3"/>
  <c r="VM60" i="3"/>
  <c r="VS60" i="3"/>
  <c r="VT60" i="3"/>
  <c r="VQ60" i="3"/>
  <c r="UE62" i="3"/>
  <c r="UF62" i="3"/>
  <c r="UC62" i="3"/>
  <c r="TY62" i="3"/>
  <c r="EE86" i="3"/>
  <c r="EH86" i="3"/>
  <c r="EF86" i="3"/>
  <c r="NA71" i="3"/>
  <c r="NH71" i="3"/>
  <c r="NG71" i="3"/>
  <c r="NE71" i="3"/>
  <c r="GC81" i="3"/>
  <c r="GF81" i="3"/>
  <c r="GD81" i="3"/>
  <c r="QG67" i="3"/>
  <c r="QJ67" i="3"/>
  <c r="QI67" i="3"/>
  <c r="QC67" i="3"/>
  <c r="TL63" i="3"/>
  <c r="TI63" i="3"/>
  <c r="TK63" i="3"/>
  <c r="TE63" i="3"/>
  <c r="SO64" i="3"/>
  <c r="SR64" i="3"/>
  <c r="SQ64" i="3"/>
  <c r="SK64" i="3"/>
  <c r="OV69" i="3"/>
  <c r="OO69" i="3"/>
  <c r="OU69" i="3"/>
  <c r="OS69" i="3"/>
  <c r="ER85" i="3"/>
  <c r="EP85" i="3"/>
  <c r="EO85" i="3"/>
  <c r="FT82" i="3"/>
  <c r="FV82" i="3"/>
  <c r="FS82" i="3"/>
  <c r="GM80" i="3"/>
  <c r="GP80" i="3"/>
  <c r="GN80" i="3"/>
  <c r="RW65" i="3"/>
  <c r="RU65" i="3"/>
  <c r="RQ65" i="3"/>
  <c r="RX65" i="3"/>
  <c r="CG91" i="3"/>
  <c r="CJ91" i="3"/>
  <c r="CH91" i="3"/>
  <c r="DD89" i="3"/>
  <c r="DB89" i="3"/>
  <c r="DA89" i="3"/>
  <c r="LI78" i="9"/>
  <c r="JO78" i="9"/>
  <c r="JJ78" i="9"/>
  <c r="HN78" i="9"/>
  <c r="HO78" i="9"/>
  <c r="HQ78" i="9"/>
  <c r="FN78" i="9"/>
  <c r="FO78" i="9"/>
  <c r="DQ78" i="9"/>
  <c r="DT78" i="9"/>
  <c r="BV78" i="9"/>
  <c r="F78" i="9"/>
  <c r="V78" i="9"/>
  <c r="T78" i="9"/>
  <c r="LH78" i="9"/>
  <c r="LM78" i="9"/>
  <c r="JK78" i="9"/>
  <c r="FQ78" i="9"/>
  <c r="HL78" i="9"/>
  <c r="HM78" i="9"/>
  <c r="FS78" i="9"/>
  <c r="FP78" i="9"/>
  <c r="DR78" i="9"/>
  <c r="DP78" i="9"/>
  <c r="X78" i="9"/>
  <c r="BR78" i="9"/>
  <c r="BU78" i="9" s="1"/>
  <c r="G78" i="9"/>
  <c r="U78" i="9"/>
  <c r="KB71" i="3"/>
  <c r="AR97" i="3"/>
  <c r="AQ98" i="3"/>
  <c r="JX74" i="3"/>
  <c r="JW75" i="3"/>
  <c r="W98" i="3"/>
  <c r="X97" i="3"/>
  <c r="M98" i="3"/>
  <c r="N97" i="3"/>
  <c r="AH80" i="3"/>
  <c r="AG81" i="3"/>
  <c r="A100" i="3"/>
  <c r="BC95" i="3"/>
  <c r="Z96" i="3"/>
  <c r="AB96" i="3"/>
  <c r="Y96" i="3"/>
  <c r="R96" i="3"/>
  <c r="O96" i="3"/>
  <c r="P96" i="3"/>
  <c r="AV96" i="3"/>
  <c r="AT96" i="3"/>
  <c r="AS96" i="3"/>
  <c r="JY73" i="3"/>
  <c r="KC73" i="3"/>
  <c r="KE73" i="3"/>
  <c r="KF73" i="3"/>
  <c r="JZ72" i="3"/>
  <c r="KA72" i="3"/>
  <c r="AL79" i="3"/>
  <c r="AI79" i="3"/>
  <c r="AJ79" i="3"/>
  <c r="AF81" i="3"/>
  <c r="MD74" i="3"/>
  <c r="NR72" i="3"/>
  <c r="JB78" i="3"/>
  <c r="DR89" i="3"/>
  <c r="WX60" i="3"/>
  <c r="PZ69" i="3"/>
  <c r="FZ83" i="3"/>
  <c r="GT81" i="3"/>
  <c r="AZ96" i="3"/>
  <c r="MX73" i="3"/>
  <c r="UP63" i="3"/>
  <c r="CX91" i="3"/>
  <c r="DH90" i="3"/>
  <c r="PF70" i="3"/>
  <c r="V98" i="3"/>
  <c r="RN67" i="3"/>
  <c r="CN92" i="3"/>
  <c r="GJ82" i="3"/>
  <c r="TV64" i="3"/>
  <c r="OL71" i="3"/>
  <c r="TB65" i="3"/>
  <c r="HN80" i="3"/>
  <c r="JV75" i="3"/>
  <c r="SH66" i="3"/>
  <c r="BT94" i="3"/>
  <c r="FP84" i="3"/>
  <c r="AP98" i="3"/>
  <c r="KP76" i="3"/>
  <c r="EB88" i="3"/>
  <c r="BJ95" i="3"/>
  <c r="QT68" i="3"/>
  <c r="EL87" i="3"/>
  <c r="WD61" i="3"/>
  <c r="LJ75" i="3"/>
  <c r="FF85" i="3"/>
  <c r="CD93" i="3"/>
  <c r="VJ62" i="3"/>
  <c r="IH79" i="3"/>
  <c r="L98" i="3"/>
  <c r="EV86" i="3"/>
  <c r="KB72" i="3" l="1"/>
  <c r="KV73" i="3"/>
  <c r="OR68" i="3"/>
  <c r="VP59" i="3"/>
  <c r="RT64" i="3"/>
  <c r="QZ65" i="3"/>
  <c r="TH62" i="3"/>
  <c r="MJ71" i="3"/>
  <c r="JH75" i="3"/>
  <c r="NX69" i="3"/>
  <c r="IN76" i="3"/>
  <c r="PL67" i="3"/>
  <c r="LP72" i="3"/>
  <c r="WJ58" i="3"/>
  <c r="SN63" i="3"/>
  <c r="QF66" i="3"/>
  <c r="LL78" i="9"/>
  <c r="BN94" i="3"/>
  <c r="BX93" i="3"/>
  <c r="BD95" i="3"/>
  <c r="BZ93" i="3"/>
  <c r="BM94" i="3"/>
  <c r="DS78" i="9"/>
  <c r="UB61" i="3"/>
  <c r="UV60" i="3"/>
  <c r="XD57" i="3"/>
  <c r="JD78" i="3"/>
  <c r="JC79" i="3"/>
  <c r="DT89" i="3"/>
  <c r="DS90" i="3"/>
  <c r="WE62" i="3"/>
  <c r="WF61" i="3"/>
  <c r="WY61" i="3"/>
  <c r="WZ60" i="3"/>
  <c r="QU69" i="3"/>
  <c r="QV68" i="3"/>
  <c r="KQ77" i="3"/>
  <c r="KR76" i="3"/>
  <c r="MF74" i="3"/>
  <c r="ME75" i="3"/>
  <c r="FG86" i="3"/>
  <c r="FH85" i="3"/>
  <c r="II80" i="3"/>
  <c r="IJ79" i="3"/>
  <c r="CY92" i="3"/>
  <c r="CZ91" i="3"/>
  <c r="EM88" i="3"/>
  <c r="EN87" i="3"/>
  <c r="BK96" i="3"/>
  <c r="BL95" i="3"/>
  <c r="BN95" i="3" s="1"/>
  <c r="TC66" i="3"/>
  <c r="TD65" i="3"/>
  <c r="QB69" i="3"/>
  <c r="QA70" i="3"/>
  <c r="GB83" i="3"/>
  <c r="GA84" i="3"/>
  <c r="GV81" i="3"/>
  <c r="GU82" i="3"/>
  <c r="C80" i="9"/>
  <c r="D80" i="9" s="1"/>
  <c r="HP80" i="3"/>
  <c r="HO81" i="3"/>
  <c r="EW87" i="3"/>
  <c r="EX86" i="3"/>
  <c r="PG71" i="3"/>
  <c r="PH70" i="3"/>
  <c r="NS73" i="3"/>
  <c r="NT72" i="3"/>
  <c r="LL75" i="3"/>
  <c r="LK76" i="3"/>
  <c r="UQ64" i="3"/>
  <c r="UR63" i="3"/>
  <c r="CF93" i="3"/>
  <c r="CE94" i="3"/>
  <c r="RP67" i="3"/>
  <c r="RO68" i="3"/>
  <c r="GL82" i="3"/>
  <c r="GK83" i="3"/>
  <c r="FR84" i="3"/>
  <c r="FQ85" i="3"/>
  <c r="OM72" i="3"/>
  <c r="ON71" i="3"/>
  <c r="SI67" i="3"/>
  <c r="SJ66" i="3"/>
  <c r="MZ73" i="3"/>
  <c r="MY74" i="3"/>
  <c r="EC89" i="3"/>
  <c r="ED88" i="3"/>
  <c r="BA97" i="3"/>
  <c r="BB96" i="3"/>
  <c r="BC96" i="3" s="1"/>
  <c r="BU95" i="3"/>
  <c r="BV94" i="3"/>
  <c r="BX94" i="3" s="1"/>
  <c r="TX64" i="3"/>
  <c r="TW65" i="3"/>
  <c r="VL62" i="3"/>
  <c r="VK63" i="3"/>
  <c r="CO93" i="3"/>
  <c r="CP92" i="3"/>
  <c r="DI91" i="3"/>
  <c r="DJ90" i="3"/>
  <c r="W78" i="9"/>
  <c r="VO60" i="3"/>
  <c r="VN60" i="3"/>
  <c r="HP78" i="9"/>
  <c r="FR78" i="9"/>
  <c r="JN78" i="9"/>
  <c r="RS65" i="3"/>
  <c r="RR65" i="3"/>
  <c r="OQ69" i="3"/>
  <c r="OP69" i="3"/>
  <c r="SM64" i="3"/>
  <c r="SL64" i="3"/>
  <c r="TF63" i="3"/>
  <c r="TG63" i="3"/>
  <c r="QE67" i="3"/>
  <c r="QD67" i="3"/>
  <c r="NB71" i="3"/>
  <c r="NC71" i="3"/>
  <c r="UA62" i="3"/>
  <c r="TZ62" i="3"/>
  <c r="JF76" i="3"/>
  <c r="JG76" i="3"/>
  <c r="WH59" i="3"/>
  <c r="WI59" i="3"/>
  <c r="WJ59" i="3" s="1"/>
  <c r="XB58" i="3"/>
  <c r="XC58" i="3"/>
  <c r="QY66" i="3"/>
  <c r="QX66" i="3"/>
  <c r="PK68" i="3"/>
  <c r="PJ68" i="3"/>
  <c r="IL77" i="3"/>
  <c r="IM77" i="3"/>
  <c r="IN77" i="3" s="1"/>
  <c r="HQ79" i="3"/>
  <c r="HR79" i="3"/>
  <c r="HT79" i="3"/>
  <c r="EY85" i="3"/>
  <c r="FB85" i="3"/>
  <c r="EZ85" i="3"/>
  <c r="PP69" i="3"/>
  <c r="PI69" i="3"/>
  <c r="PO69" i="3"/>
  <c r="PM69" i="3"/>
  <c r="OA71" i="3"/>
  <c r="NY71" i="3"/>
  <c r="OB71" i="3"/>
  <c r="NU71" i="3"/>
  <c r="LQ74" i="3"/>
  <c r="LM74" i="3"/>
  <c r="LS74" i="3"/>
  <c r="LT74" i="3"/>
  <c r="UY62" i="3"/>
  <c r="UW62" i="3"/>
  <c r="UZ62" i="3"/>
  <c r="US62" i="3"/>
  <c r="CH92" i="3"/>
  <c r="CJ92" i="3"/>
  <c r="CG92" i="3"/>
  <c r="RW66" i="3"/>
  <c r="RX66" i="3"/>
  <c r="RU66" i="3"/>
  <c r="RQ66" i="3"/>
  <c r="GM81" i="3"/>
  <c r="GP81" i="3"/>
  <c r="GN81" i="3"/>
  <c r="FS83" i="3"/>
  <c r="FV83" i="3"/>
  <c r="FT83" i="3"/>
  <c r="OS70" i="3"/>
  <c r="OV70" i="3"/>
  <c r="OO70" i="3"/>
  <c r="OU70" i="3"/>
  <c r="SR65" i="3"/>
  <c r="SQ65" i="3"/>
  <c r="SO65" i="3"/>
  <c r="SK65" i="3"/>
  <c r="NA72" i="3"/>
  <c r="NG72" i="3"/>
  <c r="NE72" i="3"/>
  <c r="NH72" i="3"/>
  <c r="EE87" i="3"/>
  <c r="EF87" i="3"/>
  <c r="EH87" i="3"/>
  <c r="UF63" i="3"/>
  <c r="UC63" i="3"/>
  <c r="UE63" i="3"/>
  <c r="TY63" i="3"/>
  <c r="VQ61" i="3"/>
  <c r="VS61" i="3"/>
  <c r="VT61" i="3"/>
  <c r="VM61" i="3"/>
  <c r="CT91" i="3"/>
  <c r="CQ91" i="3"/>
  <c r="CR91" i="3"/>
  <c r="DL89" i="3"/>
  <c r="DK89" i="3"/>
  <c r="DN89" i="3"/>
  <c r="KU74" i="3"/>
  <c r="KT74" i="3"/>
  <c r="MH72" i="3"/>
  <c r="MI72" i="3"/>
  <c r="MJ72" i="3" s="1"/>
  <c r="NW70" i="3"/>
  <c r="NV70" i="3"/>
  <c r="LN73" i="3"/>
  <c r="LO73" i="3"/>
  <c r="LP73" i="3" s="1"/>
  <c r="UU61" i="3"/>
  <c r="UT61" i="3"/>
  <c r="JK77" i="3"/>
  <c r="JL77" i="3"/>
  <c r="JI77" i="3"/>
  <c r="JE77" i="3"/>
  <c r="LI79" i="9"/>
  <c r="LM79" i="9"/>
  <c r="JK79" i="9"/>
  <c r="FQ79" i="9"/>
  <c r="HQ79" i="9"/>
  <c r="HN79" i="9"/>
  <c r="FO79" i="9"/>
  <c r="FN79" i="9"/>
  <c r="DR79" i="9"/>
  <c r="DP79" i="9"/>
  <c r="X79" i="9"/>
  <c r="BV79" i="9"/>
  <c r="G79" i="9"/>
  <c r="V79" i="9"/>
  <c r="T79" i="9"/>
  <c r="LH79" i="9"/>
  <c r="JO79" i="9"/>
  <c r="HO79" i="9"/>
  <c r="HM79" i="9"/>
  <c r="HL79" i="9"/>
  <c r="FP79" i="9"/>
  <c r="FS79" i="9"/>
  <c r="DQ79" i="9"/>
  <c r="DT79" i="9"/>
  <c r="BR79" i="9"/>
  <c r="BU79" i="9" s="1"/>
  <c r="U79" i="9"/>
  <c r="JJ79" i="9"/>
  <c r="JN79" i="9" s="1"/>
  <c r="F79" i="9"/>
  <c r="DX88" i="3"/>
  <c r="DV88" i="3"/>
  <c r="DU88" i="3"/>
  <c r="WK60" i="3"/>
  <c r="WG60" i="3"/>
  <c r="WN60" i="3"/>
  <c r="WM60" i="3"/>
  <c r="XA59" i="3"/>
  <c r="XE59" i="3"/>
  <c r="XH59" i="3"/>
  <c r="XG59" i="3"/>
  <c r="RA67" i="3"/>
  <c r="RC67" i="3"/>
  <c r="QW67" i="3"/>
  <c r="RD67" i="3"/>
  <c r="KY75" i="3"/>
  <c r="KS75" i="3"/>
  <c r="KW75" i="3"/>
  <c r="KZ75" i="3"/>
  <c r="MN73" i="3"/>
  <c r="MK73" i="3"/>
  <c r="MM73" i="3"/>
  <c r="MG73" i="3"/>
  <c r="FI84" i="3"/>
  <c r="FJ84" i="3"/>
  <c r="FL84" i="3"/>
  <c r="IK78" i="3"/>
  <c r="IR78" i="3"/>
  <c r="IQ78" i="3"/>
  <c r="IO78" i="3"/>
  <c r="DB90" i="3"/>
  <c r="DA90" i="3"/>
  <c r="DD90" i="3"/>
  <c r="EP86" i="3"/>
  <c r="EO86" i="3"/>
  <c r="ER86" i="3"/>
  <c r="TL64" i="3"/>
  <c r="TE64" i="3"/>
  <c r="TI64" i="3"/>
  <c r="TK64" i="3"/>
  <c r="QC68" i="3"/>
  <c r="QI68" i="3"/>
  <c r="QJ68" i="3"/>
  <c r="QG68" i="3"/>
  <c r="GF82" i="3"/>
  <c r="GC82" i="3"/>
  <c r="GD82" i="3"/>
  <c r="GW80" i="3"/>
  <c r="GX80" i="3"/>
  <c r="GZ80" i="3"/>
  <c r="AH81" i="3"/>
  <c r="AG82" i="3"/>
  <c r="JW76" i="3"/>
  <c r="JX75" i="3"/>
  <c r="AR98" i="3"/>
  <c r="AQ99" i="3"/>
  <c r="M99" i="3"/>
  <c r="N98" i="3"/>
  <c r="W99" i="3"/>
  <c r="X98" i="3"/>
  <c r="KA73" i="3"/>
  <c r="JZ73" i="3"/>
  <c r="A101" i="3"/>
  <c r="AL80" i="3"/>
  <c r="AI80" i="3"/>
  <c r="AJ80" i="3"/>
  <c r="JY74" i="3"/>
  <c r="KC74" i="3"/>
  <c r="KE74" i="3"/>
  <c r="KF74" i="3"/>
  <c r="AV97" i="3"/>
  <c r="AT97" i="3"/>
  <c r="AS97" i="3"/>
  <c r="O97" i="3"/>
  <c r="R97" i="3"/>
  <c r="P97" i="3"/>
  <c r="Z97" i="3"/>
  <c r="AB97" i="3"/>
  <c r="Y97" i="3"/>
  <c r="KP77" i="3"/>
  <c r="DH91" i="3"/>
  <c r="GT82" i="3"/>
  <c r="EB89" i="3"/>
  <c r="L99" i="3"/>
  <c r="NR73" i="3"/>
  <c r="EL88" i="3"/>
  <c r="CX92" i="3"/>
  <c r="MD75" i="3"/>
  <c r="QT69" i="3"/>
  <c r="PF71" i="3"/>
  <c r="BJ96" i="3"/>
  <c r="TV65" i="3"/>
  <c r="SH67" i="3"/>
  <c r="EV87" i="3"/>
  <c r="HN81" i="3"/>
  <c r="MX74" i="3"/>
  <c r="LJ76" i="3"/>
  <c r="WD62" i="3"/>
  <c r="WX61" i="3"/>
  <c r="UP64" i="3"/>
  <c r="RN68" i="3"/>
  <c r="PZ70" i="3"/>
  <c r="AF82" i="3"/>
  <c r="FF86" i="3"/>
  <c r="JB79" i="3"/>
  <c r="V99" i="3"/>
  <c r="IH80" i="3"/>
  <c r="FP85" i="3"/>
  <c r="FZ84" i="3"/>
  <c r="OL72" i="3"/>
  <c r="CD94" i="3"/>
  <c r="GJ83" i="3"/>
  <c r="DR90" i="3"/>
  <c r="AP99" i="3"/>
  <c r="BT95" i="3"/>
  <c r="JV76" i="3"/>
  <c r="AZ97" i="3"/>
  <c r="TB66" i="3"/>
  <c r="VJ63" i="3"/>
  <c r="CN93" i="3"/>
  <c r="XD58" i="3" l="1"/>
  <c r="JH76" i="3"/>
  <c r="ND71" i="3"/>
  <c r="TH63" i="3"/>
  <c r="QZ66" i="3"/>
  <c r="SN64" i="3"/>
  <c r="RT65" i="3"/>
  <c r="NX70" i="3"/>
  <c r="KV74" i="3"/>
  <c r="PL68" i="3"/>
  <c r="OR69" i="3"/>
  <c r="QF67" i="3"/>
  <c r="VP60" i="3"/>
  <c r="BW94" i="3"/>
  <c r="BF96" i="3"/>
  <c r="BP95" i="3"/>
  <c r="BZ94" i="3"/>
  <c r="BD96" i="3"/>
  <c r="BM95" i="3"/>
  <c r="W79" i="9"/>
  <c r="DJ91" i="3"/>
  <c r="DI92" i="3"/>
  <c r="CP93" i="3"/>
  <c r="CO94" i="3"/>
  <c r="BU96" i="3"/>
  <c r="BV95" i="3"/>
  <c r="BW95" i="3" s="1"/>
  <c r="BA98" i="3"/>
  <c r="BB97" i="3"/>
  <c r="BC97" i="3" s="1"/>
  <c r="EC90" i="3"/>
  <c r="ED89" i="3"/>
  <c r="SI68" i="3"/>
  <c r="SJ67" i="3"/>
  <c r="OM73" i="3"/>
  <c r="ON72" i="3"/>
  <c r="UR64" i="3"/>
  <c r="UQ65" i="3"/>
  <c r="NT73" i="3"/>
  <c r="NS74" i="3"/>
  <c r="PG72" i="3"/>
  <c r="PH71" i="3"/>
  <c r="EW88" i="3"/>
  <c r="EX87" i="3"/>
  <c r="GV82" i="3"/>
  <c r="GU83" i="3"/>
  <c r="GA85" i="3"/>
  <c r="GB84" i="3"/>
  <c r="QB70" i="3"/>
  <c r="QA71" i="3"/>
  <c r="MF75" i="3"/>
  <c r="ME76" i="3"/>
  <c r="DT90" i="3"/>
  <c r="DS91" i="3"/>
  <c r="JC80" i="3"/>
  <c r="JD79" i="3"/>
  <c r="VK64" i="3"/>
  <c r="VL63" i="3"/>
  <c r="TW66" i="3"/>
  <c r="TX65" i="3"/>
  <c r="MZ74" i="3"/>
  <c r="MY75" i="3"/>
  <c r="FR85" i="3"/>
  <c r="FQ86" i="3"/>
  <c r="GK84" i="3"/>
  <c r="GL83" i="3"/>
  <c r="RP68" i="3"/>
  <c r="RO69" i="3"/>
  <c r="CE95" i="3"/>
  <c r="CF94" i="3"/>
  <c r="LK77" i="3"/>
  <c r="LL76" i="3"/>
  <c r="C81" i="9"/>
  <c r="D81" i="9" s="1"/>
  <c r="HO82" i="3"/>
  <c r="HP81" i="3"/>
  <c r="TD66" i="3"/>
  <c r="TC67" i="3"/>
  <c r="BK97" i="3"/>
  <c r="BL96" i="3"/>
  <c r="BN96" i="3" s="1"/>
  <c r="EN88" i="3"/>
  <c r="EM89" i="3"/>
  <c r="CZ92" i="3"/>
  <c r="CY93" i="3"/>
  <c r="II81" i="3"/>
  <c r="IJ80" i="3"/>
  <c r="FG87" i="3"/>
  <c r="FH86" i="3"/>
  <c r="KR77" i="3"/>
  <c r="KQ78" i="3"/>
  <c r="QU70" i="3"/>
  <c r="QV69" i="3"/>
  <c r="WY62" i="3"/>
  <c r="WZ61" i="3"/>
  <c r="WE63" i="3"/>
  <c r="WF62" i="3"/>
  <c r="QE68" i="3"/>
  <c r="QD68" i="3"/>
  <c r="IM78" i="3"/>
  <c r="IL78" i="3"/>
  <c r="MH73" i="3"/>
  <c r="MI73" i="3"/>
  <c r="MJ73" i="3" s="1"/>
  <c r="KT75" i="3"/>
  <c r="KU75" i="3"/>
  <c r="WH60" i="3"/>
  <c r="WI60" i="3"/>
  <c r="WJ60" i="3" s="1"/>
  <c r="SL65" i="3"/>
  <c r="SM65" i="3"/>
  <c r="RS66" i="3"/>
  <c r="RR66" i="3"/>
  <c r="VT62" i="3"/>
  <c r="VM62" i="3"/>
  <c r="VS62" i="3"/>
  <c r="VQ62" i="3"/>
  <c r="UF64" i="3"/>
  <c r="UC64" i="3"/>
  <c r="TY64" i="3"/>
  <c r="UE64" i="3"/>
  <c r="NG73" i="3"/>
  <c r="NA73" i="3"/>
  <c r="NE73" i="3"/>
  <c r="NH73" i="3"/>
  <c r="FS84" i="3"/>
  <c r="FT84" i="3"/>
  <c r="FV84" i="3"/>
  <c r="GM82" i="3"/>
  <c r="GP82" i="3"/>
  <c r="GN82" i="3"/>
  <c r="RQ67" i="3"/>
  <c r="RX67" i="3"/>
  <c r="RW67" i="3"/>
  <c r="RU67" i="3"/>
  <c r="CJ93" i="3"/>
  <c r="CH93" i="3"/>
  <c r="CG93" i="3"/>
  <c r="LQ75" i="3"/>
  <c r="LT75" i="3"/>
  <c r="LS75" i="3"/>
  <c r="LM75" i="3"/>
  <c r="HR80" i="3"/>
  <c r="HQ80" i="3"/>
  <c r="HT80" i="3"/>
  <c r="TK65" i="3"/>
  <c r="TL65" i="3"/>
  <c r="TI65" i="3"/>
  <c r="TE65" i="3"/>
  <c r="EP87" i="3"/>
  <c r="EO87" i="3"/>
  <c r="ER87" i="3"/>
  <c r="DB91" i="3"/>
  <c r="DA91" i="3"/>
  <c r="DD91" i="3"/>
  <c r="IK79" i="3"/>
  <c r="IO79" i="3"/>
  <c r="IQ79" i="3"/>
  <c r="IR79" i="3"/>
  <c r="FI85" i="3"/>
  <c r="FJ85" i="3"/>
  <c r="FL85" i="3"/>
  <c r="KZ76" i="3"/>
  <c r="KY76" i="3"/>
  <c r="KW76" i="3"/>
  <c r="KS76" i="3"/>
  <c r="RC68" i="3"/>
  <c r="QW68" i="3"/>
  <c r="RD68" i="3"/>
  <c r="RA68" i="3"/>
  <c r="XA60" i="3"/>
  <c r="XE60" i="3"/>
  <c r="XH60" i="3"/>
  <c r="XG60" i="3"/>
  <c r="WK61" i="3"/>
  <c r="WG61" i="3"/>
  <c r="WM61" i="3"/>
  <c r="WN61" i="3"/>
  <c r="TF64" i="3"/>
  <c r="TG64" i="3"/>
  <c r="TH64" i="3" s="1"/>
  <c r="QX67" i="3"/>
  <c r="QY67" i="3"/>
  <c r="XB59" i="3"/>
  <c r="XC59" i="3"/>
  <c r="XD59" i="3" s="1"/>
  <c r="HP79" i="9"/>
  <c r="LL79" i="9"/>
  <c r="DS79" i="9"/>
  <c r="FR79" i="9"/>
  <c r="JG77" i="3"/>
  <c r="JF77" i="3"/>
  <c r="UV61" i="3"/>
  <c r="VO61" i="3"/>
  <c r="VN61" i="3"/>
  <c r="UA63" i="3"/>
  <c r="TZ63" i="3"/>
  <c r="NB72" i="3"/>
  <c r="NC72" i="3"/>
  <c r="ND72" i="3" s="1"/>
  <c r="OQ70" i="3"/>
  <c r="OP70" i="3"/>
  <c r="UU62" i="3"/>
  <c r="UT62" i="3"/>
  <c r="LN74" i="3"/>
  <c r="LO74" i="3"/>
  <c r="NV71" i="3"/>
  <c r="NW71" i="3"/>
  <c r="NX71" i="3" s="1"/>
  <c r="PK69" i="3"/>
  <c r="PJ69" i="3"/>
  <c r="UB62" i="3"/>
  <c r="DK90" i="3"/>
  <c r="DN90" i="3"/>
  <c r="DL90" i="3"/>
  <c r="CQ92" i="3"/>
  <c r="CR92" i="3"/>
  <c r="CT92" i="3"/>
  <c r="EE88" i="3"/>
  <c r="EH88" i="3"/>
  <c r="EF88" i="3"/>
  <c r="SQ66" i="3"/>
  <c r="SO66" i="3"/>
  <c r="SR66" i="3"/>
  <c r="SK66" i="3"/>
  <c r="OS71" i="3"/>
  <c r="OV71" i="3"/>
  <c r="OO71" i="3"/>
  <c r="OU71" i="3"/>
  <c r="UW63" i="3"/>
  <c r="UY63" i="3"/>
  <c r="UZ63" i="3"/>
  <c r="US63" i="3"/>
  <c r="OA72" i="3"/>
  <c r="NY72" i="3"/>
  <c r="OB72" i="3"/>
  <c r="NU72" i="3"/>
  <c r="PM70" i="3"/>
  <c r="PI70" i="3"/>
  <c r="PP70" i="3"/>
  <c r="PO70" i="3"/>
  <c r="EY86" i="3"/>
  <c r="FB86" i="3"/>
  <c r="EZ86" i="3"/>
  <c r="LM80" i="9"/>
  <c r="LH80" i="9"/>
  <c r="JO80" i="9"/>
  <c r="JJ80" i="9"/>
  <c r="HL80" i="9"/>
  <c r="HQ80" i="9"/>
  <c r="HM80" i="9"/>
  <c r="FS80" i="9"/>
  <c r="FO80" i="9"/>
  <c r="DQ80" i="9"/>
  <c r="DP80" i="9"/>
  <c r="X80" i="9"/>
  <c r="BR80" i="9"/>
  <c r="BU80" i="9" s="1"/>
  <c r="G80" i="9"/>
  <c r="T80" i="9"/>
  <c r="U80" i="9"/>
  <c r="LI80" i="9"/>
  <c r="JK80" i="9"/>
  <c r="FQ80" i="9"/>
  <c r="HN80" i="9"/>
  <c r="HO80" i="9"/>
  <c r="FP80" i="9"/>
  <c r="FN80" i="9"/>
  <c r="DR80" i="9"/>
  <c r="DT80" i="9"/>
  <c r="BV80" i="9"/>
  <c r="F80" i="9"/>
  <c r="V80" i="9"/>
  <c r="GZ81" i="3"/>
  <c r="GX81" i="3"/>
  <c r="GW81" i="3"/>
  <c r="GD83" i="3"/>
  <c r="GC83" i="3"/>
  <c r="GF83" i="3"/>
  <c r="QC69" i="3"/>
  <c r="QI69" i="3"/>
  <c r="QG69" i="3"/>
  <c r="QJ69" i="3"/>
  <c r="MK74" i="3"/>
  <c r="MG74" i="3"/>
  <c r="MM74" i="3"/>
  <c r="MN74" i="3"/>
  <c r="DV89" i="3"/>
  <c r="DX89" i="3"/>
  <c r="DU89" i="3"/>
  <c r="JI78" i="3"/>
  <c r="JL78" i="3"/>
  <c r="JE78" i="3"/>
  <c r="JK78" i="3"/>
  <c r="KB73" i="3"/>
  <c r="AR99" i="3"/>
  <c r="AQ100" i="3"/>
  <c r="X99" i="3"/>
  <c r="W100" i="3"/>
  <c r="AH82" i="3"/>
  <c r="AG83" i="3"/>
  <c r="M100" i="3"/>
  <c r="N99" i="3"/>
  <c r="JX76" i="3"/>
  <c r="JW77" i="3"/>
  <c r="Z98" i="3"/>
  <c r="AB98" i="3"/>
  <c r="Y98" i="3"/>
  <c r="AV98" i="3"/>
  <c r="AT98" i="3"/>
  <c r="AS98" i="3"/>
  <c r="A102" i="3"/>
  <c r="O98" i="3"/>
  <c r="R98" i="3"/>
  <c r="P98" i="3"/>
  <c r="JY75" i="3"/>
  <c r="KC75" i="3"/>
  <c r="KE75" i="3"/>
  <c r="KF75" i="3"/>
  <c r="JZ74" i="3"/>
  <c r="KA74" i="3"/>
  <c r="AL81" i="3"/>
  <c r="AI81" i="3"/>
  <c r="AJ81" i="3"/>
  <c r="TB67" i="3"/>
  <c r="PF72" i="3"/>
  <c r="DH92" i="3"/>
  <c r="OL73" i="3"/>
  <c r="SH68" i="3"/>
  <c r="JB80" i="3"/>
  <c r="CN94" i="3"/>
  <c r="L100" i="3"/>
  <c r="GJ84" i="3"/>
  <c r="WX62" i="3"/>
  <c r="VJ64" i="3"/>
  <c r="FZ85" i="3"/>
  <c r="EL89" i="3"/>
  <c r="QT70" i="3"/>
  <c r="AP100" i="3"/>
  <c r="PZ71" i="3"/>
  <c r="FF87" i="3"/>
  <c r="FP86" i="3"/>
  <c r="IH81" i="3"/>
  <c r="BJ97" i="3"/>
  <c r="TV66" i="3"/>
  <c r="GT83" i="3"/>
  <c r="HN82" i="3"/>
  <c r="BT96" i="3"/>
  <c r="V100" i="3"/>
  <c r="DR91" i="3"/>
  <c r="JV77" i="3"/>
  <c r="MX75" i="3"/>
  <c r="RN69" i="3"/>
  <c r="WD63" i="3"/>
  <c r="CX93" i="3"/>
  <c r="CD95" i="3"/>
  <c r="KP78" i="3"/>
  <c r="AF83" i="3"/>
  <c r="AZ98" i="3"/>
  <c r="EB90" i="3"/>
  <c r="LJ77" i="3"/>
  <c r="EV88" i="3"/>
  <c r="MD76" i="3"/>
  <c r="NR74" i="3"/>
  <c r="UP65" i="3"/>
  <c r="LP74" i="3" l="1"/>
  <c r="SN65" i="3"/>
  <c r="KV75" i="3"/>
  <c r="RT66" i="3"/>
  <c r="PL69" i="3"/>
  <c r="OR70" i="3"/>
  <c r="QZ67" i="3"/>
  <c r="IN78" i="3"/>
  <c r="QF68" i="3"/>
  <c r="BP96" i="3"/>
  <c r="BM96" i="3"/>
  <c r="BX95" i="3"/>
  <c r="BF97" i="3"/>
  <c r="BZ95" i="3"/>
  <c r="BD97" i="3"/>
  <c r="JH77" i="3"/>
  <c r="FR80" i="9"/>
  <c r="W80" i="9"/>
  <c r="DS80" i="9"/>
  <c r="UV62" i="3"/>
  <c r="UB63" i="3"/>
  <c r="WF63" i="3"/>
  <c r="WE64" i="3"/>
  <c r="WZ62" i="3"/>
  <c r="WY63" i="3"/>
  <c r="QV70" i="3"/>
  <c r="QU71" i="3"/>
  <c r="FG88" i="3"/>
  <c r="FH87" i="3"/>
  <c r="II82" i="3"/>
  <c r="IJ81" i="3"/>
  <c r="BK98" i="3"/>
  <c r="BL97" i="3"/>
  <c r="BP97" i="3" s="1"/>
  <c r="C82" i="9"/>
  <c r="D82" i="9" s="1"/>
  <c r="HP82" i="3"/>
  <c r="HO83" i="3"/>
  <c r="RP69" i="3"/>
  <c r="RO70" i="3"/>
  <c r="FR86" i="3"/>
  <c r="FQ87" i="3"/>
  <c r="MZ75" i="3"/>
  <c r="MY76" i="3"/>
  <c r="DS92" i="3"/>
  <c r="DT91" i="3"/>
  <c r="MF76" i="3"/>
  <c r="ME77" i="3"/>
  <c r="QA72" i="3"/>
  <c r="QB71" i="3"/>
  <c r="GV83" i="3"/>
  <c r="GU84" i="3"/>
  <c r="NT74" i="3"/>
  <c r="NS75" i="3"/>
  <c r="UQ66" i="3"/>
  <c r="UR65" i="3"/>
  <c r="CO95" i="3"/>
  <c r="CP94" i="3"/>
  <c r="DJ92" i="3"/>
  <c r="DI93" i="3"/>
  <c r="KQ79" i="3"/>
  <c r="KR78" i="3"/>
  <c r="CZ93" i="3"/>
  <c r="CY94" i="3"/>
  <c r="EM90" i="3"/>
  <c r="EN89" i="3"/>
  <c r="TD67" i="3"/>
  <c r="TC68" i="3"/>
  <c r="LL77" i="3"/>
  <c r="LK78" i="3"/>
  <c r="CE96" i="3"/>
  <c r="CF95" i="3"/>
  <c r="GL84" i="3"/>
  <c r="GK85" i="3"/>
  <c r="TW67" i="3"/>
  <c r="TX66" i="3"/>
  <c r="VL64" i="3"/>
  <c r="VK65" i="3"/>
  <c r="JC81" i="3"/>
  <c r="JD80" i="3"/>
  <c r="GB85" i="3"/>
  <c r="GA86" i="3"/>
  <c r="EW89" i="3"/>
  <c r="EX88" i="3"/>
  <c r="PG73" i="3"/>
  <c r="PH72" i="3"/>
  <c r="OM74" i="3"/>
  <c r="ON73" i="3"/>
  <c r="SI69" i="3"/>
  <c r="SJ68" i="3"/>
  <c r="EC91" i="3"/>
  <c r="ED90" i="3"/>
  <c r="BB98" i="3"/>
  <c r="BF98" i="3" s="1"/>
  <c r="BA99" i="3"/>
  <c r="BV96" i="3"/>
  <c r="BW96" i="3" s="1"/>
  <c r="BU97" i="3"/>
  <c r="JF78" i="3"/>
  <c r="JG78" i="3"/>
  <c r="MH74" i="3"/>
  <c r="MI74" i="3"/>
  <c r="JN80" i="9"/>
  <c r="LL80" i="9"/>
  <c r="OP71" i="3"/>
  <c r="OQ71" i="3"/>
  <c r="WI61" i="3"/>
  <c r="WH61" i="3"/>
  <c r="QX68" i="3"/>
  <c r="QY68" i="3"/>
  <c r="KU76" i="3"/>
  <c r="KT76" i="3"/>
  <c r="IL79" i="3"/>
  <c r="IM79" i="3"/>
  <c r="IN79" i="3" s="1"/>
  <c r="LN75" i="3"/>
  <c r="LO75" i="3"/>
  <c r="RR67" i="3"/>
  <c r="RS67" i="3"/>
  <c r="RT67" i="3" s="1"/>
  <c r="TZ64" i="3"/>
  <c r="UA64" i="3"/>
  <c r="KW77" i="3"/>
  <c r="KS77" i="3"/>
  <c r="KZ77" i="3"/>
  <c r="KY77" i="3"/>
  <c r="DD92" i="3"/>
  <c r="DB92" i="3"/>
  <c r="DA92" i="3"/>
  <c r="ER88" i="3"/>
  <c r="EO88" i="3"/>
  <c r="EP88" i="3"/>
  <c r="TK66" i="3"/>
  <c r="TI66" i="3"/>
  <c r="TL66" i="3"/>
  <c r="TE66" i="3"/>
  <c r="LT76" i="3"/>
  <c r="LM76" i="3"/>
  <c r="LQ76" i="3"/>
  <c r="LS76" i="3"/>
  <c r="CJ94" i="3"/>
  <c r="CH94" i="3"/>
  <c r="CG94" i="3"/>
  <c r="GM83" i="3"/>
  <c r="GP83" i="3"/>
  <c r="GN83" i="3"/>
  <c r="UF65" i="3"/>
  <c r="UC65" i="3"/>
  <c r="TY65" i="3"/>
  <c r="UE65" i="3"/>
  <c r="VM63" i="3"/>
  <c r="VQ63" i="3"/>
  <c r="VT63" i="3"/>
  <c r="VS63" i="3"/>
  <c r="JL79" i="3"/>
  <c r="JK79" i="3"/>
  <c r="JE79" i="3"/>
  <c r="JI79" i="3"/>
  <c r="GD84" i="3"/>
  <c r="GC84" i="3"/>
  <c r="GF84" i="3"/>
  <c r="EZ87" i="3"/>
  <c r="EY87" i="3"/>
  <c r="FB87" i="3"/>
  <c r="PM71" i="3"/>
  <c r="PI71" i="3"/>
  <c r="PO71" i="3"/>
  <c r="PP71" i="3"/>
  <c r="OU72" i="3"/>
  <c r="OO72" i="3"/>
  <c r="OV72" i="3"/>
  <c r="OS72" i="3"/>
  <c r="SK67" i="3"/>
  <c r="SQ67" i="3"/>
  <c r="SR67" i="3"/>
  <c r="SO67" i="3"/>
  <c r="EE89" i="3"/>
  <c r="EF89" i="3"/>
  <c r="EH89" i="3"/>
  <c r="QD69" i="3"/>
  <c r="QE69" i="3"/>
  <c r="HP80" i="9"/>
  <c r="PK70" i="3"/>
  <c r="PJ70" i="3"/>
  <c r="NW72" i="3"/>
  <c r="NV72" i="3"/>
  <c r="UT63" i="3"/>
  <c r="UU63" i="3"/>
  <c r="UV63" i="3" s="1"/>
  <c r="SL66" i="3"/>
  <c r="SM66" i="3"/>
  <c r="VP61" i="3"/>
  <c r="XC60" i="3"/>
  <c r="XB60" i="3"/>
  <c r="TG65" i="3"/>
  <c r="TF65" i="3"/>
  <c r="NC73" i="3"/>
  <c r="NB73" i="3"/>
  <c r="VN62" i="3"/>
  <c r="VO62" i="3"/>
  <c r="WM62" i="3"/>
  <c r="WN62" i="3"/>
  <c r="WK62" i="3"/>
  <c r="WG62" i="3"/>
  <c r="XH61" i="3"/>
  <c r="XE61" i="3"/>
  <c r="XA61" i="3"/>
  <c r="XG61" i="3"/>
  <c r="RC69" i="3"/>
  <c r="RD69" i="3"/>
  <c r="QW69" i="3"/>
  <c r="RA69" i="3"/>
  <c r="FI86" i="3"/>
  <c r="FJ86" i="3"/>
  <c r="FL86" i="3"/>
  <c r="IO80" i="3"/>
  <c r="IR80" i="3"/>
  <c r="IQ80" i="3"/>
  <c r="IK80" i="3"/>
  <c r="HR81" i="3"/>
  <c r="HT81" i="3"/>
  <c r="HQ81" i="3"/>
  <c r="LH81" i="9"/>
  <c r="LI81" i="9"/>
  <c r="JJ81" i="9"/>
  <c r="JK81" i="9"/>
  <c r="HQ81" i="9"/>
  <c r="HO81" i="9"/>
  <c r="HN81" i="9"/>
  <c r="FN81" i="9"/>
  <c r="FP81" i="9"/>
  <c r="DQ81" i="9"/>
  <c r="DP81" i="9"/>
  <c r="X81" i="9"/>
  <c r="BR81" i="9"/>
  <c r="BU81" i="9" s="1"/>
  <c r="F81" i="9"/>
  <c r="U81" i="9"/>
  <c r="V81" i="9"/>
  <c r="LM81" i="9"/>
  <c r="JO81" i="9"/>
  <c r="FQ81" i="9"/>
  <c r="HM81" i="9"/>
  <c r="HL81" i="9"/>
  <c r="FO81" i="9"/>
  <c r="FS81" i="9"/>
  <c r="DR81" i="9"/>
  <c r="DT81" i="9"/>
  <c r="BV81" i="9"/>
  <c r="G81" i="9"/>
  <c r="T81" i="9"/>
  <c r="RQ68" i="3"/>
  <c r="RW68" i="3"/>
  <c r="RX68" i="3"/>
  <c r="RU68" i="3"/>
  <c r="FT85" i="3"/>
  <c r="FV85" i="3"/>
  <c r="FS85" i="3"/>
  <c r="NE74" i="3"/>
  <c r="NG74" i="3"/>
  <c r="NA74" i="3"/>
  <c r="NH74" i="3"/>
  <c r="DU90" i="3"/>
  <c r="DX90" i="3"/>
  <c r="DV90" i="3"/>
  <c r="MG75" i="3"/>
  <c r="MK75" i="3"/>
  <c r="MM75" i="3"/>
  <c r="MN75" i="3"/>
  <c r="QJ70" i="3"/>
  <c r="QC70" i="3"/>
  <c r="QI70" i="3"/>
  <c r="QG70" i="3"/>
  <c r="GZ82" i="3"/>
  <c r="GX82" i="3"/>
  <c r="GW82" i="3"/>
  <c r="OB73" i="3"/>
  <c r="OA73" i="3"/>
  <c r="NY73" i="3"/>
  <c r="NU73" i="3"/>
  <c r="UY64" i="3"/>
  <c r="US64" i="3"/>
  <c r="UZ64" i="3"/>
  <c r="UW64" i="3"/>
  <c r="CT93" i="3"/>
  <c r="CQ93" i="3"/>
  <c r="CR93" i="3"/>
  <c r="DL91" i="3"/>
  <c r="DK91" i="3"/>
  <c r="DN91" i="3"/>
  <c r="KB74" i="3"/>
  <c r="AG84" i="3"/>
  <c r="AH83" i="3"/>
  <c r="W101" i="3"/>
  <c r="X100" i="3"/>
  <c r="AR100" i="3"/>
  <c r="AQ101" i="3"/>
  <c r="JW78" i="3"/>
  <c r="JX77" i="3"/>
  <c r="M101" i="3"/>
  <c r="N100" i="3"/>
  <c r="AL82" i="3"/>
  <c r="AI82" i="3"/>
  <c r="AJ82" i="3"/>
  <c r="Z99" i="3"/>
  <c r="AB99" i="3"/>
  <c r="Y99" i="3"/>
  <c r="AV99" i="3"/>
  <c r="AT99" i="3"/>
  <c r="AS99" i="3"/>
  <c r="JZ75" i="3"/>
  <c r="KA75" i="3"/>
  <c r="A103" i="3"/>
  <c r="O99" i="3"/>
  <c r="R99" i="3"/>
  <c r="P99" i="3"/>
  <c r="JY76" i="3"/>
  <c r="KC76" i="3"/>
  <c r="KE76" i="3"/>
  <c r="KF76" i="3"/>
  <c r="BN97" i="3"/>
  <c r="WK17" i="3"/>
  <c r="WK16" i="3"/>
  <c r="QT71" i="3"/>
  <c r="PZ72" i="3"/>
  <c r="UP66" i="3"/>
  <c r="OL74" i="3"/>
  <c r="AZ99" i="3"/>
  <c r="SH69" i="3"/>
  <c r="LJ78" i="3"/>
  <c r="JB81" i="3"/>
  <c r="WD64" i="3"/>
  <c r="PF73" i="3"/>
  <c r="WX63" i="3"/>
  <c r="MD77" i="3"/>
  <c r="TB68" i="3"/>
  <c r="IH82" i="3"/>
  <c r="MX76" i="3"/>
  <c r="V101" i="3"/>
  <c r="AF84" i="3"/>
  <c r="FP87" i="3"/>
  <c r="GJ85" i="3"/>
  <c r="TV67" i="3"/>
  <c r="CN95" i="3"/>
  <c r="KP79" i="3"/>
  <c r="AP101" i="3"/>
  <c r="EL90" i="3"/>
  <c r="CX94" i="3"/>
  <c r="HN83" i="3"/>
  <c r="BT97" i="3"/>
  <c r="JV78" i="3"/>
  <c r="NR75" i="3"/>
  <c r="EV89" i="3"/>
  <c r="DR92" i="3"/>
  <c r="CD96" i="3"/>
  <c r="GT84" i="3"/>
  <c r="VJ65" i="3"/>
  <c r="BJ98" i="3"/>
  <c r="DH93" i="3"/>
  <c r="EB91" i="3"/>
  <c r="RN70" i="3"/>
  <c r="FF88" i="3"/>
  <c r="FZ86" i="3"/>
  <c r="L101" i="3"/>
  <c r="TH65" i="3" l="1"/>
  <c r="SN66" i="3"/>
  <c r="UB64" i="3"/>
  <c r="LP75" i="3"/>
  <c r="JH78" i="3"/>
  <c r="QZ68" i="3"/>
  <c r="OR71" i="3"/>
  <c r="MJ74" i="3"/>
  <c r="XD60" i="3"/>
  <c r="ND73" i="3"/>
  <c r="VP62" i="3"/>
  <c r="NX72" i="3"/>
  <c r="QF69" i="3"/>
  <c r="PL70" i="3"/>
  <c r="BM97" i="3"/>
  <c r="BC98" i="3"/>
  <c r="BX96" i="3"/>
  <c r="BD98" i="3"/>
  <c r="BZ96" i="3"/>
  <c r="HP81" i="9"/>
  <c r="DS81" i="9"/>
  <c r="JN81" i="9"/>
  <c r="LL81" i="9"/>
  <c r="KV76" i="3"/>
  <c r="WJ61" i="3"/>
  <c r="ED91" i="3"/>
  <c r="EC92" i="3"/>
  <c r="SJ69" i="3"/>
  <c r="SI70" i="3"/>
  <c r="OM75" i="3"/>
  <c r="ON74" i="3"/>
  <c r="PG74" i="3"/>
  <c r="PH73" i="3"/>
  <c r="EW90" i="3"/>
  <c r="EX89" i="3"/>
  <c r="JD81" i="3"/>
  <c r="JC82" i="3"/>
  <c r="TX67" i="3"/>
  <c r="TW68" i="3"/>
  <c r="CF96" i="3"/>
  <c r="CE97" i="3"/>
  <c r="EM91" i="3"/>
  <c r="EN90" i="3"/>
  <c r="KR79" i="3"/>
  <c r="KQ80" i="3"/>
  <c r="CO96" i="3"/>
  <c r="CP95" i="3"/>
  <c r="UQ67" i="3"/>
  <c r="UR66" i="3"/>
  <c r="QB72" i="3"/>
  <c r="QA73" i="3"/>
  <c r="DS93" i="3"/>
  <c r="DT92" i="3"/>
  <c r="QU72" i="3"/>
  <c r="QV71" i="3"/>
  <c r="WZ63" i="3"/>
  <c r="WY64" i="3"/>
  <c r="WF64" i="3"/>
  <c r="WE65" i="3"/>
  <c r="BV97" i="3"/>
  <c r="BX97" i="3" s="1"/>
  <c r="BU98" i="3"/>
  <c r="BA100" i="3"/>
  <c r="BB99" i="3"/>
  <c r="BC99" i="3" s="1"/>
  <c r="GB86" i="3"/>
  <c r="GA87" i="3"/>
  <c r="VK66" i="3"/>
  <c r="VL65" i="3"/>
  <c r="GL85" i="3"/>
  <c r="GK86" i="3"/>
  <c r="LL78" i="3"/>
  <c r="LK79" i="3"/>
  <c r="TC69" i="3"/>
  <c r="TD68" i="3"/>
  <c r="CZ94" i="3"/>
  <c r="CY95" i="3"/>
  <c r="DI94" i="3"/>
  <c r="DJ93" i="3"/>
  <c r="NT75" i="3"/>
  <c r="NS76" i="3"/>
  <c r="GU85" i="3"/>
  <c r="GV84" i="3"/>
  <c r="MF77" i="3"/>
  <c r="ME78" i="3"/>
  <c r="MY77" i="3"/>
  <c r="MZ76" i="3"/>
  <c r="FR87" i="3"/>
  <c r="FQ88" i="3"/>
  <c r="RP70" i="3"/>
  <c r="RO71" i="3"/>
  <c r="HO84" i="3"/>
  <c r="HP83" i="3"/>
  <c r="C83" i="9"/>
  <c r="D83" i="9" s="1"/>
  <c r="BK99" i="3"/>
  <c r="BL98" i="3"/>
  <c r="BP98" i="3" s="1"/>
  <c r="II83" i="3"/>
  <c r="IJ82" i="3"/>
  <c r="FH88" i="3"/>
  <c r="FG89" i="3"/>
  <c r="QD70" i="3"/>
  <c r="QE70" i="3"/>
  <c r="NC74" i="3"/>
  <c r="NB74" i="3"/>
  <c r="W81" i="9"/>
  <c r="FR81" i="9"/>
  <c r="WH62" i="3"/>
  <c r="WI62" i="3"/>
  <c r="WJ62" i="3" s="1"/>
  <c r="SL67" i="3"/>
  <c r="SM67" i="3"/>
  <c r="JF79" i="3"/>
  <c r="JG79" i="3"/>
  <c r="JH79" i="3" s="1"/>
  <c r="VN63" i="3"/>
  <c r="VO63" i="3"/>
  <c r="TZ65" i="3"/>
  <c r="UA65" i="3"/>
  <c r="UB65" i="3" s="1"/>
  <c r="GF85" i="3"/>
  <c r="GD85" i="3"/>
  <c r="GC85" i="3"/>
  <c r="VS64" i="3"/>
  <c r="VM64" i="3"/>
  <c r="VT64" i="3"/>
  <c r="VQ64" i="3"/>
  <c r="GM84" i="3"/>
  <c r="GP84" i="3"/>
  <c r="GN84" i="3"/>
  <c r="LM77" i="3"/>
  <c r="LS77" i="3"/>
  <c r="LQ77" i="3"/>
  <c r="LT77" i="3"/>
  <c r="TE67" i="3"/>
  <c r="TL67" i="3"/>
  <c r="TK67" i="3"/>
  <c r="TI67" i="3"/>
  <c r="DD93" i="3"/>
  <c r="DB93" i="3"/>
  <c r="DA93" i="3"/>
  <c r="DK92" i="3"/>
  <c r="DN92" i="3"/>
  <c r="DL92" i="3"/>
  <c r="NU74" i="3"/>
  <c r="OA74" i="3"/>
  <c r="OB74" i="3"/>
  <c r="NY74" i="3"/>
  <c r="GW83" i="3"/>
  <c r="GZ83" i="3"/>
  <c r="GX83" i="3"/>
  <c r="MM76" i="3"/>
  <c r="MG76" i="3"/>
  <c r="MN76" i="3"/>
  <c r="MK76" i="3"/>
  <c r="NA75" i="3"/>
  <c r="NE75" i="3"/>
  <c r="NH75" i="3"/>
  <c r="NG75" i="3"/>
  <c r="FS86" i="3"/>
  <c r="FT86" i="3"/>
  <c r="FV86" i="3"/>
  <c r="RW69" i="3"/>
  <c r="RU69" i="3"/>
  <c r="RX69" i="3"/>
  <c r="RQ69" i="3"/>
  <c r="HQ82" i="3"/>
  <c r="HT82" i="3"/>
  <c r="HR82" i="3"/>
  <c r="IK81" i="3"/>
  <c r="IO81" i="3"/>
  <c r="IQ81" i="3"/>
  <c r="IR81" i="3"/>
  <c r="FL87" i="3"/>
  <c r="FJ87" i="3"/>
  <c r="FI87" i="3"/>
  <c r="UU64" i="3"/>
  <c r="UT64" i="3"/>
  <c r="NV73" i="3"/>
  <c r="NW73" i="3"/>
  <c r="NX73" i="3" s="1"/>
  <c r="MH75" i="3"/>
  <c r="MI75" i="3"/>
  <c r="RS68" i="3"/>
  <c r="RR68" i="3"/>
  <c r="IM80" i="3"/>
  <c r="IN80" i="3" s="1"/>
  <c r="IL80" i="3"/>
  <c r="QX69" i="3"/>
  <c r="QY69" i="3"/>
  <c r="QZ69" i="3" s="1"/>
  <c r="XC61" i="3"/>
  <c r="XB61" i="3"/>
  <c r="OQ72" i="3"/>
  <c r="OP72" i="3"/>
  <c r="PJ71" i="3"/>
  <c r="PK71" i="3"/>
  <c r="LO76" i="3"/>
  <c r="LN76" i="3"/>
  <c r="TF66" i="3"/>
  <c r="TG66" i="3"/>
  <c r="KT77" i="3"/>
  <c r="KU77" i="3"/>
  <c r="KV77" i="3" s="1"/>
  <c r="EH90" i="3"/>
  <c r="EF90" i="3"/>
  <c r="EE90" i="3"/>
  <c r="SK68" i="3"/>
  <c r="SR68" i="3"/>
  <c r="SQ68" i="3"/>
  <c r="SO68" i="3"/>
  <c r="OS73" i="3"/>
  <c r="OV73" i="3"/>
  <c r="OU73" i="3"/>
  <c r="OO73" i="3"/>
  <c r="PM72" i="3"/>
  <c r="PI72" i="3"/>
  <c r="PP72" i="3"/>
  <c r="PO72" i="3"/>
  <c r="EY88" i="3"/>
  <c r="FB88" i="3"/>
  <c r="EZ88" i="3"/>
  <c r="JL80" i="3"/>
  <c r="JI80" i="3"/>
  <c r="JK80" i="3"/>
  <c r="JE80" i="3"/>
  <c r="TY66" i="3"/>
  <c r="UE66" i="3"/>
  <c r="UF66" i="3"/>
  <c r="UC66" i="3"/>
  <c r="CJ95" i="3"/>
  <c r="CG95" i="3"/>
  <c r="CH95" i="3"/>
  <c r="EP89" i="3"/>
  <c r="EO89" i="3"/>
  <c r="ER89" i="3"/>
  <c r="KS78" i="3"/>
  <c r="KW78" i="3"/>
  <c r="KZ78" i="3"/>
  <c r="KY78" i="3"/>
  <c r="CT94" i="3"/>
  <c r="CR94" i="3"/>
  <c r="CQ94" i="3"/>
  <c r="US65" i="3"/>
  <c r="UW65" i="3"/>
  <c r="UZ65" i="3"/>
  <c r="UY65" i="3"/>
  <c r="QC71" i="3"/>
  <c r="QI71" i="3"/>
  <c r="QJ71" i="3"/>
  <c r="QG71" i="3"/>
  <c r="DX91" i="3"/>
  <c r="DV91" i="3"/>
  <c r="DU91" i="3"/>
  <c r="LH82" i="9"/>
  <c r="JK82" i="9"/>
  <c r="FQ82" i="9"/>
  <c r="HL82" i="9"/>
  <c r="HQ82" i="9"/>
  <c r="FS82" i="9"/>
  <c r="FP82" i="9"/>
  <c r="DR82" i="9"/>
  <c r="DP82" i="9"/>
  <c r="BV82" i="9"/>
  <c r="G82" i="9"/>
  <c r="U82" i="9"/>
  <c r="LI82" i="9"/>
  <c r="LM82" i="9"/>
  <c r="JO82" i="9"/>
  <c r="JJ82" i="9"/>
  <c r="HN82" i="9"/>
  <c r="HM82" i="9"/>
  <c r="HO82" i="9"/>
  <c r="FN82" i="9"/>
  <c r="FO82" i="9"/>
  <c r="DQ82" i="9"/>
  <c r="DT82" i="9"/>
  <c r="X82" i="9"/>
  <c r="BR82" i="9"/>
  <c r="BU82" i="9" s="1"/>
  <c r="F82" i="9"/>
  <c r="V82" i="9"/>
  <c r="T82" i="9"/>
  <c r="RA70" i="3"/>
  <c r="RC70" i="3"/>
  <c r="RD70" i="3"/>
  <c r="QW70" i="3"/>
  <c r="XG62" i="3"/>
  <c r="XE62" i="3"/>
  <c r="XH62" i="3"/>
  <c r="XA62" i="3"/>
  <c r="WM63" i="3"/>
  <c r="WN63" i="3"/>
  <c r="WG63" i="3"/>
  <c r="WK63" i="3"/>
  <c r="KB75" i="3"/>
  <c r="JX78" i="3"/>
  <c r="JW79" i="3"/>
  <c r="W102" i="3"/>
  <c r="X101" i="3"/>
  <c r="AG85" i="3"/>
  <c r="AH84" i="3"/>
  <c r="M102" i="3"/>
  <c r="N101" i="3"/>
  <c r="AR101" i="3"/>
  <c r="AQ102" i="3"/>
  <c r="Z100" i="3"/>
  <c r="AB100" i="3"/>
  <c r="Y100" i="3"/>
  <c r="AI83" i="3"/>
  <c r="AJ83" i="3"/>
  <c r="AL83" i="3"/>
  <c r="R100" i="3"/>
  <c r="O100" i="3"/>
  <c r="P100" i="3"/>
  <c r="JZ76" i="3"/>
  <c r="KA76" i="3"/>
  <c r="A104" i="3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JY77" i="3"/>
  <c r="KC77" i="3"/>
  <c r="KE77" i="3"/>
  <c r="KF77" i="3"/>
  <c r="AV100" i="3"/>
  <c r="AT100" i="3"/>
  <c r="AS100" i="3"/>
  <c r="UC18" i="3"/>
  <c r="XE21" i="3"/>
  <c r="SH70" i="3"/>
  <c r="FZ87" i="3"/>
  <c r="JV79" i="3"/>
  <c r="RN71" i="3"/>
  <c r="TV68" i="3"/>
  <c r="EB92" i="3"/>
  <c r="JB82" i="3"/>
  <c r="LJ79" i="3"/>
  <c r="PF74" i="3"/>
  <c r="BJ99" i="3"/>
  <c r="CD97" i="3"/>
  <c r="FF89" i="3"/>
  <c r="AZ100" i="3"/>
  <c r="AP102" i="3"/>
  <c r="TB69" i="3"/>
  <c r="V102" i="3"/>
  <c r="EL91" i="3"/>
  <c r="HN84" i="3"/>
  <c r="MX77" i="3"/>
  <c r="DH94" i="3"/>
  <c r="CX95" i="3"/>
  <c r="MD78" i="3"/>
  <c r="GJ86" i="3"/>
  <c r="NR76" i="3"/>
  <c r="QT72" i="3"/>
  <c r="UP67" i="3"/>
  <c r="OL75" i="3"/>
  <c r="DR93" i="3"/>
  <c r="PZ73" i="3"/>
  <c r="FP88" i="3"/>
  <c r="BT98" i="3"/>
  <c r="KP80" i="3"/>
  <c r="WD65" i="3"/>
  <c r="WX64" i="3"/>
  <c r="CN96" i="3"/>
  <c r="IH83" i="3"/>
  <c r="EV90" i="3"/>
  <c r="GT85" i="3"/>
  <c r="VJ66" i="3"/>
  <c r="L102" i="3"/>
  <c r="AF85" i="3"/>
  <c r="OR72" i="3" l="1"/>
  <c r="RT68" i="3"/>
  <c r="ND74" i="3"/>
  <c r="TH66" i="3"/>
  <c r="PL71" i="3"/>
  <c r="MJ75" i="3"/>
  <c r="VP63" i="3"/>
  <c r="SN67" i="3"/>
  <c r="QF70" i="3"/>
  <c r="BM98" i="3"/>
  <c r="BW97" i="3"/>
  <c r="BF99" i="3"/>
  <c r="BN98" i="3"/>
  <c r="BZ97" i="3"/>
  <c r="JN82" i="9"/>
  <c r="BD99" i="3"/>
  <c r="W82" i="9"/>
  <c r="FR82" i="9"/>
  <c r="LP76" i="3"/>
  <c r="XD61" i="3"/>
  <c r="UV64" i="3"/>
  <c r="IJ83" i="3"/>
  <c r="II84" i="3"/>
  <c r="BK100" i="3"/>
  <c r="BL99" i="3"/>
  <c r="BP99" i="3" s="1"/>
  <c r="RP71" i="3"/>
  <c r="RO72" i="3"/>
  <c r="FR88" i="3"/>
  <c r="FQ89" i="3"/>
  <c r="ME79" i="3"/>
  <c r="MF78" i="3"/>
  <c r="NT76" i="3"/>
  <c r="NS77" i="3"/>
  <c r="CY96" i="3"/>
  <c r="CZ95" i="3"/>
  <c r="LL79" i="3"/>
  <c r="LK80" i="3"/>
  <c r="GK87" i="3"/>
  <c r="GL86" i="3"/>
  <c r="GA88" i="3"/>
  <c r="GB87" i="3"/>
  <c r="BV98" i="3"/>
  <c r="BW98" i="3" s="1"/>
  <c r="BU99" i="3"/>
  <c r="WF65" i="3"/>
  <c r="WE66" i="3"/>
  <c r="WY65" i="3"/>
  <c r="WZ64" i="3"/>
  <c r="QB73" i="3"/>
  <c r="QA74" i="3"/>
  <c r="KR80" i="3"/>
  <c r="KQ81" i="3"/>
  <c r="CF97" i="3"/>
  <c r="CE98" i="3"/>
  <c r="TX68" i="3"/>
  <c r="TW69" i="3"/>
  <c r="JC83" i="3"/>
  <c r="JD82" i="3"/>
  <c r="SI71" i="3"/>
  <c r="SJ70" i="3"/>
  <c r="ED92" i="3"/>
  <c r="EC93" i="3"/>
  <c r="FG90" i="3"/>
  <c r="FH89" i="3"/>
  <c r="C84" i="9"/>
  <c r="D84" i="9" s="1"/>
  <c r="HO85" i="3"/>
  <c r="HP84" i="3"/>
  <c r="MY78" i="3"/>
  <c r="MZ77" i="3"/>
  <c r="GU86" i="3"/>
  <c r="GV85" i="3"/>
  <c r="DJ94" i="3"/>
  <c r="DI95" i="3"/>
  <c r="TD69" i="3"/>
  <c r="TC70" i="3"/>
  <c r="VL66" i="3"/>
  <c r="VK67" i="3"/>
  <c r="BB100" i="3"/>
  <c r="BC100" i="3" s="1"/>
  <c r="BA101" i="3"/>
  <c r="QV72" i="3"/>
  <c r="QU73" i="3"/>
  <c r="DT93" i="3"/>
  <c r="DS94" i="3"/>
  <c r="UQ68" i="3"/>
  <c r="UR67" i="3"/>
  <c r="CO97" i="3"/>
  <c r="CP96" i="3"/>
  <c r="EM92" i="3"/>
  <c r="EN91" i="3"/>
  <c r="EW91" i="3"/>
  <c r="EX90" i="3"/>
  <c r="PG75" i="3"/>
  <c r="PH74" i="3"/>
  <c r="OM76" i="3"/>
  <c r="ON75" i="3"/>
  <c r="WH63" i="3"/>
  <c r="WI63" i="3"/>
  <c r="DS82" i="9"/>
  <c r="LL82" i="9"/>
  <c r="KT78" i="3"/>
  <c r="KU78" i="3"/>
  <c r="UA66" i="3"/>
  <c r="TZ66" i="3"/>
  <c r="PK72" i="3"/>
  <c r="PJ72" i="3"/>
  <c r="OP73" i="3"/>
  <c r="OQ73" i="3"/>
  <c r="MI76" i="3"/>
  <c r="MH76" i="3"/>
  <c r="NV74" i="3"/>
  <c r="NW74" i="3"/>
  <c r="TF67" i="3"/>
  <c r="TG67" i="3"/>
  <c r="LO77" i="3"/>
  <c r="LN77" i="3"/>
  <c r="VO64" i="3"/>
  <c r="VN64" i="3"/>
  <c r="FI88" i="3"/>
  <c r="FJ88" i="3"/>
  <c r="FL88" i="3"/>
  <c r="HT83" i="3"/>
  <c r="HR83" i="3"/>
  <c r="HQ83" i="3"/>
  <c r="NG76" i="3"/>
  <c r="NE76" i="3"/>
  <c r="NH76" i="3"/>
  <c r="NA76" i="3"/>
  <c r="GX84" i="3"/>
  <c r="GZ84" i="3"/>
  <c r="GW84" i="3"/>
  <c r="DK93" i="3"/>
  <c r="DN93" i="3"/>
  <c r="DL93" i="3"/>
  <c r="TE68" i="3"/>
  <c r="TK68" i="3"/>
  <c r="TL68" i="3"/>
  <c r="TI68" i="3"/>
  <c r="VQ65" i="3"/>
  <c r="VS65" i="3"/>
  <c r="VT65" i="3"/>
  <c r="VM65" i="3"/>
  <c r="RD71" i="3"/>
  <c r="QW71" i="3"/>
  <c r="RA71" i="3"/>
  <c r="RC71" i="3"/>
  <c r="DX92" i="3"/>
  <c r="DU92" i="3"/>
  <c r="DV92" i="3"/>
  <c r="US66" i="3"/>
  <c r="UZ66" i="3"/>
  <c r="UW66" i="3"/>
  <c r="UY66" i="3"/>
  <c r="CR95" i="3"/>
  <c r="CT95" i="3"/>
  <c r="CQ95" i="3"/>
  <c r="EP90" i="3"/>
  <c r="EO90" i="3"/>
  <c r="ER90" i="3"/>
  <c r="EY89" i="3"/>
  <c r="FB89" i="3"/>
  <c r="EZ89" i="3"/>
  <c r="PM73" i="3"/>
  <c r="PP73" i="3"/>
  <c r="PO73" i="3"/>
  <c r="PI73" i="3"/>
  <c r="OV74" i="3"/>
  <c r="OO74" i="3"/>
  <c r="OS74" i="3"/>
  <c r="OU74" i="3"/>
  <c r="XB62" i="3"/>
  <c r="XC62" i="3"/>
  <c r="QY70" i="3"/>
  <c r="QX70" i="3"/>
  <c r="HP82" i="9"/>
  <c r="QD71" i="3"/>
  <c r="QE71" i="3"/>
  <c r="QF71" i="3" s="1"/>
  <c r="UT65" i="3"/>
  <c r="UU65" i="3"/>
  <c r="JF80" i="3"/>
  <c r="JG80" i="3"/>
  <c r="JH80" i="3" s="1"/>
  <c r="SL68" i="3"/>
  <c r="SM68" i="3"/>
  <c r="IM81" i="3"/>
  <c r="IL81" i="3"/>
  <c r="RS69" i="3"/>
  <c r="RR69" i="3"/>
  <c r="NC75" i="3"/>
  <c r="NB75" i="3"/>
  <c r="IK82" i="3"/>
  <c r="IQ82" i="3"/>
  <c r="IR82" i="3"/>
  <c r="IO82" i="3"/>
  <c r="LI83" i="9"/>
  <c r="LH83" i="9"/>
  <c r="JJ83" i="9"/>
  <c r="JK83" i="9"/>
  <c r="FQ83" i="9"/>
  <c r="HQ83" i="9"/>
  <c r="HL83" i="9"/>
  <c r="FP83" i="9"/>
  <c r="FN83" i="9"/>
  <c r="DQ83" i="9"/>
  <c r="DT83" i="9"/>
  <c r="BR83" i="9"/>
  <c r="BU83" i="9" s="1"/>
  <c r="G83" i="9"/>
  <c r="V83" i="9"/>
  <c r="U83" i="9"/>
  <c r="LM83" i="9"/>
  <c r="JO83" i="9"/>
  <c r="HO83" i="9"/>
  <c r="HM83" i="9"/>
  <c r="HN83" i="9"/>
  <c r="FO83" i="9"/>
  <c r="FS83" i="9"/>
  <c r="DR83" i="9"/>
  <c r="DP83" i="9"/>
  <c r="X83" i="9"/>
  <c r="BV83" i="9"/>
  <c r="F83" i="9"/>
  <c r="T83" i="9"/>
  <c r="RW70" i="3"/>
  <c r="RX70" i="3"/>
  <c r="RU70" i="3"/>
  <c r="RQ70" i="3"/>
  <c r="FV87" i="3"/>
  <c r="FT87" i="3"/>
  <c r="FS87" i="3"/>
  <c r="MK77" i="3"/>
  <c r="MM77" i="3"/>
  <c r="MN77" i="3"/>
  <c r="MG77" i="3"/>
  <c r="OA75" i="3"/>
  <c r="OB75" i="3"/>
  <c r="NY75" i="3"/>
  <c r="NU75" i="3"/>
  <c r="DB94" i="3"/>
  <c r="DA94" i="3"/>
  <c r="DD94" i="3"/>
  <c r="LQ78" i="3"/>
  <c r="LM78" i="3"/>
  <c r="LS78" i="3"/>
  <c r="LT78" i="3"/>
  <c r="GN85" i="3"/>
  <c r="GM85" i="3"/>
  <c r="GP85" i="3"/>
  <c r="GF86" i="3"/>
  <c r="GD86" i="3"/>
  <c r="GC86" i="3"/>
  <c r="WG64" i="3"/>
  <c r="WN64" i="3"/>
  <c r="WK64" i="3"/>
  <c r="WM64" i="3"/>
  <c r="XH63" i="3"/>
  <c r="XA63" i="3"/>
  <c r="XE63" i="3"/>
  <c r="XG63" i="3"/>
  <c r="QC72" i="3"/>
  <c r="QI72" i="3"/>
  <c r="QG72" i="3"/>
  <c r="QJ72" i="3"/>
  <c r="KZ79" i="3"/>
  <c r="KY79" i="3"/>
  <c r="KW79" i="3"/>
  <c r="KS79" i="3"/>
  <c r="CJ96" i="3"/>
  <c r="CH96" i="3"/>
  <c r="CG96" i="3"/>
  <c r="UF67" i="3"/>
  <c r="TY67" i="3"/>
  <c r="UE67" i="3"/>
  <c r="UC67" i="3"/>
  <c r="JK81" i="3"/>
  <c r="JL81" i="3"/>
  <c r="JI81" i="3"/>
  <c r="JE81" i="3"/>
  <c r="SK69" i="3"/>
  <c r="SQ69" i="3"/>
  <c r="SR69" i="3"/>
  <c r="SO69" i="3"/>
  <c r="EH91" i="3"/>
  <c r="EF91" i="3"/>
  <c r="EE91" i="3"/>
  <c r="KB76" i="3"/>
  <c r="AR102" i="3"/>
  <c r="AQ103" i="3"/>
  <c r="M103" i="3"/>
  <c r="N102" i="3"/>
  <c r="AG86" i="3"/>
  <c r="AH85" i="3"/>
  <c r="JW80" i="3"/>
  <c r="JX79" i="3"/>
  <c r="X102" i="3"/>
  <c r="W103" i="3"/>
  <c r="R101" i="3"/>
  <c r="O101" i="3"/>
  <c r="P101" i="3"/>
  <c r="AI84" i="3"/>
  <c r="AJ84" i="3"/>
  <c r="AL84" i="3"/>
  <c r="JZ77" i="3"/>
  <c r="KA77" i="3"/>
  <c r="AV101" i="3"/>
  <c r="AS101" i="3"/>
  <c r="AT101" i="3"/>
  <c r="Z101" i="3"/>
  <c r="AB101" i="3"/>
  <c r="Y101" i="3"/>
  <c r="JY78" i="3"/>
  <c r="KC78" i="3"/>
  <c r="KE78" i="3"/>
  <c r="KF78" i="3"/>
  <c r="FJ19" i="3"/>
  <c r="FJ20" i="3"/>
  <c r="FJ21" i="3"/>
  <c r="FJ22" i="3"/>
  <c r="UW18" i="3"/>
  <c r="UW17" i="3"/>
  <c r="VQ21" i="3"/>
  <c r="CN97" i="3"/>
  <c r="PZ74" i="3"/>
  <c r="MD79" i="3"/>
  <c r="GT86" i="3"/>
  <c r="WD66" i="3"/>
  <c r="EB93" i="3"/>
  <c r="JV80" i="3"/>
  <c r="RN72" i="3"/>
  <c r="JB83" i="3"/>
  <c r="FZ88" i="3"/>
  <c r="FP89" i="3"/>
  <c r="OL76" i="3"/>
  <c r="CX96" i="3"/>
  <c r="FF90" i="3"/>
  <c r="PF75" i="3"/>
  <c r="EV91" i="3"/>
  <c r="UP68" i="3"/>
  <c r="CD98" i="3"/>
  <c r="L103" i="3"/>
  <c r="HN85" i="3"/>
  <c r="TB70" i="3"/>
  <c r="DR94" i="3"/>
  <c r="VJ67" i="3"/>
  <c r="IH84" i="3"/>
  <c r="AP103" i="3"/>
  <c r="TV69" i="3"/>
  <c r="BJ100" i="3"/>
  <c r="QT73" i="3"/>
  <c r="BT99" i="3"/>
  <c r="MX78" i="3"/>
  <c r="DH95" i="3"/>
  <c r="GJ87" i="3"/>
  <c r="WX65" i="3"/>
  <c r="LJ80" i="3"/>
  <c r="AZ101" i="3"/>
  <c r="NR77" i="3"/>
  <c r="SH71" i="3"/>
  <c r="AF86" i="3"/>
  <c r="EL92" i="3"/>
  <c r="V103" i="3"/>
  <c r="KP81" i="3"/>
  <c r="QZ70" i="3" l="1"/>
  <c r="MJ76" i="3"/>
  <c r="PL72" i="3"/>
  <c r="SN68" i="3"/>
  <c r="UV65" i="3"/>
  <c r="LP77" i="3"/>
  <c r="UB66" i="3"/>
  <c r="RT69" i="3"/>
  <c r="TH67" i="3"/>
  <c r="KV78" i="3"/>
  <c r="WJ63" i="3"/>
  <c r="ND75" i="3"/>
  <c r="IN81" i="3"/>
  <c r="XD62" i="3"/>
  <c r="NX74" i="3"/>
  <c r="OR73" i="3"/>
  <c r="BF100" i="3"/>
  <c r="BN99" i="3"/>
  <c r="BX98" i="3"/>
  <c r="BM99" i="3"/>
  <c r="BD100" i="3"/>
  <c r="BZ98" i="3"/>
  <c r="W83" i="9"/>
  <c r="DS83" i="9"/>
  <c r="LL83" i="9"/>
  <c r="ON76" i="3"/>
  <c r="OM77" i="3"/>
  <c r="PH75" i="3"/>
  <c r="PG76" i="3"/>
  <c r="EX91" i="3"/>
  <c r="EW92" i="3"/>
  <c r="EN92" i="3"/>
  <c r="EM93" i="3"/>
  <c r="CO98" i="3"/>
  <c r="CP97" i="3"/>
  <c r="UQ69" i="3"/>
  <c r="UR68" i="3"/>
  <c r="GV86" i="3"/>
  <c r="GU87" i="3"/>
  <c r="MZ78" i="3"/>
  <c r="MY79" i="3"/>
  <c r="HP85" i="3"/>
  <c r="C85" i="9"/>
  <c r="D85" i="9" s="1"/>
  <c r="HO86" i="3"/>
  <c r="EC94" i="3"/>
  <c r="ED93" i="3"/>
  <c r="TW70" i="3"/>
  <c r="TX69" i="3"/>
  <c r="CF98" i="3"/>
  <c r="CE99" i="3"/>
  <c r="KQ82" i="3"/>
  <c r="KR81" i="3"/>
  <c r="QB74" i="3"/>
  <c r="QA75" i="3"/>
  <c r="WE67" i="3"/>
  <c r="WF66" i="3"/>
  <c r="BU100" i="3"/>
  <c r="BV99" i="3"/>
  <c r="BX99" i="3" s="1"/>
  <c r="LL80" i="3"/>
  <c r="LK81" i="3"/>
  <c r="NT77" i="3"/>
  <c r="NS78" i="3"/>
  <c r="FR89" i="3"/>
  <c r="FQ90" i="3"/>
  <c r="RO73" i="3"/>
  <c r="RP72" i="3"/>
  <c r="IJ84" i="3"/>
  <c r="II85" i="3"/>
  <c r="DS95" i="3"/>
  <c r="DT94" i="3"/>
  <c r="QU74" i="3"/>
  <c r="QV73" i="3"/>
  <c r="BA102" i="3"/>
  <c r="BB101" i="3"/>
  <c r="BC101" i="3" s="1"/>
  <c r="VL67" i="3"/>
  <c r="VK68" i="3"/>
  <c r="TD70" i="3"/>
  <c r="TC71" i="3"/>
  <c r="DJ95" i="3"/>
  <c r="DI96" i="3"/>
  <c r="FG91" i="3"/>
  <c r="FH90" i="3"/>
  <c r="SI72" i="3"/>
  <c r="SJ71" i="3"/>
  <c r="JC84" i="3"/>
  <c r="JD83" i="3"/>
  <c r="WZ65" i="3"/>
  <c r="WY66" i="3"/>
  <c r="GA89" i="3"/>
  <c r="GB88" i="3"/>
  <c r="GK88" i="3"/>
  <c r="GL87" i="3"/>
  <c r="CZ96" i="3"/>
  <c r="CY97" i="3"/>
  <c r="ME80" i="3"/>
  <c r="MF79" i="3"/>
  <c r="BK101" i="3"/>
  <c r="BL100" i="3"/>
  <c r="BP100" i="3" s="1"/>
  <c r="SL69" i="3"/>
  <c r="SM69" i="3"/>
  <c r="KT79" i="3"/>
  <c r="KU79" i="3"/>
  <c r="KV79" i="3" s="1"/>
  <c r="XC63" i="3"/>
  <c r="XB63" i="3"/>
  <c r="LN78" i="3"/>
  <c r="LO78" i="3"/>
  <c r="LP78" i="3" s="1"/>
  <c r="RR70" i="3"/>
  <c r="RS70" i="3"/>
  <c r="TG68" i="3"/>
  <c r="TF68" i="3"/>
  <c r="DU93" i="3"/>
  <c r="DX93" i="3"/>
  <c r="DV93" i="3"/>
  <c r="RC72" i="3"/>
  <c r="RD72" i="3"/>
  <c r="RA72" i="3"/>
  <c r="QW72" i="3"/>
  <c r="VS66" i="3"/>
  <c r="VT66" i="3"/>
  <c r="VM66" i="3"/>
  <c r="VQ66" i="3"/>
  <c r="TK69" i="3"/>
  <c r="TE69" i="3"/>
  <c r="TL69" i="3"/>
  <c r="TI69" i="3"/>
  <c r="DL94" i="3"/>
  <c r="DK94" i="3"/>
  <c r="DN94" i="3"/>
  <c r="FL89" i="3"/>
  <c r="FJ89" i="3"/>
  <c r="FI89" i="3"/>
  <c r="SQ70" i="3"/>
  <c r="SK70" i="3"/>
  <c r="SO70" i="3"/>
  <c r="SR70" i="3"/>
  <c r="JK82" i="3"/>
  <c r="JL82" i="3"/>
  <c r="JE82" i="3"/>
  <c r="JI82" i="3"/>
  <c r="XG64" i="3"/>
  <c r="XE64" i="3"/>
  <c r="XH64" i="3"/>
  <c r="XA64" i="3"/>
  <c r="GD87" i="3"/>
  <c r="GC87" i="3"/>
  <c r="GF87" i="3"/>
  <c r="GM86" i="3"/>
  <c r="GP86" i="3"/>
  <c r="GN86" i="3"/>
  <c r="DD95" i="3"/>
  <c r="DB95" i="3"/>
  <c r="DA95" i="3"/>
  <c r="MG78" i="3"/>
  <c r="MM78" i="3"/>
  <c r="MN78" i="3"/>
  <c r="MK78" i="3"/>
  <c r="JG81" i="3"/>
  <c r="JF81" i="3"/>
  <c r="TZ67" i="3"/>
  <c r="UA67" i="3"/>
  <c r="QE72" i="3"/>
  <c r="QD72" i="3"/>
  <c r="WH64" i="3"/>
  <c r="WI64" i="3"/>
  <c r="NW75" i="3"/>
  <c r="NV75" i="3"/>
  <c r="MI77" i="3"/>
  <c r="MJ77" i="3" s="1"/>
  <c r="MH77" i="3"/>
  <c r="FR83" i="9"/>
  <c r="HP83" i="9"/>
  <c r="JN83" i="9"/>
  <c r="IL82" i="3"/>
  <c r="IM82" i="3"/>
  <c r="IN82" i="3" s="1"/>
  <c r="OP74" i="3"/>
  <c r="OQ74" i="3"/>
  <c r="PJ73" i="3"/>
  <c r="PK73" i="3"/>
  <c r="PL73" i="3" s="1"/>
  <c r="UU66" i="3"/>
  <c r="UT66" i="3"/>
  <c r="QY71" i="3"/>
  <c r="QX71" i="3"/>
  <c r="VO65" i="3"/>
  <c r="VN65" i="3"/>
  <c r="NB76" i="3"/>
  <c r="NC76" i="3"/>
  <c r="ND76" i="3" s="1"/>
  <c r="VP64" i="3"/>
  <c r="OV75" i="3"/>
  <c r="OO75" i="3"/>
  <c r="OU75" i="3"/>
  <c r="OS75" i="3"/>
  <c r="PI74" i="3"/>
  <c r="PP74" i="3"/>
  <c r="PM74" i="3"/>
  <c r="PO74" i="3"/>
  <c r="EZ90" i="3"/>
  <c r="EY90" i="3"/>
  <c r="FB90" i="3"/>
  <c r="EP91" i="3"/>
  <c r="ER91" i="3"/>
  <c r="EO91" i="3"/>
  <c r="CQ96" i="3"/>
  <c r="CR96" i="3"/>
  <c r="CT96" i="3"/>
  <c r="UW67" i="3"/>
  <c r="UZ67" i="3"/>
  <c r="US67" i="3"/>
  <c r="UY67" i="3"/>
  <c r="GZ85" i="3"/>
  <c r="GW85" i="3"/>
  <c r="GX85" i="3"/>
  <c r="NA77" i="3"/>
  <c r="NH77" i="3"/>
  <c r="NE77" i="3"/>
  <c r="NG77" i="3"/>
  <c r="HT84" i="3"/>
  <c r="HR84" i="3"/>
  <c r="HQ84" i="3"/>
  <c r="LM84" i="9"/>
  <c r="LH84" i="9"/>
  <c r="JO84" i="9"/>
  <c r="JJ84" i="9"/>
  <c r="HL84" i="9"/>
  <c r="HO84" i="9"/>
  <c r="HQ84" i="9"/>
  <c r="FS84" i="9"/>
  <c r="FO84" i="9"/>
  <c r="DQ84" i="9"/>
  <c r="DP84" i="9"/>
  <c r="X84" i="9"/>
  <c r="BV84" i="9"/>
  <c r="F84" i="9"/>
  <c r="U84" i="9"/>
  <c r="LI84" i="9"/>
  <c r="JK84" i="9"/>
  <c r="FQ84" i="9"/>
  <c r="HN84" i="9"/>
  <c r="HM84" i="9"/>
  <c r="FP84" i="9"/>
  <c r="FN84" i="9"/>
  <c r="DR84" i="9"/>
  <c r="DT84" i="9"/>
  <c r="BR84" i="9"/>
  <c r="BU84" i="9" s="1"/>
  <c r="G84" i="9"/>
  <c r="T84" i="9"/>
  <c r="V84" i="9"/>
  <c r="EE92" i="3"/>
  <c r="EF92" i="3"/>
  <c r="EH92" i="3"/>
  <c r="TY68" i="3"/>
  <c r="UC68" i="3"/>
  <c r="UF68" i="3"/>
  <c r="UE68" i="3"/>
  <c r="CJ97" i="3"/>
  <c r="CH97" i="3"/>
  <c r="CG97" i="3"/>
  <c r="KZ80" i="3"/>
  <c r="KS80" i="3"/>
  <c r="KW80" i="3"/>
  <c r="KY80" i="3"/>
  <c r="QJ73" i="3"/>
  <c r="QC73" i="3"/>
  <c r="QG73" i="3"/>
  <c r="QI73" i="3"/>
  <c r="WK65" i="3"/>
  <c r="WN65" i="3"/>
  <c r="WM65" i="3"/>
  <c r="WG65" i="3"/>
  <c r="LM79" i="3"/>
  <c r="LQ79" i="3"/>
  <c r="LT79" i="3"/>
  <c r="LS79" i="3"/>
  <c r="NY76" i="3"/>
  <c r="NU76" i="3"/>
  <c r="OB76" i="3"/>
  <c r="OA76" i="3"/>
  <c r="FS88" i="3"/>
  <c r="FT88" i="3"/>
  <c r="FV88" i="3"/>
  <c r="RU71" i="3"/>
  <c r="RQ71" i="3"/>
  <c r="RW71" i="3"/>
  <c r="RX71" i="3"/>
  <c r="IK83" i="3"/>
  <c r="IQ83" i="3"/>
  <c r="IR83" i="3"/>
  <c r="IO83" i="3"/>
  <c r="KB77" i="3"/>
  <c r="WN17" i="3"/>
  <c r="WM17" i="3"/>
  <c r="WN16" i="3"/>
  <c r="WM16" i="3"/>
  <c r="JW81" i="3"/>
  <c r="JX80" i="3"/>
  <c r="N103" i="3"/>
  <c r="X103" i="3"/>
  <c r="AR103" i="3"/>
  <c r="AG87" i="3"/>
  <c r="AH86" i="3"/>
  <c r="R102" i="3"/>
  <c r="O102" i="3"/>
  <c r="P102" i="3"/>
  <c r="BZ99" i="3"/>
  <c r="JZ78" i="3"/>
  <c r="KA78" i="3"/>
  <c r="AI85" i="3"/>
  <c r="AJ85" i="3"/>
  <c r="AL85" i="3"/>
  <c r="Z102" i="3"/>
  <c r="AB102" i="3"/>
  <c r="Y102" i="3"/>
  <c r="JY79" i="3"/>
  <c r="KC79" i="3"/>
  <c r="KE79" i="3"/>
  <c r="KF79" i="3"/>
  <c r="AV102" i="3"/>
  <c r="AS102" i="3"/>
  <c r="AT102" i="3"/>
  <c r="BF101" i="3"/>
  <c r="GX22" i="3"/>
  <c r="GX24" i="3"/>
  <c r="GX23" i="3"/>
  <c r="GX25" i="3"/>
  <c r="GN20" i="3"/>
  <c r="GN24" i="3"/>
  <c r="GN17" i="3"/>
  <c r="GN22" i="3"/>
  <c r="GN21" i="3"/>
  <c r="GN25" i="3"/>
  <c r="GN16" i="3"/>
  <c r="GN18" i="3"/>
  <c r="GN23" i="3"/>
  <c r="GN19" i="3"/>
  <c r="GD26" i="3"/>
  <c r="GD25" i="3"/>
  <c r="GD24" i="3"/>
  <c r="FT19" i="3"/>
  <c r="FT23" i="3"/>
  <c r="FT21" i="3"/>
  <c r="FT20" i="3"/>
  <c r="FT24" i="3"/>
  <c r="FT25" i="3"/>
  <c r="FT22" i="3"/>
  <c r="DV32" i="3"/>
  <c r="DV30" i="3"/>
  <c r="PM31" i="3"/>
  <c r="NE20" i="3"/>
  <c r="FT17" i="3"/>
  <c r="FT18" i="3"/>
  <c r="PM18" i="3"/>
  <c r="PM17" i="3"/>
  <c r="NY27" i="3"/>
  <c r="OS18" i="3"/>
  <c r="RU28" i="3"/>
  <c r="UW16" i="3"/>
  <c r="MX79" i="3"/>
  <c r="DR95" i="3"/>
  <c r="CD99" i="3"/>
  <c r="TB71" i="3"/>
  <c r="QT74" i="3"/>
  <c r="EL93" i="3"/>
  <c r="JB84" i="3"/>
  <c r="PZ75" i="3"/>
  <c r="BJ101" i="3"/>
  <c r="CN98" i="3"/>
  <c r="WD67" i="3"/>
  <c r="RN73" i="3"/>
  <c r="KP82" i="3"/>
  <c r="IH85" i="3"/>
  <c r="JV81" i="3"/>
  <c r="EV92" i="3"/>
  <c r="HN86" i="3"/>
  <c r="FZ89" i="3"/>
  <c r="NR78" i="3"/>
  <c r="FF91" i="3"/>
  <c r="GT87" i="3"/>
  <c r="WX66" i="3"/>
  <c r="PF76" i="3"/>
  <c r="GJ88" i="3"/>
  <c r="AZ102" i="3"/>
  <c r="AF87" i="3"/>
  <c r="BT100" i="3"/>
  <c r="EB94" i="3"/>
  <c r="CX97" i="3"/>
  <c r="UP69" i="3"/>
  <c r="DH96" i="3"/>
  <c r="OL77" i="3"/>
  <c r="TV70" i="3"/>
  <c r="MD80" i="3"/>
  <c r="LJ81" i="3"/>
  <c r="VJ68" i="3"/>
  <c r="SH72" i="3"/>
  <c r="FP90" i="3"/>
  <c r="OR74" i="3" l="1"/>
  <c r="UV66" i="3"/>
  <c r="NX75" i="3"/>
  <c r="QF72" i="3"/>
  <c r="JH81" i="3"/>
  <c r="TH68" i="3"/>
  <c r="QZ71" i="3"/>
  <c r="WJ64" i="3"/>
  <c r="UB67" i="3"/>
  <c r="RT70" i="3"/>
  <c r="SN69" i="3"/>
  <c r="BD101" i="3"/>
  <c r="BW99" i="3"/>
  <c r="BN100" i="3"/>
  <c r="BM100" i="3"/>
  <c r="FR84" i="9"/>
  <c r="JN84" i="9"/>
  <c r="BK102" i="3"/>
  <c r="BL101" i="3"/>
  <c r="BP101" i="3" s="1"/>
  <c r="MF80" i="3"/>
  <c r="ME81" i="3"/>
  <c r="GK89" i="3"/>
  <c r="GL88" i="3"/>
  <c r="GA90" i="3"/>
  <c r="GB89" i="3"/>
  <c r="JC85" i="3"/>
  <c r="JD84" i="3"/>
  <c r="SJ72" i="3"/>
  <c r="SI73" i="3"/>
  <c r="FH91" i="3"/>
  <c r="FG92" i="3"/>
  <c r="BB102" i="3"/>
  <c r="BC102" i="3" s="1"/>
  <c r="BA103" i="3"/>
  <c r="QU75" i="3"/>
  <c r="QV74" i="3"/>
  <c r="DS96" i="3"/>
  <c r="DT95" i="3"/>
  <c r="RP73" i="3"/>
  <c r="RO74" i="3"/>
  <c r="BU101" i="3"/>
  <c r="BV100" i="3"/>
  <c r="BX100" i="3" s="1"/>
  <c r="WF67" i="3"/>
  <c r="WE68" i="3"/>
  <c r="KR82" i="3"/>
  <c r="KQ83" i="3"/>
  <c r="TX70" i="3"/>
  <c r="TW71" i="3"/>
  <c r="ED94" i="3"/>
  <c r="EC95" i="3"/>
  <c r="MY80" i="3"/>
  <c r="MZ79" i="3"/>
  <c r="GV87" i="3"/>
  <c r="GU88" i="3"/>
  <c r="EN93" i="3"/>
  <c r="EM94" i="3"/>
  <c r="EX92" i="3"/>
  <c r="EW93" i="3"/>
  <c r="PG77" i="3"/>
  <c r="PH76" i="3"/>
  <c r="OM78" i="3"/>
  <c r="ON77" i="3"/>
  <c r="CY98" i="3"/>
  <c r="CZ97" i="3"/>
  <c r="WZ66" i="3"/>
  <c r="WY67" i="3"/>
  <c r="DI97" i="3"/>
  <c r="DJ96" i="3"/>
  <c r="TD71" i="3"/>
  <c r="TC72" i="3"/>
  <c r="VL68" i="3"/>
  <c r="VK69" i="3"/>
  <c r="IJ85" i="3"/>
  <c r="II86" i="3"/>
  <c r="FQ91" i="3"/>
  <c r="FR90" i="3"/>
  <c r="NS79" i="3"/>
  <c r="NT78" i="3"/>
  <c r="LL81" i="3"/>
  <c r="LK82" i="3"/>
  <c r="QB75" i="3"/>
  <c r="QA76" i="3"/>
  <c r="CF99" i="3"/>
  <c r="CE100" i="3"/>
  <c r="C86" i="9"/>
  <c r="D86" i="9" s="1"/>
  <c r="HP86" i="3"/>
  <c r="HO87" i="3"/>
  <c r="UQ70" i="3"/>
  <c r="UR69" i="3"/>
  <c r="CO99" i="3"/>
  <c r="CP98" i="3"/>
  <c r="RS71" i="3"/>
  <c r="RR71" i="3"/>
  <c r="LN79" i="3"/>
  <c r="LO79" i="3"/>
  <c r="W84" i="9"/>
  <c r="DS84" i="9"/>
  <c r="HP84" i="9"/>
  <c r="NC77" i="3"/>
  <c r="NB77" i="3"/>
  <c r="PJ74" i="3"/>
  <c r="PK74" i="3"/>
  <c r="VP65" i="3"/>
  <c r="MH78" i="3"/>
  <c r="MI78" i="3"/>
  <c r="XB64" i="3"/>
  <c r="XC64" i="3"/>
  <c r="SL70" i="3"/>
  <c r="SM70" i="3"/>
  <c r="TG69" i="3"/>
  <c r="TF69" i="3"/>
  <c r="QY72" i="3"/>
  <c r="QX72" i="3"/>
  <c r="DB96" i="3"/>
  <c r="DA96" i="3"/>
  <c r="DD96" i="3"/>
  <c r="XA65" i="3"/>
  <c r="XH65" i="3"/>
  <c r="XG65" i="3"/>
  <c r="XE65" i="3"/>
  <c r="DK95" i="3"/>
  <c r="DN95" i="3"/>
  <c r="DL95" i="3"/>
  <c r="TI70" i="3"/>
  <c r="TK70" i="3"/>
  <c r="TL70" i="3"/>
  <c r="TE70" i="3"/>
  <c r="VM67" i="3"/>
  <c r="VT67" i="3"/>
  <c r="VS67" i="3"/>
  <c r="VQ67" i="3"/>
  <c r="IK84" i="3"/>
  <c r="IQ84" i="3"/>
  <c r="IR84" i="3"/>
  <c r="IO84" i="3"/>
  <c r="FV89" i="3"/>
  <c r="FS89" i="3"/>
  <c r="FT89" i="3"/>
  <c r="NY77" i="3"/>
  <c r="NU77" i="3"/>
  <c r="OA77" i="3"/>
  <c r="OB77" i="3"/>
  <c r="LT80" i="3"/>
  <c r="LM80" i="3"/>
  <c r="LS80" i="3"/>
  <c r="LQ80" i="3"/>
  <c r="QC74" i="3"/>
  <c r="QI74" i="3"/>
  <c r="QJ74" i="3"/>
  <c r="QG74" i="3"/>
  <c r="CG98" i="3"/>
  <c r="CJ98" i="3"/>
  <c r="CH98" i="3"/>
  <c r="LH85" i="9"/>
  <c r="LI85" i="9"/>
  <c r="JJ85" i="9"/>
  <c r="JO85" i="9"/>
  <c r="HQ85" i="9"/>
  <c r="HO85" i="9"/>
  <c r="HL85" i="9"/>
  <c r="FS85" i="9"/>
  <c r="FP85" i="9"/>
  <c r="DR85" i="9"/>
  <c r="DP85" i="9"/>
  <c r="X85" i="9"/>
  <c r="BR85" i="9"/>
  <c r="BU85" i="9" s="1"/>
  <c r="G85" i="9"/>
  <c r="U85" i="9"/>
  <c r="V85" i="9"/>
  <c r="LM85" i="9"/>
  <c r="JK85" i="9"/>
  <c r="FQ85" i="9"/>
  <c r="HM85" i="9"/>
  <c r="HN85" i="9"/>
  <c r="FO85" i="9"/>
  <c r="FN85" i="9"/>
  <c r="DQ85" i="9"/>
  <c r="DT85" i="9"/>
  <c r="BV85" i="9"/>
  <c r="F85" i="9"/>
  <c r="T85" i="9"/>
  <c r="US68" i="3"/>
  <c r="UZ68" i="3"/>
  <c r="UY68" i="3"/>
  <c r="UW68" i="3"/>
  <c r="CT97" i="3"/>
  <c r="CQ97" i="3"/>
  <c r="CR97" i="3"/>
  <c r="IM83" i="3"/>
  <c r="IL83" i="3"/>
  <c r="NW76" i="3"/>
  <c r="NV76" i="3"/>
  <c r="WH65" i="3"/>
  <c r="WI65" i="3"/>
  <c r="QE73" i="3"/>
  <c r="QD73" i="3"/>
  <c r="KT80" i="3"/>
  <c r="KU80" i="3"/>
  <c r="TZ68" i="3"/>
  <c r="UA68" i="3"/>
  <c r="LL84" i="9"/>
  <c r="UU67" i="3"/>
  <c r="UT67" i="3"/>
  <c r="OQ75" i="3"/>
  <c r="OP75" i="3"/>
  <c r="JG82" i="3"/>
  <c r="JF82" i="3"/>
  <c r="VN66" i="3"/>
  <c r="VO66" i="3"/>
  <c r="XD63" i="3"/>
  <c r="MK79" i="3"/>
  <c r="MG79" i="3"/>
  <c r="MN79" i="3"/>
  <c r="MM79" i="3"/>
  <c r="GN87" i="3"/>
  <c r="GM87" i="3"/>
  <c r="GP87" i="3"/>
  <c r="GD88" i="3"/>
  <c r="GC88" i="3"/>
  <c r="GF88" i="3"/>
  <c r="JI83" i="3"/>
  <c r="JK83" i="3"/>
  <c r="JL83" i="3"/>
  <c r="JE83" i="3"/>
  <c r="SR71" i="3"/>
  <c r="SO71" i="3"/>
  <c r="SQ71" i="3"/>
  <c r="SK71" i="3"/>
  <c r="FI90" i="3"/>
  <c r="FL90" i="3"/>
  <c r="FJ90" i="3"/>
  <c r="RD73" i="3"/>
  <c r="QW73" i="3"/>
  <c r="RC73" i="3"/>
  <c r="RA73" i="3"/>
  <c r="DX94" i="3"/>
  <c r="DV94" i="3"/>
  <c r="DU94" i="3"/>
  <c r="RQ72" i="3"/>
  <c r="RW72" i="3"/>
  <c r="RU72" i="3"/>
  <c r="RX72" i="3"/>
  <c r="WG66" i="3"/>
  <c r="WN66" i="3"/>
  <c r="WK66" i="3"/>
  <c r="WM66" i="3"/>
  <c r="KZ81" i="3"/>
  <c r="KS81" i="3"/>
  <c r="KW81" i="3"/>
  <c r="KY81" i="3"/>
  <c r="UF69" i="3"/>
  <c r="UC69" i="3"/>
  <c r="TY69" i="3"/>
  <c r="UE69" i="3"/>
  <c r="EH93" i="3"/>
  <c r="EF93" i="3"/>
  <c r="EE93" i="3"/>
  <c r="HQ85" i="3"/>
  <c r="HT85" i="3"/>
  <c r="HR85" i="3"/>
  <c r="NH78" i="3"/>
  <c r="NG78" i="3"/>
  <c r="NA78" i="3"/>
  <c r="NE78" i="3"/>
  <c r="GZ86" i="3"/>
  <c r="GX86" i="3"/>
  <c r="GW86" i="3"/>
  <c r="ER92" i="3"/>
  <c r="EP92" i="3"/>
  <c r="EO92" i="3"/>
  <c r="EY91" i="3"/>
  <c r="FB91" i="3"/>
  <c r="EZ91" i="3"/>
  <c r="PM75" i="3"/>
  <c r="PP75" i="3"/>
  <c r="PI75" i="3"/>
  <c r="PO75" i="3"/>
  <c r="OU76" i="3"/>
  <c r="OS76" i="3"/>
  <c r="OO76" i="3"/>
  <c r="OV76" i="3"/>
  <c r="KB78" i="3"/>
  <c r="UF18" i="3"/>
  <c r="XH21" i="3"/>
  <c r="UE18" i="3"/>
  <c r="XG21" i="3"/>
  <c r="AG88" i="3"/>
  <c r="AH87" i="3"/>
  <c r="JW82" i="3"/>
  <c r="JX81" i="3"/>
  <c r="JZ79" i="3"/>
  <c r="KA79" i="3"/>
  <c r="AV103" i="3"/>
  <c r="AT103" i="3"/>
  <c r="AS103" i="3"/>
  <c r="AW3" i="3"/>
  <c r="AW4" i="3" s="1"/>
  <c r="AW5" i="3" s="1"/>
  <c r="R103" i="3"/>
  <c r="O103" i="3"/>
  <c r="P103" i="3"/>
  <c r="S3" i="3"/>
  <c r="S4" i="3" s="1"/>
  <c r="S5" i="3" s="1"/>
  <c r="Z103" i="3"/>
  <c r="AB103" i="3"/>
  <c r="Y103" i="3"/>
  <c r="AC3" i="3"/>
  <c r="AC4" i="3" s="1"/>
  <c r="AC5" i="3" s="1"/>
  <c r="JY80" i="3"/>
  <c r="KC80" i="3"/>
  <c r="KE80" i="3"/>
  <c r="KF80" i="3"/>
  <c r="AI86" i="3"/>
  <c r="AJ86" i="3"/>
  <c r="AL86" i="3"/>
  <c r="LQ28" i="3"/>
  <c r="RA30" i="3"/>
  <c r="LQ24" i="3"/>
  <c r="LQ26" i="3"/>
  <c r="LQ23" i="3"/>
  <c r="LQ27" i="3"/>
  <c r="LQ25" i="3"/>
  <c r="LQ20" i="3"/>
  <c r="LQ22" i="3"/>
  <c r="LQ21" i="3"/>
  <c r="LQ19" i="3"/>
  <c r="AT25" i="3"/>
  <c r="AT24" i="3"/>
  <c r="EZ16" i="3"/>
  <c r="EZ17" i="3"/>
  <c r="EP20" i="3"/>
  <c r="EP24" i="3"/>
  <c r="EP16" i="3"/>
  <c r="EP18" i="3"/>
  <c r="EP31" i="3"/>
  <c r="EP22" i="3"/>
  <c r="EP17" i="3"/>
  <c r="EP29" i="3"/>
  <c r="EP23" i="3"/>
  <c r="EP27" i="3"/>
  <c r="EP15" i="3"/>
  <c r="EP30" i="3"/>
  <c r="EP21" i="3"/>
  <c r="EP25" i="3"/>
  <c r="EP19" i="3"/>
  <c r="EP28" i="3"/>
  <c r="EP26" i="3"/>
  <c r="EF29" i="3"/>
  <c r="EF33" i="3"/>
  <c r="EF37" i="3"/>
  <c r="EF41" i="3"/>
  <c r="EF30" i="3"/>
  <c r="EF34" i="3"/>
  <c r="EF38" i="3"/>
  <c r="EF42" i="3"/>
  <c r="EF31" i="3"/>
  <c r="EF39" i="3"/>
  <c r="EF43" i="3"/>
  <c r="EF32" i="3"/>
  <c r="EF36" i="3"/>
  <c r="EF40" i="3"/>
  <c r="EF35" i="3"/>
  <c r="DV31" i="3"/>
  <c r="DL16" i="3"/>
  <c r="DL17" i="3"/>
  <c r="DL18" i="3"/>
  <c r="DB32" i="3"/>
  <c r="DB36" i="3"/>
  <c r="DB38" i="3"/>
  <c r="DB35" i="3"/>
  <c r="DB33" i="3"/>
  <c r="DB37" i="3"/>
  <c r="DB34" i="3"/>
  <c r="P18" i="3"/>
  <c r="P17" i="3"/>
  <c r="P16" i="3"/>
  <c r="PM29" i="3"/>
  <c r="PM24" i="3"/>
  <c r="NE18" i="3"/>
  <c r="PM26" i="3"/>
  <c r="NE19" i="3"/>
  <c r="PM25" i="3"/>
  <c r="PM27" i="3"/>
  <c r="PM23" i="3"/>
  <c r="PM22" i="3"/>
  <c r="PM28" i="3"/>
  <c r="PM30" i="3"/>
  <c r="MK32" i="3"/>
  <c r="MK23" i="3"/>
  <c r="PM21" i="3"/>
  <c r="DB18" i="3"/>
  <c r="PM19" i="3"/>
  <c r="DB31" i="3"/>
  <c r="DB17" i="3"/>
  <c r="DV28" i="3"/>
  <c r="DB20" i="3"/>
  <c r="DB21" i="3"/>
  <c r="DV29" i="3"/>
  <c r="DB25" i="3"/>
  <c r="DV26" i="3"/>
  <c r="DB26" i="3"/>
  <c r="DB19" i="3"/>
  <c r="PM20" i="3"/>
  <c r="DB22" i="3"/>
  <c r="PM16" i="3"/>
  <c r="DB30" i="3"/>
  <c r="DB24" i="3"/>
  <c r="DB27" i="3"/>
  <c r="DB23" i="3"/>
  <c r="DV27" i="3"/>
  <c r="DB29" i="3"/>
  <c r="DB28" i="3"/>
  <c r="Z21" i="3"/>
  <c r="AT21" i="3"/>
  <c r="VJ69" i="3"/>
  <c r="CX98" i="3"/>
  <c r="CD100" i="3"/>
  <c r="RN74" i="3"/>
  <c r="MD81" i="3"/>
  <c r="GT88" i="3"/>
  <c r="JB85" i="3"/>
  <c r="FZ90" i="3"/>
  <c r="EB95" i="3"/>
  <c r="SH73" i="3"/>
  <c r="TV71" i="3"/>
  <c r="GJ89" i="3"/>
  <c r="BT101" i="3"/>
  <c r="AF88" i="3"/>
  <c r="FF92" i="3"/>
  <c r="Z11" i="3"/>
  <c r="KP83" i="3"/>
  <c r="P13" i="3"/>
  <c r="NR79" i="3"/>
  <c r="CN99" i="3"/>
  <c r="AZ103" i="3"/>
  <c r="EL94" i="3"/>
  <c r="IH86" i="3"/>
  <c r="OL78" i="3"/>
  <c r="QT75" i="3"/>
  <c r="PF77" i="3"/>
  <c r="FP91" i="3"/>
  <c r="DR96" i="3"/>
  <c r="EV93" i="3"/>
  <c r="PZ76" i="3"/>
  <c r="WX67" i="3"/>
  <c r="WD68" i="3"/>
  <c r="HN87" i="3"/>
  <c r="BJ102" i="3"/>
  <c r="UP70" i="3"/>
  <c r="TB72" i="3"/>
  <c r="LJ82" i="3"/>
  <c r="MX80" i="3"/>
  <c r="DH97" i="3"/>
  <c r="JV82" i="3"/>
  <c r="BF102" i="3" l="1"/>
  <c r="OR75" i="3"/>
  <c r="UB68" i="3"/>
  <c r="QZ72" i="3"/>
  <c r="RT71" i="3"/>
  <c r="KV80" i="3"/>
  <c r="WJ65" i="3"/>
  <c r="TH69" i="3"/>
  <c r="PL74" i="3"/>
  <c r="IN83" i="3"/>
  <c r="SN70" i="3"/>
  <c r="MJ78" i="3"/>
  <c r="QF73" i="3"/>
  <c r="NX76" i="3"/>
  <c r="ND77" i="3"/>
  <c r="LP79" i="3"/>
  <c r="BD102" i="3"/>
  <c r="BZ100" i="3"/>
  <c r="BN101" i="3"/>
  <c r="BW100" i="3"/>
  <c r="BM101" i="3"/>
  <c r="JH82" i="3"/>
  <c r="UV67" i="3"/>
  <c r="W85" i="9"/>
  <c r="CP99" i="3"/>
  <c r="CO100" i="3"/>
  <c r="UR70" i="3"/>
  <c r="UQ71" i="3"/>
  <c r="CE101" i="3"/>
  <c r="CF100" i="3"/>
  <c r="QA77" i="3"/>
  <c r="QB76" i="3"/>
  <c r="LK83" i="3"/>
  <c r="LL82" i="3"/>
  <c r="IJ86" i="3"/>
  <c r="II87" i="3"/>
  <c r="VK70" i="3"/>
  <c r="VL69" i="3"/>
  <c r="TC73" i="3"/>
  <c r="TD72" i="3"/>
  <c r="WZ67" i="3"/>
  <c r="WY68" i="3"/>
  <c r="EW94" i="3"/>
  <c r="EX93" i="3"/>
  <c r="EM95" i="3"/>
  <c r="EN94" i="3"/>
  <c r="GV88" i="3"/>
  <c r="GU89" i="3"/>
  <c r="ED95" i="3"/>
  <c r="EC96" i="3"/>
  <c r="TX71" i="3"/>
  <c r="TW72" i="3"/>
  <c r="KR83" i="3"/>
  <c r="KQ84" i="3"/>
  <c r="WF68" i="3"/>
  <c r="WE69" i="3"/>
  <c r="RP74" i="3"/>
  <c r="RO75" i="3"/>
  <c r="BB103" i="3"/>
  <c r="BF103" i="3" s="1"/>
  <c r="FH92" i="3"/>
  <c r="FG93" i="3"/>
  <c r="SJ73" i="3"/>
  <c r="SI74" i="3"/>
  <c r="MF81" i="3"/>
  <c r="ME82" i="3"/>
  <c r="C87" i="9"/>
  <c r="D87" i="9" s="1"/>
  <c r="HO88" i="3"/>
  <c r="HP87" i="3"/>
  <c r="NS80" i="3"/>
  <c r="NT79" i="3"/>
  <c r="FQ92" i="3"/>
  <c r="FR91" i="3"/>
  <c r="DI98" i="3"/>
  <c r="DJ97" i="3"/>
  <c r="CZ98" i="3"/>
  <c r="CY99" i="3"/>
  <c r="OM79" i="3"/>
  <c r="ON78" i="3"/>
  <c r="PH77" i="3"/>
  <c r="PG78" i="3"/>
  <c r="MY81" i="3"/>
  <c r="MZ80" i="3"/>
  <c r="BV101" i="3"/>
  <c r="BX101" i="3" s="1"/>
  <c r="BU102" i="3"/>
  <c r="DT96" i="3"/>
  <c r="DS97" i="3"/>
  <c r="QU76" i="3"/>
  <c r="QV75" i="3"/>
  <c r="JC86" i="3"/>
  <c r="JD85" i="3"/>
  <c r="GA91" i="3"/>
  <c r="GB90" i="3"/>
  <c r="GK90" i="3"/>
  <c r="GL89" i="3"/>
  <c r="BK103" i="3"/>
  <c r="BL102" i="3"/>
  <c r="BP102" i="3" s="1"/>
  <c r="OP76" i="3"/>
  <c r="OQ76" i="3"/>
  <c r="PJ75" i="3"/>
  <c r="PK75" i="3"/>
  <c r="NC78" i="3"/>
  <c r="ND78" i="3" s="1"/>
  <c r="NB78" i="3"/>
  <c r="UA69" i="3"/>
  <c r="TZ69" i="3"/>
  <c r="WI66" i="3"/>
  <c r="WJ66" i="3" s="1"/>
  <c r="WH66" i="3"/>
  <c r="RS72" i="3"/>
  <c r="RR72" i="3"/>
  <c r="QX73" i="3"/>
  <c r="QY73" i="3"/>
  <c r="VP66" i="3"/>
  <c r="QE74" i="3"/>
  <c r="QD74" i="3"/>
  <c r="IL84" i="3"/>
  <c r="IM84" i="3"/>
  <c r="IN84" i="3" s="1"/>
  <c r="TF70" i="3"/>
  <c r="TG70" i="3"/>
  <c r="TH70" i="3" s="1"/>
  <c r="XB65" i="3"/>
  <c r="XC65" i="3"/>
  <c r="XD65" i="3" s="1"/>
  <c r="XD64" i="3"/>
  <c r="HT86" i="3"/>
  <c r="HR86" i="3"/>
  <c r="HQ86" i="3"/>
  <c r="NY78" i="3"/>
  <c r="NU78" i="3"/>
  <c r="OB78" i="3"/>
  <c r="OA78" i="3"/>
  <c r="FS90" i="3"/>
  <c r="FT90" i="3"/>
  <c r="FV90" i="3"/>
  <c r="DL96" i="3"/>
  <c r="DK96" i="3"/>
  <c r="DN96" i="3"/>
  <c r="DD97" i="3"/>
  <c r="DB97" i="3"/>
  <c r="DA97" i="3"/>
  <c r="OS77" i="3"/>
  <c r="OU77" i="3"/>
  <c r="OO77" i="3"/>
  <c r="OV77" i="3"/>
  <c r="PM76" i="3"/>
  <c r="PP76" i="3"/>
  <c r="PO76" i="3"/>
  <c r="PI76" i="3"/>
  <c r="NH79" i="3"/>
  <c r="NG79" i="3"/>
  <c r="NA79" i="3"/>
  <c r="NE79" i="3"/>
  <c r="DV95" i="3"/>
  <c r="DU95" i="3"/>
  <c r="DX95" i="3"/>
  <c r="RC74" i="3"/>
  <c r="QW74" i="3"/>
  <c r="RA74" i="3"/>
  <c r="RD74" i="3"/>
  <c r="JE84" i="3"/>
  <c r="JI84" i="3"/>
  <c r="JL84" i="3"/>
  <c r="JK84" i="3"/>
  <c r="GF89" i="3"/>
  <c r="GD89" i="3"/>
  <c r="GC89" i="3"/>
  <c r="GM88" i="3"/>
  <c r="GP88" i="3"/>
  <c r="GN88" i="3"/>
  <c r="KT81" i="3"/>
  <c r="KU81" i="3"/>
  <c r="KV81" i="3" s="1"/>
  <c r="SM71" i="3"/>
  <c r="SL71" i="3"/>
  <c r="JG83" i="3"/>
  <c r="JF83" i="3"/>
  <c r="MH79" i="3"/>
  <c r="MI79" i="3"/>
  <c r="MJ79" i="3" s="1"/>
  <c r="UU68" i="3"/>
  <c r="UT68" i="3"/>
  <c r="FR85" i="9"/>
  <c r="DS85" i="9"/>
  <c r="HP85" i="9"/>
  <c r="JN85" i="9"/>
  <c r="LL85" i="9"/>
  <c r="LN80" i="3"/>
  <c r="LO80" i="3"/>
  <c r="NV77" i="3"/>
  <c r="NW77" i="3"/>
  <c r="VN67" i="3"/>
  <c r="VO67" i="3"/>
  <c r="CT98" i="3"/>
  <c r="CR98" i="3"/>
  <c r="CQ98" i="3"/>
  <c r="UW69" i="3"/>
  <c r="UZ69" i="3"/>
  <c r="UY69" i="3"/>
  <c r="US69" i="3"/>
  <c r="LI86" i="9"/>
  <c r="JO86" i="9"/>
  <c r="JJ86" i="9"/>
  <c r="HN86" i="9"/>
  <c r="HQ86" i="9"/>
  <c r="HM86" i="9"/>
  <c r="FN86" i="9"/>
  <c r="FO86" i="9"/>
  <c r="DQ86" i="9"/>
  <c r="DP86" i="9"/>
  <c r="BV86" i="9"/>
  <c r="F86" i="9"/>
  <c r="V86" i="9"/>
  <c r="T86" i="9"/>
  <c r="LM86" i="9"/>
  <c r="LH86" i="9"/>
  <c r="JK86" i="9"/>
  <c r="FQ86" i="9"/>
  <c r="HL86" i="9"/>
  <c r="HO86" i="9"/>
  <c r="FS86" i="9"/>
  <c r="FP86" i="9"/>
  <c r="DR86" i="9"/>
  <c r="DT86" i="9"/>
  <c r="X86" i="9"/>
  <c r="BR86" i="9"/>
  <c r="BU86" i="9" s="1"/>
  <c r="G86" i="9"/>
  <c r="U86" i="9"/>
  <c r="CJ99" i="3"/>
  <c r="CH99" i="3"/>
  <c r="CG99" i="3"/>
  <c r="QC75" i="3"/>
  <c r="QG75" i="3"/>
  <c r="QJ75" i="3"/>
  <c r="QI75" i="3"/>
  <c r="LT81" i="3"/>
  <c r="LQ81" i="3"/>
  <c r="LS81" i="3"/>
  <c r="LM81" i="3"/>
  <c r="IR85" i="3"/>
  <c r="IO85" i="3"/>
  <c r="IK85" i="3"/>
  <c r="IQ85" i="3"/>
  <c r="VQ68" i="3"/>
  <c r="VS68" i="3"/>
  <c r="VT68" i="3"/>
  <c r="VM68" i="3"/>
  <c r="TI71" i="3"/>
  <c r="TE71" i="3"/>
  <c r="TK71" i="3"/>
  <c r="TL71" i="3"/>
  <c r="XH66" i="3"/>
  <c r="XG66" i="3"/>
  <c r="XA66" i="3"/>
  <c r="XE66" i="3"/>
  <c r="EY92" i="3"/>
  <c r="FB92" i="3"/>
  <c r="EZ92" i="3"/>
  <c r="EP93" i="3"/>
  <c r="EO93" i="3"/>
  <c r="ER93" i="3"/>
  <c r="GX87" i="3"/>
  <c r="GZ87" i="3"/>
  <c r="GW87" i="3"/>
  <c r="EH94" i="3"/>
  <c r="EE94" i="3"/>
  <c r="EF94" i="3"/>
  <c r="UF70" i="3"/>
  <c r="TY70" i="3"/>
  <c r="UE70" i="3"/>
  <c r="UC70" i="3"/>
  <c r="KZ82" i="3"/>
  <c r="KY82" i="3"/>
  <c r="KW82" i="3"/>
  <c r="KS82" i="3"/>
  <c r="WK67" i="3"/>
  <c r="WM67" i="3"/>
  <c r="WG67" i="3"/>
  <c r="WN67" i="3"/>
  <c r="RU73" i="3"/>
  <c r="RQ73" i="3"/>
  <c r="RX73" i="3"/>
  <c r="RW73" i="3"/>
  <c r="FL91" i="3"/>
  <c r="FJ91" i="3"/>
  <c r="FI91" i="3"/>
  <c r="SK72" i="3"/>
  <c r="SR72" i="3"/>
  <c r="SO72" i="3"/>
  <c r="SQ72" i="3"/>
  <c r="MM80" i="3"/>
  <c r="MG80" i="3"/>
  <c r="MN80" i="3"/>
  <c r="MK80" i="3"/>
  <c r="KB79" i="3"/>
  <c r="VT21" i="3"/>
  <c r="VS21" i="3"/>
  <c r="UY18" i="3"/>
  <c r="UZ18" i="3"/>
  <c r="UZ16" i="3"/>
  <c r="UZ17" i="3"/>
  <c r="OU18" i="3"/>
  <c r="JX82" i="3"/>
  <c r="JW83" i="3"/>
  <c r="AG89" i="3"/>
  <c r="AH88" i="3"/>
  <c r="JZ80" i="3"/>
  <c r="KA80" i="3"/>
  <c r="AI87" i="3"/>
  <c r="AJ87" i="3"/>
  <c r="AL87" i="3"/>
  <c r="JY81" i="3"/>
  <c r="KC81" i="3"/>
  <c r="KE81" i="3"/>
  <c r="KF81" i="3"/>
  <c r="BD29" i="3"/>
  <c r="BD23" i="3"/>
  <c r="BD22" i="3"/>
  <c r="KW24" i="3"/>
  <c r="MK28" i="3"/>
  <c r="MK29" i="3"/>
  <c r="RA29" i="3"/>
  <c r="MK30" i="3"/>
  <c r="MK26" i="3"/>
  <c r="MK21" i="3"/>
  <c r="RA27" i="3"/>
  <c r="MK22" i="3"/>
  <c r="RA26" i="3"/>
  <c r="MK31" i="3"/>
  <c r="RA25" i="3"/>
  <c r="MK24" i="3"/>
  <c r="MK25" i="3"/>
  <c r="MK27" i="3"/>
  <c r="RA28" i="3"/>
  <c r="MK19" i="3"/>
  <c r="MK20" i="3"/>
  <c r="LQ18" i="3"/>
  <c r="AT19" i="3"/>
  <c r="AT20" i="3"/>
  <c r="KW19" i="3"/>
  <c r="AT22" i="3"/>
  <c r="AT23" i="3"/>
  <c r="BD18" i="3"/>
  <c r="LQ17" i="3"/>
  <c r="JI20" i="3"/>
  <c r="LQ16" i="3"/>
  <c r="AT18" i="3"/>
  <c r="AT13" i="3"/>
  <c r="EL95" i="3"/>
  <c r="P12" i="3"/>
  <c r="Z19" i="3"/>
  <c r="KP84" i="3"/>
  <c r="PZ77" i="3"/>
  <c r="MD82" i="3"/>
  <c r="JB86" i="3"/>
  <c r="Z14" i="3"/>
  <c r="Z17" i="3"/>
  <c r="FP92" i="3"/>
  <c r="UP71" i="3"/>
  <c r="CN100" i="3"/>
  <c r="CX99" i="3"/>
  <c r="AT15" i="3"/>
  <c r="AT11" i="3"/>
  <c r="AT16" i="3"/>
  <c r="CD101" i="3"/>
  <c r="JV83" i="3"/>
  <c r="FZ91" i="3"/>
  <c r="Z16" i="3"/>
  <c r="P15" i="3"/>
  <c r="LJ83" i="3"/>
  <c r="EB96" i="3"/>
  <c r="VJ70" i="3"/>
  <c r="AT14" i="3"/>
  <c r="Z12" i="3"/>
  <c r="HN88" i="3"/>
  <c r="EV94" i="3"/>
  <c r="Z20" i="3"/>
  <c r="Z15" i="3"/>
  <c r="TV72" i="3"/>
  <c r="P11" i="3"/>
  <c r="NR80" i="3"/>
  <c r="MX81" i="3"/>
  <c r="GT89" i="3"/>
  <c r="FF93" i="3"/>
  <c r="PF78" i="3"/>
  <c r="BT102" i="3"/>
  <c r="IH87" i="3"/>
  <c r="WX68" i="3"/>
  <c r="WD69" i="3"/>
  <c r="Z13" i="3"/>
  <c r="Z18" i="3"/>
  <c r="BJ103" i="3"/>
  <c r="GJ90" i="3"/>
  <c r="AF89" i="3"/>
  <c r="AT17" i="3"/>
  <c r="AT12" i="3"/>
  <c r="OL79" i="3"/>
  <c r="TB73" i="3"/>
  <c r="DH98" i="3"/>
  <c r="P14" i="3"/>
  <c r="QT76" i="3"/>
  <c r="SH74" i="3"/>
  <c r="DR97" i="3"/>
  <c r="RN75" i="3"/>
  <c r="PL75" i="3" l="1"/>
  <c r="NX77" i="3"/>
  <c r="SN71" i="3"/>
  <c r="QF74" i="3"/>
  <c r="RT72" i="3"/>
  <c r="VP67" i="3"/>
  <c r="LP80" i="3"/>
  <c r="UV68" i="3"/>
  <c r="QZ73" i="3"/>
  <c r="OR76" i="3"/>
  <c r="BM102" i="3"/>
  <c r="BN102" i="3"/>
  <c r="BW101" i="3"/>
  <c r="BC103" i="3"/>
  <c r="BZ101" i="3"/>
  <c r="BD103" i="3"/>
  <c r="BG3" i="3"/>
  <c r="BG4" i="3" s="1"/>
  <c r="BG5" i="3" s="1"/>
  <c r="LL86" i="9"/>
  <c r="DS86" i="9"/>
  <c r="UB69" i="3"/>
  <c r="DT97" i="3"/>
  <c r="DS98" i="3"/>
  <c r="BU103" i="3"/>
  <c r="BV102" i="3"/>
  <c r="BX102" i="3" s="1"/>
  <c r="PH78" i="3"/>
  <c r="PG79" i="3"/>
  <c r="CY100" i="3"/>
  <c r="CZ99" i="3"/>
  <c r="RP75" i="3"/>
  <c r="RO76" i="3"/>
  <c r="WE70" i="3"/>
  <c r="WF69" i="3"/>
  <c r="KQ85" i="3"/>
  <c r="KR84" i="3"/>
  <c r="TW73" i="3"/>
  <c r="TX72" i="3"/>
  <c r="EC97" i="3"/>
  <c r="ED96" i="3"/>
  <c r="GV89" i="3"/>
  <c r="GU90" i="3"/>
  <c r="WY69" i="3"/>
  <c r="WZ68" i="3"/>
  <c r="IJ87" i="3"/>
  <c r="II88" i="3"/>
  <c r="UQ72" i="3"/>
  <c r="UR71" i="3"/>
  <c r="CO101" i="3"/>
  <c r="CP100" i="3"/>
  <c r="BL103" i="3"/>
  <c r="BQ3" i="3" s="1"/>
  <c r="BQ4" i="3" s="1"/>
  <c r="BQ5" i="3" s="1"/>
  <c r="GK91" i="3"/>
  <c r="GL90" i="3"/>
  <c r="GA92" i="3"/>
  <c r="GB91" i="3"/>
  <c r="JC87" i="3"/>
  <c r="JD86" i="3"/>
  <c r="QV76" i="3"/>
  <c r="QU77" i="3"/>
  <c r="MY82" i="3"/>
  <c r="MZ81" i="3"/>
  <c r="OM80" i="3"/>
  <c r="ON79" i="3"/>
  <c r="DI99" i="3"/>
  <c r="DJ98" i="3"/>
  <c r="FQ93" i="3"/>
  <c r="FR92" i="3"/>
  <c r="NS81" i="3"/>
  <c r="NT80" i="3"/>
  <c r="HO89" i="3"/>
  <c r="C88" i="9"/>
  <c r="D88" i="9" s="1"/>
  <c r="HP88" i="3"/>
  <c r="ME83" i="3"/>
  <c r="MF82" i="3"/>
  <c r="SI75" i="3"/>
  <c r="SJ74" i="3"/>
  <c r="FG94" i="3"/>
  <c r="FH93" i="3"/>
  <c r="EM96" i="3"/>
  <c r="EN95" i="3"/>
  <c r="EX94" i="3"/>
  <c r="EW95" i="3"/>
  <c r="TD73" i="3"/>
  <c r="TC74" i="3"/>
  <c r="VL70" i="3"/>
  <c r="VK71" i="3"/>
  <c r="LK84" i="3"/>
  <c r="LL83" i="3"/>
  <c r="QB77" i="3"/>
  <c r="QA78" i="3"/>
  <c r="CE102" i="3"/>
  <c r="CF101" i="3"/>
  <c r="RR73" i="3"/>
  <c r="RS73" i="3"/>
  <c r="KU82" i="3"/>
  <c r="KT82" i="3"/>
  <c r="TZ70" i="3"/>
  <c r="UA70" i="3"/>
  <c r="XB66" i="3"/>
  <c r="XC66" i="3"/>
  <c r="TG71" i="3"/>
  <c r="TF71" i="3"/>
  <c r="VO68" i="3"/>
  <c r="VN68" i="3"/>
  <c r="LO81" i="3"/>
  <c r="LN81" i="3"/>
  <c r="QD75" i="3"/>
  <c r="QE75" i="3"/>
  <c r="HP86" i="9"/>
  <c r="FR86" i="9"/>
  <c r="JN86" i="9"/>
  <c r="JH83" i="3"/>
  <c r="JF84" i="3"/>
  <c r="JG84" i="3"/>
  <c r="NC79" i="3"/>
  <c r="NB79" i="3"/>
  <c r="PK76" i="3"/>
  <c r="PJ76" i="3"/>
  <c r="OQ77" i="3"/>
  <c r="OP77" i="3"/>
  <c r="GN89" i="3"/>
  <c r="GM89" i="3"/>
  <c r="GP89" i="3"/>
  <c r="GF90" i="3"/>
  <c r="GD90" i="3"/>
  <c r="GC90" i="3"/>
  <c r="JI85" i="3"/>
  <c r="JK85" i="3"/>
  <c r="JE85" i="3"/>
  <c r="JL85" i="3"/>
  <c r="RA75" i="3"/>
  <c r="RD75" i="3"/>
  <c r="QW75" i="3"/>
  <c r="RC75" i="3"/>
  <c r="NG80" i="3"/>
  <c r="NA80" i="3"/>
  <c r="NE80" i="3"/>
  <c r="NH80" i="3"/>
  <c r="OS78" i="3"/>
  <c r="OO78" i="3"/>
  <c r="OU78" i="3"/>
  <c r="OV78" i="3"/>
  <c r="DK97" i="3"/>
  <c r="DN97" i="3"/>
  <c r="DL97" i="3"/>
  <c r="FT91" i="3"/>
  <c r="FV91" i="3"/>
  <c r="FS91" i="3"/>
  <c r="OB79" i="3"/>
  <c r="NU79" i="3"/>
  <c r="NY79" i="3"/>
  <c r="OA79" i="3"/>
  <c r="HQ87" i="3"/>
  <c r="HR87" i="3"/>
  <c r="HT87" i="3"/>
  <c r="LH87" i="9"/>
  <c r="LI87" i="9"/>
  <c r="JJ87" i="9"/>
  <c r="JK87" i="9"/>
  <c r="FQ87" i="9"/>
  <c r="HQ87" i="9"/>
  <c r="HN87" i="9"/>
  <c r="FS87" i="9"/>
  <c r="FN87" i="9"/>
  <c r="DQ87" i="9"/>
  <c r="DP87" i="9"/>
  <c r="X87" i="9"/>
  <c r="BR87" i="9"/>
  <c r="BU87" i="9" s="1"/>
  <c r="F87" i="9"/>
  <c r="U87" i="9"/>
  <c r="LM87" i="9"/>
  <c r="JO87" i="9"/>
  <c r="HO87" i="9"/>
  <c r="HM87" i="9"/>
  <c r="HL87" i="9"/>
  <c r="FO87" i="9"/>
  <c r="FP87" i="9"/>
  <c r="DR87" i="9"/>
  <c r="DT87" i="9"/>
  <c r="BV87" i="9"/>
  <c r="G87" i="9"/>
  <c r="V87" i="9"/>
  <c r="T87" i="9"/>
  <c r="MK81" i="3"/>
  <c r="MM81" i="3"/>
  <c r="MG81" i="3"/>
  <c r="MN81" i="3"/>
  <c r="SO73" i="3"/>
  <c r="SK73" i="3"/>
  <c r="SR73" i="3"/>
  <c r="SQ73" i="3"/>
  <c r="FI92" i="3"/>
  <c r="FJ92" i="3"/>
  <c r="FL92" i="3"/>
  <c r="ER94" i="3"/>
  <c r="EP94" i="3"/>
  <c r="EO94" i="3"/>
  <c r="EZ93" i="3"/>
  <c r="EY93" i="3"/>
  <c r="FB93" i="3"/>
  <c r="TE72" i="3"/>
  <c r="TK72" i="3"/>
  <c r="TI72" i="3"/>
  <c r="TL72" i="3"/>
  <c r="VQ69" i="3"/>
  <c r="VM69" i="3"/>
  <c r="VT69" i="3"/>
  <c r="VS69" i="3"/>
  <c r="LS82" i="3"/>
  <c r="LQ82" i="3"/>
  <c r="LM82" i="3"/>
  <c r="LT82" i="3"/>
  <c r="QJ76" i="3"/>
  <c r="QC76" i="3"/>
  <c r="QI76" i="3"/>
  <c r="QG76" i="3"/>
  <c r="CJ100" i="3"/>
  <c r="CG100" i="3"/>
  <c r="CH100" i="3"/>
  <c r="MH80" i="3"/>
  <c r="MI80" i="3"/>
  <c r="SL72" i="3"/>
  <c r="SM72" i="3"/>
  <c r="WI67" i="3"/>
  <c r="WH67" i="3"/>
  <c r="IL85" i="3"/>
  <c r="IM85" i="3"/>
  <c r="W86" i="9"/>
  <c r="UT69" i="3"/>
  <c r="UU69" i="3"/>
  <c r="QY74" i="3"/>
  <c r="QX74" i="3"/>
  <c r="NW78" i="3"/>
  <c r="NV78" i="3"/>
  <c r="DX96" i="3"/>
  <c r="DV96" i="3"/>
  <c r="DU96" i="3"/>
  <c r="PP77" i="3"/>
  <c r="PI77" i="3"/>
  <c r="PM77" i="3"/>
  <c r="PO77" i="3"/>
  <c r="DB98" i="3"/>
  <c r="DA98" i="3"/>
  <c r="DD98" i="3"/>
  <c r="RX74" i="3"/>
  <c r="RU74" i="3"/>
  <c r="RW74" i="3"/>
  <c r="RQ74" i="3"/>
  <c r="WN68" i="3"/>
  <c r="WG68" i="3"/>
  <c r="WM68" i="3"/>
  <c r="WK68" i="3"/>
  <c r="KZ83" i="3"/>
  <c r="KY83" i="3"/>
  <c r="KS83" i="3"/>
  <c r="KW83" i="3"/>
  <c r="UF71" i="3"/>
  <c r="UE71" i="3"/>
  <c r="UC71" i="3"/>
  <c r="TY71" i="3"/>
  <c r="EH95" i="3"/>
  <c r="EF95" i="3"/>
  <c r="EE95" i="3"/>
  <c r="GZ88" i="3"/>
  <c r="GX88" i="3"/>
  <c r="GW88" i="3"/>
  <c r="XH67" i="3"/>
  <c r="XE67" i="3"/>
  <c r="XG67" i="3"/>
  <c r="XA67" i="3"/>
  <c r="IK86" i="3"/>
  <c r="IQ86" i="3"/>
  <c r="IR86" i="3"/>
  <c r="IO86" i="3"/>
  <c r="UY70" i="3"/>
  <c r="US70" i="3"/>
  <c r="UW70" i="3"/>
  <c r="UZ70" i="3"/>
  <c r="CQ99" i="3"/>
  <c r="CT99" i="3"/>
  <c r="CR99" i="3"/>
  <c r="KB80" i="3"/>
  <c r="OV18" i="3"/>
  <c r="RW28" i="3"/>
  <c r="RX28" i="3"/>
  <c r="PO31" i="3"/>
  <c r="PP31" i="3"/>
  <c r="AU19" i="3"/>
  <c r="AV19" i="3" s="1"/>
  <c r="AU17" i="3"/>
  <c r="AV17" i="3" s="1"/>
  <c r="AU20" i="3"/>
  <c r="AV20" i="3" s="1"/>
  <c r="AU12" i="3"/>
  <c r="AV12" i="3" s="1"/>
  <c r="Q11" i="3"/>
  <c r="R11" i="3" s="1"/>
  <c r="Q15" i="3"/>
  <c r="R15" i="3" s="1"/>
  <c r="Q22" i="3"/>
  <c r="Q26" i="3"/>
  <c r="Q30" i="3"/>
  <c r="Q17" i="3"/>
  <c r="R17" i="3" s="1"/>
  <c r="Q34" i="3"/>
  <c r="Q38" i="3"/>
  <c r="Q42" i="3"/>
  <c r="Q46" i="3"/>
  <c r="Q50" i="3"/>
  <c r="Q54" i="3"/>
  <c r="Q58" i="3"/>
  <c r="Q62" i="3"/>
  <c r="Q66" i="3"/>
  <c r="Q70" i="3"/>
  <c r="Q74" i="3"/>
  <c r="Q78" i="3"/>
  <c r="Q82" i="3"/>
  <c r="Q86" i="3"/>
  <c r="Q90" i="3"/>
  <c r="Q94" i="3"/>
  <c r="Q98" i="3"/>
  <c r="Q102" i="3"/>
  <c r="Q37" i="3"/>
  <c r="Q49" i="3"/>
  <c r="Q65" i="3"/>
  <c r="Q77" i="3"/>
  <c r="Q89" i="3"/>
  <c r="Q101" i="3"/>
  <c r="Q12" i="3"/>
  <c r="R12" i="3" s="1"/>
  <c r="Q23" i="3"/>
  <c r="Q27" i="3"/>
  <c r="Q18" i="3"/>
  <c r="R18" i="3" s="1"/>
  <c r="Q16" i="3"/>
  <c r="R16" i="3" s="1"/>
  <c r="Q35" i="3"/>
  <c r="Q39" i="3"/>
  <c r="Q43" i="3"/>
  <c r="Q47" i="3"/>
  <c r="Q51" i="3"/>
  <c r="Q55" i="3"/>
  <c r="Q59" i="3"/>
  <c r="Q63" i="3"/>
  <c r="Q67" i="3"/>
  <c r="Q71" i="3"/>
  <c r="Q75" i="3"/>
  <c r="Q79" i="3"/>
  <c r="Q83" i="3"/>
  <c r="Q87" i="3"/>
  <c r="Q91" i="3"/>
  <c r="Q95" i="3"/>
  <c r="Q99" i="3"/>
  <c r="Q103" i="3"/>
  <c r="Q14" i="3"/>
  <c r="R14" i="3" s="1"/>
  <c r="Q21" i="3"/>
  <c r="Q25" i="3"/>
  <c r="Q29" i="3"/>
  <c r="Q19" i="3"/>
  <c r="R19" i="3" s="1"/>
  <c r="Q41" i="3"/>
  <c r="Q45" i="3"/>
  <c r="Q57" i="3"/>
  <c r="Q61" i="3"/>
  <c r="Q73" i="3"/>
  <c r="Q85" i="3"/>
  <c r="Q97" i="3"/>
  <c r="Q13" i="3"/>
  <c r="R13" i="3" s="1"/>
  <c r="Q20" i="3"/>
  <c r="Q24" i="3"/>
  <c r="Q28" i="3"/>
  <c r="Q31" i="3"/>
  <c r="Q32" i="3"/>
  <c r="Q36" i="3"/>
  <c r="Q40" i="3"/>
  <c r="Q44" i="3"/>
  <c r="Q48" i="3"/>
  <c r="Q52" i="3"/>
  <c r="Q56" i="3"/>
  <c r="Q60" i="3"/>
  <c r="Q64" i="3"/>
  <c r="Q68" i="3"/>
  <c r="Q72" i="3"/>
  <c r="Q76" i="3"/>
  <c r="Q80" i="3"/>
  <c r="Q84" i="3"/>
  <c r="Q88" i="3"/>
  <c r="Q92" i="3"/>
  <c r="Q96" i="3"/>
  <c r="Q100" i="3"/>
  <c r="Q33" i="3"/>
  <c r="Q53" i="3"/>
  <c r="Q69" i="3"/>
  <c r="Q81" i="3"/>
  <c r="Q93" i="3"/>
  <c r="AU18" i="3"/>
  <c r="AV18" i="3" s="1"/>
  <c r="AU16" i="3"/>
  <c r="AV16" i="3" s="1"/>
  <c r="AU23" i="3"/>
  <c r="AV23" i="3" s="1"/>
  <c r="AU14" i="3"/>
  <c r="AV14" i="3" s="1"/>
  <c r="PO19" i="3"/>
  <c r="PP16" i="3"/>
  <c r="PO21" i="3"/>
  <c r="PO16" i="3"/>
  <c r="PP18" i="3"/>
  <c r="PP17" i="3"/>
  <c r="PP20" i="3"/>
  <c r="AU24" i="3"/>
  <c r="AV24" i="3" s="1"/>
  <c r="AU28" i="3"/>
  <c r="AU11" i="3"/>
  <c r="AV11" i="3" s="1"/>
  <c r="AU35" i="3"/>
  <c r="AU39" i="3"/>
  <c r="AU43" i="3"/>
  <c r="AU47" i="3"/>
  <c r="AU51" i="3"/>
  <c r="AU55" i="3"/>
  <c r="AU59" i="3"/>
  <c r="AU63" i="3"/>
  <c r="AU67" i="3"/>
  <c r="AU71" i="3"/>
  <c r="AU75" i="3"/>
  <c r="AU79" i="3"/>
  <c r="AU83" i="3"/>
  <c r="AU87" i="3"/>
  <c r="AU91" i="3"/>
  <c r="AU95" i="3"/>
  <c r="AU99" i="3"/>
  <c r="AU103" i="3"/>
  <c r="AU22" i="3"/>
  <c r="AV22" i="3" s="1"/>
  <c r="AU26" i="3"/>
  <c r="AU31" i="3"/>
  <c r="AU41" i="3"/>
  <c r="AU49" i="3"/>
  <c r="AU57" i="3"/>
  <c r="AU65" i="3"/>
  <c r="AU73" i="3"/>
  <c r="AU81" i="3"/>
  <c r="AU89" i="3"/>
  <c r="AU97" i="3"/>
  <c r="AU27" i="3"/>
  <c r="AU34" i="3"/>
  <c r="AU38" i="3"/>
  <c r="AU46" i="3"/>
  <c r="AU50" i="3"/>
  <c r="AU58" i="3"/>
  <c r="AU66" i="3"/>
  <c r="AU74" i="3"/>
  <c r="AU82" i="3"/>
  <c r="AU90" i="3"/>
  <c r="AU98" i="3"/>
  <c r="AU21" i="3"/>
  <c r="AV21" i="3" s="1"/>
  <c r="AU25" i="3"/>
  <c r="AV25" i="3" s="1"/>
  <c r="AU29" i="3"/>
  <c r="AU13" i="3"/>
  <c r="AV13" i="3" s="1"/>
  <c r="AU15" i="3"/>
  <c r="AV15" i="3" s="1"/>
  <c r="AU32" i="3"/>
  <c r="AU36" i="3"/>
  <c r="AU40" i="3"/>
  <c r="AU44" i="3"/>
  <c r="AU48" i="3"/>
  <c r="AU52" i="3"/>
  <c r="AU56" i="3"/>
  <c r="AU60" i="3"/>
  <c r="AU64" i="3"/>
  <c r="AU68" i="3"/>
  <c r="AU72" i="3"/>
  <c r="AU76" i="3"/>
  <c r="AU80" i="3"/>
  <c r="AU84" i="3"/>
  <c r="AU88" i="3"/>
  <c r="AU92" i="3"/>
  <c r="AU96" i="3"/>
  <c r="AU100" i="3"/>
  <c r="AU30" i="3"/>
  <c r="AU33" i="3"/>
  <c r="AU37" i="3"/>
  <c r="AU45" i="3"/>
  <c r="AU53" i="3"/>
  <c r="AU61" i="3"/>
  <c r="AU69" i="3"/>
  <c r="AU77" i="3"/>
  <c r="AU85" i="3"/>
  <c r="AU93" i="3"/>
  <c r="AU101" i="3"/>
  <c r="AU42" i="3"/>
  <c r="AU54" i="3"/>
  <c r="AU62" i="3"/>
  <c r="AU70" i="3"/>
  <c r="AU78" i="3"/>
  <c r="AU86" i="3"/>
  <c r="AU94" i="3"/>
  <c r="AU102" i="3"/>
  <c r="AA14" i="3"/>
  <c r="AB14" i="3" s="1"/>
  <c r="LT28" i="3"/>
  <c r="LS28" i="3"/>
  <c r="NH20" i="3"/>
  <c r="NG20" i="3"/>
  <c r="OB27" i="3"/>
  <c r="OA27" i="3"/>
  <c r="NH18" i="3"/>
  <c r="PO28" i="3"/>
  <c r="NH19" i="3"/>
  <c r="NG19" i="3"/>
  <c r="NG18" i="3"/>
  <c r="PO24" i="3"/>
  <c r="PP26" i="3"/>
  <c r="PO26" i="3"/>
  <c r="PP27" i="3"/>
  <c r="PO27" i="3"/>
  <c r="PO29" i="3"/>
  <c r="PP29" i="3"/>
  <c r="PO25" i="3"/>
  <c r="PP25" i="3"/>
  <c r="PP23" i="3"/>
  <c r="PO23" i="3"/>
  <c r="PP22" i="3"/>
  <c r="PO22" i="3"/>
  <c r="PO30" i="3"/>
  <c r="PP30" i="3"/>
  <c r="BL16" i="4"/>
  <c r="LS20" i="3"/>
  <c r="LT19" i="3"/>
  <c r="LT21" i="3"/>
  <c r="LT22" i="3"/>
  <c r="LS22" i="3"/>
  <c r="LT20" i="3"/>
  <c r="LS27" i="3"/>
  <c r="LT27" i="3"/>
  <c r="LS19" i="3"/>
  <c r="LT23" i="3"/>
  <c r="LS23" i="3"/>
  <c r="LS24" i="3"/>
  <c r="LT24" i="3"/>
  <c r="LS21" i="3"/>
  <c r="LT26" i="3"/>
  <c r="LS26" i="3"/>
  <c r="LT25" i="3"/>
  <c r="LS25" i="3"/>
  <c r="AA15" i="3"/>
  <c r="AB15" i="3" s="1"/>
  <c r="AA17" i="3"/>
  <c r="AB17" i="3" s="1"/>
  <c r="AA16" i="3"/>
  <c r="AB16" i="3" s="1"/>
  <c r="AA22" i="3"/>
  <c r="AA26" i="3"/>
  <c r="AA30" i="3"/>
  <c r="AA31" i="3"/>
  <c r="AA33" i="3"/>
  <c r="AA37" i="3"/>
  <c r="AA41" i="3"/>
  <c r="AA45" i="3"/>
  <c r="AA49" i="3"/>
  <c r="AA53" i="3"/>
  <c r="AA57" i="3"/>
  <c r="AA61" i="3"/>
  <c r="AA65" i="3"/>
  <c r="AA69" i="3"/>
  <c r="AA73" i="3"/>
  <c r="AA77" i="3"/>
  <c r="AA81" i="3"/>
  <c r="AA85" i="3"/>
  <c r="AA89" i="3"/>
  <c r="AA93" i="3"/>
  <c r="AA97" i="3"/>
  <c r="AA101" i="3"/>
  <c r="AA23" i="3"/>
  <c r="AA27" i="3"/>
  <c r="AA11" i="3"/>
  <c r="AB11" i="3" s="1"/>
  <c r="AA12" i="3"/>
  <c r="AB12" i="3" s="1"/>
  <c r="AA34" i="3"/>
  <c r="AA38" i="3"/>
  <c r="AA42" i="3"/>
  <c r="AA46" i="3"/>
  <c r="AA50" i="3"/>
  <c r="AA54" i="3"/>
  <c r="AA58" i="3"/>
  <c r="AA62" i="3"/>
  <c r="AA66" i="3"/>
  <c r="AA70" i="3"/>
  <c r="AA74" i="3"/>
  <c r="AA78" i="3"/>
  <c r="AA82" i="3"/>
  <c r="AA86" i="3"/>
  <c r="AA90" i="3"/>
  <c r="AA94" i="3"/>
  <c r="AA98" i="3"/>
  <c r="AA102" i="3"/>
  <c r="AA20" i="3"/>
  <c r="AB20" i="3" s="1"/>
  <c r="AA24" i="3"/>
  <c r="AA28" i="3"/>
  <c r="AA13" i="3"/>
  <c r="AB13" i="3" s="1"/>
  <c r="AA18" i="3"/>
  <c r="AB18" i="3" s="1"/>
  <c r="AA35" i="3"/>
  <c r="AA39" i="3"/>
  <c r="AA43" i="3"/>
  <c r="AA47" i="3"/>
  <c r="AA51" i="3"/>
  <c r="AA55" i="3"/>
  <c r="AA59" i="3"/>
  <c r="AA63" i="3"/>
  <c r="AA67" i="3"/>
  <c r="AA71" i="3"/>
  <c r="AA75" i="3"/>
  <c r="AA79" i="3"/>
  <c r="AA83" i="3"/>
  <c r="AA87" i="3"/>
  <c r="AA91" i="3"/>
  <c r="AA95" i="3"/>
  <c r="AA99" i="3"/>
  <c r="AA103" i="3"/>
  <c r="AA21" i="3"/>
  <c r="AB21" i="3" s="1"/>
  <c r="AA25" i="3"/>
  <c r="AA29" i="3"/>
  <c r="AA19" i="3"/>
  <c r="AB19" i="3" s="1"/>
  <c r="AA32" i="3"/>
  <c r="AA36" i="3"/>
  <c r="AA40" i="3"/>
  <c r="AA44" i="3"/>
  <c r="AA48" i="3"/>
  <c r="AA52" i="3"/>
  <c r="AA56" i="3"/>
  <c r="AA60" i="3"/>
  <c r="AA64" i="3"/>
  <c r="AA68" i="3"/>
  <c r="AA72" i="3"/>
  <c r="AA76" i="3"/>
  <c r="AA80" i="3"/>
  <c r="AA84" i="3"/>
  <c r="AA88" i="3"/>
  <c r="AA92" i="3"/>
  <c r="AA96" i="3"/>
  <c r="AA100" i="3"/>
  <c r="JX83" i="3"/>
  <c r="JW84" i="3"/>
  <c r="AG90" i="3"/>
  <c r="AH89" i="3"/>
  <c r="JZ81" i="3"/>
  <c r="KA81" i="3"/>
  <c r="AI88" i="3"/>
  <c r="AJ88" i="3"/>
  <c r="AL88" i="3"/>
  <c r="KE82" i="3"/>
  <c r="KF82" i="3"/>
  <c r="KC82" i="3"/>
  <c r="JY82" i="3"/>
  <c r="BD30" i="3"/>
  <c r="BD31" i="3"/>
  <c r="BD32" i="3"/>
  <c r="BD27" i="3"/>
  <c r="BD24" i="3"/>
  <c r="BD20" i="3"/>
  <c r="BD28" i="3"/>
  <c r="BD25" i="3"/>
  <c r="BD21" i="3"/>
  <c r="BD26" i="3"/>
  <c r="KW23" i="3"/>
  <c r="BD19" i="3"/>
  <c r="KW21" i="3"/>
  <c r="KW18" i="3"/>
  <c r="KW20" i="3"/>
  <c r="KW22" i="3"/>
  <c r="KW17" i="3"/>
  <c r="BD17" i="3"/>
  <c r="BN47" i="3"/>
  <c r="BN46" i="3"/>
  <c r="SH75" i="3"/>
  <c r="BN45" i="3"/>
  <c r="PZ78" i="3"/>
  <c r="BN38" i="3"/>
  <c r="FZ92" i="3"/>
  <c r="BN39" i="3"/>
  <c r="UP72" i="3"/>
  <c r="FF94" i="3"/>
  <c r="BN37" i="3"/>
  <c r="BN40" i="3"/>
  <c r="BN32" i="3"/>
  <c r="CD102" i="3"/>
  <c r="CX100" i="3"/>
  <c r="BD16" i="3"/>
  <c r="KP85" i="3"/>
  <c r="MD83" i="3"/>
  <c r="BN42" i="3"/>
  <c r="EL96" i="3"/>
  <c r="BD13" i="3"/>
  <c r="NR81" i="3"/>
  <c r="CN101" i="3"/>
  <c r="RN76" i="3"/>
  <c r="MX82" i="3"/>
  <c r="PF79" i="3"/>
  <c r="TB74" i="3"/>
  <c r="HN89" i="3"/>
  <c r="EB97" i="3"/>
  <c r="FP93" i="3"/>
  <c r="DH99" i="3"/>
  <c r="BN41" i="3"/>
  <c r="EV95" i="3"/>
  <c r="BD12" i="3"/>
  <c r="WX69" i="3"/>
  <c r="OL80" i="3"/>
  <c r="BD15" i="3"/>
  <c r="VJ71" i="3"/>
  <c r="BN44" i="3"/>
  <c r="TV73" i="3"/>
  <c r="QT77" i="3"/>
  <c r="IH88" i="3"/>
  <c r="BT103" i="3"/>
  <c r="WD70" i="3"/>
  <c r="GT90" i="3"/>
  <c r="BN43" i="3"/>
  <c r="LJ84" i="3"/>
  <c r="AF90" i="3"/>
  <c r="DR98" i="3"/>
  <c r="GJ91" i="3"/>
  <c r="JV84" i="3"/>
  <c r="JB87" i="3"/>
  <c r="UV69" i="3" l="1"/>
  <c r="JH84" i="3"/>
  <c r="UB70" i="3"/>
  <c r="QZ74" i="3"/>
  <c r="IN85" i="3"/>
  <c r="ND79" i="3"/>
  <c r="KV82" i="3"/>
  <c r="MJ80" i="3"/>
  <c r="BW102" i="3"/>
  <c r="BZ102" i="3"/>
  <c r="BM103" i="3"/>
  <c r="BP103" i="3"/>
  <c r="BN103" i="3"/>
  <c r="JN87" i="9"/>
  <c r="LL87" i="9"/>
  <c r="LP81" i="3"/>
  <c r="VP68" i="3"/>
  <c r="QA79" i="3"/>
  <c r="QB78" i="3"/>
  <c r="VL71" i="3"/>
  <c r="VK72" i="3"/>
  <c r="TD74" i="3"/>
  <c r="TC75" i="3"/>
  <c r="EW96" i="3"/>
  <c r="EX95" i="3"/>
  <c r="HO90" i="3"/>
  <c r="HP89" i="3"/>
  <c r="C89" i="9"/>
  <c r="D89" i="9" s="1"/>
  <c r="NT81" i="3"/>
  <c r="NS82" i="3"/>
  <c r="FR93" i="3"/>
  <c r="FQ94" i="3"/>
  <c r="DI100" i="3"/>
  <c r="DJ99" i="3"/>
  <c r="ON80" i="3"/>
  <c r="OM81" i="3"/>
  <c r="MZ82" i="3"/>
  <c r="MY83" i="3"/>
  <c r="JC88" i="3"/>
  <c r="JD87" i="3"/>
  <c r="GB92" i="3"/>
  <c r="GA93" i="3"/>
  <c r="GK92" i="3"/>
  <c r="GL91" i="3"/>
  <c r="IJ88" i="3"/>
  <c r="II89" i="3"/>
  <c r="GV90" i="3"/>
  <c r="GU91" i="3"/>
  <c r="RP76" i="3"/>
  <c r="RO77" i="3"/>
  <c r="PG80" i="3"/>
  <c r="PH79" i="3"/>
  <c r="DT98" i="3"/>
  <c r="DS99" i="3"/>
  <c r="CE103" i="3"/>
  <c r="CF102" i="3"/>
  <c r="LL84" i="3"/>
  <c r="LK85" i="3"/>
  <c r="EM97" i="3"/>
  <c r="EN96" i="3"/>
  <c r="FH94" i="3"/>
  <c r="FG95" i="3"/>
  <c r="SJ75" i="3"/>
  <c r="SI76" i="3"/>
  <c r="MF83" i="3"/>
  <c r="ME84" i="3"/>
  <c r="QV77" i="3"/>
  <c r="QU78" i="3"/>
  <c r="CP101" i="3"/>
  <c r="CO102" i="3"/>
  <c r="UQ73" i="3"/>
  <c r="UR72" i="3"/>
  <c r="WZ69" i="3"/>
  <c r="WY70" i="3"/>
  <c r="EC98" i="3"/>
  <c r="ED97" i="3"/>
  <c r="TX73" i="3"/>
  <c r="TW74" i="3"/>
  <c r="KQ86" i="3"/>
  <c r="KR85" i="3"/>
  <c r="WF70" i="3"/>
  <c r="WE71" i="3"/>
  <c r="CY101" i="3"/>
  <c r="CZ100" i="3"/>
  <c r="BV103" i="3"/>
  <c r="BW103" i="3" s="1"/>
  <c r="IM86" i="3"/>
  <c r="IL86" i="3"/>
  <c r="TZ71" i="3"/>
  <c r="UA71" i="3"/>
  <c r="PJ77" i="3"/>
  <c r="PK77" i="3"/>
  <c r="WJ67" i="3"/>
  <c r="SN72" i="3"/>
  <c r="QE76" i="3"/>
  <c r="QD76" i="3"/>
  <c r="LO82" i="3"/>
  <c r="LN82" i="3"/>
  <c r="VO69" i="3"/>
  <c r="VN69" i="3"/>
  <c r="W87" i="9"/>
  <c r="HP87" i="9"/>
  <c r="OP78" i="3"/>
  <c r="OQ78" i="3"/>
  <c r="NC80" i="3"/>
  <c r="NB80" i="3"/>
  <c r="QY75" i="3"/>
  <c r="QX75" i="3"/>
  <c r="JG85" i="3"/>
  <c r="JF85" i="3"/>
  <c r="OR77" i="3"/>
  <c r="PL76" i="3"/>
  <c r="TH71" i="3"/>
  <c r="CJ101" i="3"/>
  <c r="CH101" i="3"/>
  <c r="CG101" i="3"/>
  <c r="LT83" i="3"/>
  <c r="LQ83" i="3"/>
  <c r="LS83" i="3"/>
  <c r="LM83" i="3"/>
  <c r="EP95" i="3"/>
  <c r="EO95" i="3"/>
  <c r="ER95" i="3"/>
  <c r="FI93" i="3"/>
  <c r="FJ93" i="3"/>
  <c r="FL93" i="3"/>
  <c r="SK74" i="3"/>
  <c r="SO74" i="3"/>
  <c r="SQ74" i="3"/>
  <c r="SR74" i="3"/>
  <c r="MG82" i="3"/>
  <c r="MK82" i="3"/>
  <c r="MN82" i="3"/>
  <c r="MM82" i="3"/>
  <c r="HT88" i="3"/>
  <c r="HQ88" i="3"/>
  <c r="HR88" i="3"/>
  <c r="RA76" i="3"/>
  <c r="RD76" i="3"/>
  <c r="QW76" i="3"/>
  <c r="RC76" i="3"/>
  <c r="CR100" i="3"/>
  <c r="CT100" i="3"/>
  <c r="CQ100" i="3"/>
  <c r="US71" i="3"/>
  <c r="UW71" i="3"/>
  <c r="UZ71" i="3"/>
  <c r="UY71" i="3"/>
  <c r="XE68" i="3"/>
  <c r="XH68" i="3"/>
  <c r="XG68" i="3"/>
  <c r="XA68" i="3"/>
  <c r="EH96" i="3"/>
  <c r="EF96" i="3"/>
  <c r="EE96" i="3"/>
  <c r="UE72" i="3"/>
  <c r="TY72" i="3"/>
  <c r="UF72" i="3"/>
  <c r="UC72" i="3"/>
  <c r="KZ84" i="3"/>
  <c r="KY84" i="3"/>
  <c r="KS84" i="3"/>
  <c r="KW84" i="3"/>
  <c r="WG69" i="3"/>
  <c r="WN69" i="3"/>
  <c r="WK69" i="3"/>
  <c r="WM69" i="3"/>
  <c r="DD99" i="3"/>
  <c r="DB99" i="3"/>
  <c r="DA99" i="3"/>
  <c r="UT70" i="3"/>
  <c r="UU70" i="3"/>
  <c r="XC67" i="3"/>
  <c r="XB67" i="3"/>
  <c r="KT83" i="3"/>
  <c r="KU83" i="3"/>
  <c r="WH68" i="3"/>
  <c r="WI68" i="3"/>
  <c r="RS74" i="3"/>
  <c r="RR74" i="3"/>
  <c r="NX78" i="3"/>
  <c r="TG72" i="3"/>
  <c r="TF72" i="3"/>
  <c r="SM73" i="3"/>
  <c r="SL73" i="3"/>
  <c r="MI81" i="3"/>
  <c r="MH81" i="3"/>
  <c r="DS87" i="9"/>
  <c r="FR87" i="9"/>
  <c r="NW79" i="3"/>
  <c r="NV79" i="3"/>
  <c r="QF75" i="3"/>
  <c r="XD66" i="3"/>
  <c r="RT73" i="3"/>
  <c r="QG77" i="3"/>
  <c r="QI77" i="3"/>
  <c r="QC77" i="3"/>
  <c r="QJ77" i="3"/>
  <c r="VS70" i="3"/>
  <c r="VT70" i="3"/>
  <c r="VM70" i="3"/>
  <c r="VQ70" i="3"/>
  <c r="TI73" i="3"/>
  <c r="TK73" i="3"/>
  <c r="TL73" i="3"/>
  <c r="TE73" i="3"/>
  <c r="EZ94" i="3"/>
  <c r="EY94" i="3"/>
  <c r="FB94" i="3"/>
  <c r="LH88" i="9"/>
  <c r="JJ88" i="9"/>
  <c r="HN88" i="9"/>
  <c r="HO88" i="9"/>
  <c r="HQ88" i="9"/>
  <c r="FS88" i="9"/>
  <c r="FP88" i="9"/>
  <c r="DR88" i="9"/>
  <c r="DP88" i="9"/>
  <c r="BV88" i="9"/>
  <c r="F88" i="9"/>
  <c r="U88" i="9"/>
  <c r="LI88" i="9"/>
  <c r="LM88" i="9"/>
  <c r="JK88" i="9"/>
  <c r="JO88" i="9"/>
  <c r="FQ88" i="9"/>
  <c r="HM88" i="9"/>
  <c r="HL88" i="9"/>
  <c r="FN88" i="9"/>
  <c r="FO88" i="9"/>
  <c r="DQ88" i="9"/>
  <c r="DT88" i="9"/>
  <c r="X88" i="9"/>
  <c r="BR88" i="9"/>
  <c r="BU88" i="9" s="1"/>
  <c r="G88" i="9"/>
  <c r="T88" i="9"/>
  <c r="V88" i="9"/>
  <c r="OB80" i="3"/>
  <c r="NU80" i="3"/>
  <c r="NY80" i="3"/>
  <c r="OA80" i="3"/>
  <c r="FS92" i="3"/>
  <c r="FT92" i="3"/>
  <c r="FV92" i="3"/>
  <c r="DL98" i="3"/>
  <c r="DK98" i="3"/>
  <c r="DN98" i="3"/>
  <c r="OV79" i="3"/>
  <c r="OU79" i="3"/>
  <c r="OO79" i="3"/>
  <c r="OS79" i="3"/>
  <c r="NA81" i="3"/>
  <c r="NE81" i="3"/>
  <c r="NG81" i="3"/>
  <c r="NH81" i="3"/>
  <c r="JL86" i="3"/>
  <c r="JK86" i="3"/>
  <c r="JE86" i="3"/>
  <c r="JI86" i="3"/>
  <c r="GF91" i="3"/>
  <c r="GD91" i="3"/>
  <c r="GC91" i="3"/>
  <c r="GN90" i="3"/>
  <c r="GM90" i="3"/>
  <c r="GP90" i="3"/>
  <c r="IR87" i="3"/>
  <c r="IO87" i="3"/>
  <c r="IK87" i="3"/>
  <c r="IQ87" i="3"/>
  <c r="GW89" i="3"/>
  <c r="GZ89" i="3"/>
  <c r="GX89" i="3"/>
  <c r="RU75" i="3"/>
  <c r="RW75" i="3"/>
  <c r="RQ75" i="3"/>
  <c r="RX75" i="3"/>
  <c r="PM78" i="3"/>
  <c r="PI78" i="3"/>
  <c r="PP78" i="3"/>
  <c r="PO78" i="3"/>
  <c r="DX97" i="3"/>
  <c r="DU97" i="3"/>
  <c r="DV97" i="3"/>
  <c r="KB81" i="3"/>
  <c r="LT17" i="3"/>
  <c r="LS17" i="3"/>
  <c r="LT16" i="3"/>
  <c r="LS16" i="3"/>
  <c r="MM32" i="3"/>
  <c r="MN32" i="3"/>
  <c r="LT18" i="3"/>
  <c r="MN20" i="3"/>
  <c r="MM22" i="3"/>
  <c r="MM19" i="3"/>
  <c r="MN19" i="3"/>
  <c r="MN21" i="3"/>
  <c r="MN24" i="3"/>
  <c r="RD30" i="3"/>
  <c r="RC30" i="3"/>
  <c r="RD27" i="3"/>
  <c r="RC25" i="3"/>
  <c r="RD25" i="3"/>
  <c r="MM29" i="3"/>
  <c r="MN25" i="3"/>
  <c r="MM25" i="3"/>
  <c r="MN23" i="3"/>
  <c r="MM23" i="3"/>
  <c r="MM28" i="3"/>
  <c r="MN28" i="3"/>
  <c r="MM31" i="3"/>
  <c r="MN31" i="3"/>
  <c r="RD29" i="3"/>
  <c r="RC29" i="3"/>
  <c r="RD28" i="3"/>
  <c r="RC28" i="3"/>
  <c r="MM30" i="3"/>
  <c r="MN30" i="3"/>
  <c r="MN26" i="3"/>
  <c r="MM26" i="3"/>
  <c r="MM27" i="3"/>
  <c r="MN27" i="3"/>
  <c r="RC26" i="3"/>
  <c r="RD26" i="3"/>
  <c r="AG91" i="3"/>
  <c r="AH90" i="3"/>
  <c r="JW85" i="3"/>
  <c r="JX84" i="3"/>
  <c r="KE83" i="3"/>
  <c r="KF83" i="3"/>
  <c r="JY83" i="3"/>
  <c r="KC83" i="3"/>
  <c r="AI89" i="3"/>
  <c r="AJ89" i="3"/>
  <c r="AL89" i="3"/>
  <c r="JZ82" i="3"/>
  <c r="KA82" i="3"/>
  <c r="LJ85" i="3"/>
  <c r="HN90" i="3"/>
  <c r="CN102" i="3"/>
  <c r="BN18" i="3"/>
  <c r="BN13" i="3"/>
  <c r="JB88" i="3"/>
  <c r="UP73" i="3"/>
  <c r="KP86" i="3"/>
  <c r="BN31" i="3"/>
  <c r="EV96" i="3"/>
  <c r="BN26" i="3"/>
  <c r="BN27" i="3"/>
  <c r="EB98" i="3"/>
  <c r="IH89" i="3"/>
  <c r="CX101" i="3"/>
  <c r="BN21" i="3"/>
  <c r="BN12" i="3"/>
  <c r="OL81" i="3"/>
  <c r="BD11" i="3"/>
  <c r="WD71" i="3"/>
  <c r="BN36" i="3"/>
  <c r="PZ79" i="3"/>
  <c r="DR99" i="3"/>
  <c r="PF80" i="3"/>
  <c r="CD103" i="3"/>
  <c r="VJ72" i="3"/>
  <c r="TV74" i="3"/>
  <c r="BD14" i="3"/>
  <c r="BN33" i="3"/>
  <c r="BN11" i="3"/>
  <c r="RN77" i="3"/>
  <c r="MD84" i="3"/>
  <c r="GT91" i="3"/>
  <c r="BN24" i="3"/>
  <c r="WX70" i="3"/>
  <c r="GJ92" i="3"/>
  <c r="BN30" i="3"/>
  <c r="BN14" i="3"/>
  <c r="BN22" i="3"/>
  <c r="TB75" i="3"/>
  <c r="SH76" i="3"/>
  <c r="JV85" i="3"/>
  <c r="FF95" i="3"/>
  <c r="BN17" i="3"/>
  <c r="BN16" i="3"/>
  <c r="EL97" i="3"/>
  <c r="DH100" i="3"/>
  <c r="BN35" i="3"/>
  <c r="BN25" i="3"/>
  <c r="AF91" i="3"/>
  <c r="NR82" i="3"/>
  <c r="BN15" i="3"/>
  <c r="FZ93" i="3"/>
  <c r="BN20" i="3"/>
  <c r="MX83" i="3"/>
  <c r="FP94" i="3"/>
  <c r="BN28" i="3"/>
  <c r="BN29" i="3"/>
  <c r="BN34" i="3"/>
  <c r="BN23" i="3"/>
  <c r="BN19" i="3"/>
  <c r="QT78" i="3"/>
  <c r="SN73" i="3" l="1"/>
  <c r="OR78" i="3"/>
  <c r="PL77" i="3"/>
  <c r="WJ68" i="3"/>
  <c r="RT74" i="3"/>
  <c r="QF76" i="3"/>
  <c r="IN86" i="3"/>
  <c r="NX79" i="3"/>
  <c r="TH72" i="3"/>
  <c r="UB71" i="3"/>
  <c r="CA3" i="3"/>
  <c r="CA4" i="3" s="1"/>
  <c r="CA5" i="3" s="1"/>
  <c r="BZ103" i="3"/>
  <c r="BE12" i="3"/>
  <c r="BF12" i="3" s="1"/>
  <c r="BE31" i="3"/>
  <c r="BF31" i="3" s="1"/>
  <c r="BE42" i="3"/>
  <c r="BE58" i="3"/>
  <c r="BE74" i="3"/>
  <c r="BE90" i="3"/>
  <c r="BE21" i="3"/>
  <c r="BF21" i="3" s="1"/>
  <c r="BE32" i="3"/>
  <c r="BF32" i="3" s="1"/>
  <c r="BE44" i="3"/>
  <c r="BE60" i="3"/>
  <c r="BE76" i="3"/>
  <c r="BE92" i="3"/>
  <c r="BE30" i="3"/>
  <c r="BF30" i="3" s="1"/>
  <c r="BE51" i="3"/>
  <c r="BE83" i="3"/>
  <c r="BE19" i="3"/>
  <c r="BF19" i="3" s="1"/>
  <c r="BE61" i="3"/>
  <c r="BE101" i="3"/>
  <c r="BE39" i="3"/>
  <c r="BE71" i="3"/>
  <c r="BE103" i="3"/>
  <c r="BE41" i="3"/>
  <c r="BE73" i="3"/>
  <c r="BE85" i="3"/>
  <c r="BE34" i="3"/>
  <c r="BE66" i="3"/>
  <c r="BE98" i="3"/>
  <c r="BE36" i="3"/>
  <c r="BE68" i="3"/>
  <c r="BE100" i="3"/>
  <c r="BE67" i="3"/>
  <c r="BE45" i="3"/>
  <c r="BE17" i="3"/>
  <c r="BF17" i="3" s="1"/>
  <c r="BE87" i="3"/>
  <c r="BE57" i="3"/>
  <c r="BE38" i="3"/>
  <c r="BE70" i="3"/>
  <c r="BE13" i="3"/>
  <c r="BF13" i="3" s="1"/>
  <c r="BE56" i="3"/>
  <c r="BE88" i="3"/>
  <c r="BE43" i="3"/>
  <c r="BE24" i="3"/>
  <c r="BF24" i="3" s="1"/>
  <c r="BE93" i="3"/>
  <c r="BE63" i="3"/>
  <c r="BE33" i="3"/>
  <c r="BE97" i="3"/>
  <c r="BE11" i="3"/>
  <c r="BF11" i="3" s="1"/>
  <c r="BE18" i="3"/>
  <c r="BF18" i="3" s="1"/>
  <c r="BE46" i="3"/>
  <c r="BE62" i="3"/>
  <c r="BE78" i="3"/>
  <c r="BE94" i="3"/>
  <c r="BE25" i="3"/>
  <c r="BF25" i="3" s="1"/>
  <c r="BE15" i="3"/>
  <c r="BF15" i="3" s="1"/>
  <c r="BE48" i="3"/>
  <c r="BE64" i="3"/>
  <c r="BE80" i="3"/>
  <c r="BE96" i="3"/>
  <c r="BE14" i="3"/>
  <c r="BF14" i="3" s="1"/>
  <c r="BE59" i="3"/>
  <c r="BE91" i="3"/>
  <c r="BE37" i="3"/>
  <c r="BE69" i="3"/>
  <c r="BE26" i="3"/>
  <c r="BF26" i="3" s="1"/>
  <c r="BE47" i="3"/>
  <c r="BE79" i="3"/>
  <c r="BE20" i="3"/>
  <c r="BF20" i="3" s="1"/>
  <c r="BE49" i="3"/>
  <c r="BE81" i="3"/>
  <c r="BE23" i="3"/>
  <c r="BF23" i="3" s="1"/>
  <c r="BE50" i="3"/>
  <c r="BE82" i="3"/>
  <c r="BE29" i="3"/>
  <c r="BF29" i="3" s="1"/>
  <c r="BE52" i="3"/>
  <c r="BE84" i="3"/>
  <c r="BE35" i="3"/>
  <c r="BE99" i="3"/>
  <c r="BE77" i="3"/>
  <c r="BE55" i="3"/>
  <c r="BE28" i="3"/>
  <c r="BF28" i="3" s="1"/>
  <c r="BE89" i="3"/>
  <c r="BE27" i="3"/>
  <c r="BF27" i="3" s="1"/>
  <c r="BE54" i="3"/>
  <c r="BE86" i="3"/>
  <c r="BE102" i="3"/>
  <c r="BE40" i="3"/>
  <c r="BE72" i="3"/>
  <c r="BE22" i="3"/>
  <c r="BF22" i="3" s="1"/>
  <c r="BE75" i="3"/>
  <c r="BE53" i="3"/>
  <c r="BE16" i="3"/>
  <c r="BF16" i="3" s="1"/>
  <c r="BE95" i="3"/>
  <c r="BE65" i="3"/>
  <c r="BX103" i="3"/>
  <c r="W88" i="9"/>
  <c r="HP88" i="9"/>
  <c r="VP69" i="3"/>
  <c r="XD67" i="3"/>
  <c r="DS88" i="9"/>
  <c r="CY102" i="3"/>
  <c r="CZ101" i="3"/>
  <c r="KQ87" i="3"/>
  <c r="KR86" i="3"/>
  <c r="EC99" i="3"/>
  <c r="ED98" i="3"/>
  <c r="UR73" i="3"/>
  <c r="UQ74" i="3"/>
  <c r="EM98" i="3"/>
  <c r="EN97" i="3"/>
  <c r="CF103" i="3"/>
  <c r="PH80" i="3"/>
  <c r="PG81" i="3"/>
  <c r="GL92" i="3"/>
  <c r="GK93" i="3"/>
  <c r="JC89" i="3"/>
  <c r="JD88" i="3"/>
  <c r="DJ100" i="3"/>
  <c r="DI101" i="3"/>
  <c r="TD75" i="3"/>
  <c r="TC76" i="3"/>
  <c r="VL72" i="3"/>
  <c r="VK73" i="3"/>
  <c r="WF71" i="3"/>
  <c r="WE72" i="3"/>
  <c r="TW75" i="3"/>
  <c r="TX74" i="3"/>
  <c r="WY71" i="3"/>
  <c r="WZ70" i="3"/>
  <c r="CP102" i="3"/>
  <c r="CO103" i="3"/>
  <c r="QU79" i="3"/>
  <c r="QV78" i="3"/>
  <c r="ME85" i="3"/>
  <c r="MF84" i="3"/>
  <c r="SJ76" i="3"/>
  <c r="SI77" i="3"/>
  <c r="FH95" i="3"/>
  <c r="FG96" i="3"/>
  <c r="LL85" i="3"/>
  <c r="LK86" i="3"/>
  <c r="DT99" i="3"/>
  <c r="DS100" i="3"/>
  <c r="RP77" i="3"/>
  <c r="RO78" i="3"/>
  <c r="GV91" i="3"/>
  <c r="GU92" i="3"/>
  <c r="II90" i="3"/>
  <c r="IJ89" i="3"/>
  <c r="GB93" i="3"/>
  <c r="GA94" i="3"/>
  <c r="MZ83" i="3"/>
  <c r="MY84" i="3"/>
  <c r="ON81" i="3"/>
  <c r="OM82" i="3"/>
  <c r="FQ95" i="3"/>
  <c r="FR94" i="3"/>
  <c r="NS83" i="3"/>
  <c r="NT82" i="3"/>
  <c r="C90" i="9"/>
  <c r="D90" i="9" s="1"/>
  <c r="HO91" i="3"/>
  <c r="HP90" i="3"/>
  <c r="EW97" i="3"/>
  <c r="EX96" i="3"/>
  <c r="QA80" i="3"/>
  <c r="QB79" i="3"/>
  <c r="PJ78" i="3"/>
  <c r="PK78" i="3"/>
  <c r="RS75" i="3"/>
  <c r="RR75" i="3"/>
  <c r="IM87" i="3"/>
  <c r="IL87" i="3"/>
  <c r="OQ79" i="3"/>
  <c r="OP79" i="3"/>
  <c r="LL88" i="9"/>
  <c r="TF73" i="3"/>
  <c r="TG73" i="3"/>
  <c r="QD77" i="3"/>
  <c r="QE77" i="3"/>
  <c r="MJ81" i="3"/>
  <c r="KV83" i="3"/>
  <c r="UV70" i="3"/>
  <c r="KU84" i="3"/>
  <c r="KT84" i="3"/>
  <c r="UU71" i="3"/>
  <c r="UT71" i="3"/>
  <c r="SM74" i="3"/>
  <c r="SL74" i="3"/>
  <c r="LO83" i="3"/>
  <c r="LN83" i="3"/>
  <c r="JH85" i="3"/>
  <c r="LP82" i="3"/>
  <c r="WM70" i="3"/>
  <c r="WN70" i="3"/>
  <c r="WK70" i="3"/>
  <c r="WG70" i="3"/>
  <c r="UE73" i="3"/>
  <c r="UF73" i="3"/>
  <c r="UC73" i="3"/>
  <c r="TY73" i="3"/>
  <c r="XE69" i="3"/>
  <c r="XH69" i="3"/>
  <c r="XA69" i="3"/>
  <c r="XG69" i="3"/>
  <c r="CT101" i="3"/>
  <c r="CQ101" i="3"/>
  <c r="CR101" i="3"/>
  <c r="RA77" i="3"/>
  <c r="QW77" i="3"/>
  <c r="RC77" i="3"/>
  <c r="RD77" i="3"/>
  <c r="MN83" i="3"/>
  <c r="MG83" i="3"/>
  <c r="MK83" i="3"/>
  <c r="MM83" i="3"/>
  <c r="SK75" i="3"/>
  <c r="SO75" i="3"/>
  <c r="SR75" i="3"/>
  <c r="SQ75" i="3"/>
  <c r="FL94" i="3"/>
  <c r="FJ94" i="3"/>
  <c r="FI94" i="3"/>
  <c r="LT84" i="3"/>
  <c r="LS84" i="3"/>
  <c r="LQ84" i="3"/>
  <c r="LM84" i="3"/>
  <c r="DU98" i="3"/>
  <c r="DX98" i="3"/>
  <c r="DV98" i="3"/>
  <c r="RQ76" i="3"/>
  <c r="RW76" i="3"/>
  <c r="RU76" i="3"/>
  <c r="RX76" i="3"/>
  <c r="GZ90" i="3"/>
  <c r="GX90" i="3"/>
  <c r="GW90" i="3"/>
  <c r="IR88" i="3"/>
  <c r="IK88" i="3"/>
  <c r="IQ88" i="3"/>
  <c r="IO88" i="3"/>
  <c r="GD92" i="3"/>
  <c r="GC92" i="3"/>
  <c r="GF92" i="3"/>
  <c r="NA82" i="3"/>
  <c r="NG82" i="3"/>
  <c r="NE82" i="3"/>
  <c r="NH82" i="3"/>
  <c r="OO80" i="3"/>
  <c r="OV80" i="3"/>
  <c r="OU80" i="3"/>
  <c r="OS80" i="3"/>
  <c r="FS93" i="3"/>
  <c r="FV93" i="3"/>
  <c r="FT93" i="3"/>
  <c r="OA81" i="3"/>
  <c r="OB81" i="3"/>
  <c r="NU81" i="3"/>
  <c r="NY81" i="3"/>
  <c r="HT89" i="3"/>
  <c r="HR89" i="3"/>
  <c r="HQ89" i="3"/>
  <c r="EZ95" i="3"/>
  <c r="EY95" i="3"/>
  <c r="FB95" i="3"/>
  <c r="QI78" i="3"/>
  <c r="QJ78" i="3"/>
  <c r="QC78" i="3"/>
  <c r="QG78" i="3"/>
  <c r="JG86" i="3"/>
  <c r="JF86" i="3"/>
  <c r="NB81" i="3"/>
  <c r="NC81" i="3"/>
  <c r="ND81" i="3" s="1"/>
  <c r="NV80" i="3"/>
  <c r="NW80" i="3"/>
  <c r="NX80" i="3" s="1"/>
  <c r="FR88" i="9"/>
  <c r="JN88" i="9"/>
  <c r="VO70" i="3"/>
  <c r="VN70" i="3"/>
  <c r="WH69" i="3"/>
  <c r="WI69" i="3"/>
  <c r="WJ69" i="3" s="1"/>
  <c r="TZ72" i="3"/>
  <c r="UA72" i="3"/>
  <c r="UB72" i="3" s="1"/>
  <c r="XC68" i="3"/>
  <c r="XB68" i="3"/>
  <c r="QX76" i="3"/>
  <c r="QY76" i="3"/>
  <c r="QZ76" i="3" s="1"/>
  <c r="MI82" i="3"/>
  <c r="MH82" i="3"/>
  <c r="QZ75" i="3"/>
  <c r="ND80" i="3"/>
  <c r="DB100" i="3"/>
  <c r="DD100" i="3"/>
  <c r="DA100" i="3"/>
  <c r="KY85" i="3"/>
  <c r="KZ85" i="3"/>
  <c r="KS85" i="3"/>
  <c r="KW85" i="3"/>
  <c r="EH97" i="3"/>
  <c r="EE97" i="3"/>
  <c r="EF97" i="3"/>
  <c r="UY72" i="3"/>
  <c r="US72" i="3"/>
  <c r="UW72" i="3"/>
  <c r="UZ72" i="3"/>
  <c r="ER96" i="3"/>
  <c r="EP96" i="3"/>
  <c r="EO96" i="3"/>
  <c r="CG102" i="3"/>
  <c r="CJ102" i="3"/>
  <c r="CH102" i="3"/>
  <c r="PP79" i="3"/>
  <c r="PO79" i="3"/>
  <c r="PM79" i="3"/>
  <c r="PI79" i="3"/>
  <c r="GN91" i="3"/>
  <c r="GM91" i="3"/>
  <c r="GP91" i="3"/>
  <c r="JK87" i="3"/>
  <c r="JI87" i="3"/>
  <c r="JL87" i="3"/>
  <c r="JE87" i="3"/>
  <c r="DK99" i="3"/>
  <c r="DN99" i="3"/>
  <c r="DL99" i="3"/>
  <c r="LI89" i="9"/>
  <c r="LM89" i="9"/>
  <c r="JJ89" i="9"/>
  <c r="JK89" i="9"/>
  <c r="HO89" i="9"/>
  <c r="HL89" i="9"/>
  <c r="HM89" i="9"/>
  <c r="FN89" i="9"/>
  <c r="FP89" i="9"/>
  <c r="DR89" i="9"/>
  <c r="DT89" i="9"/>
  <c r="X89" i="9"/>
  <c r="BR89" i="9"/>
  <c r="BU89" i="9" s="1"/>
  <c r="G89" i="9"/>
  <c r="T89" i="9"/>
  <c r="V89" i="9"/>
  <c r="LH89" i="9"/>
  <c r="LL89" i="9" s="1"/>
  <c r="JO89" i="9"/>
  <c r="FQ89" i="9"/>
  <c r="HQ89" i="9"/>
  <c r="HN89" i="9"/>
  <c r="FO89" i="9"/>
  <c r="FS89" i="9"/>
  <c r="DQ89" i="9"/>
  <c r="DP89" i="9"/>
  <c r="BV89" i="9"/>
  <c r="F89" i="9"/>
  <c r="U89" i="9"/>
  <c r="TK74" i="3"/>
  <c r="TL74" i="3"/>
  <c r="TI74" i="3"/>
  <c r="TE74" i="3"/>
  <c r="VQ71" i="3"/>
  <c r="VT71" i="3"/>
  <c r="VS71" i="3"/>
  <c r="VM71" i="3"/>
  <c r="KB82" i="3"/>
  <c r="JL20" i="3"/>
  <c r="BO22" i="3"/>
  <c r="BP22" i="3" s="1"/>
  <c r="BO23" i="3"/>
  <c r="BP23" i="3" s="1"/>
  <c r="BO24" i="3"/>
  <c r="BP24" i="3" s="1"/>
  <c r="KZ24" i="3"/>
  <c r="KY24" i="3"/>
  <c r="BO21" i="3"/>
  <c r="BP21" i="3" s="1"/>
  <c r="BO27" i="3"/>
  <c r="BP27" i="3" s="1"/>
  <c r="BO25" i="3"/>
  <c r="BP25" i="3" s="1"/>
  <c r="BO14" i="3"/>
  <c r="BP14" i="3" s="1"/>
  <c r="BO12" i="3"/>
  <c r="BP12" i="3" s="1"/>
  <c r="BO17" i="3"/>
  <c r="BP17" i="3" s="1"/>
  <c r="KZ23" i="3"/>
  <c r="KY23" i="3"/>
  <c r="KZ22" i="3"/>
  <c r="KY22" i="3"/>
  <c r="KZ21" i="3"/>
  <c r="KY21" i="3"/>
  <c r="KY20" i="3"/>
  <c r="KZ20" i="3"/>
  <c r="KY19" i="3"/>
  <c r="KZ19" i="3"/>
  <c r="KZ18" i="3"/>
  <c r="KY18" i="3"/>
  <c r="KY17" i="3"/>
  <c r="KZ17" i="3"/>
  <c r="JW86" i="3"/>
  <c r="JX85" i="3"/>
  <c r="BO20" i="3"/>
  <c r="BP20" i="3" s="1"/>
  <c r="BO28" i="3"/>
  <c r="BP28" i="3" s="1"/>
  <c r="BO19" i="3"/>
  <c r="BP19" i="3" s="1"/>
  <c r="BO16" i="3"/>
  <c r="BP16" i="3" s="1"/>
  <c r="BO35" i="3"/>
  <c r="BP35" i="3" s="1"/>
  <c r="BO39" i="3"/>
  <c r="BP39" i="3" s="1"/>
  <c r="BO43" i="3"/>
  <c r="BP43" i="3" s="1"/>
  <c r="BO47" i="3"/>
  <c r="BP47" i="3" s="1"/>
  <c r="BO51" i="3"/>
  <c r="BO55" i="3"/>
  <c r="BO59" i="3"/>
  <c r="BO63" i="3"/>
  <c r="BO67" i="3"/>
  <c r="BO71" i="3"/>
  <c r="BO75" i="3"/>
  <c r="BO79" i="3"/>
  <c r="BO83" i="3"/>
  <c r="BO87" i="3"/>
  <c r="BO91" i="3"/>
  <c r="BO95" i="3"/>
  <c r="BO99" i="3"/>
  <c r="BO103" i="3"/>
  <c r="BO31" i="3"/>
  <c r="BP31" i="3" s="1"/>
  <c r="BO15" i="3"/>
  <c r="BP15" i="3" s="1"/>
  <c r="BO13" i="3"/>
  <c r="BP13" i="3" s="1"/>
  <c r="BO34" i="3"/>
  <c r="BP34" i="3" s="1"/>
  <c r="BO38" i="3"/>
  <c r="BP38" i="3" s="1"/>
  <c r="BO42" i="3"/>
  <c r="BP42" i="3" s="1"/>
  <c r="BO46" i="3"/>
  <c r="BP46" i="3" s="1"/>
  <c r="BO54" i="3"/>
  <c r="BO62" i="3"/>
  <c r="BO70" i="3"/>
  <c r="BO78" i="3"/>
  <c r="BO86" i="3"/>
  <c r="BO94" i="3"/>
  <c r="BO102" i="3"/>
  <c r="BO29" i="3"/>
  <c r="BP29" i="3" s="1"/>
  <c r="BO18" i="3"/>
  <c r="BP18" i="3" s="1"/>
  <c r="BO32" i="3"/>
  <c r="BP32" i="3" s="1"/>
  <c r="BO36" i="3"/>
  <c r="BP36" i="3" s="1"/>
  <c r="BO40" i="3"/>
  <c r="BP40" i="3" s="1"/>
  <c r="BO44" i="3"/>
  <c r="BP44" i="3" s="1"/>
  <c r="BO48" i="3"/>
  <c r="BO52" i="3"/>
  <c r="BO56" i="3"/>
  <c r="BO60" i="3"/>
  <c r="BO64" i="3"/>
  <c r="BO68" i="3"/>
  <c r="BO72" i="3"/>
  <c r="BO76" i="3"/>
  <c r="BO80" i="3"/>
  <c r="BO84" i="3"/>
  <c r="BO88" i="3"/>
  <c r="BO92" i="3"/>
  <c r="BO96" i="3"/>
  <c r="BO100" i="3"/>
  <c r="BO26" i="3"/>
  <c r="BP26" i="3" s="1"/>
  <c r="BO30" i="3"/>
  <c r="BP30" i="3" s="1"/>
  <c r="BO11" i="3"/>
  <c r="BP11" i="3" s="1"/>
  <c r="BO33" i="3"/>
  <c r="BP33" i="3" s="1"/>
  <c r="BO37" i="3"/>
  <c r="BP37" i="3" s="1"/>
  <c r="BO41" i="3"/>
  <c r="BP41" i="3" s="1"/>
  <c r="BO45" i="3"/>
  <c r="BP45" i="3" s="1"/>
  <c r="BO49" i="3"/>
  <c r="BO53" i="3"/>
  <c r="BO57" i="3"/>
  <c r="BO61" i="3"/>
  <c r="BO65" i="3"/>
  <c r="BO69" i="3"/>
  <c r="BO73" i="3"/>
  <c r="BO77" i="3"/>
  <c r="BO81" i="3"/>
  <c r="BO85" i="3"/>
  <c r="BO89" i="3"/>
  <c r="BO93" i="3"/>
  <c r="BO97" i="3"/>
  <c r="BO101" i="3"/>
  <c r="BO50" i="3"/>
  <c r="BO58" i="3"/>
  <c r="BO66" i="3"/>
  <c r="BO74" i="3"/>
  <c r="BO82" i="3"/>
  <c r="BO90" i="3"/>
  <c r="BO98" i="3"/>
  <c r="AG92" i="3"/>
  <c r="AH91" i="3"/>
  <c r="AI90" i="3"/>
  <c r="AJ90" i="3"/>
  <c r="AL90" i="3"/>
  <c r="JZ83" i="3"/>
  <c r="KA83" i="3"/>
  <c r="KF84" i="3"/>
  <c r="KE84" i="3"/>
  <c r="JY84" i="3"/>
  <c r="KC84" i="3"/>
  <c r="EV97" i="3"/>
  <c r="KP87" i="3"/>
  <c r="LJ86" i="3"/>
  <c r="FZ94" i="3"/>
  <c r="EB99" i="3"/>
  <c r="OL82" i="3"/>
  <c r="HN91" i="3"/>
  <c r="DR100" i="3"/>
  <c r="TB76" i="3"/>
  <c r="NR83" i="3"/>
  <c r="BX16" i="3"/>
  <c r="IH90" i="3"/>
  <c r="WD72" i="3"/>
  <c r="SH77" i="3"/>
  <c r="BX19" i="3"/>
  <c r="WX71" i="3"/>
  <c r="FP95" i="3"/>
  <c r="BX20" i="3"/>
  <c r="QT79" i="3"/>
  <c r="VJ73" i="3"/>
  <c r="TV75" i="3"/>
  <c r="FF96" i="3"/>
  <c r="RN78" i="3"/>
  <c r="MX84" i="3"/>
  <c r="MD85" i="3"/>
  <c r="PF81" i="3"/>
  <c r="GT92" i="3"/>
  <c r="CX102" i="3"/>
  <c r="GJ93" i="3"/>
  <c r="AF92" i="3"/>
  <c r="DH101" i="3"/>
  <c r="BX18" i="3"/>
  <c r="UP74" i="3"/>
  <c r="CN103" i="3"/>
  <c r="EL98" i="3"/>
  <c r="PZ80" i="3"/>
  <c r="JV86" i="3"/>
  <c r="JB89" i="3"/>
  <c r="UV71" i="3" l="1"/>
  <c r="TH73" i="3"/>
  <c r="MJ82" i="3"/>
  <c r="SN74" i="3"/>
  <c r="XD68" i="3"/>
  <c r="VP70" i="3"/>
  <c r="JH86" i="3"/>
  <c r="LP83" i="3"/>
  <c r="KV84" i="3"/>
  <c r="DS89" i="9"/>
  <c r="W89" i="9"/>
  <c r="JN89" i="9"/>
  <c r="NS84" i="3"/>
  <c r="NT83" i="3"/>
  <c r="FR95" i="3"/>
  <c r="FQ96" i="3"/>
  <c r="II91" i="3"/>
  <c r="IJ90" i="3"/>
  <c r="ME86" i="3"/>
  <c r="MF85" i="3"/>
  <c r="QU80" i="3"/>
  <c r="QV79" i="3"/>
  <c r="WY72" i="3"/>
  <c r="WZ71" i="3"/>
  <c r="TX75" i="3"/>
  <c r="TW76" i="3"/>
  <c r="JD89" i="3"/>
  <c r="JC90" i="3"/>
  <c r="UR74" i="3"/>
  <c r="UQ75" i="3"/>
  <c r="QB80" i="3"/>
  <c r="QA81" i="3"/>
  <c r="EW98" i="3"/>
  <c r="EX97" i="3"/>
  <c r="HO92" i="3"/>
  <c r="C91" i="9"/>
  <c r="D91" i="9" s="1"/>
  <c r="HP91" i="3"/>
  <c r="OM83" i="3"/>
  <c r="ON82" i="3"/>
  <c r="MY85" i="3"/>
  <c r="MZ84" i="3"/>
  <c r="GA95" i="3"/>
  <c r="GB94" i="3"/>
  <c r="GU93" i="3"/>
  <c r="GV92" i="3"/>
  <c r="RO79" i="3"/>
  <c r="RP78" i="3"/>
  <c r="DS101" i="3"/>
  <c r="DT100" i="3"/>
  <c r="LK87" i="3"/>
  <c r="LL86" i="3"/>
  <c r="FG97" i="3"/>
  <c r="FH96" i="3"/>
  <c r="SJ77" i="3"/>
  <c r="SI78" i="3"/>
  <c r="CP103" i="3"/>
  <c r="WF72" i="3"/>
  <c r="WE73" i="3"/>
  <c r="VL73" i="3"/>
  <c r="VK74" i="3"/>
  <c r="TC77" i="3"/>
  <c r="TD76" i="3"/>
  <c r="DJ101" i="3"/>
  <c r="DI102" i="3"/>
  <c r="GL93" i="3"/>
  <c r="GK94" i="3"/>
  <c r="PH81" i="3"/>
  <c r="PG82" i="3"/>
  <c r="EM99" i="3"/>
  <c r="EN98" i="3"/>
  <c r="EC100" i="3"/>
  <c r="ED99" i="3"/>
  <c r="KQ88" i="3"/>
  <c r="KR87" i="3"/>
  <c r="CZ102" i="3"/>
  <c r="CY103" i="3"/>
  <c r="VN71" i="3"/>
  <c r="VO71" i="3"/>
  <c r="TG74" i="3"/>
  <c r="TF74" i="3"/>
  <c r="FR89" i="9"/>
  <c r="HP89" i="9"/>
  <c r="UT72" i="3"/>
  <c r="UU72" i="3"/>
  <c r="KU85" i="3"/>
  <c r="KT85" i="3"/>
  <c r="IM88" i="3"/>
  <c r="IN88" i="3" s="1"/>
  <c r="IL88" i="3"/>
  <c r="LO84" i="3"/>
  <c r="LN84" i="3"/>
  <c r="SM75" i="3"/>
  <c r="SL75" i="3"/>
  <c r="MH83" i="3"/>
  <c r="MI83" i="3"/>
  <c r="MJ83" i="3" s="1"/>
  <c r="TZ73" i="3"/>
  <c r="UA73" i="3"/>
  <c r="QF77" i="3"/>
  <c r="PL78" i="3"/>
  <c r="QG79" i="3"/>
  <c r="QC79" i="3"/>
  <c r="QI79" i="3"/>
  <c r="QJ79" i="3"/>
  <c r="EZ96" i="3"/>
  <c r="EY96" i="3"/>
  <c r="FB96" i="3"/>
  <c r="HT90" i="3"/>
  <c r="HQ90" i="3"/>
  <c r="HR90" i="3"/>
  <c r="LM90" i="9"/>
  <c r="LH90" i="9"/>
  <c r="JO90" i="9"/>
  <c r="JJ90" i="9"/>
  <c r="FQ90" i="9"/>
  <c r="HM90" i="9"/>
  <c r="HQ90" i="9"/>
  <c r="FN90" i="9"/>
  <c r="FO90" i="9"/>
  <c r="DQ90" i="9"/>
  <c r="DP90" i="9"/>
  <c r="X90" i="9"/>
  <c r="BR90" i="9"/>
  <c r="BU90" i="9" s="1"/>
  <c r="G90" i="9"/>
  <c r="U90" i="9"/>
  <c r="LI90" i="9"/>
  <c r="JK90" i="9"/>
  <c r="HL90" i="9"/>
  <c r="HO90" i="9"/>
  <c r="HN90" i="9"/>
  <c r="FS90" i="9"/>
  <c r="FP90" i="9"/>
  <c r="DR90" i="9"/>
  <c r="DT90" i="9"/>
  <c r="BV90" i="9"/>
  <c r="F90" i="9"/>
  <c r="V90" i="9"/>
  <c r="T90" i="9"/>
  <c r="OS81" i="3"/>
  <c r="OO81" i="3"/>
  <c r="OV81" i="3"/>
  <c r="OU81" i="3"/>
  <c r="NE83" i="3"/>
  <c r="NA83" i="3"/>
  <c r="NH83" i="3"/>
  <c r="NG83" i="3"/>
  <c r="GF93" i="3"/>
  <c r="GD93" i="3"/>
  <c r="GC93" i="3"/>
  <c r="GZ91" i="3"/>
  <c r="GX91" i="3"/>
  <c r="GW91" i="3"/>
  <c r="RU77" i="3"/>
  <c r="RQ77" i="3"/>
  <c r="RW77" i="3"/>
  <c r="RX77" i="3"/>
  <c r="DU99" i="3"/>
  <c r="DX99" i="3"/>
  <c r="DV99" i="3"/>
  <c r="LT85" i="3"/>
  <c r="LS85" i="3"/>
  <c r="LQ85" i="3"/>
  <c r="LM85" i="3"/>
  <c r="FJ95" i="3"/>
  <c r="FL95" i="3"/>
  <c r="FI95" i="3"/>
  <c r="SR76" i="3"/>
  <c r="SK76" i="3"/>
  <c r="SO76" i="3"/>
  <c r="SQ76" i="3"/>
  <c r="CQ102" i="3"/>
  <c r="CR102" i="3"/>
  <c r="CT102" i="3"/>
  <c r="WK71" i="3"/>
  <c r="WM71" i="3"/>
  <c r="WN71" i="3"/>
  <c r="WG71" i="3"/>
  <c r="VQ72" i="3"/>
  <c r="VS72" i="3"/>
  <c r="VM72" i="3"/>
  <c r="VT72" i="3"/>
  <c r="TE75" i="3"/>
  <c r="TI75" i="3"/>
  <c r="TL75" i="3"/>
  <c r="TK75" i="3"/>
  <c r="DK100" i="3"/>
  <c r="DN100" i="3"/>
  <c r="DL100" i="3"/>
  <c r="GM92" i="3"/>
  <c r="GP92" i="3"/>
  <c r="GN92" i="3"/>
  <c r="PM80" i="3"/>
  <c r="PI80" i="3"/>
  <c r="PO80" i="3"/>
  <c r="PP80" i="3"/>
  <c r="EP97" i="3"/>
  <c r="EO97" i="3"/>
  <c r="ER97" i="3"/>
  <c r="EH98" i="3"/>
  <c r="EF98" i="3"/>
  <c r="EE98" i="3"/>
  <c r="KY86" i="3"/>
  <c r="KW86" i="3"/>
  <c r="KS86" i="3"/>
  <c r="KZ86" i="3"/>
  <c r="DB101" i="3"/>
  <c r="DA101" i="3"/>
  <c r="DD101" i="3"/>
  <c r="JG87" i="3"/>
  <c r="JF87" i="3"/>
  <c r="PJ79" i="3"/>
  <c r="PK79" i="3"/>
  <c r="PL79" i="3" s="1"/>
  <c r="QD78" i="3"/>
  <c r="QE78" i="3"/>
  <c r="NW81" i="3"/>
  <c r="NV81" i="3"/>
  <c r="OP80" i="3"/>
  <c r="OQ80" i="3"/>
  <c r="NB82" i="3"/>
  <c r="NC82" i="3"/>
  <c r="ND82" i="3" s="1"/>
  <c r="RR76" i="3"/>
  <c r="RS76" i="3"/>
  <c r="QX77" i="3"/>
  <c r="QY77" i="3"/>
  <c r="QZ77" i="3" s="1"/>
  <c r="XB69" i="3"/>
  <c r="XC69" i="3"/>
  <c r="WH70" i="3"/>
  <c r="WI70" i="3"/>
  <c r="WJ70" i="3" s="1"/>
  <c r="OR79" i="3"/>
  <c r="IN87" i="3"/>
  <c r="RT75" i="3"/>
  <c r="OA82" i="3"/>
  <c r="OB82" i="3"/>
  <c r="NU82" i="3"/>
  <c r="NY82" i="3"/>
  <c r="FS94" i="3"/>
  <c r="FT94" i="3"/>
  <c r="FV94" i="3"/>
  <c r="IR89" i="3"/>
  <c r="IO89" i="3"/>
  <c r="IK89" i="3"/>
  <c r="IQ89" i="3"/>
  <c r="MK84" i="3"/>
  <c r="MG84" i="3"/>
  <c r="MM84" i="3"/>
  <c r="MN84" i="3"/>
  <c r="RA78" i="3"/>
  <c r="QW78" i="3"/>
  <c r="RD78" i="3"/>
  <c r="RC78" i="3"/>
  <c r="XE70" i="3"/>
  <c r="XG70" i="3"/>
  <c r="XH70" i="3"/>
  <c r="XA70" i="3"/>
  <c r="UF74" i="3"/>
  <c r="UC74" i="3"/>
  <c r="TY74" i="3"/>
  <c r="UE74" i="3"/>
  <c r="JL88" i="3"/>
  <c r="JE88" i="3"/>
  <c r="JI88" i="3"/>
  <c r="JK88" i="3"/>
  <c r="CJ103" i="3"/>
  <c r="CG103" i="3"/>
  <c r="CH103" i="3"/>
  <c r="CK3" i="3"/>
  <c r="CK4" i="3" s="1"/>
  <c r="CK5" i="3" s="1"/>
  <c r="UZ73" i="3"/>
  <c r="UW73" i="3"/>
  <c r="US73" i="3"/>
  <c r="UY73" i="3"/>
  <c r="KB83" i="3"/>
  <c r="AG93" i="3"/>
  <c r="AH92" i="3"/>
  <c r="JW87" i="3"/>
  <c r="JX86" i="3"/>
  <c r="JZ84" i="3"/>
  <c r="KA84" i="3"/>
  <c r="KF85" i="3"/>
  <c r="KE85" i="3"/>
  <c r="JY85" i="3"/>
  <c r="KC85" i="3"/>
  <c r="AI91" i="3"/>
  <c r="AJ91" i="3"/>
  <c r="AL91" i="3"/>
  <c r="BX14" i="3"/>
  <c r="BX17" i="3"/>
  <c r="KP88" i="3"/>
  <c r="EB100" i="3"/>
  <c r="JB90" i="3"/>
  <c r="TB77" i="3"/>
  <c r="MD86" i="3"/>
  <c r="QT80" i="3"/>
  <c r="TV76" i="3"/>
  <c r="FZ95" i="3"/>
  <c r="NR84" i="3"/>
  <c r="VJ74" i="3"/>
  <c r="EV98" i="3"/>
  <c r="MX85" i="3"/>
  <c r="HN92" i="3"/>
  <c r="RN79" i="3"/>
  <c r="FP96" i="3"/>
  <c r="OL83" i="3"/>
  <c r="GJ94" i="3"/>
  <c r="LJ87" i="3"/>
  <c r="BX15" i="3"/>
  <c r="BX12" i="3"/>
  <c r="DR101" i="3"/>
  <c r="EL99" i="3"/>
  <c r="DH102" i="3"/>
  <c r="CX103" i="3"/>
  <c r="SH78" i="3"/>
  <c r="BX13" i="3"/>
  <c r="BX11" i="3"/>
  <c r="CH30" i="3"/>
  <c r="PF82" i="3"/>
  <c r="AF93" i="3"/>
  <c r="UP75" i="3"/>
  <c r="FF97" i="3"/>
  <c r="IH91" i="3"/>
  <c r="GT93" i="3"/>
  <c r="PZ81" i="3"/>
  <c r="CH29" i="3"/>
  <c r="WX72" i="3"/>
  <c r="WD73" i="3"/>
  <c r="JV87" i="3"/>
  <c r="BY20" i="3" l="1"/>
  <c r="BZ20" i="3" s="1"/>
  <c r="BY33" i="3"/>
  <c r="BY47" i="3"/>
  <c r="BY63" i="3"/>
  <c r="BY79" i="3"/>
  <c r="BY95" i="3"/>
  <c r="BY37" i="3"/>
  <c r="BY69" i="3"/>
  <c r="BY101" i="3"/>
  <c r="BY34" i="3"/>
  <c r="BY62" i="3"/>
  <c r="BY94" i="3"/>
  <c r="BY29" i="3"/>
  <c r="BY36" i="3"/>
  <c r="BY52" i="3"/>
  <c r="BY68" i="3"/>
  <c r="BY84" i="3"/>
  <c r="BY100" i="3"/>
  <c r="BY12" i="3"/>
  <c r="BZ12" i="3" s="1"/>
  <c r="BY57" i="3"/>
  <c r="BY89" i="3"/>
  <c r="BY50" i="3"/>
  <c r="BY82" i="3"/>
  <c r="BY71" i="3"/>
  <c r="BY46" i="3"/>
  <c r="BY18" i="3"/>
  <c r="BZ18" i="3" s="1"/>
  <c r="BY60" i="3"/>
  <c r="BY92" i="3"/>
  <c r="BY41" i="3"/>
  <c r="BY27" i="3"/>
  <c r="BY98" i="3"/>
  <c r="BY14" i="3"/>
  <c r="BZ14" i="3" s="1"/>
  <c r="BY43" i="3"/>
  <c r="BY59" i="3"/>
  <c r="BY91" i="3"/>
  <c r="BY61" i="3"/>
  <c r="BY19" i="3"/>
  <c r="BZ19" i="3" s="1"/>
  <c r="BY86" i="3"/>
  <c r="BY11" i="3"/>
  <c r="BZ11" i="3" s="1"/>
  <c r="BY48" i="3"/>
  <c r="BY80" i="3"/>
  <c r="BY30" i="3"/>
  <c r="BY81" i="3"/>
  <c r="BY74" i="3"/>
  <c r="BY24" i="3"/>
  <c r="BY35" i="3"/>
  <c r="BY51" i="3"/>
  <c r="BY67" i="3"/>
  <c r="BY83" i="3"/>
  <c r="BY99" i="3"/>
  <c r="BY45" i="3"/>
  <c r="BY77" i="3"/>
  <c r="BY23" i="3"/>
  <c r="BY42" i="3"/>
  <c r="BY70" i="3"/>
  <c r="BY102" i="3"/>
  <c r="BY32" i="3"/>
  <c r="BY40" i="3"/>
  <c r="BY56" i="3"/>
  <c r="BY72" i="3"/>
  <c r="BY88" i="3"/>
  <c r="BY22" i="3"/>
  <c r="BY17" i="3"/>
  <c r="BZ17" i="3" s="1"/>
  <c r="BY65" i="3"/>
  <c r="BY97" i="3"/>
  <c r="BY58" i="3"/>
  <c r="BY90" i="3"/>
  <c r="BY13" i="3"/>
  <c r="BZ13" i="3" s="1"/>
  <c r="BY28" i="3"/>
  <c r="BY39" i="3"/>
  <c r="BY55" i="3"/>
  <c r="BY87" i="3"/>
  <c r="BY103" i="3"/>
  <c r="BY53" i="3"/>
  <c r="BY85" i="3"/>
  <c r="BY31" i="3"/>
  <c r="BY78" i="3"/>
  <c r="BY21" i="3"/>
  <c r="BY44" i="3"/>
  <c r="BY76" i="3"/>
  <c r="BY26" i="3"/>
  <c r="BY73" i="3"/>
  <c r="BY66" i="3"/>
  <c r="BY16" i="3"/>
  <c r="BZ16" i="3" s="1"/>
  <c r="BY75" i="3"/>
  <c r="BY15" i="3"/>
  <c r="BZ15" i="3" s="1"/>
  <c r="BY93" i="3"/>
  <c r="BY54" i="3"/>
  <c r="BY25" i="3"/>
  <c r="BY64" i="3"/>
  <c r="BY96" i="3"/>
  <c r="BY49" i="3"/>
  <c r="BY38" i="3"/>
  <c r="XD69" i="3"/>
  <c r="RT76" i="3"/>
  <c r="OR80" i="3"/>
  <c r="QF78" i="3"/>
  <c r="UB73" i="3"/>
  <c r="NX81" i="3"/>
  <c r="KV85" i="3"/>
  <c r="CZ103" i="3"/>
  <c r="PH82" i="3"/>
  <c r="PG83" i="3"/>
  <c r="GK95" i="3"/>
  <c r="GL94" i="3"/>
  <c r="DJ102" i="3"/>
  <c r="DI103" i="3"/>
  <c r="VK75" i="3"/>
  <c r="VL74" i="3"/>
  <c r="WE74" i="3"/>
  <c r="WF73" i="3"/>
  <c r="FG98" i="3"/>
  <c r="FH97" i="3"/>
  <c r="LK88" i="3"/>
  <c r="LL87" i="3"/>
  <c r="DT101" i="3"/>
  <c r="DS102" i="3"/>
  <c r="RO80" i="3"/>
  <c r="RP79" i="3"/>
  <c r="GU94" i="3"/>
  <c r="GV93" i="3"/>
  <c r="GA96" i="3"/>
  <c r="GB95" i="3"/>
  <c r="MZ85" i="3"/>
  <c r="MY86" i="3"/>
  <c r="OM84" i="3"/>
  <c r="ON83" i="3"/>
  <c r="QB81" i="3"/>
  <c r="QA82" i="3"/>
  <c r="UR75" i="3"/>
  <c r="UQ76" i="3"/>
  <c r="JD90" i="3"/>
  <c r="JC91" i="3"/>
  <c r="TW77" i="3"/>
  <c r="TX76" i="3"/>
  <c r="FR96" i="3"/>
  <c r="FQ97" i="3"/>
  <c r="KQ89" i="3"/>
  <c r="KR88" i="3"/>
  <c r="ED100" i="3"/>
  <c r="EC101" i="3"/>
  <c r="EN99" i="3"/>
  <c r="EM100" i="3"/>
  <c r="TD77" i="3"/>
  <c r="TC78" i="3"/>
  <c r="SI79" i="3"/>
  <c r="SJ78" i="3"/>
  <c r="HO93" i="3"/>
  <c r="C92" i="9"/>
  <c r="D92" i="9" s="1"/>
  <c r="HP92" i="3"/>
  <c r="EW99" i="3"/>
  <c r="EX98" i="3"/>
  <c r="WZ72" i="3"/>
  <c r="WY73" i="3"/>
  <c r="QU81" i="3"/>
  <c r="QV80" i="3"/>
  <c r="MF86" i="3"/>
  <c r="ME87" i="3"/>
  <c r="IJ91" i="3"/>
  <c r="II92" i="3"/>
  <c r="NT84" i="3"/>
  <c r="NS85" i="3"/>
  <c r="UA74" i="3"/>
  <c r="TZ74" i="3"/>
  <c r="KT86" i="3"/>
  <c r="KU86" i="3"/>
  <c r="KV86" i="3" s="1"/>
  <c r="PJ80" i="3"/>
  <c r="PK80" i="3"/>
  <c r="PL80" i="3" s="1"/>
  <c r="WH71" i="3"/>
  <c r="WI71" i="3"/>
  <c r="WJ71" i="3" s="1"/>
  <c r="SM76" i="3"/>
  <c r="SL76" i="3"/>
  <c r="RR77" i="3"/>
  <c r="RS77" i="3"/>
  <c r="NB83" i="3"/>
  <c r="NC83" i="3"/>
  <c r="ND83" i="3" s="1"/>
  <c r="DS90" i="9"/>
  <c r="QD79" i="3"/>
  <c r="QE79" i="3"/>
  <c r="SN75" i="3"/>
  <c r="UV72" i="3"/>
  <c r="VP71" i="3"/>
  <c r="KS87" i="3"/>
  <c r="KZ87" i="3"/>
  <c r="KW87" i="3"/>
  <c r="KY87" i="3"/>
  <c r="EE99" i="3"/>
  <c r="EF99" i="3"/>
  <c r="EH99" i="3"/>
  <c r="ER98" i="3"/>
  <c r="EP98" i="3"/>
  <c r="EO98" i="3"/>
  <c r="TI76" i="3"/>
  <c r="TL76" i="3"/>
  <c r="TK76" i="3"/>
  <c r="TE76" i="3"/>
  <c r="CU3" i="3"/>
  <c r="CU4" i="3" s="1"/>
  <c r="CU5" i="3" s="1"/>
  <c r="CR103" i="3"/>
  <c r="CQ103" i="3"/>
  <c r="CT103" i="3"/>
  <c r="SR77" i="3"/>
  <c r="SO77" i="3"/>
  <c r="SQ77" i="3"/>
  <c r="SK77" i="3"/>
  <c r="LH91" i="9"/>
  <c r="LI91" i="9"/>
  <c r="JJ91" i="9"/>
  <c r="JK91" i="9"/>
  <c r="HQ91" i="9"/>
  <c r="HN91" i="9"/>
  <c r="HL91" i="9"/>
  <c r="FP91" i="9"/>
  <c r="FN91" i="9"/>
  <c r="DQ91" i="9"/>
  <c r="DP91" i="9"/>
  <c r="X91" i="9"/>
  <c r="BR91" i="9"/>
  <c r="BU91" i="9" s="1"/>
  <c r="F91" i="9"/>
  <c r="U91" i="9"/>
  <c r="LM91" i="9"/>
  <c r="JO91" i="9"/>
  <c r="FQ91" i="9"/>
  <c r="HM91" i="9"/>
  <c r="HO91" i="9"/>
  <c r="FO91" i="9"/>
  <c r="FS91" i="9"/>
  <c r="DR91" i="9"/>
  <c r="DT91" i="9"/>
  <c r="BV91" i="9"/>
  <c r="G91" i="9"/>
  <c r="V91" i="9"/>
  <c r="T91" i="9"/>
  <c r="FB97" i="3"/>
  <c r="EZ97" i="3"/>
  <c r="EY97" i="3"/>
  <c r="XA71" i="3"/>
  <c r="XH71" i="3"/>
  <c r="XG71" i="3"/>
  <c r="XE71" i="3"/>
  <c r="RA79" i="3"/>
  <c r="QW79" i="3"/>
  <c r="RD79" i="3"/>
  <c r="RC79" i="3"/>
  <c r="MN85" i="3"/>
  <c r="MM85" i="3"/>
  <c r="MK85" i="3"/>
  <c r="MG85" i="3"/>
  <c r="IK90" i="3"/>
  <c r="IQ90" i="3"/>
  <c r="IR90" i="3"/>
  <c r="IO90" i="3"/>
  <c r="NU83" i="3"/>
  <c r="NY83" i="3"/>
  <c r="OA83" i="3"/>
  <c r="OB83" i="3"/>
  <c r="UU73" i="3"/>
  <c r="UT73" i="3"/>
  <c r="JF88" i="3"/>
  <c r="JG88" i="3"/>
  <c r="XC70" i="3"/>
  <c r="XB70" i="3"/>
  <c r="QY78" i="3"/>
  <c r="QZ78" i="3" s="1"/>
  <c r="QX78" i="3"/>
  <c r="MI84" i="3"/>
  <c r="MH84" i="3"/>
  <c r="IM89" i="3"/>
  <c r="IL89" i="3"/>
  <c r="NV82" i="3"/>
  <c r="NW82" i="3"/>
  <c r="JH87" i="3"/>
  <c r="TG75" i="3"/>
  <c r="TF75" i="3"/>
  <c r="VN72" i="3"/>
  <c r="VO72" i="3"/>
  <c r="VP72" i="3" s="1"/>
  <c r="LO85" i="3"/>
  <c r="LN85" i="3"/>
  <c r="OQ81" i="3"/>
  <c r="OP81" i="3"/>
  <c r="W90" i="9"/>
  <c r="HP90" i="9"/>
  <c r="FR90" i="9"/>
  <c r="JN90" i="9"/>
  <c r="LL90" i="9"/>
  <c r="LP84" i="3"/>
  <c r="TH74" i="3"/>
  <c r="DB102" i="3"/>
  <c r="DA102" i="3"/>
  <c r="DD102" i="3"/>
  <c r="PP81" i="3"/>
  <c r="PI81" i="3"/>
  <c r="PO81" i="3"/>
  <c r="PM81" i="3"/>
  <c r="GN93" i="3"/>
  <c r="GM93" i="3"/>
  <c r="GP93" i="3"/>
  <c r="DL101" i="3"/>
  <c r="DK101" i="3"/>
  <c r="DN101" i="3"/>
  <c r="VM73" i="3"/>
  <c r="VS73" i="3"/>
  <c r="VQ73" i="3"/>
  <c r="VT73" i="3"/>
  <c r="WN72" i="3"/>
  <c r="WG72" i="3"/>
  <c r="WK72" i="3"/>
  <c r="WM72" i="3"/>
  <c r="FI96" i="3"/>
  <c r="FJ96" i="3"/>
  <c r="FL96" i="3"/>
  <c r="LS86" i="3"/>
  <c r="LM86" i="3"/>
  <c r="LQ86" i="3"/>
  <c r="LT86" i="3"/>
  <c r="DV100" i="3"/>
  <c r="DX100" i="3"/>
  <c r="DU100" i="3"/>
  <c r="RU78" i="3"/>
  <c r="RX78" i="3"/>
  <c r="RQ78" i="3"/>
  <c r="RW78" i="3"/>
  <c r="GZ92" i="3"/>
  <c r="GW92" i="3"/>
  <c r="GX92" i="3"/>
  <c r="GF94" i="3"/>
  <c r="GD94" i="3"/>
  <c r="GC94" i="3"/>
  <c r="NE84" i="3"/>
  <c r="NH84" i="3"/>
  <c r="NG84" i="3"/>
  <c r="NA84" i="3"/>
  <c r="OS82" i="3"/>
  <c r="OO82" i="3"/>
  <c r="OU82" i="3"/>
  <c r="OV82" i="3"/>
  <c r="HT91" i="3"/>
  <c r="HR91" i="3"/>
  <c r="HQ91" i="3"/>
  <c r="QG80" i="3"/>
  <c r="QC80" i="3"/>
  <c r="QI80" i="3"/>
  <c r="QJ80" i="3"/>
  <c r="UW74" i="3"/>
  <c r="UZ74" i="3"/>
  <c r="UY74" i="3"/>
  <c r="US74" i="3"/>
  <c r="JE89" i="3"/>
  <c r="JL89" i="3"/>
  <c r="JK89" i="3"/>
  <c r="JI89" i="3"/>
  <c r="TY75" i="3"/>
  <c r="UE75" i="3"/>
  <c r="UC75" i="3"/>
  <c r="UF75" i="3"/>
  <c r="FT95" i="3"/>
  <c r="FV95" i="3"/>
  <c r="FS95" i="3"/>
  <c r="KB84" i="3"/>
  <c r="Z112" i="6"/>
  <c r="JX87" i="3"/>
  <c r="JW88" i="3"/>
  <c r="AG94" i="3"/>
  <c r="AH93" i="3"/>
  <c r="KF86" i="3"/>
  <c r="KE86" i="3"/>
  <c r="KC86" i="3"/>
  <c r="JY86" i="3"/>
  <c r="JZ85" i="3"/>
  <c r="KA85" i="3"/>
  <c r="AI92" i="3"/>
  <c r="AJ92" i="3"/>
  <c r="AL92" i="3"/>
  <c r="CR19" i="3"/>
  <c r="CH28" i="3"/>
  <c r="DR102" i="3"/>
  <c r="CH15" i="3"/>
  <c r="TB78" i="3"/>
  <c r="CH16" i="3"/>
  <c r="CH17" i="3"/>
  <c r="CH23" i="3"/>
  <c r="CH22" i="3"/>
  <c r="CH25" i="3"/>
  <c r="CH18" i="3"/>
  <c r="JB91" i="3"/>
  <c r="EV99" i="3"/>
  <c r="CH14" i="3"/>
  <c r="CH27" i="3"/>
  <c r="DH103" i="3"/>
  <c r="PF83" i="3"/>
  <c r="WD74" i="3"/>
  <c r="PZ82" i="3"/>
  <c r="SH79" i="3"/>
  <c r="CH20" i="3"/>
  <c r="AF94" i="3"/>
  <c r="CH21" i="3"/>
  <c r="CH26" i="3"/>
  <c r="NR85" i="3"/>
  <c r="CH12" i="3"/>
  <c r="CH19" i="3"/>
  <c r="GT94" i="3"/>
  <c r="CH24" i="3"/>
  <c r="TV77" i="3"/>
  <c r="CH13" i="3"/>
  <c r="IH92" i="3"/>
  <c r="CH11" i="3"/>
  <c r="MD87" i="3"/>
  <c r="RN80" i="3"/>
  <c r="FP97" i="3"/>
  <c r="MX86" i="3"/>
  <c r="UP76" i="3"/>
  <c r="EB101" i="3"/>
  <c r="GJ95" i="3"/>
  <c r="EL100" i="3"/>
  <c r="QT81" i="3"/>
  <c r="VJ75" i="3"/>
  <c r="FF98" i="3"/>
  <c r="FZ96" i="3"/>
  <c r="OL84" i="3"/>
  <c r="KP89" i="3"/>
  <c r="HN93" i="3"/>
  <c r="WX73" i="3"/>
  <c r="JV88" i="3"/>
  <c r="LJ88" i="3"/>
  <c r="TH75" i="3" l="1"/>
  <c r="JH88" i="3"/>
  <c r="QF79" i="3"/>
  <c r="SN76" i="3"/>
  <c r="LP85" i="3"/>
  <c r="W91" i="9"/>
  <c r="XD70" i="3"/>
  <c r="UV73" i="3"/>
  <c r="CI22" i="3"/>
  <c r="CJ22" i="3" s="1"/>
  <c r="CI11" i="3"/>
  <c r="CJ11" i="3" s="1"/>
  <c r="CI21" i="3"/>
  <c r="CJ21" i="3" s="1"/>
  <c r="CI13" i="3"/>
  <c r="CJ13" i="3" s="1"/>
  <c r="CI12" i="3"/>
  <c r="CJ12" i="3" s="1"/>
  <c r="CI30" i="3"/>
  <c r="CJ30" i="3" s="1"/>
  <c r="CI37" i="3"/>
  <c r="CI45" i="3"/>
  <c r="CI53" i="3"/>
  <c r="CI61" i="3"/>
  <c r="CI69" i="3"/>
  <c r="CI77" i="3"/>
  <c r="CI85" i="3"/>
  <c r="CI93" i="3"/>
  <c r="CI101" i="3"/>
  <c r="CI28" i="3"/>
  <c r="CJ28" i="3" s="1"/>
  <c r="CI31" i="3"/>
  <c r="CI43" i="3"/>
  <c r="CI55" i="3"/>
  <c r="CI71" i="3"/>
  <c r="CI87" i="3"/>
  <c r="CI103" i="3"/>
  <c r="CI40" i="3"/>
  <c r="CI56" i="3"/>
  <c r="CI72" i="3"/>
  <c r="CI88" i="3"/>
  <c r="CI27" i="3"/>
  <c r="CJ27" i="3" s="1"/>
  <c r="CI15" i="3"/>
  <c r="CJ15" i="3" s="1"/>
  <c r="CI38" i="3"/>
  <c r="CI46" i="3"/>
  <c r="CI54" i="3"/>
  <c r="CI62" i="3"/>
  <c r="CI70" i="3"/>
  <c r="CI78" i="3"/>
  <c r="CI86" i="3"/>
  <c r="CI94" i="3"/>
  <c r="CI102" i="3"/>
  <c r="CI39" i="3"/>
  <c r="CI59" i="3"/>
  <c r="CI75" i="3"/>
  <c r="CI91" i="3"/>
  <c r="CI25" i="3"/>
  <c r="CJ25" i="3" s="1"/>
  <c r="CI36" i="3"/>
  <c r="CI52" i="3"/>
  <c r="CI68" i="3"/>
  <c r="CI84" i="3"/>
  <c r="CI96" i="3"/>
  <c r="CI17" i="3"/>
  <c r="CJ17" i="3" s="1"/>
  <c r="CI14" i="3"/>
  <c r="CJ14" i="3" s="1"/>
  <c r="CI23" i="3"/>
  <c r="CJ23" i="3" s="1"/>
  <c r="CI19" i="3"/>
  <c r="CJ19" i="3" s="1"/>
  <c r="CI26" i="3"/>
  <c r="CJ26" i="3" s="1"/>
  <c r="CI33" i="3"/>
  <c r="CI41" i="3"/>
  <c r="CI49" i="3"/>
  <c r="CI57" i="3"/>
  <c r="CI65" i="3"/>
  <c r="CI73" i="3"/>
  <c r="CI81" i="3"/>
  <c r="CI89" i="3"/>
  <c r="CI97" i="3"/>
  <c r="CI20" i="3"/>
  <c r="CJ20" i="3" s="1"/>
  <c r="CI18" i="3"/>
  <c r="CJ18" i="3" s="1"/>
  <c r="CI35" i="3"/>
  <c r="CI47" i="3"/>
  <c r="CI63" i="3"/>
  <c r="CI79" i="3"/>
  <c r="CI95" i="3"/>
  <c r="CI29" i="3"/>
  <c r="CJ29" i="3" s="1"/>
  <c r="CI48" i="3"/>
  <c r="CI64" i="3"/>
  <c r="CI80" i="3"/>
  <c r="CI100" i="3"/>
  <c r="CI16" i="3"/>
  <c r="CJ16" i="3" s="1"/>
  <c r="CI34" i="3"/>
  <c r="CI42" i="3"/>
  <c r="CI50" i="3"/>
  <c r="CI58" i="3"/>
  <c r="CI66" i="3"/>
  <c r="CI74" i="3"/>
  <c r="CI82" i="3"/>
  <c r="CI90" i="3"/>
  <c r="CI98" i="3"/>
  <c r="CI24" i="3"/>
  <c r="CJ24" i="3" s="1"/>
  <c r="CI51" i="3"/>
  <c r="CI67" i="3"/>
  <c r="CI83" i="3"/>
  <c r="CI99" i="3"/>
  <c r="CI32" i="3"/>
  <c r="CI44" i="3"/>
  <c r="CI60" i="3"/>
  <c r="CI76" i="3"/>
  <c r="CI92" i="3"/>
  <c r="NT85" i="3"/>
  <c r="NS86" i="3"/>
  <c r="II93" i="3"/>
  <c r="IJ92" i="3"/>
  <c r="MF87" i="3"/>
  <c r="ME88" i="3"/>
  <c r="WZ73" i="3"/>
  <c r="WY74" i="3"/>
  <c r="HP93" i="3"/>
  <c r="C93" i="9"/>
  <c r="D93" i="9" s="1"/>
  <c r="HO94" i="3"/>
  <c r="SI80" i="3"/>
  <c r="SJ79" i="3"/>
  <c r="KQ90" i="3"/>
  <c r="KR89" i="3"/>
  <c r="TW78" i="3"/>
  <c r="TX77" i="3"/>
  <c r="OM85" i="3"/>
  <c r="ON84" i="3"/>
  <c r="GA97" i="3"/>
  <c r="GB96" i="3"/>
  <c r="GV94" i="3"/>
  <c r="GU95" i="3"/>
  <c r="RP80" i="3"/>
  <c r="RO81" i="3"/>
  <c r="LK89" i="3"/>
  <c r="LL88" i="3"/>
  <c r="FG99" i="3"/>
  <c r="FH98" i="3"/>
  <c r="WF74" i="3"/>
  <c r="WE75" i="3"/>
  <c r="VL75" i="3"/>
  <c r="VK76" i="3"/>
  <c r="GL95" i="3"/>
  <c r="GK96" i="3"/>
  <c r="QU82" i="3"/>
  <c r="QV81" i="3"/>
  <c r="EW100" i="3"/>
  <c r="EX99" i="3"/>
  <c r="TC79" i="3"/>
  <c r="TD78" i="3"/>
  <c r="EM101" i="3"/>
  <c r="EN100" i="3"/>
  <c r="ED101" i="3"/>
  <c r="EC102" i="3"/>
  <c r="FR97" i="3"/>
  <c r="FQ98" i="3"/>
  <c r="JC92" i="3"/>
  <c r="JD91" i="3"/>
  <c r="UR76" i="3"/>
  <c r="UQ77" i="3"/>
  <c r="QA83" i="3"/>
  <c r="QB82" i="3"/>
  <c r="MZ86" i="3"/>
  <c r="MY87" i="3"/>
  <c r="DS103" i="3"/>
  <c r="DT102" i="3"/>
  <c r="DJ103" i="3"/>
  <c r="PG84" i="3"/>
  <c r="PH83" i="3"/>
  <c r="UA75" i="3"/>
  <c r="TZ75" i="3"/>
  <c r="UU74" i="3"/>
  <c r="UT74" i="3"/>
  <c r="QD80" i="3"/>
  <c r="QE80" i="3"/>
  <c r="RR78" i="3"/>
  <c r="RS78" i="3"/>
  <c r="RT78" i="3" s="1"/>
  <c r="NX82" i="3"/>
  <c r="OQ82" i="3"/>
  <c r="OR82" i="3" s="1"/>
  <c r="OP82" i="3"/>
  <c r="NB84" i="3"/>
  <c r="NC84" i="3"/>
  <c r="LN86" i="3"/>
  <c r="LO86" i="3"/>
  <c r="WI72" i="3"/>
  <c r="WH72" i="3"/>
  <c r="VN73" i="3"/>
  <c r="VO73" i="3"/>
  <c r="PK81" i="3"/>
  <c r="PJ81" i="3"/>
  <c r="OR81" i="3"/>
  <c r="IN89" i="3"/>
  <c r="MJ84" i="3"/>
  <c r="QY79" i="3"/>
  <c r="QX79" i="3"/>
  <c r="DS91" i="9"/>
  <c r="FR91" i="9"/>
  <c r="HP91" i="9"/>
  <c r="JN91" i="9"/>
  <c r="LL91" i="9"/>
  <c r="KT87" i="3"/>
  <c r="KU87" i="3"/>
  <c r="RT77" i="3"/>
  <c r="UB74" i="3"/>
  <c r="RC80" i="3"/>
  <c r="RD80" i="3"/>
  <c r="RA80" i="3"/>
  <c r="QW80" i="3"/>
  <c r="EZ98" i="3"/>
  <c r="EY98" i="3"/>
  <c r="FB98" i="3"/>
  <c r="HQ92" i="3"/>
  <c r="HT92" i="3"/>
  <c r="HR92" i="3"/>
  <c r="TL77" i="3"/>
  <c r="TE77" i="3"/>
  <c r="TI77" i="3"/>
  <c r="TK77" i="3"/>
  <c r="EP99" i="3"/>
  <c r="EO99" i="3"/>
  <c r="ER99" i="3"/>
  <c r="EE100" i="3"/>
  <c r="EH100" i="3"/>
  <c r="EF100" i="3"/>
  <c r="FV96" i="3"/>
  <c r="FS96" i="3"/>
  <c r="FT96" i="3"/>
  <c r="JL90" i="3"/>
  <c r="JI90" i="3"/>
  <c r="JK90" i="3"/>
  <c r="JE90" i="3"/>
  <c r="UW75" i="3"/>
  <c r="US75" i="3"/>
  <c r="UZ75" i="3"/>
  <c r="UY75" i="3"/>
  <c r="QJ81" i="3"/>
  <c r="QC81" i="3"/>
  <c r="QI81" i="3"/>
  <c r="QG81" i="3"/>
  <c r="NA85" i="3"/>
  <c r="NG85" i="3"/>
  <c r="NE85" i="3"/>
  <c r="NH85" i="3"/>
  <c r="DV101" i="3"/>
  <c r="DX101" i="3"/>
  <c r="DU101" i="3"/>
  <c r="DL102" i="3"/>
  <c r="DK102" i="3"/>
  <c r="DN102" i="3"/>
  <c r="PM82" i="3"/>
  <c r="PO82" i="3"/>
  <c r="PI82" i="3"/>
  <c r="PP82" i="3"/>
  <c r="JG89" i="3"/>
  <c r="JF89" i="3"/>
  <c r="NW83" i="3"/>
  <c r="NV83" i="3"/>
  <c r="IL90" i="3"/>
  <c r="IM90" i="3"/>
  <c r="IN90" i="3" s="1"/>
  <c r="MI85" i="3"/>
  <c r="MH85" i="3"/>
  <c r="XC71" i="3"/>
  <c r="XB71" i="3"/>
  <c r="SL77" i="3"/>
  <c r="SM77" i="3"/>
  <c r="TG76" i="3"/>
  <c r="TF76" i="3"/>
  <c r="OB84" i="3"/>
  <c r="NU84" i="3"/>
  <c r="OA84" i="3"/>
  <c r="NY84" i="3"/>
  <c r="IR91" i="3"/>
  <c r="IO91" i="3"/>
  <c r="IK91" i="3"/>
  <c r="IQ91" i="3"/>
  <c r="MG86" i="3"/>
  <c r="MM86" i="3"/>
  <c r="MK86" i="3"/>
  <c r="MN86" i="3"/>
  <c r="XA72" i="3"/>
  <c r="XE72" i="3"/>
  <c r="XH72" i="3"/>
  <c r="XG72" i="3"/>
  <c r="LI92" i="9"/>
  <c r="LM92" i="9"/>
  <c r="JK92" i="9"/>
  <c r="FQ92" i="9"/>
  <c r="HO92" i="9"/>
  <c r="HL92" i="9"/>
  <c r="FP92" i="9"/>
  <c r="FN92" i="9"/>
  <c r="DR92" i="9"/>
  <c r="DP92" i="9"/>
  <c r="BV92" i="9"/>
  <c r="F92" i="9"/>
  <c r="V92" i="9"/>
  <c r="LH92" i="9"/>
  <c r="JO92" i="9"/>
  <c r="JJ92" i="9"/>
  <c r="HN92" i="9"/>
  <c r="HQ92" i="9"/>
  <c r="HM92" i="9"/>
  <c r="FS92" i="9"/>
  <c r="FO92" i="9"/>
  <c r="DQ92" i="9"/>
  <c r="DT92" i="9"/>
  <c r="X92" i="9"/>
  <c r="BR92" i="9"/>
  <c r="BU92" i="9" s="1"/>
  <c r="G92" i="9"/>
  <c r="T92" i="9"/>
  <c r="U92" i="9"/>
  <c r="SQ78" i="3"/>
  <c r="SR78" i="3"/>
  <c r="SK78" i="3"/>
  <c r="SO78" i="3"/>
  <c r="KW88" i="3"/>
  <c r="KY88" i="3"/>
  <c r="KS88" i="3"/>
  <c r="KZ88" i="3"/>
  <c r="UE76" i="3"/>
  <c r="UC76" i="3"/>
  <c r="UF76" i="3"/>
  <c r="TY76" i="3"/>
  <c r="OS83" i="3"/>
  <c r="OU83" i="3"/>
  <c r="OO83" i="3"/>
  <c r="OV83" i="3"/>
  <c r="GD95" i="3"/>
  <c r="GC95" i="3"/>
  <c r="GF95" i="3"/>
  <c r="GZ93" i="3"/>
  <c r="GW93" i="3"/>
  <c r="GX93" i="3"/>
  <c r="RX79" i="3"/>
  <c r="RW79" i="3"/>
  <c r="RQ79" i="3"/>
  <c r="RU79" i="3"/>
  <c r="LM87" i="3"/>
  <c r="LS87" i="3"/>
  <c r="LQ87" i="3"/>
  <c r="LT87" i="3"/>
  <c r="FL97" i="3"/>
  <c r="FJ97" i="3"/>
  <c r="FI97" i="3"/>
  <c r="WK73" i="3"/>
  <c r="WM73" i="3"/>
  <c r="WN73" i="3"/>
  <c r="WG73" i="3"/>
  <c r="VQ74" i="3"/>
  <c r="VS74" i="3"/>
  <c r="VM74" i="3"/>
  <c r="VT74" i="3"/>
  <c r="GN94" i="3"/>
  <c r="GM94" i="3"/>
  <c r="GP94" i="3"/>
  <c r="DD103" i="3"/>
  <c r="DB103" i="3"/>
  <c r="DA103" i="3"/>
  <c r="DE3" i="3"/>
  <c r="DE4" i="3" s="1"/>
  <c r="DE5" i="3" s="1"/>
  <c r="MI11" i="9"/>
  <c r="KB85" i="3"/>
  <c r="JW89" i="3"/>
  <c r="JX88" i="3"/>
  <c r="AG95" i="3"/>
  <c r="AH94" i="3"/>
  <c r="JZ86" i="3"/>
  <c r="KA86" i="3"/>
  <c r="AI93" i="3"/>
  <c r="AJ93" i="3"/>
  <c r="AL93" i="3"/>
  <c r="KE87" i="3"/>
  <c r="KF87" i="3"/>
  <c r="JY87" i="3"/>
  <c r="KC87" i="3"/>
  <c r="WX74" i="3"/>
  <c r="CR16" i="3"/>
  <c r="FZ97" i="3"/>
  <c r="CR14" i="3"/>
  <c r="DR103" i="3"/>
  <c r="CR11" i="3"/>
  <c r="FF99" i="3"/>
  <c r="QT82" i="3"/>
  <c r="EV100" i="3"/>
  <c r="OL85" i="3"/>
  <c r="DB16" i="3"/>
  <c r="KP90" i="3"/>
  <c r="EL101" i="3"/>
  <c r="CR18" i="3"/>
  <c r="RN81" i="3"/>
  <c r="WD75" i="3"/>
  <c r="CR15" i="3"/>
  <c r="CR13" i="3"/>
  <c r="HN94" i="3"/>
  <c r="SH80" i="3"/>
  <c r="PZ83" i="3"/>
  <c r="TV78" i="3"/>
  <c r="JB92" i="3"/>
  <c r="GT95" i="3"/>
  <c r="CR17" i="3"/>
  <c r="CR12" i="3"/>
  <c r="TB79" i="3"/>
  <c r="EB102" i="3"/>
  <c r="FP98" i="3"/>
  <c r="MD88" i="3"/>
  <c r="NR86" i="3"/>
  <c r="LJ89" i="3"/>
  <c r="AF95" i="3"/>
  <c r="IH93" i="3"/>
  <c r="VJ76" i="3"/>
  <c r="UP77" i="3"/>
  <c r="MX87" i="3"/>
  <c r="PF84" i="3"/>
  <c r="JV89" i="3"/>
  <c r="GJ96" i="3"/>
  <c r="JH89" i="3" l="1"/>
  <c r="WJ72" i="3"/>
  <c r="MJ85" i="3"/>
  <c r="NX83" i="3"/>
  <c r="VP73" i="3"/>
  <c r="LP86" i="3"/>
  <c r="QZ79" i="3"/>
  <c r="UB75" i="3"/>
  <c r="XD71" i="3"/>
  <c r="W92" i="9"/>
  <c r="UV74" i="3"/>
  <c r="CS12" i="3"/>
  <c r="CT12" i="3" s="1"/>
  <c r="CS20" i="3"/>
  <c r="CS15" i="3"/>
  <c r="CT15" i="3" s="1"/>
  <c r="CS11" i="3"/>
  <c r="CT11" i="3" s="1"/>
  <c r="CS14" i="3"/>
  <c r="CT14" i="3" s="1"/>
  <c r="CS24" i="3"/>
  <c r="CS71" i="3"/>
  <c r="CS55" i="3"/>
  <c r="CS51" i="3"/>
  <c r="CS67" i="3"/>
  <c r="CS103" i="3"/>
  <c r="CS59" i="3"/>
  <c r="CS95" i="3"/>
  <c r="CS63" i="3"/>
  <c r="CS31" i="3"/>
  <c r="CS102" i="3"/>
  <c r="CS94" i="3"/>
  <c r="CS86" i="3"/>
  <c r="CS78" i="3"/>
  <c r="CS70" i="3"/>
  <c r="CS62" i="3"/>
  <c r="CS54" i="3"/>
  <c r="CS46" i="3"/>
  <c r="CS38" i="3"/>
  <c r="CS30" i="3"/>
  <c r="CS19" i="3"/>
  <c r="CT19" i="3" s="1"/>
  <c r="CS23" i="3"/>
  <c r="CS101" i="3"/>
  <c r="CS93" i="3"/>
  <c r="CS85" i="3"/>
  <c r="CS77" i="3"/>
  <c r="CS69" i="3"/>
  <c r="CS61" i="3"/>
  <c r="CS53" i="3"/>
  <c r="CS45" i="3"/>
  <c r="CS37" i="3"/>
  <c r="CS18" i="3"/>
  <c r="CT18" i="3" s="1"/>
  <c r="CS22" i="3"/>
  <c r="CS100" i="3"/>
  <c r="CS92" i="3"/>
  <c r="CS84" i="3"/>
  <c r="CS76" i="3"/>
  <c r="CS68" i="3"/>
  <c r="CS60" i="3"/>
  <c r="CS52" i="3"/>
  <c r="CS44" i="3"/>
  <c r="CS36" i="3"/>
  <c r="CS25" i="3"/>
  <c r="CS17" i="3"/>
  <c r="CT17" i="3" s="1"/>
  <c r="CS13" i="3"/>
  <c r="CT13" i="3" s="1"/>
  <c r="CS21" i="3"/>
  <c r="CS75" i="3"/>
  <c r="CS99" i="3"/>
  <c r="CS87" i="3"/>
  <c r="CS43" i="3"/>
  <c r="CS39" i="3"/>
  <c r="CS79" i="3"/>
  <c r="CS28" i="3"/>
  <c r="CS98" i="3"/>
  <c r="CS82" i="3"/>
  <c r="CS74" i="3"/>
  <c r="CS58" i="3"/>
  <c r="CS50" i="3"/>
  <c r="CS34" i="3"/>
  <c r="CS29" i="3"/>
  <c r="CS97" i="3"/>
  <c r="CS89" i="3"/>
  <c r="CS73" i="3"/>
  <c r="CS65" i="3"/>
  <c r="CS49" i="3"/>
  <c r="CS41" i="3"/>
  <c r="CS26" i="3"/>
  <c r="CS88" i="3"/>
  <c r="CS80" i="3"/>
  <c r="CS64" i="3"/>
  <c r="CS56" i="3"/>
  <c r="CS48" i="3"/>
  <c r="CS32" i="3"/>
  <c r="CS16" i="3"/>
  <c r="CT16" i="3" s="1"/>
  <c r="CS35" i="3"/>
  <c r="CS91" i="3"/>
  <c r="CS83" i="3"/>
  <c r="CS47" i="3"/>
  <c r="CS90" i="3"/>
  <c r="CS66" i="3"/>
  <c r="CS42" i="3"/>
  <c r="CS27" i="3"/>
  <c r="CS81" i="3"/>
  <c r="CS57" i="3"/>
  <c r="CS33" i="3"/>
  <c r="CS96" i="3"/>
  <c r="CS72" i="3"/>
  <c r="CS40" i="3"/>
  <c r="DT103" i="3"/>
  <c r="QA84" i="3"/>
  <c r="QB83" i="3"/>
  <c r="JD92" i="3"/>
  <c r="JC93" i="3"/>
  <c r="EN101" i="3"/>
  <c r="EM102" i="3"/>
  <c r="TC80" i="3"/>
  <c r="TD79" i="3"/>
  <c r="EX100" i="3"/>
  <c r="EW101" i="3"/>
  <c r="QU83" i="3"/>
  <c r="QV82" i="3"/>
  <c r="FG100" i="3"/>
  <c r="FH99" i="3"/>
  <c r="LK90" i="3"/>
  <c r="LL89" i="3"/>
  <c r="GB97" i="3"/>
  <c r="GA98" i="3"/>
  <c r="ON85" i="3"/>
  <c r="OM86" i="3"/>
  <c r="TX78" i="3"/>
  <c r="TW79" i="3"/>
  <c r="KR90" i="3"/>
  <c r="KQ91" i="3"/>
  <c r="SI81" i="3"/>
  <c r="SJ80" i="3"/>
  <c r="WZ74" i="3"/>
  <c r="WY75" i="3"/>
  <c r="MF88" i="3"/>
  <c r="ME89" i="3"/>
  <c r="NT86" i="3"/>
  <c r="NS87" i="3"/>
  <c r="PG85" i="3"/>
  <c r="PH84" i="3"/>
  <c r="MZ87" i="3"/>
  <c r="MY88" i="3"/>
  <c r="UR77" i="3"/>
  <c r="UQ78" i="3"/>
  <c r="FR98" i="3"/>
  <c r="FQ99" i="3"/>
  <c r="EC103" i="3"/>
  <c r="ED102" i="3"/>
  <c r="GL96" i="3"/>
  <c r="GK97" i="3"/>
  <c r="VK77" i="3"/>
  <c r="VL76" i="3"/>
  <c r="WF75" i="3"/>
  <c r="WE76" i="3"/>
  <c r="RP81" i="3"/>
  <c r="RO82" i="3"/>
  <c r="GU96" i="3"/>
  <c r="GV95" i="3"/>
  <c r="HP94" i="3"/>
  <c r="C94" i="9"/>
  <c r="D94" i="9" s="1"/>
  <c r="HO95" i="3"/>
  <c r="II94" i="3"/>
  <c r="IJ93" i="3"/>
  <c r="WI73" i="3"/>
  <c r="WH73" i="3"/>
  <c r="LN87" i="3"/>
  <c r="LO87" i="3"/>
  <c r="XC72" i="3"/>
  <c r="XB72" i="3"/>
  <c r="MI86" i="3"/>
  <c r="MH86" i="3"/>
  <c r="SN77" i="3"/>
  <c r="PK82" i="3"/>
  <c r="PJ82" i="3"/>
  <c r="NC85" i="3"/>
  <c r="NB85" i="3"/>
  <c r="QE81" i="3"/>
  <c r="QD81" i="3"/>
  <c r="UU75" i="3"/>
  <c r="UT75" i="3"/>
  <c r="KV87" i="3"/>
  <c r="ND84" i="3"/>
  <c r="QF80" i="3"/>
  <c r="PI83" i="3"/>
  <c r="PM83" i="3"/>
  <c r="PO83" i="3"/>
  <c r="PP83" i="3"/>
  <c r="DK103" i="3"/>
  <c r="DN103" i="3"/>
  <c r="DL103" i="3"/>
  <c r="NG86" i="3"/>
  <c r="NH86" i="3"/>
  <c r="NE86" i="3"/>
  <c r="NA86" i="3"/>
  <c r="UW76" i="3"/>
  <c r="UZ76" i="3"/>
  <c r="US76" i="3"/>
  <c r="UY76" i="3"/>
  <c r="FT97" i="3"/>
  <c r="FV97" i="3"/>
  <c r="FS97" i="3"/>
  <c r="EE101" i="3"/>
  <c r="EF101" i="3"/>
  <c r="EH101" i="3"/>
  <c r="GN95" i="3"/>
  <c r="GM95" i="3"/>
  <c r="GP95" i="3"/>
  <c r="VT75" i="3"/>
  <c r="VM75" i="3"/>
  <c r="VS75" i="3"/>
  <c r="VQ75" i="3"/>
  <c r="WK74" i="3"/>
  <c r="WN74" i="3"/>
  <c r="WG74" i="3"/>
  <c r="WM74" i="3"/>
  <c r="RQ80" i="3"/>
  <c r="RX80" i="3"/>
  <c r="RW80" i="3"/>
  <c r="RU80" i="3"/>
  <c r="GZ94" i="3"/>
  <c r="GW94" i="3"/>
  <c r="GX94" i="3"/>
  <c r="LH93" i="9"/>
  <c r="JK93" i="9"/>
  <c r="FQ93" i="9"/>
  <c r="HQ93" i="9"/>
  <c r="HO93" i="9"/>
  <c r="FP93" i="9"/>
  <c r="FS93" i="9"/>
  <c r="DQ93" i="9"/>
  <c r="DT93" i="9"/>
  <c r="BV93" i="9"/>
  <c r="G93" i="9"/>
  <c r="T93" i="9"/>
  <c r="LI93" i="9"/>
  <c r="LM93" i="9"/>
  <c r="JO93" i="9"/>
  <c r="JJ93" i="9"/>
  <c r="HN93" i="9"/>
  <c r="HM93" i="9"/>
  <c r="HL93" i="9"/>
  <c r="FO93" i="9"/>
  <c r="FN93" i="9"/>
  <c r="DR93" i="9"/>
  <c r="DP93" i="9"/>
  <c r="X93" i="9"/>
  <c r="BR93" i="9"/>
  <c r="BU93" i="9" s="1"/>
  <c r="F93" i="9"/>
  <c r="U93" i="9"/>
  <c r="V93" i="9"/>
  <c r="IK92" i="3"/>
  <c r="IQ92" i="3"/>
  <c r="IR92" i="3"/>
  <c r="IO92" i="3"/>
  <c r="VN74" i="3"/>
  <c r="VO74" i="3"/>
  <c r="RS79" i="3"/>
  <c r="RR79" i="3"/>
  <c r="TZ76" i="3"/>
  <c r="UA76" i="3"/>
  <c r="UB76" i="3" s="1"/>
  <c r="KU88" i="3"/>
  <c r="KT88" i="3"/>
  <c r="JN92" i="9"/>
  <c r="LL92" i="9"/>
  <c r="DS92" i="9"/>
  <c r="FR92" i="9"/>
  <c r="HP92" i="9"/>
  <c r="IM91" i="3"/>
  <c r="IL91" i="3"/>
  <c r="NV84" i="3"/>
  <c r="NW84" i="3"/>
  <c r="TH76" i="3"/>
  <c r="DO3" i="3"/>
  <c r="DO4" i="3" s="1"/>
  <c r="DO5" i="3" s="1"/>
  <c r="JG90" i="3"/>
  <c r="JF90" i="3"/>
  <c r="TF77" i="3"/>
  <c r="TG77" i="3"/>
  <c r="QX80" i="3"/>
  <c r="QY80" i="3"/>
  <c r="PL81" i="3"/>
  <c r="DX102" i="3"/>
  <c r="DU102" i="3"/>
  <c r="DV102" i="3"/>
  <c r="QG82" i="3"/>
  <c r="QC82" i="3"/>
  <c r="QJ82" i="3"/>
  <c r="QI82" i="3"/>
  <c r="JK91" i="3"/>
  <c r="JE91" i="3"/>
  <c r="JI91" i="3"/>
  <c r="JL91" i="3"/>
  <c r="EP100" i="3"/>
  <c r="EO100" i="3"/>
  <c r="ER100" i="3"/>
  <c r="TI78" i="3"/>
  <c r="TK78" i="3"/>
  <c r="TE78" i="3"/>
  <c r="TL78" i="3"/>
  <c r="EY99" i="3"/>
  <c r="FB99" i="3"/>
  <c r="EZ99" i="3"/>
  <c r="RA81" i="3"/>
  <c r="RC81" i="3"/>
  <c r="QW81" i="3"/>
  <c r="RD81" i="3"/>
  <c r="FL98" i="3"/>
  <c r="FJ98" i="3"/>
  <c r="FI98" i="3"/>
  <c r="LT88" i="3"/>
  <c r="LM88" i="3"/>
  <c r="LS88" i="3"/>
  <c r="LQ88" i="3"/>
  <c r="GC96" i="3"/>
  <c r="GF96" i="3"/>
  <c r="GD96" i="3"/>
  <c r="OO84" i="3"/>
  <c r="OS84" i="3"/>
  <c r="OU84" i="3"/>
  <c r="OV84" i="3"/>
  <c r="UE77" i="3"/>
  <c r="TY77" i="3"/>
  <c r="UC77" i="3"/>
  <c r="UF77" i="3"/>
  <c r="KZ89" i="3"/>
  <c r="KY89" i="3"/>
  <c r="KW89" i="3"/>
  <c r="KS89" i="3"/>
  <c r="SO79" i="3"/>
  <c r="SK79" i="3"/>
  <c r="SQ79" i="3"/>
  <c r="SR79" i="3"/>
  <c r="HT93" i="3"/>
  <c r="HQ93" i="3"/>
  <c r="HR93" i="3"/>
  <c r="XG73" i="3"/>
  <c r="XE73" i="3"/>
  <c r="XH73" i="3"/>
  <c r="XA73" i="3"/>
  <c r="MN87" i="3"/>
  <c r="MG87" i="3"/>
  <c r="MM87" i="3"/>
  <c r="MK87" i="3"/>
  <c r="OB85" i="3"/>
  <c r="NY85" i="3"/>
  <c r="OA85" i="3"/>
  <c r="NU85" i="3"/>
  <c r="OQ83" i="3"/>
  <c r="OP83" i="3"/>
  <c r="SL78" i="3"/>
  <c r="SM78" i="3"/>
  <c r="KB86" i="3"/>
  <c r="AG96" i="3"/>
  <c r="AH95" i="3"/>
  <c r="JX89" i="3"/>
  <c r="JW90" i="3"/>
  <c r="AI94" i="3"/>
  <c r="AJ94" i="3"/>
  <c r="AL94" i="3"/>
  <c r="KF88" i="3"/>
  <c r="KE88" i="3"/>
  <c r="JY88" i="3"/>
  <c r="KC88" i="3"/>
  <c r="JZ87" i="3"/>
  <c r="KA87" i="3"/>
  <c r="UP78" i="3"/>
  <c r="GJ97" i="3"/>
  <c r="MD89" i="3"/>
  <c r="NR87" i="3"/>
  <c r="EL102" i="3"/>
  <c r="PF85" i="3"/>
  <c r="DB15" i="3"/>
  <c r="GT96" i="3"/>
  <c r="LJ90" i="3"/>
  <c r="TV79" i="3"/>
  <c r="VJ77" i="3"/>
  <c r="WD76" i="3"/>
  <c r="EV101" i="3"/>
  <c r="DB14" i="3"/>
  <c r="RN82" i="3"/>
  <c r="JB93" i="3"/>
  <c r="JV90" i="3"/>
  <c r="DL15" i="3"/>
  <c r="OL86" i="3"/>
  <c r="DB12" i="3"/>
  <c r="DB13" i="3"/>
  <c r="PZ84" i="3"/>
  <c r="QT83" i="3"/>
  <c r="FF100" i="3"/>
  <c r="SH81" i="3"/>
  <c r="AF96" i="3"/>
  <c r="DB11" i="3"/>
  <c r="HN95" i="3"/>
  <c r="EB103" i="3"/>
  <c r="TB80" i="3"/>
  <c r="KP91" i="3"/>
  <c r="FP99" i="3"/>
  <c r="MX88" i="3"/>
  <c r="WX75" i="3"/>
  <c r="FZ98" i="3"/>
  <c r="IH94" i="3"/>
  <c r="TH77" i="3" l="1"/>
  <c r="QF81" i="3"/>
  <c r="PL82" i="3"/>
  <c r="NX84" i="3"/>
  <c r="ND85" i="3"/>
  <c r="LP87" i="3"/>
  <c r="IN91" i="3"/>
  <c r="VP74" i="3"/>
  <c r="XD72" i="3"/>
  <c r="SN78" i="3"/>
  <c r="MJ86" i="3"/>
  <c r="JN93" i="9"/>
  <c r="KV88" i="3"/>
  <c r="JH90" i="3"/>
  <c r="WJ73" i="3"/>
  <c r="DC30" i="3"/>
  <c r="DD30" i="3" s="1"/>
  <c r="DC16" i="3"/>
  <c r="DD16" i="3" s="1"/>
  <c r="DC29" i="3"/>
  <c r="DD29" i="3" s="1"/>
  <c r="DC12" i="3"/>
  <c r="DD12" i="3" s="1"/>
  <c r="DC17" i="3"/>
  <c r="DD17" i="3" s="1"/>
  <c r="DC22" i="3"/>
  <c r="DD22" i="3" s="1"/>
  <c r="DC18" i="3"/>
  <c r="DD18" i="3" s="1"/>
  <c r="DC37" i="3"/>
  <c r="DD37" i="3" s="1"/>
  <c r="DC45" i="3"/>
  <c r="DC53" i="3"/>
  <c r="DC61" i="3"/>
  <c r="DC69" i="3"/>
  <c r="DC77" i="3"/>
  <c r="DC85" i="3"/>
  <c r="DC93" i="3"/>
  <c r="DC101" i="3"/>
  <c r="DC28" i="3"/>
  <c r="DD28" i="3" s="1"/>
  <c r="DC55" i="3"/>
  <c r="DC71" i="3"/>
  <c r="DC87" i="3"/>
  <c r="DC103" i="3"/>
  <c r="DC32" i="3"/>
  <c r="DD32" i="3" s="1"/>
  <c r="DC44" i="3"/>
  <c r="DC60" i="3"/>
  <c r="DC76" i="3"/>
  <c r="DC92" i="3"/>
  <c r="DC23" i="3"/>
  <c r="DD23" i="3" s="1"/>
  <c r="DC34" i="3"/>
  <c r="DD34" i="3" s="1"/>
  <c r="DC42" i="3"/>
  <c r="DC50" i="3"/>
  <c r="DC58" i="3"/>
  <c r="DC66" i="3"/>
  <c r="DC74" i="3"/>
  <c r="DC82" i="3"/>
  <c r="DC90" i="3"/>
  <c r="DC98" i="3"/>
  <c r="DC24" i="3"/>
  <c r="DD24" i="3" s="1"/>
  <c r="DC31" i="3"/>
  <c r="DD31" i="3" s="1"/>
  <c r="DC39" i="3"/>
  <c r="DC51" i="3"/>
  <c r="DC67" i="3"/>
  <c r="DC83" i="3"/>
  <c r="DC99" i="3"/>
  <c r="DC40" i="3"/>
  <c r="DC56" i="3"/>
  <c r="DC72" i="3"/>
  <c r="DC88" i="3"/>
  <c r="DC15" i="3"/>
  <c r="DD15" i="3" s="1"/>
  <c r="DC14" i="3"/>
  <c r="DD14" i="3" s="1"/>
  <c r="DC13" i="3"/>
  <c r="DD13" i="3" s="1"/>
  <c r="DC11" i="3"/>
  <c r="DD11" i="3" s="1"/>
  <c r="DC26" i="3"/>
  <c r="DD26" i="3" s="1"/>
  <c r="DC33" i="3"/>
  <c r="DD33" i="3" s="1"/>
  <c r="DC41" i="3"/>
  <c r="DC49" i="3"/>
  <c r="DC57" i="3"/>
  <c r="DC65" i="3"/>
  <c r="DC73" i="3"/>
  <c r="DC81" i="3"/>
  <c r="DC89" i="3"/>
  <c r="DC97" i="3"/>
  <c r="DC20" i="3"/>
  <c r="DD20" i="3" s="1"/>
  <c r="DC43" i="3"/>
  <c r="DC63" i="3"/>
  <c r="DC79" i="3"/>
  <c r="DC95" i="3"/>
  <c r="DC21" i="3"/>
  <c r="DD21" i="3" s="1"/>
  <c r="DC36" i="3"/>
  <c r="DD36" i="3" s="1"/>
  <c r="DC52" i="3"/>
  <c r="DC68" i="3"/>
  <c r="DC84" i="3"/>
  <c r="DC100" i="3"/>
  <c r="DC27" i="3"/>
  <c r="DD27" i="3" s="1"/>
  <c r="DC38" i="3"/>
  <c r="DD38" i="3" s="1"/>
  <c r="DC46" i="3"/>
  <c r="DC54" i="3"/>
  <c r="DC62" i="3"/>
  <c r="DC70" i="3"/>
  <c r="DC78" i="3"/>
  <c r="DC86" i="3"/>
  <c r="DC94" i="3"/>
  <c r="DC102" i="3"/>
  <c r="DC19" i="3"/>
  <c r="DD19" i="3" s="1"/>
  <c r="DC35" i="3"/>
  <c r="DD35" i="3" s="1"/>
  <c r="DC47" i="3"/>
  <c r="DC59" i="3"/>
  <c r="DC75" i="3"/>
  <c r="DC91" i="3"/>
  <c r="DC25" i="3"/>
  <c r="DD25" i="3" s="1"/>
  <c r="DC48" i="3"/>
  <c r="DC64" i="3"/>
  <c r="DC80" i="3"/>
  <c r="DC96" i="3"/>
  <c r="IJ94" i="3"/>
  <c r="II95" i="3"/>
  <c r="RO83" i="3"/>
  <c r="RP82" i="3"/>
  <c r="WF76" i="3"/>
  <c r="WE77" i="3"/>
  <c r="GK98" i="3"/>
  <c r="GL97" i="3"/>
  <c r="FQ100" i="3"/>
  <c r="FR99" i="3"/>
  <c r="UR78" i="3"/>
  <c r="UQ79" i="3"/>
  <c r="MZ88" i="3"/>
  <c r="MY89" i="3"/>
  <c r="NS88" i="3"/>
  <c r="NT87" i="3"/>
  <c r="ME90" i="3"/>
  <c r="MF89" i="3"/>
  <c r="WY76" i="3"/>
  <c r="WZ75" i="3"/>
  <c r="KR91" i="3"/>
  <c r="KQ92" i="3"/>
  <c r="TX79" i="3"/>
  <c r="TW80" i="3"/>
  <c r="ON86" i="3"/>
  <c r="OM87" i="3"/>
  <c r="GB98" i="3"/>
  <c r="GA99" i="3"/>
  <c r="EW102" i="3"/>
  <c r="EX101" i="3"/>
  <c r="EN102" i="3"/>
  <c r="EM103" i="3"/>
  <c r="JD93" i="3"/>
  <c r="JC94" i="3"/>
  <c r="HO96" i="3"/>
  <c r="C95" i="9"/>
  <c r="D95" i="9" s="1"/>
  <c r="HP95" i="3"/>
  <c r="GV96" i="3"/>
  <c r="GU97" i="3"/>
  <c r="VL77" i="3"/>
  <c r="VK78" i="3"/>
  <c r="ED103" i="3"/>
  <c r="PH85" i="3"/>
  <c r="PG86" i="3"/>
  <c r="SJ81" i="3"/>
  <c r="SI82" i="3"/>
  <c r="LL90" i="3"/>
  <c r="LK91" i="3"/>
  <c r="FH100" i="3"/>
  <c r="FG101" i="3"/>
  <c r="QV83" i="3"/>
  <c r="QU84" i="3"/>
  <c r="TD80" i="3"/>
  <c r="TC81" i="3"/>
  <c r="QA85" i="3"/>
  <c r="QB84" i="3"/>
  <c r="XC73" i="3"/>
  <c r="XB73" i="3"/>
  <c r="LO88" i="3"/>
  <c r="LN88" i="3"/>
  <c r="JG91" i="3"/>
  <c r="JF91" i="3"/>
  <c r="QZ80" i="3"/>
  <c r="WI74" i="3"/>
  <c r="WH74" i="3"/>
  <c r="VN75" i="3"/>
  <c r="VO75" i="3"/>
  <c r="VP75" i="3" s="1"/>
  <c r="LM94" i="9"/>
  <c r="LH94" i="9"/>
  <c r="JK94" i="9"/>
  <c r="FQ94" i="9"/>
  <c r="HN94" i="9"/>
  <c r="HM94" i="9"/>
  <c r="FO94" i="9"/>
  <c r="FN94" i="9"/>
  <c r="DR94" i="9"/>
  <c r="DT94" i="9"/>
  <c r="BR94" i="9"/>
  <c r="BU94" i="9" s="1"/>
  <c r="G94" i="9"/>
  <c r="V94" i="9"/>
  <c r="LI94" i="9"/>
  <c r="JO94" i="9"/>
  <c r="JJ94" i="9"/>
  <c r="HO94" i="9"/>
  <c r="HQ94" i="9"/>
  <c r="HL94" i="9"/>
  <c r="FP94" i="9"/>
  <c r="FS94" i="9"/>
  <c r="DQ94" i="9"/>
  <c r="DP94" i="9"/>
  <c r="X94" i="9"/>
  <c r="BV94" i="9"/>
  <c r="F94" i="9"/>
  <c r="U94" i="9"/>
  <c r="T94" i="9"/>
  <c r="GW95" i="3"/>
  <c r="GZ95" i="3"/>
  <c r="GX95" i="3"/>
  <c r="VQ76" i="3"/>
  <c r="VT76" i="3"/>
  <c r="VS76" i="3"/>
  <c r="VM76" i="3"/>
  <c r="EE102" i="3"/>
  <c r="EF102" i="3"/>
  <c r="EH102" i="3"/>
  <c r="EI3" i="3"/>
  <c r="EI4" i="3" s="1"/>
  <c r="EI5" i="3" s="1"/>
  <c r="PM84" i="3"/>
  <c r="PI84" i="3"/>
  <c r="PO84" i="3"/>
  <c r="PP84" i="3"/>
  <c r="SO80" i="3"/>
  <c r="SK80" i="3"/>
  <c r="SQ80" i="3"/>
  <c r="SR80" i="3"/>
  <c r="LT89" i="3"/>
  <c r="LQ89" i="3"/>
  <c r="LS89" i="3"/>
  <c r="LM89" i="3"/>
  <c r="FL99" i="3"/>
  <c r="FI99" i="3"/>
  <c r="FJ99" i="3"/>
  <c r="RC82" i="3"/>
  <c r="RA82" i="3"/>
  <c r="QW82" i="3"/>
  <c r="RD82" i="3"/>
  <c r="TL79" i="3"/>
  <c r="TK79" i="3"/>
  <c r="TE79" i="3"/>
  <c r="TI79" i="3"/>
  <c r="QG83" i="3"/>
  <c r="QI83" i="3"/>
  <c r="QC83" i="3"/>
  <c r="QJ83" i="3"/>
  <c r="DX103" i="3"/>
  <c r="DV103" i="3"/>
  <c r="DU103" i="3"/>
  <c r="DY3" i="3"/>
  <c r="DY4" i="3" s="1"/>
  <c r="DY5" i="3" s="1"/>
  <c r="OR83" i="3"/>
  <c r="MI87" i="3"/>
  <c r="MH87" i="3"/>
  <c r="OP84" i="3"/>
  <c r="OQ84" i="3"/>
  <c r="TF78" i="3"/>
  <c r="TG78" i="3"/>
  <c r="QE82" i="3"/>
  <c r="QD82" i="3"/>
  <c r="W93" i="9"/>
  <c r="NC86" i="3"/>
  <c r="NB86" i="3"/>
  <c r="PK83" i="3"/>
  <c r="PJ83" i="3"/>
  <c r="NV85" i="3"/>
  <c r="NW85" i="3"/>
  <c r="NX85" i="3" s="1"/>
  <c r="SL79" i="3"/>
  <c r="SM79" i="3"/>
  <c r="KT89" i="3"/>
  <c r="KU89" i="3"/>
  <c r="KV89" i="3" s="1"/>
  <c r="TZ77" i="3"/>
  <c r="UA77" i="3"/>
  <c r="QX81" i="3"/>
  <c r="QY81" i="3"/>
  <c r="QZ81" i="3" s="1"/>
  <c r="RT79" i="3"/>
  <c r="IM92" i="3"/>
  <c r="IL92" i="3"/>
  <c r="DS93" i="9"/>
  <c r="FR93" i="9"/>
  <c r="HP93" i="9"/>
  <c r="LL93" i="9"/>
  <c r="RR80" i="3"/>
  <c r="RS80" i="3"/>
  <c r="UT76" i="3"/>
  <c r="UU76" i="3"/>
  <c r="UV75" i="3"/>
  <c r="IR93" i="3"/>
  <c r="IO93" i="3"/>
  <c r="IK93" i="3"/>
  <c r="IQ93" i="3"/>
  <c r="HT94" i="3"/>
  <c r="HR94" i="3"/>
  <c r="HQ94" i="3"/>
  <c r="RU81" i="3"/>
  <c r="RQ81" i="3"/>
  <c r="RX81" i="3"/>
  <c r="RW81" i="3"/>
  <c r="WG75" i="3"/>
  <c r="WK75" i="3"/>
  <c r="WN75" i="3"/>
  <c r="WM75" i="3"/>
  <c r="GN96" i="3"/>
  <c r="GM96" i="3"/>
  <c r="GP96" i="3"/>
  <c r="FS98" i="3"/>
  <c r="FV98" i="3"/>
  <c r="FT98" i="3"/>
  <c r="UY77" i="3"/>
  <c r="US77" i="3"/>
  <c r="UZ77" i="3"/>
  <c r="UW77" i="3"/>
  <c r="NE87" i="3"/>
  <c r="NA87" i="3"/>
  <c r="NH87" i="3"/>
  <c r="NG87" i="3"/>
  <c r="OA86" i="3"/>
  <c r="NY86" i="3"/>
  <c r="OB86" i="3"/>
  <c r="NU86" i="3"/>
  <c r="MG88" i="3"/>
  <c r="MN88" i="3"/>
  <c r="MM88" i="3"/>
  <c r="MK88" i="3"/>
  <c r="XH74" i="3"/>
  <c r="XA74" i="3"/>
  <c r="XE74" i="3"/>
  <c r="XG74" i="3"/>
  <c r="KS90" i="3"/>
  <c r="KY90" i="3"/>
  <c r="KW90" i="3"/>
  <c r="KZ90" i="3"/>
  <c r="UE78" i="3"/>
  <c r="UF78" i="3"/>
  <c r="UC78" i="3"/>
  <c r="TY78" i="3"/>
  <c r="OO85" i="3"/>
  <c r="OU85" i="3"/>
  <c r="OS85" i="3"/>
  <c r="OV85" i="3"/>
  <c r="GF97" i="3"/>
  <c r="GD97" i="3"/>
  <c r="GC97" i="3"/>
  <c r="EY100" i="3"/>
  <c r="FB100" i="3"/>
  <c r="EZ100" i="3"/>
  <c r="EP101" i="3"/>
  <c r="EO101" i="3"/>
  <c r="ER101" i="3"/>
  <c r="JK92" i="3"/>
  <c r="JI92" i="3"/>
  <c r="JL92" i="3"/>
  <c r="JE92" i="3"/>
  <c r="KB87" i="3"/>
  <c r="JW91" i="3"/>
  <c r="JX90" i="3"/>
  <c r="AG97" i="3"/>
  <c r="AH96" i="3"/>
  <c r="KE89" i="3"/>
  <c r="KF89" i="3"/>
  <c r="JY89" i="3"/>
  <c r="KC89" i="3"/>
  <c r="AI95" i="3"/>
  <c r="AJ95" i="3"/>
  <c r="AL95" i="3"/>
  <c r="JZ88" i="3"/>
  <c r="KA88" i="3"/>
  <c r="FP100" i="3"/>
  <c r="UP79" i="3"/>
  <c r="DL14" i="3"/>
  <c r="EV102" i="3"/>
  <c r="PF86" i="3"/>
  <c r="VJ78" i="3"/>
  <c r="KP92" i="3"/>
  <c r="QT84" i="3"/>
  <c r="TB81" i="3"/>
  <c r="MX89" i="3"/>
  <c r="WD77" i="3"/>
  <c r="FF101" i="3"/>
  <c r="EL103" i="3"/>
  <c r="NR88" i="3"/>
  <c r="PZ85" i="3"/>
  <c r="WX76" i="3"/>
  <c r="DL13" i="3"/>
  <c r="OL87" i="3"/>
  <c r="FZ99" i="3"/>
  <c r="MD90" i="3"/>
  <c r="LJ91" i="3"/>
  <c r="JV91" i="3"/>
  <c r="TV80" i="3"/>
  <c r="HN96" i="3"/>
  <c r="DL11" i="3"/>
  <c r="JB94" i="3"/>
  <c r="RN83" i="3"/>
  <c r="GJ98" i="3"/>
  <c r="DL12" i="3"/>
  <c r="SH82" i="3"/>
  <c r="IH95" i="3"/>
  <c r="GT97" i="3"/>
  <c r="AF97" i="3"/>
  <c r="UV76" i="3" l="1"/>
  <c r="TH78" i="3"/>
  <c r="UB77" i="3"/>
  <c r="SN79" i="3"/>
  <c r="QF82" i="3"/>
  <c r="MJ87" i="3"/>
  <c r="RT80" i="3"/>
  <c r="OR84" i="3"/>
  <c r="ND86" i="3"/>
  <c r="W94" i="9"/>
  <c r="JN94" i="9"/>
  <c r="JH91" i="3"/>
  <c r="LP88" i="3"/>
  <c r="XD73" i="3"/>
  <c r="QB85" i="3"/>
  <c r="QA86" i="3"/>
  <c r="VL78" i="3"/>
  <c r="VK79" i="3"/>
  <c r="GV97" i="3"/>
  <c r="GU98" i="3"/>
  <c r="C96" i="9"/>
  <c r="D96" i="9" s="1"/>
  <c r="HP96" i="3"/>
  <c r="HO97" i="3"/>
  <c r="EW103" i="3"/>
  <c r="EX102" i="3"/>
  <c r="WZ76" i="3"/>
  <c r="WY77" i="3"/>
  <c r="MF90" i="3"/>
  <c r="ME91" i="3"/>
  <c r="NT88" i="3"/>
  <c r="NS89" i="3"/>
  <c r="FQ101" i="3"/>
  <c r="FR100" i="3"/>
  <c r="GK99" i="3"/>
  <c r="GL98" i="3"/>
  <c r="RO84" i="3"/>
  <c r="RP83" i="3"/>
  <c r="DM11" i="3"/>
  <c r="DN11" i="3" s="1"/>
  <c r="DM23" i="3"/>
  <c r="DM12" i="3"/>
  <c r="DN12" i="3" s="1"/>
  <c r="DM13" i="3"/>
  <c r="DN13" i="3" s="1"/>
  <c r="DM38" i="3"/>
  <c r="DM46" i="3"/>
  <c r="DM54" i="3"/>
  <c r="DM62" i="3"/>
  <c r="DM70" i="3"/>
  <c r="DM78" i="3"/>
  <c r="DM86" i="3"/>
  <c r="DM94" i="3"/>
  <c r="DM102" i="3"/>
  <c r="DM25" i="3"/>
  <c r="DM32" i="3"/>
  <c r="DM48" i="3"/>
  <c r="DM64" i="3"/>
  <c r="DM80" i="3"/>
  <c r="DM96" i="3"/>
  <c r="DM30" i="3"/>
  <c r="DM37" i="3"/>
  <c r="DM53" i="3"/>
  <c r="DM69" i="3"/>
  <c r="DM85" i="3"/>
  <c r="DM20" i="3"/>
  <c r="DM28" i="3"/>
  <c r="DM31" i="3"/>
  <c r="DM39" i="3"/>
  <c r="DM47" i="3"/>
  <c r="DM55" i="3"/>
  <c r="DM63" i="3"/>
  <c r="DM71" i="3"/>
  <c r="DM79" i="3"/>
  <c r="DM87" i="3"/>
  <c r="DM95" i="3"/>
  <c r="DM103" i="3"/>
  <c r="DM15" i="3"/>
  <c r="DN15" i="3" s="1"/>
  <c r="DM44" i="3"/>
  <c r="DM60" i="3"/>
  <c r="DM76" i="3"/>
  <c r="DM92" i="3"/>
  <c r="DM26" i="3"/>
  <c r="DM33" i="3"/>
  <c r="DM49" i="3"/>
  <c r="DM65" i="3"/>
  <c r="DM81" i="3"/>
  <c r="DM97" i="3"/>
  <c r="DM27" i="3"/>
  <c r="DM18" i="3"/>
  <c r="DN18" i="3" s="1"/>
  <c r="DM34" i="3"/>
  <c r="DM42" i="3"/>
  <c r="DM50" i="3"/>
  <c r="DM58" i="3"/>
  <c r="DM66" i="3"/>
  <c r="DM74" i="3"/>
  <c r="DM82" i="3"/>
  <c r="DM90" i="3"/>
  <c r="DM98" i="3"/>
  <c r="DM21" i="3"/>
  <c r="DM17" i="3"/>
  <c r="DN17" i="3" s="1"/>
  <c r="DM40" i="3"/>
  <c r="DM56" i="3"/>
  <c r="DM72" i="3"/>
  <c r="DM88" i="3"/>
  <c r="DM22" i="3"/>
  <c r="DM19" i="3"/>
  <c r="DM45" i="3"/>
  <c r="DM61" i="3"/>
  <c r="DM77" i="3"/>
  <c r="DM93" i="3"/>
  <c r="DM24" i="3"/>
  <c r="DM16" i="3"/>
  <c r="DN16" i="3" s="1"/>
  <c r="DM35" i="3"/>
  <c r="DM43" i="3"/>
  <c r="DM51" i="3"/>
  <c r="DM59" i="3"/>
  <c r="DM67" i="3"/>
  <c r="DM75" i="3"/>
  <c r="DM83" i="3"/>
  <c r="DM91" i="3"/>
  <c r="DM99" i="3"/>
  <c r="DM29" i="3"/>
  <c r="DM36" i="3"/>
  <c r="DM52" i="3"/>
  <c r="DM68" i="3"/>
  <c r="DM84" i="3"/>
  <c r="DM100" i="3"/>
  <c r="DM14" i="3"/>
  <c r="DN14" i="3" s="1"/>
  <c r="DM41" i="3"/>
  <c r="DM57" i="3"/>
  <c r="DM73" i="3"/>
  <c r="DM89" i="3"/>
  <c r="DM101" i="3"/>
  <c r="TD81" i="3"/>
  <c r="TC82" i="3"/>
  <c r="QU85" i="3"/>
  <c r="QV84" i="3"/>
  <c r="FH101" i="3"/>
  <c r="FG102" i="3"/>
  <c r="LL91" i="3"/>
  <c r="LK92" i="3"/>
  <c r="SI83" i="3"/>
  <c r="SJ82" i="3"/>
  <c r="PG87" i="3"/>
  <c r="PH86" i="3"/>
  <c r="JC95" i="3"/>
  <c r="JD94" i="3"/>
  <c r="EN103" i="3"/>
  <c r="GB99" i="3"/>
  <c r="GA100" i="3"/>
  <c r="OM88" i="3"/>
  <c r="ON87" i="3"/>
  <c r="TX80" i="3"/>
  <c r="TW81" i="3"/>
  <c r="KQ93" i="3"/>
  <c r="KR92" i="3"/>
  <c r="MZ89" i="3"/>
  <c r="MY90" i="3"/>
  <c r="UR79" i="3"/>
  <c r="UQ80" i="3"/>
  <c r="WE78" i="3"/>
  <c r="WF77" i="3"/>
  <c r="IJ95" i="3"/>
  <c r="II96" i="3"/>
  <c r="JG92" i="3"/>
  <c r="JF92" i="3"/>
  <c r="TZ78" i="3"/>
  <c r="UA78" i="3"/>
  <c r="NB87" i="3"/>
  <c r="NC87" i="3"/>
  <c r="ND87" i="3" s="1"/>
  <c r="UU77" i="3"/>
  <c r="UT77" i="3"/>
  <c r="RS81" i="3"/>
  <c r="RR81" i="3"/>
  <c r="FR94" i="9"/>
  <c r="LL94" i="9"/>
  <c r="TI80" i="3"/>
  <c r="TE80" i="3"/>
  <c r="TL80" i="3"/>
  <c r="TK80" i="3"/>
  <c r="RC83" i="3"/>
  <c r="QW83" i="3"/>
  <c r="RD83" i="3"/>
  <c r="RA83" i="3"/>
  <c r="FI100" i="3"/>
  <c r="FJ100" i="3"/>
  <c r="FL100" i="3"/>
  <c r="LT90" i="3"/>
  <c r="LQ90" i="3"/>
  <c r="LS90" i="3"/>
  <c r="LM90" i="3"/>
  <c r="SR81" i="3"/>
  <c r="SQ81" i="3"/>
  <c r="SK81" i="3"/>
  <c r="SO81" i="3"/>
  <c r="PO85" i="3"/>
  <c r="PI85" i="3"/>
  <c r="PM85" i="3"/>
  <c r="PP85" i="3"/>
  <c r="HT95" i="3"/>
  <c r="HQ95" i="3"/>
  <c r="HR95" i="3"/>
  <c r="JK93" i="3"/>
  <c r="JL93" i="3"/>
  <c r="JI93" i="3"/>
  <c r="JE93" i="3"/>
  <c r="EP102" i="3"/>
  <c r="EO102" i="3"/>
  <c r="ER102" i="3"/>
  <c r="GF98" i="3"/>
  <c r="GD98" i="3"/>
  <c r="GC98" i="3"/>
  <c r="OV86" i="3"/>
  <c r="OS86" i="3"/>
  <c r="OO86" i="3"/>
  <c r="OU86" i="3"/>
  <c r="UF79" i="3"/>
  <c r="UC79" i="3"/>
  <c r="UE79" i="3"/>
  <c r="TY79" i="3"/>
  <c r="KY91" i="3"/>
  <c r="KW91" i="3"/>
  <c r="KZ91" i="3"/>
  <c r="KS91" i="3"/>
  <c r="NE88" i="3"/>
  <c r="NA88" i="3"/>
  <c r="NG88" i="3"/>
  <c r="NH88" i="3"/>
  <c r="US78" i="3"/>
  <c r="UY78" i="3"/>
  <c r="UZ78" i="3"/>
  <c r="UW78" i="3"/>
  <c r="WM76" i="3"/>
  <c r="WN76" i="3"/>
  <c r="WG76" i="3"/>
  <c r="WK76" i="3"/>
  <c r="IR94" i="3"/>
  <c r="IO94" i="3"/>
  <c r="IK94" i="3"/>
  <c r="IQ94" i="3"/>
  <c r="KT90" i="3"/>
  <c r="KU90" i="3"/>
  <c r="KV90" i="3" s="1"/>
  <c r="MH88" i="3"/>
  <c r="MI88" i="3"/>
  <c r="NW86" i="3"/>
  <c r="NV86" i="3"/>
  <c r="IM93" i="3"/>
  <c r="IL93" i="3"/>
  <c r="QD83" i="3"/>
  <c r="QE83" i="3"/>
  <c r="QF83" i="3" s="1"/>
  <c r="SL80" i="3"/>
  <c r="SM80" i="3"/>
  <c r="OP85" i="3"/>
  <c r="OQ85" i="3"/>
  <c r="OR85" i="3" s="1"/>
  <c r="XB74" i="3"/>
  <c r="XC74" i="3"/>
  <c r="WI75" i="3"/>
  <c r="WH75" i="3"/>
  <c r="IN92" i="3"/>
  <c r="PL83" i="3"/>
  <c r="TF79" i="3"/>
  <c r="TG79" i="3"/>
  <c r="TH79" i="3" s="1"/>
  <c r="QX82" i="3"/>
  <c r="QY82" i="3"/>
  <c r="LN89" i="3"/>
  <c r="LO89" i="3"/>
  <c r="LP89" i="3" s="1"/>
  <c r="PK84" i="3"/>
  <c r="PJ84" i="3"/>
  <c r="VO76" i="3"/>
  <c r="VN76" i="3"/>
  <c r="DS94" i="9"/>
  <c r="HP94" i="9"/>
  <c r="WJ74" i="3"/>
  <c r="QG84" i="3"/>
  <c r="QJ84" i="3"/>
  <c r="QI84" i="3"/>
  <c r="QC84" i="3"/>
  <c r="EF103" i="3"/>
  <c r="EH103" i="3"/>
  <c r="EE103" i="3"/>
  <c r="VS77" i="3"/>
  <c r="VM77" i="3"/>
  <c r="VT77" i="3"/>
  <c r="VQ77" i="3"/>
  <c r="GZ96" i="3"/>
  <c r="GW96" i="3"/>
  <c r="GX96" i="3"/>
  <c r="LM95" i="9"/>
  <c r="JK95" i="9"/>
  <c r="HL95" i="9"/>
  <c r="HN95" i="9"/>
  <c r="HM95" i="9"/>
  <c r="FS95" i="9"/>
  <c r="FO95" i="9"/>
  <c r="DR95" i="9"/>
  <c r="DP95" i="9"/>
  <c r="BV95" i="9"/>
  <c r="G95" i="9"/>
  <c r="V95" i="9"/>
  <c r="U95" i="9"/>
  <c r="LH95" i="9"/>
  <c r="JO95" i="9"/>
  <c r="JJ95" i="9"/>
  <c r="FQ95" i="9"/>
  <c r="HO95" i="9"/>
  <c r="FN95" i="9"/>
  <c r="FP95" i="9"/>
  <c r="DQ95" i="9"/>
  <c r="DT95" i="9"/>
  <c r="BR95" i="9"/>
  <c r="BU95" i="9" s="1"/>
  <c r="F95" i="9"/>
  <c r="LI95" i="9"/>
  <c r="HQ95" i="9"/>
  <c r="X95" i="9"/>
  <c r="T95" i="9"/>
  <c r="EY101" i="3"/>
  <c r="FB101" i="3"/>
  <c r="EZ101" i="3"/>
  <c r="XE75" i="3"/>
  <c r="XH75" i="3"/>
  <c r="XG75" i="3"/>
  <c r="XA75" i="3"/>
  <c r="MM89" i="3"/>
  <c r="MN89" i="3"/>
  <c r="MG89" i="3"/>
  <c r="MK89" i="3"/>
  <c r="NY87" i="3"/>
  <c r="NU87" i="3"/>
  <c r="OB87" i="3"/>
  <c r="OA87" i="3"/>
  <c r="FS99" i="3"/>
  <c r="FV99" i="3"/>
  <c r="FT99" i="3"/>
  <c r="GM97" i="3"/>
  <c r="GP97" i="3"/>
  <c r="GN97" i="3"/>
  <c r="RU82" i="3"/>
  <c r="RQ82" i="3"/>
  <c r="RW82" i="3"/>
  <c r="RX82" i="3"/>
  <c r="KB88" i="3"/>
  <c r="AG98" i="3"/>
  <c r="AH97" i="3"/>
  <c r="JX91" i="3"/>
  <c r="JW92" i="3"/>
  <c r="AI96" i="3"/>
  <c r="AJ96" i="3"/>
  <c r="AL96" i="3"/>
  <c r="JZ89" i="3"/>
  <c r="KA89" i="3"/>
  <c r="KF90" i="3"/>
  <c r="KE90" i="3"/>
  <c r="KC90" i="3"/>
  <c r="JY90" i="3"/>
  <c r="FZ100" i="3"/>
  <c r="EF17" i="3"/>
  <c r="DV12" i="3"/>
  <c r="UP80" i="3"/>
  <c r="SH83" i="3"/>
  <c r="WD78" i="3"/>
  <c r="EF11" i="3"/>
  <c r="EF23" i="3"/>
  <c r="DV18" i="3"/>
  <c r="VJ79" i="3"/>
  <c r="EF25" i="3"/>
  <c r="PZ86" i="3"/>
  <c r="EF14" i="3"/>
  <c r="EF18" i="3"/>
  <c r="DV23" i="3"/>
  <c r="DV15" i="3"/>
  <c r="FP101" i="3"/>
  <c r="EF21" i="3"/>
  <c r="WX77" i="3"/>
  <c r="EF20" i="3"/>
  <c r="EF28" i="3"/>
  <c r="EF16" i="3"/>
  <c r="EV103" i="3"/>
  <c r="DV16" i="3"/>
  <c r="LJ92" i="3"/>
  <c r="DV22" i="3"/>
  <c r="DV25" i="3"/>
  <c r="DV11" i="3"/>
  <c r="FF102" i="3"/>
  <c r="TB82" i="3"/>
  <c r="RN84" i="3"/>
  <c r="HN97" i="3"/>
  <c r="NR89" i="3"/>
  <c r="EF22" i="3"/>
  <c r="DV21" i="3"/>
  <c r="MD91" i="3"/>
  <c r="EF13" i="3"/>
  <c r="DV20" i="3"/>
  <c r="DV14" i="3"/>
  <c r="GT98" i="3"/>
  <c r="EF19" i="3"/>
  <c r="DV17" i="3"/>
  <c r="EF15" i="3"/>
  <c r="DV13" i="3"/>
  <c r="KP93" i="3"/>
  <c r="DV24" i="3"/>
  <c r="EF27" i="3"/>
  <c r="EF26" i="3"/>
  <c r="JB95" i="3"/>
  <c r="AF98" i="3"/>
  <c r="DV19" i="3"/>
  <c r="GJ99" i="3"/>
  <c r="EF12" i="3"/>
  <c r="QT85" i="3"/>
  <c r="EF24" i="3"/>
  <c r="OL88" i="3"/>
  <c r="JV92" i="3"/>
  <c r="TV81" i="3"/>
  <c r="PF87" i="3"/>
  <c r="MX90" i="3"/>
  <c r="IH96" i="3"/>
  <c r="PL84" i="3" l="1"/>
  <c r="IN93" i="3"/>
  <c r="RT81" i="3"/>
  <c r="QZ82" i="3"/>
  <c r="XD74" i="3"/>
  <c r="SN80" i="3"/>
  <c r="MJ88" i="3"/>
  <c r="UB78" i="3"/>
  <c r="WJ75" i="3"/>
  <c r="NX86" i="3"/>
  <c r="JN95" i="9"/>
  <c r="FR95" i="9"/>
  <c r="VP76" i="3"/>
  <c r="UV77" i="3"/>
  <c r="JH92" i="3"/>
  <c r="EG24" i="3"/>
  <c r="EH24" i="3" s="1"/>
  <c r="EG13" i="3"/>
  <c r="EH13" i="3" s="1"/>
  <c r="EG14" i="3"/>
  <c r="EH14" i="3" s="1"/>
  <c r="EG23" i="3"/>
  <c r="EH23" i="3" s="1"/>
  <c r="EG27" i="3"/>
  <c r="EH27" i="3" s="1"/>
  <c r="EG34" i="3"/>
  <c r="EH34" i="3" s="1"/>
  <c r="EG42" i="3"/>
  <c r="EH42" i="3" s="1"/>
  <c r="EG50" i="3"/>
  <c r="EG58" i="3"/>
  <c r="EG66" i="3"/>
  <c r="EG74" i="3"/>
  <c r="EG82" i="3"/>
  <c r="EG90" i="3"/>
  <c r="EG98" i="3"/>
  <c r="EG30" i="3"/>
  <c r="EH30" i="3" s="1"/>
  <c r="EG41" i="3"/>
  <c r="EH41" i="3" s="1"/>
  <c r="EG57" i="3"/>
  <c r="EG73" i="3"/>
  <c r="EG89" i="3"/>
  <c r="EG20" i="3"/>
  <c r="EH20" i="3" s="1"/>
  <c r="EG31" i="3"/>
  <c r="EH31" i="3" s="1"/>
  <c r="EG39" i="3"/>
  <c r="EH39" i="3" s="1"/>
  <c r="EG47" i="3"/>
  <c r="EG55" i="3"/>
  <c r="EG63" i="3"/>
  <c r="EG71" i="3"/>
  <c r="EG79" i="3"/>
  <c r="EG87" i="3"/>
  <c r="EG95" i="3"/>
  <c r="EG103" i="3"/>
  <c r="EG25" i="3"/>
  <c r="EH25" i="3" s="1"/>
  <c r="EG18" i="3"/>
  <c r="EH18" i="3" s="1"/>
  <c r="EG32" i="3"/>
  <c r="EH32" i="3" s="1"/>
  <c r="EG40" i="3"/>
  <c r="EH40" i="3" s="1"/>
  <c r="EG48" i="3"/>
  <c r="EG56" i="3"/>
  <c r="EG64" i="3"/>
  <c r="EG72" i="3"/>
  <c r="EG80" i="3"/>
  <c r="EG88" i="3"/>
  <c r="EG96" i="3"/>
  <c r="EG26" i="3"/>
  <c r="EH26" i="3" s="1"/>
  <c r="EG45" i="3"/>
  <c r="EG61" i="3"/>
  <c r="EG77" i="3"/>
  <c r="EG93" i="3"/>
  <c r="EG16" i="3"/>
  <c r="EH16" i="3" s="1"/>
  <c r="EG17" i="3"/>
  <c r="EH17" i="3" s="1"/>
  <c r="EG11" i="3"/>
  <c r="EH11" i="3" s="1"/>
  <c r="EG22" i="3"/>
  <c r="EH22" i="3" s="1"/>
  <c r="EG15" i="3"/>
  <c r="EH15" i="3" s="1"/>
  <c r="EG19" i="3"/>
  <c r="EH19" i="3" s="1"/>
  <c r="EG38" i="3"/>
  <c r="EH38" i="3" s="1"/>
  <c r="EG46" i="3"/>
  <c r="EG54" i="3"/>
  <c r="EG62" i="3"/>
  <c r="EG70" i="3"/>
  <c r="EG78" i="3"/>
  <c r="EG86" i="3"/>
  <c r="EG94" i="3"/>
  <c r="EG102" i="3"/>
  <c r="EG33" i="3"/>
  <c r="EH33" i="3" s="1"/>
  <c r="EG49" i="3"/>
  <c r="EG65" i="3"/>
  <c r="EG81" i="3"/>
  <c r="EG97" i="3"/>
  <c r="EG28" i="3"/>
  <c r="EH28" i="3" s="1"/>
  <c r="EG35" i="3"/>
  <c r="EH35" i="3" s="1"/>
  <c r="EG43" i="3"/>
  <c r="EH43" i="3" s="1"/>
  <c r="EG51" i="3"/>
  <c r="EG59" i="3"/>
  <c r="EG67" i="3"/>
  <c r="EG75" i="3"/>
  <c r="EG83" i="3"/>
  <c r="EG91" i="3"/>
  <c r="EG99" i="3"/>
  <c r="EG21" i="3"/>
  <c r="EH21" i="3" s="1"/>
  <c r="EG29" i="3"/>
  <c r="EH29" i="3" s="1"/>
  <c r="EG12" i="3"/>
  <c r="EH12" i="3" s="1"/>
  <c r="EG36" i="3"/>
  <c r="EH36" i="3" s="1"/>
  <c r="EG44" i="3"/>
  <c r="EG52" i="3"/>
  <c r="EG60" i="3"/>
  <c r="EG68" i="3"/>
  <c r="EG76" i="3"/>
  <c r="EG84" i="3"/>
  <c r="EG92" i="3"/>
  <c r="EG100" i="3"/>
  <c r="EG37" i="3"/>
  <c r="EH37" i="3" s="1"/>
  <c r="EG53" i="3"/>
  <c r="EG69" i="3"/>
  <c r="EG85" i="3"/>
  <c r="EG101" i="3"/>
  <c r="DW18" i="3"/>
  <c r="DX18" i="3" s="1"/>
  <c r="DW21" i="3"/>
  <c r="DX21" i="3" s="1"/>
  <c r="DW17" i="3"/>
  <c r="DX17" i="3" s="1"/>
  <c r="DW25" i="3"/>
  <c r="DX25" i="3" s="1"/>
  <c r="DW32" i="3"/>
  <c r="DX32" i="3" s="1"/>
  <c r="DW40" i="3"/>
  <c r="DW48" i="3"/>
  <c r="DW56" i="3"/>
  <c r="DW64" i="3"/>
  <c r="DW72" i="3"/>
  <c r="DW80" i="3"/>
  <c r="DW88" i="3"/>
  <c r="DW96" i="3"/>
  <c r="DW27" i="3"/>
  <c r="DX27" i="3" s="1"/>
  <c r="DW42" i="3"/>
  <c r="DW58" i="3"/>
  <c r="DW74" i="3"/>
  <c r="DW90" i="3"/>
  <c r="DW24" i="3"/>
  <c r="DX24" i="3" s="1"/>
  <c r="DW35" i="3"/>
  <c r="DW55" i="3"/>
  <c r="DW71" i="3"/>
  <c r="DW87" i="3"/>
  <c r="DW103" i="3"/>
  <c r="DW26" i="3"/>
  <c r="DX26" i="3" s="1"/>
  <c r="DW33" i="3"/>
  <c r="DW41" i="3"/>
  <c r="DW49" i="3"/>
  <c r="DW57" i="3"/>
  <c r="DW65" i="3"/>
  <c r="DW73" i="3"/>
  <c r="DW81" i="3"/>
  <c r="DW89" i="3"/>
  <c r="DW97" i="3"/>
  <c r="DW23" i="3"/>
  <c r="DX23" i="3" s="1"/>
  <c r="DW38" i="3"/>
  <c r="DW54" i="3"/>
  <c r="DW70" i="3"/>
  <c r="DW86" i="3"/>
  <c r="DW102" i="3"/>
  <c r="DW31" i="3"/>
  <c r="DX31" i="3" s="1"/>
  <c r="DW47" i="3"/>
  <c r="DW59" i="3"/>
  <c r="DW75" i="3"/>
  <c r="DW91" i="3"/>
  <c r="DW13" i="3"/>
  <c r="DX13" i="3" s="1"/>
  <c r="DW12" i="3"/>
  <c r="DX12" i="3" s="1"/>
  <c r="DW20" i="3"/>
  <c r="DX20" i="3" s="1"/>
  <c r="DW19" i="3"/>
  <c r="DX19" i="3" s="1"/>
  <c r="DW16" i="3"/>
  <c r="DX16" i="3" s="1"/>
  <c r="DW15" i="3"/>
  <c r="DX15" i="3" s="1"/>
  <c r="DW29" i="3"/>
  <c r="DX29" i="3" s="1"/>
  <c r="DW36" i="3"/>
  <c r="DW44" i="3"/>
  <c r="DW52" i="3"/>
  <c r="DW60" i="3"/>
  <c r="DW68" i="3"/>
  <c r="DW76" i="3"/>
  <c r="DW84" i="3"/>
  <c r="DW92" i="3"/>
  <c r="DW100" i="3"/>
  <c r="DW11" i="3"/>
  <c r="DX11" i="3" s="1"/>
  <c r="DW50" i="3"/>
  <c r="DW66" i="3"/>
  <c r="DW82" i="3"/>
  <c r="DW98" i="3"/>
  <c r="DW28" i="3"/>
  <c r="DX28" i="3" s="1"/>
  <c r="DW43" i="3"/>
  <c r="DW63" i="3"/>
  <c r="DW79" i="3"/>
  <c r="DW95" i="3"/>
  <c r="DW22" i="3"/>
  <c r="DX22" i="3" s="1"/>
  <c r="DW14" i="3"/>
  <c r="DX14" i="3" s="1"/>
  <c r="DW37" i="3"/>
  <c r="DW45" i="3"/>
  <c r="DW53" i="3"/>
  <c r="DW61" i="3"/>
  <c r="DW69" i="3"/>
  <c r="DW77" i="3"/>
  <c r="DW85" i="3"/>
  <c r="DW93" i="3"/>
  <c r="DW101" i="3"/>
  <c r="DW34" i="3"/>
  <c r="DW46" i="3"/>
  <c r="DW62" i="3"/>
  <c r="DW78" i="3"/>
  <c r="DW94" i="3"/>
  <c r="DW30" i="3"/>
  <c r="DX30" i="3" s="1"/>
  <c r="DW39" i="3"/>
  <c r="DW51" i="3"/>
  <c r="DW67" i="3"/>
  <c r="DW83" i="3"/>
  <c r="DW99" i="3"/>
  <c r="WE79" i="3"/>
  <c r="WF78" i="3"/>
  <c r="KR93" i="3"/>
  <c r="KQ94" i="3"/>
  <c r="OM89" i="3"/>
  <c r="ON88" i="3"/>
  <c r="LL92" i="3"/>
  <c r="LK93" i="3"/>
  <c r="FG103" i="3"/>
  <c r="FH102" i="3"/>
  <c r="TC83" i="3"/>
  <c r="TD82" i="3"/>
  <c r="RO85" i="3"/>
  <c r="RP84" i="3"/>
  <c r="GK100" i="3"/>
  <c r="GL99" i="3"/>
  <c r="FQ102" i="3"/>
  <c r="FR101" i="3"/>
  <c r="EX103" i="3"/>
  <c r="GV98" i="3"/>
  <c r="GU99" i="3"/>
  <c r="VL79" i="3"/>
  <c r="VK80" i="3"/>
  <c r="QB86" i="3"/>
  <c r="QA87" i="3"/>
  <c r="IJ96" i="3"/>
  <c r="II97" i="3"/>
  <c r="UQ81" i="3"/>
  <c r="UR80" i="3"/>
  <c r="MZ90" i="3"/>
  <c r="MY91" i="3"/>
  <c r="TX81" i="3"/>
  <c r="TW82" i="3"/>
  <c r="GB100" i="3"/>
  <c r="GA101" i="3"/>
  <c r="JC96" i="3"/>
  <c r="JD95" i="3"/>
  <c r="PG88" i="3"/>
  <c r="PH87" i="3"/>
  <c r="SI84" i="3"/>
  <c r="SJ83" i="3"/>
  <c r="QV85" i="3"/>
  <c r="QU86" i="3"/>
  <c r="NS90" i="3"/>
  <c r="NT89" i="3"/>
  <c r="MF91" i="3"/>
  <c r="ME92" i="3"/>
  <c r="WY78" i="3"/>
  <c r="WZ77" i="3"/>
  <c r="C97" i="9"/>
  <c r="D97" i="9" s="1"/>
  <c r="HO98" i="3"/>
  <c r="HP97" i="3"/>
  <c r="RS82" i="3"/>
  <c r="RR82" i="3"/>
  <c r="NV87" i="3"/>
  <c r="NW87" i="3"/>
  <c r="MH89" i="3"/>
  <c r="MI89" i="3"/>
  <c r="W95" i="9"/>
  <c r="LL95" i="9"/>
  <c r="QD84" i="3"/>
  <c r="QE84" i="3"/>
  <c r="IM94" i="3"/>
  <c r="IL94" i="3"/>
  <c r="NB88" i="3"/>
  <c r="NC88" i="3"/>
  <c r="KU91" i="3"/>
  <c r="KT91" i="3"/>
  <c r="TZ79" i="3"/>
  <c r="UA79" i="3"/>
  <c r="JG93" i="3"/>
  <c r="JF93" i="3"/>
  <c r="SM81" i="3"/>
  <c r="SL81" i="3"/>
  <c r="LO90" i="3"/>
  <c r="LN90" i="3"/>
  <c r="QX83" i="3"/>
  <c r="QY83" i="3"/>
  <c r="TF80" i="3"/>
  <c r="TG80" i="3"/>
  <c r="IR95" i="3"/>
  <c r="IO95" i="3"/>
  <c r="IK95" i="3"/>
  <c r="IQ95" i="3"/>
  <c r="UZ79" i="3"/>
  <c r="UY79" i="3"/>
  <c r="US79" i="3"/>
  <c r="UW79" i="3"/>
  <c r="NA89" i="3"/>
  <c r="NH89" i="3"/>
  <c r="NE89" i="3"/>
  <c r="NG89" i="3"/>
  <c r="UE80" i="3"/>
  <c r="UF80" i="3"/>
  <c r="TY80" i="3"/>
  <c r="UC80" i="3"/>
  <c r="GF99" i="3"/>
  <c r="GD99" i="3"/>
  <c r="GC99" i="3"/>
  <c r="JL94" i="3"/>
  <c r="JI94" i="3"/>
  <c r="JE94" i="3"/>
  <c r="JK94" i="3"/>
  <c r="PM86" i="3"/>
  <c r="PO86" i="3"/>
  <c r="PI86" i="3"/>
  <c r="PP86" i="3"/>
  <c r="SQ82" i="3"/>
  <c r="SR82" i="3"/>
  <c r="SK82" i="3"/>
  <c r="SO82" i="3"/>
  <c r="RA84" i="3"/>
  <c r="QW84" i="3"/>
  <c r="RC84" i="3"/>
  <c r="RD84" i="3"/>
  <c r="OA88" i="3"/>
  <c r="NU88" i="3"/>
  <c r="OB88" i="3"/>
  <c r="NY88" i="3"/>
  <c r="MG90" i="3"/>
  <c r="MN90" i="3"/>
  <c r="MK90" i="3"/>
  <c r="MM90" i="3"/>
  <c r="XE76" i="3"/>
  <c r="XA76" i="3"/>
  <c r="XH76" i="3"/>
  <c r="XG76" i="3"/>
  <c r="HT96" i="3"/>
  <c r="HQ96" i="3"/>
  <c r="HR96" i="3"/>
  <c r="XC75" i="3"/>
  <c r="XB75" i="3"/>
  <c r="DS95" i="9"/>
  <c r="HP95" i="9"/>
  <c r="VN77" i="3"/>
  <c r="VO77" i="3"/>
  <c r="WI76" i="3"/>
  <c r="WH76" i="3"/>
  <c r="UT78" i="3"/>
  <c r="UU78" i="3"/>
  <c r="OQ86" i="3"/>
  <c r="OP86" i="3"/>
  <c r="PJ85" i="3"/>
  <c r="PK85" i="3"/>
  <c r="WN77" i="3"/>
  <c r="WM77" i="3"/>
  <c r="WG77" i="3"/>
  <c r="WK77" i="3"/>
  <c r="KZ92" i="3"/>
  <c r="KW92" i="3"/>
  <c r="KY92" i="3"/>
  <c r="KS92" i="3"/>
  <c r="OO87" i="3"/>
  <c r="OU87" i="3"/>
  <c r="OS87" i="3"/>
  <c r="OV87" i="3"/>
  <c r="EP103" i="3"/>
  <c r="ER103" i="3"/>
  <c r="EO103" i="3"/>
  <c r="ES3" i="3"/>
  <c r="ES4" i="3" s="1"/>
  <c r="ES5" i="3" s="1"/>
  <c r="LQ91" i="3"/>
  <c r="LT91" i="3"/>
  <c r="LM91" i="3"/>
  <c r="LS91" i="3"/>
  <c r="FI101" i="3"/>
  <c r="FJ101" i="3"/>
  <c r="FL101" i="3"/>
  <c r="TL81" i="3"/>
  <c r="TE81" i="3"/>
  <c r="TK81" i="3"/>
  <c r="TI81" i="3"/>
  <c r="RU83" i="3"/>
  <c r="RW83" i="3"/>
  <c r="RQ83" i="3"/>
  <c r="RX83" i="3"/>
  <c r="GN98" i="3"/>
  <c r="GM98" i="3"/>
  <c r="GP98" i="3"/>
  <c r="FV100" i="3"/>
  <c r="FT100" i="3"/>
  <c r="FS100" i="3"/>
  <c r="EZ102" i="3"/>
  <c r="EY102" i="3"/>
  <c r="FB102" i="3"/>
  <c r="LH96" i="9"/>
  <c r="JJ96" i="9"/>
  <c r="JK96" i="9"/>
  <c r="HQ96" i="9"/>
  <c r="HL96" i="9"/>
  <c r="HN96" i="9"/>
  <c r="FN96" i="9"/>
  <c r="FO96" i="9"/>
  <c r="DQ96" i="9"/>
  <c r="DT96" i="9"/>
  <c r="X96" i="9"/>
  <c r="BR96" i="9"/>
  <c r="BU96" i="9" s="1"/>
  <c r="F96" i="9"/>
  <c r="U96" i="9"/>
  <c r="LI96" i="9"/>
  <c r="LM96" i="9"/>
  <c r="JO96" i="9"/>
  <c r="FQ96" i="9"/>
  <c r="HM96" i="9"/>
  <c r="HO96" i="9"/>
  <c r="FS96" i="9"/>
  <c r="FP96" i="9"/>
  <c r="DR96" i="9"/>
  <c r="DP96" i="9"/>
  <c r="BV96" i="9"/>
  <c r="G96" i="9"/>
  <c r="T96" i="9"/>
  <c r="V96" i="9"/>
  <c r="GW97" i="3"/>
  <c r="GZ97" i="3"/>
  <c r="GX97" i="3"/>
  <c r="VQ78" i="3"/>
  <c r="VM78" i="3"/>
  <c r="VS78" i="3"/>
  <c r="VT78" i="3"/>
  <c r="QC85" i="3"/>
  <c r="QG85" i="3"/>
  <c r="QJ85" i="3"/>
  <c r="QI85" i="3"/>
  <c r="KB89" i="3"/>
  <c r="JW93" i="3"/>
  <c r="JX92" i="3"/>
  <c r="AG99" i="3"/>
  <c r="AH98" i="3"/>
  <c r="JZ90" i="3"/>
  <c r="KA90" i="3"/>
  <c r="KE91" i="3"/>
  <c r="KF91" i="3"/>
  <c r="JY91" i="3"/>
  <c r="KC91" i="3"/>
  <c r="AI97" i="3"/>
  <c r="AJ97" i="3"/>
  <c r="AL97" i="3"/>
  <c r="GT99" i="3"/>
  <c r="TB83" i="3"/>
  <c r="VJ80" i="3"/>
  <c r="FP102" i="3"/>
  <c r="HN98" i="3"/>
  <c r="RN85" i="3"/>
  <c r="FZ101" i="3"/>
  <c r="GJ100" i="3"/>
  <c r="WD79" i="3"/>
  <c r="NR90" i="3"/>
  <c r="IH97" i="3"/>
  <c r="QT86" i="3"/>
  <c r="PZ87" i="3"/>
  <c r="OL89" i="3"/>
  <c r="MD92" i="3"/>
  <c r="KP94" i="3"/>
  <c r="LJ93" i="3"/>
  <c r="FF103" i="3"/>
  <c r="TV82" i="3"/>
  <c r="MX91" i="3"/>
  <c r="JV93" i="3"/>
  <c r="AF99" i="3"/>
  <c r="UP81" i="3"/>
  <c r="JB96" i="3"/>
  <c r="PF88" i="3"/>
  <c r="SH84" i="3"/>
  <c r="WX78" i="3"/>
  <c r="PL85" i="3" l="1"/>
  <c r="UV78" i="3"/>
  <c r="VP77" i="3"/>
  <c r="TH80" i="3"/>
  <c r="NX87" i="3"/>
  <c r="QZ83" i="3"/>
  <c r="UB79" i="3"/>
  <c r="ND88" i="3"/>
  <c r="QF84" i="3"/>
  <c r="MJ89" i="3"/>
  <c r="OR86" i="3"/>
  <c r="WJ76" i="3"/>
  <c r="SN81" i="3"/>
  <c r="RT82" i="3"/>
  <c r="LP90" i="3"/>
  <c r="JH93" i="3"/>
  <c r="KV91" i="3"/>
  <c r="W96" i="9"/>
  <c r="FR96" i="9"/>
  <c r="WZ78" i="3"/>
  <c r="WY79" i="3"/>
  <c r="NT90" i="3"/>
  <c r="NS91" i="3"/>
  <c r="SJ84" i="3"/>
  <c r="SI85" i="3"/>
  <c r="PG89" i="3"/>
  <c r="PH88" i="3"/>
  <c r="JC97" i="3"/>
  <c r="JD96" i="3"/>
  <c r="UR81" i="3"/>
  <c r="UQ82" i="3"/>
  <c r="LL93" i="3"/>
  <c r="LK94" i="3"/>
  <c r="KR94" i="3"/>
  <c r="KQ95" i="3"/>
  <c r="HO99" i="3"/>
  <c r="C98" i="9"/>
  <c r="D98" i="9" s="1"/>
  <c r="HP98" i="3"/>
  <c r="ME93" i="3"/>
  <c r="MF92" i="3"/>
  <c r="QU87" i="3"/>
  <c r="QV86" i="3"/>
  <c r="GB101" i="3"/>
  <c r="GA102" i="3"/>
  <c r="TX82" i="3"/>
  <c r="TW83" i="3"/>
  <c r="MZ91" i="3"/>
  <c r="MY92" i="3"/>
  <c r="IJ97" i="3"/>
  <c r="II98" i="3"/>
  <c r="QA88" i="3"/>
  <c r="QB87" i="3"/>
  <c r="VL80" i="3"/>
  <c r="VK81" i="3"/>
  <c r="GV99" i="3"/>
  <c r="GU100" i="3"/>
  <c r="FR102" i="3"/>
  <c r="FQ103" i="3"/>
  <c r="GK101" i="3"/>
  <c r="GL100" i="3"/>
  <c r="RP85" i="3"/>
  <c r="RO86" i="3"/>
  <c r="TC84" i="3"/>
  <c r="TD83" i="3"/>
  <c r="FH103" i="3"/>
  <c r="OM90" i="3"/>
  <c r="ON89" i="3"/>
  <c r="WE80" i="3"/>
  <c r="WF79" i="3"/>
  <c r="VN78" i="3"/>
  <c r="VO78" i="3"/>
  <c r="VP78" i="3" s="1"/>
  <c r="HP96" i="9"/>
  <c r="LL96" i="9"/>
  <c r="TG81" i="3"/>
  <c r="TF81" i="3"/>
  <c r="LO91" i="3"/>
  <c r="LN91" i="3"/>
  <c r="OQ87" i="3"/>
  <c r="OP87" i="3"/>
  <c r="KT92" i="3"/>
  <c r="KU92" i="3"/>
  <c r="QD85" i="3"/>
  <c r="QE85" i="3"/>
  <c r="QF85" i="3" s="1"/>
  <c r="DS96" i="9"/>
  <c r="JN96" i="9"/>
  <c r="RS83" i="3"/>
  <c r="RR83" i="3"/>
  <c r="WH77" i="3"/>
  <c r="WI77" i="3"/>
  <c r="XD75" i="3"/>
  <c r="MI90" i="3"/>
  <c r="MH90" i="3"/>
  <c r="SM82" i="3"/>
  <c r="SL82" i="3"/>
  <c r="PJ86" i="3"/>
  <c r="PK86" i="3"/>
  <c r="UA80" i="3"/>
  <c r="TZ80" i="3"/>
  <c r="NB89" i="3"/>
  <c r="NC89" i="3"/>
  <c r="UU79" i="3"/>
  <c r="UT79" i="3"/>
  <c r="IM95" i="3"/>
  <c r="IL95" i="3"/>
  <c r="IN94" i="3"/>
  <c r="HQ97" i="3"/>
  <c r="HR97" i="3"/>
  <c r="HT97" i="3"/>
  <c r="LM97" i="9"/>
  <c r="JO97" i="9"/>
  <c r="HN97" i="9"/>
  <c r="HM97" i="9"/>
  <c r="HO97" i="9"/>
  <c r="FP97" i="9"/>
  <c r="FN97" i="9"/>
  <c r="DR97" i="9"/>
  <c r="DT97" i="9"/>
  <c r="BV97" i="9"/>
  <c r="F97" i="9"/>
  <c r="T97" i="9"/>
  <c r="LI97" i="9"/>
  <c r="LH97" i="9"/>
  <c r="JJ97" i="9"/>
  <c r="JK97" i="9"/>
  <c r="FQ97" i="9"/>
  <c r="HQ97" i="9"/>
  <c r="HL97" i="9"/>
  <c r="FO97" i="9"/>
  <c r="FS97" i="9"/>
  <c r="DQ97" i="9"/>
  <c r="DP97" i="9"/>
  <c r="X97" i="9"/>
  <c r="BR97" i="9"/>
  <c r="BU97" i="9" s="1"/>
  <c r="G97" i="9"/>
  <c r="U97" i="9"/>
  <c r="V97" i="9"/>
  <c r="MK91" i="3"/>
  <c r="MM91" i="3"/>
  <c r="MG91" i="3"/>
  <c r="MN91" i="3"/>
  <c r="RA85" i="3"/>
  <c r="RD85" i="3"/>
  <c r="RC85" i="3"/>
  <c r="QW85" i="3"/>
  <c r="GD100" i="3"/>
  <c r="GC100" i="3"/>
  <c r="GF100" i="3"/>
  <c r="TY81" i="3"/>
  <c r="UF81" i="3"/>
  <c r="UE81" i="3"/>
  <c r="UC81" i="3"/>
  <c r="NA90" i="3"/>
  <c r="NH90" i="3"/>
  <c r="NE90" i="3"/>
  <c r="NG90" i="3"/>
  <c r="IR96" i="3"/>
  <c r="IO96" i="3"/>
  <c r="IK96" i="3"/>
  <c r="IQ96" i="3"/>
  <c r="QG86" i="3"/>
  <c r="QI86" i="3"/>
  <c r="QC86" i="3"/>
  <c r="QJ86" i="3"/>
  <c r="VT79" i="3"/>
  <c r="VS79" i="3"/>
  <c r="VQ79" i="3"/>
  <c r="VM79" i="3"/>
  <c r="GZ98" i="3"/>
  <c r="GW98" i="3"/>
  <c r="GX98" i="3"/>
  <c r="FS101" i="3"/>
  <c r="FT101" i="3"/>
  <c r="FV101" i="3"/>
  <c r="GN99" i="3"/>
  <c r="GM99" i="3"/>
  <c r="GP99" i="3"/>
  <c r="RQ84" i="3"/>
  <c r="RU84" i="3"/>
  <c r="RW84" i="3"/>
  <c r="RX84" i="3"/>
  <c r="TI82" i="3"/>
  <c r="TE82" i="3"/>
  <c r="TL82" i="3"/>
  <c r="TK82" i="3"/>
  <c r="FJ102" i="3"/>
  <c r="FL102" i="3"/>
  <c r="FI102" i="3"/>
  <c r="OU88" i="3"/>
  <c r="OO88" i="3"/>
  <c r="OV88" i="3"/>
  <c r="OS88" i="3"/>
  <c r="WG78" i="3"/>
  <c r="WN78" i="3"/>
  <c r="WK78" i="3"/>
  <c r="WM78" i="3"/>
  <c r="XC76" i="3"/>
  <c r="XB76" i="3"/>
  <c r="NV88" i="3"/>
  <c r="NW88" i="3"/>
  <c r="NX88" i="3" s="1"/>
  <c r="QY84" i="3"/>
  <c r="QX84" i="3"/>
  <c r="JG94" i="3"/>
  <c r="JF94" i="3"/>
  <c r="XE77" i="3"/>
  <c r="XH77" i="3"/>
  <c r="XA77" i="3"/>
  <c r="XG77" i="3"/>
  <c r="OB89" i="3"/>
  <c r="NY89" i="3"/>
  <c r="OA89" i="3"/>
  <c r="NU89" i="3"/>
  <c r="SR83" i="3"/>
  <c r="SK83" i="3"/>
  <c r="SQ83" i="3"/>
  <c r="SO83" i="3"/>
  <c r="PM87" i="3"/>
  <c r="PO87" i="3"/>
  <c r="PP87" i="3"/>
  <c r="PI87" i="3"/>
  <c r="JI95" i="3"/>
  <c r="JK95" i="3"/>
  <c r="JL95" i="3"/>
  <c r="JE95" i="3"/>
  <c r="UY80" i="3"/>
  <c r="UZ80" i="3"/>
  <c r="US80" i="3"/>
  <c r="UW80" i="3"/>
  <c r="EZ103" i="3"/>
  <c r="EY103" i="3"/>
  <c r="FB103" i="3"/>
  <c r="FC3" i="3"/>
  <c r="FC4" i="3" s="1"/>
  <c r="FC5" i="3" s="1"/>
  <c r="LQ92" i="3"/>
  <c r="LS92" i="3"/>
  <c r="LM92" i="3"/>
  <c r="LT92" i="3"/>
  <c r="KW93" i="3"/>
  <c r="KY93" i="3"/>
  <c r="KS93" i="3"/>
  <c r="KZ93" i="3"/>
  <c r="KB90" i="3"/>
  <c r="AG100" i="3"/>
  <c r="AH99" i="3"/>
  <c r="JW94" i="3"/>
  <c r="JX93" i="3"/>
  <c r="KF92" i="3"/>
  <c r="KE92" i="3"/>
  <c r="JY92" i="3"/>
  <c r="KC92" i="3"/>
  <c r="AI98" i="3"/>
  <c r="AJ98" i="3"/>
  <c r="AL98" i="3"/>
  <c r="JZ91" i="3"/>
  <c r="KA91" i="3"/>
  <c r="KP95" i="3"/>
  <c r="TV83" i="3"/>
  <c r="WX79" i="3"/>
  <c r="LJ94" i="3"/>
  <c r="OL90" i="3"/>
  <c r="EP11" i="3"/>
  <c r="UP82" i="3"/>
  <c r="FZ102" i="3"/>
  <c r="JB97" i="3"/>
  <c r="SH85" i="3"/>
  <c r="VJ81" i="3"/>
  <c r="GT100" i="3"/>
  <c r="MD93" i="3"/>
  <c r="EP14" i="3"/>
  <c r="PZ88" i="3"/>
  <c r="RN86" i="3"/>
  <c r="IH98" i="3"/>
  <c r="HN99" i="3"/>
  <c r="MX92" i="3"/>
  <c r="EP12" i="3"/>
  <c r="TB84" i="3"/>
  <c r="NR91" i="3"/>
  <c r="JV94" i="3"/>
  <c r="QT87" i="3"/>
  <c r="EP13" i="3"/>
  <c r="PF89" i="3"/>
  <c r="GJ101" i="3"/>
  <c r="FP103" i="3"/>
  <c r="WD80" i="3"/>
  <c r="AF100" i="3"/>
  <c r="MJ90" i="3" l="1"/>
  <c r="IN95" i="3"/>
  <c r="WJ77" i="3"/>
  <c r="KV92" i="3"/>
  <c r="SN82" i="3"/>
  <c r="JH94" i="3"/>
  <c r="RT83" i="3"/>
  <c r="OR87" i="3"/>
  <c r="TH81" i="3"/>
  <c r="QZ84" i="3"/>
  <c r="ND89" i="3"/>
  <c r="PL86" i="3"/>
  <c r="XD76" i="3"/>
  <c r="LP91" i="3"/>
  <c r="LL97" i="9"/>
  <c r="TC85" i="3"/>
  <c r="TD84" i="3"/>
  <c r="GL101" i="3"/>
  <c r="GK102" i="3"/>
  <c r="QA89" i="3"/>
  <c r="QB88" i="3"/>
  <c r="QV87" i="3"/>
  <c r="QU88" i="3"/>
  <c r="MF93" i="3"/>
  <c r="ME94" i="3"/>
  <c r="KQ96" i="3"/>
  <c r="KR95" i="3"/>
  <c r="LL94" i="3"/>
  <c r="LK95" i="3"/>
  <c r="UR82" i="3"/>
  <c r="UQ83" i="3"/>
  <c r="SJ85" i="3"/>
  <c r="SI86" i="3"/>
  <c r="NS92" i="3"/>
  <c r="NT91" i="3"/>
  <c r="WZ79" i="3"/>
  <c r="WY80" i="3"/>
  <c r="EQ25" i="3"/>
  <c r="ER25" i="3" s="1"/>
  <c r="EQ11" i="3"/>
  <c r="ER11" i="3" s="1"/>
  <c r="EQ32" i="3"/>
  <c r="EQ40" i="3"/>
  <c r="EQ22" i="3"/>
  <c r="ER22" i="3" s="1"/>
  <c r="EQ13" i="3"/>
  <c r="ER13" i="3" s="1"/>
  <c r="EQ30" i="3"/>
  <c r="ER30" i="3" s="1"/>
  <c r="EQ37" i="3"/>
  <c r="EQ45" i="3"/>
  <c r="EQ53" i="3"/>
  <c r="EQ61" i="3"/>
  <c r="EQ69" i="3"/>
  <c r="EQ77" i="3"/>
  <c r="EQ85" i="3"/>
  <c r="EQ93" i="3"/>
  <c r="EQ101" i="3"/>
  <c r="EQ28" i="3"/>
  <c r="ER28" i="3" s="1"/>
  <c r="EQ35" i="3"/>
  <c r="EQ50" i="3"/>
  <c r="EQ60" i="3"/>
  <c r="EQ71" i="3"/>
  <c r="EQ82" i="3"/>
  <c r="EQ92" i="3"/>
  <c r="EQ103" i="3"/>
  <c r="EQ31" i="3"/>
  <c r="ER31" i="3" s="1"/>
  <c r="EQ58" i="3"/>
  <c r="EQ79" i="3"/>
  <c r="EQ100" i="3"/>
  <c r="EQ19" i="3"/>
  <c r="ER19" i="3" s="1"/>
  <c r="EQ42" i="3"/>
  <c r="EQ54" i="3"/>
  <c r="EQ64" i="3"/>
  <c r="EQ75" i="3"/>
  <c r="EQ86" i="3"/>
  <c r="EQ96" i="3"/>
  <c r="EQ23" i="3"/>
  <c r="ER23" i="3" s="1"/>
  <c r="EQ14" i="3"/>
  <c r="ER14" i="3" s="1"/>
  <c r="EQ46" i="3"/>
  <c r="EQ56" i="3"/>
  <c r="EQ67" i="3"/>
  <c r="EQ78" i="3"/>
  <c r="EQ88" i="3"/>
  <c r="EQ99" i="3"/>
  <c r="EQ39" i="3"/>
  <c r="EQ63" i="3"/>
  <c r="EQ84" i="3"/>
  <c r="EQ21" i="3"/>
  <c r="ER21" i="3" s="1"/>
  <c r="EQ29" i="3"/>
  <c r="ER29" i="3" s="1"/>
  <c r="EQ16" i="3"/>
  <c r="ER16" i="3" s="1"/>
  <c r="EQ36" i="3"/>
  <c r="EQ44" i="3"/>
  <c r="EQ26" i="3"/>
  <c r="ER26" i="3" s="1"/>
  <c r="EQ15" i="3"/>
  <c r="ER15" i="3" s="1"/>
  <c r="EQ33" i="3"/>
  <c r="EQ41" i="3"/>
  <c r="EQ49" i="3"/>
  <c r="EQ57" i="3"/>
  <c r="EQ65" i="3"/>
  <c r="EQ73" i="3"/>
  <c r="EQ81" i="3"/>
  <c r="EQ89" i="3"/>
  <c r="EQ97" i="3"/>
  <c r="EQ20" i="3"/>
  <c r="ER20" i="3" s="1"/>
  <c r="EQ12" i="3"/>
  <c r="ER12" i="3" s="1"/>
  <c r="EQ43" i="3"/>
  <c r="EQ55" i="3"/>
  <c r="EQ66" i="3"/>
  <c r="EQ76" i="3"/>
  <c r="EQ87" i="3"/>
  <c r="EQ98" i="3"/>
  <c r="EQ24" i="3"/>
  <c r="ER24" i="3" s="1"/>
  <c r="EQ47" i="3"/>
  <c r="EQ68" i="3"/>
  <c r="EQ90" i="3"/>
  <c r="EQ27" i="3"/>
  <c r="ER27" i="3" s="1"/>
  <c r="EQ34" i="3"/>
  <c r="EQ48" i="3"/>
  <c r="EQ59" i="3"/>
  <c r="EQ70" i="3"/>
  <c r="EQ80" i="3"/>
  <c r="EQ91" i="3"/>
  <c r="EQ102" i="3"/>
  <c r="EQ17" i="3"/>
  <c r="ER17" i="3" s="1"/>
  <c r="EQ38" i="3"/>
  <c r="EQ51" i="3"/>
  <c r="EQ62" i="3"/>
  <c r="EQ72" i="3"/>
  <c r="EQ83" i="3"/>
  <c r="EQ94" i="3"/>
  <c r="EQ18" i="3"/>
  <c r="ER18" i="3" s="1"/>
  <c r="EQ52" i="3"/>
  <c r="EQ74" i="3"/>
  <c r="EQ95" i="3"/>
  <c r="WF80" i="3"/>
  <c r="WE81" i="3"/>
  <c r="ON90" i="3"/>
  <c r="OM91" i="3"/>
  <c r="RP86" i="3"/>
  <c r="RO87" i="3"/>
  <c r="FR103" i="3"/>
  <c r="GV100" i="3"/>
  <c r="GU101" i="3"/>
  <c r="VL81" i="3"/>
  <c r="VK82" i="3"/>
  <c r="II99" i="3"/>
  <c r="IJ98" i="3"/>
  <c r="MY93" i="3"/>
  <c r="MZ92" i="3"/>
  <c r="TW84" i="3"/>
  <c r="TX83" i="3"/>
  <c r="GB102" i="3"/>
  <c r="GA103" i="3"/>
  <c r="C99" i="9"/>
  <c r="D99" i="9" s="1"/>
  <c r="HO100" i="3"/>
  <c r="HP99" i="3"/>
  <c r="JC98" i="3"/>
  <c r="JD97" i="3"/>
  <c r="PG90" i="3"/>
  <c r="PH89" i="3"/>
  <c r="WH78" i="3"/>
  <c r="WI78" i="3"/>
  <c r="WJ78" i="3" s="1"/>
  <c r="TG82" i="3"/>
  <c r="TF82" i="3"/>
  <c r="QD86" i="3"/>
  <c r="QE86" i="3"/>
  <c r="QF86" i="3" s="1"/>
  <c r="IL96" i="3"/>
  <c r="IM96" i="3"/>
  <c r="IN96" i="3" s="1"/>
  <c r="NC90" i="3"/>
  <c r="NB90" i="3"/>
  <c r="TZ81" i="3"/>
  <c r="UA81" i="3"/>
  <c r="UB81" i="3" s="1"/>
  <c r="QY85" i="3"/>
  <c r="QX85" i="3"/>
  <c r="W97" i="9"/>
  <c r="WM79" i="3"/>
  <c r="WG79" i="3"/>
  <c r="WK79" i="3"/>
  <c r="WN79" i="3"/>
  <c r="OO89" i="3"/>
  <c r="OV89" i="3"/>
  <c r="OS89" i="3"/>
  <c r="OU89" i="3"/>
  <c r="FM3" i="3"/>
  <c r="FM4" i="3" s="1"/>
  <c r="FM5" i="3" s="1"/>
  <c r="FJ103" i="3"/>
  <c r="FL103" i="3"/>
  <c r="FI103" i="3"/>
  <c r="RQ85" i="3"/>
  <c r="RW85" i="3"/>
  <c r="RU85" i="3"/>
  <c r="RX85" i="3"/>
  <c r="FV102" i="3"/>
  <c r="FS102" i="3"/>
  <c r="FT102" i="3"/>
  <c r="GZ99" i="3"/>
  <c r="GX99" i="3"/>
  <c r="GW99" i="3"/>
  <c r="VQ80" i="3"/>
  <c r="VT80" i="3"/>
  <c r="VS80" i="3"/>
  <c r="VM80" i="3"/>
  <c r="IR97" i="3"/>
  <c r="IO97" i="3"/>
  <c r="IK97" i="3"/>
  <c r="IQ97" i="3"/>
  <c r="NG91" i="3"/>
  <c r="NE91" i="3"/>
  <c r="NH91" i="3"/>
  <c r="NA91" i="3"/>
  <c r="UC82" i="3"/>
  <c r="TY82" i="3"/>
  <c r="UF82" i="3"/>
  <c r="UE82" i="3"/>
  <c r="GD101" i="3"/>
  <c r="GC101" i="3"/>
  <c r="GF101" i="3"/>
  <c r="LM98" i="9"/>
  <c r="LH98" i="9"/>
  <c r="JO98" i="9"/>
  <c r="JJ98" i="9"/>
  <c r="HO98" i="9"/>
  <c r="HM98" i="9"/>
  <c r="HQ98" i="9"/>
  <c r="FP98" i="9"/>
  <c r="FN98" i="9"/>
  <c r="DQ98" i="9"/>
  <c r="DP98" i="9"/>
  <c r="X98" i="9"/>
  <c r="BR98" i="9"/>
  <c r="BU98" i="9" s="1"/>
  <c r="G98" i="9"/>
  <c r="U98" i="9"/>
  <c r="T98" i="9"/>
  <c r="LI98" i="9"/>
  <c r="JK98" i="9"/>
  <c r="FQ98" i="9"/>
  <c r="HN98" i="9"/>
  <c r="HL98" i="9"/>
  <c r="FO98" i="9"/>
  <c r="FS98" i="9"/>
  <c r="DR98" i="9"/>
  <c r="DT98" i="9"/>
  <c r="BV98" i="9"/>
  <c r="F98" i="9"/>
  <c r="V98" i="9"/>
  <c r="JE96" i="3"/>
  <c r="JL96" i="3"/>
  <c r="JI96" i="3"/>
  <c r="JK96" i="3"/>
  <c r="PO88" i="3"/>
  <c r="PM88" i="3"/>
  <c r="PP88" i="3"/>
  <c r="PI88" i="3"/>
  <c r="JG95" i="3"/>
  <c r="JF95" i="3"/>
  <c r="PK87" i="3"/>
  <c r="PJ87" i="3"/>
  <c r="SL83" i="3"/>
  <c r="SM83" i="3"/>
  <c r="SN83" i="3" s="1"/>
  <c r="NW89" i="3"/>
  <c r="NV89" i="3"/>
  <c r="KU93" i="3"/>
  <c r="KT93" i="3"/>
  <c r="LO92" i="3"/>
  <c r="LN92" i="3"/>
  <c r="UU80" i="3"/>
  <c r="UT80" i="3"/>
  <c r="XC77" i="3"/>
  <c r="XB77" i="3"/>
  <c r="OQ88" i="3"/>
  <c r="OP88" i="3"/>
  <c r="RR84" i="3"/>
  <c r="RS84" i="3"/>
  <c r="RT84" i="3" s="1"/>
  <c r="VO79" i="3"/>
  <c r="VN79" i="3"/>
  <c r="MI91" i="3"/>
  <c r="MH91" i="3"/>
  <c r="DS97" i="9"/>
  <c r="HP97" i="9"/>
  <c r="JN97" i="9"/>
  <c r="FR97" i="9"/>
  <c r="UV79" i="3"/>
  <c r="UB80" i="3"/>
  <c r="TI83" i="3"/>
  <c r="TK83" i="3"/>
  <c r="TE83" i="3"/>
  <c r="TL83" i="3"/>
  <c r="GN100" i="3"/>
  <c r="GM100" i="3"/>
  <c r="GP100" i="3"/>
  <c r="QI87" i="3"/>
  <c r="QG87" i="3"/>
  <c r="QJ87" i="3"/>
  <c r="QC87" i="3"/>
  <c r="RA86" i="3"/>
  <c r="RC86" i="3"/>
  <c r="RD86" i="3"/>
  <c r="QW86" i="3"/>
  <c r="MM92" i="3"/>
  <c r="MG92" i="3"/>
  <c r="MN92" i="3"/>
  <c r="MK92" i="3"/>
  <c r="HT98" i="3"/>
  <c r="HR98" i="3"/>
  <c r="HQ98" i="3"/>
  <c r="KY94" i="3"/>
  <c r="KW94" i="3"/>
  <c r="KS94" i="3"/>
  <c r="KZ94" i="3"/>
  <c r="LQ93" i="3"/>
  <c r="LT93" i="3"/>
  <c r="LM93" i="3"/>
  <c r="LS93" i="3"/>
  <c r="US81" i="3"/>
  <c r="UW81" i="3"/>
  <c r="UZ81" i="3"/>
  <c r="UY81" i="3"/>
  <c r="SO84" i="3"/>
  <c r="SR84" i="3"/>
  <c r="SQ84" i="3"/>
  <c r="SK84" i="3"/>
  <c r="NY90" i="3"/>
  <c r="OB90" i="3"/>
  <c r="NU90" i="3"/>
  <c r="OA90" i="3"/>
  <c r="XH78" i="3"/>
  <c r="XG78" i="3"/>
  <c r="XA78" i="3"/>
  <c r="XE78" i="3"/>
  <c r="KB91" i="3"/>
  <c r="JX94" i="3"/>
  <c r="JW95" i="3"/>
  <c r="AG101" i="3"/>
  <c r="AH100" i="3"/>
  <c r="KF93" i="3"/>
  <c r="KE93" i="3"/>
  <c r="JY93" i="3"/>
  <c r="KC93" i="3"/>
  <c r="JZ92" i="3"/>
  <c r="KA92" i="3"/>
  <c r="AI99" i="3"/>
  <c r="AJ99" i="3"/>
  <c r="AL99" i="3"/>
  <c r="IH99" i="3"/>
  <c r="KP96" i="3"/>
  <c r="WD81" i="3"/>
  <c r="MX93" i="3"/>
  <c r="NR92" i="3"/>
  <c r="SH86" i="3"/>
  <c r="FZ103" i="3"/>
  <c r="EZ11" i="3"/>
  <c r="JV95" i="3"/>
  <c r="EZ12" i="3"/>
  <c r="UP83" i="3"/>
  <c r="QT88" i="3"/>
  <c r="PZ89" i="3"/>
  <c r="GJ102" i="3"/>
  <c r="HN100" i="3"/>
  <c r="EZ13" i="3"/>
  <c r="MD94" i="3"/>
  <c r="LJ95" i="3"/>
  <c r="EZ15" i="3"/>
  <c r="OL91" i="3"/>
  <c r="WX80" i="3"/>
  <c r="VJ82" i="3"/>
  <c r="TV84" i="3"/>
  <c r="EZ14" i="3"/>
  <c r="JB98" i="3"/>
  <c r="TB85" i="3"/>
  <c r="GT101" i="3"/>
  <c r="RN87" i="3"/>
  <c r="PF90" i="3"/>
  <c r="AF101" i="3"/>
  <c r="OR88" i="3" l="1"/>
  <c r="QZ85" i="3"/>
  <c r="ND90" i="3"/>
  <c r="MJ91" i="3"/>
  <c r="NX89" i="3"/>
  <c r="PL87" i="3"/>
  <c r="TH82" i="3"/>
  <c r="HP98" i="9"/>
  <c r="DS98" i="9"/>
  <c r="XD77" i="3"/>
  <c r="UV80" i="3"/>
  <c r="LP92" i="3"/>
  <c r="KV93" i="3"/>
  <c r="JH95" i="3"/>
  <c r="FA11" i="3"/>
  <c r="FB11" i="3" s="1"/>
  <c r="FA14" i="3"/>
  <c r="FB14" i="3" s="1"/>
  <c r="FA20" i="3"/>
  <c r="FA28" i="3"/>
  <c r="FA16" i="3"/>
  <c r="FB16" i="3" s="1"/>
  <c r="FA35" i="3"/>
  <c r="FA43" i="3"/>
  <c r="FA51" i="3"/>
  <c r="FA59" i="3"/>
  <c r="FA67" i="3"/>
  <c r="FA75" i="3"/>
  <c r="FA83" i="3"/>
  <c r="FA91" i="3"/>
  <c r="FA99" i="3"/>
  <c r="FA21" i="3"/>
  <c r="FA29" i="3"/>
  <c r="FA32" i="3"/>
  <c r="FA40" i="3"/>
  <c r="FA48" i="3"/>
  <c r="FA56" i="3"/>
  <c r="FA64" i="3"/>
  <c r="FA72" i="3"/>
  <c r="FA80" i="3"/>
  <c r="FA88" i="3"/>
  <c r="FA96" i="3"/>
  <c r="FA22" i="3"/>
  <c r="FA30" i="3"/>
  <c r="FA17" i="3"/>
  <c r="FB17" i="3" s="1"/>
  <c r="FA37" i="3"/>
  <c r="FA45" i="3"/>
  <c r="FA53" i="3"/>
  <c r="FA61" i="3"/>
  <c r="FA69" i="3"/>
  <c r="FA77" i="3"/>
  <c r="FA85" i="3"/>
  <c r="FA93" i="3"/>
  <c r="FA101" i="3"/>
  <c r="FA27" i="3"/>
  <c r="FA15" i="3"/>
  <c r="FB15" i="3" s="1"/>
  <c r="FA38" i="3"/>
  <c r="FA46" i="3"/>
  <c r="FA54" i="3"/>
  <c r="FA62" i="3"/>
  <c r="FA70" i="3"/>
  <c r="FA78" i="3"/>
  <c r="FA86" i="3"/>
  <c r="FA94" i="3"/>
  <c r="FA102" i="3"/>
  <c r="FA24" i="3"/>
  <c r="FA18" i="3"/>
  <c r="FA31" i="3"/>
  <c r="FA39" i="3"/>
  <c r="FA47" i="3"/>
  <c r="FA55" i="3"/>
  <c r="FA63" i="3"/>
  <c r="FA71" i="3"/>
  <c r="FA79" i="3"/>
  <c r="FA87" i="3"/>
  <c r="FA95" i="3"/>
  <c r="FA103" i="3"/>
  <c r="FA25" i="3"/>
  <c r="FA13" i="3"/>
  <c r="FB13" i="3" s="1"/>
  <c r="FA36" i="3"/>
  <c r="FA44" i="3"/>
  <c r="FA52" i="3"/>
  <c r="FA60" i="3"/>
  <c r="FA68" i="3"/>
  <c r="FA76" i="3"/>
  <c r="FA84" i="3"/>
  <c r="FA92" i="3"/>
  <c r="FA100" i="3"/>
  <c r="FA26" i="3"/>
  <c r="FA19" i="3"/>
  <c r="FA33" i="3"/>
  <c r="FA41" i="3"/>
  <c r="FA49" i="3"/>
  <c r="FA57" i="3"/>
  <c r="FA65" i="3"/>
  <c r="FA73" i="3"/>
  <c r="FA81" i="3"/>
  <c r="FA89" i="3"/>
  <c r="FA97" i="3"/>
  <c r="FA23" i="3"/>
  <c r="FA12" i="3"/>
  <c r="FB12" i="3" s="1"/>
  <c r="FA34" i="3"/>
  <c r="FA42" i="3"/>
  <c r="FA50" i="3"/>
  <c r="FA58" i="3"/>
  <c r="FA66" i="3"/>
  <c r="FA74" i="3"/>
  <c r="FA82" i="3"/>
  <c r="FA90" i="3"/>
  <c r="FA98" i="3"/>
  <c r="TW85" i="3"/>
  <c r="TX84" i="3"/>
  <c r="MY94" i="3"/>
  <c r="MZ93" i="3"/>
  <c r="IJ99" i="3"/>
  <c r="II100" i="3"/>
  <c r="RO88" i="3"/>
  <c r="RP87" i="3"/>
  <c r="OM92" i="3"/>
  <c r="ON91" i="3"/>
  <c r="WF81" i="3"/>
  <c r="WE82" i="3"/>
  <c r="PG91" i="3"/>
  <c r="PH90" i="3"/>
  <c r="JC99" i="3"/>
  <c r="JD98" i="3"/>
  <c r="C100" i="9"/>
  <c r="D100" i="9" s="1"/>
  <c r="HO101" i="3"/>
  <c r="HP100" i="3"/>
  <c r="GB103" i="3"/>
  <c r="VL82" i="3"/>
  <c r="VK83" i="3"/>
  <c r="GU102" i="3"/>
  <c r="GV101" i="3"/>
  <c r="WZ80" i="3"/>
  <c r="WY81" i="3"/>
  <c r="SJ86" i="3"/>
  <c r="SI87" i="3"/>
  <c r="UQ84" i="3"/>
  <c r="UR83" i="3"/>
  <c r="LK96" i="3"/>
  <c r="LL95" i="3"/>
  <c r="ME95" i="3"/>
  <c r="MF94" i="3"/>
  <c r="QV88" i="3"/>
  <c r="QU89" i="3"/>
  <c r="GK103" i="3"/>
  <c r="GL102" i="3"/>
  <c r="NT92" i="3"/>
  <c r="NS93" i="3"/>
  <c r="KQ97" i="3"/>
  <c r="KR96" i="3"/>
  <c r="QA90" i="3"/>
  <c r="QB89" i="3"/>
  <c r="TD85" i="3"/>
  <c r="TC86" i="3"/>
  <c r="XB78" i="3"/>
  <c r="XC78" i="3"/>
  <c r="NV90" i="3"/>
  <c r="NW90" i="3"/>
  <c r="UT81" i="3"/>
  <c r="UU81" i="3"/>
  <c r="UV81" i="3" s="1"/>
  <c r="KT94" i="3"/>
  <c r="KU94" i="3"/>
  <c r="KV94" i="3" s="1"/>
  <c r="JG96" i="3"/>
  <c r="JF96" i="3"/>
  <c r="FR98" i="9"/>
  <c r="UA82" i="3"/>
  <c r="TZ82" i="3"/>
  <c r="NC91" i="3"/>
  <c r="ND91" i="3" s="1"/>
  <c r="NB91" i="3"/>
  <c r="VO80" i="3"/>
  <c r="VN80" i="3"/>
  <c r="WH79" i="3"/>
  <c r="WI79" i="3"/>
  <c r="PO89" i="3"/>
  <c r="PM89" i="3"/>
  <c r="PP89" i="3"/>
  <c r="PI89" i="3"/>
  <c r="JI97" i="3"/>
  <c r="JK97" i="3"/>
  <c r="JE97" i="3"/>
  <c r="JL97" i="3"/>
  <c r="HT99" i="3"/>
  <c r="HQ99" i="3"/>
  <c r="HR99" i="3"/>
  <c r="FP99" i="9"/>
  <c r="LM99" i="9"/>
  <c r="JO99" i="9"/>
  <c r="FQ99" i="9"/>
  <c r="HO99" i="9"/>
  <c r="HM99" i="9"/>
  <c r="FS99" i="9"/>
  <c r="FO99" i="9"/>
  <c r="DR99" i="9"/>
  <c r="DP99" i="9"/>
  <c r="BR99" i="9"/>
  <c r="BU99" i="9" s="1"/>
  <c r="G99" i="9"/>
  <c r="V99" i="9"/>
  <c r="T99" i="9"/>
  <c r="LH99" i="9"/>
  <c r="LI99" i="9"/>
  <c r="JK99" i="9"/>
  <c r="JJ99" i="9"/>
  <c r="HL99" i="9"/>
  <c r="HN99" i="9"/>
  <c r="HQ99" i="9"/>
  <c r="FN99" i="9"/>
  <c r="DQ99" i="9"/>
  <c r="DT99" i="9"/>
  <c r="X99" i="9"/>
  <c r="BV99" i="9"/>
  <c r="F99" i="9"/>
  <c r="U99" i="9"/>
  <c r="GF102" i="3"/>
  <c r="GD102" i="3"/>
  <c r="GC102" i="3"/>
  <c r="VS81" i="3"/>
  <c r="VT81" i="3"/>
  <c r="VQ81" i="3"/>
  <c r="VM81" i="3"/>
  <c r="GX100" i="3"/>
  <c r="GZ100" i="3"/>
  <c r="GW100" i="3"/>
  <c r="SL84" i="3"/>
  <c r="SM84" i="3"/>
  <c r="SN84" i="3" s="1"/>
  <c r="VP79" i="3"/>
  <c r="PJ88" i="3"/>
  <c r="PK88" i="3"/>
  <c r="PL88" i="3" s="1"/>
  <c r="W98" i="9"/>
  <c r="JN98" i="9"/>
  <c r="LL98" i="9"/>
  <c r="IL97" i="3"/>
  <c r="IM97" i="3"/>
  <c r="IN97" i="3" s="1"/>
  <c r="RR85" i="3"/>
  <c r="RS85" i="3"/>
  <c r="RT85" i="3" s="1"/>
  <c r="OQ89" i="3"/>
  <c r="OP89" i="3"/>
  <c r="UE83" i="3"/>
  <c r="TY83" i="3"/>
  <c r="UF83" i="3"/>
  <c r="UC83" i="3"/>
  <c r="NG92" i="3"/>
  <c r="NE92" i="3"/>
  <c r="NH92" i="3"/>
  <c r="NA92" i="3"/>
  <c r="IR98" i="3"/>
  <c r="IO98" i="3"/>
  <c r="IK98" i="3"/>
  <c r="IQ98" i="3"/>
  <c r="FV103" i="3"/>
  <c r="FS103" i="3"/>
  <c r="FT103" i="3"/>
  <c r="FW3" i="3"/>
  <c r="FW4" i="3" s="1"/>
  <c r="FW5" i="3" s="1"/>
  <c r="RU86" i="3"/>
  <c r="RX86" i="3"/>
  <c r="RQ86" i="3"/>
  <c r="RW86" i="3"/>
  <c r="OS90" i="3"/>
  <c r="OU90" i="3"/>
  <c r="OO90" i="3"/>
  <c r="OV90" i="3"/>
  <c r="WK80" i="3"/>
  <c r="WN80" i="3"/>
  <c r="WM80" i="3"/>
  <c r="WG80" i="3"/>
  <c r="NY91" i="3"/>
  <c r="OB91" i="3"/>
  <c r="NU91" i="3"/>
  <c r="OA91" i="3"/>
  <c r="KZ95" i="3"/>
  <c r="KY95" i="3"/>
  <c r="KW95" i="3"/>
  <c r="KS95" i="3"/>
  <c r="QI88" i="3"/>
  <c r="QC88" i="3"/>
  <c r="QG88" i="3"/>
  <c r="QJ88" i="3"/>
  <c r="TI84" i="3"/>
  <c r="TL84" i="3"/>
  <c r="TK84" i="3"/>
  <c r="TE84" i="3"/>
  <c r="LO93" i="3"/>
  <c r="LN93" i="3"/>
  <c r="MI92" i="3"/>
  <c r="MH92" i="3"/>
  <c r="QX86" i="3"/>
  <c r="QY86" i="3"/>
  <c r="QZ86" i="3" s="1"/>
  <c r="QE87" i="3"/>
  <c r="QD87" i="3"/>
  <c r="TF83" i="3"/>
  <c r="TG83" i="3"/>
  <c r="TH83" i="3" s="1"/>
  <c r="XH79" i="3"/>
  <c r="XE79" i="3"/>
  <c r="XA79" i="3"/>
  <c r="XG79" i="3"/>
  <c r="SQ85" i="3"/>
  <c r="SO85" i="3"/>
  <c r="SR85" i="3"/>
  <c r="SK85" i="3"/>
  <c r="UY82" i="3"/>
  <c r="US82" i="3"/>
  <c r="UZ82" i="3"/>
  <c r="UW82" i="3"/>
  <c r="LT94" i="3"/>
  <c r="LM94" i="3"/>
  <c r="LS94" i="3"/>
  <c r="LQ94" i="3"/>
  <c r="MK93" i="3"/>
  <c r="MG93" i="3"/>
  <c r="MN93" i="3"/>
  <c r="MM93" i="3"/>
  <c r="RD87" i="3"/>
  <c r="RA87" i="3"/>
  <c r="QW87" i="3"/>
  <c r="RC87" i="3"/>
  <c r="GM101" i="3"/>
  <c r="GP101" i="3"/>
  <c r="GN101" i="3"/>
  <c r="KB92" i="3"/>
  <c r="JX95" i="3"/>
  <c r="JW96" i="3"/>
  <c r="AG102" i="3"/>
  <c r="AH101" i="3"/>
  <c r="AI100" i="3"/>
  <c r="AJ100" i="3"/>
  <c r="AL100" i="3"/>
  <c r="JZ93" i="3"/>
  <c r="KA93" i="3"/>
  <c r="KE94" i="3"/>
  <c r="KF94" i="3"/>
  <c r="KC94" i="3"/>
  <c r="JY94" i="3"/>
  <c r="WD82" i="3"/>
  <c r="FJ11" i="3"/>
  <c r="TB86" i="3"/>
  <c r="FJ12" i="3"/>
  <c r="UP84" i="3"/>
  <c r="MD95" i="3"/>
  <c r="FJ18" i="3"/>
  <c r="RN88" i="3"/>
  <c r="IH100" i="3"/>
  <c r="OL92" i="3"/>
  <c r="SH87" i="3"/>
  <c r="FJ13" i="3"/>
  <c r="QT89" i="3"/>
  <c r="LJ96" i="3"/>
  <c r="MX94" i="3"/>
  <c r="TV85" i="3"/>
  <c r="HN101" i="3"/>
  <c r="WX81" i="3"/>
  <c r="VJ83" i="3"/>
  <c r="KP97" i="3"/>
  <c r="FJ14" i="3"/>
  <c r="PF91" i="3"/>
  <c r="FJ17" i="3"/>
  <c r="GT102" i="3"/>
  <c r="FJ15" i="3"/>
  <c r="GJ103" i="3"/>
  <c r="NR93" i="3"/>
  <c r="JB99" i="3"/>
  <c r="FJ16" i="3"/>
  <c r="PZ90" i="3"/>
  <c r="AF102" i="3"/>
  <c r="JV96" i="3"/>
  <c r="XD78" i="3" l="1"/>
  <c r="NX90" i="3"/>
  <c r="MJ92" i="3"/>
  <c r="OR89" i="3"/>
  <c r="WJ79" i="3"/>
  <c r="QF87" i="3"/>
  <c r="JH96" i="3"/>
  <c r="FR99" i="9"/>
  <c r="JN99" i="9"/>
  <c r="DS99" i="9"/>
  <c r="TD86" i="3"/>
  <c r="TC87" i="3"/>
  <c r="NT93" i="3"/>
  <c r="NS94" i="3"/>
  <c r="QV89" i="3"/>
  <c r="QU90" i="3"/>
  <c r="SI88" i="3"/>
  <c r="SJ87" i="3"/>
  <c r="WZ81" i="3"/>
  <c r="WY82" i="3"/>
  <c r="VK84" i="3"/>
  <c r="VL83" i="3"/>
  <c r="HO102" i="3"/>
  <c r="C101" i="9"/>
  <c r="D101" i="9" s="1"/>
  <c r="HP101" i="3"/>
  <c r="WE83" i="3"/>
  <c r="WF82" i="3"/>
  <c r="II101" i="3"/>
  <c r="IJ100" i="3"/>
  <c r="QB90" i="3"/>
  <c r="QA91" i="3"/>
  <c r="KQ98" i="3"/>
  <c r="KR97" i="3"/>
  <c r="GL103" i="3"/>
  <c r="ME96" i="3"/>
  <c r="MF95" i="3"/>
  <c r="LL96" i="3"/>
  <c r="LK97" i="3"/>
  <c r="UR84" i="3"/>
  <c r="UQ85" i="3"/>
  <c r="GV102" i="3"/>
  <c r="GU103" i="3"/>
  <c r="JC100" i="3"/>
  <c r="JD99" i="3"/>
  <c r="PG92" i="3"/>
  <c r="PH91" i="3"/>
  <c r="OM93" i="3"/>
  <c r="ON92" i="3"/>
  <c r="RO89" i="3"/>
  <c r="RP88" i="3"/>
  <c r="MY95" i="3"/>
  <c r="MZ94" i="3"/>
  <c r="TX85" i="3"/>
  <c r="TW86" i="3"/>
  <c r="FK14" i="3"/>
  <c r="FL14" i="3" s="1"/>
  <c r="FK17" i="3"/>
  <c r="FL17" i="3" s="1"/>
  <c r="FK15" i="3"/>
  <c r="FL15" i="3" s="1"/>
  <c r="FK77" i="3"/>
  <c r="FK55" i="3"/>
  <c r="FK93" i="3"/>
  <c r="FK103" i="3"/>
  <c r="FK63" i="3"/>
  <c r="FK101" i="3"/>
  <c r="FK57" i="3"/>
  <c r="FK26" i="3"/>
  <c r="FK85" i="3"/>
  <c r="FK47" i="3"/>
  <c r="FK89" i="3"/>
  <c r="FK65" i="3"/>
  <c r="FK33" i="3"/>
  <c r="FK69" i="3"/>
  <c r="FK53" i="3"/>
  <c r="FK37" i="3"/>
  <c r="FK22" i="3"/>
  <c r="FL22" i="3" s="1"/>
  <c r="FK99" i="3"/>
  <c r="FK83" i="3"/>
  <c r="FK67" i="3"/>
  <c r="FK51" i="3"/>
  <c r="FK35" i="3"/>
  <c r="FK20" i="3"/>
  <c r="FL20" i="3" s="1"/>
  <c r="FK98" i="3"/>
  <c r="FK90" i="3"/>
  <c r="FK82" i="3"/>
  <c r="FK74" i="3"/>
  <c r="FK66" i="3"/>
  <c r="FK58" i="3"/>
  <c r="FK50" i="3"/>
  <c r="FK42" i="3"/>
  <c r="FK34" i="3"/>
  <c r="FK27" i="3"/>
  <c r="FK100" i="3"/>
  <c r="FK92" i="3"/>
  <c r="FK84" i="3"/>
  <c r="FK76" i="3"/>
  <c r="FK68" i="3"/>
  <c r="FK60" i="3"/>
  <c r="FK52" i="3"/>
  <c r="FK44" i="3"/>
  <c r="FK36" i="3"/>
  <c r="FK19" i="3"/>
  <c r="FL19" i="3" s="1"/>
  <c r="FK16" i="3"/>
  <c r="FL16" i="3" s="1"/>
  <c r="FK12" i="3"/>
  <c r="FL12" i="3" s="1"/>
  <c r="FK11" i="3"/>
  <c r="FL11" i="3" s="1"/>
  <c r="FK13" i="3"/>
  <c r="FL13" i="3" s="1"/>
  <c r="FK21" i="3"/>
  <c r="FL21" i="3" s="1"/>
  <c r="FK95" i="3"/>
  <c r="FK73" i="3"/>
  <c r="FK41" i="3"/>
  <c r="FK87" i="3"/>
  <c r="FK39" i="3"/>
  <c r="FK81" i="3"/>
  <c r="FK31" i="3"/>
  <c r="FK97" i="3"/>
  <c r="FK71" i="3"/>
  <c r="FK24" i="3"/>
  <c r="FK79" i="3"/>
  <c r="FK49" i="3"/>
  <c r="FK18" i="3"/>
  <c r="FL18" i="3" s="1"/>
  <c r="FK61" i="3"/>
  <c r="FK45" i="3"/>
  <c r="FK29" i="3"/>
  <c r="FK91" i="3"/>
  <c r="FK75" i="3"/>
  <c r="FK59" i="3"/>
  <c r="FK43" i="3"/>
  <c r="FK28" i="3"/>
  <c r="FK102" i="3"/>
  <c r="FK94" i="3"/>
  <c r="FK86" i="3"/>
  <c r="FK78" i="3"/>
  <c r="FK70" i="3"/>
  <c r="FK62" i="3"/>
  <c r="FK54" i="3"/>
  <c r="FK46" i="3"/>
  <c r="FK38" i="3"/>
  <c r="FK30" i="3"/>
  <c r="FK23" i="3"/>
  <c r="FK96" i="3"/>
  <c r="FK88" i="3"/>
  <c r="FK80" i="3"/>
  <c r="FK72" i="3"/>
  <c r="FK64" i="3"/>
  <c r="FK56" i="3"/>
  <c r="FK48" i="3"/>
  <c r="FK40" i="3"/>
  <c r="FK32" i="3"/>
  <c r="FK25" i="3"/>
  <c r="QY87" i="3"/>
  <c r="QX87" i="3"/>
  <c r="NW91" i="3"/>
  <c r="NV91" i="3"/>
  <c r="OQ90" i="3"/>
  <c r="OP90" i="3"/>
  <c r="RR86" i="3"/>
  <c r="RS86" i="3"/>
  <c r="RT86" i="3" s="1"/>
  <c r="IL98" i="3"/>
  <c r="IM98" i="3"/>
  <c r="IN98" i="3" s="1"/>
  <c r="W99" i="9"/>
  <c r="JF97" i="3"/>
  <c r="JG97" i="3"/>
  <c r="QC89" i="3"/>
  <c r="QG89" i="3"/>
  <c r="QJ89" i="3"/>
  <c r="QI89" i="3"/>
  <c r="KS96" i="3"/>
  <c r="KY96" i="3"/>
  <c r="KW96" i="3"/>
  <c r="KZ96" i="3"/>
  <c r="GM102" i="3"/>
  <c r="GP102" i="3"/>
  <c r="GN102" i="3"/>
  <c r="MK94" i="3"/>
  <c r="MN94" i="3"/>
  <c r="MG94" i="3"/>
  <c r="MM94" i="3"/>
  <c r="LT95" i="3"/>
  <c r="LS95" i="3"/>
  <c r="LQ95" i="3"/>
  <c r="LM95" i="3"/>
  <c r="US83" i="3"/>
  <c r="UZ83" i="3"/>
  <c r="UW83" i="3"/>
  <c r="UY83" i="3"/>
  <c r="GZ101" i="3"/>
  <c r="GW101" i="3"/>
  <c r="GX101" i="3"/>
  <c r="GC103" i="3"/>
  <c r="GD103" i="3"/>
  <c r="GF103" i="3"/>
  <c r="GG3" i="3"/>
  <c r="GG4" i="3" s="1"/>
  <c r="GG5" i="3" s="1"/>
  <c r="JK98" i="3"/>
  <c r="JL98" i="3"/>
  <c r="JI98" i="3"/>
  <c r="JE98" i="3"/>
  <c r="PM90" i="3"/>
  <c r="PP90" i="3"/>
  <c r="PI90" i="3"/>
  <c r="PO90" i="3"/>
  <c r="OO91" i="3"/>
  <c r="OS91" i="3"/>
  <c r="OV91" i="3"/>
  <c r="OU91" i="3"/>
  <c r="RW87" i="3"/>
  <c r="RU87" i="3"/>
  <c r="RX87" i="3"/>
  <c r="RQ87" i="3"/>
  <c r="NE93" i="3"/>
  <c r="NA93" i="3"/>
  <c r="NH93" i="3"/>
  <c r="NG93" i="3"/>
  <c r="UC84" i="3"/>
  <c r="UE84" i="3"/>
  <c r="UF84" i="3"/>
  <c r="TY84" i="3"/>
  <c r="MI93" i="3"/>
  <c r="MH93" i="3"/>
  <c r="LO94" i="3"/>
  <c r="LN94" i="3"/>
  <c r="UU82" i="3"/>
  <c r="UT82" i="3"/>
  <c r="SL85" i="3"/>
  <c r="SM85" i="3"/>
  <c r="LP93" i="3"/>
  <c r="TF84" i="3"/>
  <c r="TG84" i="3"/>
  <c r="TH84" i="3" s="1"/>
  <c r="QD88" i="3"/>
  <c r="QE88" i="3"/>
  <c r="QF88" i="3" s="1"/>
  <c r="KT95" i="3"/>
  <c r="KU95" i="3"/>
  <c r="KV95" i="3" s="1"/>
  <c r="WH80" i="3"/>
  <c r="WI80" i="3"/>
  <c r="WJ80" i="3" s="1"/>
  <c r="NB92" i="3"/>
  <c r="NC92" i="3"/>
  <c r="ND92" i="3" s="1"/>
  <c r="UA83" i="3"/>
  <c r="TZ83" i="3"/>
  <c r="VN81" i="3"/>
  <c r="VO81" i="3"/>
  <c r="VP81" i="3" s="1"/>
  <c r="HP99" i="9"/>
  <c r="LL99" i="9"/>
  <c r="PK89" i="3"/>
  <c r="PJ89" i="3"/>
  <c r="VP80" i="3"/>
  <c r="UB82" i="3"/>
  <c r="TE85" i="3"/>
  <c r="TI85" i="3"/>
  <c r="TL85" i="3"/>
  <c r="TK85" i="3"/>
  <c r="OB92" i="3"/>
  <c r="NU92" i="3"/>
  <c r="OA92" i="3"/>
  <c r="NY92" i="3"/>
  <c r="RA88" i="3"/>
  <c r="RD88" i="3"/>
  <c r="RC88" i="3"/>
  <c r="QW88" i="3"/>
  <c r="SQ86" i="3"/>
  <c r="SO86" i="3"/>
  <c r="SR86" i="3"/>
  <c r="SK86" i="3"/>
  <c r="XG80" i="3"/>
  <c r="XH80" i="3"/>
  <c r="XA80" i="3"/>
  <c r="XE80" i="3"/>
  <c r="VQ82" i="3"/>
  <c r="VT82" i="3"/>
  <c r="VS82" i="3"/>
  <c r="VM82" i="3"/>
  <c r="HT100" i="3"/>
  <c r="HR100" i="3"/>
  <c r="HQ100" i="3"/>
  <c r="LH100" i="9"/>
  <c r="JJ100" i="9"/>
  <c r="JO100" i="9"/>
  <c r="HQ100" i="9"/>
  <c r="HL100" i="9"/>
  <c r="HN100" i="9"/>
  <c r="FN100" i="9"/>
  <c r="FO100" i="9"/>
  <c r="DQ100" i="9"/>
  <c r="DT100" i="9"/>
  <c r="X100" i="9"/>
  <c r="BR100" i="9"/>
  <c r="BU100" i="9" s="1"/>
  <c r="F100" i="9"/>
  <c r="U100" i="9"/>
  <c r="DP100" i="9"/>
  <c r="G100" i="9"/>
  <c r="V100" i="9"/>
  <c r="LI100" i="9"/>
  <c r="LM100" i="9"/>
  <c r="JK100" i="9"/>
  <c r="FQ100" i="9"/>
  <c r="HM100" i="9"/>
  <c r="HO100" i="9"/>
  <c r="FS100" i="9"/>
  <c r="FP100" i="9"/>
  <c r="DR100" i="9"/>
  <c r="BV100" i="9"/>
  <c r="T100" i="9"/>
  <c r="WM81" i="3"/>
  <c r="WN81" i="3"/>
  <c r="WG81" i="3"/>
  <c r="WK81" i="3"/>
  <c r="IR99" i="3"/>
  <c r="IO99" i="3"/>
  <c r="IK99" i="3"/>
  <c r="IQ99" i="3"/>
  <c r="XB79" i="3"/>
  <c r="XC79" i="3"/>
  <c r="KB93" i="3"/>
  <c r="AG103" i="3"/>
  <c r="AH102" i="3"/>
  <c r="JX96" i="3"/>
  <c r="JW97" i="3"/>
  <c r="AI101" i="3"/>
  <c r="AJ101" i="3"/>
  <c r="AL101" i="3"/>
  <c r="JZ94" i="3"/>
  <c r="KA94" i="3"/>
  <c r="KE95" i="3"/>
  <c r="KF95" i="3"/>
  <c r="JY95" i="3"/>
  <c r="KC95" i="3"/>
  <c r="NR94" i="3"/>
  <c r="FT14" i="3"/>
  <c r="TV86" i="3"/>
  <c r="VJ84" i="3"/>
  <c r="MD96" i="3"/>
  <c r="LJ97" i="3"/>
  <c r="AF103" i="3"/>
  <c r="QT90" i="3"/>
  <c r="WX82" i="3"/>
  <c r="RN89" i="3"/>
  <c r="PF92" i="3"/>
  <c r="KP98" i="3"/>
  <c r="GD23" i="3"/>
  <c r="HN102" i="3"/>
  <c r="FT13" i="3"/>
  <c r="JB100" i="3"/>
  <c r="SH88" i="3"/>
  <c r="WD83" i="3"/>
  <c r="FT11" i="3"/>
  <c r="UP85" i="3"/>
  <c r="PZ91" i="3"/>
  <c r="TB87" i="3"/>
  <c r="GD22" i="3"/>
  <c r="FT16" i="3"/>
  <c r="MX95" i="3"/>
  <c r="GT103" i="3"/>
  <c r="IH101" i="3"/>
  <c r="FT12" i="3"/>
  <c r="FT15" i="3"/>
  <c r="OL93" i="3"/>
  <c r="JV97" i="3"/>
  <c r="XD79" i="3" l="1"/>
  <c r="JH97" i="3"/>
  <c r="SN85" i="3"/>
  <c r="NX91" i="3"/>
  <c r="PL89" i="3"/>
  <c r="OR90" i="3"/>
  <c r="QZ87" i="3"/>
  <c r="MJ93" i="3"/>
  <c r="UV82" i="3"/>
  <c r="LP94" i="3"/>
  <c r="W100" i="9"/>
  <c r="FU67" i="3"/>
  <c r="FU12" i="3"/>
  <c r="FV12" i="3" s="1"/>
  <c r="FU79" i="3"/>
  <c r="FU64" i="3"/>
  <c r="FU100" i="3"/>
  <c r="FU36" i="3"/>
  <c r="FU82" i="3"/>
  <c r="FU50" i="3"/>
  <c r="FU27" i="3"/>
  <c r="FU77" i="3"/>
  <c r="FU45" i="3"/>
  <c r="FU14" i="3"/>
  <c r="FV14" i="3" s="1"/>
  <c r="FU99" i="3"/>
  <c r="FU28" i="3"/>
  <c r="FU58" i="3"/>
  <c r="FU85" i="3"/>
  <c r="FU59" i="3"/>
  <c r="FU15" i="3"/>
  <c r="FV15" i="3" s="1"/>
  <c r="FU103" i="3"/>
  <c r="FU63" i="3"/>
  <c r="FU56" i="3"/>
  <c r="FU92" i="3"/>
  <c r="FU16" i="3"/>
  <c r="FV16" i="3" s="1"/>
  <c r="FU78" i="3"/>
  <c r="FU46" i="3"/>
  <c r="FU23" i="3"/>
  <c r="FV23" i="3" s="1"/>
  <c r="FU73" i="3"/>
  <c r="FU41" i="3"/>
  <c r="FU51" i="3"/>
  <c r="FU24" i="3"/>
  <c r="FV24" i="3" s="1"/>
  <c r="FU80" i="3"/>
  <c r="FU84" i="3"/>
  <c r="FU74" i="3"/>
  <c r="FU101" i="3"/>
  <c r="FU37" i="3"/>
  <c r="FU72" i="3"/>
  <c r="FU54" i="3"/>
  <c r="FU75" i="3"/>
  <c r="FU40" i="3"/>
  <c r="FU102" i="3"/>
  <c r="FU83" i="3"/>
  <c r="FU22" i="3"/>
  <c r="FV22" i="3" s="1"/>
  <c r="FU38" i="3"/>
  <c r="FU86" i="3"/>
  <c r="FU31" i="3"/>
  <c r="FU70" i="3"/>
  <c r="FU20" i="3"/>
  <c r="FV20" i="3" s="1"/>
  <c r="FU55" i="3"/>
  <c r="FU96" i="3"/>
  <c r="FU32" i="3"/>
  <c r="FU68" i="3"/>
  <c r="FU98" i="3"/>
  <c r="FU66" i="3"/>
  <c r="FU93" i="3"/>
  <c r="FU61" i="3"/>
  <c r="FU29" i="3"/>
  <c r="FU21" i="3"/>
  <c r="FV21" i="3" s="1"/>
  <c r="FU90" i="3"/>
  <c r="FU53" i="3"/>
  <c r="FU11" i="3"/>
  <c r="FV11" i="3" s="1"/>
  <c r="FU39" i="3"/>
  <c r="FU88" i="3"/>
  <c r="FU60" i="3"/>
  <c r="FU94" i="3"/>
  <c r="FU30" i="3"/>
  <c r="FU89" i="3"/>
  <c r="FU26" i="3"/>
  <c r="FU87" i="3"/>
  <c r="FU47" i="3"/>
  <c r="FU52" i="3"/>
  <c r="FU42" i="3"/>
  <c r="FU35" i="3"/>
  <c r="FU44" i="3"/>
  <c r="FU71" i="3"/>
  <c r="FU25" i="3"/>
  <c r="FV25" i="3" s="1"/>
  <c r="FU49" i="3"/>
  <c r="FU97" i="3"/>
  <c r="FU18" i="3"/>
  <c r="FV18" i="3" s="1"/>
  <c r="FU76" i="3"/>
  <c r="FU33" i="3"/>
  <c r="FU13" i="3"/>
  <c r="FV13" i="3" s="1"/>
  <c r="FU34" i="3"/>
  <c r="FU43" i="3"/>
  <c r="FU19" i="3"/>
  <c r="FV19" i="3" s="1"/>
  <c r="FU91" i="3"/>
  <c r="FU17" i="3"/>
  <c r="FV17" i="3" s="1"/>
  <c r="FU62" i="3"/>
  <c r="FU57" i="3"/>
  <c r="FU48" i="3"/>
  <c r="FU69" i="3"/>
  <c r="FU81" i="3"/>
  <c r="FU65" i="3"/>
  <c r="FU95" i="3"/>
  <c r="TX86" i="3"/>
  <c r="TW87" i="3"/>
  <c r="GV103" i="3"/>
  <c r="UQ86" i="3"/>
  <c r="UR85" i="3"/>
  <c r="LL97" i="3"/>
  <c r="LK98" i="3"/>
  <c r="KR98" i="3"/>
  <c r="KQ99" i="3"/>
  <c r="II102" i="3"/>
  <c r="IJ101" i="3"/>
  <c r="WE84" i="3"/>
  <c r="WF83" i="3"/>
  <c r="WY83" i="3"/>
  <c r="WZ82" i="3"/>
  <c r="QU91" i="3"/>
  <c r="QV90" i="3"/>
  <c r="NS95" i="3"/>
  <c r="NT94" i="3"/>
  <c r="TC88" i="3"/>
  <c r="TD87" i="3"/>
  <c r="MY96" i="3"/>
  <c r="MZ95" i="3"/>
  <c r="RO90" i="3"/>
  <c r="RP89" i="3"/>
  <c r="ON93" i="3"/>
  <c r="OM94" i="3"/>
  <c r="PG93" i="3"/>
  <c r="PH92" i="3"/>
  <c r="JC101" i="3"/>
  <c r="JD100" i="3"/>
  <c r="MF96" i="3"/>
  <c r="ME97" i="3"/>
  <c r="QA92" i="3"/>
  <c r="QB91" i="3"/>
  <c r="C102" i="9"/>
  <c r="D102" i="9" s="1"/>
  <c r="HP102" i="3"/>
  <c r="HO103" i="3"/>
  <c r="VL84" i="3"/>
  <c r="VK85" i="3"/>
  <c r="SJ88" i="3"/>
  <c r="SI89" i="3"/>
  <c r="JN100" i="9"/>
  <c r="XC80" i="3"/>
  <c r="XB80" i="3"/>
  <c r="TF85" i="3"/>
  <c r="TG85" i="3"/>
  <c r="TH85" i="3" s="1"/>
  <c r="IM99" i="3"/>
  <c r="IL99" i="3"/>
  <c r="WI81" i="3"/>
  <c r="WH81" i="3"/>
  <c r="DS100" i="9"/>
  <c r="FR100" i="9"/>
  <c r="HP100" i="9"/>
  <c r="LL100" i="9"/>
  <c r="VN82" i="3"/>
  <c r="VO82" i="3"/>
  <c r="SM86" i="3"/>
  <c r="SL86" i="3"/>
  <c r="QX88" i="3"/>
  <c r="QY88" i="3"/>
  <c r="NV92" i="3"/>
  <c r="NW92" i="3"/>
  <c r="NX92" i="3" s="1"/>
  <c r="UB83" i="3"/>
  <c r="OQ91" i="3"/>
  <c r="OP91" i="3"/>
  <c r="PK90" i="3"/>
  <c r="PL90" i="3" s="1"/>
  <c r="PJ90" i="3"/>
  <c r="LN95" i="3"/>
  <c r="LO95" i="3"/>
  <c r="KU96" i="3"/>
  <c r="KT96" i="3"/>
  <c r="QE89" i="3"/>
  <c r="QD89" i="3"/>
  <c r="NG94" i="3"/>
  <c r="NE94" i="3"/>
  <c r="NH94" i="3"/>
  <c r="NA94" i="3"/>
  <c r="RW88" i="3"/>
  <c r="RX88" i="3"/>
  <c r="RQ88" i="3"/>
  <c r="RU88" i="3"/>
  <c r="OO92" i="3"/>
  <c r="OV92" i="3"/>
  <c r="OU92" i="3"/>
  <c r="OS92" i="3"/>
  <c r="PO91" i="3"/>
  <c r="PI91" i="3"/>
  <c r="PP91" i="3"/>
  <c r="PM91" i="3"/>
  <c r="JK99" i="3"/>
  <c r="JI99" i="3"/>
  <c r="JE99" i="3"/>
  <c r="JL99" i="3"/>
  <c r="MG95" i="3"/>
  <c r="MK95" i="3"/>
  <c r="MN95" i="3"/>
  <c r="MM95" i="3"/>
  <c r="GN103" i="3"/>
  <c r="GM103" i="3"/>
  <c r="GP103" i="3"/>
  <c r="GQ3" i="3"/>
  <c r="GQ4" i="3" s="1"/>
  <c r="GQ5" i="3" s="1"/>
  <c r="QG90" i="3"/>
  <c r="QJ90" i="3"/>
  <c r="QC90" i="3"/>
  <c r="QI90" i="3"/>
  <c r="LI101" i="9"/>
  <c r="LM101" i="9"/>
  <c r="JJ101" i="9"/>
  <c r="JK101" i="9"/>
  <c r="FQ101" i="9"/>
  <c r="HQ101" i="9"/>
  <c r="HO101" i="9"/>
  <c r="FO101" i="9"/>
  <c r="FN101" i="9"/>
  <c r="DR101" i="9"/>
  <c r="DP101" i="9"/>
  <c r="X101" i="9"/>
  <c r="BR101" i="9"/>
  <c r="BU101" i="9" s="1"/>
  <c r="G101" i="9"/>
  <c r="U101" i="9"/>
  <c r="V101" i="9"/>
  <c r="LH101" i="9"/>
  <c r="LL101" i="9" s="1"/>
  <c r="JO101" i="9"/>
  <c r="HN101" i="9"/>
  <c r="HM101" i="9"/>
  <c r="HL101" i="9"/>
  <c r="FP101" i="9"/>
  <c r="FS101" i="9"/>
  <c r="DQ101" i="9"/>
  <c r="DT101" i="9"/>
  <c r="BV101" i="9"/>
  <c r="F101" i="9"/>
  <c r="T101" i="9"/>
  <c r="VQ83" i="3"/>
  <c r="VM83" i="3"/>
  <c r="VT83" i="3"/>
  <c r="VS83" i="3"/>
  <c r="SQ87" i="3"/>
  <c r="SK87" i="3"/>
  <c r="SR87" i="3"/>
  <c r="SO87" i="3"/>
  <c r="TZ84" i="3"/>
  <c r="UA84" i="3"/>
  <c r="NB93" i="3"/>
  <c r="NC93" i="3"/>
  <c r="RR87" i="3"/>
  <c r="RS87" i="3"/>
  <c r="JG98" i="3"/>
  <c r="JF98" i="3"/>
  <c r="UU83" i="3"/>
  <c r="UT83" i="3"/>
  <c r="MH94" i="3"/>
  <c r="MI94" i="3"/>
  <c r="UE85" i="3"/>
  <c r="TY85" i="3"/>
  <c r="UC85" i="3"/>
  <c r="UF85" i="3"/>
  <c r="GX102" i="3"/>
  <c r="GZ102" i="3"/>
  <c r="GW102" i="3"/>
  <c r="UW84" i="3"/>
  <c r="UZ84" i="3"/>
  <c r="US84" i="3"/>
  <c r="UY84" i="3"/>
  <c r="LT96" i="3"/>
  <c r="LQ96" i="3"/>
  <c r="LM96" i="3"/>
  <c r="LS96" i="3"/>
  <c r="KZ97" i="3"/>
  <c r="KY97" i="3"/>
  <c r="KW97" i="3"/>
  <c r="KS97" i="3"/>
  <c r="IK100" i="3"/>
  <c r="IQ100" i="3"/>
  <c r="IR100" i="3"/>
  <c r="IO100" i="3"/>
  <c r="WK82" i="3"/>
  <c r="WG82" i="3"/>
  <c r="WN82" i="3"/>
  <c r="WM82" i="3"/>
  <c r="HT101" i="3"/>
  <c r="HQ101" i="3"/>
  <c r="HR101" i="3"/>
  <c r="XE81" i="3"/>
  <c r="XH81" i="3"/>
  <c r="XA81" i="3"/>
  <c r="XG81" i="3"/>
  <c r="RA89" i="3"/>
  <c r="QW89" i="3"/>
  <c r="RD89" i="3"/>
  <c r="RC89" i="3"/>
  <c r="OA93" i="3"/>
  <c r="NU93" i="3"/>
  <c r="OB93" i="3"/>
  <c r="NY93" i="3"/>
  <c r="TK86" i="3"/>
  <c r="TI86" i="3"/>
  <c r="TL86" i="3"/>
  <c r="TE86" i="3"/>
  <c r="KB94" i="3"/>
  <c r="JX97" i="3"/>
  <c r="JW98" i="3"/>
  <c r="AH103" i="3"/>
  <c r="JZ95" i="3"/>
  <c r="KA95" i="3"/>
  <c r="KE96" i="3"/>
  <c r="KF96" i="3"/>
  <c r="JY96" i="3"/>
  <c r="KC96" i="3"/>
  <c r="AI102" i="3"/>
  <c r="AJ102" i="3"/>
  <c r="AL102" i="3"/>
  <c r="GD15" i="3"/>
  <c r="GD20" i="3"/>
  <c r="WD84" i="3"/>
  <c r="RN90" i="3"/>
  <c r="GD21" i="3"/>
  <c r="GD19" i="3"/>
  <c r="MX96" i="3"/>
  <c r="TV87" i="3"/>
  <c r="VJ85" i="3"/>
  <c r="TB88" i="3"/>
  <c r="GD14" i="3"/>
  <c r="IH102" i="3"/>
  <c r="GD11" i="3"/>
  <c r="WX83" i="3"/>
  <c r="HN103" i="3"/>
  <c r="JV98" i="3"/>
  <c r="KP99" i="3"/>
  <c r="SH89" i="3"/>
  <c r="GD18" i="3"/>
  <c r="PF93" i="3"/>
  <c r="JB101" i="3"/>
  <c r="NR95" i="3"/>
  <c r="OL94" i="3"/>
  <c r="GD13" i="3"/>
  <c r="GD17" i="3"/>
  <c r="MD97" i="3"/>
  <c r="QT91" i="3"/>
  <c r="PZ92" i="3"/>
  <c r="GD16" i="3"/>
  <c r="LJ98" i="3"/>
  <c r="GD12" i="3"/>
  <c r="UP86" i="3"/>
  <c r="QF89" i="3" l="1"/>
  <c r="RT87" i="3"/>
  <c r="UB84" i="3"/>
  <c r="OR91" i="3"/>
  <c r="QZ88" i="3"/>
  <c r="VP82" i="3"/>
  <c r="UV83" i="3"/>
  <c r="KV96" i="3"/>
  <c r="KB95" i="3"/>
  <c r="MJ94" i="3"/>
  <c r="ND93" i="3"/>
  <c r="LP95" i="3"/>
  <c r="SN86" i="3"/>
  <c r="IN99" i="3"/>
  <c r="WJ81" i="3"/>
  <c r="XD80" i="3"/>
  <c r="W101" i="9"/>
  <c r="MF97" i="3"/>
  <c r="ME98" i="3"/>
  <c r="OM95" i="3"/>
  <c r="ON94" i="3"/>
  <c r="KR99" i="3"/>
  <c r="KQ100" i="3"/>
  <c r="LK99" i="3"/>
  <c r="LL98" i="3"/>
  <c r="GE12" i="3"/>
  <c r="GF12" i="3" s="1"/>
  <c r="GE16" i="3"/>
  <c r="GF16" i="3" s="1"/>
  <c r="GE13" i="3"/>
  <c r="GF13" i="3" s="1"/>
  <c r="GE20" i="3"/>
  <c r="GF20" i="3" s="1"/>
  <c r="GE15" i="3"/>
  <c r="GF15" i="3" s="1"/>
  <c r="GE27" i="3"/>
  <c r="GE30" i="3"/>
  <c r="GE38" i="3"/>
  <c r="GE46" i="3"/>
  <c r="GE54" i="3"/>
  <c r="GE62" i="3"/>
  <c r="GE70" i="3"/>
  <c r="GE78" i="3"/>
  <c r="GE86" i="3"/>
  <c r="GE94" i="3"/>
  <c r="GE102" i="3"/>
  <c r="GE28" i="3"/>
  <c r="GE31" i="3"/>
  <c r="GE39" i="3"/>
  <c r="GE47" i="3"/>
  <c r="GE55" i="3"/>
  <c r="GE63" i="3"/>
  <c r="GE71" i="3"/>
  <c r="GE79" i="3"/>
  <c r="GE87" i="3"/>
  <c r="GE95" i="3"/>
  <c r="GE103" i="3"/>
  <c r="GE25" i="3"/>
  <c r="GF25" i="3" s="1"/>
  <c r="GE36" i="3"/>
  <c r="GE44" i="3"/>
  <c r="GE52" i="3"/>
  <c r="GE60" i="3"/>
  <c r="GE68" i="3"/>
  <c r="GE76" i="3"/>
  <c r="GE84" i="3"/>
  <c r="GE92" i="3"/>
  <c r="GE100" i="3"/>
  <c r="GE26" i="3"/>
  <c r="GF26" i="3" s="1"/>
  <c r="GE37" i="3"/>
  <c r="GE45" i="3"/>
  <c r="GE53" i="3"/>
  <c r="GE61" i="3"/>
  <c r="GE69" i="3"/>
  <c r="GE77" i="3"/>
  <c r="GE85" i="3"/>
  <c r="GE93" i="3"/>
  <c r="GE101" i="3"/>
  <c r="GE14" i="3"/>
  <c r="GF14" i="3" s="1"/>
  <c r="GE17" i="3"/>
  <c r="GF17" i="3" s="1"/>
  <c r="GE29" i="3"/>
  <c r="GE42" i="3"/>
  <c r="GE58" i="3"/>
  <c r="GE74" i="3"/>
  <c r="GE90" i="3"/>
  <c r="GE24" i="3"/>
  <c r="GF24" i="3" s="1"/>
  <c r="GE35" i="3"/>
  <c r="GE51" i="3"/>
  <c r="GE67" i="3"/>
  <c r="GE83" i="3"/>
  <c r="GE99" i="3"/>
  <c r="GE32" i="3"/>
  <c r="GE48" i="3"/>
  <c r="GE64" i="3"/>
  <c r="GE80" i="3"/>
  <c r="GE96" i="3"/>
  <c r="GE33" i="3"/>
  <c r="GE49" i="3"/>
  <c r="GE65" i="3"/>
  <c r="GE81" i="3"/>
  <c r="GE97" i="3"/>
  <c r="GE19" i="3"/>
  <c r="GF19" i="3" s="1"/>
  <c r="GE11" i="3"/>
  <c r="GF11" i="3" s="1"/>
  <c r="GE23" i="3"/>
  <c r="GF23" i="3" s="1"/>
  <c r="GE34" i="3"/>
  <c r="GE50" i="3"/>
  <c r="GE66" i="3"/>
  <c r="GE82" i="3"/>
  <c r="GE98" i="3"/>
  <c r="GE18" i="3"/>
  <c r="GF18" i="3" s="1"/>
  <c r="GE43" i="3"/>
  <c r="GE59" i="3"/>
  <c r="GE75" i="3"/>
  <c r="GE91" i="3"/>
  <c r="GE21" i="3"/>
  <c r="GF21" i="3" s="1"/>
  <c r="GE40" i="3"/>
  <c r="GE56" i="3"/>
  <c r="GE72" i="3"/>
  <c r="GE88" i="3"/>
  <c r="GE22" i="3"/>
  <c r="GF22" i="3" s="1"/>
  <c r="GE41" i="3"/>
  <c r="GE57" i="3"/>
  <c r="GE73" i="3"/>
  <c r="GE89" i="3"/>
  <c r="SI90" i="3"/>
  <c r="SJ89" i="3"/>
  <c r="VL85" i="3"/>
  <c r="VK86" i="3"/>
  <c r="C103" i="9"/>
  <c r="D103" i="9" s="1"/>
  <c r="HP103" i="3"/>
  <c r="QA93" i="3"/>
  <c r="QB92" i="3"/>
  <c r="JD101" i="3"/>
  <c r="JC102" i="3"/>
  <c r="PH93" i="3"/>
  <c r="PG94" i="3"/>
  <c r="RP90" i="3"/>
  <c r="RO91" i="3"/>
  <c r="MZ96" i="3"/>
  <c r="MY97" i="3"/>
  <c r="TC89" i="3"/>
  <c r="TD88" i="3"/>
  <c r="NT95" i="3"/>
  <c r="NS96" i="3"/>
  <c r="QV91" i="3"/>
  <c r="QU92" i="3"/>
  <c r="WY84" i="3"/>
  <c r="WZ83" i="3"/>
  <c r="WF84" i="3"/>
  <c r="WE85" i="3"/>
  <c r="II103" i="3"/>
  <c r="IJ102" i="3"/>
  <c r="UQ87" i="3"/>
  <c r="UR86" i="3"/>
  <c r="TX87" i="3"/>
  <c r="TW88" i="3"/>
  <c r="KT97" i="3"/>
  <c r="KU97" i="3"/>
  <c r="SM87" i="3"/>
  <c r="SN87" i="3" s="1"/>
  <c r="SL87" i="3"/>
  <c r="VN83" i="3"/>
  <c r="VO83" i="3"/>
  <c r="PJ91" i="3"/>
  <c r="PK91" i="3"/>
  <c r="TG86" i="3"/>
  <c r="TF86" i="3"/>
  <c r="NV93" i="3"/>
  <c r="NW93" i="3"/>
  <c r="QX89" i="3"/>
  <c r="QY89" i="3"/>
  <c r="IL100" i="3"/>
  <c r="IM100" i="3"/>
  <c r="LN96" i="3"/>
  <c r="LO96" i="3"/>
  <c r="UU84" i="3"/>
  <c r="UT84" i="3"/>
  <c r="TZ85" i="3"/>
  <c r="UA85" i="3"/>
  <c r="JH98" i="3"/>
  <c r="HP101" i="9"/>
  <c r="DS101" i="9"/>
  <c r="FR101" i="9"/>
  <c r="JN101" i="9"/>
  <c r="QE90" i="3"/>
  <c r="QD90" i="3"/>
  <c r="MI95" i="3"/>
  <c r="MH95" i="3"/>
  <c r="JF99" i="3"/>
  <c r="JG99" i="3"/>
  <c r="JH99" i="3" s="1"/>
  <c r="OP92" i="3"/>
  <c r="OQ92" i="3"/>
  <c r="RR88" i="3"/>
  <c r="RS88" i="3"/>
  <c r="RT88" i="3" s="1"/>
  <c r="SQ88" i="3"/>
  <c r="SK88" i="3"/>
  <c r="SO88" i="3"/>
  <c r="SR88" i="3"/>
  <c r="VQ84" i="3"/>
  <c r="VS84" i="3"/>
  <c r="VT84" i="3"/>
  <c r="VM84" i="3"/>
  <c r="HT102" i="3"/>
  <c r="HR102" i="3"/>
  <c r="HQ102" i="3"/>
  <c r="QC91" i="3"/>
  <c r="QG91" i="3"/>
  <c r="QJ91" i="3"/>
  <c r="QI91" i="3"/>
  <c r="JK100" i="3"/>
  <c r="JI100" i="3"/>
  <c r="JL100" i="3"/>
  <c r="JE100" i="3"/>
  <c r="PM92" i="3"/>
  <c r="PI92" i="3"/>
  <c r="PO92" i="3"/>
  <c r="PP92" i="3"/>
  <c r="RQ89" i="3"/>
  <c r="RW89" i="3"/>
  <c r="RU89" i="3"/>
  <c r="RX89" i="3"/>
  <c r="NA95" i="3"/>
  <c r="NH95" i="3"/>
  <c r="NE95" i="3"/>
  <c r="NG95" i="3"/>
  <c r="TK87" i="3"/>
  <c r="TE87" i="3"/>
  <c r="TL87" i="3"/>
  <c r="TI87" i="3"/>
  <c r="NU94" i="3"/>
  <c r="OA94" i="3"/>
  <c r="NY94" i="3"/>
  <c r="OB94" i="3"/>
  <c r="RC90" i="3"/>
  <c r="RD90" i="3"/>
  <c r="RA90" i="3"/>
  <c r="QW90" i="3"/>
  <c r="XA82" i="3"/>
  <c r="XE82" i="3"/>
  <c r="XG82" i="3"/>
  <c r="XH82" i="3"/>
  <c r="WG83" i="3"/>
  <c r="WK83" i="3"/>
  <c r="WM83" i="3"/>
  <c r="WN83" i="3"/>
  <c r="IK101" i="3"/>
  <c r="IQ101" i="3"/>
  <c r="IR101" i="3"/>
  <c r="IO101" i="3"/>
  <c r="UZ85" i="3"/>
  <c r="UY85" i="3"/>
  <c r="UW85" i="3"/>
  <c r="US85" i="3"/>
  <c r="GW103" i="3"/>
  <c r="GZ103" i="3"/>
  <c r="GX103" i="3"/>
  <c r="HA3" i="3"/>
  <c r="HA4" i="3" s="1"/>
  <c r="HA5" i="3" s="1"/>
  <c r="UF86" i="3"/>
  <c r="UE86" i="3"/>
  <c r="UC86" i="3"/>
  <c r="TY86" i="3"/>
  <c r="XC81" i="3"/>
  <c r="XB81" i="3"/>
  <c r="WH82" i="3"/>
  <c r="WI82" i="3"/>
  <c r="NB94" i="3"/>
  <c r="NC94" i="3"/>
  <c r="LM102" i="9"/>
  <c r="LH102" i="9"/>
  <c r="JO102" i="9"/>
  <c r="JJ102" i="9"/>
  <c r="FQ102" i="9"/>
  <c r="HN102" i="9"/>
  <c r="HL102" i="9"/>
  <c r="FP102" i="9"/>
  <c r="FS102" i="9"/>
  <c r="DQ102" i="9"/>
  <c r="DP102" i="9"/>
  <c r="X102" i="9"/>
  <c r="BV102" i="9"/>
  <c r="F102" i="9"/>
  <c r="V102" i="9"/>
  <c r="LI102" i="9"/>
  <c r="JK102" i="9"/>
  <c r="HO102" i="9"/>
  <c r="HQ102" i="9"/>
  <c r="HM102" i="9"/>
  <c r="FO102" i="9"/>
  <c r="FN102" i="9"/>
  <c r="DR102" i="9"/>
  <c r="DT102" i="9"/>
  <c r="BR102" i="9"/>
  <c r="BU102" i="9" s="1"/>
  <c r="G102" i="9"/>
  <c r="U102" i="9"/>
  <c r="T102" i="9"/>
  <c r="MG96" i="3"/>
  <c r="MN96" i="3"/>
  <c r="MM96" i="3"/>
  <c r="MK96" i="3"/>
  <c r="OU93" i="3"/>
  <c r="OO93" i="3"/>
  <c r="OS93" i="3"/>
  <c r="OV93" i="3"/>
  <c r="KS98" i="3"/>
  <c r="KW98" i="3"/>
  <c r="KY98" i="3"/>
  <c r="KZ98" i="3"/>
  <c r="LS97" i="3"/>
  <c r="LM97" i="3"/>
  <c r="LT97" i="3"/>
  <c r="LQ97" i="3"/>
  <c r="JW99" i="3"/>
  <c r="JX98" i="3"/>
  <c r="JZ96" i="3"/>
  <c r="KA96" i="3"/>
  <c r="AI103" i="3"/>
  <c r="AJ103" i="3"/>
  <c r="AL103" i="3"/>
  <c r="AM3" i="3"/>
  <c r="AM4" i="3" s="1"/>
  <c r="AM5" i="3" s="1"/>
  <c r="KE97" i="3"/>
  <c r="KF97" i="3"/>
  <c r="JY97" i="3"/>
  <c r="KC97" i="3"/>
  <c r="AJ17" i="3"/>
  <c r="MX97" i="3"/>
  <c r="VJ86" i="3"/>
  <c r="IH103" i="3"/>
  <c r="WX84" i="3"/>
  <c r="SH90" i="3"/>
  <c r="JB102" i="3"/>
  <c r="QT92" i="3"/>
  <c r="TV88" i="3"/>
  <c r="GN11" i="3"/>
  <c r="GN14" i="3"/>
  <c r="LJ99" i="3"/>
  <c r="GN13" i="3"/>
  <c r="GN12" i="3"/>
  <c r="NR96" i="3"/>
  <c r="TB89" i="3"/>
  <c r="PF94" i="3"/>
  <c r="GN15" i="3"/>
  <c r="WD85" i="3"/>
  <c r="RN91" i="3"/>
  <c r="PZ93" i="3"/>
  <c r="OL95" i="3"/>
  <c r="KP100" i="3"/>
  <c r="MD98" i="3"/>
  <c r="UP87" i="3"/>
  <c r="AJ16" i="3"/>
  <c r="JV99" i="3"/>
  <c r="ND94" i="3" l="1"/>
  <c r="UB85" i="3"/>
  <c r="LP96" i="3"/>
  <c r="QZ89" i="3"/>
  <c r="VP83" i="3"/>
  <c r="KV97" i="3"/>
  <c r="OR92" i="3"/>
  <c r="WJ82" i="3"/>
  <c r="QF90" i="3"/>
  <c r="IN100" i="3"/>
  <c r="NX93" i="3"/>
  <c r="PL91" i="3"/>
  <c r="MJ95" i="3"/>
  <c r="TH86" i="3"/>
  <c r="W102" i="9"/>
  <c r="FR102" i="9"/>
  <c r="JN102" i="9"/>
  <c r="UV84" i="3"/>
  <c r="UR87" i="3"/>
  <c r="UQ88" i="3"/>
  <c r="IJ103" i="3"/>
  <c r="WY85" i="3"/>
  <c r="WZ84" i="3"/>
  <c r="TC90" i="3"/>
  <c r="TD89" i="3"/>
  <c r="QB93" i="3"/>
  <c r="QA94" i="3"/>
  <c r="SJ90" i="3"/>
  <c r="SI91" i="3"/>
  <c r="KR100" i="3"/>
  <c r="KQ101" i="3"/>
  <c r="MF98" i="3"/>
  <c r="ME99" i="3"/>
  <c r="GO24" i="3"/>
  <c r="GP24" i="3" s="1"/>
  <c r="GO14" i="3"/>
  <c r="GP14" i="3" s="1"/>
  <c r="GO31" i="3"/>
  <c r="GO39" i="3"/>
  <c r="GO47" i="3"/>
  <c r="GO55" i="3"/>
  <c r="GO63" i="3"/>
  <c r="GO71" i="3"/>
  <c r="GO79" i="3"/>
  <c r="GO87" i="3"/>
  <c r="GO95" i="3"/>
  <c r="GO103" i="3"/>
  <c r="GO25" i="3"/>
  <c r="GP25" i="3" s="1"/>
  <c r="GO18" i="3"/>
  <c r="GP18" i="3" s="1"/>
  <c r="GO32" i="3"/>
  <c r="GO40" i="3"/>
  <c r="GO48" i="3"/>
  <c r="GO56" i="3"/>
  <c r="GO64" i="3"/>
  <c r="GO72" i="3"/>
  <c r="GO80" i="3"/>
  <c r="GO88" i="3"/>
  <c r="GO96" i="3"/>
  <c r="GO22" i="3"/>
  <c r="GP22" i="3" s="1"/>
  <c r="GO13" i="3"/>
  <c r="GP13" i="3" s="1"/>
  <c r="GO16" i="3"/>
  <c r="GP16" i="3" s="1"/>
  <c r="GO37" i="3"/>
  <c r="GO45" i="3"/>
  <c r="GO53" i="3"/>
  <c r="GO61" i="3"/>
  <c r="GO69" i="3"/>
  <c r="GO77" i="3"/>
  <c r="GO85" i="3"/>
  <c r="GO93" i="3"/>
  <c r="GO101" i="3"/>
  <c r="GO27" i="3"/>
  <c r="GO15" i="3"/>
  <c r="GP15" i="3" s="1"/>
  <c r="GO34" i="3"/>
  <c r="GO42" i="3"/>
  <c r="GO50" i="3"/>
  <c r="GO58" i="3"/>
  <c r="GO66" i="3"/>
  <c r="GO74" i="3"/>
  <c r="GO82" i="3"/>
  <c r="GO90" i="3"/>
  <c r="GO98" i="3"/>
  <c r="GO20" i="3"/>
  <c r="GP20" i="3" s="1"/>
  <c r="GO19" i="3"/>
  <c r="GP19" i="3" s="1"/>
  <c r="GO35" i="3"/>
  <c r="GO43" i="3"/>
  <c r="GO51" i="3"/>
  <c r="GO59" i="3"/>
  <c r="GO75" i="3"/>
  <c r="GO83" i="3"/>
  <c r="GO99" i="3"/>
  <c r="GO21" i="3"/>
  <c r="GP21" i="3" s="1"/>
  <c r="GO12" i="3"/>
  <c r="GP12" i="3" s="1"/>
  <c r="GO36" i="3"/>
  <c r="GO52" i="3"/>
  <c r="GO60" i="3"/>
  <c r="GO76" i="3"/>
  <c r="GO84" i="3"/>
  <c r="GO100" i="3"/>
  <c r="GO26" i="3"/>
  <c r="GO33" i="3"/>
  <c r="GO41" i="3"/>
  <c r="GO57" i="3"/>
  <c r="GO65" i="3"/>
  <c r="GO28" i="3"/>
  <c r="GO67" i="3"/>
  <c r="GO91" i="3"/>
  <c r="GO29" i="3"/>
  <c r="GO44" i="3"/>
  <c r="GO68" i="3"/>
  <c r="GO92" i="3"/>
  <c r="GO11" i="3"/>
  <c r="GP11" i="3" s="1"/>
  <c r="GO49" i="3"/>
  <c r="GO73" i="3"/>
  <c r="GO81" i="3"/>
  <c r="GO97" i="3"/>
  <c r="GO17" i="3"/>
  <c r="GP17" i="3" s="1"/>
  <c r="GO38" i="3"/>
  <c r="GO54" i="3"/>
  <c r="GO70" i="3"/>
  <c r="GO86" i="3"/>
  <c r="GO102" i="3"/>
  <c r="GO89" i="3"/>
  <c r="GO23" i="3"/>
  <c r="GP23" i="3" s="1"/>
  <c r="GO30" i="3"/>
  <c r="GO46" i="3"/>
  <c r="GO62" i="3"/>
  <c r="GO78" i="3"/>
  <c r="GO94" i="3"/>
  <c r="TX88" i="3"/>
  <c r="TW89" i="3"/>
  <c r="WF85" i="3"/>
  <c r="WE86" i="3"/>
  <c r="QU93" i="3"/>
  <c r="QV92" i="3"/>
  <c r="NS97" i="3"/>
  <c r="NT96" i="3"/>
  <c r="MZ97" i="3"/>
  <c r="MY98" i="3"/>
  <c r="RO92" i="3"/>
  <c r="RP91" i="3"/>
  <c r="PH94" i="3"/>
  <c r="PG95" i="3"/>
  <c r="JC103" i="3"/>
  <c r="JD102" i="3"/>
  <c r="VL86" i="3"/>
  <c r="VK87" i="3"/>
  <c r="LK100" i="3"/>
  <c r="LL99" i="3"/>
  <c r="ON95" i="3"/>
  <c r="OM96" i="3"/>
  <c r="KU98" i="3"/>
  <c r="KT98" i="3"/>
  <c r="MI96" i="3"/>
  <c r="MH96" i="3"/>
  <c r="DS102" i="9"/>
  <c r="HP102" i="9"/>
  <c r="XD81" i="3"/>
  <c r="TZ86" i="3"/>
  <c r="UA86" i="3"/>
  <c r="UB86" i="3" s="1"/>
  <c r="UU85" i="3"/>
  <c r="UT85" i="3"/>
  <c r="QX90" i="3"/>
  <c r="QY90" i="3"/>
  <c r="QZ90" i="3" s="1"/>
  <c r="TG87" i="3"/>
  <c r="TF87" i="3"/>
  <c r="PJ92" i="3"/>
  <c r="PK92" i="3"/>
  <c r="PL92" i="3" s="1"/>
  <c r="JG100" i="3"/>
  <c r="JF100" i="3"/>
  <c r="UF87" i="3"/>
  <c r="UC87" i="3"/>
  <c r="TY87" i="3"/>
  <c r="UE87" i="3"/>
  <c r="WG84" i="3"/>
  <c r="WN84" i="3"/>
  <c r="WK84" i="3"/>
  <c r="WM84" i="3"/>
  <c r="QW91" i="3"/>
  <c r="RA91" i="3"/>
  <c r="RD91" i="3"/>
  <c r="RC91" i="3"/>
  <c r="NY95" i="3"/>
  <c r="OB95" i="3"/>
  <c r="NU95" i="3"/>
  <c r="OA95" i="3"/>
  <c r="NG96" i="3"/>
  <c r="NE96" i="3"/>
  <c r="NA96" i="3"/>
  <c r="NH96" i="3"/>
  <c r="RU90" i="3"/>
  <c r="RW90" i="3"/>
  <c r="RQ90" i="3"/>
  <c r="RX90" i="3"/>
  <c r="PM93" i="3"/>
  <c r="PI93" i="3"/>
  <c r="PO93" i="3"/>
  <c r="PP93" i="3"/>
  <c r="JE101" i="3"/>
  <c r="JK101" i="3"/>
  <c r="JI101" i="3"/>
  <c r="JL101" i="3"/>
  <c r="LH103" i="9"/>
  <c r="LI103" i="9"/>
  <c r="JO103" i="9"/>
  <c r="JJ103" i="9"/>
  <c r="HL103" i="9"/>
  <c r="HQ103" i="9"/>
  <c r="HN103" i="9"/>
  <c r="FN103" i="9"/>
  <c r="FP103" i="9"/>
  <c r="DQ103" i="9"/>
  <c r="DT103" i="9"/>
  <c r="X103" i="9"/>
  <c r="BR103" i="9"/>
  <c r="BU103" i="9" s="1"/>
  <c r="F103" i="9"/>
  <c r="F7" i="9" s="1"/>
  <c r="U103" i="9"/>
  <c r="LM103" i="9"/>
  <c r="JK103" i="9"/>
  <c r="FQ103" i="9"/>
  <c r="HO103" i="9"/>
  <c r="HM103" i="9"/>
  <c r="FS103" i="9"/>
  <c r="FO103" i="9"/>
  <c r="DR103" i="9"/>
  <c r="DP103" i="9"/>
  <c r="BV103" i="9"/>
  <c r="G103" i="9"/>
  <c r="G7" i="9" s="1"/>
  <c r="V103" i="9"/>
  <c r="T103" i="9"/>
  <c r="VS85" i="3"/>
  <c r="VM85" i="3"/>
  <c r="VT85" i="3"/>
  <c r="VQ85" i="3"/>
  <c r="LT98" i="3"/>
  <c r="LQ98" i="3"/>
  <c r="LM98" i="3"/>
  <c r="LS98" i="3"/>
  <c r="OU94" i="3"/>
  <c r="OS94" i="3"/>
  <c r="OV94" i="3"/>
  <c r="OO94" i="3"/>
  <c r="LN97" i="3"/>
  <c r="LO97" i="3"/>
  <c r="LP97" i="3" s="1"/>
  <c r="OQ93" i="3"/>
  <c r="OP93" i="3"/>
  <c r="LL102" i="9"/>
  <c r="IM101" i="3"/>
  <c r="IL101" i="3"/>
  <c r="WI83" i="3"/>
  <c r="WH83" i="3"/>
  <c r="XB82" i="3"/>
  <c r="XC82" i="3"/>
  <c r="XD82" i="3" s="1"/>
  <c r="NW94" i="3"/>
  <c r="NV94" i="3"/>
  <c r="NB95" i="3"/>
  <c r="NC95" i="3"/>
  <c r="ND95" i="3" s="1"/>
  <c r="RS89" i="3"/>
  <c r="RR89" i="3"/>
  <c r="QD91" i="3"/>
  <c r="QE91" i="3"/>
  <c r="QF91" i="3" s="1"/>
  <c r="VN84" i="3"/>
  <c r="VO84" i="3"/>
  <c r="SM88" i="3"/>
  <c r="SL88" i="3"/>
  <c r="UW86" i="3"/>
  <c r="UZ86" i="3"/>
  <c r="UY86" i="3"/>
  <c r="US86" i="3"/>
  <c r="IK102" i="3"/>
  <c r="IQ102" i="3"/>
  <c r="IO102" i="3"/>
  <c r="IR102" i="3"/>
  <c r="XG83" i="3"/>
  <c r="XA83" i="3"/>
  <c r="XH83" i="3"/>
  <c r="XE83" i="3"/>
  <c r="TK88" i="3"/>
  <c r="TE88" i="3"/>
  <c r="TL88" i="3"/>
  <c r="TI88" i="3"/>
  <c r="QG92" i="3"/>
  <c r="QC92" i="3"/>
  <c r="QI92" i="3"/>
  <c r="QJ92" i="3"/>
  <c r="HR103" i="3"/>
  <c r="HT103" i="3"/>
  <c r="HQ103" i="3"/>
  <c r="HU3" i="3"/>
  <c r="HU4" i="3" s="1"/>
  <c r="HU5" i="3" s="1"/>
  <c r="SQ89" i="3"/>
  <c r="SK89" i="3"/>
  <c r="SR89" i="3"/>
  <c r="SO89" i="3"/>
  <c r="KZ99" i="3"/>
  <c r="KY99" i="3"/>
  <c r="KS99" i="3"/>
  <c r="KW99" i="3"/>
  <c r="MN97" i="3"/>
  <c r="MM97" i="3"/>
  <c r="MK97" i="3"/>
  <c r="MG97" i="3"/>
  <c r="KB96" i="3"/>
  <c r="JX99" i="3"/>
  <c r="JW100" i="3"/>
  <c r="KF98" i="3"/>
  <c r="KE98" i="3"/>
  <c r="KC98" i="3"/>
  <c r="JY98" i="3"/>
  <c r="JZ97" i="3"/>
  <c r="KA97" i="3"/>
  <c r="LJ100" i="3"/>
  <c r="GX12" i="3"/>
  <c r="TB90" i="3"/>
  <c r="GX18" i="3"/>
  <c r="AJ11" i="3"/>
  <c r="OL96" i="3"/>
  <c r="WD86" i="3"/>
  <c r="GX17" i="3"/>
  <c r="AJ14" i="3"/>
  <c r="JV100" i="3"/>
  <c r="DU12" i="9"/>
  <c r="GX14" i="3"/>
  <c r="GX19" i="3"/>
  <c r="AJ15" i="3"/>
  <c r="UP88" i="3"/>
  <c r="MX98" i="3"/>
  <c r="PF95" i="3"/>
  <c r="RN92" i="3"/>
  <c r="GX15" i="3"/>
  <c r="GX20" i="3"/>
  <c r="TV89" i="3"/>
  <c r="AJ13" i="3"/>
  <c r="GX16" i="3"/>
  <c r="JP12" i="9"/>
  <c r="FT12" i="9"/>
  <c r="SH91" i="3"/>
  <c r="GX21" i="3"/>
  <c r="HR12" i="9"/>
  <c r="VJ87" i="3"/>
  <c r="PZ94" i="3"/>
  <c r="GX11" i="3"/>
  <c r="KP101" i="3"/>
  <c r="LN12" i="9"/>
  <c r="NR97" i="3"/>
  <c r="AJ12" i="3"/>
  <c r="WX85" i="3"/>
  <c r="JB103" i="3"/>
  <c r="BW11" i="9"/>
  <c r="GX13" i="3"/>
  <c r="Y12" i="9"/>
  <c r="MD99" i="3"/>
  <c r="QT93" i="3"/>
  <c r="BY11" i="9" l="1"/>
  <c r="BX12" i="9"/>
  <c r="OR93" i="3"/>
  <c r="TH87" i="3"/>
  <c r="VP84" i="3"/>
  <c r="KB97" i="3"/>
  <c r="RT89" i="3"/>
  <c r="NX94" i="3"/>
  <c r="WJ83" i="3"/>
  <c r="MJ96" i="3"/>
  <c r="SN88" i="3"/>
  <c r="IN101" i="3"/>
  <c r="KV98" i="3"/>
  <c r="FV12" i="9"/>
  <c r="FU13" i="9"/>
  <c r="DV13" i="9"/>
  <c r="DW12" i="9"/>
  <c r="JQ13" i="9"/>
  <c r="JR12" i="9"/>
  <c r="LP12" i="9"/>
  <c r="LO13" i="9"/>
  <c r="AA12" i="9"/>
  <c r="Z13" i="9"/>
  <c r="HS13" i="9"/>
  <c r="HT12" i="9"/>
  <c r="JH100" i="3"/>
  <c r="UV85" i="3"/>
  <c r="LL103" i="9"/>
  <c r="LS11" i="9" s="1"/>
  <c r="LL100" i="3"/>
  <c r="LK101" i="3"/>
  <c r="JD103" i="3"/>
  <c r="RO93" i="3"/>
  <c r="RP92" i="3"/>
  <c r="NS98" i="3"/>
  <c r="NT97" i="3"/>
  <c r="QU94" i="3"/>
  <c r="QV93" i="3"/>
  <c r="GY19" i="3"/>
  <c r="GZ19" i="3" s="1"/>
  <c r="GY15" i="3"/>
  <c r="GZ15" i="3" s="1"/>
  <c r="GY12" i="3"/>
  <c r="GZ12" i="3" s="1"/>
  <c r="GY17" i="3"/>
  <c r="GZ17" i="3" s="1"/>
  <c r="GY23" i="3"/>
  <c r="GZ23" i="3" s="1"/>
  <c r="GY30" i="3"/>
  <c r="GY38" i="3"/>
  <c r="GY46" i="3"/>
  <c r="GY54" i="3"/>
  <c r="GY62" i="3"/>
  <c r="GY70" i="3"/>
  <c r="GY78" i="3"/>
  <c r="GY86" i="3"/>
  <c r="GY94" i="3"/>
  <c r="GY102" i="3"/>
  <c r="GY28" i="3"/>
  <c r="GY31" i="3"/>
  <c r="GY39" i="3"/>
  <c r="GY47" i="3"/>
  <c r="GY55" i="3"/>
  <c r="GY63" i="3"/>
  <c r="GY71" i="3"/>
  <c r="GY79" i="3"/>
  <c r="GY87" i="3"/>
  <c r="GY95" i="3"/>
  <c r="GY103" i="3"/>
  <c r="GY25" i="3"/>
  <c r="GZ25" i="3" s="1"/>
  <c r="GY36" i="3"/>
  <c r="GY44" i="3"/>
  <c r="GY52" i="3"/>
  <c r="GY60" i="3"/>
  <c r="GY68" i="3"/>
  <c r="GY76" i="3"/>
  <c r="GY84" i="3"/>
  <c r="GY92" i="3"/>
  <c r="GY100" i="3"/>
  <c r="GY26" i="3"/>
  <c r="GY33" i="3"/>
  <c r="GY41" i="3"/>
  <c r="GY49" i="3"/>
  <c r="GY57" i="3"/>
  <c r="GY65" i="3"/>
  <c r="GY73" i="3"/>
  <c r="GY81" i="3"/>
  <c r="GY89" i="3"/>
  <c r="GY97" i="3"/>
  <c r="GY20" i="3"/>
  <c r="GZ20" i="3" s="1"/>
  <c r="GY11" i="3"/>
  <c r="GZ11" i="3" s="1"/>
  <c r="GY14" i="3"/>
  <c r="GZ14" i="3" s="1"/>
  <c r="GY13" i="3"/>
  <c r="GZ13" i="3" s="1"/>
  <c r="GY18" i="3"/>
  <c r="GZ18" i="3" s="1"/>
  <c r="GY34" i="3"/>
  <c r="GY50" i="3"/>
  <c r="GY66" i="3"/>
  <c r="GY82" i="3"/>
  <c r="GY98" i="3"/>
  <c r="GY16" i="3"/>
  <c r="GZ16" i="3" s="1"/>
  <c r="GY43" i="3"/>
  <c r="GY59" i="3"/>
  <c r="GY75" i="3"/>
  <c r="GY91" i="3"/>
  <c r="GY21" i="3"/>
  <c r="GZ21" i="3" s="1"/>
  <c r="GY40" i="3"/>
  <c r="GY56" i="3"/>
  <c r="GY72" i="3"/>
  <c r="GY88" i="3"/>
  <c r="GY22" i="3"/>
  <c r="GZ22" i="3" s="1"/>
  <c r="GY37" i="3"/>
  <c r="GY53" i="3"/>
  <c r="GY69" i="3"/>
  <c r="GY85" i="3"/>
  <c r="GY101" i="3"/>
  <c r="GY27" i="3"/>
  <c r="GY42" i="3"/>
  <c r="GY58" i="3"/>
  <c r="GY74" i="3"/>
  <c r="GY90" i="3"/>
  <c r="GY24" i="3"/>
  <c r="GZ24" i="3" s="1"/>
  <c r="GY35" i="3"/>
  <c r="GY51" i="3"/>
  <c r="GY67" i="3"/>
  <c r="GY83" i="3"/>
  <c r="GY99" i="3"/>
  <c r="GY32" i="3"/>
  <c r="GY48" i="3"/>
  <c r="GY64" i="3"/>
  <c r="GY80" i="3"/>
  <c r="GY96" i="3"/>
  <c r="GY29" i="3"/>
  <c r="GY45" i="3"/>
  <c r="GY61" i="3"/>
  <c r="GY77" i="3"/>
  <c r="GY93" i="3"/>
  <c r="ON96" i="3"/>
  <c r="OM97" i="3"/>
  <c r="VL87" i="3"/>
  <c r="VK88" i="3"/>
  <c r="PH95" i="3"/>
  <c r="PG96" i="3"/>
  <c r="MZ98" i="3"/>
  <c r="MY99" i="3"/>
  <c r="WE87" i="3"/>
  <c r="WF86" i="3"/>
  <c r="TW90" i="3"/>
  <c r="TX89" i="3"/>
  <c r="TD90" i="3"/>
  <c r="TC91" i="3"/>
  <c r="WZ85" i="3"/>
  <c r="WY86" i="3"/>
  <c r="UQ89" i="3"/>
  <c r="UR88" i="3"/>
  <c r="ME100" i="3"/>
  <c r="MF99" i="3"/>
  <c r="KQ102" i="3"/>
  <c r="KR101" i="3"/>
  <c r="SI92" i="3"/>
  <c r="SJ91" i="3"/>
  <c r="QA95" i="3"/>
  <c r="QB94" i="3"/>
  <c r="QD92" i="3"/>
  <c r="QE92" i="3"/>
  <c r="TF88" i="3"/>
  <c r="TG88" i="3"/>
  <c r="XB83" i="3"/>
  <c r="XC83" i="3"/>
  <c r="UT86" i="3"/>
  <c r="UU86" i="3"/>
  <c r="LN98" i="3"/>
  <c r="LO98" i="3"/>
  <c r="HP103" i="9"/>
  <c r="JG101" i="3"/>
  <c r="JF101" i="3"/>
  <c r="RS90" i="3"/>
  <c r="RR90" i="3"/>
  <c r="NC96" i="3"/>
  <c r="NB96" i="3"/>
  <c r="NV95" i="3"/>
  <c r="NW95" i="3"/>
  <c r="QY91" i="3"/>
  <c r="QX91" i="3"/>
  <c r="WH84" i="3"/>
  <c r="WI84" i="3"/>
  <c r="TZ87" i="3"/>
  <c r="UA87" i="3"/>
  <c r="OU95" i="3"/>
  <c r="OV95" i="3"/>
  <c r="OS95" i="3"/>
  <c r="OO95" i="3"/>
  <c r="VT86" i="3"/>
  <c r="VQ86" i="3"/>
  <c r="VS86" i="3"/>
  <c r="VM86" i="3"/>
  <c r="PP94" i="3"/>
  <c r="PO94" i="3"/>
  <c r="PM94" i="3"/>
  <c r="PI94" i="3"/>
  <c r="NA97" i="3"/>
  <c r="NH97" i="3"/>
  <c r="NE97" i="3"/>
  <c r="NG97" i="3"/>
  <c r="WG85" i="3"/>
  <c r="WK85" i="3"/>
  <c r="WM85" i="3"/>
  <c r="WN85" i="3"/>
  <c r="UE88" i="3"/>
  <c r="TY88" i="3"/>
  <c r="UF88" i="3"/>
  <c r="UC88" i="3"/>
  <c r="KT99" i="3"/>
  <c r="KU99" i="3"/>
  <c r="IL102" i="3"/>
  <c r="IM102" i="3"/>
  <c r="OP94" i="3"/>
  <c r="OQ94" i="3"/>
  <c r="VN85" i="3"/>
  <c r="VO85" i="3"/>
  <c r="W103" i="9"/>
  <c r="DS103" i="9"/>
  <c r="FR103" i="9"/>
  <c r="JN103" i="9"/>
  <c r="PJ93" i="3"/>
  <c r="PK93" i="3"/>
  <c r="LT99" i="3"/>
  <c r="LS99" i="3"/>
  <c r="LQ99" i="3"/>
  <c r="LM99" i="3"/>
  <c r="JI102" i="3"/>
  <c r="JE102" i="3"/>
  <c r="JK102" i="3"/>
  <c r="JL102" i="3"/>
  <c r="RQ91" i="3"/>
  <c r="RU91" i="3"/>
  <c r="RX91" i="3"/>
  <c r="RW91" i="3"/>
  <c r="NU96" i="3"/>
  <c r="NY96" i="3"/>
  <c r="OB96" i="3"/>
  <c r="OA96" i="3"/>
  <c r="RC92" i="3"/>
  <c r="RA92" i="3"/>
  <c r="RD92" i="3"/>
  <c r="QW92" i="3"/>
  <c r="MG98" i="3"/>
  <c r="MM98" i="3"/>
  <c r="MK98" i="3"/>
  <c r="MN98" i="3"/>
  <c r="KY100" i="3"/>
  <c r="KW100" i="3"/>
  <c r="KZ100" i="3"/>
  <c r="KS100" i="3"/>
  <c r="SQ90" i="3"/>
  <c r="SK90" i="3"/>
  <c r="SR90" i="3"/>
  <c r="SO90" i="3"/>
  <c r="QJ93" i="3"/>
  <c r="QI93" i="3"/>
  <c r="QC93" i="3"/>
  <c r="QG93" i="3"/>
  <c r="MI97" i="3"/>
  <c r="MH97" i="3"/>
  <c r="SM89" i="3"/>
  <c r="SL89" i="3"/>
  <c r="TE89" i="3"/>
  <c r="TI89" i="3"/>
  <c r="TL89" i="3"/>
  <c r="TK89" i="3"/>
  <c r="XA84" i="3"/>
  <c r="XH84" i="3"/>
  <c r="XG84" i="3"/>
  <c r="XE84" i="3"/>
  <c r="IR103" i="3"/>
  <c r="IO103" i="3"/>
  <c r="IK103" i="3"/>
  <c r="IQ103" i="3"/>
  <c r="IR3" i="3"/>
  <c r="IR4" i="3" s="1"/>
  <c r="IR5" i="3" s="1"/>
  <c r="UY87" i="3"/>
  <c r="UZ87" i="3"/>
  <c r="US87" i="3"/>
  <c r="UW87" i="3"/>
  <c r="KK11" i="9"/>
  <c r="AK21" i="3"/>
  <c r="AK25" i="3"/>
  <c r="AK29" i="3"/>
  <c r="AK33" i="3"/>
  <c r="AK37" i="3"/>
  <c r="AK41" i="3"/>
  <c r="AK45" i="3"/>
  <c r="AK17" i="3"/>
  <c r="AL17" i="3" s="1"/>
  <c r="AK18" i="3"/>
  <c r="AL18" i="3" s="1"/>
  <c r="AK11" i="3"/>
  <c r="AL11" i="3" s="1"/>
  <c r="AK52" i="3"/>
  <c r="AK56" i="3"/>
  <c r="AK60" i="3"/>
  <c r="AK64" i="3"/>
  <c r="AK68" i="3"/>
  <c r="AK72" i="3"/>
  <c r="AK76" i="3"/>
  <c r="AK80" i="3"/>
  <c r="AK84" i="3"/>
  <c r="AK88" i="3"/>
  <c r="AK92" i="3"/>
  <c r="AK96" i="3"/>
  <c r="AK100" i="3"/>
  <c r="AK22" i="3"/>
  <c r="AK26" i="3"/>
  <c r="AK30" i="3"/>
  <c r="AK34" i="3"/>
  <c r="AK38" i="3"/>
  <c r="AK42" i="3"/>
  <c r="AK46" i="3"/>
  <c r="AK16" i="3"/>
  <c r="AL16" i="3" s="1"/>
  <c r="AK48" i="3"/>
  <c r="AK49" i="3"/>
  <c r="AK53" i="3"/>
  <c r="AK57" i="3"/>
  <c r="AK61" i="3"/>
  <c r="AK65" i="3"/>
  <c r="AK69" i="3"/>
  <c r="AK73" i="3"/>
  <c r="AK77" i="3"/>
  <c r="AK81" i="3"/>
  <c r="AK85" i="3"/>
  <c r="AK89" i="3"/>
  <c r="AK93" i="3"/>
  <c r="AK97" i="3"/>
  <c r="AK101" i="3"/>
  <c r="AK51" i="3"/>
  <c r="AK67" i="3"/>
  <c r="AK75" i="3"/>
  <c r="AK83" i="3"/>
  <c r="AK91" i="3"/>
  <c r="AK99" i="3"/>
  <c r="AK23" i="3"/>
  <c r="AK27" i="3"/>
  <c r="AK31" i="3"/>
  <c r="AK35" i="3"/>
  <c r="AK39" i="3"/>
  <c r="AK43" i="3"/>
  <c r="AK47" i="3"/>
  <c r="AK19" i="3"/>
  <c r="AK12" i="3"/>
  <c r="AL12" i="3" s="1"/>
  <c r="AK50" i="3"/>
  <c r="AK54" i="3"/>
  <c r="AK58" i="3"/>
  <c r="AK62" i="3"/>
  <c r="AK66" i="3"/>
  <c r="AK70" i="3"/>
  <c r="AK74" i="3"/>
  <c r="AK78" i="3"/>
  <c r="AK82" i="3"/>
  <c r="AK86" i="3"/>
  <c r="AK90" i="3"/>
  <c r="AK94" i="3"/>
  <c r="AK98" i="3"/>
  <c r="AK102" i="3"/>
  <c r="AK20" i="3"/>
  <c r="AK24" i="3"/>
  <c r="AK28" i="3"/>
  <c r="AK32" i="3"/>
  <c r="AK36" i="3"/>
  <c r="AK40" i="3"/>
  <c r="AK44" i="3"/>
  <c r="AK13" i="3"/>
  <c r="AL13" i="3" s="1"/>
  <c r="AK15" i="3"/>
  <c r="AL15" i="3" s="1"/>
  <c r="AK14" i="3"/>
  <c r="AL14" i="3" s="1"/>
  <c r="AK55" i="3"/>
  <c r="AK59" i="3"/>
  <c r="AK63" i="3"/>
  <c r="AK71" i="3"/>
  <c r="AK79" i="3"/>
  <c r="AK87" i="3"/>
  <c r="AK95" i="3"/>
  <c r="AK103" i="3"/>
  <c r="JW101" i="3"/>
  <c r="JX100" i="3"/>
  <c r="JZ98" i="3"/>
  <c r="KA98" i="3"/>
  <c r="KE99" i="3"/>
  <c r="KF99" i="3"/>
  <c r="JY99" i="3"/>
  <c r="KC99" i="3"/>
  <c r="IO15" i="3"/>
  <c r="HR21" i="3"/>
  <c r="HR24" i="3"/>
  <c r="HR29" i="3"/>
  <c r="HR32" i="3"/>
  <c r="HR26" i="3"/>
  <c r="HR27" i="3"/>
  <c r="HR33" i="3"/>
  <c r="HR30" i="3"/>
  <c r="HR31" i="3"/>
  <c r="HR35" i="3"/>
  <c r="HR22" i="3"/>
  <c r="HR23" i="3"/>
  <c r="HR28" i="3"/>
  <c r="HR25" i="3"/>
  <c r="HR34" i="3"/>
  <c r="HR17" i="3"/>
  <c r="HR19" i="3"/>
  <c r="NR98" i="3"/>
  <c r="RN93" i="3"/>
  <c r="VJ88" i="3"/>
  <c r="HR18" i="3"/>
  <c r="LN13" i="9"/>
  <c r="MX99" i="3"/>
  <c r="LJ101" i="3"/>
  <c r="SH92" i="3"/>
  <c r="FT13" i="9"/>
  <c r="UP89" i="3"/>
  <c r="PZ95" i="3"/>
  <c r="TV90" i="3"/>
  <c r="BW12" i="9"/>
  <c r="PF96" i="3"/>
  <c r="WD87" i="3"/>
  <c r="Y13" i="9"/>
  <c r="HR14" i="3"/>
  <c r="HR12" i="3"/>
  <c r="HR20" i="3"/>
  <c r="QT94" i="3"/>
  <c r="HR15" i="3"/>
  <c r="HR16" i="3"/>
  <c r="OL97" i="3"/>
  <c r="HR13" i="9"/>
  <c r="HR11" i="3"/>
  <c r="MD100" i="3"/>
  <c r="JV101" i="3"/>
  <c r="KP102" i="3"/>
  <c r="JP13" i="9"/>
  <c r="HR13" i="3"/>
  <c r="DU13" i="9"/>
  <c r="WX86" i="3"/>
  <c r="TB91" i="3"/>
  <c r="BY12" i="9" l="1"/>
  <c r="BX13" i="9"/>
  <c r="C11" i="12"/>
  <c r="BZ11" i="9"/>
  <c r="CQ11" i="9"/>
  <c r="LT11" i="9"/>
  <c r="LU11" i="9" s="1"/>
  <c r="LV11" i="9" s="1"/>
  <c r="LR11" i="9"/>
  <c r="PL93" i="3"/>
  <c r="OR94" i="3"/>
  <c r="KV99" i="3"/>
  <c r="WJ84" i="3"/>
  <c r="NX95" i="3"/>
  <c r="VP85" i="3"/>
  <c r="IN102" i="3"/>
  <c r="UB87" i="3"/>
  <c r="LP98" i="3"/>
  <c r="XD83" i="3"/>
  <c r="QF92" i="3"/>
  <c r="ND96" i="3"/>
  <c r="MJ97" i="3"/>
  <c r="QZ91" i="3"/>
  <c r="JH101" i="3"/>
  <c r="SN89" i="3"/>
  <c r="RT90" i="3"/>
  <c r="UV86" i="3"/>
  <c r="TH88" i="3"/>
  <c r="Z14" i="9"/>
  <c r="AA13" i="9"/>
  <c r="LO14" i="9"/>
  <c r="LP13" i="9"/>
  <c r="FU14" i="9"/>
  <c r="FV13" i="9"/>
  <c r="HT13" i="9"/>
  <c r="HS14" i="9"/>
  <c r="JR13" i="9"/>
  <c r="JQ14" i="9"/>
  <c r="DW13" i="9"/>
  <c r="DV14" i="9"/>
  <c r="C12" i="15"/>
  <c r="HU12" i="9"/>
  <c r="HX12" i="9" s="1"/>
  <c r="IM12" i="9"/>
  <c r="C12" i="16"/>
  <c r="JS12" i="9"/>
  <c r="JT12" i="9" s="1"/>
  <c r="DX12" i="9"/>
  <c r="DY12" i="9" s="1"/>
  <c r="C12" i="13"/>
  <c r="AB12" i="9"/>
  <c r="AE12" i="9" s="1"/>
  <c r="C12" i="10"/>
  <c r="C12" i="17"/>
  <c r="LQ12" i="9"/>
  <c r="MI12" i="9"/>
  <c r="C12" i="14"/>
  <c r="FW12" i="9"/>
  <c r="FY12" i="9" s="1"/>
  <c r="C12" i="12"/>
  <c r="CQ12" i="9"/>
  <c r="BZ12" i="9"/>
  <c r="HS22" i="3"/>
  <c r="HT22" i="3" s="1"/>
  <c r="HS29" i="3"/>
  <c r="HT29" i="3" s="1"/>
  <c r="HS17" i="3"/>
  <c r="HT17" i="3" s="1"/>
  <c r="HS14" i="3"/>
  <c r="HT14" i="3" s="1"/>
  <c r="HS19" i="3"/>
  <c r="HT19" i="3" s="1"/>
  <c r="HS25" i="3"/>
  <c r="HT25" i="3" s="1"/>
  <c r="HS32" i="3"/>
  <c r="HT32" i="3" s="1"/>
  <c r="HS40" i="3"/>
  <c r="HS48" i="3"/>
  <c r="HS56" i="3"/>
  <c r="HS64" i="3"/>
  <c r="HS72" i="3"/>
  <c r="HS80" i="3"/>
  <c r="HS88" i="3"/>
  <c r="HS96" i="3"/>
  <c r="HS26" i="3"/>
  <c r="HT26" i="3" s="1"/>
  <c r="HS33" i="3"/>
  <c r="HT33" i="3" s="1"/>
  <c r="HS41" i="3"/>
  <c r="HS49" i="3"/>
  <c r="HS57" i="3"/>
  <c r="HS65" i="3"/>
  <c r="HS73" i="3"/>
  <c r="HS81" i="3"/>
  <c r="HS89" i="3"/>
  <c r="HS97" i="3"/>
  <c r="HS23" i="3"/>
  <c r="HT23" i="3" s="1"/>
  <c r="HS11" i="3"/>
  <c r="HS34" i="3"/>
  <c r="HT34" i="3" s="1"/>
  <c r="HS42" i="3"/>
  <c r="HS50" i="3"/>
  <c r="HS58" i="3"/>
  <c r="HS66" i="3"/>
  <c r="HS74" i="3"/>
  <c r="HS82" i="3"/>
  <c r="HS90" i="3"/>
  <c r="HS98" i="3"/>
  <c r="HS20" i="3"/>
  <c r="HT20" i="3" s="1"/>
  <c r="HS31" i="3"/>
  <c r="HT31" i="3" s="1"/>
  <c r="HS39" i="3"/>
  <c r="HS47" i="3"/>
  <c r="HS55" i="3"/>
  <c r="HS63" i="3"/>
  <c r="HS71" i="3"/>
  <c r="HS79" i="3"/>
  <c r="HS87" i="3"/>
  <c r="HS95" i="3"/>
  <c r="HS103" i="3"/>
  <c r="HS16" i="3"/>
  <c r="HT16" i="3" s="1"/>
  <c r="HS13" i="3"/>
  <c r="HT13" i="3" s="1"/>
  <c r="HS15" i="3"/>
  <c r="HT15" i="3" s="1"/>
  <c r="HS18" i="3"/>
  <c r="HT18" i="3" s="1"/>
  <c r="HS21" i="3"/>
  <c r="HT21" i="3" s="1"/>
  <c r="HS12" i="3"/>
  <c r="HT12" i="3" s="1"/>
  <c r="HS36" i="3"/>
  <c r="HS44" i="3"/>
  <c r="HS52" i="3"/>
  <c r="HS60" i="3"/>
  <c r="HS68" i="3"/>
  <c r="HS76" i="3"/>
  <c r="HS84" i="3"/>
  <c r="HS92" i="3"/>
  <c r="HS100" i="3"/>
  <c r="HS28" i="3"/>
  <c r="HT28" i="3" s="1"/>
  <c r="HS37" i="3"/>
  <c r="HS45" i="3"/>
  <c r="HS53" i="3"/>
  <c r="HS61" i="3"/>
  <c r="HS69" i="3"/>
  <c r="HS77" i="3"/>
  <c r="HS85" i="3"/>
  <c r="HS93" i="3"/>
  <c r="HS101" i="3"/>
  <c r="HS27" i="3"/>
  <c r="HT27" i="3" s="1"/>
  <c r="HS30" i="3"/>
  <c r="HT30" i="3" s="1"/>
  <c r="HS38" i="3"/>
  <c r="HS46" i="3"/>
  <c r="HS54" i="3"/>
  <c r="HS62" i="3"/>
  <c r="HS70" i="3"/>
  <c r="HS78" i="3"/>
  <c r="HS86" i="3"/>
  <c r="HS94" i="3"/>
  <c r="HS102" i="3"/>
  <c r="HS24" i="3"/>
  <c r="HT24" i="3" s="1"/>
  <c r="HS35" i="3"/>
  <c r="HT35" i="3" s="1"/>
  <c r="HS43" i="3"/>
  <c r="HS51" i="3"/>
  <c r="HS59" i="3"/>
  <c r="HS67" i="3"/>
  <c r="HS75" i="3"/>
  <c r="HS83" i="3"/>
  <c r="HS91" i="3"/>
  <c r="HS99" i="3"/>
  <c r="WZ86" i="3"/>
  <c r="WY87" i="3"/>
  <c r="TC92" i="3"/>
  <c r="TD91" i="3"/>
  <c r="MZ99" i="3"/>
  <c r="MY100" i="3"/>
  <c r="PH96" i="3"/>
  <c r="PG97" i="3"/>
  <c r="VL88" i="3"/>
  <c r="VK89" i="3"/>
  <c r="OM98" i="3"/>
  <c r="ON97" i="3"/>
  <c r="QV94" i="3"/>
  <c r="QU95" i="3"/>
  <c r="NT98" i="3"/>
  <c r="NS99" i="3"/>
  <c r="RP93" i="3"/>
  <c r="RO94" i="3"/>
  <c r="LK102" i="3"/>
  <c r="LL101" i="3"/>
  <c r="QB95" i="3"/>
  <c r="QA96" i="3"/>
  <c r="SJ92" i="3"/>
  <c r="SI93" i="3"/>
  <c r="KQ103" i="3"/>
  <c r="KR102" i="3"/>
  <c r="ME101" i="3"/>
  <c r="MF100" i="3"/>
  <c r="UR89" i="3"/>
  <c r="UQ90" i="3"/>
  <c r="TW91" i="3"/>
  <c r="TX90" i="3"/>
  <c r="WF87" i="3"/>
  <c r="WE88" i="3"/>
  <c r="IL103" i="3"/>
  <c r="IL2" i="3" s="1"/>
  <c r="V2" i="4" s="1"/>
  <c r="IM103" i="3"/>
  <c r="XC84" i="3"/>
  <c r="XB84" i="3"/>
  <c r="TG89" i="3"/>
  <c r="TF89" i="3"/>
  <c r="QD93" i="3"/>
  <c r="QE93" i="3"/>
  <c r="QF93" i="3" s="1"/>
  <c r="MH98" i="3"/>
  <c r="MI98" i="3"/>
  <c r="NV96" i="3"/>
  <c r="NW96" i="3"/>
  <c r="NX96" i="3" s="1"/>
  <c r="RS91" i="3"/>
  <c r="RR91" i="3"/>
  <c r="FZ11" i="9"/>
  <c r="FX11" i="9"/>
  <c r="FY11" i="9"/>
  <c r="AE11" i="9"/>
  <c r="AD11" i="9"/>
  <c r="AC11" i="9"/>
  <c r="TZ88" i="3"/>
  <c r="UA88" i="3"/>
  <c r="PJ94" i="3"/>
  <c r="PK94" i="3"/>
  <c r="PL94" i="3" s="1"/>
  <c r="VN86" i="3"/>
  <c r="VO86" i="3"/>
  <c r="OQ95" i="3"/>
  <c r="OP95" i="3"/>
  <c r="QC94" i="3"/>
  <c r="QJ94" i="3"/>
  <c r="QG94" i="3"/>
  <c r="QI94" i="3"/>
  <c r="SQ91" i="3"/>
  <c r="SR91" i="3"/>
  <c r="SO91" i="3"/>
  <c r="SK91" i="3"/>
  <c r="KS101" i="3"/>
  <c r="KZ101" i="3"/>
  <c r="KW101" i="3"/>
  <c r="KY101" i="3"/>
  <c r="MK99" i="3"/>
  <c r="MG99" i="3"/>
  <c r="MN99" i="3"/>
  <c r="MM99" i="3"/>
  <c r="UW88" i="3"/>
  <c r="UZ88" i="3"/>
  <c r="UY88" i="3"/>
  <c r="US88" i="3"/>
  <c r="UC89" i="3"/>
  <c r="UE89" i="3"/>
  <c r="UF89" i="3"/>
  <c r="TY89" i="3"/>
  <c r="WG86" i="3"/>
  <c r="WM86" i="3"/>
  <c r="WK86" i="3"/>
  <c r="WN86" i="3"/>
  <c r="UT87" i="3"/>
  <c r="UU87" i="3"/>
  <c r="SM90" i="3"/>
  <c r="SL90" i="3"/>
  <c r="KU100" i="3"/>
  <c r="KT100" i="3"/>
  <c r="QX92" i="3"/>
  <c r="QY92" i="3"/>
  <c r="QZ92" i="3" s="1"/>
  <c r="JG102" i="3"/>
  <c r="JF102" i="3"/>
  <c r="LN99" i="3"/>
  <c r="LO99" i="3"/>
  <c r="LP99" i="3" s="1"/>
  <c r="JU11" i="9"/>
  <c r="JV11" i="9"/>
  <c r="JT11" i="9"/>
  <c r="DZ11" i="9"/>
  <c r="EA11" i="9"/>
  <c r="DY11" i="9"/>
  <c r="WH85" i="3"/>
  <c r="WI85" i="3"/>
  <c r="WJ85" i="3" s="1"/>
  <c r="NC97" i="3"/>
  <c r="NB97" i="3"/>
  <c r="HW11" i="9"/>
  <c r="HX11" i="9"/>
  <c r="HV11" i="9"/>
  <c r="XE85" i="3"/>
  <c r="XG85" i="3"/>
  <c r="XA85" i="3"/>
  <c r="XH85" i="3"/>
  <c r="TI90" i="3"/>
  <c r="TL90" i="3"/>
  <c r="TE90" i="3"/>
  <c r="TK90" i="3"/>
  <c r="NG98" i="3"/>
  <c r="NE98" i="3"/>
  <c r="NA98" i="3"/>
  <c r="NH98" i="3"/>
  <c r="PM95" i="3"/>
  <c r="PO95" i="3"/>
  <c r="PP95" i="3"/>
  <c r="PI95" i="3"/>
  <c r="VQ87" i="3"/>
  <c r="VT87" i="3"/>
  <c r="VS87" i="3"/>
  <c r="VM87" i="3"/>
  <c r="OU96" i="3"/>
  <c r="OO96" i="3"/>
  <c r="OS96" i="3"/>
  <c r="OV96" i="3"/>
  <c r="QW93" i="3"/>
  <c r="RD93" i="3"/>
  <c r="RA93" i="3"/>
  <c r="RC93" i="3"/>
  <c r="NY97" i="3"/>
  <c r="OA97" i="3"/>
  <c r="OB97" i="3"/>
  <c r="NU97" i="3"/>
  <c r="RQ92" i="3"/>
  <c r="RX92" i="3"/>
  <c r="RW92" i="3"/>
  <c r="RU92" i="3"/>
  <c r="JK103" i="3"/>
  <c r="JL103" i="3"/>
  <c r="JE103" i="3"/>
  <c r="JI103" i="3"/>
  <c r="JL3" i="3"/>
  <c r="JL4" i="3" s="1"/>
  <c r="JL5" i="3" s="1"/>
  <c r="LS100" i="3"/>
  <c r="LT100" i="3"/>
  <c r="LQ100" i="3"/>
  <c r="LM100" i="3"/>
  <c r="KB98" i="3"/>
  <c r="KK12" i="9"/>
  <c r="JX101" i="3"/>
  <c r="JW102" i="3"/>
  <c r="JZ99" i="3"/>
  <c r="KA99" i="3"/>
  <c r="KE100" i="3"/>
  <c r="KF100" i="3"/>
  <c r="KC100" i="3"/>
  <c r="JY100" i="3"/>
  <c r="UP90" i="3"/>
  <c r="NR99" i="3"/>
  <c r="TB92" i="3"/>
  <c r="LN14" i="9"/>
  <c r="IO12" i="3"/>
  <c r="PZ96" i="3"/>
  <c r="SH93" i="3"/>
  <c r="QT95" i="3"/>
  <c r="RN94" i="3"/>
  <c r="PF97" i="3"/>
  <c r="WX87" i="3"/>
  <c r="MX100" i="3"/>
  <c r="VJ89" i="3"/>
  <c r="FT14" i="9"/>
  <c r="DU14" i="9"/>
  <c r="BW13" i="9"/>
  <c r="IO11" i="3"/>
  <c r="HR14" i="9"/>
  <c r="Y14" i="9"/>
  <c r="IO14" i="3"/>
  <c r="JP14" i="9"/>
  <c r="WD88" i="3"/>
  <c r="OL98" i="3"/>
  <c r="IO13" i="3"/>
  <c r="MD101" i="3"/>
  <c r="JV102" i="3"/>
  <c r="LJ102" i="3"/>
  <c r="KP103" i="3"/>
  <c r="TV91" i="3"/>
  <c r="CA11" i="9" l="1"/>
  <c r="CB11" i="9"/>
  <c r="CC11" i="9"/>
  <c r="CD11" i="9" s="1"/>
  <c r="CE11" i="9" s="1"/>
  <c r="BY13" i="9"/>
  <c r="BZ13" i="9" s="1"/>
  <c r="CA13" i="9" s="1"/>
  <c r="BX14" i="9"/>
  <c r="UV87" i="3"/>
  <c r="VP86" i="3"/>
  <c r="UB88" i="3"/>
  <c r="MJ98" i="3"/>
  <c r="XD84" i="3"/>
  <c r="SN90" i="3"/>
  <c r="OR95" i="3"/>
  <c r="ND97" i="3"/>
  <c r="RT91" i="3"/>
  <c r="TH89" i="3"/>
  <c r="JW11" i="9"/>
  <c r="JX11" i="9" s="1"/>
  <c r="GA11" i="9"/>
  <c r="GB11" i="9" s="1"/>
  <c r="HY11" i="9"/>
  <c r="HZ11" i="9" s="1"/>
  <c r="AF11" i="9"/>
  <c r="AG11" i="9" s="1"/>
  <c r="EB11" i="9"/>
  <c r="EC11" i="9" s="1"/>
  <c r="DZ12" i="9"/>
  <c r="FX12" i="9"/>
  <c r="HW12" i="9"/>
  <c r="JU12" i="9"/>
  <c r="AC12" i="9"/>
  <c r="AD12" i="9"/>
  <c r="EA12" i="9"/>
  <c r="FZ12" i="9"/>
  <c r="HV12" i="9"/>
  <c r="JV12" i="9"/>
  <c r="CA12" i="9"/>
  <c r="CB12" i="9"/>
  <c r="CC12" i="9"/>
  <c r="LR12" i="9"/>
  <c r="LS12" i="9"/>
  <c r="LT12" i="9"/>
  <c r="DV15" i="9"/>
  <c r="DW14" i="9"/>
  <c r="JQ15" i="9"/>
  <c r="JR14" i="9"/>
  <c r="HS15" i="9"/>
  <c r="HT14" i="9"/>
  <c r="FV14" i="9"/>
  <c r="FU15" i="9"/>
  <c r="LO15" i="9"/>
  <c r="LP14" i="9"/>
  <c r="Z15" i="9"/>
  <c r="AA14" i="9"/>
  <c r="FW13" i="9"/>
  <c r="C13" i="14"/>
  <c r="C13" i="17"/>
  <c r="LQ13" i="9"/>
  <c r="LR13" i="9" s="1"/>
  <c r="MI13" i="9"/>
  <c r="AB13" i="9"/>
  <c r="C13" i="10"/>
  <c r="C13" i="13"/>
  <c r="DX13" i="9"/>
  <c r="C13" i="16"/>
  <c r="JS13" i="9"/>
  <c r="C13" i="15"/>
  <c r="HU13" i="9"/>
  <c r="IM13" i="9"/>
  <c r="IP12" i="3"/>
  <c r="IP13" i="3"/>
  <c r="IP22" i="3"/>
  <c r="T27" i="4" s="1"/>
  <c r="X27" i="4" s="1"/>
  <c r="IP30" i="3"/>
  <c r="IP14" i="3"/>
  <c r="IP37" i="3"/>
  <c r="IP45" i="3"/>
  <c r="IP53" i="3"/>
  <c r="IP61" i="3"/>
  <c r="IP69" i="3"/>
  <c r="IP77" i="3"/>
  <c r="IP85" i="3"/>
  <c r="IP93" i="3"/>
  <c r="IP101" i="3"/>
  <c r="IP24" i="3"/>
  <c r="T29" i="4" s="1"/>
  <c r="X29" i="4" s="1"/>
  <c r="IP18" i="3"/>
  <c r="T23" i="4" s="1"/>
  <c r="X23" i="4" s="1"/>
  <c r="IP35" i="3"/>
  <c r="IP43" i="3"/>
  <c r="IP51" i="3"/>
  <c r="IP59" i="3"/>
  <c r="IP67" i="3"/>
  <c r="IP75" i="3"/>
  <c r="IP83" i="3"/>
  <c r="IP91" i="3"/>
  <c r="IP99" i="3"/>
  <c r="IP23" i="3"/>
  <c r="T28" i="4" s="1"/>
  <c r="X28" i="4" s="1"/>
  <c r="IP36" i="3"/>
  <c r="IP52" i="3"/>
  <c r="IP68" i="3"/>
  <c r="IP84" i="3"/>
  <c r="IP100" i="3"/>
  <c r="IP62" i="3"/>
  <c r="IP94" i="3"/>
  <c r="IP31" i="3"/>
  <c r="IP40" i="3"/>
  <c r="IP56" i="3"/>
  <c r="IP72" i="3"/>
  <c r="IP88" i="3"/>
  <c r="IP21" i="3"/>
  <c r="T26" i="4" s="1"/>
  <c r="X26" i="4" s="1"/>
  <c r="IP19" i="3"/>
  <c r="T24" i="4" s="1"/>
  <c r="X24" i="4" s="1"/>
  <c r="IP42" i="3"/>
  <c r="IP58" i="3"/>
  <c r="IP74" i="3"/>
  <c r="IP90" i="3"/>
  <c r="IP25" i="3"/>
  <c r="T30" i="4" s="1"/>
  <c r="X30" i="4" s="1"/>
  <c r="IP54" i="3"/>
  <c r="IP86" i="3"/>
  <c r="IP11" i="3"/>
  <c r="IP26" i="3"/>
  <c r="IP15" i="3"/>
  <c r="IP33" i="3"/>
  <c r="IP41" i="3"/>
  <c r="IP49" i="3"/>
  <c r="IP57" i="3"/>
  <c r="IP65" i="3"/>
  <c r="IP73" i="3"/>
  <c r="IP81" i="3"/>
  <c r="IP89" i="3"/>
  <c r="IP97" i="3"/>
  <c r="IP20" i="3"/>
  <c r="T25" i="4" s="1"/>
  <c r="X25" i="4" s="1"/>
  <c r="IP28" i="3"/>
  <c r="IP17" i="3"/>
  <c r="T22" i="4" s="1"/>
  <c r="X22" i="4" s="1"/>
  <c r="IP39" i="3"/>
  <c r="IP47" i="3"/>
  <c r="IP55" i="3"/>
  <c r="IP63" i="3"/>
  <c r="IP71" i="3"/>
  <c r="IP79" i="3"/>
  <c r="IP87" i="3"/>
  <c r="IP95" i="3"/>
  <c r="IP103" i="3"/>
  <c r="IP16" i="3"/>
  <c r="T21" i="4" s="1"/>
  <c r="X21" i="4" s="1"/>
  <c r="IP44" i="3"/>
  <c r="IP60" i="3"/>
  <c r="IP76" i="3"/>
  <c r="IP92" i="3"/>
  <c r="IP46" i="3"/>
  <c r="IP78" i="3"/>
  <c r="IP27" i="3"/>
  <c r="IP32" i="3"/>
  <c r="IP48" i="3"/>
  <c r="IP64" i="3"/>
  <c r="IP80" i="3"/>
  <c r="IP96" i="3"/>
  <c r="IP29" i="3"/>
  <c r="IP34" i="3"/>
  <c r="IP50" i="3"/>
  <c r="IP66" i="3"/>
  <c r="IP82" i="3"/>
  <c r="IP98" i="3"/>
  <c r="IP38" i="3"/>
  <c r="IP70" i="3"/>
  <c r="IP102" i="3"/>
  <c r="TW92" i="3"/>
  <c r="TX91" i="3"/>
  <c r="ME102" i="3"/>
  <c r="MF101" i="3"/>
  <c r="KR103" i="3"/>
  <c r="LK103" i="3"/>
  <c r="LL102" i="3"/>
  <c r="OM99" i="3"/>
  <c r="ON98" i="3"/>
  <c r="TC93" i="3"/>
  <c r="TD92" i="3"/>
  <c r="WE89" i="3"/>
  <c r="WF88" i="3"/>
  <c r="UQ91" i="3"/>
  <c r="UR90" i="3"/>
  <c r="SJ93" i="3"/>
  <c r="SI94" i="3"/>
  <c r="QB96" i="3"/>
  <c r="QA97" i="3"/>
  <c r="RO95" i="3"/>
  <c r="RP94" i="3"/>
  <c r="NS100" i="3"/>
  <c r="NT99" i="3"/>
  <c r="QV95" i="3"/>
  <c r="QU96" i="3"/>
  <c r="VK90" i="3"/>
  <c r="VL89" i="3"/>
  <c r="PG98" i="3"/>
  <c r="PH97" i="3"/>
  <c r="MY101" i="3"/>
  <c r="MZ100" i="3"/>
  <c r="WZ87" i="3"/>
  <c r="WY88" i="3"/>
  <c r="NW97" i="3"/>
  <c r="NV97" i="3"/>
  <c r="OQ96" i="3"/>
  <c r="OP96" i="3"/>
  <c r="VN87" i="3"/>
  <c r="VO87" i="3"/>
  <c r="VP87" i="3" s="1"/>
  <c r="PK95" i="3"/>
  <c r="PJ95" i="3"/>
  <c r="WN87" i="3"/>
  <c r="WG87" i="3"/>
  <c r="WM87" i="3"/>
  <c r="WK87" i="3"/>
  <c r="UZ89" i="3"/>
  <c r="UW89" i="3"/>
  <c r="US89" i="3"/>
  <c r="UY89" i="3"/>
  <c r="SO92" i="3"/>
  <c r="SK92" i="3"/>
  <c r="SQ92" i="3"/>
  <c r="SR92" i="3"/>
  <c r="QJ95" i="3"/>
  <c r="QC95" i="3"/>
  <c r="QI95" i="3"/>
  <c r="QG95" i="3"/>
  <c r="RU93" i="3"/>
  <c r="RX93" i="3"/>
  <c r="RQ93" i="3"/>
  <c r="RW93" i="3"/>
  <c r="OA98" i="3"/>
  <c r="NY98" i="3"/>
  <c r="OB98" i="3"/>
  <c r="NU98" i="3"/>
  <c r="RD94" i="3"/>
  <c r="RC94" i="3"/>
  <c r="QW94" i="3"/>
  <c r="RA94" i="3"/>
  <c r="VS88" i="3"/>
  <c r="VQ88" i="3"/>
  <c r="VT88" i="3"/>
  <c r="VM88" i="3"/>
  <c r="PO96" i="3"/>
  <c r="PM96" i="3"/>
  <c r="PP96" i="3"/>
  <c r="PI96" i="3"/>
  <c r="NH99" i="3"/>
  <c r="NG99" i="3"/>
  <c r="NE99" i="3"/>
  <c r="NA99" i="3"/>
  <c r="XG86" i="3"/>
  <c r="XH86" i="3"/>
  <c r="XA86" i="3"/>
  <c r="XE86" i="3"/>
  <c r="UA89" i="3"/>
  <c r="TZ89" i="3"/>
  <c r="UT88" i="3"/>
  <c r="UU88" i="3"/>
  <c r="MH99" i="3"/>
  <c r="MI99" i="3"/>
  <c r="MJ99" i="3" s="1"/>
  <c r="SL91" i="3"/>
  <c r="SM91" i="3"/>
  <c r="LN100" i="3"/>
  <c r="LO100" i="3"/>
  <c r="LP100" i="3" s="1"/>
  <c r="JF103" i="3"/>
  <c r="JF2" i="3" s="1"/>
  <c r="AF2" i="4" s="1"/>
  <c r="JG103" i="3"/>
  <c r="RR92" i="3"/>
  <c r="RS92" i="3"/>
  <c r="RT92" i="3" s="1"/>
  <c r="QY93" i="3"/>
  <c r="QX93" i="3"/>
  <c r="NC98" i="3"/>
  <c r="NB98" i="3"/>
  <c r="TG90" i="3"/>
  <c r="TF90" i="3"/>
  <c r="XB85" i="3"/>
  <c r="XC85" i="3"/>
  <c r="XD85" i="3" s="1"/>
  <c r="JH102" i="3"/>
  <c r="KV100" i="3"/>
  <c r="WI86" i="3"/>
  <c r="WH86" i="3"/>
  <c r="KU101" i="3"/>
  <c r="KT101" i="3"/>
  <c r="QD94" i="3"/>
  <c r="QE94" i="3"/>
  <c r="QF94" i="3" s="1"/>
  <c r="IN103" i="3"/>
  <c r="IM2" i="3"/>
  <c r="W2" i="4" s="1"/>
  <c r="UE90" i="3"/>
  <c r="TY90" i="3"/>
  <c r="UF90" i="3"/>
  <c r="UC90" i="3"/>
  <c r="MG100" i="3"/>
  <c r="MN100" i="3"/>
  <c r="MM100" i="3"/>
  <c r="MK100" i="3"/>
  <c r="KY102" i="3"/>
  <c r="KZ102" i="3"/>
  <c r="KW102" i="3"/>
  <c r="KS102" i="3"/>
  <c r="LT101" i="3"/>
  <c r="LQ101" i="3"/>
  <c r="LS101" i="3"/>
  <c r="LM101" i="3"/>
  <c r="OS97" i="3"/>
  <c r="OO97" i="3"/>
  <c r="OV97" i="3"/>
  <c r="OU97" i="3"/>
  <c r="TE91" i="3"/>
  <c r="TI91" i="3"/>
  <c r="TL91" i="3"/>
  <c r="TK91" i="3"/>
  <c r="HX11" i="3"/>
  <c r="HT11" i="3"/>
  <c r="KK13" i="9"/>
  <c r="KB99" i="3"/>
  <c r="JW103" i="3"/>
  <c r="JX102" i="3"/>
  <c r="JZ100" i="3"/>
  <c r="KA100" i="3"/>
  <c r="KF101" i="3"/>
  <c r="KE101" i="3"/>
  <c r="JY101" i="3"/>
  <c r="KC101" i="3"/>
  <c r="JI17" i="3"/>
  <c r="JI16" i="3"/>
  <c r="JI18" i="3"/>
  <c r="JI19" i="3"/>
  <c r="DU15" i="9"/>
  <c r="FT15" i="9"/>
  <c r="JI12" i="3"/>
  <c r="JI14" i="3"/>
  <c r="JI15" i="3"/>
  <c r="LN15" i="9"/>
  <c r="MD102" i="3"/>
  <c r="Y15" i="9"/>
  <c r="BW14" i="9"/>
  <c r="TB93" i="3"/>
  <c r="TV92" i="3"/>
  <c r="PZ97" i="3"/>
  <c r="NR100" i="3"/>
  <c r="HR15" i="9"/>
  <c r="VJ90" i="3"/>
  <c r="JI11" i="3"/>
  <c r="JI13" i="3"/>
  <c r="UP91" i="3"/>
  <c r="QT96" i="3"/>
  <c r="WX88" i="3"/>
  <c r="RN95" i="3"/>
  <c r="JP15" i="9"/>
  <c r="SH94" i="3"/>
  <c r="OL99" i="3"/>
  <c r="LJ103" i="3"/>
  <c r="WD89" i="3"/>
  <c r="PF98" i="3"/>
  <c r="MX101" i="3"/>
  <c r="JV103" i="3"/>
  <c r="CQ13" i="9" l="1"/>
  <c r="C13" i="12"/>
  <c r="BY14" i="9"/>
  <c r="CQ14" i="9" s="1"/>
  <c r="BX15" i="9"/>
  <c r="TH90" i="3"/>
  <c r="KV101" i="3"/>
  <c r="QZ93" i="3"/>
  <c r="PL95" i="3"/>
  <c r="OR96" i="3"/>
  <c r="ND98" i="3"/>
  <c r="SN91" i="3"/>
  <c r="UV88" i="3"/>
  <c r="WJ86" i="3"/>
  <c r="NX97" i="3"/>
  <c r="HY12" i="9"/>
  <c r="HZ12" i="9" s="1"/>
  <c r="LU12" i="9"/>
  <c r="LV12" i="9" s="1"/>
  <c r="GA12" i="9"/>
  <c r="GB12" i="9" s="1"/>
  <c r="JW12" i="9"/>
  <c r="JX12" i="9" s="1"/>
  <c r="AF12" i="9"/>
  <c r="AG12" i="9" s="1"/>
  <c r="CD12" i="9"/>
  <c r="CE12" i="9" s="1"/>
  <c r="EB12" i="9"/>
  <c r="EC12" i="9" s="1"/>
  <c r="LS13" i="9"/>
  <c r="GO11" i="9"/>
  <c r="T15" i="4"/>
  <c r="X15" i="4" s="1"/>
  <c r="V15" i="4" s="1"/>
  <c r="AA31" i="6" s="1"/>
  <c r="IQ15" i="3"/>
  <c r="IR15" i="3"/>
  <c r="CB13" i="9"/>
  <c r="CC13" i="9"/>
  <c r="AC13" i="9"/>
  <c r="AD13" i="9"/>
  <c r="AE13" i="9"/>
  <c r="FX13" i="9"/>
  <c r="FZ13" i="9"/>
  <c r="FY13" i="9"/>
  <c r="HV13" i="9"/>
  <c r="HX13" i="9"/>
  <c r="HW13" i="9"/>
  <c r="JT13" i="9"/>
  <c r="JU13" i="9"/>
  <c r="JV13" i="9"/>
  <c r="DY13" i="9"/>
  <c r="EA13" i="9"/>
  <c r="DZ13" i="9"/>
  <c r="LT13" i="9"/>
  <c r="FU16" i="9"/>
  <c r="FV15" i="9"/>
  <c r="AA15" i="9"/>
  <c r="Z16" i="9"/>
  <c r="LO16" i="9"/>
  <c r="LP15" i="9"/>
  <c r="HT15" i="9"/>
  <c r="HS16" i="9"/>
  <c r="JR15" i="9"/>
  <c r="JQ16" i="9"/>
  <c r="DW15" i="9"/>
  <c r="DV16" i="9"/>
  <c r="C14" i="10"/>
  <c r="AB14" i="9"/>
  <c r="AC14" i="9" s="1"/>
  <c r="C14" i="17"/>
  <c r="LQ14" i="9"/>
  <c r="LR14" i="9" s="1"/>
  <c r="MI14" i="9"/>
  <c r="HU14" i="9"/>
  <c r="HV14" i="9" s="1"/>
  <c r="C14" i="15"/>
  <c r="IM14" i="9"/>
  <c r="C14" i="16"/>
  <c r="JS14" i="9"/>
  <c r="JT14" i="9" s="1"/>
  <c r="C14" i="13"/>
  <c r="DX14" i="9"/>
  <c r="DY14" i="9" s="1"/>
  <c r="C14" i="14"/>
  <c r="FW14" i="9"/>
  <c r="FX14" i="9" s="1"/>
  <c r="UB89" i="3"/>
  <c r="JJ25" i="3"/>
  <c r="AD30" i="4" s="1"/>
  <c r="AH30" i="4" s="1"/>
  <c r="JJ48" i="3"/>
  <c r="JJ80" i="3"/>
  <c r="JJ30" i="3"/>
  <c r="JJ53" i="3"/>
  <c r="JJ85" i="3"/>
  <c r="JJ11" i="3"/>
  <c r="JJ58" i="3"/>
  <c r="JJ90" i="3"/>
  <c r="JJ12" i="3"/>
  <c r="JJ59" i="3"/>
  <c r="JJ91" i="3"/>
  <c r="JJ36" i="3"/>
  <c r="JJ68" i="3"/>
  <c r="JJ100" i="3"/>
  <c r="JJ41" i="3"/>
  <c r="JJ73" i="3"/>
  <c r="JJ23" i="3"/>
  <c r="AD28" i="4" s="1"/>
  <c r="AH28" i="4" s="1"/>
  <c r="JJ46" i="3"/>
  <c r="JJ78" i="3"/>
  <c r="JJ24" i="3"/>
  <c r="AD29" i="4" s="1"/>
  <c r="AH29" i="4" s="1"/>
  <c r="JJ47" i="3"/>
  <c r="JJ79" i="3"/>
  <c r="JJ18" i="3"/>
  <c r="JJ56" i="3"/>
  <c r="JJ88" i="3"/>
  <c r="JJ13" i="3"/>
  <c r="JJ61" i="3"/>
  <c r="JJ93" i="3"/>
  <c r="JJ34" i="3"/>
  <c r="JJ66" i="3"/>
  <c r="JJ98" i="3"/>
  <c r="JJ35" i="3"/>
  <c r="JJ67" i="3"/>
  <c r="JJ99" i="3"/>
  <c r="JJ15" i="3"/>
  <c r="JJ60" i="3"/>
  <c r="JJ92" i="3"/>
  <c r="JJ33" i="3"/>
  <c r="JJ65" i="3"/>
  <c r="JJ97" i="3"/>
  <c r="JJ38" i="3"/>
  <c r="JJ70" i="3"/>
  <c r="JJ102" i="3"/>
  <c r="JJ39" i="3"/>
  <c r="JJ71" i="3"/>
  <c r="JJ103" i="3"/>
  <c r="JJ32" i="3"/>
  <c r="JJ64" i="3"/>
  <c r="JJ96" i="3"/>
  <c r="JJ37" i="3"/>
  <c r="JJ69" i="3"/>
  <c r="JJ101" i="3"/>
  <c r="JJ42" i="3"/>
  <c r="JJ74" i="3"/>
  <c r="JJ20" i="3"/>
  <c r="JJ43" i="3"/>
  <c r="JJ75" i="3"/>
  <c r="JJ29" i="3"/>
  <c r="JJ52" i="3"/>
  <c r="JJ84" i="3"/>
  <c r="JJ17" i="3"/>
  <c r="JJ57" i="3"/>
  <c r="JJ89" i="3"/>
  <c r="JJ16" i="3"/>
  <c r="JJ62" i="3"/>
  <c r="JJ94" i="3"/>
  <c r="JJ31" i="3"/>
  <c r="JJ63" i="3"/>
  <c r="JJ95" i="3"/>
  <c r="JJ40" i="3"/>
  <c r="JJ72" i="3"/>
  <c r="JJ22" i="3"/>
  <c r="AD27" i="4" s="1"/>
  <c r="AH27" i="4" s="1"/>
  <c r="JJ45" i="3"/>
  <c r="JJ77" i="3"/>
  <c r="JJ27" i="3"/>
  <c r="JJ50" i="3"/>
  <c r="JJ82" i="3"/>
  <c r="JJ28" i="3"/>
  <c r="JJ51" i="3"/>
  <c r="JJ83" i="3"/>
  <c r="JJ21" i="3"/>
  <c r="AD26" i="4" s="1"/>
  <c r="AH26" i="4" s="1"/>
  <c r="JJ44" i="3"/>
  <c r="JJ76" i="3"/>
  <c r="JJ26" i="3"/>
  <c r="JJ49" i="3"/>
  <c r="JJ81" i="3"/>
  <c r="JJ14" i="3"/>
  <c r="JJ54" i="3"/>
  <c r="JJ86" i="3"/>
  <c r="JJ19" i="3"/>
  <c r="JJ55" i="3"/>
  <c r="JJ87" i="3"/>
  <c r="WZ88" i="3"/>
  <c r="WY89" i="3"/>
  <c r="QV96" i="3"/>
  <c r="QU97" i="3"/>
  <c r="QA98" i="3"/>
  <c r="QB97" i="3"/>
  <c r="SI95" i="3"/>
  <c r="SJ94" i="3"/>
  <c r="ME103" i="3"/>
  <c r="MF102" i="3"/>
  <c r="TW93" i="3"/>
  <c r="TX92" i="3"/>
  <c r="MZ101" i="3"/>
  <c r="MY102" i="3"/>
  <c r="PH98" i="3"/>
  <c r="PG99" i="3"/>
  <c r="VK91" i="3"/>
  <c r="VL90" i="3"/>
  <c r="NS101" i="3"/>
  <c r="NT100" i="3"/>
  <c r="RP95" i="3"/>
  <c r="RO96" i="3"/>
  <c r="UQ92" i="3"/>
  <c r="UR91" i="3"/>
  <c r="WF89" i="3"/>
  <c r="WE90" i="3"/>
  <c r="TD93" i="3"/>
  <c r="TC94" i="3"/>
  <c r="OM100" i="3"/>
  <c r="ON99" i="3"/>
  <c r="LL103" i="3"/>
  <c r="HU21" i="3"/>
  <c r="HU23" i="3"/>
  <c r="HU25" i="3"/>
  <c r="HU31" i="3"/>
  <c r="HU28" i="3"/>
  <c r="HU34" i="3"/>
  <c r="HU36" i="3"/>
  <c r="HU30" i="3"/>
  <c r="HU39" i="3"/>
  <c r="HU41" i="3"/>
  <c r="HU27" i="3"/>
  <c r="HU46" i="3"/>
  <c r="HU56" i="3"/>
  <c r="HU58" i="3"/>
  <c r="HU60" i="3"/>
  <c r="HU62" i="3"/>
  <c r="HU64" i="3"/>
  <c r="HU66" i="3"/>
  <c r="HU68" i="3"/>
  <c r="HU70" i="3"/>
  <c r="HU45" i="3"/>
  <c r="HU54" i="3"/>
  <c r="HU47" i="3"/>
  <c r="HU51" i="3"/>
  <c r="HU43" i="3"/>
  <c r="HU73" i="3"/>
  <c r="HU77" i="3"/>
  <c r="HU81" i="3"/>
  <c r="HU78" i="3"/>
  <c r="HU83" i="3"/>
  <c r="HU85" i="3"/>
  <c r="HU89" i="3"/>
  <c r="HU94" i="3"/>
  <c r="HU100" i="3"/>
  <c r="HU74" i="3"/>
  <c r="HU80" i="3"/>
  <c r="HU88" i="3"/>
  <c r="HU91" i="3"/>
  <c r="HU95" i="3"/>
  <c r="HU97" i="3"/>
  <c r="HU101" i="3"/>
  <c r="HU103" i="3"/>
  <c r="HU17" i="3"/>
  <c r="HU11" i="3"/>
  <c r="HU14" i="3"/>
  <c r="HU15" i="3"/>
  <c r="HU16" i="3"/>
  <c r="HU20" i="3"/>
  <c r="HU22" i="3"/>
  <c r="HU24" i="3"/>
  <c r="HU26" i="3"/>
  <c r="HU32" i="3"/>
  <c r="HU33" i="3"/>
  <c r="HU35" i="3"/>
  <c r="HU37" i="3"/>
  <c r="HU38" i="3"/>
  <c r="HU40" i="3"/>
  <c r="HU42" i="3"/>
  <c r="HU44" i="3"/>
  <c r="HU29" i="3"/>
  <c r="HU57" i="3"/>
  <c r="HU59" i="3"/>
  <c r="HU61" i="3"/>
  <c r="HU63" i="3"/>
  <c r="HU65" i="3"/>
  <c r="HU67" i="3"/>
  <c r="HU69" i="3"/>
  <c r="HU53" i="3"/>
  <c r="HU52" i="3"/>
  <c r="HU55" i="3"/>
  <c r="HU49" i="3"/>
  <c r="HU72" i="3"/>
  <c r="HU48" i="3"/>
  <c r="HU75" i="3"/>
  <c r="HU79" i="3"/>
  <c r="HU50" i="3"/>
  <c r="HU82" i="3"/>
  <c r="HU84" i="3"/>
  <c r="HU86" i="3"/>
  <c r="HU92" i="3"/>
  <c r="HU98" i="3"/>
  <c r="HU102" i="3"/>
  <c r="HU76" i="3"/>
  <c r="HU87" i="3"/>
  <c r="HU90" i="3"/>
  <c r="HU93" i="3"/>
  <c r="HU96" i="3"/>
  <c r="HU99" i="3"/>
  <c r="HU71" i="3"/>
  <c r="HW1" i="3"/>
  <c r="HU12" i="3"/>
  <c r="HU13" i="3"/>
  <c r="HU18" i="3"/>
  <c r="HU19" i="3"/>
  <c r="OQ97" i="3"/>
  <c r="OP97" i="3"/>
  <c r="LN101" i="3"/>
  <c r="LO101" i="3"/>
  <c r="KT102" i="3"/>
  <c r="KU102" i="3"/>
  <c r="UA90" i="3"/>
  <c r="TZ90" i="3"/>
  <c r="NC99" i="3"/>
  <c r="NB99" i="3"/>
  <c r="PJ96" i="3"/>
  <c r="PK96" i="3"/>
  <c r="VO88" i="3"/>
  <c r="VN88" i="3"/>
  <c r="NW98" i="3"/>
  <c r="NV98" i="3"/>
  <c r="QE95" i="3"/>
  <c r="QD95" i="3"/>
  <c r="SL92" i="3"/>
  <c r="SM92" i="3"/>
  <c r="WH87" i="3"/>
  <c r="WI87" i="3"/>
  <c r="NH100" i="3"/>
  <c r="NA100" i="3"/>
  <c r="NG100" i="3"/>
  <c r="NE100" i="3"/>
  <c r="PP97" i="3"/>
  <c r="PI97" i="3"/>
  <c r="PO97" i="3"/>
  <c r="PM97" i="3"/>
  <c r="VS89" i="3"/>
  <c r="VM89" i="3"/>
  <c r="VT89" i="3"/>
  <c r="VQ89" i="3"/>
  <c r="OB99" i="3"/>
  <c r="NU99" i="3"/>
  <c r="NY99" i="3"/>
  <c r="OA99" i="3"/>
  <c r="RW94" i="3"/>
  <c r="RX94" i="3"/>
  <c r="RU94" i="3"/>
  <c r="RQ94" i="3"/>
  <c r="UY90" i="3"/>
  <c r="US90" i="3"/>
  <c r="UZ90" i="3"/>
  <c r="UW90" i="3"/>
  <c r="WN88" i="3"/>
  <c r="WK88" i="3"/>
  <c r="WM88" i="3"/>
  <c r="WG88" i="3"/>
  <c r="TI92" i="3"/>
  <c r="TE92" i="3"/>
  <c r="TK92" i="3"/>
  <c r="TL92" i="3"/>
  <c r="OO98" i="3"/>
  <c r="OU98" i="3"/>
  <c r="OS98" i="3"/>
  <c r="OV98" i="3"/>
  <c r="LS102" i="3"/>
  <c r="LQ102" i="3"/>
  <c r="LT102" i="3"/>
  <c r="LM102" i="3"/>
  <c r="KY103" i="3"/>
  <c r="KZ103" i="3"/>
  <c r="KW103" i="3"/>
  <c r="KS103" i="3"/>
  <c r="KZ3" i="3"/>
  <c r="KZ4" i="3" s="1"/>
  <c r="KZ5" i="3" s="1"/>
  <c r="V21" i="4"/>
  <c r="AK27" i="6" s="1"/>
  <c r="Y21" i="4"/>
  <c r="AQ27" i="6" s="1"/>
  <c r="U21" i="4"/>
  <c r="AJ27" i="6" s="1"/>
  <c r="W21" i="4"/>
  <c r="AM27" i="6" s="1"/>
  <c r="U22" i="4"/>
  <c r="AJ28" i="6" s="1"/>
  <c r="V22" i="4"/>
  <c r="AK28" i="6" s="1"/>
  <c r="AO28" i="6" s="1"/>
  <c r="Y22" i="4"/>
  <c r="AQ28" i="6" s="1"/>
  <c r="W22" i="4"/>
  <c r="AM28" i="6" s="1"/>
  <c r="U25" i="4"/>
  <c r="AJ31" i="6" s="1"/>
  <c r="V25" i="4"/>
  <c r="AK31" i="6" s="1"/>
  <c r="AO31" i="6" s="1"/>
  <c r="W25" i="4"/>
  <c r="AM31" i="6" s="1"/>
  <c r="Y25" i="4"/>
  <c r="AQ31" i="6" s="1"/>
  <c r="IQ11" i="3"/>
  <c r="IR11" i="3"/>
  <c r="T11" i="4"/>
  <c r="X11" i="4" s="1"/>
  <c r="W24" i="4"/>
  <c r="AM30" i="6" s="1"/>
  <c r="U24" i="4"/>
  <c r="AJ30" i="6" s="1"/>
  <c r="V24" i="4"/>
  <c r="AK30" i="6" s="1"/>
  <c r="AO30" i="6" s="1"/>
  <c r="Y24" i="4"/>
  <c r="AQ30" i="6" s="1"/>
  <c r="V28" i="4"/>
  <c r="AK34" i="6" s="1"/>
  <c r="U28" i="4"/>
  <c r="AJ34" i="6" s="1"/>
  <c r="Y28" i="4"/>
  <c r="AQ34" i="6" s="1"/>
  <c r="W28" i="4"/>
  <c r="AM34" i="6" s="1"/>
  <c r="W23" i="4"/>
  <c r="AM29" i="6" s="1"/>
  <c r="U23" i="4"/>
  <c r="AJ29" i="6" s="1"/>
  <c r="Y23" i="4"/>
  <c r="AQ29" i="6" s="1"/>
  <c r="V23" i="4"/>
  <c r="AK29" i="6" s="1"/>
  <c r="AO29" i="6" s="1"/>
  <c r="IQ13" i="3"/>
  <c r="T13" i="4"/>
  <c r="X13" i="4" s="1"/>
  <c r="IR13" i="3"/>
  <c r="TF91" i="3"/>
  <c r="TG91" i="3"/>
  <c r="TH91" i="3" s="1"/>
  <c r="MI100" i="3"/>
  <c r="MH100" i="3"/>
  <c r="JG2" i="3"/>
  <c r="AG2" i="4" s="1"/>
  <c r="JH103" i="3"/>
  <c r="XC86" i="3"/>
  <c r="XB86" i="3"/>
  <c r="QY94" i="3"/>
  <c r="QX94" i="3"/>
  <c r="RR93" i="3"/>
  <c r="RS93" i="3"/>
  <c r="UT89" i="3"/>
  <c r="UU89" i="3"/>
  <c r="UV89" i="3" s="1"/>
  <c r="XA87" i="3"/>
  <c r="XH87" i="3"/>
  <c r="XE87" i="3"/>
  <c r="XG87" i="3"/>
  <c r="RD95" i="3"/>
  <c r="RC95" i="3"/>
  <c r="RA95" i="3"/>
  <c r="QW95" i="3"/>
  <c r="QI96" i="3"/>
  <c r="QJ96" i="3"/>
  <c r="QG96" i="3"/>
  <c r="QC96" i="3"/>
  <c r="SR93" i="3"/>
  <c r="SK93" i="3"/>
  <c r="SQ93" i="3"/>
  <c r="SO93" i="3"/>
  <c r="MN101" i="3"/>
  <c r="MK101" i="3"/>
  <c r="MM101" i="3"/>
  <c r="MG101" i="3"/>
  <c r="TY91" i="3"/>
  <c r="UC91" i="3"/>
  <c r="UF91" i="3"/>
  <c r="UE91" i="3"/>
  <c r="U30" i="4"/>
  <c r="AJ36" i="6" s="1"/>
  <c r="W30" i="4"/>
  <c r="AM36" i="6" s="1"/>
  <c r="Y30" i="4"/>
  <c r="AQ36" i="6" s="1"/>
  <c r="V30" i="4"/>
  <c r="AK36" i="6" s="1"/>
  <c r="AO36" i="6" s="1"/>
  <c r="V26" i="4"/>
  <c r="AK32" i="6" s="1"/>
  <c r="W26" i="4"/>
  <c r="AM32" i="6" s="1"/>
  <c r="Y26" i="4"/>
  <c r="AQ32" i="6" s="1"/>
  <c r="U26" i="4"/>
  <c r="AJ32" i="6" s="1"/>
  <c r="V29" i="4"/>
  <c r="AK35" i="6" s="1"/>
  <c r="W29" i="4"/>
  <c r="AM35" i="6" s="1"/>
  <c r="Y29" i="4"/>
  <c r="AQ35" i="6" s="1"/>
  <c r="U29" i="4"/>
  <c r="AJ35" i="6" s="1"/>
  <c r="IR14" i="3"/>
  <c r="IQ14" i="3"/>
  <c r="T14" i="4"/>
  <c r="X14" i="4" s="1"/>
  <c r="W27" i="4"/>
  <c r="AM33" i="6" s="1"/>
  <c r="U27" i="4"/>
  <c r="AJ33" i="6" s="1"/>
  <c r="V27" i="4"/>
  <c r="AK33" i="6" s="1"/>
  <c r="Y27" i="4"/>
  <c r="AQ33" i="6" s="1"/>
  <c r="IQ12" i="3"/>
  <c r="T12" i="4"/>
  <c r="X12" i="4" s="1"/>
  <c r="IR12" i="3"/>
  <c r="KK14" i="9"/>
  <c r="KB100" i="3"/>
  <c r="JX103" i="3"/>
  <c r="JZ101" i="3"/>
  <c r="KA101" i="3"/>
  <c r="KE102" i="3"/>
  <c r="KF102" i="3"/>
  <c r="JY102" i="3"/>
  <c r="KC102" i="3"/>
  <c r="TV93" i="3"/>
  <c r="JP16" i="9"/>
  <c r="LN16" i="9"/>
  <c r="BW15" i="9"/>
  <c r="RN96" i="3"/>
  <c r="FT16" i="9"/>
  <c r="MX102" i="3"/>
  <c r="TB94" i="3"/>
  <c r="WX89" i="3"/>
  <c r="Y16" i="9"/>
  <c r="WD90" i="3"/>
  <c r="PF99" i="3"/>
  <c r="OL100" i="3"/>
  <c r="DU16" i="9"/>
  <c r="HR16" i="9"/>
  <c r="MD103" i="3"/>
  <c r="PZ98" i="3"/>
  <c r="UP92" i="3"/>
  <c r="QT97" i="3"/>
  <c r="SH95" i="3"/>
  <c r="VJ91" i="3"/>
  <c r="NR101" i="3"/>
  <c r="C14" i="12" l="1"/>
  <c r="BZ14" i="9"/>
  <c r="CA14" i="9" s="1"/>
  <c r="BX16" i="9"/>
  <c r="BY15" i="9"/>
  <c r="C15" i="12" s="1"/>
  <c r="SN92" i="3"/>
  <c r="PL96" i="3"/>
  <c r="LP101" i="3"/>
  <c r="WJ87" i="3"/>
  <c r="KV102" i="3"/>
  <c r="MJ100" i="3"/>
  <c r="QZ94" i="3"/>
  <c r="RT93" i="3"/>
  <c r="QF95" i="3"/>
  <c r="ND99" i="3"/>
  <c r="OR97" i="3"/>
  <c r="NX98" i="3"/>
  <c r="LU13" i="9"/>
  <c r="LV13" i="9" s="1"/>
  <c r="AF13" i="9"/>
  <c r="AG13" i="9" s="1"/>
  <c r="LT14" i="9"/>
  <c r="JW13" i="9"/>
  <c r="JX13" i="9" s="1"/>
  <c r="HY13" i="9"/>
  <c r="HZ13" i="9" s="1"/>
  <c r="CD13" i="9"/>
  <c r="CE13" i="9" s="1"/>
  <c r="EB13" i="9"/>
  <c r="EC13" i="9" s="1"/>
  <c r="GA13" i="9"/>
  <c r="GB13" i="9" s="1"/>
  <c r="U15" i="4"/>
  <c r="Z31" i="6" s="1"/>
  <c r="W15" i="4"/>
  <c r="AC31" i="6" s="1"/>
  <c r="FZ14" i="9"/>
  <c r="GO12" i="9"/>
  <c r="Y15" i="4"/>
  <c r="AG31" i="6" s="1"/>
  <c r="JU14" i="9"/>
  <c r="DZ14" i="9"/>
  <c r="HW14" i="9"/>
  <c r="FY14" i="9"/>
  <c r="EA14" i="9"/>
  <c r="JV14" i="9"/>
  <c r="HX14" i="9"/>
  <c r="HY14" i="9" s="1"/>
  <c r="HZ14" i="9" s="1"/>
  <c r="AE14" i="9"/>
  <c r="LS14" i="9"/>
  <c r="AD14" i="9"/>
  <c r="DW16" i="9"/>
  <c r="DV17" i="9"/>
  <c r="JQ17" i="9"/>
  <c r="JR16" i="9"/>
  <c r="HT16" i="9"/>
  <c r="HS17" i="9"/>
  <c r="Z17" i="9"/>
  <c r="AA16" i="9"/>
  <c r="LP16" i="9"/>
  <c r="LO17" i="9"/>
  <c r="FU17" i="9"/>
  <c r="FV16" i="9"/>
  <c r="BZ15" i="9"/>
  <c r="CA15" i="9" s="1"/>
  <c r="C15" i="17"/>
  <c r="LQ15" i="9"/>
  <c r="LR15" i="9" s="1"/>
  <c r="MI15" i="9"/>
  <c r="C15" i="14"/>
  <c r="FW15" i="9"/>
  <c r="FX15" i="9" s="1"/>
  <c r="DX15" i="9"/>
  <c r="DY15" i="9" s="1"/>
  <c r="C15" i="13"/>
  <c r="C15" i="16"/>
  <c r="JS15" i="9"/>
  <c r="JT15" i="9" s="1"/>
  <c r="C15" i="15"/>
  <c r="HU15" i="9"/>
  <c r="HV15" i="9" s="1"/>
  <c r="IM15" i="9"/>
  <c r="AB15" i="9"/>
  <c r="AC15" i="9" s="1"/>
  <c r="C15" i="10"/>
  <c r="HV19" i="3"/>
  <c r="HW19" i="3" s="1"/>
  <c r="HX19" i="3" s="1"/>
  <c r="HV13" i="3"/>
  <c r="HW13" i="3" s="1"/>
  <c r="HX13" i="3" s="1"/>
  <c r="XD86" i="3"/>
  <c r="VP88" i="3"/>
  <c r="ON100" i="3"/>
  <c r="OM101" i="3"/>
  <c r="NS102" i="3"/>
  <c r="NT101" i="3"/>
  <c r="MF103" i="3"/>
  <c r="QA99" i="3"/>
  <c r="QB98" i="3"/>
  <c r="UR92" i="3"/>
  <c r="UQ93" i="3"/>
  <c r="VL91" i="3"/>
  <c r="VK92" i="3"/>
  <c r="TX93" i="3"/>
  <c r="TW94" i="3"/>
  <c r="SJ95" i="3"/>
  <c r="SI96" i="3"/>
  <c r="TC95" i="3"/>
  <c r="TD94" i="3"/>
  <c r="WF90" i="3"/>
  <c r="WE91" i="3"/>
  <c r="RP96" i="3"/>
  <c r="RO97" i="3"/>
  <c r="PG100" i="3"/>
  <c r="PH99" i="3"/>
  <c r="MY103" i="3"/>
  <c r="MZ102" i="3"/>
  <c r="QU98" i="3"/>
  <c r="QV97" i="3"/>
  <c r="WZ89" i="3"/>
  <c r="WY90" i="3"/>
  <c r="TZ91" i="3"/>
  <c r="UA91" i="3"/>
  <c r="XB87" i="3"/>
  <c r="XC87" i="3"/>
  <c r="U11" i="4"/>
  <c r="Z27" i="6" s="1"/>
  <c r="V11" i="4"/>
  <c r="W11" i="4"/>
  <c r="AO27" i="6"/>
  <c r="AK37" i="6"/>
  <c r="LN102" i="3"/>
  <c r="LO102" i="3"/>
  <c r="LP102" i="3" s="1"/>
  <c r="UU90" i="3"/>
  <c r="UT90" i="3"/>
  <c r="HV99" i="3"/>
  <c r="HW99" i="3" s="1"/>
  <c r="HX99" i="3" s="1"/>
  <c r="HV87" i="3"/>
  <c r="HW87" i="3" s="1"/>
  <c r="HX87" i="3" s="1"/>
  <c r="HV92" i="3"/>
  <c r="HW92" i="3" s="1"/>
  <c r="HX92" i="3" s="1"/>
  <c r="HV50" i="3"/>
  <c r="HW50" i="3" s="1"/>
  <c r="HX50" i="3" s="1"/>
  <c r="HV72" i="3"/>
  <c r="HW72" i="3" s="1"/>
  <c r="HX72" i="3" s="1"/>
  <c r="HV53" i="3"/>
  <c r="HW53" i="3" s="1"/>
  <c r="HX53" i="3" s="1"/>
  <c r="HV63" i="3"/>
  <c r="HW63" i="3" s="1"/>
  <c r="HX63" i="3" s="1"/>
  <c r="HV29" i="3"/>
  <c r="HW29" i="3" s="1"/>
  <c r="HX29" i="3" s="1"/>
  <c r="HV38" i="3"/>
  <c r="HW38" i="3" s="1"/>
  <c r="HX38" i="3" s="1"/>
  <c r="HV32" i="3"/>
  <c r="HW32" i="3" s="1"/>
  <c r="HX32" i="3" s="1"/>
  <c r="HV20" i="3"/>
  <c r="HW20" i="3" s="1"/>
  <c r="HX20" i="3" s="1"/>
  <c r="HV15" i="3"/>
  <c r="HW15" i="3" s="1"/>
  <c r="HX15" i="3" s="1"/>
  <c r="HV11" i="3"/>
  <c r="HV97" i="3"/>
  <c r="HW97" i="3" s="1"/>
  <c r="HX97" i="3" s="1"/>
  <c r="HV100" i="3"/>
  <c r="HW100" i="3" s="1"/>
  <c r="HX100" i="3" s="1"/>
  <c r="HV83" i="3"/>
  <c r="HW83" i="3" s="1"/>
  <c r="HX83" i="3" s="1"/>
  <c r="HV73" i="3"/>
  <c r="HW73" i="3" s="1"/>
  <c r="HX73" i="3" s="1"/>
  <c r="HV70" i="3"/>
  <c r="HW70" i="3" s="1"/>
  <c r="HX70" i="3" s="1"/>
  <c r="HV62" i="3"/>
  <c r="HW62" i="3" s="1"/>
  <c r="HX62" i="3" s="1"/>
  <c r="HV46" i="3"/>
  <c r="HW46" i="3" s="1"/>
  <c r="HX46" i="3" s="1"/>
  <c r="HV34" i="3"/>
  <c r="HW34" i="3" s="1"/>
  <c r="HX34" i="3" s="1"/>
  <c r="TL93" i="3"/>
  <c r="TK93" i="3"/>
  <c r="TE93" i="3"/>
  <c r="TI93" i="3"/>
  <c r="WN89" i="3"/>
  <c r="WG89" i="3"/>
  <c r="WK89" i="3"/>
  <c r="WM89" i="3"/>
  <c r="XG88" i="3"/>
  <c r="XH88" i="3"/>
  <c r="XE88" i="3"/>
  <c r="XA88" i="3"/>
  <c r="AE26" i="4"/>
  <c r="AJ52" i="6" s="1"/>
  <c r="AI26" i="4"/>
  <c r="AQ52" i="6" s="1"/>
  <c r="AG26" i="4"/>
  <c r="AM52" i="6" s="1"/>
  <c r="AF26" i="4"/>
  <c r="AK52" i="6" s="1"/>
  <c r="AD23" i="4"/>
  <c r="AH23" i="4" s="1"/>
  <c r="JL18" i="3"/>
  <c r="JK18" i="3"/>
  <c r="AE28" i="4"/>
  <c r="AJ54" i="6" s="1"/>
  <c r="AF28" i="4"/>
  <c r="AK54" i="6" s="1"/>
  <c r="AG28" i="4"/>
  <c r="AM54" i="6" s="1"/>
  <c r="AI28" i="4"/>
  <c r="AQ54" i="6" s="1"/>
  <c r="AD12" i="4"/>
  <c r="AH12" i="4" s="1"/>
  <c r="JL12" i="3"/>
  <c r="JK12" i="3"/>
  <c r="V12" i="4"/>
  <c r="AA28" i="6" s="1"/>
  <c r="U12" i="4"/>
  <c r="W12" i="4"/>
  <c r="AC28" i="6" s="1"/>
  <c r="W14" i="4"/>
  <c r="AC30" i="6" s="1"/>
  <c r="U14" i="4"/>
  <c r="V14" i="4"/>
  <c r="AA30" i="6" s="1"/>
  <c r="AQ37" i="6"/>
  <c r="W13" i="4"/>
  <c r="AC29" i="6" s="1"/>
  <c r="V13" i="4"/>
  <c r="AA29" i="6" s="1"/>
  <c r="U13" i="4"/>
  <c r="Z29" i="6" s="1"/>
  <c r="KU103" i="3"/>
  <c r="KT103" i="3"/>
  <c r="KT2" i="3" s="1"/>
  <c r="AZ2" i="4" s="1"/>
  <c r="TF92" i="3"/>
  <c r="TG92" i="3"/>
  <c r="WH88" i="3"/>
  <c r="WI88" i="3"/>
  <c r="RR94" i="3"/>
  <c r="RS94" i="3"/>
  <c r="NW99" i="3"/>
  <c r="NX99" i="3" s="1"/>
  <c r="NV99" i="3"/>
  <c r="VN89" i="3"/>
  <c r="VO89" i="3"/>
  <c r="PJ97" i="3"/>
  <c r="PK97" i="3"/>
  <c r="NC100" i="3"/>
  <c r="NB100" i="3"/>
  <c r="HV93" i="3"/>
  <c r="HW93" i="3" s="1"/>
  <c r="HX93" i="3" s="1"/>
  <c r="HV102" i="3"/>
  <c r="HW102" i="3" s="1"/>
  <c r="HX102" i="3" s="1"/>
  <c r="HV84" i="3"/>
  <c r="HW84" i="3" s="1"/>
  <c r="HX84" i="3" s="1"/>
  <c r="HV75" i="3"/>
  <c r="HW75" i="3" s="1"/>
  <c r="HX75" i="3" s="1"/>
  <c r="HV55" i="3"/>
  <c r="HW55" i="3" s="1"/>
  <c r="HX55" i="3" s="1"/>
  <c r="HV67" i="3"/>
  <c r="HW67" i="3" s="1"/>
  <c r="HX67" i="3" s="1"/>
  <c r="HV59" i="3"/>
  <c r="HW59" i="3" s="1"/>
  <c r="HX59" i="3" s="1"/>
  <c r="HV42" i="3"/>
  <c r="HW42" i="3" s="1"/>
  <c r="HX42" i="3" s="1"/>
  <c r="HV35" i="3"/>
  <c r="HW35" i="3" s="1"/>
  <c r="HX35" i="3" s="1"/>
  <c r="HV24" i="3"/>
  <c r="HW24" i="3" s="1"/>
  <c r="HX24" i="3" s="1"/>
  <c r="HV103" i="3"/>
  <c r="HW103" i="3" s="1"/>
  <c r="HX103" i="3" s="1"/>
  <c r="HV91" i="3"/>
  <c r="HW91" i="3" s="1"/>
  <c r="HX91" i="3" s="1"/>
  <c r="HV80" i="3"/>
  <c r="HW80" i="3" s="1"/>
  <c r="HX80" i="3" s="1"/>
  <c r="HV89" i="3"/>
  <c r="HW89" i="3" s="1"/>
  <c r="HX89" i="3" s="1"/>
  <c r="HV81" i="3"/>
  <c r="HW81" i="3" s="1"/>
  <c r="HX81" i="3" s="1"/>
  <c r="HV51" i="3"/>
  <c r="HW51" i="3" s="1"/>
  <c r="HX51" i="3" s="1"/>
  <c r="HV54" i="3"/>
  <c r="HW54" i="3" s="1"/>
  <c r="HX54" i="3" s="1"/>
  <c r="HV66" i="3"/>
  <c r="HW66" i="3" s="1"/>
  <c r="HX66" i="3" s="1"/>
  <c r="HV58" i="3"/>
  <c r="HW58" i="3" s="1"/>
  <c r="HX58" i="3" s="1"/>
  <c r="HV41" i="3"/>
  <c r="HW41" i="3" s="1"/>
  <c r="HX41" i="3" s="1"/>
  <c r="HV30" i="3"/>
  <c r="HW30" i="3" s="1"/>
  <c r="HX30" i="3" s="1"/>
  <c r="HV31" i="3"/>
  <c r="HW31" i="3" s="1"/>
  <c r="HX31" i="3" s="1"/>
  <c r="HV23" i="3"/>
  <c r="HW23" i="3" s="1"/>
  <c r="HX23" i="3" s="1"/>
  <c r="LQ103" i="3"/>
  <c r="LT103" i="3"/>
  <c r="LS103" i="3"/>
  <c r="LM103" i="3"/>
  <c r="LT3" i="3"/>
  <c r="LT4" i="3" s="1"/>
  <c r="LT5" i="3" s="1"/>
  <c r="RX95" i="3"/>
  <c r="RQ95" i="3"/>
  <c r="RW95" i="3"/>
  <c r="RU95" i="3"/>
  <c r="PI98" i="3"/>
  <c r="PP98" i="3"/>
  <c r="PO98" i="3"/>
  <c r="PM98" i="3"/>
  <c r="NG101" i="3"/>
  <c r="NE101" i="3"/>
  <c r="NH101" i="3"/>
  <c r="NA101" i="3"/>
  <c r="RD96" i="3"/>
  <c r="QW96" i="3"/>
  <c r="RC96" i="3"/>
  <c r="RA96" i="3"/>
  <c r="AD14" i="4"/>
  <c r="AH14" i="4" s="1"/>
  <c r="JK14" i="3"/>
  <c r="JL14" i="3"/>
  <c r="AD22" i="4"/>
  <c r="AH22" i="4" s="1"/>
  <c r="JL17" i="3"/>
  <c r="JK17" i="3"/>
  <c r="JK20" i="3"/>
  <c r="AD25" i="4"/>
  <c r="AH25" i="4" s="1"/>
  <c r="AD15" i="4"/>
  <c r="AH15" i="4" s="1"/>
  <c r="JK15" i="3"/>
  <c r="JL15" i="3"/>
  <c r="AM37" i="6"/>
  <c r="MH101" i="3"/>
  <c r="MI101" i="3"/>
  <c r="SM93" i="3"/>
  <c r="SL93" i="3"/>
  <c r="QD96" i="3"/>
  <c r="QE96" i="3"/>
  <c r="QY95" i="3"/>
  <c r="QX95" i="3"/>
  <c r="AE31" i="6"/>
  <c r="OQ98" i="3"/>
  <c r="OP98" i="3"/>
  <c r="UB90" i="3"/>
  <c r="HV18" i="3"/>
  <c r="HW18" i="3" s="1"/>
  <c r="HX18" i="3" s="1"/>
  <c r="HV12" i="3"/>
  <c r="HW12" i="3" s="1"/>
  <c r="HX12" i="3" s="1"/>
  <c r="HV71" i="3"/>
  <c r="HW71" i="3" s="1"/>
  <c r="HX71" i="3" s="1"/>
  <c r="HV96" i="3"/>
  <c r="HW96" i="3" s="1"/>
  <c r="HX96" i="3" s="1"/>
  <c r="HV90" i="3"/>
  <c r="HW90" i="3" s="1"/>
  <c r="HX90" i="3" s="1"/>
  <c r="HV76" i="3"/>
  <c r="HW76" i="3" s="1"/>
  <c r="HX76" i="3" s="1"/>
  <c r="HV98" i="3"/>
  <c r="HW98" i="3" s="1"/>
  <c r="HX98" i="3" s="1"/>
  <c r="HV86" i="3"/>
  <c r="HW86" i="3" s="1"/>
  <c r="HX86" i="3" s="1"/>
  <c r="HV82" i="3"/>
  <c r="HW82" i="3" s="1"/>
  <c r="HX82" i="3" s="1"/>
  <c r="HV79" i="3"/>
  <c r="HW79" i="3" s="1"/>
  <c r="HX79" i="3" s="1"/>
  <c r="HV48" i="3"/>
  <c r="HW48" i="3" s="1"/>
  <c r="HX48" i="3" s="1"/>
  <c r="HV49" i="3"/>
  <c r="HW49" i="3" s="1"/>
  <c r="HX49" i="3" s="1"/>
  <c r="HV52" i="3"/>
  <c r="HW52" i="3" s="1"/>
  <c r="HX52" i="3" s="1"/>
  <c r="HV69" i="3"/>
  <c r="HW69" i="3" s="1"/>
  <c r="HX69" i="3" s="1"/>
  <c r="HV65" i="3"/>
  <c r="HW65" i="3" s="1"/>
  <c r="HX65" i="3" s="1"/>
  <c r="HV61" i="3"/>
  <c r="HW61" i="3" s="1"/>
  <c r="HX61" i="3" s="1"/>
  <c r="HV57" i="3"/>
  <c r="HW57" i="3" s="1"/>
  <c r="HX57" i="3" s="1"/>
  <c r="HV44" i="3"/>
  <c r="HW44" i="3" s="1"/>
  <c r="HX44" i="3" s="1"/>
  <c r="HV40" i="3"/>
  <c r="HW40" i="3" s="1"/>
  <c r="HX40" i="3" s="1"/>
  <c r="HV37" i="3"/>
  <c r="HW37" i="3" s="1"/>
  <c r="HX37" i="3" s="1"/>
  <c r="HV33" i="3"/>
  <c r="HW33" i="3" s="1"/>
  <c r="HX33" i="3" s="1"/>
  <c r="HV26" i="3"/>
  <c r="HW26" i="3" s="1"/>
  <c r="HX26" i="3" s="1"/>
  <c r="HV22" i="3"/>
  <c r="HW22" i="3" s="1"/>
  <c r="HX22" i="3" s="1"/>
  <c r="HV16" i="3"/>
  <c r="HW16" i="3" s="1"/>
  <c r="HX16" i="3" s="1"/>
  <c r="HV14" i="3"/>
  <c r="HW14" i="3" s="1"/>
  <c r="HX14" i="3" s="1"/>
  <c r="HV17" i="3"/>
  <c r="HW17" i="3" s="1"/>
  <c r="HX17" i="3" s="1"/>
  <c r="HV101" i="3"/>
  <c r="HW101" i="3" s="1"/>
  <c r="HX101" i="3" s="1"/>
  <c r="HV95" i="3"/>
  <c r="HW95" i="3" s="1"/>
  <c r="HX95" i="3" s="1"/>
  <c r="HV88" i="3"/>
  <c r="HW88" i="3" s="1"/>
  <c r="HX88" i="3" s="1"/>
  <c r="HV74" i="3"/>
  <c r="HW74" i="3" s="1"/>
  <c r="HX74" i="3" s="1"/>
  <c r="HV94" i="3"/>
  <c r="HW94" i="3" s="1"/>
  <c r="HX94" i="3" s="1"/>
  <c r="HV85" i="3"/>
  <c r="HW85" i="3" s="1"/>
  <c r="HX85" i="3" s="1"/>
  <c r="HV78" i="3"/>
  <c r="HW78" i="3" s="1"/>
  <c r="HX78" i="3" s="1"/>
  <c r="HV77" i="3"/>
  <c r="HW77" i="3" s="1"/>
  <c r="HX77" i="3" s="1"/>
  <c r="HV43" i="3"/>
  <c r="HW43" i="3" s="1"/>
  <c r="HX43" i="3" s="1"/>
  <c r="HV47" i="3"/>
  <c r="HW47" i="3" s="1"/>
  <c r="HX47" i="3" s="1"/>
  <c r="HV45" i="3"/>
  <c r="HW45" i="3" s="1"/>
  <c r="HX45" i="3" s="1"/>
  <c r="HV68" i="3"/>
  <c r="HW68" i="3" s="1"/>
  <c r="HX68" i="3" s="1"/>
  <c r="HV64" i="3"/>
  <c r="HW64" i="3" s="1"/>
  <c r="HX64" i="3" s="1"/>
  <c r="HV60" i="3"/>
  <c r="HW60" i="3" s="1"/>
  <c r="HX60" i="3" s="1"/>
  <c r="HV56" i="3"/>
  <c r="HW56" i="3" s="1"/>
  <c r="HX56" i="3" s="1"/>
  <c r="HV27" i="3"/>
  <c r="HW27" i="3" s="1"/>
  <c r="HX27" i="3" s="1"/>
  <c r="HV39" i="3"/>
  <c r="HW39" i="3" s="1"/>
  <c r="HX39" i="3" s="1"/>
  <c r="HV36" i="3"/>
  <c r="HW36" i="3" s="1"/>
  <c r="HX36" i="3" s="1"/>
  <c r="HV28" i="3"/>
  <c r="HW28" i="3" s="1"/>
  <c r="HX28" i="3" s="1"/>
  <c r="HV25" i="3"/>
  <c r="HW25" i="3" s="1"/>
  <c r="HX25" i="3" s="1"/>
  <c r="HV21" i="3"/>
  <c r="HW21" i="3" s="1"/>
  <c r="HX21" i="3" s="1"/>
  <c r="OU99" i="3"/>
  <c r="OO99" i="3"/>
  <c r="OV99" i="3"/>
  <c r="OS99" i="3"/>
  <c r="US91" i="3"/>
  <c r="UZ91" i="3"/>
  <c r="UW91" i="3"/>
  <c r="UY91" i="3"/>
  <c r="OA100" i="3"/>
  <c r="OB100" i="3"/>
  <c r="NY100" i="3"/>
  <c r="NU100" i="3"/>
  <c r="VM90" i="3"/>
  <c r="VS90" i="3"/>
  <c r="VQ90" i="3"/>
  <c r="VT90" i="3"/>
  <c r="UF92" i="3"/>
  <c r="TY92" i="3"/>
  <c r="UE92" i="3"/>
  <c r="UC92" i="3"/>
  <c r="MM102" i="3"/>
  <c r="MG102" i="3"/>
  <c r="MK102" i="3"/>
  <c r="MN102" i="3"/>
  <c r="SK94" i="3"/>
  <c r="SO94" i="3"/>
  <c r="SQ94" i="3"/>
  <c r="SR94" i="3"/>
  <c r="QC97" i="3"/>
  <c r="QJ97" i="3"/>
  <c r="QI97" i="3"/>
  <c r="QG97" i="3"/>
  <c r="AD24" i="4"/>
  <c r="AH24" i="4" s="1"/>
  <c r="JK19" i="3"/>
  <c r="JL19" i="3"/>
  <c r="AE27" i="4"/>
  <c r="AJ53" i="6" s="1"/>
  <c r="AI27" i="4"/>
  <c r="AQ53" i="6" s="1"/>
  <c r="AG27" i="4"/>
  <c r="AM53" i="6" s="1"/>
  <c r="AF27" i="4"/>
  <c r="AK53" i="6" s="1"/>
  <c r="AD21" i="4"/>
  <c r="AH21" i="4" s="1"/>
  <c r="JK16" i="3"/>
  <c r="JL16" i="3"/>
  <c r="AD13" i="4"/>
  <c r="AH13" i="4" s="1"/>
  <c r="JK13" i="3"/>
  <c r="JL13" i="3"/>
  <c r="AE29" i="4"/>
  <c r="AJ55" i="6" s="1"/>
  <c r="AF29" i="4"/>
  <c r="AK55" i="6" s="1"/>
  <c r="AG29" i="4"/>
  <c r="AM55" i="6" s="1"/>
  <c r="AI29" i="4"/>
  <c r="AQ55" i="6" s="1"/>
  <c r="AD11" i="4"/>
  <c r="AH11" i="4" s="1"/>
  <c r="JK11" i="3"/>
  <c r="JL11" i="3"/>
  <c r="AE30" i="4"/>
  <c r="AJ56" i="6" s="1"/>
  <c r="AI30" i="4"/>
  <c r="AQ56" i="6" s="1"/>
  <c r="AG30" i="4"/>
  <c r="AM56" i="6" s="1"/>
  <c r="AF30" i="4"/>
  <c r="AK56" i="6" s="1"/>
  <c r="AO56" i="6" s="1"/>
  <c r="KK15" i="9"/>
  <c r="KB101" i="3"/>
  <c r="JZ102" i="3"/>
  <c r="KA102" i="3"/>
  <c r="KE103" i="3"/>
  <c r="KF103" i="3"/>
  <c r="JY103" i="3"/>
  <c r="KC103" i="3"/>
  <c r="KF3" i="3"/>
  <c r="KF4" i="3" s="1"/>
  <c r="KF5" i="3" s="1"/>
  <c r="KC16" i="3"/>
  <c r="KC15" i="3"/>
  <c r="KW16" i="3"/>
  <c r="LN17" i="9"/>
  <c r="WD91" i="3"/>
  <c r="PZ99" i="3"/>
  <c r="MX103" i="3"/>
  <c r="NR102" i="3"/>
  <c r="VJ92" i="3"/>
  <c r="UP93" i="3"/>
  <c r="SH96" i="3"/>
  <c r="KW15" i="3"/>
  <c r="HR17" i="9"/>
  <c r="FT17" i="9"/>
  <c r="BW16" i="9"/>
  <c r="WX90" i="3"/>
  <c r="TB95" i="3"/>
  <c r="KW12" i="3"/>
  <c r="DU17" i="9"/>
  <c r="KW11" i="3"/>
  <c r="KW14" i="3"/>
  <c r="PF100" i="3"/>
  <c r="JP17" i="9"/>
  <c r="OL101" i="3"/>
  <c r="Y17" i="9"/>
  <c r="KW13" i="3"/>
  <c r="QT98" i="3"/>
  <c r="RN97" i="3"/>
  <c r="TV94" i="3"/>
  <c r="CC15" i="9" l="1"/>
  <c r="CQ15" i="9"/>
  <c r="CB15" i="9"/>
  <c r="CC14" i="9"/>
  <c r="CD14" i="9" s="1"/>
  <c r="CE14" i="9" s="1"/>
  <c r="CB14" i="9"/>
  <c r="BY16" i="9"/>
  <c r="C16" i="12" s="1"/>
  <c r="BX17" i="9"/>
  <c r="VP89" i="3"/>
  <c r="RT94" i="3"/>
  <c r="TH92" i="3"/>
  <c r="UB91" i="3"/>
  <c r="SN93" i="3"/>
  <c r="OR98" i="3"/>
  <c r="QF96" i="3"/>
  <c r="MJ101" i="3"/>
  <c r="PL97" i="3"/>
  <c r="WJ88" i="3"/>
  <c r="XD87" i="3"/>
  <c r="QZ95" i="3"/>
  <c r="ND100" i="3"/>
  <c r="JW14" i="9"/>
  <c r="JX14" i="9" s="1"/>
  <c r="AF14" i="9"/>
  <c r="AG14" i="9" s="1"/>
  <c r="CD15" i="9"/>
  <c r="CE15" i="9" s="1"/>
  <c r="EB14" i="9"/>
  <c r="EC14" i="9" s="1"/>
  <c r="GA14" i="9"/>
  <c r="GB14" i="9" s="1"/>
  <c r="LU14" i="9"/>
  <c r="LV14" i="9" s="1"/>
  <c r="DZ15" i="9"/>
  <c r="Y11" i="4"/>
  <c r="AG27" i="6" s="1"/>
  <c r="LT15" i="9"/>
  <c r="HW15" i="9"/>
  <c r="AE15" i="9"/>
  <c r="GO13" i="9"/>
  <c r="AE28" i="6"/>
  <c r="LS15" i="9"/>
  <c r="JV15" i="9"/>
  <c r="JU15" i="9"/>
  <c r="EA15" i="9"/>
  <c r="FZ15" i="9"/>
  <c r="AD15" i="9"/>
  <c r="HX15" i="9"/>
  <c r="FY15" i="9"/>
  <c r="LP17" i="9"/>
  <c r="LO18" i="9"/>
  <c r="HT17" i="9"/>
  <c r="HS18" i="9"/>
  <c r="DW17" i="9"/>
  <c r="DV18" i="9"/>
  <c r="FV17" i="9"/>
  <c r="FU18" i="9"/>
  <c r="AA17" i="9"/>
  <c r="Z18" i="9"/>
  <c r="JQ18" i="9"/>
  <c r="JR17" i="9"/>
  <c r="C16" i="14"/>
  <c r="FW16" i="9"/>
  <c r="FX16" i="9" s="1"/>
  <c r="C16" i="10"/>
  <c r="AB16" i="9"/>
  <c r="AC16" i="9" s="1"/>
  <c r="C16" i="16"/>
  <c r="JS16" i="9"/>
  <c r="JT16" i="9" s="1"/>
  <c r="E31" i="2"/>
  <c r="C16" i="17"/>
  <c r="LQ16" i="9"/>
  <c r="LR16" i="9" s="1"/>
  <c r="MI16" i="9"/>
  <c r="C16" i="15"/>
  <c r="HU16" i="9"/>
  <c r="HV16" i="9" s="1"/>
  <c r="IM16" i="9"/>
  <c r="DX16" i="9"/>
  <c r="DY16" i="9" s="1"/>
  <c r="C16" i="13"/>
  <c r="Y13" i="4"/>
  <c r="AG29" i="6" s="1"/>
  <c r="QU99" i="3"/>
  <c r="QV98" i="3"/>
  <c r="MZ103" i="3"/>
  <c r="PH100" i="3"/>
  <c r="PG101" i="3"/>
  <c r="TD95" i="3"/>
  <c r="TC96" i="3"/>
  <c r="QA100" i="3"/>
  <c r="QB99" i="3"/>
  <c r="ON101" i="3"/>
  <c r="OM102" i="3"/>
  <c r="KX18" i="3"/>
  <c r="AX23" i="4" s="1"/>
  <c r="BB23" i="4" s="1"/>
  <c r="KX61" i="3"/>
  <c r="KX93" i="3"/>
  <c r="KX75" i="3"/>
  <c r="KX40" i="3"/>
  <c r="KX23" i="3"/>
  <c r="AX28" i="4" s="1"/>
  <c r="BB28" i="4" s="1"/>
  <c r="KX46" i="3"/>
  <c r="KX78" i="3"/>
  <c r="KX24" i="3"/>
  <c r="AX29" i="4" s="1"/>
  <c r="BB29" i="4" s="1"/>
  <c r="KX63" i="3"/>
  <c r="KX36" i="3"/>
  <c r="KX100" i="3"/>
  <c r="KX33" i="3"/>
  <c r="KX65" i="3"/>
  <c r="KX97" i="3"/>
  <c r="KX83" i="3"/>
  <c r="KX48" i="3"/>
  <c r="KX27" i="3"/>
  <c r="KX50" i="3"/>
  <c r="KX82" i="3"/>
  <c r="KX28" i="3"/>
  <c r="KX71" i="3"/>
  <c r="KX44" i="3"/>
  <c r="KX14" i="3"/>
  <c r="KX53" i="3"/>
  <c r="KX85" i="3"/>
  <c r="KX59" i="3"/>
  <c r="KX19" i="3"/>
  <c r="AX24" i="4" s="1"/>
  <c r="BB24" i="4" s="1"/>
  <c r="KX88" i="3"/>
  <c r="KX38" i="3"/>
  <c r="KX70" i="3"/>
  <c r="KX102" i="3"/>
  <c r="KX47" i="3"/>
  <c r="KX25" i="3"/>
  <c r="AX30" i="4" s="1"/>
  <c r="BB30" i="4" s="1"/>
  <c r="KX84" i="3"/>
  <c r="KX41" i="3"/>
  <c r="KX73" i="3"/>
  <c r="KX31" i="3"/>
  <c r="KX99" i="3"/>
  <c r="KX64" i="3"/>
  <c r="KX13" i="3"/>
  <c r="KX20" i="3"/>
  <c r="AX25" i="4" s="1"/>
  <c r="BB25" i="4" s="1"/>
  <c r="KX58" i="3"/>
  <c r="KX60" i="3"/>
  <c r="KX55" i="3"/>
  <c r="KX90" i="3"/>
  <c r="KX22" i="3"/>
  <c r="AX27" i="4" s="1"/>
  <c r="BB27" i="4" s="1"/>
  <c r="KX45" i="3"/>
  <c r="KX77" i="3"/>
  <c r="KX43" i="3"/>
  <c r="KX21" i="3"/>
  <c r="AX26" i="4" s="1"/>
  <c r="BB26" i="4" s="1"/>
  <c r="KX72" i="3"/>
  <c r="KX30" i="3"/>
  <c r="KX62" i="3"/>
  <c r="KX94" i="3"/>
  <c r="KX35" i="3"/>
  <c r="KX95" i="3"/>
  <c r="KX68" i="3"/>
  <c r="KX26" i="3"/>
  <c r="KX49" i="3"/>
  <c r="KX81" i="3"/>
  <c r="KX51" i="3"/>
  <c r="KX12" i="3"/>
  <c r="KX80" i="3"/>
  <c r="KX34" i="3"/>
  <c r="KX66" i="3"/>
  <c r="KX98" i="3"/>
  <c r="KX39" i="3"/>
  <c r="KX103" i="3"/>
  <c r="KX76" i="3"/>
  <c r="KX37" i="3"/>
  <c r="KX69" i="3"/>
  <c r="KX101" i="3"/>
  <c r="KX91" i="3"/>
  <c r="KX56" i="3"/>
  <c r="KX17" i="3"/>
  <c r="AX22" i="4" s="1"/>
  <c r="KX54" i="3"/>
  <c r="KX86" i="3"/>
  <c r="KX15" i="3"/>
  <c r="KX79" i="3"/>
  <c r="KX52" i="3"/>
  <c r="KX11" i="3"/>
  <c r="KX57" i="3"/>
  <c r="KX89" i="3"/>
  <c r="KX67" i="3"/>
  <c r="KX32" i="3"/>
  <c r="KX96" i="3"/>
  <c r="KX42" i="3"/>
  <c r="KX16" i="3"/>
  <c r="KX29" i="3"/>
  <c r="KX74" i="3"/>
  <c r="KX92" i="3"/>
  <c r="KX87" i="3"/>
  <c r="WY91" i="3"/>
  <c r="WZ90" i="3"/>
  <c r="RO98" i="3"/>
  <c r="RP97" i="3"/>
  <c r="WE92" i="3"/>
  <c r="WF91" i="3"/>
  <c r="SI97" i="3"/>
  <c r="SJ96" i="3"/>
  <c r="TW95" i="3"/>
  <c r="TX94" i="3"/>
  <c r="VK93" i="3"/>
  <c r="VL92" i="3"/>
  <c r="UQ94" i="3"/>
  <c r="UR93" i="3"/>
  <c r="NT102" i="3"/>
  <c r="NS103" i="3"/>
  <c r="AG11" i="4"/>
  <c r="AF11" i="4"/>
  <c r="AE11" i="4"/>
  <c r="Z47" i="6" s="1"/>
  <c r="AE21" i="4"/>
  <c r="AJ47" i="6" s="1"/>
  <c r="AG21" i="4"/>
  <c r="AM47" i="6" s="1"/>
  <c r="AF21" i="4"/>
  <c r="AK47" i="6" s="1"/>
  <c r="VO90" i="3"/>
  <c r="VN90" i="3"/>
  <c r="UU91" i="3"/>
  <c r="UT91" i="3"/>
  <c r="E37" i="2"/>
  <c r="E89" i="2"/>
  <c r="E40" i="2"/>
  <c r="E20" i="2"/>
  <c r="E55" i="2"/>
  <c r="E35" i="2"/>
  <c r="E84" i="2"/>
  <c r="E50" i="2"/>
  <c r="E36" i="2"/>
  <c r="E51" i="2"/>
  <c r="E14" i="2"/>
  <c r="E94" i="2"/>
  <c r="E15" i="2"/>
  <c r="E64" i="2"/>
  <c r="E79" i="2"/>
  <c r="E45" i="2"/>
  <c r="E24" i="2"/>
  <c r="E44" i="2"/>
  <c r="E34" i="2"/>
  <c r="E42" i="2"/>
  <c r="E73" i="2"/>
  <c r="E75" i="2"/>
  <c r="E62" i="2"/>
  <c r="E87" i="2"/>
  <c r="E28" i="2"/>
  <c r="E54" i="2"/>
  <c r="E83" i="2"/>
  <c r="E60" i="2"/>
  <c r="E53" i="2"/>
  <c r="E98" i="2"/>
  <c r="E13" i="2"/>
  <c r="E91" i="2"/>
  <c r="E22" i="2"/>
  <c r="E68" i="2"/>
  <c r="E48" i="2"/>
  <c r="E90" i="2"/>
  <c r="E70" i="2"/>
  <c r="E29" i="2"/>
  <c r="E95" i="2"/>
  <c r="E17" i="2"/>
  <c r="E41" i="2"/>
  <c r="E18" i="2"/>
  <c r="E46" i="2"/>
  <c r="E58" i="2"/>
  <c r="E72" i="2"/>
  <c r="E52" i="2"/>
  <c r="E66" i="2"/>
  <c r="E71" i="2"/>
  <c r="E57" i="2"/>
  <c r="E81" i="2"/>
  <c r="E39" i="2"/>
  <c r="E56" i="2"/>
  <c r="E76" i="2"/>
  <c r="E61" i="2"/>
  <c r="E16" i="2"/>
  <c r="E103" i="2"/>
  <c r="E77" i="2"/>
  <c r="E96" i="2"/>
  <c r="E21" i="2"/>
  <c r="E85" i="2"/>
  <c r="E74" i="2"/>
  <c r="E43" i="2"/>
  <c r="E69" i="2"/>
  <c r="E86" i="2"/>
  <c r="E100" i="2"/>
  <c r="E26" i="2"/>
  <c r="E32" i="2"/>
  <c r="E97" i="2"/>
  <c r="E101" i="2"/>
  <c r="E88" i="2"/>
  <c r="E11" i="2"/>
  <c r="E19" i="2"/>
  <c r="E30" i="2"/>
  <c r="E92" i="2"/>
  <c r="E33" i="2"/>
  <c r="E78" i="2"/>
  <c r="E49" i="2"/>
  <c r="E59" i="2"/>
  <c r="E12" i="2"/>
  <c r="E102" i="2"/>
  <c r="E38" i="2"/>
  <c r="E82" i="2"/>
  <c r="E27" i="2"/>
  <c r="E23" i="2"/>
  <c r="E65" i="2"/>
  <c r="E99" i="2"/>
  <c r="E80" i="2"/>
  <c r="E67" i="2"/>
  <c r="E93" i="2"/>
  <c r="E63" i="2"/>
  <c r="E25" i="2"/>
  <c r="E47" i="2"/>
  <c r="AG15" i="4"/>
  <c r="AC51" i="6" s="1"/>
  <c r="AE15" i="4"/>
  <c r="Z51" i="6" s="1"/>
  <c r="AF15" i="4"/>
  <c r="AA51" i="6" s="1"/>
  <c r="AG14" i="4"/>
  <c r="AC50" i="6" s="1"/>
  <c r="AF14" i="4"/>
  <c r="AA50" i="6" s="1"/>
  <c r="AE14" i="4"/>
  <c r="Z50" i="6" s="1"/>
  <c r="PJ98" i="3"/>
  <c r="PK98" i="3"/>
  <c r="LO103" i="3"/>
  <c r="LN103" i="3"/>
  <c r="LN2" i="3" s="1"/>
  <c r="BJ2" i="4" s="1"/>
  <c r="KV103" i="3"/>
  <c r="KU2" i="3"/>
  <c r="BA2" i="4" s="1"/>
  <c r="AE30" i="6"/>
  <c r="Y12" i="4"/>
  <c r="AG28" i="6" s="1"/>
  <c r="Z28" i="6"/>
  <c r="AG12" i="4"/>
  <c r="AC48" i="6" s="1"/>
  <c r="AF12" i="4"/>
  <c r="AA48" i="6" s="1"/>
  <c r="AE12" i="4"/>
  <c r="Z48" i="6" s="1"/>
  <c r="XC88" i="3"/>
  <c r="XB88" i="3"/>
  <c r="WI89" i="3"/>
  <c r="WH89" i="3"/>
  <c r="AC27" i="6"/>
  <c r="W16" i="4"/>
  <c r="AC32" i="6" s="1"/>
  <c r="AA27" i="6"/>
  <c r="V16" i="4"/>
  <c r="AA32" i="6" s="1"/>
  <c r="XA89" i="3"/>
  <c r="XH89" i="3"/>
  <c r="XE89" i="3"/>
  <c r="XG89" i="3"/>
  <c r="RW96" i="3"/>
  <c r="RQ96" i="3"/>
  <c r="RU96" i="3"/>
  <c r="RX96" i="3"/>
  <c r="WK90" i="3"/>
  <c r="WG90" i="3"/>
  <c r="WM90" i="3"/>
  <c r="WN90" i="3"/>
  <c r="SK95" i="3"/>
  <c r="SR95" i="3"/>
  <c r="SO95" i="3"/>
  <c r="SQ95" i="3"/>
  <c r="UF93" i="3"/>
  <c r="TY93" i="3"/>
  <c r="UE93" i="3"/>
  <c r="UC93" i="3"/>
  <c r="VT91" i="3"/>
  <c r="VM91" i="3"/>
  <c r="VS91" i="3"/>
  <c r="VQ91" i="3"/>
  <c r="UW92" i="3"/>
  <c r="UY92" i="3"/>
  <c r="US92" i="3"/>
  <c r="UZ92" i="3"/>
  <c r="OA101" i="3"/>
  <c r="NY101" i="3"/>
  <c r="OB101" i="3"/>
  <c r="NU101" i="3"/>
  <c r="AG13" i="4"/>
  <c r="AC49" i="6" s="1"/>
  <c r="AE13" i="4"/>
  <c r="Z49" i="6" s="1"/>
  <c r="AF13" i="4"/>
  <c r="AA49" i="6" s="1"/>
  <c r="AE24" i="4"/>
  <c r="AJ50" i="6" s="1"/>
  <c r="AF24" i="4"/>
  <c r="AK50" i="6" s="1"/>
  <c r="AG24" i="4"/>
  <c r="AM50" i="6" s="1"/>
  <c r="QD97" i="3"/>
  <c r="QE97" i="3"/>
  <c r="QF97" i="3" s="1"/>
  <c r="SL94" i="3"/>
  <c r="SM94" i="3"/>
  <c r="MH102" i="3"/>
  <c r="MI102" i="3"/>
  <c r="MJ102" i="3" s="1"/>
  <c r="UA92" i="3"/>
  <c r="TZ92" i="3"/>
  <c r="NV100" i="3"/>
  <c r="NW100" i="3"/>
  <c r="OP99" i="3"/>
  <c r="OQ99" i="3"/>
  <c r="AN53" i="6"/>
  <c r="AN35" i="6"/>
  <c r="AN29" i="6"/>
  <c r="AN47" i="6"/>
  <c r="AN51" i="6"/>
  <c r="AN28" i="6"/>
  <c r="AN56" i="6"/>
  <c r="AN50" i="6"/>
  <c r="AN27" i="6"/>
  <c r="AN32" i="6"/>
  <c r="AN49" i="6"/>
  <c r="AN57" i="6"/>
  <c r="AN37" i="6"/>
  <c r="AN55" i="6"/>
  <c r="AN33" i="6"/>
  <c r="AN48" i="6"/>
  <c r="AN34" i="6"/>
  <c r="AN36" i="6"/>
  <c r="AN54" i="6"/>
  <c r="AN31" i="6"/>
  <c r="AN52" i="6"/>
  <c r="AN30" i="6"/>
  <c r="AF25" i="4"/>
  <c r="AK51" i="6" s="1"/>
  <c r="AE25" i="4"/>
  <c r="AJ51" i="6" s="1"/>
  <c r="AG25" i="4"/>
  <c r="AM51" i="6" s="1"/>
  <c r="AI25" i="4"/>
  <c r="AQ51" i="6" s="1"/>
  <c r="AG22" i="4"/>
  <c r="AM48" i="6" s="1"/>
  <c r="AE22" i="4"/>
  <c r="AJ48" i="6" s="1"/>
  <c r="AF22" i="4"/>
  <c r="AK48" i="6" s="1"/>
  <c r="AO48" i="6" s="1"/>
  <c r="QX96" i="3"/>
  <c r="QY96" i="3"/>
  <c r="QZ96" i="3" s="1"/>
  <c r="NB101" i="3"/>
  <c r="NC101" i="3"/>
  <c r="RS95" i="3"/>
  <c r="RR95" i="3"/>
  <c r="AE29" i="6"/>
  <c r="AR53" i="6"/>
  <c r="AR51" i="6"/>
  <c r="AR32" i="6"/>
  <c r="AR36" i="6"/>
  <c r="AR29" i="6"/>
  <c r="AR47" i="6"/>
  <c r="AR27" i="6"/>
  <c r="AR28" i="6"/>
  <c r="AR57" i="6"/>
  <c r="AR50" i="6"/>
  <c r="AR35" i="6"/>
  <c r="AR49" i="6"/>
  <c r="AR30" i="6"/>
  <c r="AR33" i="6"/>
  <c r="AR48" i="6"/>
  <c r="AR55" i="6"/>
  <c r="AR34" i="6"/>
  <c r="AR54" i="6"/>
  <c r="AR52" i="6"/>
  <c r="AR56" i="6"/>
  <c r="AR37" i="6"/>
  <c r="AR31" i="6"/>
  <c r="Y14" i="4"/>
  <c r="AG30" i="6" s="1"/>
  <c r="Z30" i="6"/>
  <c r="AF23" i="4"/>
  <c r="AK49" i="6" s="1"/>
  <c r="AG23" i="4"/>
  <c r="AM49" i="6" s="1"/>
  <c r="AE23" i="4"/>
  <c r="AJ49" i="6" s="1"/>
  <c r="TF93" i="3"/>
  <c r="TG93" i="3"/>
  <c r="UV90" i="3"/>
  <c r="AL53" i="6"/>
  <c r="AL33" i="6"/>
  <c r="AL50" i="6"/>
  <c r="AL28" i="6"/>
  <c r="AL27" i="6"/>
  <c r="AL48" i="6"/>
  <c r="AL54" i="6"/>
  <c r="AL35" i="6"/>
  <c r="AL34" i="6"/>
  <c r="AL29" i="6"/>
  <c r="AL32" i="6"/>
  <c r="AL47" i="6"/>
  <c r="AL30" i="6"/>
  <c r="AL56" i="6"/>
  <c r="AL31" i="6"/>
  <c r="AO37" i="6"/>
  <c r="AL52" i="6"/>
  <c r="AL57" i="6"/>
  <c r="AL36" i="6"/>
  <c r="AL51" i="6"/>
  <c r="AL55" i="6"/>
  <c r="AL49" i="6"/>
  <c r="AL37" i="6"/>
  <c r="RD97" i="3"/>
  <c r="RC97" i="3"/>
  <c r="QW97" i="3"/>
  <c r="RA97" i="3"/>
  <c r="NG102" i="3"/>
  <c r="NE102" i="3"/>
  <c r="NA102" i="3"/>
  <c r="NH102" i="3"/>
  <c r="PM99" i="3"/>
  <c r="PO99" i="3"/>
  <c r="PP99" i="3"/>
  <c r="PI99" i="3"/>
  <c r="TE94" i="3"/>
  <c r="TK94" i="3"/>
  <c r="TI94" i="3"/>
  <c r="TL94" i="3"/>
  <c r="QC98" i="3"/>
  <c r="QJ98" i="3"/>
  <c r="QG98" i="3"/>
  <c r="QI98" i="3"/>
  <c r="MM103" i="3"/>
  <c r="MG103" i="3"/>
  <c r="MN103" i="3"/>
  <c r="MK103" i="3"/>
  <c r="MN3" i="3"/>
  <c r="MN4" i="3" s="1"/>
  <c r="MN5" i="3" s="1"/>
  <c r="OS100" i="3"/>
  <c r="OV100" i="3"/>
  <c r="OU100" i="3"/>
  <c r="OO100" i="3"/>
  <c r="KK16" i="9"/>
  <c r="KB102" i="3"/>
  <c r="JZ103" i="3"/>
  <c r="JZ2" i="3" s="1"/>
  <c r="AP2" i="4" s="1"/>
  <c r="KA103" i="3"/>
  <c r="LQ14" i="3"/>
  <c r="KC14" i="3"/>
  <c r="LQ15" i="3"/>
  <c r="HR18" i="9"/>
  <c r="RN98" i="3"/>
  <c r="MK18" i="3"/>
  <c r="QT99" i="3"/>
  <c r="KC12" i="3"/>
  <c r="BW17" i="9"/>
  <c r="KC13" i="3"/>
  <c r="NR103" i="3"/>
  <c r="KC11" i="3"/>
  <c r="PF101" i="3"/>
  <c r="JP18" i="9"/>
  <c r="DU18" i="9"/>
  <c r="LQ11" i="3"/>
  <c r="LQ13" i="3"/>
  <c r="TV95" i="3"/>
  <c r="LQ12" i="3"/>
  <c r="PZ100" i="3"/>
  <c r="VJ93" i="3"/>
  <c r="LN18" i="9"/>
  <c r="WX91" i="3"/>
  <c r="FT18" i="9"/>
  <c r="OL102" i="3"/>
  <c r="SH97" i="3"/>
  <c r="WD92" i="3"/>
  <c r="TB96" i="3"/>
  <c r="UP94" i="3"/>
  <c r="Y18" i="9"/>
  <c r="CC16" i="9" l="1"/>
  <c r="CD16" i="9" s="1"/>
  <c r="CE16" i="9" s="1"/>
  <c r="CQ16" i="9"/>
  <c r="BZ16" i="9"/>
  <c r="CA16" i="9" s="1"/>
  <c r="CB16" i="9"/>
  <c r="BX18" i="9"/>
  <c r="BY17" i="9"/>
  <c r="CB17" i="9" s="1"/>
  <c r="OR99" i="3"/>
  <c r="SN94" i="3"/>
  <c r="PL98" i="3"/>
  <c r="NX100" i="3"/>
  <c r="TH93" i="3"/>
  <c r="ND101" i="3"/>
  <c r="VP90" i="3"/>
  <c r="UV91" i="3"/>
  <c r="RT95" i="3"/>
  <c r="EB15" i="9"/>
  <c r="EC15" i="9" s="1"/>
  <c r="JW15" i="9"/>
  <c r="JX15" i="9" s="1"/>
  <c r="LU15" i="9"/>
  <c r="LV15" i="9" s="1"/>
  <c r="HY15" i="9"/>
  <c r="HZ15" i="9" s="1"/>
  <c r="GA15" i="9"/>
  <c r="GB15" i="9" s="1"/>
  <c r="AF15" i="9"/>
  <c r="AG15" i="9" s="1"/>
  <c r="AO51" i="6"/>
  <c r="DZ16" i="9"/>
  <c r="HX16" i="9"/>
  <c r="LS16" i="9"/>
  <c r="LT16" i="9"/>
  <c r="FY16" i="9"/>
  <c r="GO14" i="9"/>
  <c r="AI15" i="4"/>
  <c r="AG51" i="6" s="1"/>
  <c r="JU16" i="9"/>
  <c r="JV16" i="9"/>
  <c r="AE16" i="9"/>
  <c r="AD16" i="9"/>
  <c r="EA16" i="9"/>
  <c r="HW16" i="9"/>
  <c r="FZ16" i="9"/>
  <c r="AI13" i="4"/>
  <c r="AG49" i="6" s="1"/>
  <c r="AA18" i="9"/>
  <c r="Z19" i="9"/>
  <c r="FU19" i="9"/>
  <c r="FV18" i="9"/>
  <c r="DV19" i="9"/>
  <c r="DW18" i="9"/>
  <c r="HT18" i="9"/>
  <c r="HS19" i="9"/>
  <c r="LO19" i="9"/>
  <c r="LP18" i="9"/>
  <c r="JR18" i="9"/>
  <c r="JQ19" i="9"/>
  <c r="JS17" i="9"/>
  <c r="JT17" i="9" s="1"/>
  <c r="C17" i="16"/>
  <c r="JV17" i="9"/>
  <c r="JU17" i="9"/>
  <c r="AB17" i="9"/>
  <c r="AC17" i="9" s="1"/>
  <c r="C17" i="10"/>
  <c r="C17" i="14"/>
  <c r="FW17" i="9"/>
  <c r="FX17" i="9" s="1"/>
  <c r="C17" i="13"/>
  <c r="DX17" i="9"/>
  <c r="DY17" i="9" s="1"/>
  <c r="HU17" i="9"/>
  <c r="HV17" i="9" s="1"/>
  <c r="C17" i="15"/>
  <c r="IM17" i="9"/>
  <c r="LQ17" i="9"/>
  <c r="LR17" i="9" s="1"/>
  <c r="C17" i="17"/>
  <c r="MI17" i="9"/>
  <c r="AI22" i="4"/>
  <c r="AQ48" i="6" s="1"/>
  <c r="AI14" i="4"/>
  <c r="AG50" i="6" s="1"/>
  <c r="AI24" i="4"/>
  <c r="AQ50" i="6" s="1"/>
  <c r="AO50" i="6"/>
  <c r="WJ89" i="3"/>
  <c r="XD88" i="3"/>
  <c r="AI12" i="4"/>
  <c r="AG48" i="6" s="1"/>
  <c r="AI21" i="4"/>
  <c r="AQ47" i="6" s="1"/>
  <c r="AI11" i="4"/>
  <c r="NT103" i="3"/>
  <c r="QB100" i="3"/>
  <c r="QA101" i="3"/>
  <c r="LR16" i="3"/>
  <c r="BH21" i="4" s="1"/>
  <c r="BL21" i="4" s="1"/>
  <c r="LR20" i="3"/>
  <c r="BH25" i="4" s="1"/>
  <c r="BL25" i="4" s="1"/>
  <c r="LR77" i="3"/>
  <c r="LR56" i="3"/>
  <c r="LR43" i="3"/>
  <c r="LR70" i="3"/>
  <c r="LR49" i="3"/>
  <c r="LR95" i="3"/>
  <c r="LR32" i="3"/>
  <c r="LR35" i="3"/>
  <c r="LR78" i="3"/>
  <c r="LR65" i="3"/>
  <c r="LR40" i="3"/>
  <c r="LR103" i="3"/>
  <c r="LR83" i="3"/>
  <c r="LR14" i="3"/>
  <c r="LR71" i="3"/>
  <c r="LR96" i="3"/>
  <c r="LR73" i="3"/>
  <c r="LR85" i="3"/>
  <c r="LR76" i="3"/>
  <c r="LR47" i="3"/>
  <c r="LR58" i="3"/>
  <c r="LR57" i="3"/>
  <c r="LR30" i="3"/>
  <c r="LR68" i="3"/>
  <c r="LR12" i="3"/>
  <c r="LR25" i="3"/>
  <c r="BH30" i="4" s="1"/>
  <c r="BL30" i="4" s="1"/>
  <c r="LR29" i="3"/>
  <c r="LR80" i="3"/>
  <c r="LR37" i="3"/>
  <c r="LR11" i="3"/>
  <c r="LR22" i="3"/>
  <c r="BH27" i="4" s="1"/>
  <c r="BL27" i="4" s="1"/>
  <c r="LR50" i="3"/>
  <c r="LR88" i="3"/>
  <c r="LR75" i="3"/>
  <c r="LR28" i="3"/>
  <c r="LR99" i="3"/>
  <c r="LR93" i="3"/>
  <c r="LR64" i="3"/>
  <c r="LR67" i="3"/>
  <c r="LR21" i="3"/>
  <c r="BH26" i="4" s="1"/>
  <c r="BL26" i="4" s="1"/>
  <c r="LR101" i="3"/>
  <c r="LR18" i="3"/>
  <c r="LR102" i="3"/>
  <c r="LR79" i="3"/>
  <c r="LR36" i="3"/>
  <c r="LR19" i="3"/>
  <c r="BH24" i="4" s="1"/>
  <c r="BL24" i="4" s="1"/>
  <c r="LR55" i="3"/>
  <c r="LR82" i="3"/>
  <c r="LR41" i="3"/>
  <c r="LR53" i="3"/>
  <c r="LR60" i="3"/>
  <c r="LR31" i="3"/>
  <c r="LR42" i="3"/>
  <c r="LR33" i="3"/>
  <c r="LR69" i="3"/>
  <c r="LR52" i="3"/>
  <c r="LR39" i="3"/>
  <c r="LR91" i="3"/>
  <c r="LR90" i="3"/>
  <c r="LR23" i="3"/>
  <c r="BH28" i="4" s="1"/>
  <c r="BL28" i="4" s="1"/>
  <c r="LR27" i="3"/>
  <c r="LR34" i="3"/>
  <c r="LR72" i="3"/>
  <c r="LR59" i="3"/>
  <c r="LR86" i="3"/>
  <c r="LR81" i="3"/>
  <c r="LR61" i="3"/>
  <c r="LR48" i="3"/>
  <c r="LR51" i="3"/>
  <c r="LR94" i="3"/>
  <c r="LR97" i="3"/>
  <c r="LR45" i="3"/>
  <c r="LR54" i="3"/>
  <c r="LR26" i="3"/>
  <c r="LR62" i="3"/>
  <c r="LR15" i="3"/>
  <c r="LR13" i="3"/>
  <c r="LR87" i="3"/>
  <c r="LR24" i="3"/>
  <c r="BH29" i="4" s="1"/>
  <c r="BL29" i="4" s="1"/>
  <c r="LR98" i="3"/>
  <c r="LR38" i="3"/>
  <c r="LR92" i="3"/>
  <c r="LR63" i="3"/>
  <c r="LR74" i="3"/>
  <c r="LR89" i="3"/>
  <c r="LR46" i="3"/>
  <c r="LR84" i="3"/>
  <c r="LR17" i="3"/>
  <c r="BH22" i="4" s="1"/>
  <c r="BL22" i="4" s="1"/>
  <c r="LR66" i="3"/>
  <c r="LR44" i="3"/>
  <c r="LR100" i="3"/>
  <c r="UQ95" i="3"/>
  <c r="UR94" i="3"/>
  <c r="VK94" i="3"/>
  <c r="VL93" i="3"/>
  <c r="TX95" i="3"/>
  <c r="TW96" i="3"/>
  <c r="SI98" i="3"/>
  <c r="SJ97" i="3"/>
  <c r="WF92" i="3"/>
  <c r="WE93" i="3"/>
  <c r="RO99" i="3"/>
  <c r="RP98" i="3"/>
  <c r="WZ91" i="3"/>
  <c r="WY92" i="3"/>
  <c r="ON102" i="3"/>
  <c r="OM103" i="3"/>
  <c r="TD96" i="3"/>
  <c r="TC97" i="3"/>
  <c r="PG102" i="3"/>
  <c r="PH101" i="3"/>
  <c r="QV99" i="3"/>
  <c r="QU100" i="3"/>
  <c r="AM57" i="6"/>
  <c r="AG47" i="6"/>
  <c r="AA47" i="6"/>
  <c r="AF16" i="4"/>
  <c r="AA52" i="6" s="1"/>
  <c r="UY93" i="3"/>
  <c r="US93" i="3"/>
  <c r="UW93" i="3"/>
  <c r="UZ93" i="3"/>
  <c r="VQ92" i="3"/>
  <c r="VT92" i="3"/>
  <c r="VS92" i="3"/>
  <c r="VM92" i="3"/>
  <c r="UE94" i="3"/>
  <c r="UF94" i="3"/>
  <c r="TY94" i="3"/>
  <c r="UC94" i="3"/>
  <c r="SQ96" i="3"/>
  <c r="SO96" i="3"/>
  <c r="SR96" i="3"/>
  <c r="SK96" i="3"/>
  <c r="WM91" i="3"/>
  <c r="WN91" i="3"/>
  <c r="WK91" i="3"/>
  <c r="WG91" i="3"/>
  <c r="RW97" i="3"/>
  <c r="RU97" i="3"/>
  <c r="RQ97" i="3"/>
  <c r="RX97" i="3"/>
  <c r="XE90" i="3"/>
  <c r="XH90" i="3"/>
  <c r="XA90" i="3"/>
  <c r="XG90" i="3"/>
  <c r="KZ16" i="3"/>
  <c r="AX21" i="4"/>
  <c r="BB21" i="4" s="1"/>
  <c r="KY16" i="3"/>
  <c r="KY15" i="3"/>
  <c r="KZ15" i="3"/>
  <c r="AX15" i="4"/>
  <c r="BB15" i="4" s="1"/>
  <c r="KZ12" i="3"/>
  <c r="AX12" i="4"/>
  <c r="BB12" i="4" s="1"/>
  <c r="KY12" i="3"/>
  <c r="BA26" i="4"/>
  <c r="AM92" i="6" s="1"/>
  <c r="AY26" i="4"/>
  <c r="AJ92" i="6" s="1"/>
  <c r="AZ26" i="4"/>
  <c r="BC26" i="4"/>
  <c r="AQ92" i="6" s="1"/>
  <c r="AZ27" i="4"/>
  <c r="AK93" i="6" s="1"/>
  <c r="AO93" i="6" s="1"/>
  <c r="BA27" i="4"/>
  <c r="AM93" i="6" s="1"/>
  <c r="AY27" i="4"/>
  <c r="AJ93" i="6" s="1"/>
  <c r="BC27" i="4"/>
  <c r="AQ93" i="6" s="1"/>
  <c r="AX13" i="4"/>
  <c r="BB13" i="4" s="1"/>
  <c r="KY13" i="3"/>
  <c r="KZ13" i="3"/>
  <c r="AZ29" i="4"/>
  <c r="AK95" i="6" s="1"/>
  <c r="AO95" i="6" s="1"/>
  <c r="BA29" i="4"/>
  <c r="AM95" i="6" s="1"/>
  <c r="AY29" i="4"/>
  <c r="AY23" i="4"/>
  <c r="AJ89" i="6" s="1"/>
  <c r="BA23" i="4"/>
  <c r="AM89" i="6" s="1"/>
  <c r="AZ23" i="4"/>
  <c r="AK89" i="6" s="1"/>
  <c r="BC23" i="4"/>
  <c r="AQ89" i="6" s="1"/>
  <c r="OO101" i="3"/>
  <c r="OV101" i="3"/>
  <c r="OS101" i="3"/>
  <c r="OU101" i="3"/>
  <c r="TL95" i="3"/>
  <c r="TE95" i="3"/>
  <c r="TK95" i="3"/>
  <c r="TI95" i="3"/>
  <c r="PM100" i="3"/>
  <c r="PP100" i="3"/>
  <c r="PI100" i="3"/>
  <c r="PO100" i="3"/>
  <c r="RC98" i="3"/>
  <c r="RA98" i="3"/>
  <c r="RD98" i="3"/>
  <c r="QW98" i="3"/>
  <c r="MH103" i="3"/>
  <c r="MH2" i="3" s="1"/>
  <c r="BT2" i="4" s="1"/>
  <c r="MI103" i="3"/>
  <c r="TF94" i="3"/>
  <c r="TG94" i="3"/>
  <c r="TH94" i="3" s="1"/>
  <c r="NC102" i="3"/>
  <c r="NB102" i="3"/>
  <c r="QY97" i="3"/>
  <c r="QX97" i="3"/>
  <c r="AP53" i="6"/>
  <c r="AP48" i="6"/>
  <c r="AP49" i="6"/>
  <c r="AP32" i="6"/>
  <c r="AP33" i="6"/>
  <c r="AP28" i="6"/>
  <c r="AP36" i="6"/>
  <c r="AP52" i="6"/>
  <c r="AP34" i="6"/>
  <c r="AP57" i="6"/>
  <c r="AP55" i="6"/>
  <c r="AP29" i="6"/>
  <c r="AP37" i="6"/>
  <c r="AP51" i="6"/>
  <c r="AP31" i="6"/>
  <c r="AP27" i="6"/>
  <c r="AP47" i="6"/>
  <c r="AP50" i="6"/>
  <c r="AP35" i="6"/>
  <c r="AP54" i="6"/>
  <c r="AP30" i="6"/>
  <c r="AP56" i="6"/>
  <c r="NW101" i="3"/>
  <c r="NV101" i="3"/>
  <c r="VN91" i="3"/>
  <c r="VO91" i="3"/>
  <c r="TZ93" i="3"/>
  <c r="UA93" i="3"/>
  <c r="UB93" i="3" s="1"/>
  <c r="WI90" i="3"/>
  <c r="WH90" i="3"/>
  <c r="RR96" i="3"/>
  <c r="RS96" i="3"/>
  <c r="RT96" i="3" s="1"/>
  <c r="AA33" i="6"/>
  <c r="AB27" i="6" s="1"/>
  <c r="AE32" i="6"/>
  <c r="AC33" i="6"/>
  <c r="AD32" i="6" s="1"/>
  <c r="AE48" i="6"/>
  <c r="AE50" i="6"/>
  <c r="OQ100" i="3"/>
  <c r="OP100" i="3"/>
  <c r="QD98" i="3"/>
  <c r="QE98" i="3"/>
  <c r="PJ99" i="3"/>
  <c r="PK99" i="3"/>
  <c r="Y16" i="4"/>
  <c r="AG32" i="6" s="1"/>
  <c r="AG33" i="6" s="1"/>
  <c r="AH27" i="6" s="1"/>
  <c r="AI23" i="4"/>
  <c r="AQ49" i="6" s="1"/>
  <c r="AO49" i="6"/>
  <c r="UB92" i="3"/>
  <c r="AE49" i="6"/>
  <c r="UU92" i="3"/>
  <c r="UT92" i="3"/>
  <c r="SM95" i="3"/>
  <c r="SL95" i="3"/>
  <c r="XC89" i="3"/>
  <c r="XB89" i="3"/>
  <c r="AE27" i="6"/>
  <c r="LP103" i="3"/>
  <c r="LO2" i="3"/>
  <c r="BK2" i="4" s="1"/>
  <c r="AE51" i="6"/>
  <c r="AO47" i="6"/>
  <c r="AK57" i="6"/>
  <c r="AC47" i="6"/>
  <c r="AG16" i="4"/>
  <c r="AC52" i="6" s="1"/>
  <c r="NU102" i="3"/>
  <c r="OB102" i="3"/>
  <c r="NY102" i="3"/>
  <c r="OA102" i="3"/>
  <c r="AX11" i="4"/>
  <c r="BB11" i="4" s="1"/>
  <c r="KY11" i="3"/>
  <c r="KZ11" i="3"/>
  <c r="AZ25" i="4"/>
  <c r="AK91" i="6" s="1"/>
  <c r="AY25" i="4"/>
  <c r="AJ91" i="6" s="1"/>
  <c r="BA25" i="4"/>
  <c r="AM91" i="6" s="1"/>
  <c r="BC25" i="4"/>
  <c r="AQ91" i="6" s="1"/>
  <c r="BC30" i="4"/>
  <c r="AQ96" i="6" s="1"/>
  <c r="AY30" i="4"/>
  <c r="AJ96" i="6" s="1"/>
  <c r="AZ30" i="4"/>
  <c r="AK96" i="6" s="1"/>
  <c r="BA30" i="4"/>
  <c r="AM96" i="6" s="1"/>
  <c r="BA24" i="4"/>
  <c r="AM90" i="6" s="1"/>
  <c r="AY24" i="4"/>
  <c r="AJ90" i="6" s="1"/>
  <c r="AZ24" i="4"/>
  <c r="AK90" i="6" s="1"/>
  <c r="BC24" i="4"/>
  <c r="AQ90" i="6" s="1"/>
  <c r="KZ14" i="3"/>
  <c r="KY14" i="3"/>
  <c r="AX14" i="4"/>
  <c r="BB14" i="4" s="1"/>
  <c r="AZ28" i="4"/>
  <c r="AK94" i="6" s="1"/>
  <c r="AY28" i="4"/>
  <c r="BA28" i="4"/>
  <c r="AM94" i="6" s="1"/>
  <c r="QJ99" i="3"/>
  <c r="QG99" i="3"/>
  <c r="QI99" i="3"/>
  <c r="QC99" i="3"/>
  <c r="NH3" i="3"/>
  <c r="NH4" i="3" s="1"/>
  <c r="NH5" i="3" s="1"/>
  <c r="NG103" i="3"/>
  <c r="NE103" i="3"/>
  <c r="NA103" i="3"/>
  <c r="NH103" i="3"/>
  <c r="KK17" i="9"/>
  <c r="KD20" i="3"/>
  <c r="AN25" i="4" s="1"/>
  <c r="AR25" i="4" s="1"/>
  <c r="AQ25" i="4" s="1"/>
  <c r="KD24" i="3"/>
  <c r="AN29" i="4" s="1"/>
  <c r="AR29" i="4" s="1"/>
  <c r="AQ29" i="4" s="1"/>
  <c r="KD28" i="3"/>
  <c r="KD32" i="3"/>
  <c r="KD36" i="3"/>
  <c r="KD40" i="3"/>
  <c r="KD44" i="3"/>
  <c r="KD48" i="3"/>
  <c r="KD17" i="3"/>
  <c r="AN22" i="4" s="1"/>
  <c r="AR22" i="4" s="1"/>
  <c r="KD16" i="3"/>
  <c r="KD19" i="3"/>
  <c r="AN24" i="4" s="1"/>
  <c r="AR24" i="4" s="1"/>
  <c r="AO24" i="4" s="1"/>
  <c r="KD55" i="3"/>
  <c r="KD59" i="3"/>
  <c r="KD63" i="3"/>
  <c r="KD67" i="3"/>
  <c r="KD71" i="3"/>
  <c r="KD75" i="3"/>
  <c r="KD79" i="3"/>
  <c r="KD83" i="3"/>
  <c r="KD87" i="3"/>
  <c r="KD91" i="3"/>
  <c r="KD95" i="3"/>
  <c r="KD99" i="3"/>
  <c r="KD103" i="3"/>
  <c r="KD21" i="3"/>
  <c r="AN26" i="4" s="1"/>
  <c r="AR26" i="4" s="1"/>
  <c r="AQ26" i="4" s="1"/>
  <c r="KD25" i="3"/>
  <c r="AN30" i="4" s="1"/>
  <c r="AR30" i="4" s="1"/>
  <c r="AS30" i="4" s="1"/>
  <c r="KD29" i="3"/>
  <c r="KD33" i="3"/>
  <c r="KD37" i="3"/>
  <c r="KD41" i="3"/>
  <c r="KD45" i="3"/>
  <c r="KD49" i="3"/>
  <c r="KD12" i="3"/>
  <c r="AN12" i="4" s="1"/>
  <c r="AR12" i="4" s="1"/>
  <c r="KD18" i="3"/>
  <c r="AN23" i="4" s="1"/>
  <c r="AR23" i="4" s="1"/>
  <c r="AS23" i="4" s="1"/>
  <c r="KD52" i="3"/>
  <c r="KD56" i="3"/>
  <c r="KD60" i="3"/>
  <c r="KD64" i="3"/>
  <c r="KD68" i="3"/>
  <c r="KD72" i="3"/>
  <c r="KD76" i="3"/>
  <c r="KD80" i="3"/>
  <c r="KD84" i="3"/>
  <c r="KD88" i="3"/>
  <c r="KD92" i="3"/>
  <c r="KD96" i="3"/>
  <c r="KD100" i="3"/>
  <c r="KD22" i="3"/>
  <c r="AN27" i="4" s="1"/>
  <c r="AR27" i="4" s="1"/>
  <c r="AS27" i="4" s="1"/>
  <c r="AQ73" i="6" s="1"/>
  <c r="KD26" i="3"/>
  <c r="KD30" i="3"/>
  <c r="KD34" i="3"/>
  <c r="KD38" i="3"/>
  <c r="KD42" i="3"/>
  <c r="KD46" i="3"/>
  <c r="KD50" i="3"/>
  <c r="KD14" i="3"/>
  <c r="KF14" i="3" s="1"/>
  <c r="KD51" i="3"/>
  <c r="KD53" i="3"/>
  <c r="KD57" i="3"/>
  <c r="KD61" i="3"/>
  <c r="KD65" i="3"/>
  <c r="KD69" i="3"/>
  <c r="KD73" i="3"/>
  <c r="KD77" i="3"/>
  <c r="KD81" i="3"/>
  <c r="KD85" i="3"/>
  <c r="KD89" i="3"/>
  <c r="KD93" i="3"/>
  <c r="KD97" i="3"/>
  <c r="KD101" i="3"/>
  <c r="KD23" i="3"/>
  <c r="AN28" i="4" s="1"/>
  <c r="AR28" i="4" s="1"/>
  <c r="AP28" i="4" s="1"/>
  <c r="KD27" i="3"/>
  <c r="KD31" i="3"/>
  <c r="KD35" i="3"/>
  <c r="KD39" i="3"/>
  <c r="KD43" i="3"/>
  <c r="KD47" i="3"/>
  <c r="KD13" i="3"/>
  <c r="KE13" i="3" s="1"/>
  <c r="KD15" i="3"/>
  <c r="AN15" i="4" s="1"/>
  <c r="AR15" i="4" s="1"/>
  <c r="KD11" i="3"/>
  <c r="AN11" i="4" s="1"/>
  <c r="AR11" i="4" s="1"/>
  <c r="KD54" i="3"/>
  <c r="KD58" i="3"/>
  <c r="KD62" i="3"/>
  <c r="KD66" i="3"/>
  <c r="KD70" i="3"/>
  <c r="KD74" i="3"/>
  <c r="KD78" i="3"/>
  <c r="KD82" i="3"/>
  <c r="KD86" i="3"/>
  <c r="KD90" i="3"/>
  <c r="KD94" i="3"/>
  <c r="KD98" i="3"/>
  <c r="KD102" i="3"/>
  <c r="KF13" i="3"/>
  <c r="KB103" i="3"/>
  <c r="KA2" i="3"/>
  <c r="AQ2" i="4" s="1"/>
  <c r="BB22" i="4"/>
  <c r="NE17" i="3"/>
  <c r="MK13" i="3"/>
  <c r="SH98" i="3"/>
  <c r="TB97" i="3"/>
  <c r="PF102" i="3"/>
  <c r="WX92" i="3"/>
  <c r="WD93" i="3"/>
  <c r="RN99" i="3"/>
  <c r="MK11" i="3"/>
  <c r="MK15" i="3"/>
  <c r="JP19" i="9"/>
  <c r="MK12" i="3"/>
  <c r="MK17" i="3"/>
  <c r="NE16" i="3"/>
  <c r="LN19" i="9"/>
  <c r="QT100" i="3"/>
  <c r="MK16" i="3"/>
  <c r="FT19" i="9"/>
  <c r="BW18" i="9"/>
  <c r="PZ101" i="3"/>
  <c r="HR19" i="9"/>
  <c r="TV96" i="3"/>
  <c r="OL103" i="3"/>
  <c r="MK14" i="3"/>
  <c r="VJ94" i="3"/>
  <c r="UP95" i="3"/>
  <c r="Y19" i="9"/>
  <c r="DU19" i="9"/>
  <c r="C17" i="12" l="1"/>
  <c r="Q17" i="12" s="1"/>
  <c r="CF17" i="9"/>
  <c r="CQ17" i="9"/>
  <c r="CR17" i="9" s="1"/>
  <c r="CC17" i="9"/>
  <c r="CD17" i="9" s="1"/>
  <c r="CE17" i="9" s="1"/>
  <c r="BZ17" i="9"/>
  <c r="CA17" i="9" s="1"/>
  <c r="BX19" i="9"/>
  <c r="BY18" i="9"/>
  <c r="CB18" i="9" s="1"/>
  <c r="OR100" i="3"/>
  <c r="VP91" i="3"/>
  <c r="XD89" i="3"/>
  <c r="QF98" i="3"/>
  <c r="ND102" i="3"/>
  <c r="SN95" i="3"/>
  <c r="PL99" i="3"/>
  <c r="NX101" i="3"/>
  <c r="QZ97" i="3"/>
  <c r="GA16" i="9"/>
  <c r="GB16" i="9" s="1"/>
  <c r="EB16" i="9"/>
  <c r="EC16" i="9" s="1"/>
  <c r="LU16" i="9"/>
  <c r="LV16" i="9" s="1"/>
  <c r="JW17" i="9"/>
  <c r="JX17" i="9" s="1"/>
  <c r="JW16" i="9"/>
  <c r="JX16" i="9" s="1"/>
  <c r="AF16" i="9"/>
  <c r="AG16" i="9" s="1"/>
  <c r="HY16" i="9"/>
  <c r="HZ16" i="9" s="1"/>
  <c r="AQ57" i="6"/>
  <c r="AI16" i="4"/>
  <c r="AG52" i="6" s="1"/>
  <c r="AH52" i="6" s="1"/>
  <c r="AO94" i="6"/>
  <c r="AE17" i="9"/>
  <c r="GO15" i="9"/>
  <c r="LS17" i="9"/>
  <c r="LT17" i="9"/>
  <c r="HW17" i="9"/>
  <c r="HX17" i="9"/>
  <c r="EA17" i="9"/>
  <c r="FZ17" i="9"/>
  <c r="DZ17" i="9"/>
  <c r="FY17" i="9"/>
  <c r="AD17" i="9"/>
  <c r="JR19" i="9"/>
  <c r="JQ20" i="9"/>
  <c r="HT19" i="9"/>
  <c r="HS20" i="9"/>
  <c r="AA19" i="9"/>
  <c r="Z20" i="9"/>
  <c r="LO20" i="9"/>
  <c r="LP19" i="9"/>
  <c r="DW19" i="9"/>
  <c r="DV20" i="9"/>
  <c r="FV19" i="9"/>
  <c r="FU20" i="9"/>
  <c r="S17" i="12"/>
  <c r="C18" i="17"/>
  <c r="LQ18" i="9"/>
  <c r="LR18" i="9" s="1"/>
  <c r="MI18" i="9"/>
  <c r="LT18" i="9"/>
  <c r="C18" i="13"/>
  <c r="DX18" i="9"/>
  <c r="DY18" i="9" s="1"/>
  <c r="C18" i="14"/>
  <c r="FW18" i="9"/>
  <c r="FX18" i="9" s="1"/>
  <c r="C18" i="16"/>
  <c r="JS18" i="9"/>
  <c r="JT18" i="9" s="1"/>
  <c r="JV18" i="9"/>
  <c r="JU18" i="9"/>
  <c r="C18" i="15"/>
  <c r="HU18" i="9"/>
  <c r="HV18" i="9" s="1"/>
  <c r="IM18" i="9"/>
  <c r="AB18" i="9"/>
  <c r="AC18" i="9" s="1"/>
  <c r="C18" i="10"/>
  <c r="AD18" i="9"/>
  <c r="AE18" i="9"/>
  <c r="UV92" i="3"/>
  <c r="AO57" i="6"/>
  <c r="ML18" i="3"/>
  <c r="ML14" i="3"/>
  <c r="ML17" i="3"/>
  <c r="ML22" i="3"/>
  <c r="ML15" i="3"/>
  <c r="ML25" i="3"/>
  <c r="BR30" i="4" s="1"/>
  <c r="BV30" i="4" s="1"/>
  <c r="ML53" i="3"/>
  <c r="ML85" i="3"/>
  <c r="ML50" i="3"/>
  <c r="ML27" i="3"/>
  <c r="ML59" i="3"/>
  <c r="ML91" i="3"/>
  <c r="ML90" i="3"/>
  <c r="ML88" i="3"/>
  <c r="ML94" i="3"/>
  <c r="ML101" i="3"/>
  <c r="ML57" i="3"/>
  <c r="ML89" i="3"/>
  <c r="ML54" i="3"/>
  <c r="ML47" i="3"/>
  <c r="ML79" i="3"/>
  <c r="ML66" i="3"/>
  <c r="ML32" i="3"/>
  <c r="ML70" i="3"/>
  <c r="ML98" i="3"/>
  <c r="ML45" i="3"/>
  <c r="ML77" i="3"/>
  <c r="ML26" i="3"/>
  <c r="ML58" i="3"/>
  <c r="ML51" i="3"/>
  <c r="ML83" i="3"/>
  <c r="ML40" i="3"/>
  <c r="ML64" i="3"/>
  <c r="ML78" i="3"/>
  <c r="ML99" i="3"/>
  <c r="ML33" i="3"/>
  <c r="ML65" i="3"/>
  <c r="ML30" i="3"/>
  <c r="ML62" i="3"/>
  <c r="ML39" i="3"/>
  <c r="ML71" i="3"/>
  <c r="ML36" i="3"/>
  <c r="ML56" i="3"/>
  <c r="ML72" i="3"/>
  <c r="ML86" i="3"/>
  <c r="ML100" i="3"/>
  <c r="ML13" i="3"/>
  <c r="ML16" i="3"/>
  <c r="ML20" i="3"/>
  <c r="ML21" i="3"/>
  <c r="ML19" i="3"/>
  <c r="BR24" i="4" s="1"/>
  <c r="BV24" i="4" s="1"/>
  <c r="ML24" i="3"/>
  <c r="ML29" i="3"/>
  <c r="MN29" i="3" s="1"/>
  <c r="ML37" i="3"/>
  <c r="ML69" i="3"/>
  <c r="ML34" i="3"/>
  <c r="ML11" i="3"/>
  <c r="ML43" i="3"/>
  <c r="ML75" i="3"/>
  <c r="ML52" i="3"/>
  <c r="ML68" i="3"/>
  <c r="ML60" i="3"/>
  <c r="ML97" i="3"/>
  <c r="ML41" i="3"/>
  <c r="ML73" i="3"/>
  <c r="ML38" i="3"/>
  <c r="ML31" i="3"/>
  <c r="ML63" i="3"/>
  <c r="ML95" i="3"/>
  <c r="ML76" i="3"/>
  <c r="ML12" i="3"/>
  <c r="ML48" i="3"/>
  <c r="ML102" i="3"/>
  <c r="ML61" i="3"/>
  <c r="ML93" i="3"/>
  <c r="ML42" i="3"/>
  <c r="ML35" i="3"/>
  <c r="ML67" i="3"/>
  <c r="ML74" i="3"/>
  <c r="ML84" i="3"/>
  <c r="ML28" i="3"/>
  <c r="ML80" i="3"/>
  <c r="ML103" i="3"/>
  <c r="ML49" i="3"/>
  <c r="ML81" i="3"/>
  <c r="ML46" i="3"/>
  <c r="ML23" i="3"/>
  <c r="BR28" i="4" s="1"/>
  <c r="BV28" i="4" s="1"/>
  <c r="ML55" i="3"/>
  <c r="ML87" i="3"/>
  <c r="ML82" i="3"/>
  <c r="ML92" i="3"/>
  <c r="ML44" i="3"/>
  <c r="ML96" i="3"/>
  <c r="QU101" i="3"/>
  <c r="QV100" i="3"/>
  <c r="TC98" i="3"/>
  <c r="TD97" i="3"/>
  <c r="ON103" i="3"/>
  <c r="WY93" i="3"/>
  <c r="WZ92" i="3"/>
  <c r="WE94" i="3"/>
  <c r="WF93" i="3"/>
  <c r="TW97" i="3"/>
  <c r="TX96" i="3"/>
  <c r="PG103" i="3"/>
  <c r="PH102" i="3"/>
  <c r="RO100" i="3"/>
  <c r="RP99" i="3"/>
  <c r="SI99" i="3"/>
  <c r="SJ98" i="3"/>
  <c r="VL94" i="3"/>
  <c r="VK95" i="3"/>
  <c r="UR95" i="3"/>
  <c r="UQ96" i="3"/>
  <c r="QB101" i="3"/>
  <c r="QA102" i="3"/>
  <c r="NB103" i="3"/>
  <c r="NB2" i="3" s="1"/>
  <c r="CD2" i="4" s="1"/>
  <c r="NC103" i="3"/>
  <c r="BC28" i="4"/>
  <c r="AQ94" i="6" s="1"/>
  <c r="AJ94" i="6"/>
  <c r="AZ14" i="4"/>
  <c r="AA90" i="6" s="1"/>
  <c r="AY14" i="4"/>
  <c r="Z90" i="6" s="1"/>
  <c r="BA14" i="4"/>
  <c r="AC90" i="6" s="1"/>
  <c r="AC53" i="6"/>
  <c r="AD52" i="6" s="1"/>
  <c r="AH28" i="6"/>
  <c r="AD27" i="6"/>
  <c r="AH51" i="6"/>
  <c r="WJ90" i="3"/>
  <c r="AH49" i="6"/>
  <c r="PJ100" i="3"/>
  <c r="PK100" i="3"/>
  <c r="PL100" i="3" s="1"/>
  <c r="OQ101" i="3"/>
  <c r="OP101" i="3"/>
  <c r="AY13" i="4"/>
  <c r="Z89" i="6" s="1"/>
  <c r="AZ13" i="4"/>
  <c r="AA89" i="6" s="1"/>
  <c r="BA13" i="4"/>
  <c r="AC89" i="6" s="1"/>
  <c r="AK92" i="6"/>
  <c r="AO92" i="6" s="1"/>
  <c r="AZ12" i="4"/>
  <c r="AA88" i="6" s="1"/>
  <c r="BA12" i="4"/>
  <c r="AC88" i="6" s="1"/>
  <c r="AY12" i="4"/>
  <c r="Z88" i="6" s="1"/>
  <c r="AZ15" i="4"/>
  <c r="AA91" i="6" s="1"/>
  <c r="BA15" i="4"/>
  <c r="AC91" i="6" s="1"/>
  <c r="AY15" i="4"/>
  <c r="Z91" i="6" s="1"/>
  <c r="BK21" i="4"/>
  <c r="AM107" i="6" s="1"/>
  <c r="BI21" i="4"/>
  <c r="AJ107" i="6" s="1"/>
  <c r="BJ21" i="4"/>
  <c r="AK107" i="6" s="1"/>
  <c r="BM21" i="4"/>
  <c r="AQ107" i="6" s="1"/>
  <c r="XB90" i="3"/>
  <c r="XC90" i="3"/>
  <c r="RR97" i="3"/>
  <c r="RS97" i="3"/>
  <c r="RT97" i="3" s="1"/>
  <c r="TZ94" i="3"/>
  <c r="UA94" i="3"/>
  <c r="AE47" i="6"/>
  <c r="AH47" i="6"/>
  <c r="PP101" i="3"/>
  <c r="PM101" i="3"/>
  <c r="PI101" i="3"/>
  <c r="PO101" i="3"/>
  <c r="RU98" i="3"/>
  <c r="RX98" i="3"/>
  <c r="RW98" i="3"/>
  <c r="RQ98" i="3"/>
  <c r="SR97" i="3"/>
  <c r="SQ97" i="3"/>
  <c r="SK97" i="3"/>
  <c r="SO97" i="3"/>
  <c r="VQ93" i="3"/>
  <c r="VT93" i="3"/>
  <c r="VS93" i="3"/>
  <c r="VM93" i="3"/>
  <c r="UZ94" i="3"/>
  <c r="UW94" i="3"/>
  <c r="UY94" i="3"/>
  <c r="US94" i="3"/>
  <c r="BJ29" i="4"/>
  <c r="AK115" i="6" s="1"/>
  <c r="AO115" i="6" s="1"/>
  <c r="BK29" i="4"/>
  <c r="AM115" i="6" s="1"/>
  <c r="BI29" i="4"/>
  <c r="LS13" i="3"/>
  <c r="BH13" i="4"/>
  <c r="BL13" i="4" s="1"/>
  <c r="LT13" i="3"/>
  <c r="BJ27" i="4"/>
  <c r="AK113" i="6" s="1"/>
  <c r="AO113" i="6" s="1"/>
  <c r="BK27" i="4"/>
  <c r="AM113" i="6" s="1"/>
  <c r="BI27" i="4"/>
  <c r="AJ113" i="6" s="1"/>
  <c r="BM27" i="4"/>
  <c r="AQ113" i="6" s="1"/>
  <c r="BH12" i="4"/>
  <c r="BL12" i="4" s="1"/>
  <c r="LT12" i="3"/>
  <c r="LS12" i="3"/>
  <c r="QG100" i="3"/>
  <c r="QJ100" i="3"/>
  <c r="QC100" i="3"/>
  <c r="QI100" i="3"/>
  <c r="QD99" i="3"/>
  <c r="QE99" i="3"/>
  <c r="BA11" i="4"/>
  <c r="AY11" i="4"/>
  <c r="Z87" i="6" s="1"/>
  <c r="AZ11" i="4"/>
  <c r="NV102" i="3"/>
  <c r="NW102" i="3"/>
  <c r="NX102" i="3" s="1"/>
  <c r="AH32" i="6"/>
  <c r="AH33" i="6"/>
  <c r="AH31" i="6"/>
  <c r="AH29" i="6"/>
  <c r="AH50" i="6"/>
  <c r="AH48" i="6"/>
  <c r="AD28" i="6"/>
  <c r="AD33" i="6"/>
  <c r="AD31" i="6"/>
  <c r="AD29" i="6"/>
  <c r="AD30" i="6"/>
  <c r="AB32" i="6"/>
  <c r="AE33" i="6"/>
  <c r="AB33" i="6"/>
  <c r="AB31" i="6"/>
  <c r="AB30" i="6"/>
  <c r="AB29" i="6"/>
  <c r="AB28" i="6"/>
  <c r="AH30" i="6"/>
  <c r="MJ103" i="3"/>
  <c r="MI2" i="3"/>
  <c r="BU2" i="4" s="1"/>
  <c r="QX98" i="3"/>
  <c r="QY98" i="3"/>
  <c r="TG95" i="3"/>
  <c r="TF95" i="3"/>
  <c r="BC29" i="4"/>
  <c r="AQ95" i="6" s="1"/>
  <c r="AJ95" i="6"/>
  <c r="WI91" i="3"/>
  <c r="WH91" i="3"/>
  <c r="SM96" i="3"/>
  <c r="SL96" i="3"/>
  <c r="VO92" i="3"/>
  <c r="VN92" i="3"/>
  <c r="UU93" i="3"/>
  <c r="UT93" i="3"/>
  <c r="AA53" i="6"/>
  <c r="AB52" i="6" s="1"/>
  <c r="AE52" i="6"/>
  <c r="RC99" i="3"/>
  <c r="QW99" i="3"/>
  <c r="RD99" i="3"/>
  <c r="RA99" i="3"/>
  <c r="TK96" i="3"/>
  <c r="TI96" i="3"/>
  <c r="TL96" i="3"/>
  <c r="TE96" i="3"/>
  <c r="OS102" i="3"/>
  <c r="OV102" i="3"/>
  <c r="OU102" i="3"/>
  <c r="OO102" i="3"/>
  <c r="XH91" i="3"/>
  <c r="XA91" i="3"/>
  <c r="XE91" i="3"/>
  <c r="XG91" i="3"/>
  <c r="WN92" i="3"/>
  <c r="WK92" i="3"/>
  <c r="WM92" i="3"/>
  <c r="WG92" i="3"/>
  <c r="TY95" i="3"/>
  <c r="UC95" i="3"/>
  <c r="UE95" i="3"/>
  <c r="UF95" i="3"/>
  <c r="BK22" i="4"/>
  <c r="AM108" i="6" s="1"/>
  <c r="BJ22" i="4"/>
  <c r="AK108" i="6" s="1"/>
  <c r="BI22" i="4"/>
  <c r="AJ108" i="6" s="1"/>
  <c r="BM22" i="4"/>
  <c r="AQ108" i="6" s="1"/>
  <c r="BH15" i="4"/>
  <c r="BL15" i="4" s="1"/>
  <c r="LS15" i="3"/>
  <c r="LT15" i="3"/>
  <c r="BK28" i="4"/>
  <c r="AM114" i="6" s="1"/>
  <c r="BJ28" i="4"/>
  <c r="AK114" i="6" s="1"/>
  <c r="AO114" i="6" s="1"/>
  <c r="BI28" i="4"/>
  <c r="BJ24" i="4"/>
  <c r="AK110" i="6" s="1"/>
  <c r="AO110" i="6" s="1"/>
  <c r="BK24" i="4"/>
  <c r="AM110" i="6" s="1"/>
  <c r="BI24" i="4"/>
  <c r="AJ110" i="6" s="1"/>
  <c r="BM24" i="4"/>
  <c r="AQ110" i="6" s="1"/>
  <c r="LS18" i="3"/>
  <c r="BH23" i="4"/>
  <c r="BL23" i="4" s="1"/>
  <c r="BJ26" i="4"/>
  <c r="AK112" i="6" s="1"/>
  <c r="AO112" i="6" s="1"/>
  <c r="BK26" i="4"/>
  <c r="AM112" i="6" s="1"/>
  <c r="BI26" i="4"/>
  <c r="AJ112" i="6" s="1"/>
  <c r="BM26" i="4"/>
  <c r="AQ112" i="6" s="1"/>
  <c r="LS11" i="3"/>
  <c r="LT11" i="3"/>
  <c r="BH11" i="4"/>
  <c r="BL11" i="4" s="1"/>
  <c r="BI30" i="4"/>
  <c r="AJ116" i="6" s="1"/>
  <c r="BJ30" i="4"/>
  <c r="AK116" i="6" s="1"/>
  <c r="AO116" i="6" s="1"/>
  <c r="BM30" i="4"/>
  <c r="AQ116" i="6" s="1"/>
  <c r="BK30" i="4"/>
  <c r="AM116" i="6" s="1"/>
  <c r="LS14" i="3"/>
  <c r="BH14" i="4"/>
  <c r="BL14" i="4" s="1"/>
  <c r="LT14" i="3"/>
  <c r="BJ25" i="4"/>
  <c r="AK111" i="6" s="1"/>
  <c r="AO111" i="6" s="1"/>
  <c r="BK25" i="4"/>
  <c r="AM111" i="6" s="1"/>
  <c r="BI25" i="4"/>
  <c r="AJ111" i="6" s="1"/>
  <c r="BM25" i="4"/>
  <c r="AQ111" i="6" s="1"/>
  <c r="OB103" i="3"/>
  <c r="NU103" i="3"/>
  <c r="OA103" i="3"/>
  <c r="NY103" i="3"/>
  <c r="OB3" i="3"/>
  <c r="OB4" i="3" s="1"/>
  <c r="OB5" i="3" s="1"/>
  <c r="KK18" i="9"/>
  <c r="AN21" i="4"/>
  <c r="AR21" i="4" s="1"/>
  <c r="AP21" i="4" s="1"/>
  <c r="KF16" i="3"/>
  <c r="KE16" i="3"/>
  <c r="AO25" i="4"/>
  <c r="AJ71" i="6" s="1"/>
  <c r="AS25" i="4"/>
  <c r="AQ71" i="6" s="1"/>
  <c r="AO26" i="4"/>
  <c r="AJ72" i="6" s="1"/>
  <c r="AP25" i="4"/>
  <c r="AK71" i="6" s="1"/>
  <c r="AO71" i="6" s="1"/>
  <c r="AP26" i="4"/>
  <c r="AK72" i="6" s="1"/>
  <c r="AO72" i="6" s="1"/>
  <c r="AS26" i="4"/>
  <c r="AQ72" i="6" s="1"/>
  <c r="KF12" i="3"/>
  <c r="KE12" i="3"/>
  <c r="AK74" i="6"/>
  <c r="AO74" i="6" s="1"/>
  <c r="AJ70" i="6"/>
  <c r="AQ69" i="6"/>
  <c r="AQ76" i="6"/>
  <c r="AM75" i="6"/>
  <c r="AM71" i="6"/>
  <c r="AO91" i="6"/>
  <c r="AS29" i="4"/>
  <c r="AQ30" i="4"/>
  <c r="AO23" i="4"/>
  <c r="AP24" i="4"/>
  <c r="AQ24" i="4"/>
  <c r="KF15" i="3"/>
  <c r="AQ27" i="4"/>
  <c r="AM73" i="6" s="1"/>
  <c r="AS28" i="4"/>
  <c r="KE15" i="3"/>
  <c r="AO28" i="4"/>
  <c r="AP29" i="4"/>
  <c r="AP23" i="4"/>
  <c r="AP30" i="4"/>
  <c r="AS24" i="4"/>
  <c r="AQ28" i="4"/>
  <c r="AP27" i="4"/>
  <c r="AK73" i="6" s="1"/>
  <c r="AO73" i="6" s="1"/>
  <c r="AN14" i="4"/>
  <c r="AR14" i="4" s="1"/>
  <c r="AP14" i="4" s="1"/>
  <c r="KE14" i="3"/>
  <c r="AN13" i="4"/>
  <c r="AR13" i="4" s="1"/>
  <c r="AO13" i="4" s="1"/>
  <c r="KF11" i="3"/>
  <c r="KE11" i="3"/>
  <c r="AO29" i="4"/>
  <c r="AO27" i="4"/>
  <c r="AJ73" i="6" s="1"/>
  <c r="AO30" i="4"/>
  <c r="AQ23" i="4"/>
  <c r="AO15" i="4"/>
  <c r="AQ15" i="4"/>
  <c r="AP15" i="4"/>
  <c r="BA21" i="4"/>
  <c r="AY21" i="4"/>
  <c r="AZ21" i="4"/>
  <c r="AQ12" i="4"/>
  <c r="AP12" i="4"/>
  <c r="AO12" i="4"/>
  <c r="AP22" i="4"/>
  <c r="AQ22" i="4"/>
  <c r="AO22" i="4"/>
  <c r="AS22" i="4"/>
  <c r="AM72" i="6"/>
  <c r="AP11" i="4"/>
  <c r="AO11" i="4"/>
  <c r="AQ11" i="4"/>
  <c r="BA22" i="4"/>
  <c r="AY22" i="4"/>
  <c r="AZ22" i="4"/>
  <c r="NE15" i="3"/>
  <c r="WD94" i="3"/>
  <c r="PZ102" i="3"/>
  <c r="DU20" i="9"/>
  <c r="NE11" i="3"/>
  <c r="QT101" i="3"/>
  <c r="NE13" i="3"/>
  <c r="VJ95" i="3"/>
  <c r="LN20" i="9"/>
  <c r="RN100" i="3"/>
  <c r="FT20" i="9"/>
  <c r="TV97" i="3"/>
  <c r="SH99" i="3"/>
  <c r="JP20" i="9"/>
  <c r="HR20" i="9"/>
  <c r="NE14" i="3"/>
  <c r="NE12" i="3"/>
  <c r="WX93" i="3"/>
  <c r="UP96" i="3"/>
  <c r="TB98" i="3"/>
  <c r="PF103" i="3"/>
  <c r="Y20" i="9"/>
  <c r="BW19" i="9"/>
  <c r="O17" i="12" l="1"/>
  <c r="CF18" i="9"/>
  <c r="BZ18" i="9"/>
  <c r="CA18" i="9" s="1"/>
  <c r="C18" i="12"/>
  <c r="S18" i="12" s="1"/>
  <c r="CC18" i="9"/>
  <c r="CD18" i="9" s="1"/>
  <c r="CE18" i="9" s="1"/>
  <c r="CQ18" i="9"/>
  <c r="CR18" i="9" s="1"/>
  <c r="BY19" i="9"/>
  <c r="CF19" i="9" s="1"/>
  <c r="BX20" i="9"/>
  <c r="UB94" i="3"/>
  <c r="XD90" i="3"/>
  <c r="TH95" i="3"/>
  <c r="QZ98" i="3"/>
  <c r="QF99" i="3"/>
  <c r="SN96" i="3"/>
  <c r="OR101" i="3"/>
  <c r="JW18" i="9"/>
  <c r="JX18" i="9" s="1"/>
  <c r="GA17" i="9"/>
  <c r="GB17" i="9" s="1"/>
  <c r="LU17" i="9"/>
  <c r="LV17" i="9" s="1"/>
  <c r="AG53" i="6"/>
  <c r="AH53" i="6" s="1"/>
  <c r="AF18" i="9"/>
  <c r="AG18" i="9" s="1"/>
  <c r="AF17" i="9"/>
  <c r="AG17" i="9" s="1"/>
  <c r="EB17" i="9"/>
  <c r="EC17" i="9" s="1"/>
  <c r="HY17" i="9"/>
  <c r="HZ17" i="9" s="1"/>
  <c r="HX18" i="9"/>
  <c r="BC14" i="4"/>
  <c r="AG90" i="6" s="1"/>
  <c r="FY18" i="9"/>
  <c r="GO16" i="9"/>
  <c r="LS18" i="9"/>
  <c r="LU18" i="9" s="1"/>
  <c r="LV18" i="9" s="1"/>
  <c r="BR23" i="4"/>
  <c r="BV23" i="4" s="1"/>
  <c r="BU23" i="4" s="1"/>
  <c r="AM129" i="6" s="1"/>
  <c r="MM18" i="3"/>
  <c r="MN18" i="3"/>
  <c r="EA18" i="9"/>
  <c r="DZ18" i="9"/>
  <c r="HW18" i="9"/>
  <c r="FZ18" i="9"/>
  <c r="FU21" i="9"/>
  <c r="FV20" i="9"/>
  <c r="DV21" i="9"/>
  <c r="DW20" i="9"/>
  <c r="AA20" i="9"/>
  <c r="Z21" i="9"/>
  <c r="HT20" i="9"/>
  <c r="HS21" i="9"/>
  <c r="JQ21" i="9"/>
  <c r="JR20" i="9"/>
  <c r="LO21" i="9"/>
  <c r="LP20" i="9"/>
  <c r="LQ19" i="9"/>
  <c r="LR19" i="9" s="1"/>
  <c r="C19" i="17"/>
  <c r="MI19" i="9"/>
  <c r="LS19" i="9"/>
  <c r="LT19" i="9"/>
  <c r="C19" i="14"/>
  <c r="FW19" i="9"/>
  <c r="FX19" i="9" s="1"/>
  <c r="DX19" i="9"/>
  <c r="DY19" i="9" s="1"/>
  <c r="C19" i="13"/>
  <c r="C19" i="10"/>
  <c r="AB19" i="9"/>
  <c r="AC19" i="9" s="1"/>
  <c r="AD19" i="9"/>
  <c r="AE19" i="9"/>
  <c r="HU19" i="9"/>
  <c r="HV19" i="9" s="1"/>
  <c r="C19" i="15"/>
  <c r="IM19" i="9"/>
  <c r="JS19" i="9"/>
  <c r="JT19" i="9" s="1"/>
  <c r="C19" i="16"/>
  <c r="JV19" i="9"/>
  <c r="JU19" i="9"/>
  <c r="BR22" i="4"/>
  <c r="BV22" i="4" s="1"/>
  <c r="BU22" i="4" s="1"/>
  <c r="AM128" i="6" s="1"/>
  <c r="MM17" i="3"/>
  <c r="MN17" i="3"/>
  <c r="BC11" i="4"/>
  <c r="AG87" i="6" s="1"/>
  <c r="AD47" i="6"/>
  <c r="UV93" i="3"/>
  <c r="VP92" i="3"/>
  <c r="WJ91" i="3"/>
  <c r="NF13" i="3"/>
  <c r="NF15" i="3"/>
  <c r="NF17" i="3"/>
  <c r="NH17" i="3" s="1"/>
  <c r="NF19" i="3"/>
  <c r="CB24" i="4" s="1"/>
  <c r="CF24" i="4" s="1"/>
  <c r="NF70" i="3"/>
  <c r="NF31" i="3"/>
  <c r="NF39" i="3"/>
  <c r="NF33" i="3"/>
  <c r="NF100" i="3"/>
  <c r="NF68" i="3"/>
  <c r="NF27" i="3"/>
  <c r="NF81" i="3"/>
  <c r="NF86" i="3"/>
  <c r="NF87" i="3"/>
  <c r="NF41" i="3"/>
  <c r="NF22" i="3"/>
  <c r="CB27" i="4" s="1"/>
  <c r="CF27" i="4" s="1"/>
  <c r="NF53" i="3"/>
  <c r="NF35" i="3"/>
  <c r="NF24" i="3"/>
  <c r="CB29" i="4" s="1"/>
  <c r="CF29" i="4" s="1"/>
  <c r="NF72" i="3"/>
  <c r="NF103" i="3"/>
  <c r="NF88" i="3"/>
  <c r="NF93" i="3"/>
  <c r="NF52" i="3"/>
  <c r="NF34" i="3"/>
  <c r="NF95" i="3"/>
  <c r="NF57" i="3"/>
  <c r="NF25" i="3"/>
  <c r="CB30" i="4" s="1"/>
  <c r="CF30" i="4" s="1"/>
  <c r="NF98" i="3"/>
  <c r="NF60" i="3"/>
  <c r="NF42" i="3"/>
  <c r="NF61" i="3"/>
  <c r="NF66" i="3"/>
  <c r="NF23" i="3"/>
  <c r="CB28" i="4" s="1"/>
  <c r="CF28" i="4" s="1"/>
  <c r="NF64" i="3"/>
  <c r="NF92" i="3"/>
  <c r="NF97" i="3"/>
  <c r="NF77" i="3"/>
  <c r="NF59" i="3"/>
  <c r="NF63" i="3"/>
  <c r="NF96" i="3"/>
  <c r="NF89" i="3"/>
  <c r="NF71" i="3"/>
  <c r="NF85" i="3"/>
  <c r="NF44" i="3"/>
  <c r="NF90" i="3"/>
  <c r="NF16" i="3"/>
  <c r="NG16" i="3" s="1"/>
  <c r="NF14" i="3"/>
  <c r="NF12" i="3"/>
  <c r="NF11" i="3"/>
  <c r="NF26" i="3"/>
  <c r="NF18" i="3"/>
  <c r="CB23" i="4" s="1"/>
  <c r="CF23" i="4" s="1"/>
  <c r="NF43" i="3"/>
  <c r="NF73" i="3"/>
  <c r="NF51" i="3"/>
  <c r="NF79" i="3"/>
  <c r="NF45" i="3"/>
  <c r="NF91" i="3"/>
  <c r="NF50" i="3"/>
  <c r="NF40" i="3"/>
  <c r="NF99" i="3"/>
  <c r="NF30" i="3"/>
  <c r="NF32" i="3"/>
  <c r="NF102" i="3"/>
  <c r="NF76" i="3"/>
  <c r="NF58" i="3"/>
  <c r="NF20" i="3"/>
  <c r="CB25" i="4" s="1"/>
  <c r="CF25" i="4" s="1"/>
  <c r="NF62" i="3"/>
  <c r="NF28" i="3"/>
  <c r="NF47" i="3"/>
  <c r="NF29" i="3"/>
  <c r="NF75" i="3"/>
  <c r="NF49" i="3"/>
  <c r="NF54" i="3"/>
  <c r="NF55" i="3"/>
  <c r="NF78" i="3"/>
  <c r="NF37" i="3"/>
  <c r="NF83" i="3"/>
  <c r="NF65" i="3"/>
  <c r="NF84" i="3"/>
  <c r="NF101" i="3"/>
  <c r="NF48" i="3"/>
  <c r="NF69" i="3"/>
  <c r="NF74" i="3"/>
  <c r="NF56" i="3"/>
  <c r="NF36" i="3"/>
  <c r="NF82" i="3"/>
  <c r="NF38" i="3"/>
  <c r="NF94" i="3"/>
  <c r="NF80" i="3"/>
  <c r="NF46" i="3"/>
  <c r="NF21" i="3"/>
  <c r="CB26" i="4" s="1"/>
  <c r="CF26" i="4" s="1"/>
  <c r="NF67" i="3"/>
  <c r="QB102" i="3"/>
  <c r="QA103" i="3"/>
  <c r="UR96" i="3"/>
  <c r="UQ97" i="3"/>
  <c r="VL95" i="3"/>
  <c r="VK96" i="3"/>
  <c r="TC99" i="3"/>
  <c r="TD98" i="3"/>
  <c r="QU102" i="3"/>
  <c r="QV101" i="3"/>
  <c r="SI100" i="3"/>
  <c r="SJ99" i="3"/>
  <c r="RP100" i="3"/>
  <c r="RO101" i="3"/>
  <c r="PH103" i="3"/>
  <c r="TX97" i="3"/>
  <c r="TW98" i="3"/>
  <c r="WE95" i="3"/>
  <c r="WF94" i="3"/>
  <c r="WZ93" i="3"/>
  <c r="WY94" i="3"/>
  <c r="BI23" i="4"/>
  <c r="AJ109" i="6" s="1"/>
  <c r="BJ23" i="4"/>
  <c r="AK109" i="6" s="1"/>
  <c r="AO109" i="6" s="1"/>
  <c r="BM23" i="4"/>
  <c r="AQ109" i="6" s="1"/>
  <c r="BK23" i="4"/>
  <c r="AM109" i="6" s="1"/>
  <c r="BM28" i="4"/>
  <c r="AQ114" i="6" s="1"/>
  <c r="AJ114" i="6"/>
  <c r="WI92" i="3"/>
  <c r="WH92" i="3"/>
  <c r="XB91" i="3"/>
  <c r="XC91" i="3"/>
  <c r="XD91" i="3" s="1"/>
  <c r="OP102" i="3"/>
  <c r="OQ102" i="3"/>
  <c r="OR102" i="3" s="1"/>
  <c r="TF96" i="3"/>
  <c r="TG96" i="3"/>
  <c r="TH96" i="3" s="1"/>
  <c r="QY99" i="3"/>
  <c r="QX99" i="3"/>
  <c r="AB47" i="6"/>
  <c r="AE53" i="6"/>
  <c r="AF52" i="6" s="1"/>
  <c r="AB53" i="6"/>
  <c r="AB48" i="6"/>
  <c r="AB50" i="6"/>
  <c r="AB51" i="6"/>
  <c r="AB49" i="6"/>
  <c r="UT94" i="3"/>
  <c r="UU94" i="3"/>
  <c r="VN93" i="3"/>
  <c r="VO93" i="3"/>
  <c r="RS98" i="3"/>
  <c r="RR98" i="3"/>
  <c r="BC15" i="4"/>
  <c r="AG91" i="6" s="1"/>
  <c r="BC12" i="4"/>
  <c r="AG88" i="6" s="1"/>
  <c r="BC13" i="4"/>
  <c r="AG89" i="6" s="1"/>
  <c r="AD53" i="6"/>
  <c r="AD49" i="6"/>
  <c r="AD48" i="6"/>
  <c r="AD50" i="6"/>
  <c r="AD51" i="6"/>
  <c r="ND103" i="3"/>
  <c r="NC2" i="3"/>
  <c r="CE2" i="4" s="1"/>
  <c r="SR98" i="3"/>
  <c r="SK98" i="3"/>
  <c r="SO98" i="3"/>
  <c r="SQ98" i="3"/>
  <c r="RX99" i="3"/>
  <c r="RW99" i="3"/>
  <c r="RU99" i="3"/>
  <c r="RQ99" i="3"/>
  <c r="PI102" i="3"/>
  <c r="PP102" i="3"/>
  <c r="PM102" i="3"/>
  <c r="PO102" i="3"/>
  <c r="UC96" i="3"/>
  <c r="UE96" i="3"/>
  <c r="TY96" i="3"/>
  <c r="UF96" i="3"/>
  <c r="WK93" i="3"/>
  <c r="WN93" i="3"/>
  <c r="WM93" i="3"/>
  <c r="WG93" i="3"/>
  <c r="XH92" i="3"/>
  <c r="XA92" i="3"/>
  <c r="XE92" i="3"/>
  <c r="XG92" i="3"/>
  <c r="OO103" i="3"/>
  <c r="OU103" i="3"/>
  <c r="OS103" i="3"/>
  <c r="OV103" i="3"/>
  <c r="OV3" i="3"/>
  <c r="OV4" i="3" s="1"/>
  <c r="OV5" i="3" s="1"/>
  <c r="MM24" i="3"/>
  <c r="BR29" i="4"/>
  <c r="BV29" i="4" s="1"/>
  <c r="MM21" i="3"/>
  <c r="BR26" i="4"/>
  <c r="BV26" i="4" s="1"/>
  <c r="BR21" i="4"/>
  <c r="BV21" i="4" s="1"/>
  <c r="MN16" i="3"/>
  <c r="MM16" i="3"/>
  <c r="BU30" i="4"/>
  <c r="AM136" i="6" s="1"/>
  <c r="BS30" i="4"/>
  <c r="BT30" i="4"/>
  <c r="AK136" i="6" s="1"/>
  <c r="AO136" i="6" s="1"/>
  <c r="MN22" i="3"/>
  <c r="BR27" i="4"/>
  <c r="BV27" i="4" s="1"/>
  <c r="MM14" i="3"/>
  <c r="BR14" i="4"/>
  <c r="BV14" i="4" s="1"/>
  <c r="MN14" i="3"/>
  <c r="NV103" i="3"/>
  <c r="NV2" i="3" s="1"/>
  <c r="CN2" i="4" s="1"/>
  <c r="NW103" i="3"/>
  <c r="BJ14" i="4"/>
  <c r="AA110" i="6" s="1"/>
  <c r="BK14" i="4"/>
  <c r="AC110" i="6" s="1"/>
  <c r="BI14" i="4"/>
  <c r="Z110" i="6" s="1"/>
  <c r="BJ11" i="4"/>
  <c r="BK11" i="4"/>
  <c r="BI11" i="4"/>
  <c r="Z107" i="6" s="1"/>
  <c r="BI15" i="4"/>
  <c r="Z111" i="6" s="1"/>
  <c r="BJ15" i="4"/>
  <c r="AA111" i="6" s="1"/>
  <c r="BK15" i="4"/>
  <c r="AC111" i="6" s="1"/>
  <c r="UA95" i="3"/>
  <c r="TZ95" i="3"/>
  <c r="AF27" i="6"/>
  <c r="AF33" i="6"/>
  <c r="AF31" i="6"/>
  <c r="AF28" i="6"/>
  <c r="AF29" i="6"/>
  <c r="AF30" i="6"/>
  <c r="AA87" i="6"/>
  <c r="AZ16" i="4"/>
  <c r="AA92" i="6" s="1"/>
  <c r="AC87" i="6"/>
  <c r="BA16" i="4"/>
  <c r="AC92" i="6" s="1"/>
  <c r="QE100" i="3"/>
  <c r="QD100" i="3"/>
  <c r="BK12" i="4"/>
  <c r="AC108" i="6" s="1"/>
  <c r="BJ12" i="4"/>
  <c r="AA108" i="6" s="1"/>
  <c r="BI12" i="4"/>
  <c r="Z108" i="6" s="1"/>
  <c r="BJ13" i="4"/>
  <c r="AA109" i="6" s="1"/>
  <c r="BI13" i="4"/>
  <c r="Z109" i="6" s="1"/>
  <c r="BK13" i="4"/>
  <c r="AC109" i="6" s="1"/>
  <c r="BM29" i="4"/>
  <c r="AQ115" i="6" s="1"/>
  <c r="AJ115" i="6"/>
  <c r="SM97" i="3"/>
  <c r="SL97" i="3"/>
  <c r="PJ101" i="3"/>
  <c r="PK101" i="3"/>
  <c r="PL101" i="3" s="1"/>
  <c r="AF32" i="6"/>
  <c r="QJ101" i="3"/>
  <c r="QC101" i="3"/>
  <c r="QI101" i="3"/>
  <c r="QG101" i="3"/>
  <c r="UW95" i="3"/>
  <c r="UZ95" i="3"/>
  <c r="US95" i="3"/>
  <c r="UY95" i="3"/>
  <c r="VM94" i="3"/>
  <c r="VS94" i="3"/>
  <c r="VQ94" i="3"/>
  <c r="VT94" i="3"/>
  <c r="TL97" i="3"/>
  <c r="TE97" i="3"/>
  <c r="TK97" i="3"/>
  <c r="TI97" i="3"/>
  <c r="RA100" i="3"/>
  <c r="QW100" i="3"/>
  <c r="RC100" i="3"/>
  <c r="RD100" i="3"/>
  <c r="BS28" i="4"/>
  <c r="AJ134" i="6" s="1"/>
  <c r="BT28" i="4"/>
  <c r="AK134" i="6" s="1"/>
  <c r="AO134" i="6" s="1"/>
  <c r="BU28" i="4"/>
  <c r="AM134" i="6" s="1"/>
  <c r="BW28" i="4"/>
  <c r="AQ134" i="6" s="1"/>
  <c r="MN12" i="3"/>
  <c r="MM12" i="3"/>
  <c r="BR12" i="4"/>
  <c r="BV12" i="4" s="1"/>
  <c r="MM11" i="3"/>
  <c r="BR11" i="4"/>
  <c r="BV11" i="4" s="1"/>
  <c r="MN11" i="3"/>
  <c r="BU24" i="4"/>
  <c r="AM130" i="6" s="1"/>
  <c r="BS24" i="4"/>
  <c r="BT24" i="4"/>
  <c r="AK130" i="6" s="1"/>
  <c r="AO130" i="6" s="1"/>
  <c r="MM20" i="3"/>
  <c r="BR25" i="4"/>
  <c r="BV25" i="4" s="1"/>
  <c r="MN13" i="3"/>
  <c r="MM13" i="3"/>
  <c r="BR13" i="4"/>
  <c r="BV13" i="4" s="1"/>
  <c r="MN15" i="3"/>
  <c r="BR15" i="4"/>
  <c r="BV15" i="4" s="1"/>
  <c r="MM15" i="3"/>
  <c r="KK19" i="9"/>
  <c r="AQ21" i="4"/>
  <c r="AM67" i="6" s="1"/>
  <c r="AO21" i="4"/>
  <c r="AS21" i="4" s="1"/>
  <c r="AQ67" i="6" s="1"/>
  <c r="AJ88" i="6"/>
  <c r="AM87" i="6"/>
  <c r="AM88" i="6"/>
  <c r="AK87" i="6"/>
  <c r="AK88" i="6"/>
  <c r="AO108" i="6"/>
  <c r="AJ87" i="6"/>
  <c r="BC21" i="4"/>
  <c r="BC22" i="4"/>
  <c r="AJ68" i="6"/>
  <c r="AA71" i="6"/>
  <c r="AJ75" i="6"/>
  <c r="AJ74" i="6"/>
  <c r="AM68" i="6"/>
  <c r="AC68" i="6"/>
  <c r="AA70" i="6"/>
  <c r="AK76" i="6"/>
  <c r="AO76" i="6" s="1"/>
  <c r="AO96" i="6"/>
  <c r="AM70" i="6"/>
  <c r="AC67" i="6"/>
  <c r="AK68" i="6"/>
  <c r="AO68" i="6" s="1"/>
  <c r="Z71" i="6"/>
  <c r="AK67" i="6"/>
  <c r="AJ76" i="6"/>
  <c r="AK69" i="6"/>
  <c r="AO69" i="6" s="1"/>
  <c r="AO89" i="6"/>
  <c r="AQ74" i="6"/>
  <c r="AK70" i="6"/>
  <c r="AO70" i="6" s="1"/>
  <c r="AO90" i="6"/>
  <c r="AA68" i="6"/>
  <c r="AQ70" i="6"/>
  <c r="AM76" i="6"/>
  <c r="AM69" i="6"/>
  <c r="AQ75" i="6"/>
  <c r="Z67" i="6"/>
  <c r="AQ68" i="6"/>
  <c r="Z68" i="6"/>
  <c r="Z69" i="6"/>
  <c r="AM74" i="6"/>
  <c r="AK75" i="6"/>
  <c r="AO75" i="6" s="1"/>
  <c r="AJ69" i="6"/>
  <c r="AQ13" i="4"/>
  <c r="AP13" i="4"/>
  <c r="AQ14" i="4"/>
  <c r="AO14" i="4"/>
  <c r="AS11" i="4"/>
  <c r="AS13" i="4"/>
  <c r="AS12" i="4"/>
  <c r="AS15" i="4"/>
  <c r="AC71" i="6"/>
  <c r="AA67" i="6"/>
  <c r="NY18" i="3"/>
  <c r="NY26" i="3"/>
  <c r="NY20" i="3"/>
  <c r="NY23" i="3"/>
  <c r="NY21" i="3"/>
  <c r="NY25" i="3"/>
  <c r="NY22" i="3"/>
  <c r="NY24" i="3"/>
  <c r="NY19" i="3"/>
  <c r="NY13" i="3"/>
  <c r="TV98" i="3"/>
  <c r="JP21" i="9"/>
  <c r="LN21" i="9"/>
  <c r="VJ96" i="3"/>
  <c r="NY16" i="3"/>
  <c r="WD95" i="3"/>
  <c r="UP97" i="3"/>
  <c r="NY14" i="3"/>
  <c r="RN101" i="3"/>
  <c r="Y21" i="9"/>
  <c r="PZ103" i="3"/>
  <c r="NY12" i="3"/>
  <c r="FT21" i="9"/>
  <c r="NY11" i="3"/>
  <c r="QT102" i="3"/>
  <c r="BW20" i="9"/>
  <c r="NY15" i="3"/>
  <c r="SH100" i="3"/>
  <c r="NY17" i="3"/>
  <c r="HR21" i="9"/>
  <c r="DU21" i="9"/>
  <c r="WX94" i="3"/>
  <c r="TB99" i="3"/>
  <c r="O18" i="12" l="1"/>
  <c r="Q18" i="12"/>
  <c r="CB19" i="9"/>
  <c r="C19" i="12"/>
  <c r="S19" i="12" s="1"/>
  <c r="BZ19" i="9"/>
  <c r="CA19" i="9" s="1"/>
  <c r="CC19" i="9"/>
  <c r="CD19" i="9" s="1"/>
  <c r="CE19" i="9" s="1"/>
  <c r="CQ19" i="9"/>
  <c r="CR19" i="9" s="1"/>
  <c r="BX21" i="9"/>
  <c r="BY20" i="9"/>
  <c r="C20" i="12" s="1"/>
  <c r="RT98" i="3"/>
  <c r="QF100" i="3"/>
  <c r="UB95" i="3"/>
  <c r="VP93" i="3"/>
  <c r="QZ99" i="3"/>
  <c r="SN97" i="3"/>
  <c r="UV94" i="3"/>
  <c r="AF19" i="9"/>
  <c r="AG19" i="9" s="1"/>
  <c r="LU19" i="9"/>
  <c r="LV19" i="9" s="1"/>
  <c r="EB18" i="9"/>
  <c r="EC18" i="9" s="1"/>
  <c r="HY18" i="9"/>
  <c r="HZ18" i="9" s="1"/>
  <c r="JW19" i="9"/>
  <c r="JX19" i="9" s="1"/>
  <c r="GA18" i="9"/>
  <c r="GB18" i="9" s="1"/>
  <c r="BS23" i="4"/>
  <c r="AJ129" i="6" s="1"/>
  <c r="BT23" i="4"/>
  <c r="AK129" i="6" s="1"/>
  <c r="AO129" i="6" s="1"/>
  <c r="BS22" i="4"/>
  <c r="AJ128" i="6" s="1"/>
  <c r="DZ19" i="9"/>
  <c r="BT22" i="4"/>
  <c r="AK128" i="6" s="1"/>
  <c r="AO128" i="6" s="1"/>
  <c r="FZ19" i="9"/>
  <c r="GO17" i="9"/>
  <c r="HW19" i="9"/>
  <c r="FY19" i="9"/>
  <c r="HX19" i="9"/>
  <c r="EA19" i="9"/>
  <c r="BM13" i="4"/>
  <c r="AG109" i="6" s="1"/>
  <c r="HT21" i="9"/>
  <c r="HS22" i="9"/>
  <c r="AA21" i="9"/>
  <c r="Z22" i="9"/>
  <c r="LP21" i="9"/>
  <c r="LO22" i="9"/>
  <c r="JR21" i="9"/>
  <c r="JQ22" i="9"/>
  <c r="DV22" i="9"/>
  <c r="DW21" i="9"/>
  <c r="FU22" i="9"/>
  <c r="FV21" i="9"/>
  <c r="C20" i="17"/>
  <c r="LQ20" i="9"/>
  <c r="LR20" i="9" s="1"/>
  <c r="MI20" i="9"/>
  <c r="LT20" i="9"/>
  <c r="LS20" i="9"/>
  <c r="C20" i="16"/>
  <c r="JS20" i="9"/>
  <c r="JT20" i="9" s="1"/>
  <c r="JV20" i="9"/>
  <c r="JU20" i="9"/>
  <c r="DX20" i="9"/>
  <c r="DY20" i="9" s="1"/>
  <c r="C20" i="13"/>
  <c r="C20" i="14"/>
  <c r="FW20" i="9"/>
  <c r="FX20" i="9" s="1"/>
  <c r="FZ20" i="9"/>
  <c r="HU20" i="9"/>
  <c r="HV20" i="9" s="1"/>
  <c r="C20" i="15"/>
  <c r="IM20" i="9"/>
  <c r="C20" i="10"/>
  <c r="AB20" i="9"/>
  <c r="AC20" i="9" s="1"/>
  <c r="AD20" i="9"/>
  <c r="AE20" i="9"/>
  <c r="WJ92" i="3"/>
  <c r="NZ16" i="3"/>
  <c r="NZ17" i="3"/>
  <c r="NZ15" i="3"/>
  <c r="NZ14" i="3"/>
  <c r="NZ20" i="3"/>
  <c r="NZ50" i="3"/>
  <c r="NZ82" i="3"/>
  <c r="NZ23" i="3"/>
  <c r="NZ55" i="3"/>
  <c r="NZ87" i="3"/>
  <c r="NZ48" i="3"/>
  <c r="NZ80" i="3"/>
  <c r="NZ85" i="3"/>
  <c r="NZ33" i="3"/>
  <c r="NZ100" i="3"/>
  <c r="NZ94" i="3"/>
  <c r="NZ67" i="3"/>
  <c r="NZ76" i="3"/>
  <c r="NZ89" i="3"/>
  <c r="NZ22" i="3"/>
  <c r="NZ54" i="3"/>
  <c r="NZ86" i="3"/>
  <c r="NZ43" i="3"/>
  <c r="NZ75" i="3"/>
  <c r="NZ36" i="3"/>
  <c r="NZ68" i="3"/>
  <c r="NZ37" i="3"/>
  <c r="NZ57" i="3"/>
  <c r="NZ61" i="3"/>
  <c r="NZ101" i="3"/>
  <c r="NZ78" i="3"/>
  <c r="NZ28" i="3"/>
  <c r="NZ29" i="3"/>
  <c r="NZ42" i="3"/>
  <c r="NZ74" i="3"/>
  <c r="NZ31" i="3"/>
  <c r="NZ63" i="3"/>
  <c r="NZ95" i="3"/>
  <c r="NZ40" i="3"/>
  <c r="NZ72" i="3"/>
  <c r="NZ53" i="3"/>
  <c r="NZ73" i="3"/>
  <c r="NZ98" i="3"/>
  <c r="NZ62" i="3"/>
  <c r="NZ83" i="3"/>
  <c r="NZ25" i="3"/>
  <c r="NZ13" i="3"/>
  <c r="NZ18" i="3"/>
  <c r="NZ11" i="3"/>
  <c r="NZ12" i="3"/>
  <c r="NZ26" i="3"/>
  <c r="NZ34" i="3"/>
  <c r="NZ66" i="3"/>
  <c r="NZ96" i="3"/>
  <c r="NZ39" i="3"/>
  <c r="NZ71" i="3"/>
  <c r="NZ32" i="3"/>
  <c r="NZ64" i="3"/>
  <c r="NZ21" i="3"/>
  <c r="NZ41" i="3"/>
  <c r="NZ45" i="3"/>
  <c r="NZ46" i="3"/>
  <c r="NZ19" i="3"/>
  <c r="NZ44" i="3"/>
  <c r="NZ69" i="3"/>
  <c r="NZ93" i="3"/>
  <c r="NZ38" i="3"/>
  <c r="NZ70" i="3"/>
  <c r="NZ27" i="3"/>
  <c r="NZ59" i="3"/>
  <c r="NZ91" i="3"/>
  <c r="NZ52" i="3"/>
  <c r="NZ84" i="3"/>
  <c r="NZ49" i="3"/>
  <c r="NZ81" i="3"/>
  <c r="NZ97" i="3"/>
  <c r="NZ30" i="3"/>
  <c r="NZ51" i="3"/>
  <c r="NZ92" i="3"/>
  <c r="NZ103" i="3"/>
  <c r="NZ58" i="3"/>
  <c r="NZ90" i="3"/>
  <c r="NZ47" i="3"/>
  <c r="NZ79" i="3"/>
  <c r="NZ24" i="3"/>
  <c r="NZ56" i="3"/>
  <c r="NZ88" i="3"/>
  <c r="NZ65" i="3"/>
  <c r="NZ77" i="3"/>
  <c r="NZ102" i="3"/>
  <c r="NZ35" i="3"/>
  <c r="NZ60" i="3"/>
  <c r="NZ99" i="3"/>
  <c r="WZ94" i="3"/>
  <c r="WY95" i="3"/>
  <c r="TW99" i="3"/>
  <c r="TX98" i="3"/>
  <c r="SI101" i="3"/>
  <c r="SJ100" i="3"/>
  <c r="QV102" i="3"/>
  <c r="QU103" i="3"/>
  <c r="TC100" i="3"/>
  <c r="TD99" i="3"/>
  <c r="WE96" i="3"/>
  <c r="WF95" i="3"/>
  <c r="RP101" i="3"/>
  <c r="RO102" i="3"/>
  <c r="VK97" i="3"/>
  <c r="VL96" i="3"/>
  <c r="UR97" i="3"/>
  <c r="UQ98" i="3"/>
  <c r="QB103" i="3"/>
  <c r="CE30" i="4"/>
  <c r="AM156" i="6" s="1"/>
  <c r="CC30" i="4"/>
  <c r="AJ156" i="6" s="1"/>
  <c r="CD30" i="4"/>
  <c r="AK156" i="6" s="1"/>
  <c r="AO156" i="6" s="1"/>
  <c r="CG30" i="4"/>
  <c r="AQ156" i="6" s="1"/>
  <c r="CD27" i="4"/>
  <c r="AK153" i="6" s="1"/>
  <c r="AO153" i="6" s="1"/>
  <c r="CC27" i="4"/>
  <c r="AJ153" i="6" s="1"/>
  <c r="CE27" i="4"/>
  <c r="AM153" i="6" s="1"/>
  <c r="CG27" i="4"/>
  <c r="AQ153" i="6" s="1"/>
  <c r="CD24" i="4"/>
  <c r="AK150" i="6" s="1"/>
  <c r="AO150" i="6" s="1"/>
  <c r="CE24" i="4"/>
  <c r="AM150" i="6" s="1"/>
  <c r="CC24" i="4"/>
  <c r="AJ150" i="6" s="1"/>
  <c r="CG24" i="4"/>
  <c r="AQ150" i="6" s="1"/>
  <c r="NH15" i="3"/>
  <c r="CB15" i="4"/>
  <c r="CF15" i="4" s="1"/>
  <c r="NG15" i="3"/>
  <c r="BU15" i="4"/>
  <c r="AC131" i="6" s="1"/>
  <c r="BT15" i="4"/>
  <c r="AA131" i="6" s="1"/>
  <c r="BS15" i="4"/>
  <c r="Z131" i="6" s="1"/>
  <c r="BU13" i="4"/>
  <c r="AC129" i="6" s="1"/>
  <c r="BS13" i="4"/>
  <c r="BT13" i="4"/>
  <c r="AA129" i="6" s="1"/>
  <c r="BW24" i="4"/>
  <c r="AQ130" i="6" s="1"/>
  <c r="AJ130" i="6"/>
  <c r="QY100" i="3"/>
  <c r="QZ100" i="3" s="1"/>
  <c r="QX100" i="3"/>
  <c r="TG97" i="3"/>
  <c r="TF97" i="3"/>
  <c r="AE109" i="6"/>
  <c r="AA107" i="6"/>
  <c r="BJ16" i="4"/>
  <c r="AA112" i="6" s="1"/>
  <c r="AE110" i="6"/>
  <c r="BS14" i="4"/>
  <c r="Z130" i="6" s="1"/>
  <c r="BT14" i="4"/>
  <c r="AA130" i="6" s="1"/>
  <c r="BU14" i="4"/>
  <c r="AC130" i="6" s="1"/>
  <c r="BT27" i="4"/>
  <c r="AK133" i="6" s="1"/>
  <c r="AO133" i="6" s="1"/>
  <c r="BS27" i="4"/>
  <c r="BU27" i="4"/>
  <c r="AM133" i="6" s="1"/>
  <c r="BS26" i="4"/>
  <c r="BT26" i="4"/>
  <c r="AK132" i="6" s="1"/>
  <c r="AO132" i="6" s="1"/>
  <c r="BU26" i="4"/>
  <c r="AM132" i="6" s="1"/>
  <c r="BU29" i="4"/>
  <c r="AM135" i="6" s="1"/>
  <c r="BS29" i="4"/>
  <c r="BT29" i="4"/>
  <c r="AK135" i="6" s="1"/>
  <c r="AO135" i="6" s="1"/>
  <c r="OQ103" i="3"/>
  <c r="OP103" i="3"/>
  <c r="OP2" i="3" s="1"/>
  <c r="CX2" i="4" s="1"/>
  <c r="TZ96" i="3"/>
  <c r="UA96" i="3"/>
  <c r="PJ102" i="3"/>
  <c r="PK102" i="3"/>
  <c r="BC16" i="4"/>
  <c r="AG92" i="6" s="1"/>
  <c r="AF47" i="6"/>
  <c r="AF53" i="6"/>
  <c r="AF50" i="6"/>
  <c r="AF51" i="6"/>
  <c r="AF48" i="6"/>
  <c r="AF49" i="6"/>
  <c r="WG94" i="3"/>
  <c r="WN94" i="3"/>
  <c r="WM94" i="3"/>
  <c r="WK94" i="3"/>
  <c r="PM103" i="3"/>
  <c r="PP103" i="3"/>
  <c r="PO103" i="3"/>
  <c r="PI103" i="3"/>
  <c r="PP3" i="3"/>
  <c r="PP4" i="3" s="1"/>
  <c r="PP5" i="3" s="1"/>
  <c r="RW100" i="3"/>
  <c r="RU100" i="3"/>
  <c r="RX100" i="3"/>
  <c r="RQ100" i="3"/>
  <c r="VT95" i="3"/>
  <c r="VM95" i="3"/>
  <c r="VQ95" i="3"/>
  <c r="VS95" i="3"/>
  <c r="UY96" i="3"/>
  <c r="UZ96" i="3"/>
  <c r="UW96" i="3"/>
  <c r="US96" i="3"/>
  <c r="QG102" i="3"/>
  <c r="QI102" i="3"/>
  <c r="QJ102" i="3"/>
  <c r="QC102" i="3"/>
  <c r="CE26" i="4"/>
  <c r="AM152" i="6" s="1"/>
  <c r="CD26" i="4"/>
  <c r="AK152" i="6" s="1"/>
  <c r="AO152" i="6" s="1"/>
  <c r="CC26" i="4"/>
  <c r="AJ152" i="6" s="1"/>
  <c r="CG26" i="4"/>
  <c r="AQ152" i="6" s="1"/>
  <c r="CD23" i="4"/>
  <c r="AK149" i="6" s="1"/>
  <c r="AO149" i="6" s="1"/>
  <c r="CC23" i="4"/>
  <c r="AJ149" i="6" s="1"/>
  <c r="CE23" i="4"/>
  <c r="AM149" i="6" s="1"/>
  <c r="CG23" i="4"/>
  <c r="AQ149" i="6" s="1"/>
  <c r="NG11" i="3"/>
  <c r="CB11" i="4"/>
  <c r="CF11" i="4" s="1"/>
  <c r="NH11" i="3"/>
  <c r="CB14" i="4"/>
  <c r="CF14" i="4" s="1"/>
  <c r="NH14" i="3"/>
  <c r="NG14" i="3"/>
  <c r="CE28" i="4"/>
  <c r="AM154" i="6" s="1"/>
  <c r="CG28" i="4"/>
  <c r="AQ154" i="6" s="1"/>
  <c r="CD28" i="4"/>
  <c r="AK154" i="6" s="1"/>
  <c r="AO154" i="6" s="1"/>
  <c r="CC28" i="4"/>
  <c r="AJ154" i="6" s="1"/>
  <c r="BU25" i="4"/>
  <c r="AM131" i="6" s="1"/>
  <c r="BS25" i="4"/>
  <c r="BT25" i="4"/>
  <c r="AK131" i="6" s="1"/>
  <c r="AO131" i="6" s="1"/>
  <c r="BT11" i="4"/>
  <c r="BS11" i="4"/>
  <c r="BU11" i="4"/>
  <c r="BS12" i="4"/>
  <c r="Z128" i="6" s="1"/>
  <c r="BU12" i="4"/>
  <c r="AC128" i="6" s="1"/>
  <c r="BT12" i="4"/>
  <c r="AA128" i="6" s="1"/>
  <c r="VN94" i="3"/>
  <c r="VO94" i="3"/>
  <c r="VP94" i="3" s="1"/>
  <c r="UU95" i="3"/>
  <c r="UT95" i="3"/>
  <c r="QE101" i="3"/>
  <c r="QD101" i="3"/>
  <c r="BM12" i="4"/>
  <c r="AG108" i="6" s="1"/>
  <c r="AE108" i="6"/>
  <c r="BM15" i="4"/>
  <c r="AG111" i="6" s="1"/>
  <c r="AE111" i="6"/>
  <c r="BM11" i="4"/>
  <c r="AC107" i="6"/>
  <c r="BK16" i="4"/>
  <c r="AC112" i="6" s="1"/>
  <c r="BM14" i="4"/>
  <c r="AG110" i="6" s="1"/>
  <c r="NX103" i="3"/>
  <c r="NW2" i="3"/>
  <c r="CO2" i="4" s="1"/>
  <c r="BW30" i="4"/>
  <c r="AQ136" i="6" s="1"/>
  <c r="AJ136" i="6"/>
  <c r="BS21" i="4"/>
  <c r="AJ127" i="6" s="1"/>
  <c r="BU21" i="4"/>
  <c r="AM127" i="6" s="1"/>
  <c r="BT21" i="4"/>
  <c r="AK127" i="6" s="1"/>
  <c r="XC92" i="3"/>
  <c r="XB92" i="3"/>
  <c r="WI93" i="3"/>
  <c r="WJ93" i="3" s="1"/>
  <c r="WH93" i="3"/>
  <c r="RR99" i="3"/>
  <c r="RS99" i="3"/>
  <c r="SL98" i="3"/>
  <c r="SM98" i="3"/>
  <c r="XA93" i="3"/>
  <c r="XG93" i="3"/>
  <c r="XE93" i="3"/>
  <c r="XH93" i="3"/>
  <c r="UF97" i="3"/>
  <c r="UC97" i="3"/>
  <c r="UE97" i="3"/>
  <c r="TY97" i="3"/>
  <c r="SO99" i="3"/>
  <c r="SK99" i="3"/>
  <c r="SR99" i="3"/>
  <c r="SQ99" i="3"/>
  <c r="RD101" i="3"/>
  <c r="RA101" i="3"/>
  <c r="RC101" i="3"/>
  <c r="QW101" i="3"/>
  <c r="TE98" i="3"/>
  <c r="TL98" i="3"/>
  <c r="TK98" i="3"/>
  <c r="TI98" i="3"/>
  <c r="CC25" i="4"/>
  <c r="AJ151" i="6" s="1"/>
  <c r="CD25" i="4"/>
  <c r="AK151" i="6" s="1"/>
  <c r="AO151" i="6" s="1"/>
  <c r="CE25" i="4"/>
  <c r="AM151" i="6" s="1"/>
  <c r="CG25" i="4"/>
  <c r="AQ151" i="6" s="1"/>
  <c r="CB12" i="4"/>
  <c r="CF12" i="4" s="1"/>
  <c r="NG12" i="3"/>
  <c r="NH12" i="3"/>
  <c r="NH16" i="3"/>
  <c r="CB21" i="4"/>
  <c r="CF21" i="4" s="1"/>
  <c r="CE29" i="4"/>
  <c r="AM155" i="6" s="1"/>
  <c r="CG29" i="4"/>
  <c r="AQ155" i="6" s="1"/>
  <c r="CD29" i="4"/>
  <c r="AK155" i="6" s="1"/>
  <c r="AO155" i="6" s="1"/>
  <c r="CC29" i="4"/>
  <c r="AJ155" i="6" s="1"/>
  <c r="NG17" i="3"/>
  <c r="CB22" i="4"/>
  <c r="CF22" i="4" s="1"/>
  <c r="NG13" i="3"/>
  <c r="CB13" i="4"/>
  <c r="CF13" i="4" s="1"/>
  <c r="NH13" i="3"/>
  <c r="KK20" i="9"/>
  <c r="AJ67" i="6"/>
  <c r="AO67" i="6"/>
  <c r="AO88" i="6"/>
  <c r="AO107" i="6"/>
  <c r="AK117" i="6"/>
  <c r="AL117" i="6" s="1"/>
  <c r="AM117" i="6"/>
  <c r="AQ88" i="6"/>
  <c r="AQ87" i="6"/>
  <c r="AM77" i="6"/>
  <c r="AE71" i="6"/>
  <c r="AQ77" i="6"/>
  <c r="AE68" i="6"/>
  <c r="AG68" i="6"/>
  <c r="AE88" i="6"/>
  <c r="AE91" i="6"/>
  <c r="AE87" i="6"/>
  <c r="AG69" i="6"/>
  <c r="AA69" i="6"/>
  <c r="AG71" i="6"/>
  <c r="Z70" i="6"/>
  <c r="AM97" i="6"/>
  <c r="AC70" i="6"/>
  <c r="AE70" i="6" s="1"/>
  <c r="AK77" i="6"/>
  <c r="AL69" i="6" s="1"/>
  <c r="AG67" i="6"/>
  <c r="AC69" i="6"/>
  <c r="AO87" i="6"/>
  <c r="AK97" i="6"/>
  <c r="AE90" i="6"/>
  <c r="AP16" i="4"/>
  <c r="AQ16" i="4"/>
  <c r="AS14" i="4"/>
  <c r="AE67" i="6"/>
  <c r="PM15" i="3"/>
  <c r="OS17" i="3"/>
  <c r="OS16" i="3"/>
  <c r="UP98" i="3"/>
  <c r="JP22" i="9"/>
  <c r="OS13" i="3"/>
  <c r="OS14" i="3"/>
  <c r="DU22" i="9"/>
  <c r="RN102" i="3"/>
  <c r="OS11" i="3"/>
  <c r="QT103" i="3"/>
  <c r="FT22" i="9"/>
  <c r="OS15" i="3"/>
  <c r="BW21" i="9"/>
  <c r="LN22" i="9"/>
  <c r="Y22" i="9"/>
  <c r="HR22" i="9"/>
  <c r="WD96" i="3"/>
  <c r="WX95" i="3"/>
  <c r="OS12" i="3"/>
  <c r="TV99" i="3"/>
  <c r="TB100" i="3"/>
  <c r="SH101" i="3"/>
  <c r="VJ97" i="3"/>
  <c r="Q19" i="12" l="1"/>
  <c r="O19" i="12"/>
  <c r="CC20" i="9"/>
  <c r="CQ20" i="9"/>
  <c r="CR20" i="9" s="1"/>
  <c r="BW23" i="4"/>
  <c r="AQ129" i="6" s="1"/>
  <c r="BZ20" i="9"/>
  <c r="CA20" i="9" s="1"/>
  <c r="CF20" i="9"/>
  <c r="CB20" i="9"/>
  <c r="AF20" i="9"/>
  <c r="AG20" i="9" s="1"/>
  <c r="BX22" i="9"/>
  <c r="BY21" i="9"/>
  <c r="CC21" i="9" s="1"/>
  <c r="RT99" i="3"/>
  <c r="UB96" i="3"/>
  <c r="TH97" i="3"/>
  <c r="SN98" i="3"/>
  <c r="QF101" i="3"/>
  <c r="PL102" i="3"/>
  <c r="EB19" i="9"/>
  <c r="EC19" i="9" s="1"/>
  <c r="LU20" i="9"/>
  <c r="LV20" i="9" s="1"/>
  <c r="HY19" i="9"/>
  <c r="HZ19" i="9" s="1"/>
  <c r="GA19" i="9"/>
  <c r="GB19" i="9" s="1"/>
  <c r="JW20" i="9"/>
  <c r="JX20" i="9" s="1"/>
  <c r="CD20" i="9"/>
  <c r="CE20" i="9" s="1"/>
  <c r="BW22" i="4"/>
  <c r="AQ128" i="6" s="1"/>
  <c r="EA20" i="9"/>
  <c r="GO18" i="9"/>
  <c r="HW20" i="9"/>
  <c r="HX20" i="9"/>
  <c r="HY20" i="9" s="1"/>
  <c r="HZ20" i="9" s="1"/>
  <c r="FY20" i="9"/>
  <c r="GA20" i="9" s="1"/>
  <c r="GB20" i="9" s="1"/>
  <c r="DZ20" i="9"/>
  <c r="JQ23" i="9"/>
  <c r="JR22" i="9"/>
  <c r="LP22" i="9"/>
  <c r="LO23" i="9"/>
  <c r="AA22" i="9"/>
  <c r="Z23" i="9"/>
  <c r="HT22" i="9"/>
  <c r="HS23" i="9"/>
  <c r="FU23" i="9"/>
  <c r="FV22" i="9"/>
  <c r="DW22" i="9"/>
  <c r="DV23" i="9"/>
  <c r="C21" i="14"/>
  <c r="FW21" i="9"/>
  <c r="FX21" i="9" s="1"/>
  <c r="FY21" i="9"/>
  <c r="FZ21" i="9"/>
  <c r="C21" i="13"/>
  <c r="DX21" i="9"/>
  <c r="DY21" i="9" s="1"/>
  <c r="EA21" i="9"/>
  <c r="DZ21" i="9"/>
  <c r="O20" i="12"/>
  <c r="Q20" i="12"/>
  <c r="S20" i="12"/>
  <c r="K20" i="12"/>
  <c r="JS21" i="9"/>
  <c r="JT21" i="9" s="1"/>
  <c r="C21" i="16"/>
  <c r="JU21" i="9"/>
  <c r="JV21" i="9"/>
  <c r="CF21" i="9"/>
  <c r="LQ21" i="9"/>
  <c r="LR21" i="9" s="1"/>
  <c r="C21" i="17"/>
  <c r="MI21" i="9"/>
  <c r="LS21" i="9"/>
  <c r="LT21" i="9"/>
  <c r="C21" i="10"/>
  <c r="AB21" i="9"/>
  <c r="AC21" i="9" s="1"/>
  <c r="AE21" i="9"/>
  <c r="AD21" i="9"/>
  <c r="HU21" i="9"/>
  <c r="HV21" i="9" s="1"/>
  <c r="C21" i="15"/>
  <c r="IM21" i="9"/>
  <c r="HW21" i="9"/>
  <c r="HX21" i="9"/>
  <c r="BW14" i="4"/>
  <c r="AG130" i="6" s="1"/>
  <c r="BW15" i="4"/>
  <c r="AG131" i="6" s="1"/>
  <c r="VL97" i="3"/>
  <c r="VK98" i="3"/>
  <c r="WE97" i="3"/>
  <c r="WF96" i="3"/>
  <c r="TD100" i="3"/>
  <c r="TC101" i="3"/>
  <c r="SJ101" i="3"/>
  <c r="SI102" i="3"/>
  <c r="TX99" i="3"/>
  <c r="TW100" i="3"/>
  <c r="OT34" i="3"/>
  <c r="OT66" i="3"/>
  <c r="OT11" i="3"/>
  <c r="OT43" i="3"/>
  <c r="OT75" i="3"/>
  <c r="OT20" i="3"/>
  <c r="CV25" i="4" s="1"/>
  <c r="CZ25" i="4" s="1"/>
  <c r="OT52" i="3"/>
  <c r="OT84" i="3"/>
  <c r="OT77" i="3"/>
  <c r="OT65" i="3"/>
  <c r="OT85" i="3"/>
  <c r="OT22" i="3"/>
  <c r="CV27" i="4" s="1"/>
  <c r="CZ27" i="4" s="1"/>
  <c r="OT54" i="3"/>
  <c r="OT86" i="3"/>
  <c r="OT31" i="3"/>
  <c r="OT63" i="3"/>
  <c r="OT95" i="3"/>
  <c r="OT40" i="3"/>
  <c r="OT72" i="3"/>
  <c r="OT29" i="3"/>
  <c r="OT17" i="3"/>
  <c r="OT37" i="3"/>
  <c r="OT101" i="3"/>
  <c r="OT58" i="3"/>
  <c r="OT35" i="3"/>
  <c r="OT12" i="3"/>
  <c r="OT76" i="3"/>
  <c r="OT33" i="3"/>
  <c r="OT102" i="3"/>
  <c r="OT19" i="3"/>
  <c r="CV24" i="4" s="1"/>
  <c r="CZ24" i="4" s="1"/>
  <c r="OT60" i="3"/>
  <c r="OT98" i="3"/>
  <c r="OT78" i="3"/>
  <c r="OT32" i="3"/>
  <c r="OT73" i="3"/>
  <c r="OT62" i="3"/>
  <c r="OT39" i="3"/>
  <c r="OT16" i="3"/>
  <c r="OT80" i="3"/>
  <c r="OT49" i="3"/>
  <c r="OT103" i="3"/>
  <c r="OT51" i="3"/>
  <c r="OT92" i="3"/>
  <c r="OT46" i="3"/>
  <c r="OT87" i="3"/>
  <c r="OT57" i="3"/>
  <c r="OT18" i="3"/>
  <c r="CV23" i="4" s="1"/>
  <c r="CZ23" i="4" s="1"/>
  <c r="OT50" i="3"/>
  <c r="OT82" i="3"/>
  <c r="OT27" i="3"/>
  <c r="OT59" i="3"/>
  <c r="OT91" i="3"/>
  <c r="OT36" i="3"/>
  <c r="OT68" i="3"/>
  <c r="OT13" i="3"/>
  <c r="OT89" i="3"/>
  <c r="OT21" i="3"/>
  <c r="CV26" i="4" s="1"/>
  <c r="CZ26" i="4" s="1"/>
  <c r="OT100" i="3"/>
  <c r="OT38" i="3"/>
  <c r="OT70" i="3"/>
  <c r="OT15" i="3"/>
  <c r="OT47" i="3"/>
  <c r="OT79" i="3"/>
  <c r="OT24" i="3"/>
  <c r="CV29" i="4" s="1"/>
  <c r="CZ29" i="4" s="1"/>
  <c r="OT56" i="3"/>
  <c r="OT88" i="3"/>
  <c r="OT93" i="3"/>
  <c r="OT81" i="3"/>
  <c r="OT97" i="3"/>
  <c r="OT26" i="3"/>
  <c r="OT90" i="3"/>
  <c r="OT67" i="3"/>
  <c r="OT44" i="3"/>
  <c r="OT45" i="3"/>
  <c r="OT53" i="3"/>
  <c r="OT42" i="3"/>
  <c r="OT83" i="3"/>
  <c r="OT41" i="3"/>
  <c r="OT14" i="3"/>
  <c r="OT55" i="3"/>
  <c r="OT96" i="3"/>
  <c r="OT30" i="3"/>
  <c r="OT94" i="3"/>
  <c r="OT71" i="3"/>
  <c r="OT48" i="3"/>
  <c r="OT61" i="3"/>
  <c r="OT69" i="3"/>
  <c r="OT74" i="3"/>
  <c r="OT28" i="3"/>
  <c r="OT25" i="3"/>
  <c r="CV30" i="4" s="1"/>
  <c r="CZ30" i="4" s="1"/>
  <c r="OT23" i="3"/>
  <c r="CV28" i="4" s="1"/>
  <c r="CZ28" i="4" s="1"/>
  <c r="OT64" i="3"/>
  <c r="OT99" i="3"/>
  <c r="UQ99" i="3"/>
  <c r="UR98" i="3"/>
  <c r="RP102" i="3"/>
  <c r="RO103" i="3"/>
  <c r="QV103" i="3"/>
  <c r="WZ95" i="3"/>
  <c r="WY96" i="3"/>
  <c r="CC13" i="4"/>
  <c r="Z149" i="6" s="1"/>
  <c r="CE13" i="4"/>
  <c r="AC149" i="6" s="1"/>
  <c r="CD13" i="4"/>
  <c r="AA149" i="6" s="1"/>
  <c r="CC21" i="4"/>
  <c r="AJ147" i="6" s="1"/>
  <c r="CD21" i="4"/>
  <c r="AK147" i="6" s="1"/>
  <c r="CE21" i="4"/>
  <c r="AM147" i="6" s="1"/>
  <c r="CE12" i="4"/>
  <c r="AC148" i="6" s="1"/>
  <c r="CD12" i="4"/>
  <c r="AA148" i="6" s="1"/>
  <c r="CC12" i="4"/>
  <c r="Z148" i="6" s="1"/>
  <c r="XB93" i="3"/>
  <c r="XC93" i="3"/>
  <c r="AC113" i="6"/>
  <c r="AD107" i="6" s="1"/>
  <c r="AE128" i="6"/>
  <c r="BW11" i="4"/>
  <c r="Z127" i="6"/>
  <c r="WH94" i="3"/>
  <c r="WI94" i="3"/>
  <c r="QX101" i="3"/>
  <c r="QY101" i="3"/>
  <c r="SL99" i="3"/>
  <c r="SM99" i="3"/>
  <c r="TZ97" i="3"/>
  <c r="UA97" i="3"/>
  <c r="XD92" i="3"/>
  <c r="BW21" i="4"/>
  <c r="AQ127" i="6" s="1"/>
  <c r="AM137" i="6"/>
  <c r="AG107" i="6"/>
  <c r="BM16" i="4"/>
  <c r="AG112" i="6" s="1"/>
  <c r="UV95" i="3"/>
  <c r="BW12" i="4"/>
  <c r="AG128" i="6" s="1"/>
  <c r="AC127" i="6"/>
  <c r="BU16" i="4"/>
  <c r="AC132" i="6" s="1"/>
  <c r="AA127" i="6"/>
  <c r="BT16" i="4"/>
  <c r="AA132" i="6" s="1"/>
  <c r="BW25" i="4"/>
  <c r="AQ131" i="6" s="1"/>
  <c r="AJ131" i="6"/>
  <c r="CE14" i="4"/>
  <c r="AC150" i="6" s="1"/>
  <c r="CD14" i="4"/>
  <c r="AA150" i="6" s="1"/>
  <c r="CC14" i="4"/>
  <c r="Z150" i="6" s="1"/>
  <c r="CD11" i="4"/>
  <c r="CC11" i="4"/>
  <c r="Z147" i="6" s="1"/>
  <c r="CE11" i="4"/>
  <c r="QE102" i="3"/>
  <c r="QD102" i="3"/>
  <c r="PK103" i="3"/>
  <c r="PJ103" i="3"/>
  <c r="PJ2" i="3" s="1"/>
  <c r="DH2" i="4" s="1"/>
  <c r="OR103" i="3"/>
  <c r="OQ2" i="3"/>
  <c r="CY2" i="4" s="1"/>
  <c r="AE112" i="6"/>
  <c r="AE129" i="6"/>
  <c r="CC15" i="4"/>
  <c r="Z151" i="6" s="1"/>
  <c r="CD15" i="4"/>
  <c r="AA151" i="6" s="1"/>
  <c r="CE15" i="4"/>
  <c r="AC151" i="6" s="1"/>
  <c r="QJ103" i="3"/>
  <c r="QC103" i="3"/>
  <c r="QI103" i="3"/>
  <c r="QG103" i="3"/>
  <c r="QJ3" i="3"/>
  <c r="QJ4" i="3" s="1"/>
  <c r="QJ5" i="3" s="1"/>
  <c r="UZ97" i="3"/>
  <c r="UY97" i="3"/>
  <c r="UW97" i="3"/>
  <c r="US97" i="3"/>
  <c r="RU101" i="3"/>
  <c r="RQ101" i="3"/>
  <c r="RX101" i="3"/>
  <c r="RW101" i="3"/>
  <c r="RC102" i="3"/>
  <c r="QW102" i="3"/>
  <c r="RA102" i="3"/>
  <c r="RD102" i="3"/>
  <c r="XH94" i="3"/>
  <c r="XA94" i="3"/>
  <c r="XE94" i="3"/>
  <c r="XG94" i="3"/>
  <c r="OA12" i="3"/>
  <c r="OB12" i="3"/>
  <c r="CL12" i="4"/>
  <c r="CP12" i="4" s="1"/>
  <c r="OA18" i="3"/>
  <c r="OB18" i="3"/>
  <c r="CL23" i="4"/>
  <c r="CP23" i="4" s="1"/>
  <c r="OB25" i="3"/>
  <c r="CL30" i="4"/>
  <c r="CP30" i="4" s="1"/>
  <c r="OA25" i="3"/>
  <c r="OB22" i="3"/>
  <c r="OA22" i="3"/>
  <c r="CL27" i="4"/>
  <c r="CP27" i="4" s="1"/>
  <c r="OA23" i="3"/>
  <c r="CL28" i="4"/>
  <c r="CP28" i="4" s="1"/>
  <c r="OB23" i="3"/>
  <c r="CL14" i="4"/>
  <c r="CP14" i="4" s="1"/>
  <c r="OB14" i="3"/>
  <c r="OA14" i="3"/>
  <c r="OA17" i="3"/>
  <c r="OB17" i="3"/>
  <c r="CL22" i="4"/>
  <c r="CP22" i="4" s="1"/>
  <c r="CC22" i="4"/>
  <c r="AJ148" i="6" s="1"/>
  <c r="CD22" i="4"/>
  <c r="AK148" i="6" s="1"/>
  <c r="CE22" i="4"/>
  <c r="AM148" i="6" s="1"/>
  <c r="TG98" i="3"/>
  <c r="TF98" i="3"/>
  <c r="AK137" i="6"/>
  <c r="AO127" i="6"/>
  <c r="UU96" i="3"/>
  <c r="UT96" i="3"/>
  <c r="VO95" i="3"/>
  <c r="VN95" i="3"/>
  <c r="RR100" i="3"/>
  <c r="RS100" i="3"/>
  <c r="RT100" i="3" s="1"/>
  <c r="BW29" i="4"/>
  <c r="AQ135" i="6" s="1"/>
  <c r="AJ135" i="6"/>
  <c r="BW26" i="4"/>
  <c r="AQ132" i="6" s="1"/>
  <c r="AJ132" i="6"/>
  <c r="BW27" i="4"/>
  <c r="AQ133" i="6" s="1"/>
  <c r="AJ133" i="6"/>
  <c r="AE130" i="6"/>
  <c r="AE107" i="6"/>
  <c r="AA113" i="6"/>
  <c r="AB107" i="6" s="1"/>
  <c r="BW13" i="4"/>
  <c r="AG129" i="6" s="1"/>
  <c r="Z129" i="6"/>
  <c r="AE131" i="6"/>
  <c r="VQ96" i="3"/>
  <c r="VT96" i="3"/>
  <c r="VM96" i="3"/>
  <c r="VS96" i="3"/>
  <c r="WM95" i="3"/>
  <c r="WG95" i="3"/>
  <c r="WN95" i="3"/>
  <c r="WK95" i="3"/>
  <c r="TL99" i="3"/>
  <c r="TI99" i="3"/>
  <c r="TK99" i="3"/>
  <c r="TE99" i="3"/>
  <c r="SK100" i="3"/>
  <c r="SQ100" i="3"/>
  <c r="SO100" i="3"/>
  <c r="SR100" i="3"/>
  <c r="UF98" i="3"/>
  <c r="UC98" i="3"/>
  <c r="UE98" i="3"/>
  <c r="TY98" i="3"/>
  <c r="OB24" i="3"/>
  <c r="OA24" i="3"/>
  <c r="CL29" i="4"/>
  <c r="CP29" i="4" s="1"/>
  <c r="OB19" i="3"/>
  <c r="CL24" i="4"/>
  <c r="CP24" i="4" s="1"/>
  <c r="OA19" i="3"/>
  <c r="OA21" i="3"/>
  <c r="OB21" i="3"/>
  <c r="CL26" i="4"/>
  <c r="CP26" i="4" s="1"/>
  <c r="OB26" i="3"/>
  <c r="OA26" i="3"/>
  <c r="CL11" i="4"/>
  <c r="CP11" i="4" s="1"/>
  <c r="OB11" i="3"/>
  <c r="OA11" i="3"/>
  <c r="CL13" i="4"/>
  <c r="CP13" i="4" s="1"/>
  <c r="OB13" i="3"/>
  <c r="OA13" i="3"/>
  <c r="OB20" i="3"/>
  <c r="OA20" i="3"/>
  <c r="CL25" i="4"/>
  <c r="CP25" i="4" s="1"/>
  <c r="OB15" i="3"/>
  <c r="CL15" i="4"/>
  <c r="CP15" i="4" s="1"/>
  <c r="OA15" i="3"/>
  <c r="CL21" i="4"/>
  <c r="CP21" i="4" s="1"/>
  <c r="OB16" i="3"/>
  <c r="OA16" i="3"/>
  <c r="KK21" i="9"/>
  <c r="AN117" i="6"/>
  <c r="AN113" i="6"/>
  <c r="AN109" i="6"/>
  <c r="AN111" i="6"/>
  <c r="AN114" i="6"/>
  <c r="AN116" i="6"/>
  <c r="AN112" i="6"/>
  <c r="AN108" i="6"/>
  <c r="AN115" i="6"/>
  <c r="AN107" i="6"/>
  <c r="AN110" i="6"/>
  <c r="AN87" i="6"/>
  <c r="AN97" i="6"/>
  <c r="AN93" i="6"/>
  <c r="AN89" i="6"/>
  <c r="AN96" i="6"/>
  <c r="AN92" i="6"/>
  <c r="AN88" i="6"/>
  <c r="AN95" i="6"/>
  <c r="AN91" i="6"/>
  <c r="AN94" i="6"/>
  <c r="AN90" i="6"/>
  <c r="AL114" i="6"/>
  <c r="AL110" i="6"/>
  <c r="AL113" i="6"/>
  <c r="AL109" i="6"/>
  <c r="AL116" i="6"/>
  <c r="AL112" i="6"/>
  <c r="AL108" i="6"/>
  <c r="AL115" i="6"/>
  <c r="AL111" i="6"/>
  <c r="AL107" i="6"/>
  <c r="AN72" i="6"/>
  <c r="AN67" i="6"/>
  <c r="AN69" i="6"/>
  <c r="AN76" i="6"/>
  <c r="AN70" i="6"/>
  <c r="AQ97" i="6"/>
  <c r="AO117" i="6"/>
  <c r="AN68" i="6"/>
  <c r="AN74" i="6"/>
  <c r="AN77" i="6"/>
  <c r="AN71" i="6"/>
  <c r="AN73" i="6"/>
  <c r="AN75" i="6"/>
  <c r="AQ117" i="6"/>
  <c r="AL87" i="6"/>
  <c r="AL97" i="6"/>
  <c r="AL93" i="6"/>
  <c r="AL89" i="6"/>
  <c r="AL96" i="6"/>
  <c r="AL92" i="6"/>
  <c r="AL88" i="6"/>
  <c r="AL95" i="6"/>
  <c r="AL91" i="6"/>
  <c r="AL94" i="6"/>
  <c r="AL90" i="6"/>
  <c r="AO97" i="6"/>
  <c r="AR69" i="6"/>
  <c r="AR72" i="6"/>
  <c r="AR74" i="6"/>
  <c r="AR67" i="6"/>
  <c r="AR70" i="6"/>
  <c r="AR68" i="6"/>
  <c r="AR77" i="6"/>
  <c r="AR75" i="6"/>
  <c r="AL70" i="6"/>
  <c r="AL68" i="6"/>
  <c r="AL74" i="6"/>
  <c r="AL76" i="6"/>
  <c r="AO77" i="6"/>
  <c r="AP72" i="6" s="1"/>
  <c r="AL71" i="6"/>
  <c r="AL75" i="6"/>
  <c r="AL72" i="6"/>
  <c r="AL67" i="6"/>
  <c r="AE69" i="6"/>
  <c r="AR71" i="6"/>
  <c r="AR76" i="6"/>
  <c r="AR73" i="6"/>
  <c r="AG70" i="6"/>
  <c r="AL77" i="6"/>
  <c r="AC72" i="6"/>
  <c r="AC73" i="6" s="1"/>
  <c r="AD73" i="6" s="1"/>
  <c r="AC93" i="6"/>
  <c r="AA72" i="6"/>
  <c r="AL73" i="6"/>
  <c r="AE89" i="6"/>
  <c r="AS16" i="4"/>
  <c r="WD97" i="3"/>
  <c r="DU23" i="9"/>
  <c r="UP99" i="3"/>
  <c r="BW22" i="9"/>
  <c r="PM14" i="3"/>
  <c r="VJ98" i="3"/>
  <c r="PM11" i="3"/>
  <c r="SH102" i="3"/>
  <c r="HR23" i="9"/>
  <c r="TV100" i="3"/>
  <c r="RN103" i="3"/>
  <c r="WX96" i="3"/>
  <c r="TB101" i="3"/>
  <c r="FT23" i="9"/>
  <c r="Y23" i="9"/>
  <c r="LN23" i="9"/>
  <c r="JP23" i="9"/>
  <c r="PM12" i="3"/>
  <c r="PM13" i="3"/>
  <c r="QG14" i="3"/>
  <c r="BZ21" i="9" l="1"/>
  <c r="CA21" i="9" s="1"/>
  <c r="C21" i="12"/>
  <c r="K21" i="12" s="1"/>
  <c r="CB21" i="9"/>
  <c r="CQ21" i="9"/>
  <c r="CR21" i="9" s="1"/>
  <c r="GA21" i="9"/>
  <c r="GB21" i="9" s="1"/>
  <c r="BY22" i="9"/>
  <c r="CF22" i="9" s="1"/>
  <c r="BX23" i="9"/>
  <c r="UB97" i="3"/>
  <c r="TH98" i="3"/>
  <c r="SN99" i="3"/>
  <c r="WJ94" i="3"/>
  <c r="QF102" i="3"/>
  <c r="QZ101" i="3"/>
  <c r="XD93" i="3"/>
  <c r="EB20" i="9"/>
  <c r="EC20" i="9" s="1"/>
  <c r="HY21" i="9"/>
  <c r="HZ21" i="9" s="1"/>
  <c r="LU21" i="9"/>
  <c r="LV21" i="9" s="1"/>
  <c r="JW21" i="9"/>
  <c r="JX21" i="9" s="1"/>
  <c r="CD21" i="9"/>
  <c r="CE21" i="9" s="1"/>
  <c r="EB21" i="9"/>
  <c r="EC21" i="9" s="1"/>
  <c r="AF21" i="9"/>
  <c r="AG21" i="9" s="1"/>
  <c r="GO19" i="9"/>
  <c r="CG22" i="4"/>
  <c r="AQ148" i="6" s="1"/>
  <c r="AO148" i="6"/>
  <c r="CG21" i="4"/>
  <c r="AQ147" i="6" s="1"/>
  <c r="CG11" i="4"/>
  <c r="AG147" i="6" s="1"/>
  <c r="AD112" i="6"/>
  <c r="DV24" i="9"/>
  <c r="DW23" i="9"/>
  <c r="HS24" i="9"/>
  <c r="HT23" i="9"/>
  <c r="Z24" i="9"/>
  <c r="AA23" i="9"/>
  <c r="LO24" i="9"/>
  <c r="LP23" i="9"/>
  <c r="FU24" i="9"/>
  <c r="FV23" i="9"/>
  <c r="JR23" i="9"/>
  <c r="JQ24" i="9"/>
  <c r="C22" i="14"/>
  <c r="FW22" i="9"/>
  <c r="FX22" i="9" s="1"/>
  <c r="FZ22" i="9"/>
  <c r="FY22" i="9"/>
  <c r="C22" i="16"/>
  <c r="JS22" i="9"/>
  <c r="JT22" i="9" s="1"/>
  <c r="JV22" i="9"/>
  <c r="JU22" i="9"/>
  <c r="C22" i="13"/>
  <c r="DX22" i="9"/>
  <c r="DY22" i="9" s="1"/>
  <c r="DZ22" i="9"/>
  <c r="EA22" i="9"/>
  <c r="HU22" i="9"/>
  <c r="HV22" i="9" s="1"/>
  <c r="C22" i="15"/>
  <c r="IM22" i="9"/>
  <c r="HW22" i="9"/>
  <c r="HX22" i="9"/>
  <c r="C22" i="10"/>
  <c r="AD22" i="9"/>
  <c r="AB22" i="9"/>
  <c r="AC22" i="9" s="1"/>
  <c r="AE22" i="9"/>
  <c r="C22" i="17"/>
  <c r="LQ22" i="9"/>
  <c r="LR22" i="9" s="1"/>
  <c r="MI22" i="9"/>
  <c r="LS22" i="9"/>
  <c r="LT22" i="9"/>
  <c r="VP95" i="3"/>
  <c r="UV96" i="3"/>
  <c r="RP103" i="3"/>
  <c r="PN17" i="3"/>
  <c r="PN16" i="3"/>
  <c r="DF21" i="4" s="1"/>
  <c r="DJ21" i="4" s="1"/>
  <c r="PN20" i="3"/>
  <c r="PN11" i="3"/>
  <c r="PN28" i="3"/>
  <c r="PP28" i="3" s="1"/>
  <c r="PN34" i="3"/>
  <c r="PN66" i="3"/>
  <c r="PN31" i="3"/>
  <c r="PN63" i="3"/>
  <c r="PN95" i="3"/>
  <c r="PN40" i="3"/>
  <c r="PN72" i="3"/>
  <c r="PN37" i="3"/>
  <c r="PN33" i="3"/>
  <c r="PN97" i="3"/>
  <c r="PN30" i="3"/>
  <c r="PN94" i="3"/>
  <c r="PN59" i="3"/>
  <c r="PN52" i="3"/>
  <c r="PN85" i="3"/>
  <c r="PN93" i="3"/>
  <c r="PN22" i="3"/>
  <c r="DF27" i="4" s="1"/>
  <c r="DJ27" i="4" s="1"/>
  <c r="PN54" i="3"/>
  <c r="PN86" i="3"/>
  <c r="PN51" i="3"/>
  <c r="PN83" i="3"/>
  <c r="PN60" i="3"/>
  <c r="PN92" i="3"/>
  <c r="PN49" i="3"/>
  <c r="PN81" i="3"/>
  <c r="PN98" i="3"/>
  <c r="PN46" i="3"/>
  <c r="PN29" i="3"/>
  <c r="PN42" i="3"/>
  <c r="PN74" i="3"/>
  <c r="PN39" i="3"/>
  <c r="PN71" i="3"/>
  <c r="PN32" i="3"/>
  <c r="PN64" i="3"/>
  <c r="PN96" i="3"/>
  <c r="PN65" i="3"/>
  <c r="PN12" i="3"/>
  <c r="PN99" i="3"/>
  <c r="PN78" i="3"/>
  <c r="PN36" i="3"/>
  <c r="PN89" i="3"/>
  <c r="PN13" i="3"/>
  <c r="PN19" i="3"/>
  <c r="PN21" i="3"/>
  <c r="PN18" i="3"/>
  <c r="PN15" i="3"/>
  <c r="PN14" i="3"/>
  <c r="PN24" i="3"/>
  <c r="PN50" i="3"/>
  <c r="PN82" i="3"/>
  <c r="PN47" i="3"/>
  <c r="PN79" i="3"/>
  <c r="PN23" i="3"/>
  <c r="DF28" i="4" s="1"/>
  <c r="DJ28" i="4" s="1"/>
  <c r="PN56" i="3"/>
  <c r="PN88" i="3"/>
  <c r="PN41" i="3"/>
  <c r="PN45" i="3"/>
  <c r="PN101" i="3"/>
  <c r="PN62" i="3"/>
  <c r="PN27" i="3"/>
  <c r="PN91" i="3"/>
  <c r="PN68" i="3"/>
  <c r="PN25" i="3"/>
  <c r="DF30" i="4" s="1"/>
  <c r="DJ30" i="4" s="1"/>
  <c r="PN100" i="3"/>
  <c r="PN38" i="3"/>
  <c r="PN70" i="3"/>
  <c r="PN35" i="3"/>
  <c r="PN67" i="3"/>
  <c r="PN44" i="3"/>
  <c r="PN76" i="3"/>
  <c r="PN53" i="3"/>
  <c r="PN57" i="3"/>
  <c r="PN61" i="3"/>
  <c r="PN102" i="3"/>
  <c r="PN43" i="3"/>
  <c r="PN26" i="3"/>
  <c r="PN58" i="3"/>
  <c r="PN90" i="3"/>
  <c r="PN55" i="3"/>
  <c r="PN87" i="3"/>
  <c r="PN48" i="3"/>
  <c r="PN80" i="3"/>
  <c r="PN69" i="3"/>
  <c r="PN73" i="3"/>
  <c r="PN77" i="3"/>
  <c r="PN103" i="3"/>
  <c r="PN75" i="3"/>
  <c r="PN84" i="3"/>
  <c r="WY97" i="3"/>
  <c r="WZ96" i="3"/>
  <c r="UR99" i="3"/>
  <c r="UQ100" i="3"/>
  <c r="TW101" i="3"/>
  <c r="TX100" i="3"/>
  <c r="SJ102" i="3"/>
  <c r="SI103" i="3"/>
  <c r="TD101" i="3"/>
  <c r="TC102" i="3"/>
  <c r="VK99" i="3"/>
  <c r="VL98" i="3"/>
  <c r="WE98" i="3"/>
  <c r="WF97" i="3"/>
  <c r="CN13" i="4"/>
  <c r="AA169" i="6" s="1"/>
  <c r="CO13" i="4"/>
  <c r="AC169" i="6" s="1"/>
  <c r="CM13" i="4"/>
  <c r="Z169" i="6" s="1"/>
  <c r="CM26" i="4"/>
  <c r="AJ172" i="6" s="1"/>
  <c r="CO26" i="4"/>
  <c r="AM172" i="6" s="1"/>
  <c r="CN26" i="4"/>
  <c r="AK172" i="6" s="1"/>
  <c r="CM24" i="4"/>
  <c r="AJ170" i="6" s="1"/>
  <c r="CN24" i="4"/>
  <c r="AK170" i="6" s="1"/>
  <c r="CO24" i="4"/>
  <c r="AM170" i="6" s="1"/>
  <c r="CN29" i="4"/>
  <c r="AK175" i="6" s="1"/>
  <c r="CM29" i="4"/>
  <c r="AJ175" i="6" s="1"/>
  <c r="CO29" i="4"/>
  <c r="AM175" i="6" s="1"/>
  <c r="CQ29" i="4"/>
  <c r="AQ175" i="6" s="1"/>
  <c r="SL100" i="3"/>
  <c r="SM100" i="3"/>
  <c r="VO96" i="3"/>
  <c r="VN96" i="3"/>
  <c r="CO22" i="4"/>
  <c r="AM168" i="6" s="1"/>
  <c r="CN22" i="4"/>
  <c r="AK168" i="6" s="1"/>
  <c r="CM22" i="4"/>
  <c r="AJ168" i="6" s="1"/>
  <c r="CN12" i="4"/>
  <c r="AA168" i="6" s="1"/>
  <c r="CO12" i="4"/>
  <c r="AC168" i="6" s="1"/>
  <c r="CM12" i="4"/>
  <c r="Z168" i="6" s="1"/>
  <c r="QY102" i="3"/>
  <c r="QX102" i="3"/>
  <c r="RR101" i="3"/>
  <c r="RS101" i="3"/>
  <c r="RT101" i="3" s="1"/>
  <c r="UT97" i="3"/>
  <c r="UU97" i="3"/>
  <c r="AC147" i="6"/>
  <c r="CE16" i="4"/>
  <c r="AC152" i="6" s="1"/>
  <c r="AA147" i="6"/>
  <c r="CD16" i="4"/>
  <c r="AA152" i="6" s="1"/>
  <c r="AA133" i="6"/>
  <c r="AB132" i="6" s="1"/>
  <c r="AE127" i="6"/>
  <c r="AC133" i="6"/>
  <c r="AD132" i="6" s="1"/>
  <c r="AN136" i="6"/>
  <c r="AN137" i="6"/>
  <c r="AN129" i="6"/>
  <c r="AN132" i="6"/>
  <c r="AN135" i="6"/>
  <c r="AN127" i="6"/>
  <c r="AN130" i="6"/>
  <c r="AN133" i="6"/>
  <c r="AN128" i="6"/>
  <c r="AN131" i="6"/>
  <c r="AN134" i="6"/>
  <c r="AO147" i="6"/>
  <c r="AK157" i="6"/>
  <c r="AE149" i="6"/>
  <c r="XH95" i="3"/>
  <c r="XG95" i="3"/>
  <c r="XE95" i="3"/>
  <c r="XA95" i="3"/>
  <c r="UW98" i="3"/>
  <c r="UZ98" i="3"/>
  <c r="US98" i="3"/>
  <c r="UY98" i="3"/>
  <c r="CX28" i="4"/>
  <c r="AK194" i="6" s="1"/>
  <c r="AO194" i="6" s="1"/>
  <c r="CY28" i="4"/>
  <c r="AM194" i="6" s="1"/>
  <c r="DA28" i="4"/>
  <c r="AQ194" i="6" s="1"/>
  <c r="CW28" i="4"/>
  <c r="AJ194" i="6" s="1"/>
  <c r="OV14" i="3"/>
  <c r="OU14" i="3"/>
  <c r="CV14" i="4"/>
  <c r="CZ14" i="4" s="1"/>
  <c r="OV15" i="3"/>
  <c r="CV15" i="4"/>
  <c r="CZ15" i="4" s="1"/>
  <c r="OU15" i="3"/>
  <c r="CY26" i="4"/>
  <c r="AM192" i="6" s="1"/>
  <c r="DA26" i="4"/>
  <c r="AQ192" i="6" s="1"/>
  <c r="CX26" i="4"/>
  <c r="AK192" i="6" s="1"/>
  <c r="AO192" i="6" s="1"/>
  <c r="CW26" i="4"/>
  <c r="AJ192" i="6" s="1"/>
  <c r="OV13" i="3"/>
  <c r="CV13" i="4"/>
  <c r="CZ13" i="4" s="1"/>
  <c r="OU13" i="3"/>
  <c r="CX23" i="4"/>
  <c r="AK189" i="6" s="1"/>
  <c r="CY23" i="4"/>
  <c r="AM189" i="6" s="1"/>
  <c r="CW23" i="4"/>
  <c r="AJ189" i="6" s="1"/>
  <c r="DA23" i="4"/>
  <c r="AQ189" i="6" s="1"/>
  <c r="CO21" i="4"/>
  <c r="AM167" i="6" s="1"/>
  <c r="CM21" i="4"/>
  <c r="AJ167" i="6" s="1"/>
  <c r="CN21" i="4"/>
  <c r="AK167" i="6" s="1"/>
  <c r="CM15" i="4"/>
  <c r="Z171" i="6" s="1"/>
  <c r="CN15" i="4"/>
  <c r="AA171" i="6" s="1"/>
  <c r="CO15" i="4"/>
  <c r="AC171" i="6" s="1"/>
  <c r="CO25" i="4"/>
  <c r="AM171" i="6" s="1"/>
  <c r="CN25" i="4"/>
  <c r="AK171" i="6" s="1"/>
  <c r="CM25" i="4"/>
  <c r="AJ171" i="6" s="1"/>
  <c r="CN11" i="4"/>
  <c r="CO11" i="4"/>
  <c r="CM11" i="4"/>
  <c r="Z167" i="6" s="1"/>
  <c r="UA98" i="3"/>
  <c r="TZ98" i="3"/>
  <c r="TF99" i="3"/>
  <c r="TG99" i="3"/>
  <c r="TH99" i="3" s="1"/>
  <c r="WI95" i="3"/>
  <c r="WH95" i="3"/>
  <c r="AE113" i="6"/>
  <c r="AB113" i="6"/>
  <c r="AB109" i="6"/>
  <c r="AB110" i="6"/>
  <c r="AB108" i="6"/>
  <c r="AB111" i="6"/>
  <c r="AO137" i="6"/>
  <c r="AL133" i="6"/>
  <c r="AL136" i="6"/>
  <c r="AL128" i="6"/>
  <c r="AL131" i="6"/>
  <c r="AL134" i="6"/>
  <c r="AL137" i="6"/>
  <c r="AL129" i="6"/>
  <c r="AL132" i="6"/>
  <c r="AL135" i="6"/>
  <c r="AL127" i="6"/>
  <c r="AL130" i="6"/>
  <c r="CO14" i="4"/>
  <c r="AC170" i="6" s="1"/>
  <c r="CN14" i="4"/>
  <c r="AA170" i="6" s="1"/>
  <c r="CM14" i="4"/>
  <c r="Z170" i="6" s="1"/>
  <c r="CM28" i="4"/>
  <c r="AJ174" i="6" s="1"/>
  <c r="CN28" i="4"/>
  <c r="AK174" i="6" s="1"/>
  <c r="CO28" i="4"/>
  <c r="AM174" i="6" s="1"/>
  <c r="CO27" i="4"/>
  <c r="AM173" i="6" s="1"/>
  <c r="CM27" i="4"/>
  <c r="AJ173" i="6" s="1"/>
  <c r="CN27" i="4"/>
  <c r="AK173" i="6" s="1"/>
  <c r="AO173" i="6" s="1"/>
  <c r="CO30" i="4"/>
  <c r="AM176" i="6" s="1"/>
  <c r="CM30" i="4"/>
  <c r="AJ176" i="6" s="1"/>
  <c r="CN30" i="4"/>
  <c r="AK176" i="6" s="1"/>
  <c r="CM23" i="4"/>
  <c r="AJ169" i="6" s="1"/>
  <c r="CO23" i="4"/>
  <c r="AM169" i="6" s="1"/>
  <c r="CN23" i="4"/>
  <c r="AK169" i="6" s="1"/>
  <c r="XB94" i="3"/>
  <c r="XC94" i="3"/>
  <c r="QD103" i="3"/>
  <c r="QD2" i="3" s="1"/>
  <c r="DR2" i="4" s="1"/>
  <c r="QE103" i="3"/>
  <c r="CG15" i="4"/>
  <c r="AG151" i="6" s="1"/>
  <c r="AE151" i="6"/>
  <c r="AB112" i="6"/>
  <c r="PL103" i="3"/>
  <c r="PK2" i="3"/>
  <c r="DI2" i="4" s="1"/>
  <c r="CG14" i="4"/>
  <c r="AG150" i="6" s="1"/>
  <c r="AE150" i="6"/>
  <c r="AE132" i="6"/>
  <c r="AG113" i="6"/>
  <c r="AH107" i="6" s="1"/>
  <c r="AQ137" i="6"/>
  <c r="AG127" i="6"/>
  <c r="BW16" i="4"/>
  <c r="AG132" i="6" s="1"/>
  <c r="AD113" i="6"/>
  <c r="AD108" i="6"/>
  <c r="AD109" i="6"/>
  <c r="AD111" i="6"/>
  <c r="AD110" i="6"/>
  <c r="CG12" i="4"/>
  <c r="AG148" i="6" s="1"/>
  <c r="AE148" i="6"/>
  <c r="AM157" i="6"/>
  <c r="CG13" i="4"/>
  <c r="AG149" i="6" s="1"/>
  <c r="RA103" i="3"/>
  <c r="QW103" i="3"/>
  <c r="RD103" i="3"/>
  <c r="RC103" i="3"/>
  <c r="RD3" i="3"/>
  <c r="RD4" i="3" s="1"/>
  <c r="RD5" i="3" s="1"/>
  <c r="RX102" i="3"/>
  <c r="RU102" i="3"/>
  <c r="RW102" i="3"/>
  <c r="RQ102" i="3"/>
  <c r="CX30" i="4"/>
  <c r="AK196" i="6" s="1"/>
  <c r="AO196" i="6" s="1"/>
  <c r="CY30" i="4"/>
  <c r="AM196" i="6" s="1"/>
  <c r="DA30" i="4"/>
  <c r="AQ196" i="6" s="1"/>
  <c r="CW30" i="4"/>
  <c r="AJ196" i="6" s="1"/>
  <c r="CW29" i="4"/>
  <c r="AJ195" i="6" s="1"/>
  <c r="DA29" i="4"/>
  <c r="AQ195" i="6" s="1"/>
  <c r="CX29" i="4"/>
  <c r="AK195" i="6" s="1"/>
  <c r="AO195" i="6" s="1"/>
  <c r="CY29" i="4"/>
  <c r="AM195" i="6" s="1"/>
  <c r="OU16" i="3"/>
  <c r="CV21" i="4"/>
  <c r="CZ21" i="4" s="1"/>
  <c r="OV16" i="3"/>
  <c r="CW24" i="4"/>
  <c r="AJ190" i="6" s="1"/>
  <c r="CX24" i="4"/>
  <c r="AK190" i="6" s="1"/>
  <c r="AO190" i="6" s="1"/>
  <c r="DA24" i="4"/>
  <c r="AQ190" i="6" s="1"/>
  <c r="CY24" i="4"/>
  <c r="AM190" i="6" s="1"/>
  <c r="OU12" i="3"/>
  <c r="CV12" i="4"/>
  <c r="CZ12" i="4" s="1"/>
  <c r="OV12" i="3"/>
  <c r="CY27" i="4"/>
  <c r="AM193" i="6" s="1"/>
  <c r="CW27" i="4"/>
  <c r="AJ193" i="6" s="1"/>
  <c r="CX27" i="4"/>
  <c r="AK193" i="6" s="1"/>
  <c r="AO193" i="6" s="1"/>
  <c r="DA27" i="4"/>
  <c r="AQ193" i="6" s="1"/>
  <c r="CW25" i="4"/>
  <c r="AJ191" i="6" s="1"/>
  <c r="CY25" i="4"/>
  <c r="AM191" i="6" s="1"/>
  <c r="DA25" i="4"/>
  <c r="AQ191" i="6" s="1"/>
  <c r="CX25" i="4"/>
  <c r="AK191" i="6" s="1"/>
  <c r="AO191" i="6" s="1"/>
  <c r="WM96" i="3"/>
  <c r="WG96" i="3"/>
  <c r="WK96" i="3"/>
  <c r="WN96" i="3"/>
  <c r="OV17" i="3"/>
  <c r="CV22" i="4"/>
  <c r="CZ22" i="4" s="1"/>
  <c r="OU17" i="3"/>
  <c r="OV11" i="3"/>
  <c r="CV11" i="4"/>
  <c r="CZ11" i="4" s="1"/>
  <c r="OU11" i="3"/>
  <c r="UF99" i="3"/>
  <c r="TY99" i="3"/>
  <c r="UC99" i="3"/>
  <c r="UE99" i="3"/>
  <c r="SQ101" i="3"/>
  <c r="SK101" i="3"/>
  <c r="SR101" i="3"/>
  <c r="SO101" i="3"/>
  <c r="TI100" i="3"/>
  <c r="TL100" i="3"/>
  <c r="TE100" i="3"/>
  <c r="TK100" i="3"/>
  <c r="VM97" i="3"/>
  <c r="VQ97" i="3"/>
  <c r="VS97" i="3"/>
  <c r="VT97" i="3"/>
  <c r="KK22" i="9"/>
  <c r="AR117" i="6"/>
  <c r="AR113" i="6"/>
  <c r="AR109" i="6"/>
  <c r="AR111" i="6"/>
  <c r="AR110" i="6"/>
  <c r="AR116" i="6"/>
  <c r="AR112" i="6"/>
  <c r="AR108" i="6"/>
  <c r="AR115" i="6"/>
  <c r="AR107" i="6"/>
  <c r="AR114" i="6"/>
  <c r="AP117" i="6"/>
  <c r="AP113" i="6"/>
  <c r="AP109" i="6"/>
  <c r="AP111" i="6"/>
  <c r="AP114" i="6"/>
  <c r="AP116" i="6"/>
  <c r="AP112" i="6"/>
  <c r="AP108" i="6"/>
  <c r="AP115" i="6"/>
  <c r="AP107" i="6"/>
  <c r="AP110" i="6"/>
  <c r="AR90" i="6"/>
  <c r="AR97" i="6"/>
  <c r="AR95" i="6"/>
  <c r="AR88" i="6"/>
  <c r="AR87" i="6"/>
  <c r="AR91" i="6"/>
  <c r="AR92" i="6"/>
  <c r="AR89" i="6"/>
  <c r="AR94" i="6"/>
  <c r="AR96" i="6"/>
  <c r="AR93" i="6"/>
  <c r="AP87" i="6"/>
  <c r="AP97" i="6"/>
  <c r="AP93" i="6"/>
  <c r="AP89" i="6"/>
  <c r="AP96" i="6"/>
  <c r="AP92" i="6"/>
  <c r="AP88" i="6"/>
  <c r="AP95" i="6"/>
  <c r="AP91" i="6"/>
  <c r="AP94" i="6"/>
  <c r="AP90" i="6"/>
  <c r="AP71" i="6"/>
  <c r="AP75" i="6"/>
  <c r="AP69" i="6"/>
  <c r="AP77" i="6"/>
  <c r="AP73" i="6"/>
  <c r="AP68" i="6"/>
  <c r="AP74" i="6"/>
  <c r="AD87" i="6"/>
  <c r="AD93" i="6"/>
  <c r="AD88" i="6"/>
  <c r="AD89" i="6"/>
  <c r="AD91" i="6"/>
  <c r="AD90" i="6"/>
  <c r="AD92" i="6"/>
  <c r="AP76" i="6"/>
  <c r="AP67" i="6"/>
  <c r="AP70" i="6"/>
  <c r="AD70" i="6"/>
  <c r="AD69" i="6"/>
  <c r="AD72" i="6"/>
  <c r="AD67" i="6"/>
  <c r="AD68" i="6"/>
  <c r="AE92" i="6"/>
  <c r="AA93" i="6"/>
  <c r="AD71" i="6"/>
  <c r="AG72" i="6"/>
  <c r="AG73" i="6" s="1"/>
  <c r="AH73" i="6" s="1"/>
  <c r="AA73" i="6"/>
  <c r="AE72" i="6"/>
  <c r="SH103" i="3"/>
  <c r="TB102" i="3"/>
  <c r="WD98" i="3"/>
  <c r="WX97" i="3"/>
  <c r="VJ99" i="3"/>
  <c r="QG11" i="3"/>
  <c r="QG12" i="3"/>
  <c r="LN24" i="9"/>
  <c r="DU24" i="9"/>
  <c r="TV101" i="3"/>
  <c r="BW23" i="9"/>
  <c r="FT24" i="9"/>
  <c r="UP100" i="3"/>
  <c r="HR24" i="9"/>
  <c r="JP24" i="9"/>
  <c r="QG13" i="3"/>
  <c r="Y24" i="9"/>
  <c r="O21" i="12" l="1"/>
  <c r="CQ22" i="9"/>
  <c r="CR22" i="9" s="1"/>
  <c r="CB22" i="9"/>
  <c r="CC22" i="9"/>
  <c r="CD22" i="9" s="1"/>
  <c r="CE22" i="9" s="1"/>
  <c r="Q21" i="12"/>
  <c r="BZ22" i="9"/>
  <c r="CA22" i="9" s="1"/>
  <c r="S21" i="12"/>
  <c r="C22" i="12"/>
  <c r="S22" i="12" s="1"/>
  <c r="BY23" i="9"/>
  <c r="CC23" i="9" s="1"/>
  <c r="BX24" i="9"/>
  <c r="QZ102" i="3"/>
  <c r="XD94" i="3"/>
  <c r="SN100" i="3"/>
  <c r="UV97" i="3"/>
  <c r="LU22" i="9"/>
  <c r="LV22" i="9" s="1"/>
  <c r="EB22" i="9"/>
  <c r="EC22" i="9" s="1"/>
  <c r="JW22" i="9"/>
  <c r="JX22" i="9" s="1"/>
  <c r="AF22" i="9"/>
  <c r="AG22" i="9" s="1"/>
  <c r="HY22" i="9"/>
  <c r="HZ22" i="9" s="1"/>
  <c r="GA22" i="9"/>
  <c r="GB22" i="9" s="1"/>
  <c r="AQ157" i="6"/>
  <c r="AR152" i="6" s="1"/>
  <c r="GO20" i="9"/>
  <c r="AB127" i="6"/>
  <c r="DF15" i="4"/>
  <c r="DJ15" i="4" s="1"/>
  <c r="DI15" i="4" s="1"/>
  <c r="AC211" i="6" s="1"/>
  <c r="PO15" i="3"/>
  <c r="PP15" i="3"/>
  <c r="JQ25" i="9"/>
  <c r="JR24" i="9"/>
  <c r="FU25" i="9"/>
  <c r="FV24" i="9"/>
  <c r="LP24" i="9"/>
  <c r="LO25" i="9"/>
  <c r="Z25" i="9"/>
  <c r="AA24" i="9"/>
  <c r="HS25" i="9"/>
  <c r="HT24" i="9"/>
  <c r="DV25" i="9"/>
  <c r="DW24" i="9"/>
  <c r="C23" i="14"/>
  <c r="FW23" i="9"/>
  <c r="FX23" i="9" s="1"/>
  <c r="FZ23" i="9"/>
  <c r="FY23" i="9"/>
  <c r="LQ23" i="9"/>
  <c r="LR23" i="9" s="1"/>
  <c r="C23" i="17"/>
  <c r="LT23" i="9"/>
  <c r="MI23" i="9"/>
  <c r="LS23" i="9"/>
  <c r="AB23" i="9"/>
  <c r="AC23" i="9" s="1"/>
  <c r="AE23" i="9"/>
  <c r="C23" i="10"/>
  <c r="AD23" i="9"/>
  <c r="C23" i="15"/>
  <c r="HU23" i="9"/>
  <c r="HV23" i="9" s="1"/>
  <c r="IM23" i="9"/>
  <c r="HW23" i="9"/>
  <c r="HX23" i="9"/>
  <c r="C23" i="13"/>
  <c r="DX23" i="9"/>
  <c r="DY23" i="9" s="1"/>
  <c r="EA23" i="9"/>
  <c r="DZ23" i="9"/>
  <c r="JS23" i="9"/>
  <c r="JT23" i="9" s="1"/>
  <c r="C23" i="16"/>
  <c r="JU23" i="9"/>
  <c r="JV23" i="9"/>
  <c r="CQ30" i="4"/>
  <c r="AQ176" i="6" s="1"/>
  <c r="AO176" i="6"/>
  <c r="CQ27" i="4"/>
  <c r="AQ173" i="6" s="1"/>
  <c r="CQ12" i="4"/>
  <c r="AG168" i="6" s="1"/>
  <c r="CQ22" i="4"/>
  <c r="AQ168" i="6" s="1"/>
  <c r="AO168" i="6"/>
  <c r="VP96" i="3"/>
  <c r="CQ24" i="4"/>
  <c r="AQ170" i="6" s="1"/>
  <c r="AO170" i="6"/>
  <c r="CQ26" i="4"/>
  <c r="AQ172" i="6" s="1"/>
  <c r="CQ13" i="4"/>
  <c r="AG169" i="6" s="1"/>
  <c r="CQ23" i="4"/>
  <c r="AQ169" i="6" s="1"/>
  <c r="CQ28" i="4"/>
  <c r="AQ174" i="6" s="1"/>
  <c r="AO174" i="6"/>
  <c r="CQ14" i="4"/>
  <c r="AG170" i="6" s="1"/>
  <c r="CQ21" i="4"/>
  <c r="AQ167" i="6" s="1"/>
  <c r="QH12" i="3"/>
  <c r="QH11" i="3"/>
  <c r="QH38" i="3"/>
  <c r="QH70" i="3"/>
  <c r="QH16" i="3"/>
  <c r="DP21" i="4" s="1"/>
  <c r="DT21" i="4" s="1"/>
  <c r="QH59" i="3"/>
  <c r="QH33" i="3"/>
  <c r="QH76" i="3"/>
  <c r="QH35" i="3"/>
  <c r="QH77" i="3"/>
  <c r="QH20" i="3"/>
  <c r="DP25" i="4" s="1"/>
  <c r="DT25" i="4" s="1"/>
  <c r="QH15" i="3"/>
  <c r="DP15" i="4" s="1"/>
  <c r="DT15" i="4" s="1"/>
  <c r="QH101" i="3"/>
  <c r="QH42" i="3"/>
  <c r="QH74" i="3"/>
  <c r="QH21" i="3"/>
  <c r="DP26" i="4" s="1"/>
  <c r="DT26" i="4" s="1"/>
  <c r="QH64" i="3"/>
  <c r="QH17" i="3"/>
  <c r="DP22" i="4" s="1"/>
  <c r="DT22" i="4" s="1"/>
  <c r="QH60" i="3"/>
  <c r="QH19" i="3"/>
  <c r="DP24" i="4" s="1"/>
  <c r="DT24" i="4" s="1"/>
  <c r="QH61" i="3"/>
  <c r="QH47" i="3"/>
  <c r="QH73" i="3"/>
  <c r="QH98" i="3"/>
  <c r="QH34" i="3"/>
  <c r="QH53" i="3"/>
  <c r="QH49" i="3"/>
  <c r="QH51" i="3"/>
  <c r="QH31" i="3"/>
  <c r="QH14" i="3"/>
  <c r="QH46" i="3"/>
  <c r="QH78" i="3"/>
  <c r="QH27" i="3"/>
  <c r="QH69" i="3"/>
  <c r="QH23" i="3"/>
  <c r="DP28" i="4" s="1"/>
  <c r="DT28" i="4" s="1"/>
  <c r="QH65" i="3"/>
  <c r="QH24" i="3"/>
  <c r="DP29" i="4" s="1"/>
  <c r="DT29" i="4" s="1"/>
  <c r="QH67" i="3"/>
  <c r="QH68" i="3"/>
  <c r="QH95" i="3"/>
  <c r="QH99" i="3"/>
  <c r="QH18" i="3"/>
  <c r="DP23" i="4" s="1"/>
  <c r="DT23" i="4" s="1"/>
  <c r="QH82" i="3"/>
  <c r="QH75" i="3"/>
  <c r="QH71" i="3"/>
  <c r="QH72" i="3"/>
  <c r="QH63" i="3"/>
  <c r="QH22" i="3"/>
  <c r="DP27" i="4" s="1"/>
  <c r="DT27" i="4" s="1"/>
  <c r="QH54" i="3"/>
  <c r="QH86" i="3"/>
  <c r="QH37" i="3"/>
  <c r="QH80" i="3"/>
  <c r="QH55" i="3"/>
  <c r="QH13" i="3"/>
  <c r="QH56" i="3"/>
  <c r="QH25" i="3"/>
  <c r="DP30" i="4" s="1"/>
  <c r="DT30" i="4" s="1"/>
  <c r="QH52" i="3"/>
  <c r="QH97" i="3"/>
  <c r="QH26" i="3"/>
  <c r="QH58" i="3"/>
  <c r="QH90" i="3"/>
  <c r="QH43" i="3"/>
  <c r="QH85" i="3"/>
  <c r="QH39" i="3"/>
  <c r="QH81" i="3"/>
  <c r="QH40" i="3"/>
  <c r="QH83" i="3"/>
  <c r="QH41" i="3"/>
  <c r="QH36" i="3"/>
  <c r="QH102" i="3"/>
  <c r="QH66" i="3"/>
  <c r="QH96" i="3"/>
  <c r="QH92" i="3"/>
  <c r="QH93" i="3"/>
  <c r="QH79" i="3"/>
  <c r="QH30" i="3"/>
  <c r="QH62" i="3"/>
  <c r="QH94" i="3"/>
  <c r="QH48" i="3"/>
  <c r="QH91" i="3"/>
  <c r="QH44" i="3"/>
  <c r="QH87" i="3"/>
  <c r="QH45" i="3"/>
  <c r="QH88" i="3"/>
  <c r="QH84" i="3"/>
  <c r="QH57" i="3"/>
  <c r="QH103" i="3"/>
  <c r="QH50" i="3"/>
  <c r="QH32" i="3"/>
  <c r="QH28" i="3"/>
  <c r="QH29" i="3"/>
  <c r="QH89" i="3"/>
  <c r="QH100" i="3"/>
  <c r="TD102" i="3"/>
  <c r="TC103" i="3"/>
  <c r="SJ103" i="3"/>
  <c r="UR100" i="3"/>
  <c r="UQ101" i="3"/>
  <c r="WF98" i="3"/>
  <c r="WE99" i="3"/>
  <c r="VL99" i="3"/>
  <c r="VK100" i="3"/>
  <c r="TX101" i="3"/>
  <c r="TW102" i="3"/>
  <c r="WZ97" i="3"/>
  <c r="WY98" i="3"/>
  <c r="PO20" i="3"/>
  <c r="DF25" i="4"/>
  <c r="DJ25" i="4" s="1"/>
  <c r="PO17" i="3"/>
  <c r="DF22" i="4"/>
  <c r="DJ22" i="4" s="1"/>
  <c r="VO97" i="3"/>
  <c r="VN97" i="3"/>
  <c r="TF100" i="3"/>
  <c r="TG100" i="3"/>
  <c r="TH100" i="3" s="1"/>
  <c r="CW11" i="4"/>
  <c r="Z187" i="6" s="1"/>
  <c r="CX11" i="4"/>
  <c r="CY11" i="4"/>
  <c r="CY12" i="4"/>
  <c r="AC188" i="6" s="1"/>
  <c r="CW12" i="4"/>
  <c r="Z188" i="6" s="1"/>
  <c r="CX12" i="4"/>
  <c r="AA188" i="6" s="1"/>
  <c r="QX103" i="3"/>
  <c r="QX2" i="3" s="1"/>
  <c r="EB2" i="4" s="1"/>
  <c r="QY103" i="3"/>
  <c r="AG133" i="6"/>
  <c r="AH127" i="6" s="1"/>
  <c r="CG16" i="4"/>
  <c r="AG152" i="6" s="1"/>
  <c r="AG153" i="6" s="1"/>
  <c r="QF103" i="3"/>
  <c r="QE2" i="3"/>
  <c r="DS2" i="4" s="1"/>
  <c r="AE170" i="6"/>
  <c r="AF113" i="6"/>
  <c r="AF111" i="6"/>
  <c r="AF110" i="6"/>
  <c r="AF109" i="6"/>
  <c r="AF108" i="6"/>
  <c r="AA167" i="6"/>
  <c r="CN16" i="4"/>
  <c r="AA172" i="6" s="1"/>
  <c r="AE171" i="6"/>
  <c r="AO167" i="6"/>
  <c r="AK177" i="6"/>
  <c r="AM177" i="6"/>
  <c r="CW13" i="4"/>
  <c r="Z189" i="6" s="1"/>
  <c r="CX13" i="4"/>
  <c r="AA189" i="6" s="1"/>
  <c r="CY13" i="4"/>
  <c r="AC189" i="6" s="1"/>
  <c r="XC95" i="3"/>
  <c r="XB95" i="3"/>
  <c r="AL151" i="6"/>
  <c r="AL157" i="6"/>
  <c r="AL149" i="6"/>
  <c r="AL150" i="6"/>
  <c r="AL152" i="6"/>
  <c r="AL155" i="6"/>
  <c r="AL154" i="6"/>
  <c r="AO157" i="6"/>
  <c r="AL153" i="6"/>
  <c r="AL156" i="6"/>
  <c r="AL148" i="6"/>
  <c r="AL147" i="6"/>
  <c r="AD133" i="6"/>
  <c r="AD128" i="6"/>
  <c r="AD130" i="6"/>
  <c r="AD131" i="6"/>
  <c r="AD129" i="6"/>
  <c r="AE147" i="6"/>
  <c r="AA153" i="6"/>
  <c r="AB147" i="6" s="1"/>
  <c r="AC153" i="6"/>
  <c r="AD147" i="6" s="1"/>
  <c r="AE168" i="6"/>
  <c r="AF107" i="6"/>
  <c r="WK97" i="3"/>
  <c r="WG97" i="3"/>
  <c r="WN97" i="3"/>
  <c r="WM97" i="3"/>
  <c r="VT98" i="3"/>
  <c r="VS98" i="3"/>
  <c r="VQ98" i="3"/>
  <c r="VM98" i="3"/>
  <c r="UC100" i="3"/>
  <c r="TY100" i="3"/>
  <c r="UE100" i="3"/>
  <c r="UF100" i="3"/>
  <c r="XA96" i="3"/>
  <c r="XG96" i="3"/>
  <c r="XH96" i="3"/>
  <c r="XE96" i="3"/>
  <c r="PP24" i="3"/>
  <c r="DF29" i="4"/>
  <c r="DJ29" i="4" s="1"/>
  <c r="PP21" i="3"/>
  <c r="DF26" i="4"/>
  <c r="DJ26" i="4" s="1"/>
  <c r="PO13" i="3"/>
  <c r="DF13" i="4"/>
  <c r="DJ13" i="4" s="1"/>
  <c r="PP13" i="3"/>
  <c r="SM101" i="3"/>
  <c r="SL101" i="3"/>
  <c r="TZ99" i="3"/>
  <c r="UA99" i="3"/>
  <c r="CW22" i="4"/>
  <c r="AJ188" i="6" s="1"/>
  <c r="CY22" i="4"/>
  <c r="AM188" i="6" s="1"/>
  <c r="CX22" i="4"/>
  <c r="AK188" i="6" s="1"/>
  <c r="WH96" i="3"/>
  <c r="WI96" i="3"/>
  <c r="CY21" i="4"/>
  <c r="AM187" i="6" s="1"/>
  <c r="CX21" i="4"/>
  <c r="AK187" i="6" s="1"/>
  <c r="CW21" i="4"/>
  <c r="AJ187" i="6" s="1"/>
  <c r="RR102" i="3"/>
  <c r="RS102" i="3"/>
  <c r="AN149" i="6"/>
  <c r="AN153" i="6"/>
  <c r="AN151" i="6"/>
  <c r="AN156" i="6"/>
  <c r="AN148" i="6"/>
  <c r="AN147" i="6"/>
  <c r="AN157" i="6"/>
  <c r="AN150" i="6"/>
  <c r="AN152" i="6"/>
  <c r="AN155" i="6"/>
  <c r="AN154" i="6"/>
  <c r="AR133" i="6"/>
  <c r="AR137" i="6"/>
  <c r="AR129" i="6"/>
  <c r="AR134" i="6"/>
  <c r="AR132" i="6"/>
  <c r="AR135" i="6"/>
  <c r="AR130" i="6"/>
  <c r="AR131" i="6"/>
  <c r="AR136" i="6"/>
  <c r="AR128" i="6"/>
  <c r="AR127" i="6"/>
  <c r="AH112" i="6"/>
  <c r="AH113" i="6"/>
  <c r="AH109" i="6"/>
  <c r="AH111" i="6"/>
  <c r="AH110" i="6"/>
  <c r="AH108" i="6"/>
  <c r="AO169" i="6"/>
  <c r="AP137" i="6"/>
  <c r="AP129" i="6"/>
  <c r="AP132" i="6"/>
  <c r="AP135" i="6"/>
  <c r="AP127" i="6"/>
  <c r="AP130" i="6"/>
  <c r="AP133" i="6"/>
  <c r="AP136" i="6"/>
  <c r="AP131" i="6"/>
  <c r="AP134" i="6"/>
  <c r="AP128" i="6"/>
  <c r="WJ95" i="3"/>
  <c r="UB98" i="3"/>
  <c r="CQ11" i="4"/>
  <c r="AC167" i="6"/>
  <c r="CO16" i="4"/>
  <c r="AC172" i="6" s="1"/>
  <c r="CQ25" i="4"/>
  <c r="AQ171" i="6" s="1"/>
  <c r="AO171" i="6"/>
  <c r="CQ15" i="4"/>
  <c r="AG171" i="6" s="1"/>
  <c r="AO189" i="6"/>
  <c r="CW15" i="4"/>
  <c r="Z191" i="6" s="1"/>
  <c r="CX15" i="4"/>
  <c r="AA191" i="6" s="1"/>
  <c r="CY15" i="4"/>
  <c r="AC191" i="6" s="1"/>
  <c r="CY14" i="4"/>
  <c r="AC190" i="6" s="1"/>
  <c r="CW14" i="4"/>
  <c r="Z190" i="6" s="1"/>
  <c r="CX14" i="4"/>
  <c r="AA190" i="6" s="1"/>
  <c r="UT98" i="3"/>
  <c r="UU98" i="3"/>
  <c r="UV98" i="3" s="1"/>
  <c r="AD127" i="6"/>
  <c r="AB133" i="6"/>
  <c r="AE133" i="6"/>
  <c r="AB129" i="6"/>
  <c r="AB128" i="6"/>
  <c r="AB130" i="6"/>
  <c r="AB131" i="6"/>
  <c r="AE152" i="6"/>
  <c r="AF112" i="6"/>
  <c r="AO175" i="6"/>
  <c r="AO172" i="6"/>
  <c r="AE169" i="6"/>
  <c r="TK101" i="3"/>
  <c r="TI101" i="3"/>
  <c r="TL101" i="3"/>
  <c r="TE101" i="3"/>
  <c r="SO102" i="3"/>
  <c r="SQ102" i="3"/>
  <c r="SR102" i="3"/>
  <c r="SK102" i="3"/>
  <c r="UZ99" i="3"/>
  <c r="US99" i="3"/>
  <c r="UW99" i="3"/>
  <c r="UY99" i="3"/>
  <c r="DI30" i="4"/>
  <c r="AM216" i="6" s="1"/>
  <c r="DH30" i="4"/>
  <c r="AK216" i="6" s="1"/>
  <c r="AO216" i="6" s="1"/>
  <c r="DG30" i="4"/>
  <c r="AJ216" i="6" s="1"/>
  <c r="DK30" i="4"/>
  <c r="AQ216" i="6" s="1"/>
  <c r="DH28" i="4"/>
  <c r="AK214" i="6" s="1"/>
  <c r="AO214" i="6" s="1"/>
  <c r="DI28" i="4"/>
  <c r="AM214" i="6" s="1"/>
  <c r="DG28" i="4"/>
  <c r="AJ214" i="6" s="1"/>
  <c r="DK28" i="4"/>
  <c r="AQ214" i="6" s="1"/>
  <c r="PP14" i="3"/>
  <c r="DF14" i="4"/>
  <c r="DJ14" i="4" s="1"/>
  <c r="PO14" i="3"/>
  <c r="PO18" i="3"/>
  <c r="DF23" i="4"/>
  <c r="DJ23" i="4" s="1"/>
  <c r="PP19" i="3"/>
  <c r="DF24" i="4"/>
  <c r="DJ24" i="4" s="1"/>
  <c r="PO12" i="3"/>
  <c r="PP12" i="3"/>
  <c r="DF12" i="4"/>
  <c r="DJ12" i="4" s="1"/>
  <c r="DI27" i="4"/>
  <c r="AM213" i="6" s="1"/>
  <c r="DG27" i="4"/>
  <c r="AJ213" i="6" s="1"/>
  <c r="DH27" i="4"/>
  <c r="AK213" i="6" s="1"/>
  <c r="AO213" i="6" s="1"/>
  <c r="DK27" i="4"/>
  <c r="AQ213" i="6" s="1"/>
  <c r="PP11" i="3"/>
  <c r="DF11" i="4"/>
  <c r="DJ11" i="4" s="1"/>
  <c r="PO11" i="3"/>
  <c r="DI21" i="4"/>
  <c r="AM207" i="6" s="1"/>
  <c r="DG21" i="4"/>
  <c r="AJ207" i="6" s="1"/>
  <c r="DH21" i="4"/>
  <c r="AK207" i="6" s="1"/>
  <c r="DK21" i="4"/>
  <c r="AQ207" i="6" s="1"/>
  <c r="RQ103" i="3"/>
  <c r="RX103" i="3"/>
  <c r="RU103" i="3"/>
  <c r="RW103" i="3"/>
  <c r="RX3" i="3"/>
  <c r="RX4" i="3" s="1"/>
  <c r="RX5" i="3" s="1"/>
  <c r="KK23" i="9"/>
  <c r="AB87" i="6"/>
  <c r="AB93" i="6"/>
  <c r="AB88" i="6"/>
  <c r="AB91" i="6"/>
  <c r="AB89" i="6"/>
  <c r="AB90" i="6"/>
  <c r="AB92" i="6"/>
  <c r="AH70" i="6"/>
  <c r="AH67" i="6"/>
  <c r="AH69" i="6"/>
  <c r="AH72" i="6"/>
  <c r="AH71" i="6"/>
  <c r="AB67" i="6"/>
  <c r="AB73" i="6"/>
  <c r="AB68" i="6"/>
  <c r="AE73" i="6"/>
  <c r="AB71" i="6"/>
  <c r="AB72" i="6"/>
  <c r="AB69" i="6"/>
  <c r="AB70" i="6"/>
  <c r="AE93" i="6"/>
  <c r="AH68" i="6"/>
  <c r="AG93" i="6"/>
  <c r="RA22" i="3"/>
  <c r="RA23" i="3"/>
  <c r="RA19" i="3"/>
  <c r="RA24" i="3"/>
  <c r="RA21" i="3"/>
  <c r="RA20" i="3"/>
  <c r="RA17" i="3"/>
  <c r="RA18" i="3"/>
  <c r="HR25" i="9"/>
  <c r="BW24" i="9"/>
  <c r="RA11" i="3"/>
  <c r="LN25" i="9"/>
  <c r="UP101" i="3"/>
  <c r="RA14" i="3"/>
  <c r="RA15" i="3"/>
  <c r="VJ100" i="3"/>
  <c r="Y25" i="9"/>
  <c r="WX98" i="3"/>
  <c r="WD99" i="3"/>
  <c r="RA16" i="3"/>
  <c r="FT25" i="9"/>
  <c r="RA13" i="3"/>
  <c r="JP25" i="9"/>
  <c r="DU25" i="9"/>
  <c r="RA12" i="3"/>
  <c r="TB103" i="3"/>
  <c r="TV102" i="3"/>
  <c r="Q22" i="12" l="1"/>
  <c r="K22" i="12"/>
  <c r="CB23" i="9"/>
  <c r="BZ23" i="9"/>
  <c r="CA23" i="9" s="1"/>
  <c r="CF23" i="9"/>
  <c r="CQ23" i="9"/>
  <c r="CR23" i="9" s="1"/>
  <c r="C23" i="12"/>
  <c r="K23" i="12" s="1"/>
  <c r="O22" i="12"/>
  <c r="BX25" i="9"/>
  <c r="BY24" i="9"/>
  <c r="CF24" i="9" s="1"/>
  <c r="WJ96" i="3"/>
  <c r="VP97" i="3"/>
  <c r="RT102" i="3"/>
  <c r="SN101" i="3"/>
  <c r="UB99" i="3"/>
  <c r="GA23" i="9"/>
  <c r="GB23" i="9" s="1"/>
  <c r="AF23" i="9"/>
  <c r="AG23" i="9" s="1"/>
  <c r="AR155" i="6"/>
  <c r="AR156" i="6"/>
  <c r="AR157" i="6"/>
  <c r="AR153" i="6"/>
  <c r="CD23" i="9"/>
  <c r="CE23" i="9" s="1"/>
  <c r="JW23" i="9"/>
  <c r="JX23" i="9" s="1"/>
  <c r="HY23" i="9"/>
  <c r="HZ23" i="9" s="1"/>
  <c r="AR147" i="6"/>
  <c r="AR150" i="6"/>
  <c r="LU23" i="9"/>
  <c r="LV23" i="9" s="1"/>
  <c r="EB23" i="9"/>
  <c r="EC23" i="9" s="1"/>
  <c r="AR148" i="6"/>
  <c r="AR154" i="6"/>
  <c r="AR149" i="6"/>
  <c r="AR151" i="6"/>
  <c r="DH15" i="4"/>
  <c r="AA211" i="6" s="1"/>
  <c r="AE211" i="6" s="1"/>
  <c r="DG15" i="4"/>
  <c r="Z211" i="6" s="1"/>
  <c r="DA12" i="4"/>
  <c r="AG188" i="6" s="1"/>
  <c r="AQ177" i="6"/>
  <c r="AR171" i="6" s="1"/>
  <c r="EO11" i="9"/>
  <c r="GO21" i="9"/>
  <c r="DK15" i="4"/>
  <c r="AG211" i="6" s="1"/>
  <c r="DP14" i="4"/>
  <c r="DT14" i="4" s="1"/>
  <c r="DS14" i="4" s="1"/>
  <c r="AC230" i="6" s="1"/>
  <c r="QJ14" i="3"/>
  <c r="QI14" i="3"/>
  <c r="LP25" i="9"/>
  <c r="LO26" i="9"/>
  <c r="DW25" i="9"/>
  <c r="DV26" i="9"/>
  <c r="HT25" i="9"/>
  <c r="HS26" i="9"/>
  <c r="AA25" i="9"/>
  <c r="Z26" i="9"/>
  <c r="FU26" i="9"/>
  <c r="FV25" i="9"/>
  <c r="JR25" i="9"/>
  <c r="JQ26" i="9"/>
  <c r="DX24" i="9"/>
  <c r="DY24" i="9" s="1"/>
  <c r="C24" i="13"/>
  <c r="DZ24" i="9"/>
  <c r="EA24" i="9"/>
  <c r="HU24" i="9"/>
  <c r="HV24" i="9" s="1"/>
  <c r="C24" i="15"/>
  <c r="IM24" i="9"/>
  <c r="HW24" i="9"/>
  <c r="HX24" i="9"/>
  <c r="C24" i="10"/>
  <c r="AD24" i="9"/>
  <c r="AB24" i="9"/>
  <c r="AC24" i="9" s="1"/>
  <c r="AE24" i="9"/>
  <c r="C24" i="14"/>
  <c r="FW24" i="9"/>
  <c r="FX24" i="9" s="1"/>
  <c r="FY24" i="9"/>
  <c r="FZ24" i="9"/>
  <c r="C24" i="16"/>
  <c r="JS24" i="9"/>
  <c r="JT24" i="9" s="1"/>
  <c r="JV24" i="9"/>
  <c r="JU24" i="9"/>
  <c r="C24" i="17"/>
  <c r="LQ24" i="9"/>
  <c r="LR24" i="9" s="1"/>
  <c r="LS24" i="9"/>
  <c r="LT24" i="9"/>
  <c r="MI24" i="9"/>
  <c r="AD152" i="6"/>
  <c r="DA14" i="4"/>
  <c r="AG190" i="6" s="1"/>
  <c r="AH153" i="6"/>
  <c r="AH151" i="6"/>
  <c r="AB152" i="6"/>
  <c r="AH147" i="6"/>
  <c r="AH150" i="6"/>
  <c r="AH132" i="6"/>
  <c r="DA21" i="4"/>
  <c r="AQ187" i="6" s="1"/>
  <c r="XD95" i="3"/>
  <c r="DA13" i="4"/>
  <c r="AG189" i="6" s="1"/>
  <c r="AO188" i="6"/>
  <c r="DA22" i="4"/>
  <c r="AQ188" i="6" s="1"/>
  <c r="RB13" i="3"/>
  <c r="RB20" i="3"/>
  <c r="RB21" i="3"/>
  <c r="RB19" i="3"/>
  <c r="RB14" i="3"/>
  <c r="RB22" i="3"/>
  <c r="RB27" i="3"/>
  <c r="RC27" i="3" s="1"/>
  <c r="RB26" i="3"/>
  <c r="RB47" i="3"/>
  <c r="RB56" i="3"/>
  <c r="RB54" i="3"/>
  <c r="RB49" i="3"/>
  <c r="RB85" i="3"/>
  <c r="RB12" i="3"/>
  <c r="RB99" i="3"/>
  <c r="RB93" i="3"/>
  <c r="RB80" i="3"/>
  <c r="RB75" i="3"/>
  <c r="RB42" i="3"/>
  <c r="RB63" i="3"/>
  <c r="RB72" i="3"/>
  <c r="RB86" i="3"/>
  <c r="RB36" i="3"/>
  <c r="RB62" i="3"/>
  <c r="RB28" i="3"/>
  <c r="RB103" i="3"/>
  <c r="RB23" i="3"/>
  <c r="RB32" i="3"/>
  <c r="RB73" i="3"/>
  <c r="RB79" i="3"/>
  <c r="RB88" i="3"/>
  <c r="RB65" i="3"/>
  <c r="RB68" i="3"/>
  <c r="RB35" i="3"/>
  <c r="RB29" i="3"/>
  <c r="RB39" i="3"/>
  <c r="RB37" i="3"/>
  <c r="RB52" i="3"/>
  <c r="RB31" i="3"/>
  <c r="RB40" i="3"/>
  <c r="RB33" i="3"/>
  <c r="RB94" i="3"/>
  <c r="RB53" i="3"/>
  <c r="RB69" i="3"/>
  <c r="RB45" i="3"/>
  <c r="RB61" i="3"/>
  <c r="RB81" i="3"/>
  <c r="RB84" i="3"/>
  <c r="RB17" i="3"/>
  <c r="RB18" i="3"/>
  <c r="RB15" i="3"/>
  <c r="RB16" i="3"/>
  <c r="RB25" i="3"/>
  <c r="DZ30" i="4" s="1"/>
  <c r="ED30" i="4" s="1"/>
  <c r="RB90" i="3"/>
  <c r="RB41" i="3"/>
  <c r="RB57" i="3"/>
  <c r="RB43" i="3"/>
  <c r="RB46" i="3"/>
  <c r="RB67" i="3"/>
  <c r="RB76" i="3"/>
  <c r="RB50" i="3"/>
  <c r="RB71" i="3"/>
  <c r="RB100" i="3"/>
  <c r="RB97" i="3"/>
  <c r="RB77" i="3"/>
  <c r="RB89" i="3"/>
  <c r="RB98" i="3"/>
  <c r="RB59" i="3"/>
  <c r="RB101" i="3"/>
  <c r="RB83" i="3"/>
  <c r="RB92" i="3"/>
  <c r="RB66" i="3"/>
  <c r="RB87" i="3"/>
  <c r="RB96" i="3"/>
  <c r="RB58" i="3"/>
  <c r="RB24" i="3"/>
  <c r="RB102" i="3"/>
  <c r="RB91" i="3"/>
  <c r="RB78" i="3"/>
  <c r="RB44" i="3"/>
  <c r="RB82" i="3"/>
  <c r="RB48" i="3"/>
  <c r="RB70" i="3"/>
  <c r="RB74" i="3"/>
  <c r="RB95" i="3"/>
  <c r="RB38" i="3"/>
  <c r="RB30" i="3"/>
  <c r="RB51" i="3"/>
  <c r="RB60" i="3"/>
  <c r="RB34" i="3"/>
  <c r="RB55" i="3"/>
  <c r="RB64" i="3"/>
  <c r="RB11" i="3"/>
  <c r="WY99" i="3"/>
  <c r="WZ98" i="3"/>
  <c r="TX102" i="3"/>
  <c r="TW103" i="3"/>
  <c r="VK101" i="3"/>
  <c r="VL100" i="3"/>
  <c r="WE100" i="3"/>
  <c r="WF99" i="3"/>
  <c r="UQ102" i="3"/>
  <c r="UR101" i="3"/>
  <c r="TD103" i="3"/>
  <c r="DG24" i="4"/>
  <c r="AJ210" i="6" s="1"/>
  <c r="DI24" i="4"/>
  <c r="AM210" i="6" s="1"/>
  <c r="DK24" i="4"/>
  <c r="AQ210" i="6" s="1"/>
  <c r="DH24" i="4"/>
  <c r="AK210" i="6" s="1"/>
  <c r="AO210" i="6" s="1"/>
  <c r="DH23" i="4"/>
  <c r="AK209" i="6" s="1"/>
  <c r="DG23" i="4"/>
  <c r="AJ209" i="6" s="1"/>
  <c r="DI23" i="4"/>
  <c r="AM209" i="6" s="1"/>
  <c r="DK23" i="4"/>
  <c r="AQ209" i="6" s="1"/>
  <c r="AF133" i="6"/>
  <c r="AF131" i="6"/>
  <c r="AF129" i="6"/>
  <c r="AF130" i="6"/>
  <c r="AF128" i="6"/>
  <c r="DA15" i="4"/>
  <c r="AG191" i="6" s="1"/>
  <c r="AC173" i="6"/>
  <c r="AD172" i="6" s="1"/>
  <c r="AH149" i="6"/>
  <c r="AM197" i="6"/>
  <c r="XB96" i="3"/>
  <c r="XC96" i="3"/>
  <c r="WH97" i="3"/>
  <c r="WI97" i="3"/>
  <c r="AL176" i="6"/>
  <c r="AL167" i="6"/>
  <c r="AL168" i="6"/>
  <c r="AL177" i="6"/>
  <c r="AL169" i="6"/>
  <c r="AL175" i="6"/>
  <c r="AL170" i="6"/>
  <c r="AL171" i="6"/>
  <c r="AO177" i="6"/>
  <c r="AL172" i="6"/>
  <c r="AL173" i="6"/>
  <c r="AL174" i="6"/>
  <c r="AA173" i="6"/>
  <c r="AB167" i="6" s="1"/>
  <c r="AE172" i="6"/>
  <c r="AH152" i="6"/>
  <c r="AF132" i="6"/>
  <c r="AH133" i="6"/>
  <c r="AH130" i="6"/>
  <c r="AH131" i="6"/>
  <c r="AH129" i="6"/>
  <c r="AH128" i="6"/>
  <c r="QZ103" i="3"/>
  <c r="QY2" i="3"/>
  <c r="EC2" i="4" s="1"/>
  <c r="DA11" i="4"/>
  <c r="AA187" i="6"/>
  <c r="CX16" i="4"/>
  <c r="AA192" i="6" s="1"/>
  <c r="DG22" i="4"/>
  <c r="AJ208" i="6" s="1"/>
  <c r="DI22" i="4"/>
  <c r="AM208" i="6" s="1"/>
  <c r="DK22" i="4"/>
  <c r="AQ208" i="6" s="1"/>
  <c r="DH22" i="4"/>
  <c r="AK208" i="6" s="1"/>
  <c r="AO208" i="6" s="1"/>
  <c r="DI25" i="4"/>
  <c r="AM211" i="6" s="1"/>
  <c r="DH25" i="4"/>
  <c r="AK211" i="6" s="1"/>
  <c r="AO211" i="6" s="1"/>
  <c r="DG25" i="4"/>
  <c r="AJ211" i="6" s="1"/>
  <c r="DK25" i="4"/>
  <c r="AQ211" i="6" s="1"/>
  <c r="SO103" i="3"/>
  <c r="SK103" i="3"/>
  <c r="SQ103" i="3"/>
  <c r="SR103" i="3"/>
  <c r="SR3" i="3"/>
  <c r="SR4" i="3" s="1"/>
  <c r="SR5" i="3" s="1"/>
  <c r="TE102" i="3"/>
  <c r="TL102" i="3"/>
  <c r="TI102" i="3"/>
  <c r="TK102" i="3"/>
  <c r="DQ30" i="4"/>
  <c r="AJ236" i="6" s="1"/>
  <c r="DU30" i="4"/>
  <c r="AQ236" i="6" s="1"/>
  <c r="DR30" i="4"/>
  <c r="AK236" i="6" s="1"/>
  <c r="AO236" i="6" s="1"/>
  <c r="DS30" i="4"/>
  <c r="AM236" i="6" s="1"/>
  <c r="DP13" i="4"/>
  <c r="DT13" i="4" s="1"/>
  <c r="QI13" i="3"/>
  <c r="QJ13" i="3"/>
  <c r="DS27" i="4"/>
  <c r="AM233" i="6" s="1"/>
  <c r="DQ27" i="4"/>
  <c r="AJ233" i="6" s="1"/>
  <c r="DR27" i="4"/>
  <c r="AK233" i="6" s="1"/>
  <c r="AO233" i="6" s="1"/>
  <c r="DU27" i="4"/>
  <c r="AQ233" i="6" s="1"/>
  <c r="DS23" i="4"/>
  <c r="AM229" i="6" s="1"/>
  <c r="DU23" i="4"/>
  <c r="AQ229" i="6" s="1"/>
  <c r="DR23" i="4"/>
  <c r="AK229" i="6" s="1"/>
  <c r="AO229" i="6" s="1"/>
  <c r="DQ23" i="4"/>
  <c r="AJ229" i="6" s="1"/>
  <c r="DU24" i="4"/>
  <c r="AQ230" i="6" s="1"/>
  <c r="DR24" i="4"/>
  <c r="AK230" i="6" s="1"/>
  <c r="AO230" i="6" s="1"/>
  <c r="DQ24" i="4"/>
  <c r="AJ230" i="6" s="1"/>
  <c r="DS24" i="4"/>
  <c r="AM230" i="6" s="1"/>
  <c r="DR22" i="4"/>
  <c r="AK228" i="6" s="1"/>
  <c r="AO228" i="6" s="1"/>
  <c r="DQ22" i="4"/>
  <c r="AJ228" i="6" s="1"/>
  <c r="DU22" i="4"/>
  <c r="AQ228" i="6" s="1"/>
  <c r="DS22" i="4"/>
  <c r="AM228" i="6" s="1"/>
  <c r="DR26" i="4"/>
  <c r="AK232" i="6" s="1"/>
  <c r="AO232" i="6" s="1"/>
  <c r="DQ26" i="4"/>
  <c r="AJ232" i="6" s="1"/>
  <c r="DS26" i="4"/>
  <c r="AM232" i="6" s="1"/>
  <c r="DU26" i="4"/>
  <c r="AQ232" i="6" s="1"/>
  <c r="DU15" i="4"/>
  <c r="AG231" i="6" s="1"/>
  <c r="DQ15" i="4"/>
  <c r="Z231" i="6" s="1"/>
  <c r="DR15" i="4"/>
  <c r="AA231" i="6" s="1"/>
  <c r="DS15" i="4"/>
  <c r="AC231" i="6" s="1"/>
  <c r="QJ11" i="3"/>
  <c r="QI11" i="3"/>
  <c r="DP11" i="4"/>
  <c r="DT11" i="4" s="1"/>
  <c r="RR103" i="3"/>
  <c r="RR2" i="3" s="1"/>
  <c r="EL2" i="4" s="1"/>
  <c r="RS103" i="3"/>
  <c r="AO207" i="6"/>
  <c r="DI11" i="4"/>
  <c r="DH11" i="4"/>
  <c r="DG11" i="4"/>
  <c r="Z207" i="6" s="1"/>
  <c r="DG12" i="4"/>
  <c r="Z208" i="6" s="1"/>
  <c r="DH12" i="4"/>
  <c r="AA208" i="6" s="1"/>
  <c r="DI12" i="4"/>
  <c r="AC208" i="6" s="1"/>
  <c r="DG14" i="4"/>
  <c r="Z210" i="6" s="1"/>
  <c r="DI14" i="4"/>
  <c r="AC210" i="6" s="1"/>
  <c r="DH14" i="4"/>
  <c r="AA210" i="6" s="1"/>
  <c r="UU99" i="3"/>
  <c r="UT99" i="3"/>
  <c r="SL102" i="3"/>
  <c r="SM102" i="3"/>
  <c r="SN102" i="3" s="1"/>
  <c r="TG101" i="3"/>
  <c r="TF101" i="3"/>
  <c r="AE190" i="6"/>
  <c r="AE191" i="6"/>
  <c r="AG167" i="6"/>
  <c r="CQ16" i="4"/>
  <c r="AG172" i="6" s="1"/>
  <c r="AO187" i="6"/>
  <c r="AK197" i="6"/>
  <c r="DI13" i="4"/>
  <c r="AC209" i="6" s="1"/>
  <c r="DG13" i="4"/>
  <c r="Z209" i="6" s="1"/>
  <c r="DH13" i="4"/>
  <c r="AA209" i="6" s="1"/>
  <c r="DI26" i="4"/>
  <c r="AM212" i="6" s="1"/>
  <c r="DG26" i="4"/>
  <c r="AJ212" i="6" s="1"/>
  <c r="DH26" i="4"/>
  <c r="AK212" i="6" s="1"/>
  <c r="AO212" i="6" s="1"/>
  <c r="DK26" i="4"/>
  <c r="AQ212" i="6" s="1"/>
  <c r="DI29" i="4"/>
  <c r="AM215" i="6" s="1"/>
  <c r="DG29" i="4"/>
  <c r="AJ215" i="6" s="1"/>
  <c r="DH29" i="4"/>
  <c r="AK215" i="6" s="1"/>
  <c r="AO215" i="6" s="1"/>
  <c r="DK29" i="4"/>
  <c r="AQ215" i="6" s="1"/>
  <c r="UA100" i="3"/>
  <c r="TZ100" i="3"/>
  <c r="VO98" i="3"/>
  <c r="VN98" i="3"/>
  <c r="AD153" i="6"/>
  <c r="AD151" i="6"/>
  <c r="AD150" i="6"/>
  <c r="AD148" i="6"/>
  <c r="AD149" i="6"/>
  <c r="AB153" i="6"/>
  <c r="AE153" i="6"/>
  <c r="AF152" i="6" s="1"/>
  <c r="AB151" i="6"/>
  <c r="AB150" i="6"/>
  <c r="AB149" i="6"/>
  <c r="AB148" i="6"/>
  <c r="AF127" i="6"/>
  <c r="AP153" i="6"/>
  <c r="AP151" i="6"/>
  <c r="AP156" i="6"/>
  <c r="AP148" i="6"/>
  <c r="AP147" i="6"/>
  <c r="AP157" i="6"/>
  <c r="AP149" i="6"/>
  <c r="AP154" i="6"/>
  <c r="AP152" i="6"/>
  <c r="AP155" i="6"/>
  <c r="AP150" i="6"/>
  <c r="AE189" i="6"/>
  <c r="AN170" i="6"/>
  <c r="AN173" i="6"/>
  <c r="AN177" i="6"/>
  <c r="AN167" i="6"/>
  <c r="AN174" i="6"/>
  <c r="AN168" i="6"/>
  <c r="AN172" i="6"/>
  <c r="AN175" i="6"/>
  <c r="AN169" i="6"/>
  <c r="AN171" i="6"/>
  <c r="AN176" i="6"/>
  <c r="AE167" i="6"/>
  <c r="AH148" i="6"/>
  <c r="AE188" i="6"/>
  <c r="AC187" i="6"/>
  <c r="CY16" i="4"/>
  <c r="AC192" i="6" s="1"/>
  <c r="XA97" i="3"/>
  <c r="XG97" i="3"/>
  <c r="XE97" i="3"/>
  <c r="XH97" i="3"/>
  <c r="TY101" i="3"/>
  <c r="UC101" i="3"/>
  <c r="UF101" i="3"/>
  <c r="UE101" i="3"/>
  <c r="VT99" i="3"/>
  <c r="VS99" i="3"/>
  <c r="VM99" i="3"/>
  <c r="VQ99" i="3"/>
  <c r="WG98" i="3"/>
  <c r="WK98" i="3"/>
  <c r="WN98" i="3"/>
  <c r="WM98" i="3"/>
  <c r="UZ100" i="3"/>
  <c r="UW100" i="3"/>
  <c r="US100" i="3"/>
  <c r="UY100" i="3"/>
  <c r="DQ29" i="4"/>
  <c r="AJ235" i="6" s="1"/>
  <c r="DS29" i="4"/>
  <c r="AM235" i="6" s="1"/>
  <c r="DU29" i="4"/>
  <c r="AQ235" i="6" s="1"/>
  <c r="DR29" i="4"/>
  <c r="AK235" i="6" s="1"/>
  <c r="AO235" i="6" s="1"/>
  <c r="DR28" i="4"/>
  <c r="AK234" i="6" s="1"/>
  <c r="AO234" i="6" s="1"/>
  <c r="DU28" i="4"/>
  <c r="AQ234" i="6" s="1"/>
  <c r="DS28" i="4"/>
  <c r="AM234" i="6" s="1"/>
  <c r="DQ28" i="4"/>
  <c r="AJ234" i="6" s="1"/>
  <c r="DR25" i="4"/>
  <c r="AK231" i="6" s="1"/>
  <c r="AO231" i="6" s="1"/>
  <c r="DQ25" i="4"/>
  <c r="AJ231" i="6" s="1"/>
  <c r="DS25" i="4"/>
  <c r="AM231" i="6" s="1"/>
  <c r="DU25" i="4"/>
  <c r="AQ231" i="6" s="1"/>
  <c r="DS21" i="4"/>
  <c r="AM227" i="6" s="1"/>
  <c r="DQ21" i="4"/>
  <c r="AJ227" i="6" s="1"/>
  <c r="DR21" i="4"/>
  <c r="AK227" i="6" s="1"/>
  <c r="DU21" i="4"/>
  <c r="AQ227" i="6" s="1"/>
  <c r="QJ12" i="3"/>
  <c r="DP12" i="4"/>
  <c r="DT12" i="4" s="1"/>
  <c r="QI12" i="3"/>
  <c r="KK24" i="9"/>
  <c r="AH93" i="6"/>
  <c r="AH89" i="6"/>
  <c r="AH90" i="6"/>
  <c r="AH91" i="6"/>
  <c r="AH88" i="6"/>
  <c r="AH92" i="6"/>
  <c r="AH87" i="6"/>
  <c r="AF87" i="6"/>
  <c r="AF93" i="6"/>
  <c r="AF91" i="6"/>
  <c r="AF88" i="6"/>
  <c r="AF90" i="6"/>
  <c r="AF89" i="6"/>
  <c r="AF92" i="6"/>
  <c r="AF67" i="6"/>
  <c r="AF68" i="6"/>
  <c r="AF73" i="6"/>
  <c r="AF70" i="6"/>
  <c r="AF69" i="6"/>
  <c r="AF71" i="6"/>
  <c r="AF72" i="6"/>
  <c r="SO14" i="3"/>
  <c r="RU20" i="3"/>
  <c r="RU21" i="3"/>
  <c r="RU22" i="3"/>
  <c r="RU27" i="3"/>
  <c r="RU24" i="3"/>
  <c r="RU25" i="3"/>
  <c r="RU26" i="3"/>
  <c r="RU23" i="3"/>
  <c r="DU26" i="9"/>
  <c r="TV103" i="3"/>
  <c r="RU13" i="3"/>
  <c r="BW25" i="9"/>
  <c r="RU17" i="3"/>
  <c r="RU19" i="3"/>
  <c r="RU11" i="3"/>
  <c r="FT26" i="9"/>
  <c r="RU15" i="3"/>
  <c r="Y26" i="9"/>
  <c r="WX99" i="3"/>
  <c r="RU12" i="3"/>
  <c r="RU16" i="3"/>
  <c r="HR26" i="9"/>
  <c r="RU14" i="3"/>
  <c r="LN26" i="9"/>
  <c r="RU18" i="3"/>
  <c r="JP26" i="9"/>
  <c r="WD100" i="3"/>
  <c r="VJ101" i="3"/>
  <c r="UP102" i="3"/>
  <c r="Q23" i="12" l="1"/>
  <c r="S23" i="12"/>
  <c r="O23" i="12"/>
  <c r="CB24" i="9"/>
  <c r="BZ24" i="9"/>
  <c r="CA24" i="9" s="1"/>
  <c r="AR174" i="6"/>
  <c r="C24" i="12"/>
  <c r="S24" i="12" s="1"/>
  <c r="CC24" i="9"/>
  <c r="CD24" i="9" s="1"/>
  <c r="CE24" i="9" s="1"/>
  <c r="CQ24" i="9"/>
  <c r="CR24" i="9" s="1"/>
  <c r="BX26" i="9"/>
  <c r="BY25" i="9"/>
  <c r="CF25" i="9" s="1"/>
  <c r="AQ197" i="6"/>
  <c r="AR196" i="6" s="1"/>
  <c r="TH101" i="3"/>
  <c r="XD96" i="3"/>
  <c r="WJ97" i="3"/>
  <c r="AF24" i="9"/>
  <c r="AG24" i="9" s="1"/>
  <c r="JW24" i="9"/>
  <c r="JX24" i="9" s="1"/>
  <c r="EB24" i="9"/>
  <c r="EC24" i="9" s="1"/>
  <c r="LU24" i="9"/>
  <c r="LV24" i="9" s="1"/>
  <c r="GA24" i="9"/>
  <c r="GB24" i="9" s="1"/>
  <c r="HY24" i="9"/>
  <c r="HZ24" i="9" s="1"/>
  <c r="AR175" i="6"/>
  <c r="AR177" i="6"/>
  <c r="AR172" i="6"/>
  <c r="AR176" i="6"/>
  <c r="AR167" i="6"/>
  <c r="AR169" i="6"/>
  <c r="AR168" i="6"/>
  <c r="AR173" i="6"/>
  <c r="DR14" i="4"/>
  <c r="AA230" i="6" s="1"/>
  <c r="AE230" i="6" s="1"/>
  <c r="DQ14" i="4"/>
  <c r="Z230" i="6" s="1"/>
  <c r="AR170" i="6"/>
  <c r="AO209" i="6"/>
  <c r="EO12" i="9"/>
  <c r="GO22" i="9"/>
  <c r="DK14" i="4"/>
  <c r="AG210" i="6" s="1"/>
  <c r="DK13" i="4"/>
  <c r="AG209" i="6" s="1"/>
  <c r="JQ27" i="9"/>
  <c r="JR26" i="9"/>
  <c r="AA26" i="9"/>
  <c r="Z27" i="9"/>
  <c r="HS27" i="9"/>
  <c r="HT26" i="9"/>
  <c r="DV27" i="9"/>
  <c r="DW26" i="9"/>
  <c r="LP26" i="9"/>
  <c r="LO27" i="9"/>
  <c r="FU27" i="9"/>
  <c r="FV26" i="9"/>
  <c r="C25" i="14"/>
  <c r="FW25" i="9"/>
  <c r="FX25" i="9" s="1"/>
  <c r="FY25" i="9"/>
  <c r="FZ25" i="9"/>
  <c r="JS25" i="9"/>
  <c r="JT25" i="9" s="1"/>
  <c r="C25" i="16"/>
  <c r="JU25" i="9"/>
  <c r="JV25" i="9"/>
  <c r="C25" i="10"/>
  <c r="AE25" i="9"/>
  <c r="AB25" i="9"/>
  <c r="AC25" i="9" s="1"/>
  <c r="AD25" i="9"/>
  <c r="HU25" i="9"/>
  <c r="HV25" i="9" s="1"/>
  <c r="C25" i="15"/>
  <c r="IM25" i="9"/>
  <c r="HX25" i="9"/>
  <c r="HW25" i="9"/>
  <c r="C25" i="13"/>
  <c r="DX25" i="9"/>
  <c r="DY25" i="9" s="1"/>
  <c r="EA25" i="9"/>
  <c r="DZ25" i="9"/>
  <c r="C25" i="17"/>
  <c r="LQ25" i="9"/>
  <c r="LR25" i="9" s="1"/>
  <c r="LT25" i="9"/>
  <c r="LS25" i="9"/>
  <c r="MI25" i="9"/>
  <c r="AM237" i="6"/>
  <c r="AN227" i="6" s="1"/>
  <c r="AM217" i="6"/>
  <c r="AN216" i="6" s="1"/>
  <c r="AQ217" i="6"/>
  <c r="AR211" i="6" s="1"/>
  <c r="UR102" i="3"/>
  <c r="UQ103" i="3"/>
  <c r="WF100" i="3"/>
  <c r="WE101" i="3"/>
  <c r="VK102" i="3"/>
  <c r="VL101" i="3"/>
  <c r="WY100" i="3"/>
  <c r="WZ99" i="3"/>
  <c r="RV13" i="3"/>
  <c r="RV19" i="3"/>
  <c r="RV20" i="3"/>
  <c r="RV18" i="3"/>
  <c r="RV21" i="3"/>
  <c r="RV15" i="3"/>
  <c r="RV24" i="3"/>
  <c r="RV50" i="3"/>
  <c r="RV82" i="3"/>
  <c r="RV56" i="3"/>
  <c r="RV36" i="3"/>
  <c r="RV79" i="3"/>
  <c r="RV32" i="3"/>
  <c r="RV75" i="3"/>
  <c r="RV92" i="3"/>
  <c r="RV87" i="3"/>
  <c r="RV100" i="3"/>
  <c r="RV62" i="3"/>
  <c r="RV29" i="3"/>
  <c r="RV31" i="3"/>
  <c r="RV91" i="3"/>
  <c r="RV60" i="3"/>
  <c r="RV38" i="3"/>
  <c r="RV70" i="3"/>
  <c r="RV40" i="3"/>
  <c r="RV83" i="3"/>
  <c r="RV63" i="3"/>
  <c r="RV37" i="3"/>
  <c r="RV80" i="3"/>
  <c r="RV44" i="3"/>
  <c r="RV97" i="3"/>
  <c r="RV78" i="3"/>
  <c r="RV73" i="3"/>
  <c r="RV99" i="3"/>
  <c r="RV42" i="3"/>
  <c r="RV74" i="3"/>
  <c r="RV25" i="3"/>
  <c r="RV67" i="3"/>
  <c r="RV47" i="3"/>
  <c r="RV89" i="3"/>
  <c r="RV64" i="3"/>
  <c r="RV49" i="3"/>
  <c r="RV76" i="3"/>
  <c r="RV98" i="3"/>
  <c r="RV46" i="3"/>
  <c r="RV52" i="3"/>
  <c r="RV71" i="3"/>
  <c r="RV12" i="3"/>
  <c r="RV14" i="3"/>
  <c r="RV17" i="3"/>
  <c r="RV16" i="3"/>
  <c r="RV27" i="3"/>
  <c r="RV34" i="3"/>
  <c r="RV66" i="3"/>
  <c r="RV35" i="3"/>
  <c r="RV77" i="3"/>
  <c r="RV57" i="3"/>
  <c r="RV11" i="3"/>
  <c r="RV53" i="3"/>
  <c r="RV96" i="3"/>
  <c r="RV33" i="3"/>
  <c r="RV81" i="3"/>
  <c r="RV30" i="3"/>
  <c r="RV94" i="3"/>
  <c r="RV93" i="3"/>
  <c r="RV95" i="3"/>
  <c r="RV23" i="3"/>
  <c r="RV22" i="3"/>
  <c r="RV54" i="3"/>
  <c r="RV86" i="3"/>
  <c r="RV61" i="3"/>
  <c r="RV41" i="3"/>
  <c r="RV84" i="3"/>
  <c r="RV59" i="3"/>
  <c r="RV28" i="3"/>
  <c r="RV55" i="3"/>
  <c r="RV101" i="3"/>
  <c r="RV72" i="3"/>
  <c r="RV69" i="3"/>
  <c r="RV26" i="3"/>
  <c r="RV58" i="3"/>
  <c r="RV90" i="3"/>
  <c r="RV45" i="3"/>
  <c r="RV88" i="3"/>
  <c r="RV68" i="3"/>
  <c r="RV43" i="3"/>
  <c r="RV85" i="3"/>
  <c r="RV65" i="3"/>
  <c r="RV39" i="3"/>
  <c r="RV102" i="3"/>
  <c r="RV51" i="3"/>
  <c r="RV48" i="3"/>
  <c r="RV103" i="3"/>
  <c r="TX103" i="3"/>
  <c r="AN210" i="6"/>
  <c r="AR215" i="6"/>
  <c r="DS12" i="4"/>
  <c r="AC228" i="6" s="1"/>
  <c r="DQ12" i="4"/>
  <c r="Z228" i="6" s="1"/>
  <c r="DR12" i="4"/>
  <c r="AA228" i="6" s="1"/>
  <c r="AQ237" i="6"/>
  <c r="AC193" i="6"/>
  <c r="AF153" i="6"/>
  <c r="AF150" i="6"/>
  <c r="AF149" i="6"/>
  <c r="AF151" i="6"/>
  <c r="AF148" i="6"/>
  <c r="VP98" i="3"/>
  <c r="UB100" i="3"/>
  <c r="AE209" i="6"/>
  <c r="AG173" i="6"/>
  <c r="AH167" i="6" s="1"/>
  <c r="UV99" i="3"/>
  <c r="AE210" i="6"/>
  <c r="DK12" i="4"/>
  <c r="AG208" i="6" s="1"/>
  <c r="AE208" i="6"/>
  <c r="DK11" i="4"/>
  <c r="AA207" i="6"/>
  <c r="DH16" i="4"/>
  <c r="AA212" i="6" s="1"/>
  <c r="DS13" i="4"/>
  <c r="AC229" i="6" s="1"/>
  <c r="DQ13" i="4"/>
  <c r="Z229" i="6" s="1"/>
  <c r="DR13" i="4"/>
  <c r="AA229" i="6" s="1"/>
  <c r="TF102" i="3"/>
  <c r="TG102" i="3"/>
  <c r="SL103" i="3"/>
  <c r="SL2" i="3" s="1"/>
  <c r="EV2" i="4" s="1"/>
  <c r="SM103" i="3"/>
  <c r="AE187" i="6"/>
  <c r="AA193" i="6"/>
  <c r="AB187" i="6" s="1"/>
  <c r="AB172" i="6"/>
  <c r="AB173" i="6"/>
  <c r="AE173" i="6"/>
  <c r="AF172" i="6" s="1"/>
  <c r="AB170" i="6"/>
  <c r="AB168" i="6"/>
  <c r="AB169" i="6"/>
  <c r="AB171" i="6"/>
  <c r="AP175" i="6"/>
  <c r="AP172" i="6"/>
  <c r="AP173" i="6"/>
  <c r="AP167" i="6"/>
  <c r="AP174" i="6"/>
  <c r="AP170" i="6"/>
  <c r="AP177" i="6"/>
  <c r="AP168" i="6"/>
  <c r="AP169" i="6"/>
  <c r="AP171" i="6"/>
  <c r="AP176" i="6"/>
  <c r="AF147" i="6"/>
  <c r="AD171" i="6"/>
  <c r="AD173" i="6"/>
  <c r="AD168" i="6"/>
  <c r="AD170" i="6"/>
  <c r="AD169" i="6"/>
  <c r="TI103" i="3"/>
  <c r="TL103" i="3"/>
  <c r="TK103" i="3"/>
  <c r="TE103" i="3"/>
  <c r="TL3" i="3"/>
  <c r="TL4" i="3" s="1"/>
  <c r="TL5" i="3" s="1"/>
  <c r="TY102" i="3"/>
  <c r="UF102" i="3"/>
  <c r="UE102" i="3"/>
  <c r="UC102" i="3"/>
  <c r="DZ29" i="4"/>
  <c r="ED29" i="4" s="1"/>
  <c r="RC24" i="3"/>
  <c r="RD24" i="3"/>
  <c r="DZ21" i="4"/>
  <c r="ED21" i="4" s="1"/>
  <c r="RC16" i="3"/>
  <c r="RD16" i="3"/>
  <c r="DZ23" i="4"/>
  <c r="ED23" i="4" s="1"/>
  <c r="RC18" i="3"/>
  <c r="RD18" i="3"/>
  <c r="DZ12" i="4"/>
  <c r="ED12" i="4" s="1"/>
  <c r="RC12" i="3"/>
  <c r="RD12" i="3"/>
  <c r="RD22" i="3"/>
  <c r="DZ27" i="4"/>
  <c r="ED27" i="4" s="1"/>
  <c r="RC22" i="3"/>
  <c r="RD19" i="3"/>
  <c r="DZ24" i="4"/>
  <c r="ED24" i="4" s="1"/>
  <c r="RC19" i="3"/>
  <c r="DZ25" i="4"/>
  <c r="ED25" i="4" s="1"/>
  <c r="RC20" i="3"/>
  <c r="RD20" i="3"/>
  <c r="AO227" i="6"/>
  <c r="AK237" i="6"/>
  <c r="UT100" i="3"/>
  <c r="UU100" i="3"/>
  <c r="WI98" i="3"/>
  <c r="WH98" i="3"/>
  <c r="VN99" i="3"/>
  <c r="VO99" i="3"/>
  <c r="UA101" i="3"/>
  <c r="TZ101" i="3"/>
  <c r="XC97" i="3"/>
  <c r="XB97" i="3"/>
  <c r="AL196" i="6"/>
  <c r="AL197" i="6"/>
  <c r="AL193" i="6"/>
  <c r="AL195" i="6"/>
  <c r="AL191" i="6"/>
  <c r="AL194" i="6"/>
  <c r="AL188" i="6"/>
  <c r="AL190" i="6"/>
  <c r="AO197" i="6"/>
  <c r="AL187" i="6"/>
  <c r="AL189" i="6"/>
  <c r="AL192" i="6"/>
  <c r="AC207" i="6"/>
  <c r="DI16" i="4"/>
  <c r="AC212" i="6" s="1"/>
  <c r="AK217" i="6"/>
  <c r="RT103" i="3"/>
  <c r="RS2" i="3"/>
  <c r="EM2" i="4" s="1"/>
  <c r="DS11" i="4"/>
  <c r="DR11" i="4"/>
  <c r="DQ11" i="4"/>
  <c r="Z227" i="6" s="1"/>
  <c r="AE231" i="6"/>
  <c r="AE192" i="6"/>
  <c r="AG187" i="6"/>
  <c r="DA16" i="4"/>
  <c r="AG192" i="6" s="1"/>
  <c r="AN191" i="6"/>
  <c r="AN189" i="6"/>
  <c r="AN190" i="6"/>
  <c r="AN197" i="6"/>
  <c r="AN187" i="6"/>
  <c r="AN188" i="6"/>
  <c r="AN195" i="6"/>
  <c r="AN192" i="6"/>
  <c r="AN193" i="6"/>
  <c r="AN196" i="6"/>
  <c r="AN194" i="6"/>
  <c r="AD167" i="6"/>
  <c r="US101" i="3"/>
  <c r="UY101" i="3"/>
  <c r="UZ101" i="3"/>
  <c r="UW101" i="3"/>
  <c r="WN99" i="3"/>
  <c r="WG99" i="3"/>
  <c r="WM99" i="3"/>
  <c r="WK99" i="3"/>
  <c r="VQ100" i="3"/>
  <c r="VS100" i="3"/>
  <c r="VM100" i="3"/>
  <c r="VT100" i="3"/>
  <c r="XA98" i="3"/>
  <c r="XH98" i="3"/>
  <c r="XE98" i="3"/>
  <c r="XG98" i="3"/>
  <c r="RC11" i="3"/>
  <c r="RD11" i="3"/>
  <c r="DZ11" i="4"/>
  <c r="ED11" i="4" s="1"/>
  <c r="EB30" i="4"/>
  <c r="AK256" i="6" s="1"/>
  <c r="AO256" i="6" s="1"/>
  <c r="EC30" i="4"/>
  <c r="AM256" i="6" s="1"/>
  <c r="EA30" i="4"/>
  <c r="AJ256" i="6" s="1"/>
  <c r="EE30" i="4"/>
  <c r="AQ256" i="6" s="1"/>
  <c r="DZ15" i="4"/>
  <c r="ED15" i="4" s="1"/>
  <c r="RD15" i="3"/>
  <c r="RC15" i="3"/>
  <c r="DZ22" i="4"/>
  <c r="ED22" i="4" s="1"/>
  <c r="RD17" i="3"/>
  <c r="RC17" i="3"/>
  <c r="RC23" i="3"/>
  <c r="DZ28" i="4"/>
  <c r="ED28" i="4" s="1"/>
  <c r="RD23" i="3"/>
  <c r="RC14" i="3"/>
  <c r="DZ14" i="4"/>
  <c r="ED14" i="4" s="1"/>
  <c r="RD14" i="3"/>
  <c r="RD21" i="3"/>
  <c r="DZ26" i="4"/>
  <c r="ED26" i="4" s="1"/>
  <c r="RC21" i="3"/>
  <c r="DZ13" i="4"/>
  <c r="ED13" i="4" s="1"/>
  <c r="RC13" i="3"/>
  <c r="RD13" i="3"/>
  <c r="KK25" i="9"/>
  <c r="TI15" i="3"/>
  <c r="BW26" i="9"/>
  <c r="DU27" i="9"/>
  <c r="SO12" i="3"/>
  <c r="LN27" i="9"/>
  <c r="HR27" i="9"/>
  <c r="SO11" i="3"/>
  <c r="Y27" i="9"/>
  <c r="VJ102" i="3"/>
  <c r="WD101" i="3"/>
  <c r="WX100" i="3"/>
  <c r="UP103" i="3"/>
  <c r="JP27" i="9"/>
  <c r="SO13" i="3"/>
  <c r="FT27" i="9"/>
  <c r="CC25" i="9" l="1"/>
  <c r="O24" i="12"/>
  <c r="CQ25" i="9"/>
  <c r="CR25" i="9" s="1"/>
  <c r="CB25" i="9"/>
  <c r="C25" i="12"/>
  <c r="S25" i="12" s="1"/>
  <c r="K24" i="12"/>
  <c r="BZ25" i="9"/>
  <c r="CA25" i="9" s="1"/>
  <c r="Q24" i="12"/>
  <c r="GA25" i="9"/>
  <c r="GB25" i="9" s="1"/>
  <c r="CD25" i="9"/>
  <c r="CE25" i="9" s="1"/>
  <c r="AR194" i="6"/>
  <c r="BX27" i="9"/>
  <c r="BY26" i="9"/>
  <c r="CQ26" i="9" s="1"/>
  <c r="CR26" i="9" s="1"/>
  <c r="AR187" i="6"/>
  <c r="AR188" i="6"/>
  <c r="AR190" i="6"/>
  <c r="AR195" i="6"/>
  <c r="AR197" i="6"/>
  <c r="AR193" i="6"/>
  <c r="AR191" i="6"/>
  <c r="AR192" i="6"/>
  <c r="AR189" i="6"/>
  <c r="TH102" i="3"/>
  <c r="VP99" i="3"/>
  <c r="UV100" i="3"/>
  <c r="XD97" i="3"/>
  <c r="UB101" i="3"/>
  <c r="WJ98" i="3"/>
  <c r="JW25" i="9"/>
  <c r="JX25" i="9" s="1"/>
  <c r="LU25" i="9"/>
  <c r="LV25" i="9" s="1"/>
  <c r="EB25" i="9"/>
  <c r="EC25" i="9" s="1"/>
  <c r="HY25" i="9"/>
  <c r="HZ25" i="9" s="1"/>
  <c r="AF25" i="9"/>
  <c r="AG25" i="9" s="1"/>
  <c r="AR207" i="6"/>
  <c r="AR209" i="6"/>
  <c r="AN237" i="6"/>
  <c r="AN228" i="6"/>
  <c r="AN232" i="6"/>
  <c r="AN212" i="6"/>
  <c r="AN215" i="6"/>
  <c r="AN230" i="6"/>
  <c r="AN229" i="6"/>
  <c r="AN231" i="6"/>
  <c r="AN235" i="6"/>
  <c r="AN211" i="6"/>
  <c r="AN217" i="6"/>
  <c r="AN207" i="6"/>
  <c r="AN233" i="6"/>
  <c r="AN236" i="6"/>
  <c r="AN209" i="6"/>
  <c r="AN208" i="6"/>
  <c r="AN234" i="6"/>
  <c r="AN214" i="6"/>
  <c r="AN213" i="6"/>
  <c r="AR212" i="6"/>
  <c r="AR216" i="6"/>
  <c r="AR208" i="6"/>
  <c r="AR213" i="6"/>
  <c r="AR210" i="6"/>
  <c r="DU14" i="4"/>
  <c r="AG230" i="6" s="1"/>
  <c r="AR214" i="6"/>
  <c r="AR217" i="6"/>
  <c r="DU12" i="4"/>
  <c r="AG228" i="6" s="1"/>
  <c r="EO13" i="9"/>
  <c r="GO23" i="9"/>
  <c r="DU13" i="4"/>
  <c r="AG229" i="6" s="1"/>
  <c r="LP27" i="9"/>
  <c r="LO28" i="9"/>
  <c r="AA27" i="9"/>
  <c r="Z28" i="9"/>
  <c r="FV27" i="9"/>
  <c r="FU28" i="9"/>
  <c r="DV28" i="9"/>
  <c r="DW27" i="9"/>
  <c r="EO14" i="9" s="1"/>
  <c r="HS28" i="9"/>
  <c r="HT27" i="9"/>
  <c r="JQ28" i="9"/>
  <c r="JR27" i="9"/>
  <c r="C26" i="14"/>
  <c r="FW26" i="9"/>
  <c r="FX26" i="9" s="1"/>
  <c r="FZ26" i="9"/>
  <c r="FY26" i="9"/>
  <c r="DX26" i="9"/>
  <c r="DY26" i="9" s="1"/>
  <c r="C26" i="13"/>
  <c r="EA26" i="9"/>
  <c r="DZ26" i="9"/>
  <c r="C26" i="15"/>
  <c r="HU26" i="9"/>
  <c r="HV26" i="9" s="1"/>
  <c r="IM26" i="9"/>
  <c r="HW26" i="9"/>
  <c r="HX26" i="9"/>
  <c r="JS26" i="9"/>
  <c r="JT26" i="9" s="1"/>
  <c r="C26" i="16"/>
  <c r="JU26" i="9"/>
  <c r="JV26" i="9"/>
  <c r="O25" i="12"/>
  <c r="K25" i="12"/>
  <c r="LQ26" i="9"/>
  <c r="LR26" i="9" s="1"/>
  <c r="C26" i="17"/>
  <c r="LT26" i="9"/>
  <c r="LS26" i="9"/>
  <c r="MI26" i="9"/>
  <c r="C26" i="10"/>
  <c r="AD26" i="9"/>
  <c r="AB26" i="9"/>
  <c r="AC26" i="9" s="1"/>
  <c r="AE26" i="9"/>
  <c r="DU11" i="4"/>
  <c r="SP22" i="3"/>
  <c r="ET27" i="4" s="1"/>
  <c r="EX27" i="4" s="1"/>
  <c r="SP54" i="3"/>
  <c r="SP86" i="3"/>
  <c r="SP37" i="3"/>
  <c r="SP80" i="3"/>
  <c r="SP33" i="3"/>
  <c r="SP76" i="3"/>
  <c r="SP35" i="3"/>
  <c r="SP77" i="3"/>
  <c r="SP25" i="3"/>
  <c r="ET30" i="4" s="1"/>
  <c r="EX30" i="4" s="1"/>
  <c r="SP20" i="3"/>
  <c r="ET25" i="4" s="1"/>
  <c r="EX25" i="4" s="1"/>
  <c r="SP101" i="3"/>
  <c r="SP42" i="3"/>
  <c r="SP74" i="3"/>
  <c r="SP21" i="3"/>
  <c r="ET26" i="4" s="1"/>
  <c r="EX26" i="4" s="1"/>
  <c r="SP64" i="3"/>
  <c r="SP17" i="3"/>
  <c r="ET22" i="4" s="1"/>
  <c r="EX22" i="4" s="1"/>
  <c r="SP60" i="3"/>
  <c r="SP19" i="3"/>
  <c r="ET24" i="4" s="1"/>
  <c r="EX24" i="4" s="1"/>
  <c r="SP61" i="3"/>
  <c r="SP52" i="3"/>
  <c r="SP57" i="3"/>
  <c r="SP98" i="3"/>
  <c r="SP14" i="3"/>
  <c r="SP78" i="3"/>
  <c r="SP69" i="3"/>
  <c r="SP65" i="3"/>
  <c r="SP67" i="3"/>
  <c r="SP79" i="3"/>
  <c r="SP30" i="3"/>
  <c r="SP91" i="3"/>
  <c r="SP88" i="3"/>
  <c r="SP34" i="3"/>
  <c r="SP53" i="3"/>
  <c r="SP51" i="3"/>
  <c r="SP18" i="3"/>
  <c r="ET23" i="4" s="1"/>
  <c r="EX23" i="4" s="1"/>
  <c r="SP82" i="3"/>
  <c r="SP75" i="3"/>
  <c r="SP71" i="3"/>
  <c r="SP72" i="3"/>
  <c r="SP47" i="3"/>
  <c r="SP62" i="3"/>
  <c r="SP44" i="3"/>
  <c r="SP89" i="3"/>
  <c r="SP11" i="3"/>
  <c r="SP92" i="3"/>
  <c r="SP84" i="3"/>
  <c r="SP38" i="3"/>
  <c r="SP70" i="3"/>
  <c r="SP16" i="3"/>
  <c r="ET21" i="4" s="1"/>
  <c r="EX21" i="4" s="1"/>
  <c r="SP59" i="3"/>
  <c r="SP12" i="3"/>
  <c r="SP55" i="3"/>
  <c r="SP13" i="3"/>
  <c r="SP56" i="3"/>
  <c r="SP31" i="3"/>
  <c r="SP36" i="3"/>
  <c r="SP97" i="3"/>
  <c r="SP26" i="3"/>
  <c r="SP58" i="3"/>
  <c r="SP90" i="3"/>
  <c r="SP43" i="3"/>
  <c r="SP85" i="3"/>
  <c r="SP39" i="3"/>
  <c r="SP81" i="3"/>
  <c r="SP40" i="3"/>
  <c r="SP83" i="3"/>
  <c r="SP68" i="3"/>
  <c r="SP41" i="3"/>
  <c r="SP102" i="3"/>
  <c r="SP46" i="3"/>
  <c r="SP27" i="3"/>
  <c r="SP23" i="3"/>
  <c r="ET28" i="4" s="1"/>
  <c r="EX28" i="4" s="1"/>
  <c r="SP24" i="3"/>
  <c r="ET29" i="4" s="1"/>
  <c r="EX29" i="4" s="1"/>
  <c r="SP73" i="3"/>
  <c r="SP99" i="3"/>
  <c r="SP94" i="3"/>
  <c r="SP87" i="3"/>
  <c r="SP63" i="3"/>
  <c r="SP66" i="3"/>
  <c r="SP49" i="3"/>
  <c r="SP15" i="3"/>
  <c r="ET15" i="4" s="1"/>
  <c r="EX15" i="4" s="1"/>
  <c r="SP50" i="3"/>
  <c r="SP32" i="3"/>
  <c r="SP28" i="3"/>
  <c r="SP29" i="3"/>
  <c r="SP95" i="3"/>
  <c r="SP100" i="3"/>
  <c r="SP48" i="3"/>
  <c r="SP45" i="3"/>
  <c r="SP103" i="3"/>
  <c r="SP96" i="3"/>
  <c r="SP93" i="3"/>
  <c r="WF101" i="3"/>
  <c r="WE102" i="3"/>
  <c r="UR103" i="3"/>
  <c r="WY101" i="3"/>
  <c r="WZ100" i="3"/>
  <c r="VL102" i="3"/>
  <c r="VK103" i="3"/>
  <c r="EB14" i="4"/>
  <c r="AA250" i="6" s="1"/>
  <c r="EA14" i="4"/>
  <c r="EC14" i="4"/>
  <c r="AC250" i="6" s="1"/>
  <c r="EA15" i="4"/>
  <c r="Z251" i="6" s="1"/>
  <c r="EB15" i="4"/>
  <c r="AA251" i="6" s="1"/>
  <c r="EC15" i="4"/>
  <c r="AC251" i="6" s="1"/>
  <c r="WH99" i="3"/>
  <c r="WI99" i="3"/>
  <c r="AG193" i="6"/>
  <c r="AA227" i="6"/>
  <c r="DR16" i="4"/>
  <c r="AA232" i="6" s="1"/>
  <c r="AL215" i="6"/>
  <c r="AL207" i="6"/>
  <c r="AL210" i="6"/>
  <c r="AL213" i="6"/>
  <c r="AL214" i="6"/>
  <c r="AO217" i="6"/>
  <c r="AL211" i="6"/>
  <c r="AL216" i="6"/>
  <c r="AL208" i="6"/>
  <c r="AL217" i="6"/>
  <c r="AL212" i="6"/>
  <c r="AL209" i="6"/>
  <c r="AC213" i="6"/>
  <c r="AP192" i="6"/>
  <c r="AP188" i="6"/>
  <c r="AP197" i="6"/>
  <c r="AP191" i="6"/>
  <c r="AP196" i="6"/>
  <c r="AP195" i="6"/>
  <c r="AP189" i="6"/>
  <c r="AP193" i="6"/>
  <c r="AP187" i="6"/>
  <c r="AP194" i="6"/>
  <c r="AP190" i="6"/>
  <c r="AL233" i="6"/>
  <c r="AL234" i="6"/>
  <c r="AL235" i="6"/>
  <c r="AL230" i="6"/>
  <c r="AL236" i="6"/>
  <c r="AL237" i="6"/>
  <c r="AL228" i="6"/>
  <c r="AL229" i="6"/>
  <c r="AL232" i="6"/>
  <c r="AO237" i="6"/>
  <c r="AL231" i="6"/>
  <c r="AL227" i="6"/>
  <c r="EA27" i="4"/>
  <c r="AJ253" i="6" s="1"/>
  <c r="EC27" i="4"/>
  <c r="AM253" i="6" s="1"/>
  <c r="EB27" i="4"/>
  <c r="AK253" i="6" s="1"/>
  <c r="EC12" i="4"/>
  <c r="AC248" i="6" s="1"/>
  <c r="EB12" i="4"/>
  <c r="AA248" i="6" s="1"/>
  <c r="EA12" i="4"/>
  <c r="Z248" i="6" s="1"/>
  <c r="EA21" i="4"/>
  <c r="AJ247" i="6" s="1"/>
  <c r="EC21" i="4"/>
  <c r="AM247" i="6" s="1"/>
  <c r="EB21" i="4"/>
  <c r="AK247" i="6" s="1"/>
  <c r="UA102" i="3"/>
  <c r="TZ102" i="3"/>
  <c r="AB192" i="6"/>
  <c r="AB193" i="6"/>
  <c r="AE193" i="6"/>
  <c r="AF192" i="6" s="1"/>
  <c r="AB190" i="6"/>
  <c r="AB189" i="6"/>
  <c r="AB188" i="6"/>
  <c r="AB191" i="6"/>
  <c r="AE229" i="6"/>
  <c r="AA213" i="6"/>
  <c r="AB212" i="6" s="1"/>
  <c r="AE212" i="6"/>
  <c r="AG207" i="6"/>
  <c r="DK16" i="4"/>
  <c r="AG212" i="6" s="1"/>
  <c r="AH173" i="6"/>
  <c r="AH170" i="6"/>
  <c r="AH168" i="6"/>
  <c r="AH169" i="6"/>
  <c r="AH171" i="6"/>
  <c r="AD187" i="6"/>
  <c r="AD193" i="6"/>
  <c r="AD191" i="6"/>
  <c r="AD189" i="6"/>
  <c r="AD190" i="6"/>
  <c r="AD188" i="6"/>
  <c r="UF3" i="3"/>
  <c r="UF4" i="3" s="1"/>
  <c r="UF5" i="3" s="1"/>
  <c r="TY103" i="3"/>
  <c r="UC103" i="3"/>
  <c r="UE103" i="3"/>
  <c r="UF103" i="3"/>
  <c r="RX26" i="3"/>
  <c r="RW26" i="3"/>
  <c r="RW22" i="3"/>
  <c r="EJ27" i="4"/>
  <c r="EN27" i="4" s="1"/>
  <c r="RX22" i="3"/>
  <c r="RW11" i="3"/>
  <c r="RX11" i="3"/>
  <c r="EJ11" i="4"/>
  <c r="EN11" i="4" s="1"/>
  <c r="RX27" i="3"/>
  <c r="RW27" i="3"/>
  <c r="RX17" i="3"/>
  <c r="RW17" i="3"/>
  <c r="EJ22" i="4"/>
  <c r="EN22" i="4" s="1"/>
  <c r="RX12" i="3"/>
  <c r="EJ12" i="4"/>
  <c r="EN12" i="4" s="1"/>
  <c r="RW12" i="3"/>
  <c r="RW15" i="3"/>
  <c r="RX15" i="3"/>
  <c r="EJ15" i="4"/>
  <c r="EN15" i="4" s="1"/>
  <c r="EJ23" i="4"/>
  <c r="EN23" i="4" s="1"/>
  <c r="RX18" i="3"/>
  <c r="RW18" i="3"/>
  <c r="EJ24" i="4"/>
  <c r="EN24" i="4" s="1"/>
  <c r="RX19" i="3"/>
  <c r="RW19" i="3"/>
  <c r="XH99" i="3"/>
  <c r="XG99" i="3"/>
  <c r="XE99" i="3"/>
  <c r="XA99" i="3"/>
  <c r="VM101" i="3"/>
  <c r="VT101" i="3"/>
  <c r="VQ101" i="3"/>
  <c r="VS101" i="3"/>
  <c r="EC13" i="4"/>
  <c r="AC249" i="6" s="1"/>
  <c r="EB13" i="4"/>
  <c r="AA249" i="6" s="1"/>
  <c r="EA13" i="4"/>
  <c r="Z249" i="6" s="1"/>
  <c r="EC26" i="4"/>
  <c r="AM252" i="6" s="1"/>
  <c r="EB26" i="4"/>
  <c r="AK252" i="6" s="1"/>
  <c r="EA26" i="4"/>
  <c r="AJ252" i="6" s="1"/>
  <c r="EC28" i="4"/>
  <c r="AM254" i="6" s="1"/>
  <c r="EB28" i="4"/>
  <c r="AK254" i="6" s="1"/>
  <c r="EA28" i="4"/>
  <c r="AJ254" i="6" s="1"/>
  <c r="EA22" i="4"/>
  <c r="AJ248" i="6" s="1"/>
  <c r="EC22" i="4"/>
  <c r="AM248" i="6" s="1"/>
  <c r="EB22" i="4"/>
  <c r="AK248" i="6" s="1"/>
  <c r="EA11" i="4"/>
  <c r="Z247" i="6" s="1"/>
  <c r="EB11" i="4"/>
  <c r="EC11" i="4"/>
  <c r="XC98" i="3"/>
  <c r="XB98" i="3"/>
  <c r="VO100" i="3"/>
  <c r="VN100" i="3"/>
  <c r="UT101" i="3"/>
  <c r="UU101" i="3"/>
  <c r="AC227" i="6"/>
  <c r="DS16" i="4"/>
  <c r="AC232" i="6" s="1"/>
  <c r="EB25" i="4"/>
  <c r="AK251" i="6" s="1"/>
  <c r="EA25" i="4"/>
  <c r="AJ251" i="6" s="1"/>
  <c r="EC25" i="4"/>
  <c r="AM251" i="6" s="1"/>
  <c r="EA24" i="4"/>
  <c r="AJ250" i="6" s="1"/>
  <c r="EB24" i="4"/>
  <c r="AK250" i="6" s="1"/>
  <c r="EC24" i="4"/>
  <c r="AM250" i="6" s="1"/>
  <c r="EA23" i="4"/>
  <c r="AJ249" i="6" s="1"/>
  <c r="EB23" i="4"/>
  <c r="AK249" i="6" s="1"/>
  <c r="EC23" i="4"/>
  <c r="AM249" i="6" s="1"/>
  <c r="EC29" i="4"/>
  <c r="AM255" i="6" s="1"/>
  <c r="EA29" i="4"/>
  <c r="AJ255" i="6" s="1"/>
  <c r="EB29" i="4"/>
  <c r="AK255" i="6" s="1"/>
  <c r="AO255" i="6" s="1"/>
  <c r="TG103" i="3"/>
  <c r="TF103" i="3"/>
  <c r="TF2" i="3" s="1"/>
  <c r="FF2" i="4" s="1"/>
  <c r="AF167" i="6"/>
  <c r="AF173" i="6"/>
  <c r="AF168" i="6"/>
  <c r="AF171" i="6"/>
  <c r="AF169" i="6"/>
  <c r="AF170" i="6"/>
  <c r="SN103" i="3"/>
  <c r="SM2" i="3"/>
  <c r="EW2" i="4" s="1"/>
  <c r="AE207" i="6"/>
  <c r="AH172" i="6"/>
  <c r="AD192" i="6"/>
  <c r="AR229" i="6"/>
  <c r="AR234" i="6"/>
  <c r="AR236" i="6"/>
  <c r="AR232" i="6"/>
  <c r="AR233" i="6"/>
  <c r="AR228" i="6"/>
  <c r="AR231" i="6"/>
  <c r="AR235" i="6"/>
  <c r="AR227" i="6"/>
  <c r="AR230" i="6"/>
  <c r="AR237" i="6"/>
  <c r="AE228" i="6"/>
  <c r="RW23" i="3"/>
  <c r="EJ28" i="4"/>
  <c r="EN28" i="4" s="1"/>
  <c r="RX23" i="3"/>
  <c r="RW16" i="3"/>
  <c r="EJ21" i="4"/>
  <c r="EN21" i="4" s="1"/>
  <c r="RX16" i="3"/>
  <c r="RW14" i="3"/>
  <c r="RX14" i="3"/>
  <c r="EJ14" i="4"/>
  <c r="EN14" i="4" s="1"/>
  <c r="RX25" i="3"/>
  <c r="EJ30" i="4"/>
  <c r="EN30" i="4" s="1"/>
  <c r="RW25" i="3"/>
  <c r="EJ29" i="4"/>
  <c r="EN29" i="4" s="1"/>
  <c r="RW24" i="3"/>
  <c r="RX24" i="3"/>
  <c r="EJ26" i="4"/>
  <c r="EN26" i="4" s="1"/>
  <c r="RW21" i="3"/>
  <c r="RX21" i="3"/>
  <c r="EJ25" i="4"/>
  <c r="EN25" i="4" s="1"/>
  <c r="RX20" i="3"/>
  <c r="RW20" i="3"/>
  <c r="RX13" i="3"/>
  <c r="RW13" i="3"/>
  <c r="EJ13" i="4"/>
  <c r="EN13" i="4" s="1"/>
  <c r="WK100" i="3"/>
  <c r="WN100" i="3"/>
  <c r="WG100" i="3"/>
  <c r="WM100" i="3"/>
  <c r="UW102" i="3"/>
  <c r="US102" i="3"/>
  <c r="UZ102" i="3"/>
  <c r="UY102" i="3"/>
  <c r="KK26" i="9"/>
  <c r="TI14" i="3"/>
  <c r="TI13" i="3"/>
  <c r="HR28" i="9"/>
  <c r="Y28" i="9"/>
  <c r="JP28" i="9"/>
  <c r="TI11" i="3"/>
  <c r="TI12" i="3"/>
  <c r="WD102" i="3"/>
  <c r="DU28" i="9"/>
  <c r="FT28" i="9"/>
  <c r="LN28" i="9"/>
  <c r="VJ103" i="3"/>
  <c r="WX101" i="3"/>
  <c r="BW27" i="9"/>
  <c r="CF26" i="9" l="1"/>
  <c r="Q25" i="12"/>
  <c r="C26" i="12"/>
  <c r="S26" i="12" s="1"/>
  <c r="CB26" i="9"/>
  <c r="CC26" i="9"/>
  <c r="BZ26" i="9"/>
  <c r="CA26" i="9" s="1"/>
  <c r="BY27" i="9"/>
  <c r="CB27" i="9" s="1"/>
  <c r="BX28" i="9"/>
  <c r="UV101" i="3"/>
  <c r="WJ99" i="3"/>
  <c r="XD98" i="3"/>
  <c r="UB102" i="3"/>
  <c r="LU26" i="9"/>
  <c r="LV26" i="9" s="1"/>
  <c r="AF26" i="9"/>
  <c r="AG26" i="9" s="1"/>
  <c r="JW26" i="9"/>
  <c r="JX26" i="9" s="1"/>
  <c r="HY26" i="9"/>
  <c r="HZ26" i="9" s="1"/>
  <c r="EB26" i="9"/>
  <c r="EC26" i="9" s="1"/>
  <c r="GA26" i="9"/>
  <c r="GB26" i="9" s="1"/>
  <c r="DU16" i="4"/>
  <c r="AG232" i="6" s="1"/>
  <c r="AG227" i="6"/>
  <c r="GO24" i="9"/>
  <c r="ET14" i="4"/>
  <c r="EX14" i="4" s="1"/>
  <c r="EV14" i="4" s="1"/>
  <c r="AA290" i="6" s="1"/>
  <c r="SR14" i="3"/>
  <c r="SQ14" i="3"/>
  <c r="FV28" i="9"/>
  <c r="FU29" i="9"/>
  <c r="Z29" i="9"/>
  <c r="AA28" i="9"/>
  <c r="LP28" i="9"/>
  <c r="LO29" i="9"/>
  <c r="JR28" i="9"/>
  <c r="JQ29" i="9"/>
  <c r="HS29" i="9"/>
  <c r="HT28" i="9"/>
  <c r="DW28" i="9"/>
  <c r="DV29" i="9"/>
  <c r="C27" i="16"/>
  <c r="JS27" i="9"/>
  <c r="JT27" i="9" s="1"/>
  <c r="JU27" i="9"/>
  <c r="JV27" i="9"/>
  <c r="HU27" i="9"/>
  <c r="HV27" i="9" s="1"/>
  <c r="C27" i="15"/>
  <c r="IM27" i="9"/>
  <c r="HX27" i="9"/>
  <c r="HW27" i="9"/>
  <c r="C27" i="13"/>
  <c r="DX27" i="9"/>
  <c r="DY27" i="9" s="1"/>
  <c r="DZ27" i="9"/>
  <c r="EA27" i="9"/>
  <c r="C27" i="14"/>
  <c r="FW27" i="9"/>
  <c r="FX27" i="9" s="1"/>
  <c r="FY27" i="9"/>
  <c r="FZ27" i="9"/>
  <c r="C27" i="10"/>
  <c r="AE27" i="9"/>
  <c r="AB27" i="9"/>
  <c r="AC27" i="9" s="1"/>
  <c r="AD27" i="9"/>
  <c r="C27" i="17"/>
  <c r="LQ27" i="9"/>
  <c r="LR27" i="9" s="1"/>
  <c r="LS27" i="9"/>
  <c r="LT27" i="9"/>
  <c r="MI27" i="9"/>
  <c r="EE29" i="4"/>
  <c r="AQ255" i="6" s="1"/>
  <c r="EE25" i="4"/>
  <c r="AQ251" i="6" s="1"/>
  <c r="AB207" i="6"/>
  <c r="AO248" i="6"/>
  <c r="EE21" i="4"/>
  <c r="AQ247" i="6" s="1"/>
  <c r="EE12" i="4"/>
  <c r="AG248" i="6" s="1"/>
  <c r="EE27" i="4"/>
  <c r="AQ253" i="6" s="1"/>
  <c r="VL103" i="3"/>
  <c r="TJ26" i="3"/>
  <c r="TJ58" i="3"/>
  <c r="TJ90" i="3"/>
  <c r="TJ31" i="3"/>
  <c r="TJ63" i="3"/>
  <c r="TJ36" i="3"/>
  <c r="TJ93" i="3"/>
  <c r="TJ69" i="3"/>
  <c r="TJ40" i="3"/>
  <c r="TJ41" i="3"/>
  <c r="TJ24" i="3"/>
  <c r="FD29" i="4" s="1"/>
  <c r="FH29" i="4" s="1"/>
  <c r="TJ102" i="3"/>
  <c r="TJ30" i="3"/>
  <c r="TJ62" i="3"/>
  <c r="TJ94" i="3"/>
  <c r="TJ35" i="3"/>
  <c r="TJ67" i="3"/>
  <c r="TJ44" i="3"/>
  <c r="TJ13" i="3"/>
  <c r="TJ77" i="3"/>
  <c r="TJ48" i="3"/>
  <c r="TJ73" i="3"/>
  <c r="TJ57" i="3"/>
  <c r="TJ103" i="3"/>
  <c r="TJ50" i="3"/>
  <c r="TJ23" i="3"/>
  <c r="FD28" i="4" s="1"/>
  <c r="FH28" i="4" s="1"/>
  <c r="TJ20" i="3"/>
  <c r="FD25" i="4" s="1"/>
  <c r="FH25" i="4" s="1"/>
  <c r="TJ53" i="3"/>
  <c r="TJ85" i="3"/>
  <c r="TJ100" i="3"/>
  <c r="TJ39" i="3"/>
  <c r="TJ84" i="3"/>
  <c r="TJ70" i="3"/>
  <c r="TJ60" i="3"/>
  <c r="TJ17" i="3"/>
  <c r="FD22" i="4" s="1"/>
  <c r="FH22" i="4" s="1"/>
  <c r="TJ54" i="3"/>
  <c r="TJ27" i="3"/>
  <c r="TJ28" i="3"/>
  <c r="TJ61" i="3"/>
  <c r="TJ91" i="3"/>
  <c r="TJ101" i="3"/>
  <c r="TJ96" i="3"/>
  <c r="TJ21" i="3"/>
  <c r="FD26" i="4" s="1"/>
  <c r="FH26" i="4" s="1"/>
  <c r="TJ87" i="3"/>
  <c r="TJ43" i="3"/>
  <c r="TJ29" i="3"/>
  <c r="TJ97" i="3"/>
  <c r="TJ42" i="3"/>
  <c r="TJ74" i="3"/>
  <c r="TJ15" i="3"/>
  <c r="TJ47" i="3"/>
  <c r="TJ79" i="3"/>
  <c r="TJ68" i="3"/>
  <c r="TJ37" i="3"/>
  <c r="TJ95" i="3"/>
  <c r="TJ72" i="3"/>
  <c r="TJ49" i="3"/>
  <c r="TJ98" i="3"/>
  <c r="TJ14" i="3"/>
  <c r="TJ46" i="3"/>
  <c r="TJ78" i="3"/>
  <c r="TJ19" i="3"/>
  <c r="FD24" i="4" s="1"/>
  <c r="FH24" i="4" s="1"/>
  <c r="TJ51" i="3"/>
  <c r="TJ12" i="3"/>
  <c r="TJ76" i="3"/>
  <c r="TJ45" i="3"/>
  <c r="TJ16" i="3"/>
  <c r="FD21" i="4" s="1"/>
  <c r="FH21" i="4" s="1"/>
  <c r="TJ80" i="3"/>
  <c r="TJ81" i="3"/>
  <c r="TJ99" i="3"/>
  <c r="TJ18" i="3"/>
  <c r="FD23" i="4" s="1"/>
  <c r="FH23" i="4" s="1"/>
  <c r="TJ82" i="3"/>
  <c r="TJ55" i="3"/>
  <c r="TJ83" i="3"/>
  <c r="TJ25" i="3"/>
  <c r="FD30" i="4" s="1"/>
  <c r="FH30" i="4" s="1"/>
  <c r="TJ65" i="3"/>
  <c r="TJ66" i="3"/>
  <c r="TJ52" i="3"/>
  <c r="TJ33" i="3"/>
  <c r="TJ11" i="3"/>
  <c r="TJ89" i="3"/>
  <c r="TJ22" i="3"/>
  <c r="FD27" i="4" s="1"/>
  <c r="FH27" i="4" s="1"/>
  <c r="TJ86" i="3"/>
  <c r="TJ59" i="3"/>
  <c r="TJ88" i="3"/>
  <c r="TJ32" i="3"/>
  <c r="TJ92" i="3"/>
  <c r="TJ34" i="3"/>
  <c r="TJ71" i="3"/>
  <c r="TJ56" i="3"/>
  <c r="TJ38" i="3"/>
  <c r="TJ75" i="3"/>
  <c r="TJ64" i="3"/>
  <c r="WY102" i="3"/>
  <c r="WZ101" i="3"/>
  <c r="WF102" i="3"/>
  <c r="WE103" i="3"/>
  <c r="EK14" i="4"/>
  <c r="Z270" i="6" s="1"/>
  <c r="EL14" i="4"/>
  <c r="AA270" i="6" s="1"/>
  <c r="EM14" i="4"/>
  <c r="AC270" i="6" s="1"/>
  <c r="EU30" i="4"/>
  <c r="AJ296" i="6" s="1"/>
  <c r="EV30" i="4"/>
  <c r="AK296" i="6" s="1"/>
  <c r="AO296" i="6" s="1"/>
  <c r="EW30" i="4"/>
  <c r="AM296" i="6" s="1"/>
  <c r="EY30" i="4"/>
  <c r="AQ296" i="6" s="1"/>
  <c r="WI100" i="3"/>
  <c r="WH100" i="3"/>
  <c r="EM25" i="4"/>
  <c r="AM271" i="6" s="1"/>
  <c r="EL25" i="4"/>
  <c r="AK271" i="6" s="1"/>
  <c r="EK25" i="4"/>
  <c r="AJ271" i="6" s="1"/>
  <c r="EK29" i="4"/>
  <c r="AJ275" i="6" s="1"/>
  <c r="EM29" i="4"/>
  <c r="AM275" i="6" s="1"/>
  <c r="EL29" i="4"/>
  <c r="AK275" i="6" s="1"/>
  <c r="EM30" i="4"/>
  <c r="AM276" i="6" s="1"/>
  <c r="EL30" i="4"/>
  <c r="AK276" i="6" s="1"/>
  <c r="EK30" i="4"/>
  <c r="AJ276" i="6" s="1"/>
  <c r="EL21" i="4"/>
  <c r="AK267" i="6" s="1"/>
  <c r="EM21" i="4"/>
  <c r="AM267" i="6" s="1"/>
  <c r="EK21" i="4"/>
  <c r="AJ267" i="6" s="1"/>
  <c r="AO251" i="6"/>
  <c r="AC247" i="6"/>
  <c r="EC16" i="4"/>
  <c r="AC252" i="6" s="1"/>
  <c r="XB99" i="3"/>
  <c r="XC99" i="3"/>
  <c r="EL24" i="4"/>
  <c r="AK270" i="6" s="1"/>
  <c r="EM24" i="4"/>
  <c r="AM270" i="6" s="1"/>
  <c r="EK24" i="4"/>
  <c r="AJ270" i="6" s="1"/>
  <c r="EL15" i="4"/>
  <c r="AA271" i="6" s="1"/>
  <c r="EK15" i="4"/>
  <c r="Z271" i="6" s="1"/>
  <c r="EM15" i="4"/>
  <c r="AC271" i="6" s="1"/>
  <c r="EK12" i="4"/>
  <c r="Z268" i="6" s="1"/>
  <c r="EM12" i="4"/>
  <c r="AC268" i="6" s="1"/>
  <c r="EL12" i="4"/>
  <c r="AA268" i="6" s="1"/>
  <c r="EM22" i="4"/>
  <c r="AM268" i="6" s="1"/>
  <c r="EL22" i="4"/>
  <c r="AK268" i="6" s="1"/>
  <c r="EK22" i="4"/>
  <c r="AJ268" i="6" s="1"/>
  <c r="AG213" i="6"/>
  <c r="AH207" i="6" s="1"/>
  <c r="AM257" i="6"/>
  <c r="AE248" i="6"/>
  <c r="AP232" i="6"/>
  <c r="AP231" i="6"/>
  <c r="AP237" i="6"/>
  <c r="AP235" i="6"/>
  <c r="AP236" i="6"/>
  <c r="AP229" i="6"/>
  <c r="AP234" i="6"/>
  <c r="AP228" i="6"/>
  <c r="AP230" i="6"/>
  <c r="AP233" i="6"/>
  <c r="AP227" i="6"/>
  <c r="AD213" i="6"/>
  <c r="AD211" i="6"/>
  <c r="AD209" i="6"/>
  <c r="AD208" i="6"/>
  <c r="AD210" i="6"/>
  <c r="AE232" i="6"/>
  <c r="AH188" i="6"/>
  <c r="AH193" i="6"/>
  <c r="AH189" i="6"/>
  <c r="AH190" i="6"/>
  <c r="AH191" i="6"/>
  <c r="EE14" i="4"/>
  <c r="AG250" i="6" s="1"/>
  <c r="Z250" i="6"/>
  <c r="XE100" i="3"/>
  <c r="XH100" i="3"/>
  <c r="XG100" i="3"/>
  <c r="XA100" i="3"/>
  <c r="US103" i="3"/>
  <c r="UW103" i="3"/>
  <c r="UZ103" i="3"/>
  <c r="UY103" i="3"/>
  <c r="UZ3" i="3"/>
  <c r="UZ4" i="3" s="1"/>
  <c r="UZ5" i="3" s="1"/>
  <c r="WK101" i="3"/>
  <c r="WG101" i="3"/>
  <c r="WM101" i="3"/>
  <c r="WN101" i="3"/>
  <c r="EV15" i="4"/>
  <c r="AA291" i="6" s="1"/>
  <c r="EY15" i="4"/>
  <c r="AG291" i="6" s="1"/>
  <c r="EU15" i="4"/>
  <c r="Z291" i="6" s="1"/>
  <c r="EW15" i="4"/>
  <c r="AC291" i="6" s="1"/>
  <c r="EU29" i="4"/>
  <c r="AJ295" i="6" s="1"/>
  <c r="EW29" i="4"/>
  <c r="AM295" i="6" s="1"/>
  <c r="EV29" i="4"/>
  <c r="AK295" i="6" s="1"/>
  <c r="AO295" i="6" s="1"/>
  <c r="EY29" i="4"/>
  <c r="AQ295" i="6" s="1"/>
  <c r="ET13" i="4"/>
  <c r="EX13" i="4" s="1"/>
  <c r="SR13" i="3"/>
  <c r="SQ13" i="3"/>
  <c r="SQ12" i="3"/>
  <c r="ET12" i="4"/>
  <c r="EX12" i="4" s="1"/>
  <c r="SR12" i="3"/>
  <c r="EW21" i="4"/>
  <c r="AM287" i="6" s="1"/>
  <c r="EU21" i="4"/>
  <c r="AJ287" i="6" s="1"/>
  <c r="EY21" i="4"/>
  <c r="AQ287" i="6" s="1"/>
  <c r="EV21" i="4"/>
  <c r="AK287" i="6" s="1"/>
  <c r="EY23" i="4"/>
  <c r="AQ289" i="6" s="1"/>
  <c r="EV23" i="4"/>
  <c r="AK289" i="6" s="1"/>
  <c r="AO289" i="6" s="1"/>
  <c r="EU23" i="4"/>
  <c r="AJ289" i="6" s="1"/>
  <c r="EW23" i="4"/>
  <c r="AM289" i="6" s="1"/>
  <c r="UT102" i="3"/>
  <c r="UU102" i="3"/>
  <c r="UV102" i="3" s="1"/>
  <c r="EM13" i="4"/>
  <c r="AC269" i="6" s="1"/>
  <c r="EK13" i="4"/>
  <c r="Z269" i="6" s="1"/>
  <c r="EL13" i="4"/>
  <c r="AA269" i="6" s="1"/>
  <c r="EM26" i="4"/>
  <c r="AM272" i="6" s="1"/>
  <c r="EK26" i="4"/>
  <c r="AJ272" i="6" s="1"/>
  <c r="EL26" i="4"/>
  <c r="AK272" i="6" s="1"/>
  <c r="AO272" i="6" s="1"/>
  <c r="EO26" i="4"/>
  <c r="AQ272" i="6" s="1"/>
  <c r="EM28" i="4"/>
  <c r="AM274" i="6" s="1"/>
  <c r="EL28" i="4"/>
  <c r="AK274" i="6" s="1"/>
  <c r="EK28" i="4"/>
  <c r="AJ274" i="6" s="1"/>
  <c r="TH103" i="3"/>
  <c r="TG2" i="3"/>
  <c r="FG2" i="4" s="1"/>
  <c r="EE23" i="4"/>
  <c r="AQ249" i="6" s="1"/>
  <c r="AO249" i="6"/>
  <c r="EE24" i="4"/>
  <c r="AQ250" i="6" s="1"/>
  <c r="AO250" i="6"/>
  <c r="AD212" i="6"/>
  <c r="AC233" i="6"/>
  <c r="AH187" i="6"/>
  <c r="VP100" i="3"/>
  <c r="EE11" i="4"/>
  <c r="AA247" i="6"/>
  <c r="EB16" i="4"/>
  <c r="AA252" i="6" s="1"/>
  <c r="EE22" i="4"/>
  <c r="AQ248" i="6" s="1"/>
  <c r="EE28" i="4"/>
  <c r="AQ254" i="6" s="1"/>
  <c r="AO254" i="6"/>
  <c r="EE26" i="4"/>
  <c r="AQ252" i="6" s="1"/>
  <c r="AO252" i="6"/>
  <c r="EE13" i="4"/>
  <c r="AG249" i="6" s="1"/>
  <c r="AE249" i="6"/>
  <c r="VO101" i="3"/>
  <c r="VN101" i="3"/>
  <c r="EK23" i="4"/>
  <c r="AJ269" i="6" s="1"/>
  <c r="EL23" i="4"/>
  <c r="AK269" i="6" s="1"/>
  <c r="EM23" i="4"/>
  <c r="AM269" i="6" s="1"/>
  <c r="EK11" i="4"/>
  <c r="Z267" i="6" s="1"/>
  <c r="EM11" i="4"/>
  <c r="EL11" i="4"/>
  <c r="EK27" i="4"/>
  <c r="AJ273" i="6" s="1"/>
  <c r="EL27" i="4"/>
  <c r="AK273" i="6" s="1"/>
  <c r="EM27" i="4"/>
  <c r="AM273" i="6" s="1"/>
  <c r="TZ103" i="3"/>
  <c r="TZ2" i="3" s="1"/>
  <c r="FP2" i="4" s="1"/>
  <c r="UA103" i="3"/>
  <c r="AB213" i="6"/>
  <c r="AE213" i="6"/>
  <c r="AB211" i="6"/>
  <c r="AB210" i="6"/>
  <c r="AB208" i="6"/>
  <c r="AB209" i="6"/>
  <c r="AF187" i="6"/>
  <c r="AF193" i="6"/>
  <c r="AF189" i="6"/>
  <c r="AF191" i="6"/>
  <c r="AF188" i="6"/>
  <c r="AF190" i="6"/>
  <c r="AO247" i="6"/>
  <c r="AK257" i="6"/>
  <c r="AO253" i="6"/>
  <c r="AD207" i="6"/>
  <c r="AP211" i="6"/>
  <c r="AP209" i="6"/>
  <c r="AP214" i="6"/>
  <c r="AP208" i="6"/>
  <c r="AP210" i="6"/>
  <c r="AP213" i="6"/>
  <c r="AP207" i="6"/>
  <c r="AP212" i="6"/>
  <c r="AP217" i="6"/>
  <c r="AP215" i="6"/>
  <c r="AP216" i="6"/>
  <c r="AE227" i="6"/>
  <c r="AA233" i="6"/>
  <c r="AH192" i="6"/>
  <c r="EE15" i="4"/>
  <c r="AG251" i="6" s="1"/>
  <c r="AE251" i="6"/>
  <c r="AE250" i="6"/>
  <c r="VQ102" i="3"/>
  <c r="VT102" i="3"/>
  <c r="VS102" i="3"/>
  <c r="VM102" i="3"/>
  <c r="EW28" i="4"/>
  <c r="AM294" i="6" s="1"/>
  <c r="EU28" i="4"/>
  <c r="AJ294" i="6" s="1"/>
  <c r="EY28" i="4"/>
  <c r="AQ294" i="6" s="1"/>
  <c r="EV28" i="4"/>
  <c r="AK294" i="6" s="1"/>
  <c r="AO294" i="6" s="1"/>
  <c r="SR11" i="3"/>
  <c r="SQ11" i="3"/>
  <c r="ET11" i="4"/>
  <c r="EX11" i="4" s="1"/>
  <c r="EV24" i="4"/>
  <c r="AK290" i="6" s="1"/>
  <c r="AO290" i="6" s="1"/>
  <c r="EW24" i="4"/>
  <c r="AM290" i="6" s="1"/>
  <c r="EU24" i="4"/>
  <c r="AJ290" i="6" s="1"/>
  <c r="EY24" i="4"/>
  <c r="AQ290" i="6" s="1"/>
  <c r="EW22" i="4"/>
  <c r="AM288" i="6" s="1"/>
  <c r="EV22" i="4"/>
  <c r="AK288" i="6" s="1"/>
  <c r="AO288" i="6" s="1"/>
  <c r="EY22" i="4"/>
  <c r="AQ288" i="6" s="1"/>
  <c r="EU22" i="4"/>
  <c r="AJ288" i="6" s="1"/>
  <c r="EU26" i="4"/>
  <c r="AJ292" i="6" s="1"/>
  <c r="EV26" i="4"/>
  <c r="AK292" i="6" s="1"/>
  <c r="AO292" i="6" s="1"/>
  <c r="EY26" i="4"/>
  <c r="AQ292" i="6" s="1"/>
  <c r="EW26" i="4"/>
  <c r="AM292" i="6" s="1"/>
  <c r="EW25" i="4"/>
  <c r="AM291" i="6" s="1"/>
  <c r="EU25" i="4"/>
  <c r="AJ291" i="6" s="1"/>
  <c r="EV25" i="4"/>
  <c r="AK291" i="6" s="1"/>
  <c r="AO291" i="6" s="1"/>
  <c r="EY25" i="4"/>
  <c r="AQ291" i="6" s="1"/>
  <c r="EU27" i="4"/>
  <c r="AJ293" i="6" s="1"/>
  <c r="EV27" i="4"/>
  <c r="AK293" i="6" s="1"/>
  <c r="AO293" i="6" s="1"/>
  <c r="EW27" i="4"/>
  <c r="AM293" i="6" s="1"/>
  <c r="EY27" i="4"/>
  <c r="AQ293" i="6" s="1"/>
  <c r="KK27" i="9"/>
  <c r="UC16" i="3"/>
  <c r="UC17" i="3"/>
  <c r="UC15" i="3"/>
  <c r="DU29" i="9"/>
  <c r="FT29" i="9"/>
  <c r="Y29" i="9"/>
  <c r="UC14" i="3"/>
  <c r="UC13" i="3"/>
  <c r="WX102" i="3"/>
  <c r="LN29" i="9"/>
  <c r="JP29" i="9"/>
  <c r="BW28" i="9"/>
  <c r="UC12" i="3"/>
  <c r="HR29" i="9"/>
  <c r="UC11" i="3"/>
  <c r="WD103" i="3"/>
  <c r="O26" i="12" l="1"/>
  <c r="K26" i="12"/>
  <c r="Q26" i="12"/>
  <c r="CQ27" i="9"/>
  <c r="CR27" i="9" s="1"/>
  <c r="CD26" i="9"/>
  <c r="CE26" i="9" s="1"/>
  <c r="JW27" i="9"/>
  <c r="JX27" i="9" s="1"/>
  <c r="CC27" i="9"/>
  <c r="CD27" i="9" s="1"/>
  <c r="CE27" i="9" s="1"/>
  <c r="BZ27" i="9"/>
  <c r="CA27" i="9" s="1"/>
  <c r="CF27" i="9"/>
  <c r="C27" i="12"/>
  <c r="O27" i="12" s="1"/>
  <c r="BX29" i="9"/>
  <c r="BY28" i="9"/>
  <c r="C28" i="12" s="1"/>
  <c r="XD99" i="3"/>
  <c r="WJ100" i="3"/>
  <c r="VP101" i="3"/>
  <c r="AF27" i="9"/>
  <c r="AG27" i="9" s="1"/>
  <c r="HY27" i="9"/>
  <c r="HZ27" i="9" s="1"/>
  <c r="LU27" i="9"/>
  <c r="LV27" i="9" s="1"/>
  <c r="GA27" i="9"/>
  <c r="GB27" i="9" s="1"/>
  <c r="EB27" i="9"/>
  <c r="EC27" i="9" s="1"/>
  <c r="AG233" i="6"/>
  <c r="AH227" i="6" s="1"/>
  <c r="EY14" i="4"/>
  <c r="AG290" i="6" s="1"/>
  <c r="EW14" i="4"/>
  <c r="AC290" i="6" s="1"/>
  <c r="EO15" i="4"/>
  <c r="AG271" i="6" s="1"/>
  <c r="EU14" i="4"/>
  <c r="Z290" i="6" s="1"/>
  <c r="EO15" i="9"/>
  <c r="AH212" i="6"/>
  <c r="EO13" i="4"/>
  <c r="AG269" i="6" s="1"/>
  <c r="GO25" i="9"/>
  <c r="FD15" i="4"/>
  <c r="FH15" i="4" s="1"/>
  <c r="FE15" i="4" s="1"/>
  <c r="Z311" i="6" s="1"/>
  <c r="TL15" i="3"/>
  <c r="TK15" i="3"/>
  <c r="DV30" i="9"/>
  <c r="DW29" i="9"/>
  <c r="JR29" i="9"/>
  <c r="JQ30" i="9"/>
  <c r="LO30" i="9"/>
  <c r="LP29" i="9"/>
  <c r="FV29" i="9"/>
  <c r="FU30" i="9"/>
  <c r="HT29" i="9"/>
  <c r="HS30" i="9"/>
  <c r="AA29" i="9"/>
  <c r="Z30" i="9"/>
  <c r="HU28" i="9"/>
  <c r="HV28" i="9" s="1"/>
  <c r="C28" i="15"/>
  <c r="IM28" i="9"/>
  <c r="HX28" i="9"/>
  <c r="HW28" i="9"/>
  <c r="C28" i="10"/>
  <c r="AD28" i="9"/>
  <c r="AB28" i="9"/>
  <c r="AC28" i="9" s="1"/>
  <c r="AE28" i="9"/>
  <c r="DX28" i="9"/>
  <c r="DY28" i="9" s="1"/>
  <c r="C28" i="13"/>
  <c r="DZ28" i="9"/>
  <c r="EA28" i="9"/>
  <c r="C28" i="16"/>
  <c r="JS28" i="9"/>
  <c r="JT28" i="9" s="1"/>
  <c r="JU28" i="9"/>
  <c r="JV28" i="9"/>
  <c r="C28" i="17"/>
  <c r="LQ28" i="9"/>
  <c r="LR28" i="9" s="1"/>
  <c r="LS28" i="9"/>
  <c r="LT28" i="9"/>
  <c r="MI28" i="9"/>
  <c r="C28" i="14"/>
  <c r="FW28" i="9"/>
  <c r="FX28" i="9" s="1"/>
  <c r="FZ28" i="9"/>
  <c r="FY28" i="9"/>
  <c r="AE268" i="6"/>
  <c r="EO12" i="4"/>
  <c r="AG268" i="6" s="1"/>
  <c r="EO21" i="4"/>
  <c r="AQ267" i="6" s="1"/>
  <c r="EO30" i="4"/>
  <c r="AQ276" i="6" s="1"/>
  <c r="AO276" i="6"/>
  <c r="EO29" i="4"/>
  <c r="AQ275" i="6" s="1"/>
  <c r="EO25" i="4"/>
  <c r="AQ271" i="6" s="1"/>
  <c r="AO271" i="6"/>
  <c r="AO270" i="6"/>
  <c r="EO27" i="4"/>
  <c r="AQ273" i="6" s="1"/>
  <c r="AO273" i="6"/>
  <c r="EO11" i="4"/>
  <c r="AG267" i="6" s="1"/>
  <c r="EO23" i="4"/>
  <c r="AQ269" i="6" s="1"/>
  <c r="AO269" i="6"/>
  <c r="AQ257" i="6"/>
  <c r="AR247" i="6" s="1"/>
  <c r="UD11" i="3"/>
  <c r="UD13" i="3"/>
  <c r="UD15" i="3"/>
  <c r="UD34" i="3"/>
  <c r="UD63" i="3"/>
  <c r="UD79" i="3"/>
  <c r="UD84" i="3"/>
  <c r="UD89" i="3"/>
  <c r="UD59" i="3"/>
  <c r="UD90" i="3"/>
  <c r="UD44" i="3"/>
  <c r="UD83" i="3"/>
  <c r="UD33" i="3"/>
  <c r="UD80" i="3"/>
  <c r="UD23" i="3"/>
  <c r="FN28" i="4" s="1"/>
  <c r="FR28" i="4" s="1"/>
  <c r="UD22" i="3"/>
  <c r="FN27" i="4" s="1"/>
  <c r="FR27" i="4" s="1"/>
  <c r="UD50" i="3"/>
  <c r="UD19" i="3"/>
  <c r="FN24" i="4" s="1"/>
  <c r="FR24" i="4" s="1"/>
  <c r="UD61" i="3"/>
  <c r="UD56" i="3"/>
  <c r="UD46" i="3"/>
  <c r="UD74" i="3"/>
  <c r="UD35" i="3"/>
  <c r="UD77" i="3"/>
  <c r="UD72" i="3"/>
  <c r="UD75" i="3"/>
  <c r="UD76" i="3"/>
  <c r="UD62" i="3"/>
  <c r="UD95" i="3"/>
  <c r="UD96" i="3"/>
  <c r="UD100" i="3"/>
  <c r="UD54" i="3"/>
  <c r="UD29" i="3"/>
  <c r="UD39" i="3"/>
  <c r="UD24" i="3"/>
  <c r="FN29" i="4" s="1"/>
  <c r="FR29" i="4" s="1"/>
  <c r="UD65" i="3"/>
  <c r="UD91" i="3"/>
  <c r="UD92" i="3"/>
  <c r="UD99" i="3"/>
  <c r="UD26" i="3"/>
  <c r="UD94" i="3"/>
  <c r="UD103" i="3"/>
  <c r="UD86" i="3"/>
  <c r="UD45" i="3"/>
  <c r="UD55" i="3"/>
  <c r="UD40" i="3"/>
  <c r="UD81" i="3"/>
  <c r="UD27" i="3"/>
  <c r="UD12" i="3"/>
  <c r="UD16" i="3"/>
  <c r="UD69" i="3"/>
  <c r="UD85" i="3"/>
  <c r="UD17" i="3"/>
  <c r="UD43" i="3"/>
  <c r="UD58" i="3"/>
  <c r="UD78" i="3"/>
  <c r="UD64" i="3"/>
  <c r="UD101" i="3"/>
  <c r="UD60" i="3"/>
  <c r="UD30" i="3"/>
  <c r="UD49" i="3"/>
  <c r="UD82" i="3"/>
  <c r="UD25" i="3"/>
  <c r="FN30" i="4" s="1"/>
  <c r="FR30" i="4" s="1"/>
  <c r="UD20" i="3"/>
  <c r="FN25" i="4" s="1"/>
  <c r="FR25" i="4" s="1"/>
  <c r="UD71" i="3"/>
  <c r="UD38" i="3"/>
  <c r="UD21" i="3"/>
  <c r="FN26" i="4" s="1"/>
  <c r="FR26" i="4" s="1"/>
  <c r="UD41" i="3"/>
  <c r="UD36" i="3"/>
  <c r="UD87" i="3"/>
  <c r="UD98" i="3"/>
  <c r="UD14" i="3"/>
  <c r="UD70" i="3"/>
  <c r="UD37" i="3"/>
  <c r="UD31" i="3"/>
  <c r="UD32" i="3"/>
  <c r="UD57" i="3"/>
  <c r="UD51" i="3"/>
  <c r="UD52" i="3"/>
  <c r="UD93" i="3"/>
  <c r="UD18" i="3"/>
  <c r="FN23" i="4" s="1"/>
  <c r="FR23" i="4" s="1"/>
  <c r="UD88" i="3"/>
  <c r="UD102" i="3"/>
  <c r="UD28" i="3"/>
  <c r="UD53" i="3"/>
  <c r="UD47" i="3"/>
  <c r="UD48" i="3"/>
  <c r="UD73" i="3"/>
  <c r="UD67" i="3"/>
  <c r="UD68" i="3"/>
  <c r="UD97" i="3"/>
  <c r="UD42" i="3"/>
  <c r="UD66" i="3"/>
  <c r="WZ102" i="3"/>
  <c r="WY103" i="3"/>
  <c r="WF103" i="3"/>
  <c r="EV11" i="4"/>
  <c r="EU11" i="4"/>
  <c r="Z287" i="6" s="1"/>
  <c r="EW11" i="4"/>
  <c r="AF213" i="6"/>
  <c r="AF211" i="6"/>
  <c r="AF210" i="6"/>
  <c r="AF209" i="6"/>
  <c r="AF208" i="6"/>
  <c r="AF212" i="6"/>
  <c r="AC267" i="6"/>
  <c r="EM16" i="4"/>
  <c r="AC272" i="6" s="1"/>
  <c r="AE252" i="6"/>
  <c r="AG247" i="6"/>
  <c r="EE16" i="4"/>
  <c r="AG252" i="6" s="1"/>
  <c r="AD233" i="6"/>
  <c r="AD230" i="6"/>
  <c r="AD231" i="6"/>
  <c r="AD229" i="6"/>
  <c r="AD228" i="6"/>
  <c r="AE269" i="6"/>
  <c r="AQ297" i="6"/>
  <c r="AM297" i="6"/>
  <c r="EU12" i="4"/>
  <c r="Z288" i="6" s="1"/>
  <c r="EV12" i="4"/>
  <c r="AA288" i="6" s="1"/>
  <c r="EW12" i="4"/>
  <c r="AC288" i="6" s="1"/>
  <c r="EW13" i="4"/>
  <c r="AC289" i="6" s="1"/>
  <c r="EU13" i="4"/>
  <c r="Z289" i="6" s="1"/>
  <c r="EV13" i="4"/>
  <c r="AA289" i="6" s="1"/>
  <c r="AE291" i="6"/>
  <c r="WH101" i="3"/>
  <c r="WI101" i="3"/>
  <c r="UT103" i="3"/>
  <c r="UT2" i="3" s="1"/>
  <c r="FZ2" i="4" s="1"/>
  <c r="UU103" i="3"/>
  <c r="XC100" i="3"/>
  <c r="XB100" i="3"/>
  <c r="AN248" i="6"/>
  <c r="AN253" i="6"/>
  <c r="AN249" i="6"/>
  <c r="AN247" i="6"/>
  <c r="AN255" i="6"/>
  <c r="AN256" i="6"/>
  <c r="AN251" i="6"/>
  <c r="AN252" i="6"/>
  <c r="AN254" i="6"/>
  <c r="AN250" i="6"/>
  <c r="AN257" i="6"/>
  <c r="AE271" i="6"/>
  <c r="AC253" i="6"/>
  <c r="AO267" i="6"/>
  <c r="AM277" i="6"/>
  <c r="WM102" i="3"/>
  <c r="WN102" i="3"/>
  <c r="WG102" i="3"/>
  <c r="WK102" i="3"/>
  <c r="FG27" i="4"/>
  <c r="AM313" i="6" s="1"/>
  <c r="FF27" i="4"/>
  <c r="AK313" i="6" s="1"/>
  <c r="AO313" i="6" s="1"/>
  <c r="FE27" i="4"/>
  <c r="AJ313" i="6" s="1"/>
  <c r="FI27" i="4"/>
  <c r="AQ313" i="6" s="1"/>
  <c r="FD11" i="4"/>
  <c r="FH11" i="4" s="1"/>
  <c r="TL11" i="3"/>
  <c r="TK11" i="3"/>
  <c r="FD12" i="4"/>
  <c r="FH12" i="4" s="1"/>
  <c r="TL12" i="3"/>
  <c r="TK12" i="3"/>
  <c r="FI24" i="4"/>
  <c r="AQ310" i="6" s="1"/>
  <c r="FG24" i="4"/>
  <c r="AM310" i="6" s="1"/>
  <c r="FF24" i="4"/>
  <c r="AK310" i="6" s="1"/>
  <c r="AO310" i="6" s="1"/>
  <c r="FE24" i="4"/>
  <c r="AJ310" i="6" s="1"/>
  <c r="VO102" i="3"/>
  <c r="VN102" i="3"/>
  <c r="AB227" i="6"/>
  <c r="AB233" i="6"/>
  <c r="AE233" i="6"/>
  <c r="AB231" i="6"/>
  <c r="AB230" i="6"/>
  <c r="AB228" i="6"/>
  <c r="AB229" i="6"/>
  <c r="AL253" i="6"/>
  <c r="AL251" i="6"/>
  <c r="AL249" i="6"/>
  <c r="AO257" i="6"/>
  <c r="AL255" i="6"/>
  <c r="AL250" i="6"/>
  <c r="AL256" i="6"/>
  <c r="AL248" i="6"/>
  <c r="AL254" i="6"/>
  <c r="AL257" i="6"/>
  <c r="AL247" i="6"/>
  <c r="AL252" i="6"/>
  <c r="UA2" i="3"/>
  <c r="FQ2" i="4" s="1"/>
  <c r="UB103" i="3"/>
  <c r="AA267" i="6"/>
  <c r="EL16" i="4"/>
  <c r="AA272" i="6" s="1"/>
  <c r="AE247" i="6"/>
  <c r="AA253" i="6"/>
  <c r="AB252" i="6" s="1"/>
  <c r="AD227" i="6"/>
  <c r="EO28" i="4"/>
  <c r="AQ274" i="6" s="1"/>
  <c r="AO274" i="6"/>
  <c r="AO287" i="6"/>
  <c r="AK297" i="6"/>
  <c r="AB232" i="6"/>
  <c r="AH208" i="6"/>
  <c r="AH213" i="6"/>
  <c r="AH211" i="6"/>
  <c r="AH209" i="6"/>
  <c r="AH210" i="6"/>
  <c r="EO22" i="4"/>
  <c r="AQ268" i="6" s="1"/>
  <c r="AO268" i="6"/>
  <c r="EO24" i="4"/>
  <c r="AQ270" i="6" s="1"/>
  <c r="AD232" i="6"/>
  <c r="AK277" i="6"/>
  <c r="AO275" i="6"/>
  <c r="AE290" i="6"/>
  <c r="AF207" i="6"/>
  <c r="EO14" i="4"/>
  <c r="AG270" i="6" s="1"/>
  <c r="AE270" i="6"/>
  <c r="XG101" i="3"/>
  <c r="XE101" i="3"/>
  <c r="XA101" i="3"/>
  <c r="XH101" i="3"/>
  <c r="FG30" i="4"/>
  <c r="AM316" i="6" s="1"/>
  <c r="FF30" i="4"/>
  <c r="AK316" i="6" s="1"/>
  <c r="AO316" i="6" s="1"/>
  <c r="FI30" i="4"/>
  <c r="AQ316" i="6" s="1"/>
  <c r="FE30" i="4"/>
  <c r="AJ316" i="6" s="1"/>
  <c r="FE23" i="4"/>
  <c r="AJ309" i="6" s="1"/>
  <c r="FI23" i="4"/>
  <c r="AQ309" i="6" s="1"/>
  <c r="FF23" i="4"/>
  <c r="AK309" i="6" s="1"/>
  <c r="AO309" i="6" s="1"/>
  <c r="FG23" i="4"/>
  <c r="AM309" i="6" s="1"/>
  <c r="FE21" i="4"/>
  <c r="AJ307" i="6" s="1"/>
  <c r="FF21" i="4"/>
  <c r="AK307" i="6" s="1"/>
  <c r="FG21" i="4"/>
  <c r="AM307" i="6" s="1"/>
  <c r="FI21" i="4"/>
  <c r="AQ307" i="6" s="1"/>
  <c r="FD14" i="4"/>
  <c r="FH14" i="4" s="1"/>
  <c r="TK14" i="3"/>
  <c r="TL14" i="3"/>
  <c r="FE26" i="4"/>
  <c r="AJ312" i="6" s="1"/>
  <c r="FF26" i="4"/>
  <c r="AK312" i="6" s="1"/>
  <c r="AO312" i="6" s="1"/>
  <c r="FI26" i="4"/>
  <c r="AQ312" i="6" s="1"/>
  <c r="FG26" i="4"/>
  <c r="AM312" i="6" s="1"/>
  <c r="FI22" i="4"/>
  <c r="AQ308" i="6" s="1"/>
  <c r="FE22" i="4"/>
  <c r="AJ308" i="6" s="1"/>
  <c r="FG22" i="4"/>
  <c r="AM308" i="6" s="1"/>
  <c r="FF22" i="4"/>
  <c r="AK308" i="6" s="1"/>
  <c r="AO308" i="6" s="1"/>
  <c r="FG25" i="4"/>
  <c r="AM311" i="6" s="1"/>
  <c r="FI25" i="4"/>
  <c r="AQ311" i="6" s="1"/>
  <c r="FE25" i="4"/>
  <c r="AJ311" i="6" s="1"/>
  <c r="FF25" i="4"/>
  <c r="AK311" i="6" s="1"/>
  <c r="AO311" i="6" s="1"/>
  <c r="TK13" i="3"/>
  <c r="TL13" i="3"/>
  <c r="FD13" i="4"/>
  <c r="FH13" i="4" s="1"/>
  <c r="FE29" i="4"/>
  <c r="AJ315" i="6" s="1"/>
  <c r="FF29" i="4"/>
  <c r="AK315" i="6" s="1"/>
  <c r="AO315" i="6" s="1"/>
  <c r="FG29" i="4"/>
  <c r="AM315" i="6" s="1"/>
  <c r="FI29" i="4"/>
  <c r="AQ315" i="6" s="1"/>
  <c r="FF28" i="4"/>
  <c r="AK314" i="6" s="1"/>
  <c r="AO314" i="6" s="1"/>
  <c r="FG28" i="4"/>
  <c r="AM314" i="6" s="1"/>
  <c r="FI28" i="4"/>
  <c r="AQ314" i="6" s="1"/>
  <c r="FE28" i="4"/>
  <c r="AJ314" i="6" s="1"/>
  <c r="VS103" i="3"/>
  <c r="VT103" i="3"/>
  <c r="VM103" i="3"/>
  <c r="VQ103" i="3"/>
  <c r="VT3" i="3"/>
  <c r="VT4" i="3" s="1"/>
  <c r="VT5" i="3" s="1"/>
  <c r="KK28" i="9"/>
  <c r="UW15" i="3"/>
  <c r="UW13" i="3"/>
  <c r="UW14" i="3"/>
  <c r="LN30" i="9"/>
  <c r="HR30" i="9"/>
  <c r="FT30" i="9"/>
  <c r="DU30" i="9"/>
  <c r="JP30" i="9"/>
  <c r="Y30" i="9"/>
  <c r="UW12" i="3"/>
  <c r="UW11" i="3"/>
  <c r="WX103" i="3"/>
  <c r="BW29" i="9"/>
  <c r="Q27" i="12" l="1"/>
  <c r="CF28" i="9"/>
  <c r="BZ28" i="9"/>
  <c r="CA28" i="9" s="1"/>
  <c r="CB28" i="9"/>
  <c r="K27" i="12"/>
  <c r="CC28" i="9"/>
  <c r="CD28" i="9" s="1"/>
  <c r="CE28" i="9" s="1"/>
  <c r="CQ28" i="9"/>
  <c r="CR28" i="9" s="1"/>
  <c r="S27" i="12"/>
  <c r="BX30" i="9"/>
  <c r="BY29" i="9"/>
  <c r="CB29" i="9" s="1"/>
  <c r="XD100" i="3"/>
  <c r="WJ101" i="3"/>
  <c r="VP102" i="3"/>
  <c r="AH228" i="6"/>
  <c r="AF28" i="9"/>
  <c r="AG28" i="9" s="1"/>
  <c r="AH232" i="6"/>
  <c r="HY28" i="9"/>
  <c r="HZ28" i="9" s="1"/>
  <c r="GA28" i="9"/>
  <c r="GB28" i="9" s="1"/>
  <c r="LU28" i="9"/>
  <c r="LV28" i="9" s="1"/>
  <c r="JW28" i="9"/>
  <c r="JX28" i="9" s="1"/>
  <c r="EB28" i="9"/>
  <c r="EC28" i="9" s="1"/>
  <c r="AH233" i="6"/>
  <c r="AH230" i="6"/>
  <c r="AH229" i="6"/>
  <c r="AH231" i="6"/>
  <c r="AR256" i="6"/>
  <c r="AR257" i="6"/>
  <c r="FF15" i="4"/>
  <c r="AA311" i="6" s="1"/>
  <c r="AE311" i="6" s="1"/>
  <c r="FG15" i="4"/>
  <c r="AC311" i="6" s="1"/>
  <c r="AR251" i="6"/>
  <c r="AR248" i="6"/>
  <c r="AR254" i="6"/>
  <c r="AR252" i="6"/>
  <c r="AR253" i="6"/>
  <c r="AR255" i="6"/>
  <c r="AR250" i="6"/>
  <c r="AR249" i="6"/>
  <c r="EO16" i="9"/>
  <c r="GO26" i="9"/>
  <c r="FI15" i="4"/>
  <c r="AG311" i="6" s="1"/>
  <c r="EY13" i="4"/>
  <c r="AG289" i="6" s="1"/>
  <c r="EY11" i="4"/>
  <c r="AG287" i="6" s="1"/>
  <c r="EY12" i="4"/>
  <c r="AG288" i="6" s="1"/>
  <c r="Z31" i="9"/>
  <c r="AA30" i="9"/>
  <c r="HS31" i="9"/>
  <c r="HT30" i="9"/>
  <c r="FV30" i="9"/>
  <c r="FU31" i="9"/>
  <c r="JR30" i="9"/>
  <c r="JQ31" i="9"/>
  <c r="LP30" i="9"/>
  <c r="LO31" i="9"/>
  <c r="DV31" i="9"/>
  <c r="DW30" i="9"/>
  <c r="Q28" i="12"/>
  <c r="O28" i="12"/>
  <c r="S28" i="12"/>
  <c r="K28" i="12"/>
  <c r="C29" i="17"/>
  <c r="LQ29" i="9"/>
  <c r="LR29" i="9" s="1"/>
  <c r="LT29" i="9"/>
  <c r="LS29" i="9"/>
  <c r="MI29" i="9"/>
  <c r="DX29" i="9"/>
  <c r="DY29" i="9" s="1"/>
  <c r="C29" i="13"/>
  <c r="DZ29" i="9"/>
  <c r="EA29" i="9"/>
  <c r="AD29" i="9"/>
  <c r="AB29" i="9"/>
  <c r="AC29" i="9" s="1"/>
  <c r="AE29" i="9"/>
  <c r="C29" i="10"/>
  <c r="HU29" i="9"/>
  <c r="HV29" i="9" s="1"/>
  <c r="C29" i="15"/>
  <c r="IM29" i="9"/>
  <c r="HX29" i="9"/>
  <c r="HW29" i="9"/>
  <c r="C29" i="14"/>
  <c r="FW29" i="9"/>
  <c r="FX29" i="9" s="1"/>
  <c r="FY29" i="9"/>
  <c r="FZ29" i="9"/>
  <c r="C29" i="16"/>
  <c r="JS29" i="9"/>
  <c r="JT29" i="9" s="1"/>
  <c r="JV29" i="9"/>
  <c r="JU29" i="9"/>
  <c r="AQ277" i="6"/>
  <c r="AR273" i="6" s="1"/>
  <c r="UX28" i="3"/>
  <c r="UX69" i="3"/>
  <c r="UX34" i="3"/>
  <c r="UX31" i="3"/>
  <c r="UX72" i="3"/>
  <c r="UX18" i="3"/>
  <c r="FX23" i="4" s="1"/>
  <c r="GB23" i="4" s="1"/>
  <c r="UX88" i="3"/>
  <c r="UX46" i="3"/>
  <c r="UX74" i="3"/>
  <c r="UX102" i="3"/>
  <c r="UX64" i="3"/>
  <c r="UX24" i="3"/>
  <c r="FX29" i="4" s="1"/>
  <c r="GB29" i="4" s="1"/>
  <c r="UX16" i="3"/>
  <c r="UX17" i="3"/>
  <c r="UX83" i="3"/>
  <c r="UX47" i="3"/>
  <c r="UX101" i="3"/>
  <c r="UX58" i="3"/>
  <c r="UX29" i="3"/>
  <c r="UX97" i="3"/>
  <c r="UX49" i="3"/>
  <c r="UX59" i="3"/>
  <c r="UX103" i="3"/>
  <c r="UX89" i="3"/>
  <c r="UX80" i="3"/>
  <c r="UX81" i="3"/>
  <c r="UX25" i="3"/>
  <c r="FX30" i="4" s="1"/>
  <c r="GB30" i="4" s="1"/>
  <c r="UX51" i="3"/>
  <c r="UX79" i="3"/>
  <c r="UX99" i="3"/>
  <c r="UX93" i="3"/>
  <c r="UX98" i="3"/>
  <c r="UX66" i="3"/>
  <c r="UX22" i="3"/>
  <c r="FX27" i="4" s="1"/>
  <c r="GB27" i="4" s="1"/>
  <c r="UX71" i="3"/>
  <c r="UX100" i="3"/>
  <c r="UX50" i="3"/>
  <c r="UX14" i="3"/>
  <c r="UX96" i="3"/>
  <c r="UX21" i="3"/>
  <c r="FX26" i="4" s="1"/>
  <c r="GB26" i="4" s="1"/>
  <c r="UX61" i="3"/>
  <c r="UX75" i="3"/>
  <c r="UX52" i="3"/>
  <c r="UX92" i="3"/>
  <c r="UX67" i="3"/>
  <c r="UX87" i="3"/>
  <c r="UX13" i="3"/>
  <c r="UX42" i="3"/>
  <c r="UX20" i="3"/>
  <c r="FX25" i="4" s="1"/>
  <c r="GB25" i="4" s="1"/>
  <c r="UX63" i="3"/>
  <c r="UX39" i="3"/>
  <c r="UX55" i="3"/>
  <c r="UX41" i="3"/>
  <c r="UX32" i="3"/>
  <c r="UX33" i="3"/>
  <c r="UX62" i="3"/>
  <c r="UX26" i="3"/>
  <c r="UX65" i="3"/>
  <c r="UX56" i="3"/>
  <c r="UX30" i="3"/>
  <c r="UX54" i="3"/>
  <c r="UX86" i="3"/>
  <c r="UX90" i="3"/>
  <c r="UX44" i="3"/>
  <c r="UX85" i="3"/>
  <c r="UX36" i="3"/>
  <c r="UX48" i="3"/>
  <c r="UX76" i="3"/>
  <c r="UX78" i="3"/>
  <c r="UX11" i="3"/>
  <c r="UX91" i="3"/>
  <c r="UX94" i="3"/>
  <c r="UX60" i="3"/>
  <c r="UX43" i="3"/>
  <c r="UX53" i="3"/>
  <c r="UX35" i="3"/>
  <c r="UX70" i="3"/>
  <c r="UX23" i="3"/>
  <c r="FX28" i="4" s="1"/>
  <c r="GB28" i="4" s="1"/>
  <c r="UX45" i="3"/>
  <c r="UX95" i="3"/>
  <c r="UX68" i="3"/>
  <c r="UX84" i="3"/>
  <c r="UX27" i="3"/>
  <c r="UX40" i="3"/>
  <c r="UX38" i="3"/>
  <c r="UX73" i="3"/>
  <c r="UX37" i="3"/>
  <c r="UX57" i="3"/>
  <c r="UX15" i="3"/>
  <c r="UX82" i="3"/>
  <c r="UX77" i="3"/>
  <c r="UX19" i="3"/>
  <c r="FX24" i="4" s="1"/>
  <c r="GB24" i="4" s="1"/>
  <c r="UX12" i="3"/>
  <c r="WZ103" i="3"/>
  <c r="VO103" i="3"/>
  <c r="VN103" i="3"/>
  <c r="VN2" i="3" s="1"/>
  <c r="GJ2" i="4" s="1"/>
  <c r="FG14" i="4"/>
  <c r="AC310" i="6" s="1"/>
  <c r="FF14" i="4"/>
  <c r="AA310" i="6" s="1"/>
  <c r="FE14" i="4"/>
  <c r="Z310" i="6" s="1"/>
  <c r="AM317" i="6"/>
  <c r="AE272" i="6"/>
  <c r="AP256" i="6"/>
  <c r="AP249" i="6"/>
  <c r="AP254" i="6"/>
  <c r="AP250" i="6"/>
  <c r="AP253" i="6"/>
  <c r="AP247" i="6"/>
  <c r="AP255" i="6"/>
  <c r="AP248" i="6"/>
  <c r="AP252" i="6"/>
  <c r="AP257" i="6"/>
  <c r="AP251" i="6"/>
  <c r="AF232" i="6"/>
  <c r="AF233" i="6"/>
  <c r="AF230" i="6"/>
  <c r="AF231" i="6"/>
  <c r="AF229" i="6"/>
  <c r="AF228" i="6"/>
  <c r="FE11" i="4"/>
  <c r="Z307" i="6" s="1"/>
  <c r="FF11" i="4"/>
  <c r="FG11" i="4"/>
  <c r="WI102" i="3"/>
  <c r="WH102" i="3"/>
  <c r="AN272" i="6"/>
  <c r="AN273" i="6"/>
  <c r="AN269" i="6"/>
  <c r="AN271" i="6"/>
  <c r="AN275" i="6"/>
  <c r="AN274" i="6"/>
  <c r="AN277" i="6"/>
  <c r="AN276" i="6"/>
  <c r="AN267" i="6"/>
  <c r="AN270" i="6"/>
  <c r="AN268" i="6"/>
  <c r="AD252" i="6"/>
  <c r="AD253" i="6"/>
  <c r="AD251" i="6"/>
  <c r="AD249" i="6"/>
  <c r="AD248" i="6"/>
  <c r="AD250" i="6"/>
  <c r="UV103" i="3"/>
  <c r="UU2" i="3"/>
  <c r="GA2" i="4" s="1"/>
  <c r="AE289" i="6"/>
  <c r="AR293" i="6"/>
  <c r="AR297" i="6"/>
  <c r="AR289" i="6"/>
  <c r="AR295" i="6"/>
  <c r="AR296" i="6"/>
  <c r="AR288" i="6"/>
  <c r="AR291" i="6"/>
  <c r="AR290" i="6"/>
  <c r="AR292" i="6"/>
  <c r="AR294" i="6"/>
  <c r="AR287" i="6"/>
  <c r="AC273" i="6"/>
  <c r="AD267" i="6" s="1"/>
  <c r="AF227" i="6"/>
  <c r="FP23" i="4"/>
  <c r="AK329" i="6" s="1"/>
  <c r="AO329" i="6" s="1"/>
  <c r="FQ23" i="4"/>
  <c r="AM329" i="6" s="1"/>
  <c r="FO23" i="4"/>
  <c r="AJ329" i="6" s="1"/>
  <c r="FS23" i="4"/>
  <c r="AQ329" i="6" s="1"/>
  <c r="FQ26" i="4"/>
  <c r="AM332" i="6" s="1"/>
  <c r="FP26" i="4"/>
  <c r="AK332" i="6" s="1"/>
  <c r="AO332" i="6" s="1"/>
  <c r="FO26" i="4"/>
  <c r="AJ332" i="6" s="1"/>
  <c r="FS26" i="4"/>
  <c r="AQ332" i="6" s="1"/>
  <c r="FP30" i="4"/>
  <c r="AK336" i="6" s="1"/>
  <c r="AO336" i="6" s="1"/>
  <c r="FQ30" i="4"/>
  <c r="AM336" i="6" s="1"/>
  <c r="FO30" i="4"/>
  <c r="AJ336" i="6" s="1"/>
  <c r="FS30" i="4"/>
  <c r="AQ336" i="6" s="1"/>
  <c r="FN22" i="4"/>
  <c r="FR22" i="4" s="1"/>
  <c r="UE17" i="3"/>
  <c r="UF17" i="3"/>
  <c r="FN12" i="4"/>
  <c r="FR12" i="4" s="1"/>
  <c r="UE12" i="3"/>
  <c r="UF12" i="3"/>
  <c r="FS29" i="4"/>
  <c r="AQ335" i="6" s="1"/>
  <c r="FO29" i="4"/>
  <c r="AJ335" i="6" s="1"/>
  <c r="FQ29" i="4"/>
  <c r="AM335" i="6" s="1"/>
  <c r="FP29" i="4"/>
  <c r="AK335" i="6" s="1"/>
  <c r="AO335" i="6" s="1"/>
  <c r="FG13" i="4"/>
  <c r="AC309" i="6" s="1"/>
  <c r="FE13" i="4"/>
  <c r="Z309" i="6" s="1"/>
  <c r="FF13" i="4"/>
  <c r="AA309" i="6" s="1"/>
  <c r="AQ317" i="6"/>
  <c r="AO307" i="6"/>
  <c r="AK317" i="6"/>
  <c r="XC101" i="3"/>
  <c r="XB101" i="3"/>
  <c r="AL277" i="6"/>
  <c r="AL270" i="6"/>
  <c r="AL272" i="6"/>
  <c r="AL273" i="6"/>
  <c r="AL267" i="6"/>
  <c r="AL275" i="6"/>
  <c r="AL269" i="6"/>
  <c r="AL268" i="6"/>
  <c r="AL274" i="6"/>
  <c r="AL276" i="6"/>
  <c r="AO277" i="6"/>
  <c r="AL271" i="6"/>
  <c r="AL295" i="6"/>
  <c r="AO297" i="6"/>
  <c r="AL294" i="6"/>
  <c r="AL293" i="6"/>
  <c r="AL290" i="6"/>
  <c r="AL291" i="6"/>
  <c r="AL288" i="6"/>
  <c r="AL297" i="6"/>
  <c r="AL296" i="6"/>
  <c r="AL289" i="6"/>
  <c r="AL292" i="6"/>
  <c r="AL287" i="6"/>
  <c r="AB247" i="6"/>
  <c r="AE253" i="6"/>
  <c r="AF252" i="6" s="1"/>
  <c r="AB253" i="6"/>
  <c r="AB248" i="6"/>
  <c r="AB250" i="6"/>
  <c r="AB249" i="6"/>
  <c r="AB251" i="6"/>
  <c r="AA273" i="6"/>
  <c r="AB267" i="6" s="1"/>
  <c r="AE267" i="6"/>
  <c r="FF12" i="4"/>
  <c r="AA308" i="6" s="1"/>
  <c r="FG12" i="4"/>
  <c r="AC308" i="6" s="1"/>
  <c r="FE12" i="4"/>
  <c r="Z308" i="6" s="1"/>
  <c r="AD247" i="6"/>
  <c r="AE288" i="6"/>
  <c r="AN289" i="6"/>
  <c r="AN296" i="6"/>
  <c r="AN287" i="6"/>
  <c r="AN297" i="6"/>
  <c r="AN293" i="6"/>
  <c r="AN290" i="6"/>
  <c r="AN292" i="6"/>
  <c r="AN294" i="6"/>
  <c r="AN295" i="6"/>
  <c r="AN291" i="6"/>
  <c r="AN288" i="6"/>
  <c r="AG253" i="6"/>
  <c r="EO16" i="4"/>
  <c r="AG272" i="6" s="1"/>
  <c r="AG273" i="6" s="1"/>
  <c r="AC287" i="6"/>
  <c r="EW16" i="4"/>
  <c r="AC292" i="6" s="1"/>
  <c r="AA287" i="6"/>
  <c r="EV16" i="4"/>
  <c r="AA292" i="6" s="1"/>
  <c r="WG103" i="3"/>
  <c r="WM103" i="3"/>
  <c r="WK103" i="3"/>
  <c r="WN103" i="3"/>
  <c r="WN3" i="3"/>
  <c r="WN4" i="3" s="1"/>
  <c r="WN5" i="3" s="1"/>
  <c r="XA102" i="3"/>
  <c r="XG102" i="3"/>
  <c r="XH102" i="3"/>
  <c r="XE102" i="3"/>
  <c r="UE14" i="3"/>
  <c r="UF14" i="3"/>
  <c r="FN14" i="4"/>
  <c r="FR14" i="4" s="1"/>
  <c r="FS25" i="4"/>
  <c r="AQ331" i="6" s="1"/>
  <c r="FQ25" i="4"/>
  <c r="AM331" i="6" s="1"/>
  <c r="FO25" i="4"/>
  <c r="AJ331" i="6" s="1"/>
  <c r="FP25" i="4"/>
  <c r="AK331" i="6" s="1"/>
  <c r="AO331" i="6" s="1"/>
  <c r="UF16" i="3"/>
  <c r="UE16" i="3"/>
  <c r="FN21" i="4"/>
  <c r="FR21" i="4" s="1"/>
  <c r="FQ24" i="4"/>
  <c r="AM330" i="6" s="1"/>
  <c r="FP24" i="4"/>
  <c r="AK330" i="6" s="1"/>
  <c r="AO330" i="6" s="1"/>
  <c r="FS24" i="4"/>
  <c r="AQ330" i="6" s="1"/>
  <c r="FO24" i="4"/>
  <c r="AJ330" i="6" s="1"/>
  <c r="FQ27" i="4"/>
  <c r="AM333" i="6" s="1"/>
  <c r="FP27" i="4"/>
  <c r="AK333" i="6" s="1"/>
  <c r="AO333" i="6" s="1"/>
  <c r="FO27" i="4"/>
  <c r="AJ333" i="6" s="1"/>
  <c r="FS27" i="4"/>
  <c r="AQ333" i="6" s="1"/>
  <c r="UF13" i="3"/>
  <c r="FN13" i="4"/>
  <c r="FR13" i="4" s="1"/>
  <c r="UE13" i="3"/>
  <c r="FS28" i="4"/>
  <c r="AQ334" i="6" s="1"/>
  <c r="FQ28" i="4"/>
  <c r="AM334" i="6" s="1"/>
  <c r="FO28" i="4"/>
  <c r="AJ334" i="6" s="1"/>
  <c r="FP28" i="4"/>
  <c r="AK334" i="6" s="1"/>
  <c r="AO334" i="6" s="1"/>
  <c r="FN15" i="4"/>
  <c r="FR15" i="4" s="1"/>
  <c r="UF15" i="3"/>
  <c r="UE15" i="3"/>
  <c r="UE11" i="3"/>
  <c r="FN11" i="4"/>
  <c r="FR11" i="4" s="1"/>
  <c r="UF11" i="3"/>
  <c r="KK29" i="9"/>
  <c r="WK15" i="3"/>
  <c r="VQ18" i="3"/>
  <c r="VQ20" i="3"/>
  <c r="VQ16" i="3"/>
  <c r="VQ17" i="3"/>
  <c r="VQ19" i="3"/>
  <c r="LN31" i="9"/>
  <c r="VQ14" i="3"/>
  <c r="JP31" i="9"/>
  <c r="VQ12" i="3"/>
  <c r="VQ11" i="3"/>
  <c r="VQ13" i="3"/>
  <c r="BW30" i="9"/>
  <c r="VQ15" i="3"/>
  <c r="FT31" i="9"/>
  <c r="DU31" i="9"/>
  <c r="Y31" i="9"/>
  <c r="HR31" i="9"/>
  <c r="CC29" i="9" l="1"/>
  <c r="BZ29" i="9"/>
  <c r="CA29" i="9" s="1"/>
  <c r="CQ29" i="9"/>
  <c r="CR29" i="9" s="1"/>
  <c r="CF29" i="9"/>
  <c r="C29" i="12"/>
  <c r="K29" i="12" s="1"/>
  <c r="BY30" i="9"/>
  <c r="CB30" i="9" s="1"/>
  <c r="BX31" i="9"/>
  <c r="WJ102" i="3"/>
  <c r="GA29" i="9"/>
  <c r="GB29" i="9" s="1"/>
  <c r="CD29" i="9"/>
  <c r="CE29" i="9" s="1"/>
  <c r="LU29" i="9"/>
  <c r="LV29" i="9" s="1"/>
  <c r="JW29" i="9"/>
  <c r="JX29" i="9" s="1"/>
  <c r="HY29" i="9"/>
  <c r="HZ29" i="9" s="1"/>
  <c r="EB29" i="9"/>
  <c r="EC29" i="9" s="1"/>
  <c r="AF29" i="9"/>
  <c r="AG29" i="9" s="1"/>
  <c r="AR268" i="6"/>
  <c r="AR270" i="6"/>
  <c r="AR277" i="6"/>
  <c r="AR276" i="6"/>
  <c r="AR272" i="6"/>
  <c r="AR271" i="6"/>
  <c r="AR275" i="6"/>
  <c r="AR267" i="6"/>
  <c r="AR274" i="6"/>
  <c r="AR269" i="6"/>
  <c r="EY16" i="4"/>
  <c r="AG292" i="6" s="1"/>
  <c r="AG293" i="6" s="1"/>
  <c r="EO17" i="9"/>
  <c r="GO27" i="9"/>
  <c r="AE287" i="6"/>
  <c r="LO32" i="9"/>
  <c r="LP31" i="9"/>
  <c r="JR31" i="9"/>
  <c r="JQ32" i="9"/>
  <c r="FV31" i="9"/>
  <c r="FU32" i="9"/>
  <c r="DW31" i="9"/>
  <c r="DV32" i="9"/>
  <c r="HT31" i="9"/>
  <c r="HS32" i="9"/>
  <c r="Z32" i="9"/>
  <c r="AA31" i="9"/>
  <c r="Q29" i="12"/>
  <c r="C30" i="13"/>
  <c r="DX30" i="9"/>
  <c r="DY30" i="9" s="1"/>
  <c r="DZ30" i="9"/>
  <c r="EA30" i="9"/>
  <c r="C30" i="15"/>
  <c r="HU30" i="9"/>
  <c r="HV30" i="9" s="1"/>
  <c r="IM30" i="9"/>
  <c r="HW30" i="9"/>
  <c r="HX30" i="9"/>
  <c r="C30" i="10"/>
  <c r="AB30" i="9"/>
  <c r="AC30" i="9" s="1"/>
  <c r="AE30" i="9"/>
  <c r="AD30" i="9"/>
  <c r="LT30" i="9"/>
  <c r="LS30" i="9"/>
  <c r="LQ30" i="9"/>
  <c r="LR30" i="9" s="1"/>
  <c r="C30" i="17"/>
  <c r="MI30" i="9"/>
  <c r="C30" i="16"/>
  <c r="JS30" i="9"/>
  <c r="JT30" i="9" s="1"/>
  <c r="JU30" i="9"/>
  <c r="JV30" i="9"/>
  <c r="C30" i="14"/>
  <c r="FW30" i="9"/>
  <c r="FX30" i="9" s="1"/>
  <c r="FZ30" i="9"/>
  <c r="FY30" i="9"/>
  <c r="FI13" i="4"/>
  <c r="AG309" i="6" s="1"/>
  <c r="AD272" i="6"/>
  <c r="FI14" i="4"/>
  <c r="AG310" i="6" s="1"/>
  <c r="VR13" i="3"/>
  <c r="VR11" i="3"/>
  <c r="VR94" i="3"/>
  <c r="VR29" i="3"/>
  <c r="VR99" i="3"/>
  <c r="VR85" i="3"/>
  <c r="VR82" i="3"/>
  <c r="VR92" i="3"/>
  <c r="VR100" i="3"/>
  <c r="VR63" i="3"/>
  <c r="VR56" i="3"/>
  <c r="VR74" i="3"/>
  <c r="VR102" i="3"/>
  <c r="VR23" i="3"/>
  <c r="GH28" i="4" s="1"/>
  <c r="GL28" i="4" s="1"/>
  <c r="VR61" i="3"/>
  <c r="VR103" i="3"/>
  <c r="VR32" i="3"/>
  <c r="VR27" i="3"/>
  <c r="VR37" i="3"/>
  <c r="VR22" i="3"/>
  <c r="GH27" i="4" s="1"/>
  <c r="GL27" i="4" s="1"/>
  <c r="VR79" i="3"/>
  <c r="VR88" i="3"/>
  <c r="VR90" i="3"/>
  <c r="VR62" i="3"/>
  <c r="VR52" i="3"/>
  <c r="VR24" i="3"/>
  <c r="GH29" i="4" s="1"/>
  <c r="GL29" i="4" s="1"/>
  <c r="VR44" i="3"/>
  <c r="VR50" i="3"/>
  <c r="VR28" i="3"/>
  <c r="VR57" i="3"/>
  <c r="VR31" i="3"/>
  <c r="VR77" i="3"/>
  <c r="VR26" i="3"/>
  <c r="VR64" i="3"/>
  <c r="VR15" i="3"/>
  <c r="VR20" i="3"/>
  <c r="VR55" i="3"/>
  <c r="VR40" i="3"/>
  <c r="VR19" i="3"/>
  <c r="VR98" i="3"/>
  <c r="VR59" i="3"/>
  <c r="VR48" i="3"/>
  <c r="VR54" i="3"/>
  <c r="VR36" i="3"/>
  <c r="VR89" i="3"/>
  <c r="VR83" i="3"/>
  <c r="VR69" i="3"/>
  <c r="VR25" i="3"/>
  <c r="GH30" i="4" s="1"/>
  <c r="GL30" i="4" s="1"/>
  <c r="VR73" i="3"/>
  <c r="VR12" i="3"/>
  <c r="VR16" i="3"/>
  <c r="VR30" i="3"/>
  <c r="VR71" i="3"/>
  <c r="VR72" i="3"/>
  <c r="VR51" i="3"/>
  <c r="VR18" i="3"/>
  <c r="VR75" i="3"/>
  <c r="VR80" i="3"/>
  <c r="VR70" i="3"/>
  <c r="VR68" i="3"/>
  <c r="VR97" i="3"/>
  <c r="VR76" i="3"/>
  <c r="VR46" i="3"/>
  <c r="VR87" i="3"/>
  <c r="VR33" i="3"/>
  <c r="VR67" i="3"/>
  <c r="VR34" i="3"/>
  <c r="VR91" i="3"/>
  <c r="VR65" i="3"/>
  <c r="VR86" i="3"/>
  <c r="VR45" i="3"/>
  <c r="VR101" i="3"/>
  <c r="VR53" i="3"/>
  <c r="VR39" i="3"/>
  <c r="VR93" i="3"/>
  <c r="VR42" i="3"/>
  <c r="VR96" i="3"/>
  <c r="VR43" i="3"/>
  <c r="VR38" i="3"/>
  <c r="VR95" i="3"/>
  <c r="VR41" i="3"/>
  <c r="VR35" i="3"/>
  <c r="VR17" i="3"/>
  <c r="VR14" i="3"/>
  <c r="VR78" i="3"/>
  <c r="VR84" i="3"/>
  <c r="VR49" i="3"/>
  <c r="VR21" i="3"/>
  <c r="GH26" i="4" s="1"/>
  <c r="GL26" i="4" s="1"/>
  <c r="VR66" i="3"/>
  <c r="VR60" i="3"/>
  <c r="VR81" i="3"/>
  <c r="VR47" i="3"/>
  <c r="VR58" i="3"/>
  <c r="AH267" i="6"/>
  <c r="AH273" i="6"/>
  <c r="AH269" i="6"/>
  <c r="AH268" i="6"/>
  <c r="AH271" i="6"/>
  <c r="AH270" i="6"/>
  <c r="FQ14" i="4"/>
  <c r="AC330" i="6" s="1"/>
  <c r="FP14" i="4"/>
  <c r="AA330" i="6" s="1"/>
  <c r="FO14" i="4"/>
  <c r="WH103" i="3"/>
  <c r="WH2" i="3" s="1"/>
  <c r="GT2" i="4" s="1"/>
  <c r="WI103" i="3"/>
  <c r="AH247" i="6"/>
  <c r="AH253" i="6"/>
  <c r="AH248" i="6"/>
  <c r="AH251" i="6"/>
  <c r="AH250" i="6"/>
  <c r="AH249" i="6"/>
  <c r="FI12" i="4"/>
  <c r="AG308" i="6" s="1"/>
  <c r="AB268" i="6"/>
  <c r="AE273" i="6"/>
  <c r="AF272" i="6" s="1"/>
  <c r="AB273" i="6"/>
  <c r="AB271" i="6"/>
  <c r="AB270" i="6"/>
  <c r="AB269" i="6"/>
  <c r="AF253" i="6"/>
  <c r="AF251" i="6"/>
  <c r="AF249" i="6"/>
  <c r="AF248" i="6"/>
  <c r="AF250" i="6"/>
  <c r="AP293" i="6"/>
  <c r="AP289" i="6"/>
  <c r="AP291" i="6"/>
  <c r="AP296" i="6"/>
  <c r="AP292" i="6"/>
  <c r="AP288" i="6"/>
  <c r="AP295" i="6"/>
  <c r="AP287" i="6"/>
  <c r="AP294" i="6"/>
  <c r="AP290" i="6"/>
  <c r="AP297" i="6"/>
  <c r="XD101" i="3"/>
  <c r="FQ12" i="4"/>
  <c r="AC328" i="6" s="1"/>
  <c r="FP12" i="4"/>
  <c r="AA328" i="6" s="1"/>
  <c r="FO12" i="4"/>
  <c r="AD273" i="6"/>
  <c r="AD269" i="6"/>
  <c r="AD268" i="6"/>
  <c r="AD271" i="6"/>
  <c r="AD270" i="6"/>
  <c r="FI11" i="4"/>
  <c r="AA307" i="6"/>
  <c r="FF16" i="4"/>
  <c r="AA312" i="6" s="1"/>
  <c r="AB272" i="6"/>
  <c r="AF247" i="6"/>
  <c r="AN317" i="6"/>
  <c r="AN310" i="6"/>
  <c r="AN316" i="6"/>
  <c r="AN311" i="6"/>
  <c r="AN307" i="6"/>
  <c r="AN313" i="6"/>
  <c r="AN312" i="6"/>
  <c r="AN315" i="6"/>
  <c r="AN309" i="6"/>
  <c r="AN314" i="6"/>
  <c r="AN308" i="6"/>
  <c r="VP103" i="3"/>
  <c r="VO2" i="3"/>
  <c r="GK2" i="4" s="1"/>
  <c r="XH3" i="3"/>
  <c r="XH4" i="3" s="1"/>
  <c r="XH5" i="3" s="1"/>
  <c r="XE103" i="3"/>
  <c r="XG103" i="3"/>
  <c r="XH103" i="3"/>
  <c r="XA103" i="3"/>
  <c r="FZ24" i="4"/>
  <c r="AK350" i="6" s="1"/>
  <c r="AO350" i="6" s="1"/>
  <c r="GC24" i="4"/>
  <c r="AQ350" i="6" s="1"/>
  <c r="FY24" i="4"/>
  <c r="AJ350" i="6" s="1"/>
  <c r="GA24" i="4"/>
  <c r="AM350" i="6" s="1"/>
  <c r="FY28" i="4"/>
  <c r="AJ354" i="6" s="1"/>
  <c r="GC28" i="4"/>
  <c r="AQ354" i="6" s="1"/>
  <c r="GA28" i="4"/>
  <c r="AM354" i="6" s="1"/>
  <c r="FZ28" i="4"/>
  <c r="AK354" i="6" s="1"/>
  <c r="AO354" i="6" s="1"/>
  <c r="UY11" i="3"/>
  <c r="FX11" i="4"/>
  <c r="GB11" i="4" s="1"/>
  <c r="UZ11" i="3"/>
  <c r="FZ26" i="4"/>
  <c r="AK352" i="6" s="1"/>
  <c r="AO352" i="6" s="1"/>
  <c r="GC26" i="4"/>
  <c r="AQ352" i="6" s="1"/>
  <c r="FY26" i="4"/>
  <c r="AJ352" i="6" s="1"/>
  <c r="GA26" i="4"/>
  <c r="AM352" i="6" s="1"/>
  <c r="FX14" i="4"/>
  <c r="GB14" i="4" s="1"/>
  <c r="UY14" i="3"/>
  <c r="UZ14" i="3"/>
  <c r="GC27" i="4"/>
  <c r="AQ353" i="6" s="1"/>
  <c r="GA27" i="4"/>
  <c r="AM353" i="6" s="1"/>
  <c r="FY27" i="4"/>
  <c r="AJ353" i="6" s="1"/>
  <c r="FZ27" i="4"/>
  <c r="AK353" i="6" s="1"/>
  <c r="AO353" i="6" s="1"/>
  <c r="UY17" i="3"/>
  <c r="FX22" i="4"/>
  <c r="GB22" i="4" s="1"/>
  <c r="FY29" i="4"/>
  <c r="AJ355" i="6" s="1"/>
  <c r="FZ29" i="4"/>
  <c r="AK355" i="6" s="1"/>
  <c r="AO355" i="6" s="1"/>
  <c r="GA29" i="4"/>
  <c r="AM355" i="6" s="1"/>
  <c r="GC29" i="4"/>
  <c r="AQ355" i="6" s="1"/>
  <c r="FZ23" i="4"/>
  <c r="AK349" i="6" s="1"/>
  <c r="FY23" i="4"/>
  <c r="AJ349" i="6" s="1"/>
  <c r="GA23" i="4"/>
  <c r="AM349" i="6" s="1"/>
  <c r="GC23" i="4"/>
  <c r="AQ349" i="6" s="1"/>
  <c r="FP11" i="4"/>
  <c r="FQ11" i="4"/>
  <c r="FO11" i="4"/>
  <c r="FP15" i="4"/>
  <c r="AA331" i="6" s="1"/>
  <c r="FO15" i="4"/>
  <c r="FQ15" i="4"/>
  <c r="AC331" i="6" s="1"/>
  <c r="FO13" i="4"/>
  <c r="FP13" i="4"/>
  <c r="AA329" i="6" s="1"/>
  <c r="FQ13" i="4"/>
  <c r="AC329" i="6" s="1"/>
  <c r="FQ21" i="4"/>
  <c r="AM327" i="6" s="1"/>
  <c r="FO21" i="4"/>
  <c r="FP21" i="4"/>
  <c r="AK327" i="6" s="1"/>
  <c r="XB102" i="3"/>
  <c r="XC102" i="3"/>
  <c r="XD102" i="3" s="1"/>
  <c r="AA293" i="6"/>
  <c r="AB292" i="6" s="1"/>
  <c r="AE292" i="6"/>
  <c r="AC293" i="6"/>
  <c r="AH272" i="6"/>
  <c r="AE308" i="6"/>
  <c r="AP271" i="6"/>
  <c r="AP270" i="6"/>
  <c r="AP274" i="6"/>
  <c r="AP273" i="6"/>
  <c r="AP276" i="6"/>
  <c r="AP269" i="6"/>
  <c r="AP268" i="6"/>
  <c r="AP272" i="6"/>
  <c r="AP267" i="6"/>
  <c r="AP277" i="6"/>
  <c r="AP275" i="6"/>
  <c r="AO317" i="6"/>
  <c r="AL317" i="6"/>
  <c r="AL310" i="6"/>
  <c r="AL313" i="6"/>
  <c r="AL314" i="6"/>
  <c r="AL309" i="6"/>
  <c r="AL311" i="6"/>
  <c r="AL307" i="6"/>
  <c r="AL308" i="6"/>
  <c r="AL315" i="6"/>
  <c r="AL312" i="6"/>
  <c r="AL316" i="6"/>
  <c r="AR312" i="6"/>
  <c r="AR307" i="6"/>
  <c r="AR308" i="6"/>
  <c r="AR317" i="6"/>
  <c r="AR313" i="6"/>
  <c r="AR315" i="6"/>
  <c r="AR310" i="6"/>
  <c r="AR316" i="6"/>
  <c r="AR311" i="6"/>
  <c r="AR314" i="6"/>
  <c r="AR309" i="6"/>
  <c r="AE309" i="6"/>
  <c r="FP22" i="4"/>
  <c r="AK328" i="6" s="1"/>
  <c r="FQ22" i="4"/>
  <c r="AM328" i="6" s="1"/>
  <c r="FO22" i="4"/>
  <c r="AH252" i="6"/>
  <c r="AC307" i="6"/>
  <c r="FG16" i="4"/>
  <c r="AC312" i="6" s="1"/>
  <c r="AE310" i="6"/>
  <c r="FX12" i="4"/>
  <c r="GB12" i="4" s="1"/>
  <c r="UY12" i="3"/>
  <c r="UZ12" i="3"/>
  <c r="UZ15" i="3"/>
  <c r="UY15" i="3"/>
  <c r="FX15" i="4"/>
  <c r="GB15" i="4" s="1"/>
  <c r="GA25" i="4"/>
  <c r="AM351" i="6" s="1"/>
  <c r="GC25" i="4"/>
  <c r="AQ351" i="6" s="1"/>
  <c r="FZ25" i="4"/>
  <c r="AK351" i="6" s="1"/>
  <c r="AO351" i="6" s="1"/>
  <c r="FY25" i="4"/>
  <c r="AJ351" i="6" s="1"/>
  <c r="UZ13" i="3"/>
  <c r="FX13" i="4"/>
  <c r="GB13" i="4" s="1"/>
  <c r="UY13" i="3"/>
  <c r="GA30" i="4"/>
  <c r="AM356" i="6" s="1"/>
  <c r="FY30" i="4"/>
  <c r="AJ356" i="6" s="1"/>
  <c r="FZ30" i="4"/>
  <c r="AK356" i="6" s="1"/>
  <c r="AO356" i="6" s="1"/>
  <c r="GC30" i="4"/>
  <c r="AQ356" i="6" s="1"/>
  <c r="UY16" i="3"/>
  <c r="FX21" i="4"/>
  <c r="GB21" i="4" s="1"/>
  <c r="KK30" i="9"/>
  <c r="JP32" i="9"/>
  <c r="FT32" i="9"/>
  <c r="LN32" i="9"/>
  <c r="WK13" i="3"/>
  <c r="Y32" i="9"/>
  <c r="WK12" i="3"/>
  <c r="DU32" i="9"/>
  <c r="WK11" i="3"/>
  <c r="WK14" i="3"/>
  <c r="BW31" i="9"/>
  <c r="HR32" i="9"/>
  <c r="JW30" i="9" l="1"/>
  <c r="JX30" i="9" s="1"/>
  <c r="EB30" i="9"/>
  <c r="EC30" i="9" s="1"/>
  <c r="S29" i="12"/>
  <c r="O29" i="12"/>
  <c r="CC30" i="9"/>
  <c r="CF30" i="9"/>
  <c r="AH289" i="6"/>
  <c r="AH291" i="6"/>
  <c r="C30" i="12"/>
  <c r="S30" i="12" s="1"/>
  <c r="CQ30" i="9"/>
  <c r="CR30" i="9" s="1"/>
  <c r="BZ30" i="9"/>
  <c r="CA30" i="9" s="1"/>
  <c r="BY31" i="9"/>
  <c r="C31" i="12" s="1"/>
  <c r="BX32" i="9"/>
  <c r="AF30" i="9"/>
  <c r="AG30" i="9" s="1"/>
  <c r="LU30" i="9"/>
  <c r="LV30" i="9" s="1"/>
  <c r="HY30" i="9"/>
  <c r="HZ30" i="9" s="1"/>
  <c r="GA30" i="9"/>
  <c r="GB30" i="9" s="1"/>
  <c r="AH292" i="6"/>
  <c r="AH287" i="6"/>
  <c r="AH290" i="6"/>
  <c r="AH288" i="6"/>
  <c r="AH293" i="6"/>
  <c r="AF267" i="6"/>
  <c r="EO18" i="9"/>
  <c r="GO28" i="9"/>
  <c r="AO349" i="6"/>
  <c r="HS33" i="9"/>
  <c r="HT32" i="9"/>
  <c r="DW32" i="9"/>
  <c r="DV33" i="9"/>
  <c r="FU33" i="9"/>
  <c r="FV32" i="9"/>
  <c r="JQ33" i="9"/>
  <c r="JR32" i="9"/>
  <c r="Z33" i="9"/>
  <c r="AA32" i="9"/>
  <c r="LO33" i="9"/>
  <c r="LP32" i="9"/>
  <c r="C31" i="10"/>
  <c r="AD31" i="9"/>
  <c r="AB31" i="9"/>
  <c r="AC31" i="9" s="1"/>
  <c r="AE31" i="9"/>
  <c r="LQ31" i="9"/>
  <c r="LR31" i="9" s="1"/>
  <c r="C31" i="17"/>
  <c r="LT31" i="9"/>
  <c r="LS31" i="9"/>
  <c r="MI31" i="9"/>
  <c r="HU31" i="9"/>
  <c r="HV31" i="9" s="1"/>
  <c r="C31" i="15"/>
  <c r="HX31" i="9"/>
  <c r="HW31" i="9"/>
  <c r="IM31" i="9"/>
  <c r="DX31" i="9"/>
  <c r="DY31" i="9" s="1"/>
  <c r="C31" i="13"/>
  <c r="EA31" i="9"/>
  <c r="DZ31" i="9"/>
  <c r="C31" i="14"/>
  <c r="FW31" i="9"/>
  <c r="FX31" i="9" s="1"/>
  <c r="FZ31" i="9"/>
  <c r="FY31" i="9"/>
  <c r="JS31" i="9"/>
  <c r="JT31" i="9" s="1"/>
  <c r="C31" i="16"/>
  <c r="JV31" i="9"/>
  <c r="JU31" i="9"/>
  <c r="WL14" i="3"/>
  <c r="WL85" i="3"/>
  <c r="WL73" i="3"/>
  <c r="WL72" i="3"/>
  <c r="WL24" i="3"/>
  <c r="GR29" i="4" s="1"/>
  <c r="GV29" i="4" s="1"/>
  <c r="WL16" i="3"/>
  <c r="GR21" i="4" s="1"/>
  <c r="GV21" i="4" s="1"/>
  <c r="WL94" i="3"/>
  <c r="WL84" i="3"/>
  <c r="WL60" i="3"/>
  <c r="WL17" i="3"/>
  <c r="GR22" i="4" s="1"/>
  <c r="GV22" i="4" s="1"/>
  <c r="WL97" i="3"/>
  <c r="WL63" i="3"/>
  <c r="WL81" i="3"/>
  <c r="WL35" i="3"/>
  <c r="WL74" i="3"/>
  <c r="WL39" i="3"/>
  <c r="WL49" i="3"/>
  <c r="WL98" i="3"/>
  <c r="WL30" i="3"/>
  <c r="WL42" i="3"/>
  <c r="WL18" i="3"/>
  <c r="GR23" i="4" s="1"/>
  <c r="GV23" i="4" s="1"/>
  <c r="WL47" i="3"/>
  <c r="WL46" i="3"/>
  <c r="WL40" i="3"/>
  <c r="WL52" i="3"/>
  <c r="WL23" i="3"/>
  <c r="GR28" i="4" s="1"/>
  <c r="GV28" i="4" s="1"/>
  <c r="WL65" i="3"/>
  <c r="WL57" i="3"/>
  <c r="WL34" i="3"/>
  <c r="WL12" i="3"/>
  <c r="WL99" i="3"/>
  <c r="WL92" i="3"/>
  <c r="WL93" i="3"/>
  <c r="WL29" i="3"/>
  <c r="WL50" i="3"/>
  <c r="WL54" i="3"/>
  <c r="WL53" i="3"/>
  <c r="WL38" i="3"/>
  <c r="WL101" i="3"/>
  <c r="WL56" i="3"/>
  <c r="WL76" i="3"/>
  <c r="WL15" i="3"/>
  <c r="WM15" i="3" s="1"/>
  <c r="WL55" i="3"/>
  <c r="WL32" i="3"/>
  <c r="WL100" i="3"/>
  <c r="WL90" i="3"/>
  <c r="WL62" i="3"/>
  <c r="WL19" i="3"/>
  <c r="GR24" i="4" s="1"/>
  <c r="GV24" i="4" s="1"/>
  <c r="WL70" i="3"/>
  <c r="WL79" i="3"/>
  <c r="WL86" i="3"/>
  <c r="WL68" i="3"/>
  <c r="WL88" i="3"/>
  <c r="WL58" i="3"/>
  <c r="WL37" i="3"/>
  <c r="WL91" i="3"/>
  <c r="WL33" i="3"/>
  <c r="WL96" i="3"/>
  <c r="WL83" i="3"/>
  <c r="WL89" i="3"/>
  <c r="WL69" i="3"/>
  <c r="WL61" i="3"/>
  <c r="WL67" i="3"/>
  <c r="WL87" i="3"/>
  <c r="WL75" i="3"/>
  <c r="WL41" i="3"/>
  <c r="WL59" i="3"/>
  <c r="WL31" i="3"/>
  <c r="WL36" i="3"/>
  <c r="WL26" i="3"/>
  <c r="WL11" i="3"/>
  <c r="WL22" i="3"/>
  <c r="GR27" i="4" s="1"/>
  <c r="GV27" i="4" s="1"/>
  <c r="WL20" i="3"/>
  <c r="GR25" i="4" s="1"/>
  <c r="GV25" i="4" s="1"/>
  <c r="WL80" i="3"/>
  <c r="WL45" i="3"/>
  <c r="WL21" i="3"/>
  <c r="GR26" i="4" s="1"/>
  <c r="GV26" i="4" s="1"/>
  <c r="WL13" i="3"/>
  <c r="WL66" i="3"/>
  <c r="WL25" i="3"/>
  <c r="GR30" i="4" s="1"/>
  <c r="GV30" i="4" s="1"/>
  <c r="WL103" i="3"/>
  <c r="WL28" i="3"/>
  <c r="WL44" i="3"/>
  <c r="WL27" i="3"/>
  <c r="WL77" i="3"/>
  <c r="WL51" i="3"/>
  <c r="WL71" i="3"/>
  <c r="WL64" i="3"/>
  <c r="WL95" i="3"/>
  <c r="WL43" i="3"/>
  <c r="WL82" i="3"/>
  <c r="WL102" i="3"/>
  <c r="WL48" i="3"/>
  <c r="WL78" i="3"/>
  <c r="GJ29" i="4"/>
  <c r="AK375" i="6" s="1"/>
  <c r="AO375" i="6" s="1"/>
  <c r="GI29" i="4"/>
  <c r="AJ375" i="6" s="1"/>
  <c r="GK29" i="4"/>
  <c r="AM375" i="6" s="1"/>
  <c r="GM29" i="4"/>
  <c r="AQ375" i="6" s="1"/>
  <c r="GJ27" i="4"/>
  <c r="AK373" i="6" s="1"/>
  <c r="AO373" i="6" s="1"/>
  <c r="GM27" i="4"/>
  <c r="AQ373" i="6" s="1"/>
  <c r="GK27" i="4"/>
  <c r="AM373" i="6" s="1"/>
  <c r="GI27" i="4"/>
  <c r="AJ373" i="6" s="1"/>
  <c r="GJ28" i="4"/>
  <c r="AK374" i="6" s="1"/>
  <c r="AO374" i="6" s="1"/>
  <c r="GK28" i="4"/>
  <c r="AM374" i="6" s="1"/>
  <c r="GI28" i="4"/>
  <c r="AJ374" i="6" s="1"/>
  <c r="GM28" i="4"/>
  <c r="AQ374" i="6" s="1"/>
  <c r="VT11" i="3"/>
  <c r="GH11" i="4"/>
  <c r="GL11" i="4" s="1"/>
  <c r="VS11" i="3"/>
  <c r="FY21" i="4"/>
  <c r="AJ347" i="6" s="1"/>
  <c r="GA21" i="4"/>
  <c r="AM347" i="6" s="1"/>
  <c r="GC21" i="4"/>
  <c r="AQ347" i="6" s="1"/>
  <c r="FZ21" i="4"/>
  <c r="AK347" i="6" s="1"/>
  <c r="GA12" i="4"/>
  <c r="AC348" i="6" s="1"/>
  <c r="FY12" i="4"/>
  <c r="Z348" i="6" s="1"/>
  <c r="FZ12" i="4"/>
  <c r="AA348" i="6" s="1"/>
  <c r="AC313" i="6"/>
  <c r="AD307" i="6" s="1"/>
  <c r="AD289" i="6"/>
  <c r="AD293" i="6"/>
  <c r="AD291" i="6"/>
  <c r="AD290" i="6"/>
  <c r="AD288" i="6"/>
  <c r="FS21" i="4"/>
  <c r="AQ327" i="6" s="1"/>
  <c r="AJ327" i="6"/>
  <c r="FS13" i="4"/>
  <c r="AG329" i="6" s="1"/>
  <c r="Z329" i="6"/>
  <c r="FS15" i="4"/>
  <c r="AG331" i="6" s="1"/>
  <c r="Z331" i="6"/>
  <c r="FS11" i="4"/>
  <c r="Z327" i="6"/>
  <c r="AA327" i="6"/>
  <c r="FP16" i="4"/>
  <c r="AA332" i="6" s="1"/>
  <c r="AA313" i="6"/>
  <c r="AB312" i="6" s="1"/>
  <c r="AE312" i="6"/>
  <c r="AG307" i="6"/>
  <c r="FI16" i="4"/>
  <c r="AG312" i="6" s="1"/>
  <c r="FS12" i="4"/>
  <c r="AG328" i="6" s="1"/>
  <c r="Z328" i="6"/>
  <c r="WJ103" i="3"/>
  <c r="WI2" i="3"/>
  <c r="GU2" i="4" s="1"/>
  <c r="FS14" i="4"/>
  <c r="AG330" i="6" s="1"/>
  <c r="Z330" i="6"/>
  <c r="GK26" i="4"/>
  <c r="AM372" i="6" s="1"/>
  <c r="GI26" i="4"/>
  <c r="AJ372" i="6" s="1"/>
  <c r="GJ26" i="4"/>
  <c r="AK372" i="6" s="1"/>
  <c r="AO372" i="6" s="1"/>
  <c r="GM26" i="4"/>
  <c r="AQ372" i="6" s="1"/>
  <c r="VT14" i="3"/>
  <c r="GH14" i="4"/>
  <c r="GL14" i="4" s="1"/>
  <c r="VS14" i="3"/>
  <c r="GH23" i="4"/>
  <c r="GL23" i="4" s="1"/>
  <c r="VS18" i="3"/>
  <c r="VT18" i="3"/>
  <c r="VS12" i="3"/>
  <c r="GH12" i="4"/>
  <c r="GL12" i="4" s="1"/>
  <c r="VT12" i="3"/>
  <c r="GK30" i="4"/>
  <c r="AM376" i="6" s="1"/>
  <c r="GM30" i="4"/>
  <c r="AQ376" i="6" s="1"/>
  <c r="GJ30" i="4"/>
  <c r="AK376" i="6" s="1"/>
  <c r="AO376" i="6" s="1"/>
  <c r="GI30" i="4"/>
  <c r="AJ376" i="6" s="1"/>
  <c r="GH25" i="4"/>
  <c r="GL25" i="4" s="1"/>
  <c r="VT20" i="3"/>
  <c r="VS20" i="3"/>
  <c r="GA13" i="4"/>
  <c r="AC349" i="6" s="1"/>
  <c r="FZ13" i="4"/>
  <c r="AA349" i="6" s="1"/>
  <c r="FY13" i="4"/>
  <c r="FY15" i="4"/>
  <c r="Z351" i="6" s="1"/>
  <c r="FZ15" i="4"/>
  <c r="AA351" i="6" s="1"/>
  <c r="GA15" i="4"/>
  <c r="AC351" i="6" s="1"/>
  <c r="FS22" i="4"/>
  <c r="AQ328" i="6" s="1"/>
  <c r="AJ328" i="6"/>
  <c r="AO328" i="6"/>
  <c r="AP316" i="6"/>
  <c r="AP309" i="6"/>
  <c r="AP314" i="6"/>
  <c r="AP308" i="6"/>
  <c r="AP310" i="6"/>
  <c r="AP313" i="6"/>
  <c r="AP307" i="6"/>
  <c r="AP312" i="6"/>
  <c r="AP311" i="6"/>
  <c r="AP317" i="6"/>
  <c r="AP315" i="6"/>
  <c r="AD292" i="6"/>
  <c r="AB287" i="6"/>
  <c r="AB293" i="6"/>
  <c r="AE293" i="6"/>
  <c r="AB291" i="6"/>
  <c r="AB290" i="6"/>
  <c r="AB288" i="6"/>
  <c r="AB289" i="6"/>
  <c r="AO327" i="6"/>
  <c r="AK337" i="6"/>
  <c r="AM337" i="6"/>
  <c r="AE329" i="6"/>
  <c r="AE331" i="6"/>
  <c r="AC327" i="6"/>
  <c r="FQ16" i="4"/>
  <c r="AC332" i="6" s="1"/>
  <c r="FY22" i="4"/>
  <c r="AJ348" i="6" s="1"/>
  <c r="GC22" i="4"/>
  <c r="AQ348" i="6" s="1"/>
  <c r="GA22" i="4"/>
  <c r="AM348" i="6" s="1"/>
  <c r="FZ22" i="4"/>
  <c r="AK348" i="6" s="1"/>
  <c r="AO348" i="6" s="1"/>
  <c r="GA14" i="4"/>
  <c r="AC350" i="6" s="1"/>
  <c r="FZ14" i="4"/>
  <c r="AA350" i="6" s="1"/>
  <c r="FY14" i="4"/>
  <c r="Z350" i="6" s="1"/>
  <c r="GA11" i="4"/>
  <c r="FZ11" i="4"/>
  <c r="FY11" i="4"/>
  <c r="Z347" i="6" s="1"/>
  <c r="XC103" i="3"/>
  <c r="XB103" i="3"/>
  <c r="XB2" i="3" s="1"/>
  <c r="HD2" i="4" s="1"/>
  <c r="AE307" i="6"/>
  <c r="AE328" i="6"/>
  <c r="AF270" i="6"/>
  <c r="AF273" i="6"/>
  <c r="AF268" i="6"/>
  <c r="AF269" i="6"/>
  <c r="AF271" i="6"/>
  <c r="AD287" i="6"/>
  <c r="AE330" i="6"/>
  <c r="VT17" i="3"/>
  <c r="VS17" i="3"/>
  <c r="GH22" i="4"/>
  <c r="GL22" i="4" s="1"/>
  <c r="GH21" i="4"/>
  <c r="GL21" i="4" s="1"/>
  <c r="VS16" i="3"/>
  <c r="VT16" i="3"/>
  <c r="VS19" i="3"/>
  <c r="VT19" i="3"/>
  <c r="GH24" i="4"/>
  <c r="GL24" i="4" s="1"/>
  <c r="GH15" i="4"/>
  <c r="GL15" i="4" s="1"/>
  <c r="VT15" i="3"/>
  <c r="VS15" i="3"/>
  <c r="VT13" i="3"/>
  <c r="GH13" i="4"/>
  <c r="GL13" i="4" s="1"/>
  <c r="VS13" i="3"/>
  <c r="KK31" i="9"/>
  <c r="XE17" i="3"/>
  <c r="XE16" i="3"/>
  <c r="XE19" i="3"/>
  <c r="XE18" i="3"/>
  <c r="XE20" i="3"/>
  <c r="XE12" i="3"/>
  <c r="BW32" i="9"/>
  <c r="HR33" i="9"/>
  <c r="XE13" i="3"/>
  <c r="DU33" i="9"/>
  <c r="FT33" i="9"/>
  <c r="JP33" i="9"/>
  <c r="XE11" i="3"/>
  <c r="Y33" i="9"/>
  <c r="XE14" i="3"/>
  <c r="XE15" i="3"/>
  <c r="LN33" i="9"/>
  <c r="CB31" i="9" l="1"/>
  <c r="CD30" i="9"/>
  <c r="CE30" i="9" s="1"/>
  <c r="Q30" i="12"/>
  <c r="CQ31" i="9"/>
  <c r="CR31" i="9" s="1"/>
  <c r="O30" i="12"/>
  <c r="CF31" i="9"/>
  <c r="BZ31" i="9"/>
  <c r="CA31" i="9" s="1"/>
  <c r="CC31" i="9"/>
  <c r="CD31" i="9" s="1"/>
  <c r="CE31" i="9" s="1"/>
  <c r="K30" i="12"/>
  <c r="BY32" i="9"/>
  <c r="CQ32" i="9" s="1"/>
  <c r="CR32" i="9" s="1"/>
  <c r="BX33" i="9"/>
  <c r="LU31" i="9"/>
  <c r="LV31" i="9" s="1"/>
  <c r="JW31" i="9"/>
  <c r="JX31" i="9" s="1"/>
  <c r="GA31" i="9"/>
  <c r="GB31" i="9" s="1"/>
  <c r="EB31" i="9"/>
  <c r="EC31" i="9" s="1"/>
  <c r="HY31" i="9"/>
  <c r="HZ31" i="9" s="1"/>
  <c r="AF31" i="9"/>
  <c r="AG31" i="9" s="1"/>
  <c r="EO19" i="9"/>
  <c r="GO29" i="9"/>
  <c r="DW33" i="9"/>
  <c r="DV34" i="9"/>
  <c r="LP33" i="9"/>
  <c r="LO34" i="9"/>
  <c r="Z34" i="9"/>
  <c r="AA33" i="9"/>
  <c r="JQ34" i="9"/>
  <c r="JR33" i="9"/>
  <c r="FU34" i="9"/>
  <c r="FV33" i="9"/>
  <c r="HT33" i="9"/>
  <c r="HS34" i="9"/>
  <c r="K31" i="12"/>
  <c r="Q31" i="12"/>
  <c r="O31" i="12"/>
  <c r="S31" i="12"/>
  <c r="K31" i="17"/>
  <c r="L31" i="17"/>
  <c r="P31" i="17"/>
  <c r="R31" i="17"/>
  <c r="T31" i="17"/>
  <c r="LQ32" i="9"/>
  <c r="LR32" i="9" s="1"/>
  <c r="LS32" i="9"/>
  <c r="C32" i="17"/>
  <c r="LT32" i="9"/>
  <c r="MI32" i="9"/>
  <c r="AB32" i="9"/>
  <c r="AC32" i="9" s="1"/>
  <c r="AE32" i="9"/>
  <c r="C32" i="10"/>
  <c r="AD32" i="9"/>
  <c r="C32" i="16"/>
  <c r="JS32" i="9"/>
  <c r="JT32" i="9" s="1"/>
  <c r="JV32" i="9"/>
  <c r="JU32" i="9"/>
  <c r="C32" i="14"/>
  <c r="FW32" i="9"/>
  <c r="FX32" i="9" s="1"/>
  <c r="FY32" i="9"/>
  <c r="FZ32" i="9"/>
  <c r="HU32" i="9"/>
  <c r="HV32" i="9" s="1"/>
  <c r="C32" i="15"/>
  <c r="HX32" i="9"/>
  <c r="HW32" i="9"/>
  <c r="IM32" i="9"/>
  <c r="C32" i="13"/>
  <c r="DX32" i="9"/>
  <c r="DY32" i="9" s="1"/>
  <c r="DZ32" i="9"/>
  <c r="EA32" i="9"/>
  <c r="GC15" i="4"/>
  <c r="AG351" i="6" s="1"/>
  <c r="GC12" i="4"/>
  <c r="AG348" i="6" s="1"/>
  <c r="AG313" i="6"/>
  <c r="AH311" i="6" s="1"/>
  <c r="AQ357" i="6"/>
  <c r="AR351" i="6" s="1"/>
  <c r="XF13" i="3"/>
  <c r="XF19" i="3"/>
  <c r="XF16" i="3"/>
  <c r="XF78" i="3"/>
  <c r="XF20" i="3"/>
  <c r="XF17" i="3"/>
  <c r="XF98" i="3"/>
  <c r="XF83" i="3"/>
  <c r="XF69" i="3"/>
  <c r="XF32" i="3"/>
  <c r="XF77" i="3"/>
  <c r="XF68" i="3"/>
  <c r="XF70" i="3"/>
  <c r="XF56" i="3"/>
  <c r="XF84" i="3"/>
  <c r="XF103" i="3"/>
  <c r="XF45" i="3"/>
  <c r="XF97" i="3"/>
  <c r="XF26" i="3"/>
  <c r="XF21" i="3"/>
  <c r="HB26" i="4" s="1"/>
  <c r="HF26" i="4" s="1"/>
  <c r="XF86" i="3"/>
  <c r="XF30" i="3"/>
  <c r="XF92" i="3"/>
  <c r="XF54" i="3"/>
  <c r="XF35" i="3"/>
  <c r="XF49" i="3"/>
  <c r="XF42" i="3"/>
  <c r="XF73" i="3"/>
  <c r="XF51" i="3"/>
  <c r="XF41" i="3"/>
  <c r="XF46" i="3"/>
  <c r="XF34" i="3"/>
  <c r="XF31" i="3"/>
  <c r="XF74" i="3"/>
  <c r="XF87" i="3"/>
  <c r="XF22" i="3"/>
  <c r="HB27" i="4" s="1"/>
  <c r="HF27" i="4" s="1"/>
  <c r="XF71" i="3"/>
  <c r="XF90" i="3"/>
  <c r="XF80" i="3"/>
  <c r="XF89" i="3"/>
  <c r="XF25" i="3"/>
  <c r="HB30" i="4" s="1"/>
  <c r="HF30" i="4" s="1"/>
  <c r="XF57" i="3"/>
  <c r="XF95" i="3"/>
  <c r="XF66" i="3"/>
  <c r="XF99" i="3"/>
  <c r="XF81" i="3"/>
  <c r="XF82" i="3"/>
  <c r="XF12" i="3"/>
  <c r="XF15" i="3"/>
  <c r="XF11" i="3"/>
  <c r="XF14" i="3"/>
  <c r="XF18" i="3"/>
  <c r="XF67" i="3"/>
  <c r="XF94" i="3"/>
  <c r="XF62" i="3"/>
  <c r="XF64" i="3"/>
  <c r="XF88" i="3"/>
  <c r="XF36" i="3"/>
  <c r="XF53" i="3"/>
  <c r="XF50" i="3"/>
  <c r="XF60" i="3"/>
  <c r="XF79" i="3"/>
  <c r="XF55" i="3"/>
  <c r="XF44" i="3"/>
  <c r="XF47" i="3"/>
  <c r="XF28" i="3"/>
  <c r="XF39" i="3"/>
  <c r="XF43" i="3"/>
  <c r="XF91" i="3"/>
  <c r="XF37" i="3"/>
  <c r="XF102" i="3"/>
  <c r="XF40" i="3"/>
  <c r="XF65" i="3"/>
  <c r="XF59" i="3"/>
  <c r="XF52" i="3"/>
  <c r="XF72" i="3"/>
  <c r="XF75" i="3"/>
  <c r="XF63" i="3"/>
  <c r="XF100" i="3"/>
  <c r="XF58" i="3"/>
  <c r="XF29" i="3"/>
  <c r="XF96" i="3"/>
  <c r="XF33" i="3"/>
  <c r="XF85" i="3"/>
  <c r="XF101" i="3"/>
  <c r="XF27" i="3"/>
  <c r="XF38" i="3"/>
  <c r="XF76" i="3"/>
  <c r="XF48" i="3"/>
  <c r="XF61" i="3"/>
  <c r="XF24" i="3"/>
  <c r="HB29" i="4" s="1"/>
  <c r="HF29" i="4" s="1"/>
  <c r="XF93" i="3"/>
  <c r="XF23" i="3"/>
  <c r="HB28" i="4" s="1"/>
  <c r="HF28" i="4" s="1"/>
  <c r="GK24" i="4"/>
  <c r="AM370" i="6" s="1"/>
  <c r="GJ24" i="4"/>
  <c r="AK370" i="6" s="1"/>
  <c r="GI24" i="4"/>
  <c r="AJ370" i="6" s="1"/>
  <c r="GJ22" i="4"/>
  <c r="AK368" i="6" s="1"/>
  <c r="GI22" i="4"/>
  <c r="AJ368" i="6" s="1"/>
  <c r="GK22" i="4"/>
  <c r="AM368" i="6" s="1"/>
  <c r="GM22" i="4"/>
  <c r="AQ368" i="6" s="1"/>
  <c r="XD103" i="3"/>
  <c r="XC2" i="3"/>
  <c r="HE2" i="4" s="1"/>
  <c r="AC347" i="6"/>
  <c r="GA16" i="4"/>
  <c r="AC352" i="6" s="1"/>
  <c r="AC333" i="6"/>
  <c r="AL337" i="6"/>
  <c r="AL335" i="6"/>
  <c r="AL327" i="6"/>
  <c r="AL336" i="6"/>
  <c r="AL331" i="6"/>
  <c r="AL328" i="6"/>
  <c r="AL332" i="6"/>
  <c r="AL333" i="6"/>
  <c r="AL334" i="6"/>
  <c r="AL329" i="6"/>
  <c r="AO337" i="6"/>
  <c r="AL330" i="6"/>
  <c r="AF287" i="6"/>
  <c r="AF293" i="6"/>
  <c r="AF291" i="6"/>
  <c r="AF290" i="6"/>
  <c r="AF288" i="6"/>
  <c r="AF289" i="6"/>
  <c r="AE351" i="6"/>
  <c r="GC13" i="4"/>
  <c r="AG349" i="6" s="1"/>
  <c r="Z349" i="6"/>
  <c r="AB307" i="6"/>
  <c r="AB313" i="6"/>
  <c r="AE313" i="6"/>
  <c r="AF312" i="6" s="1"/>
  <c r="AB311" i="6"/>
  <c r="AB309" i="6"/>
  <c r="AB310" i="6"/>
  <c r="AB308" i="6"/>
  <c r="AA333" i="6"/>
  <c r="AB327" i="6" s="1"/>
  <c r="AE332" i="6"/>
  <c r="AQ337" i="6"/>
  <c r="AE348" i="6"/>
  <c r="GJ11" i="4"/>
  <c r="GK11" i="4"/>
  <c r="GI11" i="4"/>
  <c r="Z367" i="6" s="1"/>
  <c r="GT30" i="4"/>
  <c r="AK396" i="6" s="1"/>
  <c r="AO396" i="6" s="1"/>
  <c r="GU30" i="4"/>
  <c r="AM396" i="6" s="1"/>
  <c r="GS30" i="4"/>
  <c r="AJ396" i="6" s="1"/>
  <c r="GW30" i="4"/>
  <c r="AQ396" i="6" s="1"/>
  <c r="WN13" i="3"/>
  <c r="WM13" i="3"/>
  <c r="GR13" i="4"/>
  <c r="GV13" i="4" s="1"/>
  <c r="GW25" i="4"/>
  <c r="AQ391" i="6" s="1"/>
  <c r="GS25" i="4"/>
  <c r="AJ391" i="6" s="1"/>
  <c r="GU25" i="4"/>
  <c r="AM391" i="6" s="1"/>
  <c r="GT25" i="4"/>
  <c r="AK391" i="6" s="1"/>
  <c r="AO391" i="6" s="1"/>
  <c r="WM11" i="3"/>
  <c r="GR11" i="4"/>
  <c r="GV11" i="4" s="1"/>
  <c r="WN11" i="3"/>
  <c r="GI13" i="4"/>
  <c r="Z369" i="6" s="1"/>
  <c r="GK13" i="4"/>
  <c r="AC369" i="6" s="1"/>
  <c r="GJ13" i="4"/>
  <c r="AA369" i="6" s="1"/>
  <c r="GJ15" i="4"/>
  <c r="AA371" i="6" s="1"/>
  <c r="GI15" i="4"/>
  <c r="Z371" i="6" s="1"/>
  <c r="GK15" i="4"/>
  <c r="AC371" i="6" s="1"/>
  <c r="GK21" i="4"/>
  <c r="AM367" i="6" s="1"/>
  <c r="GJ21" i="4"/>
  <c r="AK367" i="6" s="1"/>
  <c r="GI21" i="4"/>
  <c r="AJ367" i="6" s="1"/>
  <c r="GC11" i="4"/>
  <c r="AA347" i="6"/>
  <c r="FZ16" i="4"/>
  <c r="AA352" i="6" s="1"/>
  <c r="GC14" i="4"/>
  <c r="AG350" i="6" s="1"/>
  <c r="AE350" i="6"/>
  <c r="AN331" i="6"/>
  <c r="AN336" i="6"/>
  <c r="AN329" i="6"/>
  <c r="AN328" i="6"/>
  <c r="AN327" i="6"/>
  <c r="AN337" i="6"/>
  <c r="AN335" i="6"/>
  <c r="AN330" i="6"/>
  <c r="AN334" i="6"/>
  <c r="AN333" i="6"/>
  <c r="AN332" i="6"/>
  <c r="AE349" i="6"/>
  <c r="GI25" i="4"/>
  <c r="AJ371" i="6" s="1"/>
  <c r="GJ25" i="4"/>
  <c r="AK371" i="6" s="1"/>
  <c r="GK25" i="4"/>
  <c r="AM371" i="6" s="1"/>
  <c r="GJ12" i="4"/>
  <c r="AA368" i="6" s="1"/>
  <c r="GK12" i="4"/>
  <c r="AC368" i="6" s="1"/>
  <c r="GI12" i="4"/>
  <c r="Z368" i="6" s="1"/>
  <c r="GI23" i="4"/>
  <c r="AJ369" i="6" s="1"/>
  <c r="GJ23" i="4"/>
  <c r="AK369" i="6" s="1"/>
  <c r="GK23" i="4"/>
  <c r="AM369" i="6" s="1"/>
  <c r="GJ14" i="4"/>
  <c r="AA370" i="6" s="1"/>
  <c r="GI14" i="4"/>
  <c r="Z370" i="6" s="1"/>
  <c r="GK14" i="4"/>
  <c r="AC370" i="6" s="1"/>
  <c r="AE327" i="6"/>
  <c r="AG327" i="6"/>
  <c r="FS16" i="4"/>
  <c r="AG332" i="6" s="1"/>
  <c r="AF292" i="6"/>
  <c r="AD312" i="6"/>
  <c r="AD313" i="6"/>
  <c r="AD311" i="6"/>
  <c r="AD308" i="6"/>
  <c r="AD310" i="6"/>
  <c r="AD309" i="6"/>
  <c r="AK357" i="6"/>
  <c r="AO347" i="6"/>
  <c r="AM357" i="6"/>
  <c r="GW26" i="4"/>
  <c r="AQ392" i="6" s="1"/>
  <c r="GS26" i="4"/>
  <c r="AJ392" i="6" s="1"/>
  <c r="GU26" i="4"/>
  <c r="AM392" i="6" s="1"/>
  <c r="GT26" i="4"/>
  <c r="AK392" i="6" s="1"/>
  <c r="AO392" i="6" s="1"/>
  <c r="GS27" i="4"/>
  <c r="AJ393" i="6" s="1"/>
  <c r="GT27" i="4"/>
  <c r="AK393" i="6" s="1"/>
  <c r="AO393" i="6" s="1"/>
  <c r="GU27" i="4"/>
  <c r="AM393" i="6" s="1"/>
  <c r="GW27" i="4"/>
  <c r="AQ393" i="6" s="1"/>
  <c r="GU24" i="4"/>
  <c r="AM390" i="6" s="1"/>
  <c r="GS24" i="4"/>
  <c r="AJ390" i="6" s="1"/>
  <c r="GT24" i="4"/>
  <c r="AK390" i="6" s="1"/>
  <c r="AO390" i="6" s="1"/>
  <c r="GW24" i="4"/>
  <c r="AQ390" i="6" s="1"/>
  <c r="WN15" i="3"/>
  <c r="GR15" i="4"/>
  <c r="GV15" i="4" s="1"/>
  <c r="GR12" i="4"/>
  <c r="GV12" i="4" s="1"/>
  <c r="WN12" i="3"/>
  <c r="WM12" i="3"/>
  <c r="GS28" i="4"/>
  <c r="AJ394" i="6" s="1"/>
  <c r="GT28" i="4"/>
  <c r="AK394" i="6" s="1"/>
  <c r="AO394" i="6" s="1"/>
  <c r="GU28" i="4"/>
  <c r="AM394" i="6" s="1"/>
  <c r="GW28" i="4"/>
  <c r="AQ394" i="6" s="1"/>
  <c r="GW22" i="4"/>
  <c r="AQ388" i="6" s="1"/>
  <c r="GS22" i="4"/>
  <c r="AJ388" i="6" s="1"/>
  <c r="GT22" i="4"/>
  <c r="AK388" i="6" s="1"/>
  <c r="AO388" i="6" s="1"/>
  <c r="GU22" i="4"/>
  <c r="AM388" i="6" s="1"/>
  <c r="GT21" i="4"/>
  <c r="AK387" i="6" s="1"/>
  <c r="GU21" i="4"/>
  <c r="AM387" i="6" s="1"/>
  <c r="GS21" i="4"/>
  <c r="AJ387" i="6" s="1"/>
  <c r="GW21" i="4"/>
  <c r="AQ387" i="6" s="1"/>
  <c r="GT23" i="4"/>
  <c r="AK389" i="6" s="1"/>
  <c r="AO389" i="6" s="1"/>
  <c r="GW23" i="4"/>
  <c r="AQ389" i="6" s="1"/>
  <c r="GU23" i="4"/>
  <c r="AM389" i="6" s="1"/>
  <c r="GS23" i="4"/>
  <c r="AJ389" i="6" s="1"/>
  <c r="GU29" i="4"/>
  <c r="AM395" i="6" s="1"/>
  <c r="GT29" i="4"/>
  <c r="AK395" i="6" s="1"/>
  <c r="AO395" i="6" s="1"/>
  <c r="GS29" i="4"/>
  <c r="AJ395" i="6" s="1"/>
  <c r="GW29" i="4"/>
  <c r="AQ395" i="6" s="1"/>
  <c r="WN14" i="3"/>
  <c r="WM14" i="3"/>
  <c r="GR14" i="4"/>
  <c r="GV14" i="4" s="1"/>
  <c r="KK32" i="9"/>
  <c r="Y34" i="9"/>
  <c r="FT34" i="9"/>
  <c r="JP34" i="9"/>
  <c r="LN34" i="9"/>
  <c r="DU34" i="9"/>
  <c r="BW33" i="9"/>
  <c r="HR34" i="9"/>
  <c r="AF32" i="9" l="1"/>
  <c r="AG32" i="9" s="1"/>
  <c r="CB32" i="9"/>
  <c r="CC32" i="9"/>
  <c r="C32" i="12"/>
  <c r="K32" i="12" s="1"/>
  <c r="CF32" i="9"/>
  <c r="BZ32" i="9"/>
  <c r="CA32" i="9" s="1"/>
  <c r="BY33" i="9"/>
  <c r="BZ33" i="9" s="1"/>
  <c r="CA33" i="9" s="1"/>
  <c r="BX34" i="9"/>
  <c r="AR355" i="6"/>
  <c r="EB32" i="9"/>
  <c r="EC32" i="9" s="1"/>
  <c r="HY32" i="9"/>
  <c r="HZ32" i="9" s="1"/>
  <c r="JW32" i="9"/>
  <c r="JX32" i="9" s="1"/>
  <c r="LU32" i="9"/>
  <c r="LV32" i="9" s="1"/>
  <c r="AR352" i="6"/>
  <c r="GA32" i="9"/>
  <c r="GB32" i="9" s="1"/>
  <c r="AR357" i="6"/>
  <c r="AR354" i="6"/>
  <c r="AR349" i="6"/>
  <c r="AR356" i="6"/>
  <c r="AR347" i="6"/>
  <c r="AR348" i="6"/>
  <c r="AR353" i="6"/>
  <c r="AR350" i="6"/>
  <c r="AH313" i="6"/>
  <c r="AH307" i="6"/>
  <c r="AH312" i="6"/>
  <c r="AH308" i="6"/>
  <c r="AH309" i="6"/>
  <c r="AH310" i="6"/>
  <c r="AB332" i="6"/>
  <c r="GM15" i="4"/>
  <c r="AG371" i="6" s="1"/>
  <c r="EO20" i="9"/>
  <c r="GO30" i="9"/>
  <c r="AO368" i="6"/>
  <c r="HT34" i="9"/>
  <c r="HS35" i="9"/>
  <c r="LO35" i="9"/>
  <c r="LP34" i="9"/>
  <c r="DW34" i="9"/>
  <c r="DV35" i="9"/>
  <c r="FU35" i="9"/>
  <c r="FV34" i="9"/>
  <c r="JQ35" i="9"/>
  <c r="JR34" i="9"/>
  <c r="AA34" i="9"/>
  <c r="Z35" i="9"/>
  <c r="L32" i="17"/>
  <c r="T32" i="17"/>
  <c r="P32" i="17"/>
  <c r="R32" i="17"/>
  <c r="K32" i="17"/>
  <c r="C33" i="14"/>
  <c r="FW33" i="9"/>
  <c r="FX33" i="9" s="1"/>
  <c r="FY33" i="9"/>
  <c r="FZ33" i="9"/>
  <c r="C33" i="16"/>
  <c r="JS33" i="9"/>
  <c r="JT33" i="9" s="1"/>
  <c r="JU33" i="9"/>
  <c r="JV33" i="9"/>
  <c r="C33" i="10"/>
  <c r="AB33" i="9"/>
  <c r="AC33" i="9" s="1"/>
  <c r="AE33" i="9"/>
  <c r="AD33" i="9"/>
  <c r="Q32" i="12"/>
  <c r="HU33" i="9"/>
  <c r="HV33" i="9" s="1"/>
  <c r="C33" i="15"/>
  <c r="HX33" i="9"/>
  <c r="HW33" i="9"/>
  <c r="IM33" i="9"/>
  <c r="LQ33" i="9"/>
  <c r="LR33" i="9" s="1"/>
  <c r="C33" i="17"/>
  <c r="LT33" i="9"/>
  <c r="LS33" i="9"/>
  <c r="MI33" i="9"/>
  <c r="C33" i="13"/>
  <c r="DX33" i="9"/>
  <c r="DY33" i="9" s="1"/>
  <c r="EA33" i="9"/>
  <c r="DZ33" i="9"/>
  <c r="GM14" i="4"/>
  <c r="AG370" i="6" s="1"/>
  <c r="GM24" i="4"/>
  <c r="AQ370" i="6" s="1"/>
  <c r="GM23" i="4"/>
  <c r="AQ369" i="6" s="1"/>
  <c r="AO369" i="6"/>
  <c r="GM12" i="4"/>
  <c r="AG368" i="6" s="1"/>
  <c r="GM25" i="4"/>
  <c r="AQ371" i="6" s="1"/>
  <c r="AO371" i="6"/>
  <c r="AM377" i="6"/>
  <c r="AN367" i="6" s="1"/>
  <c r="HD26" i="4"/>
  <c r="AK412" i="6" s="1"/>
  <c r="HE26" i="4"/>
  <c r="AM412" i="6" s="1"/>
  <c r="HC26" i="4"/>
  <c r="AJ412" i="6" s="1"/>
  <c r="HG26" i="4"/>
  <c r="AQ412" i="6" s="1"/>
  <c r="HB22" i="4"/>
  <c r="HF22" i="4" s="1"/>
  <c r="XG17" i="3"/>
  <c r="XH17" i="3"/>
  <c r="XG19" i="3"/>
  <c r="HB24" i="4"/>
  <c r="HF24" i="4" s="1"/>
  <c r="XH19" i="3"/>
  <c r="GS14" i="4"/>
  <c r="Z390" i="6" s="1"/>
  <c r="GU14" i="4"/>
  <c r="AC390" i="6" s="1"/>
  <c r="GT14" i="4"/>
  <c r="AA390" i="6" s="1"/>
  <c r="AK397" i="6"/>
  <c r="GS15" i="4"/>
  <c r="Z391" i="6" s="1"/>
  <c r="GU15" i="4"/>
  <c r="AC391" i="6" s="1"/>
  <c r="GT15" i="4"/>
  <c r="AA391" i="6" s="1"/>
  <c r="AE368" i="6"/>
  <c r="AE347" i="6"/>
  <c r="AE371" i="6"/>
  <c r="GS11" i="4"/>
  <c r="Z387" i="6" s="1"/>
  <c r="GT11" i="4"/>
  <c r="GU11" i="4"/>
  <c r="GU13" i="4"/>
  <c r="AC389" i="6" s="1"/>
  <c r="GT13" i="4"/>
  <c r="AA389" i="6" s="1"/>
  <c r="GS13" i="4"/>
  <c r="Z389" i="6" s="1"/>
  <c r="AA367" i="6"/>
  <c r="GJ16" i="4"/>
  <c r="AA372" i="6" s="1"/>
  <c r="AR331" i="6"/>
  <c r="AR328" i="6"/>
  <c r="AR332" i="6"/>
  <c r="AR336" i="6"/>
  <c r="AR335" i="6"/>
  <c r="AR329" i="6"/>
  <c r="AR330" i="6"/>
  <c r="AR334" i="6"/>
  <c r="AR333" i="6"/>
  <c r="AR327" i="6"/>
  <c r="AR337" i="6"/>
  <c r="AF313" i="6"/>
  <c r="AF311" i="6"/>
  <c r="AF309" i="6"/>
  <c r="AF310" i="6"/>
  <c r="AF308" i="6"/>
  <c r="AD333" i="6"/>
  <c r="AD328" i="6"/>
  <c r="AD329" i="6"/>
  <c r="AD330" i="6"/>
  <c r="AD331" i="6"/>
  <c r="AC353" i="6"/>
  <c r="AK377" i="6"/>
  <c r="AO370" i="6"/>
  <c r="HB23" i="4"/>
  <c r="HF23" i="4" s="1"/>
  <c r="XH18" i="3"/>
  <c r="XG18" i="3"/>
  <c r="HB11" i="4"/>
  <c r="HF11" i="4" s="1"/>
  <c r="XG11" i="3"/>
  <c r="XH11" i="3"/>
  <c r="HB12" i="4"/>
  <c r="HF12" i="4" s="1"/>
  <c r="XG12" i="3"/>
  <c r="XH12" i="3"/>
  <c r="HE27" i="4"/>
  <c r="AM413" i="6" s="1"/>
  <c r="HG27" i="4"/>
  <c r="AQ413" i="6" s="1"/>
  <c r="HD27" i="4"/>
  <c r="AK413" i="6" s="1"/>
  <c r="AO413" i="6" s="1"/>
  <c r="HC27" i="4"/>
  <c r="AJ413" i="6" s="1"/>
  <c r="AQ397" i="6"/>
  <c r="AO387" i="6"/>
  <c r="AM397" i="6"/>
  <c r="GU12" i="4"/>
  <c r="AC388" i="6" s="1"/>
  <c r="GS12" i="4"/>
  <c r="Z388" i="6" s="1"/>
  <c r="GT12" i="4"/>
  <c r="AA388" i="6" s="1"/>
  <c r="AN353" i="6"/>
  <c r="AN356" i="6"/>
  <c r="AN351" i="6"/>
  <c r="AN355" i="6"/>
  <c r="AN350" i="6"/>
  <c r="AN347" i="6"/>
  <c r="AN357" i="6"/>
  <c r="AN354" i="6"/>
  <c r="AN352" i="6"/>
  <c r="AN348" i="6"/>
  <c r="AN349" i="6"/>
  <c r="AL353" i="6"/>
  <c r="AL350" i="6"/>
  <c r="AL348" i="6"/>
  <c r="AL356" i="6"/>
  <c r="AL351" i="6"/>
  <c r="AL357" i="6"/>
  <c r="AO357" i="6"/>
  <c r="AL349" i="6"/>
  <c r="AL347" i="6"/>
  <c r="AL355" i="6"/>
  <c r="AL352" i="6"/>
  <c r="AL354" i="6"/>
  <c r="AG333" i="6"/>
  <c r="AE370" i="6"/>
  <c r="AD327" i="6"/>
  <c r="AA353" i="6"/>
  <c r="AB347" i="6" s="1"/>
  <c r="AE352" i="6"/>
  <c r="AG347" i="6"/>
  <c r="GC16" i="4"/>
  <c r="AG352" i="6" s="1"/>
  <c r="AF307" i="6"/>
  <c r="GM21" i="4"/>
  <c r="AQ367" i="6" s="1"/>
  <c r="AO367" i="6"/>
  <c r="AE369" i="6"/>
  <c r="GM13" i="4"/>
  <c r="AG369" i="6" s="1"/>
  <c r="GM11" i="4"/>
  <c r="AC367" i="6"/>
  <c r="GK16" i="4"/>
  <c r="AC372" i="6" s="1"/>
  <c r="AB333" i="6"/>
  <c r="AE333" i="6"/>
  <c r="AB329" i="6"/>
  <c r="AB328" i="6"/>
  <c r="AB330" i="6"/>
  <c r="AB331" i="6"/>
  <c r="AP327" i="6"/>
  <c r="AP331" i="6"/>
  <c r="AP328" i="6"/>
  <c r="AP332" i="6"/>
  <c r="AP336" i="6"/>
  <c r="AP330" i="6"/>
  <c r="AP335" i="6"/>
  <c r="AP329" i="6"/>
  <c r="AP333" i="6"/>
  <c r="AP337" i="6"/>
  <c r="AP334" i="6"/>
  <c r="AD332" i="6"/>
  <c r="HC28" i="4"/>
  <c r="AJ414" i="6" s="1"/>
  <c r="HD28" i="4"/>
  <c r="AK414" i="6" s="1"/>
  <c r="AO414" i="6" s="1"/>
  <c r="HE28" i="4"/>
  <c r="AM414" i="6" s="1"/>
  <c r="HG28" i="4"/>
  <c r="AQ414" i="6" s="1"/>
  <c r="HD29" i="4"/>
  <c r="AK415" i="6" s="1"/>
  <c r="AO415" i="6" s="1"/>
  <c r="HE29" i="4"/>
  <c r="AM415" i="6" s="1"/>
  <c r="HC29" i="4"/>
  <c r="AJ415" i="6" s="1"/>
  <c r="HG29" i="4"/>
  <c r="AQ415" i="6" s="1"/>
  <c r="XG14" i="3"/>
  <c r="XH14" i="3"/>
  <c r="HB14" i="4"/>
  <c r="HF14" i="4" s="1"/>
  <c r="XH15" i="3"/>
  <c r="XG15" i="3"/>
  <c r="HB15" i="4"/>
  <c r="HF15" i="4" s="1"/>
  <c r="HE30" i="4"/>
  <c r="AM416" i="6" s="1"/>
  <c r="HD30" i="4"/>
  <c r="AK416" i="6" s="1"/>
  <c r="AO416" i="6" s="1"/>
  <c r="HG30" i="4"/>
  <c r="AQ416" i="6" s="1"/>
  <c r="HC30" i="4"/>
  <c r="AJ416" i="6" s="1"/>
  <c r="HB25" i="4"/>
  <c r="HF25" i="4" s="1"/>
  <c r="XG20" i="3"/>
  <c r="XH20" i="3"/>
  <c r="XG16" i="3"/>
  <c r="HB21" i="4"/>
  <c r="HF21" i="4" s="1"/>
  <c r="XH16" i="3"/>
  <c r="XG13" i="3"/>
  <c r="HB13" i="4"/>
  <c r="HF13" i="4" s="1"/>
  <c r="XH13" i="3"/>
  <c r="KK33" i="9"/>
  <c r="LN35" i="9"/>
  <c r="Y35" i="9"/>
  <c r="DU35" i="9"/>
  <c r="HR35" i="9"/>
  <c r="JP35" i="9"/>
  <c r="FT35" i="9"/>
  <c r="BW34" i="9"/>
  <c r="CD32" i="9" l="1"/>
  <c r="CE32" i="9" s="1"/>
  <c r="CC33" i="9"/>
  <c r="CD33" i="9" s="1"/>
  <c r="CE33" i="9" s="1"/>
  <c r="CQ33" i="9"/>
  <c r="CR33" i="9" s="1"/>
  <c r="CB33" i="9"/>
  <c r="O32" i="12"/>
  <c r="S32" i="12"/>
  <c r="BY34" i="9"/>
  <c r="CQ34" i="9" s="1"/>
  <c r="CR34" i="9" s="1"/>
  <c r="BX35" i="9"/>
  <c r="C33" i="12"/>
  <c r="Q33" i="12" s="1"/>
  <c r="CF33" i="9"/>
  <c r="LU33" i="9"/>
  <c r="LV33" i="9" s="1"/>
  <c r="JW33" i="9"/>
  <c r="JX33" i="9" s="1"/>
  <c r="GA33" i="9"/>
  <c r="GB33" i="9" s="1"/>
  <c r="EB33" i="9"/>
  <c r="EC33" i="9" s="1"/>
  <c r="AF33" i="9"/>
  <c r="AG33" i="9" s="1"/>
  <c r="HY33" i="9"/>
  <c r="HZ33" i="9" s="1"/>
  <c r="EO21" i="9"/>
  <c r="GO31" i="9"/>
  <c r="GW15" i="4"/>
  <c r="AG391" i="6" s="1"/>
  <c r="AN375" i="6"/>
  <c r="AN376" i="6"/>
  <c r="GW12" i="4"/>
  <c r="AG388" i="6" s="1"/>
  <c r="AN374" i="6"/>
  <c r="AN371" i="6"/>
  <c r="AN370" i="6"/>
  <c r="AA35" i="9"/>
  <c r="Z36" i="9"/>
  <c r="DW35" i="9"/>
  <c r="DV36" i="9"/>
  <c r="HS36" i="9"/>
  <c r="HT35" i="9"/>
  <c r="JQ36" i="9"/>
  <c r="JR35" i="9"/>
  <c r="FU36" i="9"/>
  <c r="FV35" i="9"/>
  <c r="LO36" i="9"/>
  <c r="LP35" i="9"/>
  <c r="C34" i="16"/>
  <c r="JS34" i="9"/>
  <c r="JT34" i="9" s="1"/>
  <c r="JV34" i="9"/>
  <c r="JU34" i="9"/>
  <c r="C34" i="14"/>
  <c r="FW34" i="9"/>
  <c r="FX34" i="9" s="1"/>
  <c r="FY34" i="9"/>
  <c r="FZ34" i="9"/>
  <c r="LT34" i="9"/>
  <c r="LW34" i="9"/>
  <c r="LQ34" i="9"/>
  <c r="LR34" i="9" s="1"/>
  <c r="C34" i="17"/>
  <c r="LS34" i="9"/>
  <c r="MI34" i="9"/>
  <c r="MJ34" i="9" s="1"/>
  <c r="T33" i="17"/>
  <c r="L33" i="17"/>
  <c r="P33" i="17"/>
  <c r="R33" i="17"/>
  <c r="K33" i="17"/>
  <c r="AH34" i="9"/>
  <c r="AB34" i="9"/>
  <c r="AC34" i="9" s="1"/>
  <c r="AE34" i="9"/>
  <c r="C34" i="10"/>
  <c r="AD34" i="9"/>
  <c r="DX34" i="9"/>
  <c r="DY34" i="9" s="1"/>
  <c r="C34" i="13"/>
  <c r="DZ34" i="9"/>
  <c r="EA34" i="9"/>
  <c r="HU34" i="9"/>
  <c r="HV34" i="9" s="1"/>
  <c r="C34" i="15"/>
  <c r="HX34" i="9"/>
  <c r="HW34" i="9"/>
  <c r="IM34" i="9"/>
  <c r="AN368" i="6"/>
  <c r="AN377" i="6"/>
  <c r="AN372" i="6"/>
  <c r="AN373" i="6"/>
  <c r="AN369" i="6"/>
  <c r="AB352" i="6"/>
  <c r="AQ377" i="6"/>
  <c r="AR377" i="6" s="1"/>
  <c r="GW14" i="4"/>
  <c r="AG390" i="6" s="1"/>
  <c r="AO412" i="6"/>
  <c r="HD25" i="4"/>
  <c r="AK411" i="6" s="1"/>
  <c r="HC25" i="4"/>
  <c r="AJ411" i="6" s="1"/>
  <c r="HE25" i="4"/>
  <c r="AM411" i="6" s="1"/>
  <c r="HG25" i="4"/>
  <c r="AQ411" i="6" s="1"/>
  <c r="HE14" i="4"/>
  <c r="AC410" i="6" s="1"/>
  <c r="HD14" i="4"/>
  <c r="AA410" i="6" s="1"/>
  <c r="HC14" i="4"/>
  <c r="Z410" i="6" s="1"/>
  <c r="AF328" i="6"/>
  <c r="AF333" i="6"/>
  <c r="AF330" i="6"/>
  <c r="AF329" i="6"/>
  <c r="AF331" i="6"/>
  <c r="AE367" i="6"/>
  <c r="AF327" i="6"/>
  <c r="AH328" i="6"/>
  <c r="AH333" i="6"/>
  <c r="AH331" i="6"/>
  <c r="AH330" i="6"/>
  <c r="AH329" i="6"/>
  <c r="AP349" i="6"/>
  <c r="AP353" i="6"/>
  <c r="AP355" i="6"/>
  <c r="AP351" i="6"/>
  <c r="AP357" i="6"/>
  <c r="AP348" i="6"/>
  <c r="AP350" i="6"/>
  <c r="AP354" i="6"/>
  <c r="AP356" i="6"/>
  <c r="AP352" i="6"/>
  <c r="AP347" i="6"/>
  <c r="AE388" i="6"/>
  <c r="HE12" i="4"/>
  <c r="AC408" i="6" s="1"/>
  <c r="HD12" i="4"/>
  <c r="AA408" i="6" s="1"/>
  <c r="HC12" i="4"/>
  <c r="Z408" i="6" s="1"/>
  <c r="HC23" i="4"/>
  <c r="AJ409" i="6" s="1"/>
  <c r="HD23" i="4"/>
  <c r="AK409" i="6" s="1"/>
  <c r="HG23" i="4"/>
  <c r="AQ409" i="6" s="1"/>
  <c r="HE23" i="4"/>
  <c r="AM409" i="6" s="1"/>
  <c r="AD347" i="6"/>
  <c r="AD353" i="6"/>
  <c r="AD350" i="6"/>
  <c r="AD351" i="6"/>
  <c r="AD349" i="6"/>
  <c r="AD348" i="6"/>
  <c r="AF332" i="6"/>
  <c r="AA373" i="6"/>
  <c r="AB372" i="6" s="1"/>
  <c r="AE372" i="6"/>
  <c r="AC387" i="6"/>
  <c r="GU16" i="4"/>
  <c r="AC392" i="6" s="1"/>
  <c r="AH332" i="6"/>
  <c r="AE391" i="6"/>
  <c r="HD21" i="4"/>
  <c r="AK407" i="6" s="1"/>
  <c r="HC21" i="4"/>
  <c r="AJ407" i="6" s="1"/>
  <c r="HE21" i="4"/>
  <c r="AM407" i="6" s="1"/>
  <c r="HG21" i="4"/>
  <c r="AQ407" i="6" s="1"/>
  <c r="HD13" i="4"/>
  <c r="AA409" i="6" s="1"/>
  <c r="HC13" i="4"/>
  <c r="Z409" i="6" s="1"/>
  <c r="HE13" i="4"/>
  <c r="AC409" i="6" s="1"/>
  <c r="HC15" i="4"/>
  <c r="Z411" i="6" s="1"/>
  <c r="HD15" i="4"/>
  <c r="AA411" i="6" s="1"/>
  <c r="HE15" i="4"/>
  <c r="AC411" i="6" s="1"/>
  <c r="AC373" i="6"/>
  <c r="AD367" i="6" s="1"/>
  <c r="AG367" i="6"/>
  <c r="GM16" i="4"/>
  <c r="AG372" i="6" s="1"/>
  <c r="AG353" i="6"/>
  <c r="AH352" i="6" s="1"/>
  <c r="AB351" i="6"/>
  <c r="AE353" i="6"/>
  <c r="AF347" i="6" s="1"/>
  <c r="AB353" i="6"/>
  <c r="AB348" i="6"/>
  <c r="AB350" i="6"/>
  <c r="AB349" i="6"/>
  <c r="AH327" i="6"/>
  <c r="AN391" i="6"/>
  <c r="AN395" i="6"/>
  <c r="AN389" i="6"/>
  <c r="AN393" i="6"/>
  <c r="AN388" i="6"/>
  <c r="AN396" i="6"/>
  <c r="AN390" i="6"/>
  <c r="AN397" i="6"/>
  <c r="AN392" i="6"/>
  <c r="AN387" i="6"/>
  <c r="AN394" i="6"/>
  <c r="AR397" i="6"/>
  <c r="AR389" i="6"/>
  <c r="AR391" i="6"/>
  <c r="AR396" i="6"/>
  <c r="AR390" i="6"/>
  <c r="AR387" i="6"/>
  <c r="AR392" i="6"/>
  <c r="AR393" i="6"/>
  <c r="AR394" i="6"/>
  <c r="AR395" i="6"/>
  <c r="AR388" i="6"/>
  <c r="HD11" i="4"/>
  <c r="HC11" i="4"/>
  <c r="Z407" i="6" s="1"/>
  <c r="HE11" i="4"/>
  <c r="AL371" i="6"/>
  <c r="AL370" i="6"/>
  <c r="AL367" i="6"/>
  <c r="AL372" i="6"/>
  <c r="AL375" i="6"/>
  <c r="AL377" i="6"/>
  <c r="AL376" i="6"/>
  <c r="AL373" i="6"/>
  <c r="AL374" i="6"/>
  <c r="AL369" i="6"/>
  <c r="AL368" i="6"/>
  <c r="AO377" i="6"/>
  <c r="AD352" i="6"/>
  <c r="GW13" i="4"/>
  <c r="AG389" i="6" s="1"/>
  <c r="AE389" i="6"/>
  <c r="GW11" i="4"/>
  <c r="AA387" i="6"/>
  <c r="GT16" i="4"/>
  <c r="AA392" i="6" s="1"/>
  <c r="AL387" i="6"/>
  <c r="AL395" i="6"/>
  <c r="AL397" i="6"/>
  <c r="AL392" i="6"/>
  <c r="AO397" i="6"/>
  <c r="AL389" i="6"/>
  <c r="AL396" i="6"/>
  <c r="AL393" i="6"/>
  <c r="AL388" i="6"/>
  <c r="AL391" i="6"/>
  <c r="AL394" i="6"/>
  <c r="AL390" i="6"/>
  <c r="AE390" i="6"/>
  <c r="HD24" i="4"/>
  <c r="AK410" i="6" s="1"/>
  <c r="HC24" i="4"/>
  <c r="AJ410" i="6" s="1"/>
  <c r="HE24" i="4"/>
  <c r="AM410" i="6" s="1"/>
  <c r="HE22" i="4"/>
  <c r="AM408" i="6" s="1"/>
  <c r="HC22" i="4"/>
  <c r="AJ408" i="6" s="1"/>
  <c r="HD22" i="4"/>
  <c r="AK408" i="6" s="1"/>
  <c r="AO408" i="6" s="1"/>
  <c r="HG22" i="4"/>
  <c r="AQ408" i="6" s="1"/>
  <c r="KK34" i="9"/>
  <c r="Y36" i="9"/>
  <c r="LN36" i="9"/>
  <c r="HR36" i="9"/>
  <c r="DU36" i="9"/>
  <c r="BW35" i="9"/>
  <c r="JP36" i="9"/>
  <c r="FT36" i="9"/>
  <c r="C34" i="12" l="1"/>
  <c r="CB34" i="9"/>
  <c r="CC34" i="9"/>
  <c r="BZ34" i="9"/>
  <c r="CA34" i="9" s="1"/>
  <c r="CF34" i="9"/>
  <c r="K33" i="12"/>
  <c r="BY35" i="9"/>
  <c r="CQ35" i="9" s="1"/>
  <c r="CR35" i="9" s="1"/>
  <c r="BX36" i="9"/>
  <c r="S33" i="12"/>
  <c r="O33" i="12"/>
  <c r="EB34" i="9"/>
  <c r="EC34" i="9" s="1"/>
  <c r="GA34" i="9"/>
  <c r="GB34" i="9" s="1"/>
  <c r="AF34" i="9"/>
  <c r="AG34" i="9" s="1"/>
  <c r="LU34" i="9"/>
  <c r="LV34" i="9" s="1"/>
  <c r="HY34" i="9"/>
  <c r="HZ34" i="9" s="1"/>
  <c r="JW34" i="9"/>
  <c r="JX34" i="9" s="1"/>
  <c r="AO411" i="6"/>
  <c r="HG15" i="4"/>
  <c r="AG411" i="6" s="1"/>
  <c r="EO22" i="9"/>
  <c r="GO32" i="9"/>
  <c r="AR371" i="6"/>
  <c r="HG13" i="4"/>
  <c r="AG409" i="6" s="1"/>
  <c r="AR370" i="6"/>
  <c r="AR376" i="6"/>
  <c r="AR375" i="6"/>
  <c r="AR374" i="6"/>
  <c r="AR369" i="6"/>
  <c r="AR367" i="6"/>
  <c r="AR373" i="6"/>
  <c r="AR372" i="6"/>
  <c r="AR368" i="6"/>
  <c r="DV37" i="9"/>
  <c r="DW36" i="9"/>
  <c r="AA36" i="9"/>
  <c r="Z37" i="9"/>
  <c r="LP36" i="9"/>
  <c r="LO37" i="9"/>
  <c r="FV36" i="9"/>
  <c r="GO33" i="9" s="1"/>
  <c r="FU37" i="9"/>
  <c r="JQ37" i="9"/>
  <c r="JR36" i="9"/>
  <c r="HS37" i="9"/>
  <c r="HT36" i="9"/>
  <c r="O34" i="10"/>
  <c r="S34" i="10"/>
  <c r="Q34" i="10"/>
  <c r="K34" i="10"/>
  <c r="L34" i="10"/>
  <c r="M34" i="10"/>
  <c r="LW35" i="9"/>
  <c r="LT35" i="9"/>
  <c r="C35" i="17"/>
  <c r="LS35" i="9"/>
  <c r="LQ35" i="9"/>
  <c r="LR35" i="9" s="1"/>
  <c r="MI35" i="9"/>
  <c r="MJ35" i="9" s="1"/>
  <c r="C35" i="14"/>
  <c r="FW35" i="9"/>
  <c r="FX35" i="9" s="1"/>
  <c r="FY35" i="9"/>
  <c r="FZ35" i="9"/>
  <c r="JV35" i="9"/>
  <c r="C35" i="16"/>
  <c r="JS35" i="9"/>
  <c r="JT35" i="9" s="1"/>
  <c r="JU35" i="9"/>
  <c r="C35" i="15"/>
  <c r="HU35" i="9"/>
  <c r="HV35" i="9" s="1"/>
  <c r="HX35" i="9"/>
  <c r="HW35" i="9"/>
  <c r="IM35" i="9"/>
  <c r="P34" i="17"/>
  <c r="R34" i="17"/>
  <c r="K34" i="17"/>
  <c r="L34" i="17"/>
  <c r="T34" i="17"/>
  <c r="T34" i="16"/>
  <c r="R34" i="16"/>
  <c r="P34" i="16"/>
  <c r="O34" i="12"/>
  <c r="Q34" i="12"/>
  <c r="K34" i="12"/>
  <c r="S34" i="12"/>
  <c r="C35" i="13"/>
  <c r="DX35" i="9"/>
  <c r="DY35" i="9" s="1"/>
  <c r="EA35" i="9"/>
  <c r="DZ35" i="9"/>
  <c r="AB35" i="9"/>
  <c r="AC35" i="9" s="1"/>
  <c r="AE35" i="9"/>
  <c r="AH35" i="9"/>
  <c r="C35" i="10"/>
  <c r="AD35" i="9"/>
  <c r="HG11" i="4"/>
  <c r="AG407" i="6" s="1"/>
  <c r="HG24" i="4"/>
  <c r="AQ410" i="6" s="1"/>
  <c r="AQ417" i="6" s="1"/>
  <c r="AC393" i="6"/>
  <c r="AD393" i="6" s="1"/>
  <c r="HG14" i="4"/>
  <c r="AG410" i="6" s="1"/>
  <c r="AO410" i="6"/>
  <c r="AP395" i="6"/>
  <c r="AP393" i="6"/>
  <c r="AP387" i="6"/>
  <c r="AP391" i="6"/>
  <c r="AP396" i="6"/>
  <c r="AP389" i="6"/>
  <c r="AP388" i="6"/>
  <c r="AP392" i="6"/>
  <c r="AP390" i="6"/>
  <c r="AP394" i="6"/>
  <c r="AP397" i="6"/>
  <c r="AA393" i="6"/>
  <c r="AB387" i="6" s="1"/>
  <c r="AP376" i="6"/>
  <c r="AP369" i="6"/>
  <c r="AP374" i="6"/>
  <c r="AP370" i="6"/>
  <c r="AP367" i="6"/>
  <c r="AP375" i="6"/>
  <c r="AP368" i="6"/>
  <c r="AP372" i="6"/>
  <c r="AP377" i="6"/>
  <c r="AP371" i="6"/>
  <c r="AP373" i="6"/>
  <c r="AC407" i="6"/>
  <c r="HE16" i="4"/>
  <c r="AC412" i="6" s="1"/>
  <c r="AA407" i="6"/>
  <c r="HD16" i="4"/>
  <c r="AA412" i="6" s="1"/>
  <c r="AF349" i="6"/>
  <c r="AF353" i="6"/>
  <c r="AF351" i="6"/>
  <c r="AF350" i="6"/>
  <c r="AF348" i="6"/>
  <c r="AF352" i="6"/>
  <c r="AH350" i="6"/>
  <c r="AH353" i="6"/>
  <c r="AH351" i="6"/>
  <c r="AH348" i="6"/>
  <c r="AH349" i="6"/>
  <c r="AG373" i="6"/>
  <c r="AH372" i="6" s="1"/>
  <c r="AD372" i="6"/>
  <c r="AE411" i="6"/>
  <c r="AD392" i="6"/>
  <c r="AE410" i="6"/>
  <c r="AE392" i="6"/>
  <c r="AG387" i="6"/>
  <c r="GW16" i="4"/>
  <c r="AG392" i="6" s="1"/>
  <c r="AD373" i="6"/>
  <c r="AD371" i="6"/>
  <c r="AD369" i="6"/>
  <c r="AD368" i="6"/>
  <c r="AD370" i="6"/>
  <c r="AE409" i="6"/>
  <c r="AM417" i="6"/>
  <c r="AK417" i="6"/>
  <c r="AO407" i="6"/>
  <c r="AE387" i="6"/>
  <c r="AB367" i="6"/>
  <c r="AB373" i="6"/>
  <c r="AE373" i="6"/>
  <c r="AF372" i="6" s="1"/>
  <c r="AB370" i="6"/>
  <c r="AB369" i="6"/>
  <c r="AB371" i="6"/>
  <c r="AB368" i="6"/>
  <c r="AO409" i="6"/>
  <c r="HG12" i="4"/>
  <c r="AG408" i="6" s="1"/>
  <c r="AE408" i="6"/>
  <c r="AH347" i="6"/>
  <c r="KK35" i="9"/>
  <c r="HR37" i="9"/>
  <c r="Y37" i="9"/>
  <c r="JP37" i="9"/>
  <c r="DU37" i="9"/>
  <c r="FT37" i="9"/>
  <c r="LN37" i="9"/>
  <c r="BW36" i="9"/>
  <c r="CB35" i="9" l="1"/>
  <c r="C35" i="12"/>
  <c r="K35" i="12" s="1"/>
  <c r="CD34" i="9"/>
  <c r="CE34" i="9" s="1"/>
  <c r="CF35" i="9"/>
  <c r="CC35" i="9"/>
  <c r="BZ35" i="9"/>
  <c r="CA35" i="9" s="1"/>
  <c r="BX37" i="9"/>
  <c r="BY36" i="9"/>
  <c r="CB36" i="9" s="1"/>
  <c r="EB35" i="9"/>
  <c r="EC35" i="9" s="1"/>
  <c r="GA35" i="9"/>
  <c r="GB35" i="9" s="1"/>
  <c r="LU35" i="9"/>
  <c r="LV35" i="9" s="1"/>
  <c r="AF35" i="9"/>
  <c r="AG35" i="9" s="1"/>
  <c r="JW35" i="9"/>
  <c r="JX35" i="9" s="1"/>
  <c r="HY35" i="9"/>
  <c r="HZ35" i="9" s="1"/>
  <c r="EO23" i="9"/>
  <c r="AF367" i="6"/>
  <c r="AD388" i="6"/>
  <c r="AD387" i="6"/>
  <c r="AD389" i="6"/>
  <c r="FU38" i="9"/>
  <c r="FV37" i="9"/>
  <c r="LP37" i="9"/>
  <c r="LO38" i="9"/>
  <c r="AA37" i="9"/>
  <c r="Z38" i="9"/>
  <c r="HS38" i="9"/>
  <c r="HT37" i="9"/>
  <c r="JR37" i="9"/>
  <c r="JQ38" i="9"/>
  <c r="DW37" i="9"/>
  <c r="DV38" i="9"/>
  <c r="HU36" i="9"/>
  <c r="HV36" i="9" s="1"/>
  <c r="IA36" i="9"/>
  <c r="C36" i="15"/>
  <c r="HW36" i="9"/>
  <c r="HX36" i="9"/>
  <c r="IM36" i="9"/>
  <c r="C36" i="16"/>
  <c r="JS36" i="9"/>
  <c r="JT36" i="9" s="1"/>
  <c r="JU36" i="9"/>
  <c r="JV36" i="9"/>
  <c r="JY36" i="9"/>
  <c r="C36" i="13"/>
  <c r="DX36" i="9"/>
  <c r="DY36" i="9" s="1"/>
  <c r="ED36" i="9"/>
  <c r="DZ36" i="9"/>
  <c r="EA36" i="9"/>
  <c r="Q35" i="10"/>
  <c r="O35" i="10"/>
  <c r="M35" i="10"/>
  <c r="L35" i="10"/>
  <c r="K35" i="10"/>
  <c r="S35" i="10"/>
  <c r="T35" i="16"/>
  <c r="R35" i="16"/>
  <c r="P35" i="16"/>
  <c r="P35" i="17"/>
  <c r="T35" i="17"/>
  <c r="R35" i="17"/>
  <c r="L35" i="17"/>
  <c r="K35" i="17"/>
  <c r="C36" i="14"/>
  <c r="GC36" i="9"/>
  <c r="FZ36" i="9"/>
  <c r="FW36" i="9"/>
  <c r="FX36" i="9" s="1"/>
  <c r="FY36" i="9"/>
  <c r="LT36" i="9"/>
  <c r="C36" i="17"/>
  <c r="LQ36" i="9"/>
  <c r="LR36" i="9" s="1"/>
  <c r="LW36" i="9"/>
  <c r="LS36" i="9"/>
  <c r="MI36" i="9"/>
  <c r="MJ36" i="9" s="1"/>
  <c r="AD36" i="9"/>
  <c r="AH36" i="9"/>
  <c r="AE36" i="9"/>
  <c r="AB36" i="9"/>
  <c r="AC36" i="9" s="1"/>
  <c r="C36" i="10"/>
  <c r="AD390" i="6"/>
  <c r="AD391" i="6"/>
  <c r="AB392" i="6"/>
  <c r="AG393" i="6"/>
  <c r="AH387" i="6" s="1"/>
  <c r="AF373" i="6"/>
  <c r="AF371" i="6"/>
  <c r="AF370" i="6"/>
  <c r="AF368" i="6"/>
  <c r="AF369" i="6"/>
  <c r="AL416" i="6"/>
  <c r="AL409" i="6"/>
  <c r="AL410" i="6"/>
  <c r="AL412" i="6"/>
  <c r="AL413" i="6"/>
  <c r="AL414" i="6"/>
  <c r="AL411" i="6"/>
  <c r="AL415" i="6"/>
  <c r="AL417" i="6"/>
  <c r="AL407" i="6"/>
  <c r="AL408" i="6"/>
  <c r="AO417" i="6"/>
  <c r="HG16" i="4"/>
  <c r="AG412" i="6" s="1"/>
  <c r="AH367" i="6"/>
  <c r="AH373" i="6"/>
  <c r="AH370" i="6"/>
  <c r="AH371" i="6"/>
  <c r="AH368" i="6"/>
  <c r="AH369" i="6"/>
  <c r="AA413" i="6"/>
  <c r="AB407" i="6" s="1"/>
  <c r="AE412" i="6"/>
  <c r="AC413" i="6"/>
  <c r="AD412" i="6" s="1"/>
  <c r="AN411" i="6"/>
  <c r="AN413" i="6"/>
  <c r="AN417" i="6"/>
  <c r="AN414" i="6"/>
  <c r="AN410" i="6"/>
  <c r="AN409" i="6"/>
  <c r="AN407" i="6"/>
  <c r="AN408" i="6"/>
  <c r="AN412" i="6"/>
  <c r="AN416" i="6"/>
  <c r="AN415" i="6"/>
  <c r="AR409" i="6"/>
  <c r="AR415" i="6"/>
  <c r="AR411" i="6"/>
  <c r="AR413" i="6"/>
  <c r="AR416" i="6"/>
  <c r="AR408" i="6"/>
  <c r="AR417" i="6"/>
  <c r="AR414" i="6"/>
  <c r="AR412" i="6"/>
  <c r="AR407" i="6"/>
  <c r="AR410" i="6"/>
  <c r="AE407" i="6"/>
  <c r="AB393" i="6"/>
  <c r="AE393" i="6"/>
  <c r="AB390" i="6"/>
  <c r="AB388" i="6"/>
  <c r="AB391" i="6"/>
  <c r="AB389" i="6"/>
  <c r="KK36" i="9"/>
  <c r="KL36" i="9" s="1"/>
  <c r="FT38" i="9"/>
  <c r="JP38" i="9"/>
  <c r="HR38" i="9"/>
  <c r="LN38" i="9"/>
  <c r="Y38" i="9"/>
  <c r="DU38" i="9"/>
  <c r="BW37" i="9"/>
  <c r="S35" i="12" l="1"/>
  <c r="O35" i="12"/>
  <c r="Q35" i="12"/>
  <c r="CD35" i="9"/>
  <c r="CE35" i="9" s="1"/>
  <c r="C36" i="12"/>
  <c r="S36" i="12" s="1"/>
  <c r="BZ36" i="9"/>
  <c r="CA36" i="9" s="1"/>
  <c r="CF36" i="9"/>
  <c r="CC36" i="9"/>
  <c r="CQ36" i="9"/>
  <c r="CR36" i="9" s="1"/>
  <c r="BY37" i="9"/>
  <c r="C37" i="12" s="1"/>
  <c r="BX38" i="9"/>
  <c r="GA36" i="9"/>
  <c r="GB36" i="9" s="1"/>
  <c r="EB36" i="9"/>
  <c r="EC36" i="9" s="1"/>
  <c r="HY36" i="9"/>
  <c r="HZ36" i="9" s="1"/>
  <c r="AF36" i="9"/>
  <c r="AG36" i="9" s="1"/>
  <c r="LU36" i="9"/>
  <c r="LV36" i="9" s="1"/>
  <c r="JW36" i="9"/>
  <c r="JX36" i="9" s="1"/>
  <c r="EO24" i="9"/>
  <c r="GO34" i="9"/>
  <c r="AH393" i="6"/>
  <c r="AB412" i="6"/>
  <c r="AH388" i="6"/>
  <c r="AH389" i="6"/>
  <c r="AH391" i="6"/>
  <c r="AH390" i="6"/>
  <c r="AH392" i="6"/>
  <c r="DW38" i="9"/>
  <c r="DV39" i="9"/>
  <c r="JQ39" i="9"/>
  <c r="JR38" i="9"/>
  <c r="Z39" i="9"/>
  <c r="AA38" i="9"/>
  <c r="LO39" i="9"/>
  <c r="LP38" i="9"/>
  <c r="HT38" i="9"/>
  <c r="HS39" i="9"/>
  <c r="FV38" i="9"/>
  <c r="FU39" i="9"/>
  <c r="S36" i="10"/>
  <c r="M36" i="10"/>
  <c r="L36" i="10"/>
  <c r="O36" i="10"/>
  <c r="Q36" i="10"/>
  <c r="K36" i="10"/>
  <c r="R36" i="14"/>
  <c r="T36" i="14"/>
  <c r="N36" i="14"/>
  <c r="P36" i="14"/>
  <c r="M36" i="14"/>
  <c r="K36" i="14"/>
  <c r="L36" i="14"/>
  <c r="M36" i="13"/>
  <c r="L36" i="13"/>
  <c r="Q36" i="13"/>
  <c r="S36" i="13"/>
  <c r="O36" i="13"/>
  <c r="K36" i="13"/>
  <c r="CQ37" i="9"/>
  <c r="CR37" i="9" s="1"/>
  <c r="HU37" i="9"/>
  <c r="HV37" i="9" s="1"/>
  <c r="IA37" i="9"/>
  <c r="C37" i="15"/>
  <c r="HW37" i="9"/>
  <c r="HX37" i="9"/>
  <c r="IM37" i="9"/>
  <c r="C37" i="14"/>
  <c r="GC37" i="9"/>
  <c r="FY37" i="9"/>
  <c r="FZ37" i="9"/>
  <c r="FW37" i="9"/>
  <c r="FX37" i="9" s="1"/>
  <c r="P36" i="17"/>
  <c r="K36" i="17"/>
  <c r="R36" i="17"/>
  <c r="L36" i="17"/>
  <c r="T36" i="17"/>
  <c r="R36" i="16"/>
  <c r="K36" i="16"/>
  <c r="T36" i="16"/>
  <c r="P36" i="16"/>
  <c r="L36" i="16"/>
  <c r="T36" i="15"/>
  <c r="R36" i="15"/>
  <c r="L36" i="15"/>
  <c r="K36" i="15"/>
  <c r="P36" i="15"/>
  <c r="N36" i="15"/>
  <c r="M36" i="15"/>
  <c r="ED37" i="9"/>
  <c r="DZ37" i="9"/>
  <c r="EA37" i="9"/>
  <c r="EB37" i="9" s="1"/>
  <c r="EC37" i="9" s="1"/>
  <c r="C37" i="13"/>
  <c r="DX37" i="9"/>
  <c r="DY37" i="9" s="1"/>
  <c r="C37" i="16"/>
  <c r="JV37" i="9"/>
  <c r="JW37" i="9" s="1"/>
  <c r="JX37" i="9" s="1"/>
  <c r="JY37" i="9"/>
  <c r="JS37" i="9"/>
  <c r="JT37" i="9" s="1"/>
  <c r="JU37" i="9"/>
  <c r="AB37" i="9"/>
  <c r="AC37" i="9" s="1"/>
  <c r="C37" i="10"/>
  <c r="AE37" i="9"/>
  <c r="AH37" i="9"/>
  <c r="AD37" i="9"/>
  <c r="C37" i="17"/>
  <c r="LT37" i="9"/>
  <c r="LQ37" i="9"/>
  <c r="LR37" i="9" s="1"/>
  <c r="LS37" i="9"/>
  <c r="LW37" i="9"/>
  <c r="MI37" i="9"/>
  <c r="MJ37" i="9" s="1"/>
  <c r="AF393" i="6"/>
  <c r="AF390" i="6"/>
  <c r="AF391" i="6"/>
  <c r="AF389" i="6"/>
  <c r="AF388" i="6"/>
  <c r="AD407" i="6"/>
  <c r="AB409" i="6"/>
  <c r="AB413" i="6"/>
  <c r="AE413" i="6"/>
  <c r="AF412" i="6" s="1"/>
  <c r="AB411" i="6"/>
  <c r="AB410" i="6"/>
  <c r="AB408" i="6"/>
  <c r="AP409" i="6"/>
  <c r="AP407" i="6"/>
  <c r="AP410" i="6"/>
  <c r="AP414" i="6"/>
  <c r="AP411" i="6"/>
  <c r="AP416" i="6"/>
  <c r="AP412" i="6"/>
  <c r="AP413" i="6"/>
  <c r="AP415" i="6"/>
  <c r="AP417" i="6"/>
  <c r="AP408" i="6"/>
  <c r="AF387" i="6"/>
  <c r="AD413" i="6"/>
  <c r="AD411" i="6"/>
  <c r="AD410" i="6"/>
  <c r="AD408" i="6"/>
  <c r="AD409" i="6"/>
  <c r="AF392" i="6"/>
  <c r="AG413" i="6"/>
  <c r="AH412" i="6" s="1"/>
  <c r="KK37" i="9"/>
  <c r="KL37" i="9" s="1"/>
  <c r="JP39" i="9"/>
  <c r="BW38" i="9"/>
  <c r="LN39" i="9"/>
  <c r="FT39" i="9"/>
  <c r="HR39" i="9"/>
  <c r="Y39" i="9"/>
  <c r="DU39" i="9"/>
  <c r="Q36" i="12" l="1"/>
  <c r="K36" i="12"/>
  <c r="O36" i="12"/>
  <c r="CC37" i="9"/>
  <c r="CD37" i="9" s="1"/>
  <c r="CE37" i="9" s="1"/>
  <c r="CB37" i="9"/>
  <c r="BZ37" i="9"/>
  <c r="CA37" i="9" s="1"/>
  <c r="CF37" i="9"/>
  <c r="CD36" i="9"/>
  <c r="CE36" i="9" s="1"/>
  <c r="BY38" i="9"/>
  <c r="CB38" i="9" s="1"/>
  <c r="BX39" i="9"/>
  <c r="LU37" i="9"/>
  <c r="LV37" i="9" s="1"/>
  <c r="HY37" i="9"/>
  <c r="HZ37" i="9" s="1"/>
  <c r="AF37" i="9"/>
  <c r="AG37" i="9" s="1"/>
  <c r="GA37" i="9"/>
  <c r="GB37" i="9" s="1"/>
  <c r="EO25" i="9"/>
  <c r="GO35" i="9"/>
  <c r="FU40" i="9"/>
  <c r="FV39" i="9"/>
  <c r="HT39" i="9"/>
  <c r="HS40" i="9"/>
  <c r="DW39" i="9"/>
  <c r="DV40" i="9"/>
  <c r="LP39" i="9"/>
  <c r="LO40" i="9"/>
  <c r="AA39" i="9"/>
  <c r="Z40" i="9"/>
  <c r="JQ40" i="9"/>
  <c r="JR39" i="9"/>
  <c r="Q37" i="13"/>
  <c r="L37" i="13"/>
  <c r="O37" i="13"/>
  <c r="M37" i="13"/>
  <c r="S37" i="13"/>
  <c r="K37" i="13"/>
  <c r="K37" i="14"/>
  <c r="M37" i="14"/>
  <c r="T37" i="14"/>
  <c r="L37" i="14"/>
  <c r="R37" i="14"/>
  <c r="N37" i="14"/>
  <c r="P37" i="14"/>
  <c r="T37" i="15"/>
  <c r="R37" i="15"/>
  <c r="K37" i="15"/>
  <c r="P37" i="15"/>
  <c r="L37" i="15"/>
  <c r="M37" i="15"/>
  <c r="N37" i="15"/>
  <c r="C38" i="17"/>
  <c r="LQ38" i="9"/>
  <c r="LR38" i="9" s="1"/>
  <c r="LW38" i="9"/>
  <c r="LS38" i="9"/>
  <c r="LT38" i="9"/>
  <c r="MI38" i="9"/>
  <c r="MJ38" i="9" s="1"/>
  <c r="AH38" i="9"/>
  <c r="AB38" i="9"/>
  <c r="AC38" i="9" s="1"/>
  <c r="AE38" i="9"/>
  <c r="AD38" i="9"/>
  <c r="C38" i="10"/>
  <c r="C38" i="16"/>
  <c r="JU38" i="9"/>
  <c r="JS38" i="9"/>
  <c r="JT38" i="9" s="1"/>
  <c r="JV38" i="9"/>
  <c r="JY38" i="9"/>
  <c r="L37" i="17"/>
  <c r="T37" i="17"/>
  <c r="P37" i="17"/>
  <c r="K37" i="17"/>
  <c r="R37" i="17"/>
  <c r="S37" i="10"/>
  <c r="K37" i="10"/>
  <c r="Q37" i="10"/>
  <c r="L37" i="10"/>
  <c r="O37" i="10"/>
  <c r="M37" i="10"/>
  <c r="T37" i="16"/>
  <c r="R37" i="16"/>
  <c r="P37" i="16"/>
  <c r="L37" i="16"/>
  <c r="K37" i="16"/>
  <c r="S37" i="12"/>
  <c r="O37" i="12"/>
  <c r="Q37" i="12"/>
  <c r="K37" i="12"/>
  <c r="C38" i="14"/>
  <c r="FY38" i="9"/>
  <c r="FZ38" i="9"/>
  <c r="FW38" i="9"/>
  <c r="FX38" i="9" s="1"/>
  <c r="GC38" i="9"/>
  <c r="HW38" i="9"/>
  <c r="IA38" i="9"/>
  <c r="HU38" i="9"/>
  <c r="HV38" i="9" s="1"/>
  <c r="C38" i="15"/>
  <c r="HX38" i="9"/>
  <c r="IM38" i="9"/>
  <c r="DX38" i="9"/>
  <c r="DY38" i="9" s="1"/>
  <c r="EA38" i="9"/>
  <c r="C38" i="13"/>
  <c r="ED38" i="9"/>
  <c r="DZ38" i="9"/>
  <c r="AH413" i="6"/>
  <c r="AH410" i="6"/>
  <c r="AH409" i="6"/>
  <c r="AH411" i="6"/>
  <c r="AH408" i="6"/>
  <c r="AH407" i="6"/>
  <c r="AF410" i="6"/>
  <c r="AF413" i="6"/>
  <c r="AF411" i="6"/>
  <c r="AF408" i="6"/>
  <c r="AF409" i="6"/>
  <c r="AF407" i="6"/>
  <c r="KK38" i="9"/>
  <c r="KL38" i="9" s="1"/>
  <c r="FT40" i="9"/>
  <c r="HR40" i="9"/>
  <c r="LN40" i="9"/>
  <c r="DU40" i="9"/>
  <c r="BW39" i="9"/>
  <c r="JP40" i="9"/>
  <c r="Y40" i="9"/>
  <c r="CF38" i="9" l="1"/>
  <c r="CQ38" i="9"/>
  <c r="CR38" i="9" s="1"/>
  <c r="BZ38" i="9"/>
  <c r="CA38" i="9" s="1"/>
  <c r="CC38" i="9"/>
  <c r="CD38" i="9" s="1"/>
  <c r="CE38" i="9" s="1"/>
  <c r="C38" i="12"/>
  <c r="S38" i="12" s="1"/>
  <c r="BX40" i="9"/>
  <c r="BY39" i="9"/>
  <c r="CB39" i="9" s="1"/>
  <c r="HY38" i="9"/>
  <c r="HZ38" i="9" s="1"/>
  <c r="EB38" i="9"/>
  <c r="EC38" i="9" s="1"/>
  <c r="AF38" i="9"/>
  <c r="AG38" i="9" s="1"/>
  <c r="LU38" i="9"/>
  <c r="LV38" i="9" s="1"/>
  <c r="GA38" i="9"/>
  <c r="GB38" i="9" s="1"/>
  <c r="JW38" i="9"/>
  <c r="JX38" i="9" s="1"/>
  <c r="EO26" i="9"/>
  <c r="GO36" i="9"/>
  <c r="GP36" i="9" s="1"/>
  <c r="AA40" i="9"/>
  <c r="Z41" i="9"/>
  <c r="LO41" i="9"/>
  <c r="LP40" i="9"/>
  <c r="DW40" i="9"/>
  <c r="DV41" i="9"/>
  <c r="HT40" i="9"/>
  <c r="HS41" i="9"/>
  <c r="JR40" i="9"/>
  <c r="JQ41" i="9"/>
  <c r="FV40" i="9"/>
  <c r="FU41" i="9"/>
  <c r="T38" i="15"/>
  <c r="R38" i="15"/>
  <c r="L38" i="15"/>
  <c r="P38" i="15"/>
  <c r="K38" i="15"/>
  <c r="M38" i="15"/>
  <c r="N38" i="15"/>
  <c r="T38" i="16"/>
  <c r="P38" i="16"/>
  <c r="K38" i="16"/>
  <c r="R38" i="16"/>
  <c r="L38" i="16"/>
  <c r="JV39" i="9"/>
  <c r="JU39" i="9"/>
  <c r="C39" i="16"/>
  <c r="JY39" i="9"/>
  <c r="JS39" i="9"/>
  <c r="JT39" i="9" s="1"/>
  <c r="C39" i="14"/>
  <c r="GC39" i="9"/>
  <c r="FW39" i="9"/>
  <c r="FX39" i="9" s="1"/>
  <c r="FY39" i="9"/>
  <c r="FZ39" i="9"/>
  <c r="S38" i="13"/>
  <c r="M38" i="13"/>
  <c r="Q38" i="13"/>
  <c r="L38" i="13"/>
  <c r="O38" i="13"/>
  <c r="K38" i="13"/>
  <c r="P38" i="14"/>
  <c r="L38" i="14"/>
  <c r="M38" i="14"/>
  <c r="K38" i="14"/>
  <c r="N38" i="14"/>
  <c r="R38" i="14"/>
  <c r="T38" i="14"/>
  <c r="K38" i="10"/>
  <c r="S38" i="10"/>
  <c r="Q38" i="10"/>
  <c r="L38" i="10"/>
  <c r="O38" i="10"/>
  <c r="M38" i="10"/>
  <c r="K38" i="17"/>
  <c r="L38" i="17"/>
  <c r="P38" i="17"/>
  <c r="R38" i="17"/>
  <c r="T38" i="17"/>
  <c r="AH39" i="9"/>
  <c r="AB39" i="9"/>
  <c r="AC39" i="9" s="1"/>
  <c r="C39" i="10"/>
  <c r="AD39" i="9"/>
  <c r="AE39" i="9"/>
  <c r="LS39" i="9"/>
  <c r="LW39" i="9"/>
  <c r="LQ39" i="9"/>
  <c r="LR39" i="9" s="1"/>
  <c r="C39" i="17"/>
  <c r="LT39" i="9"/>
  <c r="MI39" i="9"/>
  <c r="MJ39" i="9" s="1"/>
  <c r="DZ39" i="9"/>
  <c r="C39" i="13"/>
  <c r="ED39" i="9"/>
  <c r="EA39" i="9"/>
  <c r="DX39" i="9"/>
  <c r="DY39" i="9" s="1"/>
  <c r="HU39" i="9"/>
  <c r="HV39" i="9" s="1"/>
  <c r="C39" i="15"/>
  <c r="HX39" i="9"/>
  <c r="HW39" i="9"/>
  <c r="IA39" i="9"/>
  <c r="IM39" i="9"/>
  <c r="KK39" i="9"/>
  <c r="KL39" i="9" s="1"/>
  <c r="JP41" i="9"/>
  <c r="BW40" i="9"/>
  <c r="LN41" i="9"/>
  <c r="Y41" i="9"/>
  <c r="FT41" i="9"/>
  <c r="HR41" i="9"/>
  <c r="DU41" i="9"/>
  <c r="O38" i="12" l="1"/>
  <c r="CF39" i="9"/>
  <c r="C39" i="12"/>
  <c r="CQ39" i="9"/>
  <c r="CR39" i="9" s="1"/>
  <c r="BZ39" i="9"/>
  <c r="CA39" i="9" s="1"/>
  <c r="CC39" i="9"/>
  <c r="CD39" i="9" s="1"/>
  <c r="CE39" i="9" s="1"/>
  <c r="K38" i="12"/>
  <c r="Q38" i="12"/>
  <c r="BY40" i="9"/>
  <c r="BZ40" i="9" s="1"/>
  <c r="CA40" i="9" s="1"/>
  <c r="BX41" i="9"/>
  <c r="AF39" i="9"/>
  <c r="AG39" i="9" s="1"/>
  <c r="HY39" i="9"/>
  <c r="HZ39" i="9" s="1"/>
  <c r="EB39" i="9"/>
  <c r="EC39" i="9" s="1"/>
  <c r="LU39" i="9"/>
  <c r="LV39" i="9" s="1"/>
  <c r="GA39" i="9"/>
  <c r="GB39" i="9" s="1"/>
  <c r="JW39" i="9"/>
  <c r="JX39" i="9" s="1"/>
  <c r="EO27" i="9"/>
  <c r="GO37" i="9"/>
  <c r="GP37" i="9" s="1"/>
  <c r="FV41" i="9"/>
  <c r="GO38" i="9" s="1"/>
  <c r="GP38" i="9" s="1"/>
  <c r="FU42" i="9"/>
  <c r="JQ42" i="9"/>
  <c r="JR41" i="9"/>
  <c r="HT41" i="9"/>
  <c r="HS42" i="9"/>
  <c r="DW41" i="9"/>
  <c r="DV42" i="9"/>
  <c r="AA41" i="9"/>
  <c r="Z42" i="9"/>
  <c r="LP41" i="9"/>
  <c r="LO42" i="9"/>
  <c r="P39" i="15"/>
  <c r="T39" i="15"/>
  <c r="R39" i="15"/>
  <c r="N39" i="15"/>
  <c r="M39" i="15"/>
  <c r="K39" i="15"/>
  <c r="L39" i="15"/>
  <c r="S39" i="13"/>
  <c r="O39" i="13"/>
  <c r="M39" i="13"/>
  <c r="Q39" i="13"/>
  <c r="K39" i="13"/>
  <c r="L39" i="13"/>
  <c r="P39" i="17"/>
  <c r="T39" i="17"/>
  <c r="L39" i="17"/>
  <c r="R39" i="17"/>
  <c r="K39" i="17"/>
  <c r="K39" i="10"/>
  <c r="O39" i="10"/>
  <c r="L39" i="10"/>
  <c r="S39" i="10"/>
  <c r="Q39" i="10"/>
  <c r="M39" i="10"/>
  <c r="P39" i="14"/>
  <c r="M39" i="14"/>
  <c r="T39" i="14"/>
  <c r="L39" i="14"/>
  <c r="R39" i="14"/>
  <c r="N39" i="14"/>
  <c r="K39" i="14"/>
  <c r="LW40" i="9"/>
  <c r="LS40" i="9"/>
  <c r="LT40" i="9"/>
  <c r="C40" i="17"/>
  <c r="LQ40" i="9"/>
  <c r="LR40" i="9" s="1"/>
  <c r="MI40" i="9"/>
  <c r="MJ40" i="9" s="1"/>
  <c r="K39" i="12"/>
  <c r="Q39" i="12"/>
  <c r="O39" i="12"/>
  <c r="S39" i="12"/>
  <c r="T39" i="16"/>
  <c r="K39" i="16"/>
  <c r="R39" i="16"/>
  <c r="P39" i="16"/>
  <c r="L39" i="16"/>
  <c r="C40" i="14"/>
  <c r="GC40" i="9"/>
  <c r="FZ40" i="9"/>
  <c r="FY40" i="9"/>
  <c r="FW40" i="9"/>
  <c r="FX40" i="9" s="1"/>
  <c r="JY40" i="9"/>
  <c r="JV40" i="9"/>
  <c r="C40" i="16"/>
  <c r="JU40" i="9"/>
  <c r="JS40" i="9"/>
  <c r="JT40" i="9" s="1"/>
  <c r="HX40" i="9"/>
  <c r="HU40" i="9"/>
  <c r="HV40" i="9" s="1"/>
  <c r="IA40" i="9"/>
  <c r="C40" i="15"/>
  <c r="HW40" i="9"/>
  <c r="IM40" i="9"/>
  <c r="EA40" i="9"/>
  <c r="ED40" i="9"/>
  <c r="DZ40" i="9"/>
  <c r="DX40" i="9"/>
  <c r="DY40" i="9" s="1"/>
  <c r="C40" i="13"/>
  <c r="AH40" i="9"/>
  <c r="C40" i="10"/>
  <c r="AE40" i="9"/>
  <c r="AB40" i="9"/>
  <c r="AC40" i="9" s="1"/>
  <c r="AD40" i="9"/>
  <c r="KK40" i="9"/>
  <c r="KL40" i="9" s="1"/>
  <c r="LN42" i="9"/>
  <c r="BW41" i="9"/>
  <c r="FT42" i="9"/>
  <c r="HR42" i="9"/>
  <c r="DU42" i="9"/>
  <c r="Y42" i="9"/>
  <c r="JP42" i="9"/>
  <c r="CC40" i="9" l="1"/>
  <c r="CQ40" i="9"/>
  <c r="CR40" i="9" s="1"/>
  <c r="CF40" i="9"/>
  <c r="C40" i="12"/>
  <c r="K40" i="12" s="1"/>
  <c r="CB40" i="9"/>
  <c r="BY41" i="9"/>
  <c r="C41" i="12" s="1"/>
  <c r="BX42" i="9"/>
  <c r="JW40" i="9"/>
  <c r="JX40" i="9" s="1"/>
  <c r="GA40" i="9"/>
  <c r="GB40" i="9" s="1"/>
  <c r="AF40" i="9"/>
  <c r="AG40" i="9" s="1"/>
  <c r="HY40" i="9"/>
  <c r="HZ40" i="9" s="1"/>
  <c r="EB40" i="9"/>
  <c r="EC40" i="9" s="1"/>
  <c r="LU40" i="9"/>
  <c r="LV40" i="9" s="1"/>
  <c r="CD40" i="9"/>
  <c r="CE40" i="9" s="1"/>
  <c r="EO28" i="9"/>
  <c r="LP42" i="9"/>
  <c r="LO43" i="9"/>
  <c r="AA42" i="9"/>
  <c r="Z43" i="9"/>
  <c r="DV43" i="9"/>
  <c r="DW42" i="9"/>
  <c r="HS43" i="9"/>
  <c r="HT42" i="9"/>
  <c r="FV42" i="9"/>
  <c r="GO39" i="9" s="1"/>
  <c r="GP39" i="9" s="1"/>
  <c r="FU43" i="9"/>
  <c r="JR42" i="9"/>
  <c r="JQ43" i="9"/>
  <c r="Q40" i="13"/>
  <c r="M40" i="13"/>
  <c r="O40" i="13"/>
  <c r="S40" i="13"/>
  <c r="L40" i="13"/>
  <c r="K40" i="13"/>
  <c r="JU41" i="9"/>
  <c r="JS41" i="9"/>
  <c r="JT41" i="9" s="1"/>
  <c r="JV41" i="9"/>
  <c r="C41" i="16"/>
  <c r="JY41" i="9"/>
  <c r="Q40" i="10"/>
  <c r="O40" i="10"/>
  <c r="L40" i="10"/>
  <c r="M40" i="10"/>
  <c r="S40" i="10"/>
  <c r="K40" i="10"/>
  <c r="R40" i="15"/>
  <c r="N40" i="15"/>
  <c r="M40" i="15"/>
  <c r="T40" i="15"/>
  <c r="P40" i="15"/>
  <c r="L40" i="15"/>
  <c r="K40" i="15"/>
  <c r="P40" i="16"/>
  <c r="T40" i="16"/>
  <c r="L40" i="16"/>
  <c r="R40" i="16"/>
  <c r="K40" i="16"/>
  <c r="R40" i="14"/>
  <c r="T40" i="14"/>
  <c r="N40" i="14"/>
  <c r="P40" i="14"/>
  <c r="M40" i="14"/>
  <c r="K40" i="14"/>
  <c r="L40" i="14"/>
  <c r="L40" i="17"/>
  <c r="R40" i="17"/>
  <c r="P40" i="17"/>
  <c r="K40" i="17"/>
  <c r="T40" i="17"/>
  <c r="C41" i="17"/>
  <c r="LQ41" i="9"/>
  <c r="LR41" i="9" s="1"/>
  <c r="LT41" i="9"/>
  <c r="LW41" i="9"/>
  <c r="LS41" i="9"/>
  <c r="MI41" i="9"/>
  <c r="MJ41" i="9" s="1"/>
  <c r="CC41" i="9"/>
  <c r="BZ41" i="9"/>
  <c r="CA41" i="9" s="1"/>
  <c r="CF41" i="9"/>
  <c r="CB41" i="9"/>
  <c r="CQ41" i="9"/>
  <c r="CR41" i="9" s="1"/>
  <c r="AH41" i="9"/>
  <c r="C41" i="10"/>
  <c r="AE41" i="9"/>
  <c r="AB41" i="9"/>
  <c r="AC41" i="9" s="1"/>
  <c r="AD41" i="9"/>
  <c r="EA41" i="9"/>
  <c r="C41" i="13"/>
  <c r="DZ41" i="9"/>
  <c r="ED41" i="9"/>
  <c r="DX41" i="9"/>
  <c r="DY41" i="9" s="1"/>
  <c r="IA41" i="9"/>
  <c r="HU41" i="9"/>
  <c r="HV41" i="9" s="1"/>
  <c r="C41" i="15"/>
  <c r="HX41" i="9"/>
  <c r="HW41" i="9"/>
  <c r="IM41" i="9"/>
  <c r="C41" i="14"/>
  <c r="FY41" i="9"/>
  <c r="FW41" i="9"/>
  <c r="FX41" i="9" s="1"/>
  <c r="FZ41" i="9"/>
  <c r="GA41" i="9" s="1"/>
  <c r="GB41" i="9" s="1"/>
  <c r="GC41" i="9"/>
  <c r="KK41" i="9"/>
  <c r="KL41" i="9" s="1"/>
  <c r="HR43" i="9"/>
  <c r="BW42" i="9"/>
  <c r="FT43" i="9"/>
  <c r="JP43" i="9"/>
  <c r="DU43" i="9"/>
  <c r="Y43" i="9"/>
  <c r="LN43" i="9"/>
  <c r="O40" i="12" l="1"/>
  <c r="Q40" i="12"/>
  <c r="S40" i="12"/>
  <c r="JW41" i="9"/>
  <c r="JX41" i="9" s="1"/>
  <c r="BY42" i="9"/>
  <c r="CB42" i="9" s="1"/>
  <c r="BX43" i="9"/>
  <c r="AF41" i="9"/>
  <c r="AG41" i="9" s="1"/>
  <c r="LU41" i="9"/>
  <c r="LV41" i="9" s="1"/>
  <c r="HY41" i="9"/>
  <c r="HZ41" i="9" s="1"/>
  <c r="EB41" i="9"/>
  <c r="EC41" i="9" s="1"/>
  <c r="CD41" i="9"/>
  <c r="CE41" i="9" s="1"/>
  <c r="EO29" i="9"/>
  <c r="JQ44" i="9"/>
  <c r="JR43" i="9"/>
  <c r="FU44" i="9"/>
  <c r="FV43" i="9"/>
  <c r="GO40" i="9" s="1"/>
  <c r="GP40" i="9" s="1"/>
  <c r="Z44" i="9"/>
  <c r="AA43" i="9"/>
  <c r="LO44" i="9"/>
  <c r="LP43" i="9"/>
  <c r="HS44" i="9"/>
  <c r="HT43" i="9"/>
  <c r="DV44" i="9"/>
  <c r="DW43" i="9"/>
  <c r="K41" i="13"/>
  <c r="Q41" i="13"/>
  <c r="O41" i="13"/>
  <c r="S41" i="13"/>
  <c r="L41" i="13"/>
  <c r="M41" i="13"/>
  <c r="K41" i="12"/>
  <c r="S41" i="12"/>
  <c r="O41" i="12"/>
  <c r="Q41" i="12"/>
  <c r="T41" i="17"/>
  <c r="K41" i="17"/>
  <c r="P41" i="17"/>
  <c r="L41" i="17"/>
  <c r="R41" i="17"/>
  <c r="T41" i="16"/>
  <c r="P41" i="16"/>
  <c r="K41" i="16"/>
  <c r="R41" i="16"/>
  <c r="L41" i="16"/>
  <c r="C42" i="15"/>
  <c r="HW42" i="9"/>
  <c r="HX42" i="9"/>
  <c r="HU42" i="9"/>
  <c r="HV42" i="9" s="1"/>
  <c r="IA42" i="9"/>
  <c r="IM42" i="9"/>
  <c r="EA42" i="9"/>
  <c r="C42" i="13"/>
  <c r="ED42" i="9"/>
  <c r="DZ42" i="9"/>
  <c r="DX42" i="9"/>
  <c r="DY42" i="9" s="1"/>
  <c r="P41" i="14"/>
  <c r="M41" i="14"/>
  <c r="L41" i="14"/>
  <c r="K41" i="14"/>
  <c r="R41" i="14"/>
  <c r="N41" i="14"/>
  <c r="T41" i="14"/>
  <c r="R41" i="15"/>
  <c r="T41" i="15"/>
  <c r="P41" i="15"/>
  <c r="N41" i="15"/>
  <c r="M41" i="15"/>
  <c r="K41" i="15"/>
  <c r="L41" i="15"/>
  <c r="Q41" i="10"/>
  <c r="M41" i="10"/>
  <c r="K41" i="10"/>
  <c r="O41" i="10"/>
  <c r="L41" i="10"/>
  <c r="S41" i="10"/>
  <c r="JV42" i="9"/>
  <c r="JS42" i="9"/>
  <c r="JT42" i="9" s="1"/>
  <c r="C42" i="16"/>
  <c r="JY42" i="9"/>
  <c r="JU42" i="9"/>
  <c r="C42" i="14"/>
  <c r="FY42" i="9"/>
  <c r="GC42" i="9"/>
  <c r="FW42" i="9"/>
  <c r="FX42" i="9" s="1"/>
  <c r="FZ42" i="9"/>
  <c r="AH42" i="9"/>
  <c r="C42" i="10"/>
  <c r="AB42" i="9"/>
  <c r="AC42" i="9" s="1"/>
  <c r="AE42" i="9"/>
  <c r="AD42" i="9"/>
  <c r="LT42" i="9"/>
  <c r="LS42" i="9"/>
  <c r="C42" i="17"/>
  <c r="LW42" i="9"/>
  <c r="LQ42" i="9"/>
  <c r="LR42" i="9" s="1"/>
  <c r="MI42" i="9"/>
  <c r="MJ42" i="9" s="1"/>
  <c r="KK42" i="9"/>
  <c r="KL42" i="9" s="1"/>
  <c r="Y44" i="9"/>
  <c r="JP44" i="9"/>
  <c r="FT44" i="9"/>
  <c r="BW43" i="9"/>
  <c r="LN44" i="9"/>
  <c r="DU44" i="9"/>
  <c r="HR44" i="9"/>
  <c r="C42" i="12" l="1"/>
  <c r="CQ42" i="9"/>
  <c r="CR42" i="9" s="1"/>
  <c r="BZ42" i="9"/>
  <c r="CA42" i="9" s="1"/>
  <c r="CC42" i="9"/>
  <c r="CD42" i="9" s="1"/>
  <c r="CE42" i="9" s="1"/>
  <c r="CF42" i="9"/>
  <c r="BX44" i="9"/>
  <c r="BY43" i="9"/>
  <c r="CF43" i="9" s="1"/>
  <c r="EB42" i="9"/>
  <c r="EC42" i="9" s="1"/>
  <c r="HY42" i="9"/>
  <c r="HZ42" i="9" s="1"/>
  <c r="LU42" i="9"/>
  <c r="LV42" i="9" s="1"/>
  <c r="AF42" i="9"/>
  <c r="AG42" i="9" s="1"/>
  <c r="GA42" i="9"/>
  <c r="GB42" i="9" s="1"/>
  <c r="JW42" i="9"/>
  <c r="JX42" i="9" s="1"/>
  <c r="EO30" i="9"/>
  <c r="DW44" i="9"/>
  <c r="DV45" i="9"/>
  <c r="HT44" i="9"/>
  <c r="HS45" i="9"/>
  <c r="LO45" i="9"/>
  <c r="LP44" i="9"/>
  <c r="AA44" i="9"/>
  <c r="Z45" i="9"/>
  <c r="FU45" i="9"/>
  <c r="FV44" i="9"/>
  <c r="GO41" i="9" s="1"/>
  <c r="GP41" i="9" s="1"/>
  <c r="JQ45" i="9"/>
  <c r="JR44" i="9"/>
  <c r="M42" i="14"/>
  <c r="P42" i="14"/>
  <c r="R42" i="14"/>
  <c r="N42" i="14"/>
  <c r="K42" i="14"/>
  <c r="L42" i="14"/>
  <c r="T42" i="14"/>
  <c r="L42" i="13"/>
  <c r="S42" i="13"/>
  <c r="Q42" i="13"/>
  <c r="M42" i="13"/>
  <c r="K42" i="13"/>
  <c r="O42" i="13"/>
  <c r="DX43" i="9"/>
  <c r="DY43" i="9" s="1"/>
  <c r="ED43" i="9"/>
  <c r="C43" i="13"/>
  <c r="EA43" i="9"/>
  <c r="DZ43" i="9"/>
  <c r="HU43" i="9"/>
  <c r="HV43" i="9" s="1"/>
  <c r="IA43" i="9"/>
  <c r="C43" i="15"/>
  <c r="HW43" i="9"/>
  <c r="HX43" i="9"/>
  <c r="IM43" i="9"/>
  <c r="LW43" i="9"/>
  <c r="C43" i="17"/>
  <c r="LS43" i="9"/>
  <c r="LQ43" i="9"/>
  <c r="LR43" i="9" s="1"/>
  <c r="LT43" i="9"/>
  <c r="LU43" i="9" s="1"/>
  <c r="LV43" i="9" s="1"/>
  <c r="MI43" i="9"/>
  <c r="MJ43" i="9" s="1"/>
  <c r="AB43" i="9"/>
  <c r="AC43" i="9" s="1"/>
  <c r="AE43" i="9"/>
  <c r="C43" i="10"/>
  <c r="AH43" i="9"/>
  <c r="AD43" i="9"/>
  <c r="C43" i="14"/>
  <c r="FY43" i="9"/>
  <c r="FW43" i="9"/>
  <c r="FX43" i="9" s="1"/>
  <c r="GC43" i="9"/>
  <c r="FZ43" i="9"/>
  <c r="JU43" i="9"/>
  <c r="JY43" i="9"/>
  <c r="C43" i="16"/>
  <c r="JV43" i="9"/>
  <c r="JS43" i="9"/>
  <c r="JT43" i="9" s="1"/>
  <c r="P42" i="17"/>
  <c r="K42" i="17"/>
  <c r="T42" i="17"/>
  <c r="L42" i="17"/>
  <c r="R42" i="17"/>
  <c r="K42" i="12"/>
  <c r="O42" i="12"/>
  <c r="Q42" i="12"/>
  <c r="S42" i="12"/>
  <c r="O42" i="10"/>
  <c r="M42" i="10"/>
  <c r="K42" i="10"/>
  <c r="L42" i="10"/>
  <c r="Q42" i="10"/>
  <c r="S42" i="10"/>
  <c r="T42" i="16"/>
  <c r="L42" i="16"/>
  <c r="R42" i="16"/>
  <c r="P42" i="16"/>
  <c r="K42" i="16"/>
  <c r="T42" i="15"/>
  <c r="P42" i="15"/>
  <c r="M42" i="15"/>
  <c r="R42" i="15"/>
  <c r="K42" i="15"/>
  <c r="L42" i="15"/>
  <c r="N42" i="15"/>
  <c r="KK43" i="9"/>
  <c r="KL43" i="9" s="1"/>
  <c r="HR45" i="9"/>
  <c r="LN45" i="9"/>
  <c r="BW44" i="9"/>
  <c r="JP45" i="9"/>
  <c r="Y45" i="9"/>
  <c r="DU45" i="9"/>
  <c r="FT45" i="9"/>
  <c r="BZ43" i="9" l="1"/>
  <c r="CA43" i="9" s="1"/>
  <c r="C43" i="12"/>
  <c r="O43" i="12" s="1"/>
  <c r="CB43" i="9"/>
  <c r="CQ43" i="9"/>
  <c r="CR43" i="9" s="1"/>
  <c r="CC43" i="9"/>
  <c r="CD43" i="9" s="1"/>
  <c r="CE43" i="9" s="1"/>
  <c r="BX45" i="9"/>
  <c r="BY44" i="9"/>
  <c r="CC44" i="9" s="1"/>
  <c r="AF43" i="9"/>
  <c r="AG43" i="9" s="1"/>
  <c r="JW43" i="9"/>
  <c r="JX43" i="9" s="1"/>
  <c r="GA43" i="9"/>
  <c r="GB43" i="9" s="1"/>
  <c r="HY43" i="9"/>
  <c r="HZ43" i="9" s="1"/>
  <c r="EB43" i="9"/>
  <c r="EC43" i="9" s="1"/>
  <c r="EO31" i="9"/>
  <c r="Z46" i="9"/>
  <c r="AA45" i="9"/>
  <c r="HS46" i="9"/>
  <c r="HT45" i="9"/>
  <c r="DW45" i="9"/>
  <c r="DV46" i="9"/>
  <c r="JQ46" i="9"/>
  <c r="JR45" i="9"/>
  <c r="FU46" i="9"/>
  <c r="FV45" i="9"/>
  <c r="GO42" i="9" s="1"/>
  <c r="GP42" i="9" s="1"/>
  <c r="LP45" i="9"/>
  <c r="LO46" i="9"/>
  <c r="Q43" i="10"/>
  <c r="S43" i="10"/>
  <c r="K43" i="10"/>
  <c r="O43" i="10"/>
  <c r="L43" i="10"/>
  <c r="M43" i="10"/>
  <c r="T43" i="15"/>
  <c r="R43" i="15"/>
  <c r="P43" i="15"/>
  <c r="N43" i="15"/>
  <c r="M43" i="15"/>
  <c r="L43" i="15"/>
  <c r="K43" i="15"/>
  <c r="Q43" i="13"/>
  <c r="L43" i="13"/>
  <c r="O43" i="13"/>
  <c r="S43" i="13"/>
  <c r="K43" i="13"/>
  <c r="M43" i="13"/>
  <c r="JV44" i="9"/>
  <c r="JY44" i="9"/>
  <c r="C44" i="16"/>
  <c r="JU44" i="9"/>
  <c r="JS44" i="9"/>
  <c r="JT44" i="9" s="1"/>
  <c r="C44" i="14"/>
  <c r="FW44" i="9"/>
  <c r="FX44" i="9" s="1"/>
  <c r="GC44" i="9"/>
  <c r="FZ44" i="9"/>
  <c r="FY44" i="9"/>
  <c r="LT44" i="9"/>
  <c r="LS44" i="9"/>
  <c r="LW44" i="9"/>
  <c r="C44" i="17"/>
  <c r="LQ44" i="9"/>
  <c r="LR44" i="9" s="1"/>
  <c r="MI44" i="9"/>
  <c r="MJ44" i="9" s="1"/>
  <c r="T43" i="16"/>
  <c r="P43" i="16"/>
  <c r="L43" i="16"/>
  <c r="R43" i="16"/>
  <c r="K43" i="16"/>
  <c r="N43" i="14"/>
  <c r="R43" i="14"/>
  <c r="T43" i="14"/>
  <c r="P43" i="14"/>
  <c r="L43" i="14"/>
  <c r="M43" i="14"/>
  <c r="K43" i="14"/>
  <c r="T43" i="17"/>
  <c r="K43" i="17"/>
  <c r="P43" i="17"/>
  <c r="R43" i="17"/>
  <c r="L43" i="17"/>
  <c r="AH44" i="9"/>
  <c r="AD44" i="9"/>
  <c r="C44" i="10"/>
  <c r="AB44" i="9"/>
  <c r="AC44" i="9" s="1"/>
  <c r="AE44" i="9"/>
  <c r="C44" i="15"/>
  <c r="HW44" i="9"/>
  <c r="IA44" i="9"/>
  <c r="HU44" i="9"/>
  <c r="HV44" i="9" s="1"/>
  <c r="HX44" i="9"/>
  <c r="IM44" i="9"/>
  <c r="ED44" i="9"/>
  <c r="DZ44" i="9"/>
  <c r="DX44" i="9"/>
  <c r="DY44" i="9" s="1"/>
  <c r="EA44" i="9"/>
  <c r="C44" i="13"/>
  <c r="KK44" i="9"/>
  <c r="KL44" i="9" s="1"/>
  <c r="HR46" i="9"/>
  <c r="JP46" i="9"/>
  <c r="LN46" i="9"/>
  <c r="DU46" i="9"/>
  <c r="Y46" i="9"/>
  <c r="FT46" i="9"/>
  <c r="BW45" i="9"/>
  <c r="CQ44" i="9" l="1"/>
  <c r="CR44" i="9" s="1"/>
  <c r="K43" i="12"/>
  <c r="S43" i="12"/>
  <c r="Q43" i="12"/>
  <c r="BZ44" i="9"/>
  <c r="CA44" i="9" s="1"/>
  <c r="CF44" i="9"/>
  <c r="CB44" i="9"/>
  <c r="CD44" i="9" s="1"/>
  <c r="CE44" i="9" s="1"/>
  <c r="C44" i="12"/>
  <c r="O44" i="12" s="1"/>
  <c r="BY45" i="9"/>
  <c r="CB45" i="9" s="1"/>
  <c r="BX46" i="9"/>
  <c r="HY44" i="9"/>
  <c r="HZ44" i="9" s="1"/>
  <c r="AF44" i="9"/>
  <c r="AG44" i="9" s="1"/>
  <c r="GA44" i="9"/>
  <c r="GB44" i="9" s="1"/>
  <c r="JW44" i="9"/>
  <c r="JX44" i="9" s="1"/>
  <c r="EB44" i="9"/>
  <c r="EC44" i="9" s="1"/>
  <c r="LU44" i="9"/>
  <c r="LV44" i="9" s="1"/>
  <c r="EO32" i="9"/>
  <c r="LO47" i="9"/>
  <c r="LP46" i="9"/>
  <c r="DW46" i="9"/>
  <c r="DV47" i="9"/>
  <c r="FV46" i="9"/>
  <c r="GO43" i="9" s="1"/>
  <c r="GP43" i="9" s="1"/>
  <c r="FU47" i="9"/>
  <c r="JQ47" i="9"/>
  <c r="JR46" i="9"/>
  <c r="HS47" i="9"/>
  <c r="HT46" i="9"/>
  <c r="AA46" i="9"/>
  <c r="Z47" i="9"/>
  <c r="L44" i="10"/>
  <c r="O44" i="10"/>
  <c r="S44" i="10"/>
  <c r="M44" i="10"/>
  <c r="K44" i="10"/>
  <c r="Q44" i="10"/>
  <c r="P44" i="17"/>
  <c r="L44" i="17"/>
  <c r="T44" i="17"/>
  <c r="R44" i="17"/>
  <c r="K44" i="17"/>
  <c r="R44" i="16"/>
  <c r="K44" i="16"/>
  <c r="T44" i="16"/>
  <c r="P44" i="16"/>
  <c r="L44" i="16"/>
  <c r="C45" i="14"/>
  <c r="FY45" i="9"/>
  <c r="FZ45" i="9"/>
  <c r="GC45" i="9"/>
  <c r="FW45" i="9"/>
  <c r="FX45" i="9" s="1"/>
  <c r="C45" i="16"/>
  <c r="JU45" i="9"/>
  <c r="JV45" i="9"/>
  <c r="JS45" i="9"/>
  <c r="JT45" i="9" s="1"/>
  <c r="JY45" i="9"/>
  <c r="C45" i="12"/>
  <c r="C45" i="15"/>
  <c r="HW45" i="9"/>
  <c r="HX45" i="9"/>
  <c r="HU45" i="9"/>
  <c r="HV45" i="9" s="1"/>
  <c r="IA45" i="9"/>
  <c r="IM45" i="9"/>
  <c r="C45" i="10"/>
  <c r="AB45" i="9"/>
  <c r="AC45" i="9" s="1"/>
  <c r="AD45" i="9"/>
  <c r="AH45" i="9"/>
  <c r="AE45" i="9"/>
  <c r="K44" i="13"/>
  <c r="L44" i="13"/>
  <c r="Q44" i="13"/>
  <c r="S44" i="13"/>
  <c r="O44" i="13"/>
  <c r="M44" i="13"/>
  <c r="T44" i="15"/>
  <c r="P44" i="15"/>
  <c r="R44" i="15"/>
  <c r="N44" i="15"/>
  <c r="M44" i="15"/>
  <c r="K44" i="15"/>
  <c r="L44" i="15"/>
  <c r="N44" i="14"/>
  <c r="R44" i="14"/>
  <c r="T44" i="14"/>
  <c r="P44" i="14"/>
  <c r="L44" i="14"/>
  <c r="M44" i="14"/>
  <c r="K44" i="14"/>
  <c r="LS45" i="9"/>
  <c r="LQ45" i="9"/>
  <c r="LR45" i="9" s="1"/>
  <c r="C45" i="17"/>
  <c r="LW45" i="9"/>
  <c r="LT45" i="9"/>
  <c r="MI45" i="9"/>
  <c r="MJ45" i="9" s="1"/>
  <c r="DX45" i="9"/>
  <c r="DY45" i="9" s="1"/>
  <c r="EA45" i="9"/>
  <c r="C45" i="13"/>
  <c r="ED45" i="9"/>
  <c r="DZ45" i="9"/>
  <c r="KK45" i="9"/>
  <c r="KL45" i="9" s="1"/>
  <c r="HR47" i="9"/>
  <c r="Y47" i="9"/>
  <c r="JP47" i="9"/>
  <c r="DU47" i="9"/>
  <c r="BW46" i="9"/>
  <c r="LN47" i="9"/>
  <c r="FT47" i="9"/>
  <c r="CQ45" i="9" l="1"/>
  <c r="CR45" i="9" s="1"/>
  <c r="S44" i="12"/>
  <c r="K44" i="12"/>
  <c r="CF45" i="9"/>
  <c r="BZ45" i="9"/>
  <c r="CA45" i="9" s="1"/>
  <c r="CC45" i="9"/>
  <c r="CD45" i="9" s="1"/>
  <c r="CE45" i="9" s="1"/>
  <c r="Q44" i="12"/>
  <c r="BX47" i="9"/>
  <c r="BY46" i="9"/>
  <c r="CC46" i="9" s="1"/>
  <c r="EB45" i="9"/>
  <c r="EC45" i="9" s="1"/>
  <c r="AF45" i="9"/>
  <c r="AG45" i="9" s="1"/>
  <c r="HY45" i="9"/>
  <c r="HZ45" i="9" s="1"/>
  <c r="GA45" i="9"/>
  <c r="GB45" i="9" s="1"/>
  <c r="LU45" i="9"/>
  <c r="LV45" i="9" s="1"/>
  <c r="JW45" i="9"/>
  <c r="JX45" i="9" s="1"/>
  <c r="EO33" i="9"/>
  <c r="AA47" i="9"/>
  <c r="Z48" i="9"/>
  <c r="FV47" i="9"/>
  <c r="GO44" i="9" s="1"/>
  <c r="GP44" i="9" s="1"/>
  <c r="FU48" i="9"/>
  <c r="DW47" i="9"/>
  <c r="DV48" i="9"/>
  <c r="HT47" i="9"/>
  <c r="HS48" i="9"/>
  <c r="JR47" i="9"/>
  <c r="JQ48" i="9"/>
  <c r="LP47" i="9"/>
  <c r="LO48" i="9"/>
  <c r="S45" i="10"/>
  <c r="O45" i="10"/>
  <c r="M45" i="10"/>
  <c r="L45" i="10"/>
  <c r="K45" i="10"/>
  <c r="Q45" i="10"/>
  <c r="P45" i="15"/>
  <c r="L45" i="15"/>
  <c r="T45" i="15"/>
  <c r="R45" i="15"/>
  <c r="K45" i="15"/>
  <c r="M45" i="15"/>
  <c r="N45" i="15"/>
  <c r="HX46" i="9"/>
  <c r="HU46" i="9"/>
  <c r="HV46" i="9" s="1"/>
  <c r="IA46" i="9"/>
  <c r="C46" i="15"/>
  <c r="HW46" i="9"/>
  <c r="IM46" i="9"/>
  <c r="JS46" i="9"/>
  <c r="JT46" i="9" s="1"/>
  <c r="JY46" i="9"/>
  <c r="C46" i="16"/>
  <c r="JV46" i="9"/>
  <c r="JU46" i="9"/>
  <c r="C46" i="17"/>
  <c r="LQ46" i="9"/>
  <c r="LR46" i="9" s="1"/>
  <c r="LT46" i="9"/>
  <c r="LS46" i="9"/>
  <c r="LW46" i="9"/>
  <c r="MI46" i="9"/>
  <c r="MJ46" i="9" s="1"/>
  <c r="L45" i="13"/>
  <c r="O45" i="13"/>
  <c r="Q45" i="13"/>
  <c r="S45" i="13"/>
  <c r="M45" i="13"/>
  <c r="K45" i="13"/>
  <c r="P45" i="17"/>
  <c r="R45" i="17"/>
  <c r="T45" i="17"/>
  <c r="K45" i="17"/>
  <c r="L45" i="17"/>
  <c r="K45" i="12"/>
  <c r="O45" i="12"/>
  <c r="S45" i="12"/>
  <c r="Q45" i="12"/>
  <c r="R45" i="16"/>
  <c r="P45" i="16"/>
  <c r="L45" i="16"/>
  <c r="K45" i="16"/>
  <c r="T45" i="16"/>
  <c r="T45" i="14"/>
  <c r="L45" i="14"/>
  <c r="K45" i="14"/>
  <c r="M45" i="14"/>
  <c r="P45" i="14"/>
  <c r="R45" i="14"/>
  <c r="N45" i="14"/>
  <c r="AD46" i="9"/>
  <c r="AB46" i="9"/>
  <c r="AC46" i="9" s="1"/>
  <c r="AH46" i="9"/>
  <c r="AE46" i="9"/>
  <c r="C46" i="10"/>
  <c r="C46" i="14"/>
  <c r="FW46" i="9"/>
  <c r="FX46" i="9" s="1"/>
  <c r="GC46" i="9"/>
  <c r="FY46" i="9"/>
  <c r="FZ46" i="9"/>
  <c r="DZ46" i="9"/>
  <c r="C46" i="13"/>
  <c r="EA46" i="9"/>
  <c r="ED46" i="9"/>
  <c r="DX46" i="9"/>
  <c r="DY46" i="9" s="1"/>
  <c r="KK46" i="9"/>
  <c r="KL46" i="9" s="1"/>
  <c r="DU48" i="9"/>
  <c r="LN48" i="9"/>
  <c r="FT48" i="9"/>
  <c r="Y48" i="9"/>
  <c r="JP48" i="9"/>
  <c r="BW47" i="9"/>
  <c r="HR48" i="9"/>
  <c r="C46" i="12" l="1"/>
  <c r="O46" i="12" s="1"/>
  <c r="CQ46" i="9"/>
  <c r="CR46" i="9" s="1"/>
  <c r="CB46" i="9"/>
  <c r="CF46" i="9"/>
  <c r="BZ46" i="9"/>
  <c r="CA46" i="9" s="1"/>
  <c r="BX48" i="9"/>
  <c r="BY47" i="9"/>
  <c r="CQ47" i="9" s="1"/>
  <c r="CR47" i="9" s="1"/>
  <c r="GA46" i="9"/>
  <c r="GB46" i="9" s="1"/>
  <c r="CD46" i="9"/>
  <c r="CE46" i="9" s="1"/>
  <c r="AF46" i="9"/>
  <c r="AG46" i="9" s="1"/>
  <c r="EB46" i="9"/>
  <c r="EC46" i="9" s="1"/>
  <c r="HY46" i="9"/>
  <c r="HZ46" i="9" s="1"/>
  <c r="LU46" i="9"/>
  <c r="LV46" i="9" s="1"/>
  <c r="JW46" i="9"/>
  <c r="JX46" i="9" s="1"/>
  <c r="EO34" i="9"/>
  <c r="LP48" i="9"/>
  <c r="LO49" i="9"/>
  <c r="JR48" i="9"/>
  <c r="JQ49" i="9"/>
  <c r="HT48" i="9"/>
  <c r="HS49" i="9"/>
  <c r="DV49" i="9"/>
  <c r="DW48" i="9"/>
  <c r="FV48" i="9"/>
  <c r="GO45" i="9" s="1"/>
  <c r="GP45" i="9" s="1"/>
  <c r="FU49" i="9"/>
  <c r="AA48" i="9"/>
  <c r="Z49" i="9"/>
  <c r="S46" i="13"/>
  <c r="O46" i="13"/>
  <c r="K46" i="13"/>
  <c r="L46" i="13"/>
  <c r="M46" i="13"/>
  <c r="Q46" i="13"/>
  <c r="S46" i="10"/>
  <c r="M46" i="10"/>
  <c r="L46" i="10"/>
  <c r="Q46" i="10"/>
  <c r="K46" i="10"/>
  <c r="O46" i="10"/>
  <c r="R46" i="16"/>
  <c r="P46" i="16"/>
  <c r="L46" i="16"/>
  <c r="T46" i="16"/>
  <c r="K46" i="16"/>
  <c r="R46" i="14"/>
  <c r="M46" i="14"/>
  <c r="T46" i="14"/>
  <c r="L46" i="14"/>
  <c r="N46" i="14"/>
  <c r="K46" i="14"/>
  <c r="P46" i="14"/>
  <c r="K46" i="17"/>
  <c r="R46" i="17"/>
  <c r="P46" i="17"/>
  <c r="T46" i="17"/>
  <c r="L46" i="17"/>
  <c r="K46" i="12"/>
  <c r="Q46" i="12"/>
  <c r="T46" i="15"/>
  <c r="P46" i="15"/>
  <c r="R46" i="15"/>
  <c r="K46" i="15"/>
  <c r="M46" i="15"/>
  <c r="L46" i="15"/>
  <c r="N46" i="15"/>
  <c r="LW47" i="9"/>
  <c r="LS47" i="9"/>
  <c r="LQ47" i="9"/>
  <c r="LR47" i="9" s="1"/>
  <c r="LT47" i="9"/>
  <c r="C47" i="17"/>
  <c r="MI47" i="9"/>
  <c r="MJ47" i="9" s="1"/>
  <c r="C47" i="16"/>
  <c r="JU47" i="9"/>
  <c r="JV47" i="9"/>
  <c r="JY47" i="9"/>
  <c r="JS47" i="9"/>
  <c r="JT47" i="9" s="1"/>
  <c r="C47" i="15"/>
  <c r="HW47" i="9"/>
  <c r="HX47" i="9"/>
  <c r="HU47" i="9"/>
  <c r="HV47" i="9" s="1"/>
  <c r="IA47" i="9"/>
  <c r="IM47" i="9"/>
  <c r="IN47" i="9" s="1"/>
  <c r="C47" i="13"/>
  <c r="EA47" i="9"/>
  <c r="ED47" i="9"/>
  <c r="DX47" i="9"/>
  <c r="DY47" i="9" s="1"/>
  <c r="DZ47" i="9"/>
  <c r="C47" i="14"/>
  <c r="FZ47" i="9"/>
  <c r="FW47" i="9"/>
  <c r="FX47" i="9" s="1"/>
  <c r="FY47" i="9"/>
  <c r="GC47" i="9"/>
  <c r="AE47" i="9"/>
  <c r="AB47" i="9"/>
  <c r="AC47" i="9" s="1"/>
  <c r="AD47" i="9"/>
  <c r="AH47" i="9"/>
  <c r="C47" i="10"/>
  <c r="KK47" i="9"/>
  <c r="KL47" i="9" s="1"/>
  <c r="HR49" i="9"/>
  <c r="JP49" i="9"/>
  <c r="DU49" i="9"/>
  <c r="FT49" i="9"/>
  <c r="BW48" i="9"/>
  <c r="LN49" i="9"/>
  <c r="Y49" i="9"/>
  <c r="S46" i="12" l="1"/>
  <c r="C47" i="12"/>
  <c r="K47" i="12" s="1"/>
  <c r="CC47" i="9"/>
  <c r="CD47" i="9" s="1"/>
  <c r="CE47" i="9" s="1"/>
  <c r="BZ47" i="9"/>
  <c r="CA47" i="9" s="1"/>
  <c r="CB47" i="9"/>
  <c r="CF47" i="9"/>
  <c r="BY48" i="9"/>
  <c r="CB48" i="9" s="1"/>
  <c r="BX49" i="9"/>
  <c r="HY47" i="9"/>
  <c r="HZ47" i="9" s="1"/>
  <c r="EB47" i="9"/>
  <c r="EC47" i="9" s="1"/>
  <c r="JW47" i="9"/>
  <c r="JX47" i="9" s="1"/>
  <c r="AF47" i="9"/>
  <c r="AG47" i="9" s="1"/>
  <c r="GA47" i="9"/>
  <c r="GB47" i="9" s="1"/>
  <c r="LU47" i="9"/>
  <c r="LV47" i="9" s="1"/>
  <c r="EO35" i="9"/>
  <c r="Z50" i="9"/>
  <c r="AA49" i="9"/>
  <c r="FU50" i="9"/>
  <c r="FV49" i="9"/>
  <c r="GO46" i="9" s="1"/>
  <c r="GP46" i="9" s="1"/>
  <c r="HS50" i="9"/>
  <c r="HT49" i="9"/>
  <c r="JQ50" i="9"/>
  <c r="JR49" i="9"/>
  <c r="LP49" i="9"/>
  <c r="LO50" i="9"/>
  <c r="DW49" i="9"/>
  <c r="DV50" i="9"/>
  <c r="P47" i="14"/>
  <c r="R47" i="14"/>
  <c r="L47" i="14"/>
  <c r="K47" i="14"/>
  <c r="N47" i="14"/>
  <c r="M47" i="14"/>
  <c r="T47" i="14"/>
  <c r="Q47" i="13"/>
  <c r="M47" i="13"/>
  <c r="K47" i="13"/>
  <c r="S47" i="13"/>
  <c r="O47" i="13"/>
  <c r="L47" i="13"/>
  <c r="T47" i="15"/>
  <c r="P47" i="15"/>
  <c r="N47" i="15"/>
  <c r="M47" i="15"/>
  <c r="R47" i="15"/>
  <c r="L47" i="15"/>
  <c r="K47" i="15"/>
  <c r="ED48" i="9"/>
  <c r="DX48" i="9"/>
  <c r="DY48" i="9" s="1"/>
  <c r="EA48" i="9"/>
  <c r="C48" i="13"/>
  <c r="DZ48" i="9"/>
  <c r="Q47" i="10"/>
  <c r="L47" i="10"/>
  <c r="K47" i="10"/>
  <c r="M47" i="10"/>
  <c r="S47" i="10"/>
  <c r="O47" i="10"/>
  <c r="T47" i="16"/>
  <c r="P47" i="16"/>
  <c r="L47" i="16"/>
  <c r="R47" i="16"/>
  <c r="K47" i="16"/>
  <c r="K47" i="17"/>
  <c r="L47" i="17"/>
  <c r="P47" i="17"/>
  <c r="R47" i="17"/>
  <c r="T47" i="17"/>
  <c r="O47" i="12"/>
  <c r="AB48" i="9"/>
  <c r="AC48" i="9" s="1"/>
  <c r="C48" i="10"/>
  <c r="AE48" i="9"/>
  <c r="AD48" i="9"/>
  <c r="AH48" i="9"/>
  <c r="C48" i="14"/>
  <c r="FZ48" i="9"/>
  <c r="FY48" i="9"/>
  <c r="FW48" i="9"/>
  <c r="FX48" i="9" s="1"/>
  <c r="GC48" i="9"/>
  <c r="HW48" i="9"/>
  <c r="HX48" i="9"/>
  <c r="IM48" i="9"/>
  <c r="IN48" i="9" s="1"/>
  <c r="IA48" i="9"/>
  <c r="HU48" i="9"/>
  <c r="HV48" i="9" s="1"/>
  <c r="C48" i="15"/>
  <c r="C48" i="16"/>
  <c r="JU48" i="9"/>
  <c r="JY48" i="9"/>
  <c r="JV48" i="9"/>
  <c r="JS48" i="9"/>
  <c r="JT48" i="9" s="1"/>
  <c r="LQ48" i="9"/>
  <c r="LR48" i="9" s="1"/>
  <c r="C48" i="17"/>
  <c r="LW48" i="9"/>
  <c r="LS48" i="9"/>
  <c r="LT48" i="9"/>
  <c r="MI48" i="9"/>
  <c r="MJ48" i="9" s="1"/>
  <c r="KK48" i="9"/>
  <c r="KL48" i="9" s="1"/>
  <c r="HR50" i="9"/>
  <c r="DU50" i="9"/>
  <c r="FT50" i="9"/>
  <c r="LN50" i="9"/>
  <c r="Y50" i="9"/>
  <c r="JP50" i="9"/>
  <c r="BW49" i="9"/>
  <c r="S47" i="12" l="1"/>
  <c r="Q47" i="12"/>
  <c r="BZ48" i="9"/>
  <c r="CA48" i="9" s="1"/>
  <c r="CQ48" i="9"/>
  <c r="CR48" i="9" s="1"/>
  <c r="C48" i="12"/>
  <c r="O48" i="12" s="1"/>
  <c r="CC48" i="9"/>
  <c r="CD48" i="9" s="1"/>
  <c r="CE48" i="9" s="1"/>
  <c r="CF48" i="9"/>
  <c r="BX50" i="9"/>
  <c r="BY49" i="9"/>
  <c r="BZ49" i="9" s="1"/>
  <c r="CA49" i="9" s="1"/>
  <c r="HY48" i="9"/>
  <c r="HZ48" i="9" s="1"/>
  <c r="LU48" i="9"/>
  <c r="LV48" i="9" s="1"/>
  <c r="JW48" i="9"/>
  <c r="JX48" i="9" s="1"/>
  <c r="GA48" i="9"/>
  <c r="GB48" i="9" s="1"/>
  <c r="AF48" i="9"/>
  <c r="AG48" i="9" s="1"/>
  <c r="EB48" i="9"/>
  <c r="EC48" i="9" s="1"/>
  <c r="EO36" i="9"/>
  <c r="EP36" i="9" s="1"/>
  <c r="DW50" i="9"/>
  <c r="DV51" i="9"/>
  <c r="LO51" i="9"/>
  <c r="LP50" i="9"/>
  <c r="JR50" i="9"/>
  <c r="JQ51" i="9"/>
  <c r="HS51" i="9"/>
  <c r="HT50" i="9"/>
  <c r="FU51" i="9"/>
  <c r="FV50" i="9"/>
  <c r="GO47" i="9" s="1"/>
  <c r="GP47" i="9" s="1"/>
  <c r="Z51" i="9"/>
  <c r="AA50" i="9"/>
  <c r="P48" i="17"/>
  <c r="R48" i="17"/>
  <c r="L48" i="17"/>
  <c r="T48" i="17"/>
  <c r="K48" i="17"/>
  <c r="T48" i="16"/>
  <c r="P48" i="16"/>
  <c r="L48" i="16"/>
  <c r="R48" i="16"/>
  <c r="K48" i="16"/>
  <c r="R48" i="14"/>
  <c r="T48" i="14"/>
  <c r="N48" i="14"/>
  <c r="L48" i="14"/>
  <c r="P48" i="14"/>
  <c r="M48" i="14"/>
  <c r="K48" i="14"/>
  <c r="S48" i="10"/>
  <c r="Q48" i="10"/>
  <c r="M48" i="10"/>
  <c r="O48" i="10"/>
  <c r="L48" i="10"/>
  <c r="K48" i="10"/>
  <c r="S48" i="13"/>
  <c r="L48" i="13"/>
  <c r="Q48" i="13"/>
  <c r="O48" i="13"/>
  <c r="M48" i="13"/>
  <c r="K48" i="13"/>
  <c r="JV49" i="9"/>
  <c r="JY49" i="9"/>
  <c r="C49" i="16"/>
  <c r="KK49" i="9"/>
  <c r="KL49" i="9" s="1"/>
  <c r="JU49" i="9"/>
  <c r="JS49" i="9"/>
  <c r="JT49" i="9" s="1"/>
  <c r="C49" i="15"/>
  <c r="HW49" i="9"/>
  <c r="HX49" i="9"/>
  <c r="HU49" i="9"/>
  <c r="HV49" i="9" s="1"/>
  <c r="IM49" i="9"/>
  <c r="IN49" i="9" s="1"/>
  <c r="IA49" i="9"/>
  <c r="C49" i="14"/>
  <c r="FW49" i="9"/>
  <c r="FX49" i="9" s="1"/>
  <c r="GC49" i="9"/>
  <c r="FZ49" i="9"/>
  <c r="GO49" i="9"/>
  <c r="GP49" i="9" s="1"/>
  <c r="FY49" i="9"/>
  <c r="AB49" i="9"/>
  <c r="AC49" i="9" s="1"/>
  <c r="C49" i="10"/>
  <c r="AS49" i="9"/>
  <c r="AT49" i="9" s="1"/>
  <c r="AD49" i="9"/>
  <c r="AH49" i="9"/>
  <c r="AE49" i="9"/>
  <c r="T48" i="15"/>
  <c r="P48" i="15"/>
  <c r="N48" i="15"/>
  <c r="R48" i="15"/>
  <c r="K48" i="15"/>
  <c r="L48" i="15"/>
  <c r="M48" i="15"/>
  <c r="EA49" i="9"/>
  <c r="ED49" i="9"/>
  <c r="C49" i="13"/>
  <c r="DZ49" i="9"/>
  <c r="DX49" i="9"/>
  <c r="DY49" i="9" s="1"/>
  <c r="EO49" i="9"/>
  <c r="EP49" i="9" s="1"/>
  <c r="C49" i="17"/>
  <c r="LQ49" i="9"/>
  <c r="LR49" i="9" s="1"/>
  <c r="LS49" i="9"/>
  <c r="LT49" i="9"/>
  <c r="LW49" i="9"/>
  <c r="MI49" i="9"/>
  <c r="MJ49" i="9" s="1"/>
  <c r="BW50" i="9"/>
  <c r="Y51" i="9"/>
  <c r="LN51" i="9"/>
  <c r="JP51" i="9"/>
  <c r="HR51" i="9"/>
  <c r="FT51" i="9"/>
  <c r="DU51" i="9"/>
  <c r="S48" i="12" l="1"/>
  <c r="CF49" i="9"/>
  <c r="CB49" i="9"/>
  <c r="CC49" i="9"/>
  <c r="K48" i="12"/>
  <c r="CQ49" i="9"/>
  <c r="CR49" i="9" s="1"/>
  <c r="Q48" i="12"/>
  <c r="C49" i="12"/>
  <c r="K49" i="12" s="1"/>
  <c r="BY50" i="9"/>
  <c r="CB50" i="9" s="1"/>
  <c r="BX51" i="9"/>
  <c r="EB49" i="9"/>
  <c r="EC49" i="9" s="1"/>
  <c r="CD49" i="9"/>
  <c r="CE49" i="9" s="1"/>
  <c r="LU49" i="9"/>
  <c r="LV49" i="9" s="1"/>
  <c r="HY49" i="9"/>
  <c r="HZ49" i="9" s="1"/>
  <c r="JW49" i="9"/>
  <c r="JX49" i="9" s="1"/>
  <c r="AF49" i="9"/>
  <c r="AG49" i="9" s="1"/>
  <c r="GA49" i="9"/>
  <c r="GB49" i="9" s="1"/>
  <c r="EO37" i="9"/>
  <c r="EP37" i="9" s="1"/>
  <c r="JQ52" i="9"/>
  <c r="JR51" i="9"/>
  <c r="DV52" i="9"/>
  <c r="DW51" i="9"/>
  <c r="Z52" i="9"/>
  <c r="AA51" i="9"/>
  <c r="FV51" i="9"/>
  <c r="GO48" i="9" s="1"/>
  <c r="GP48" i="9" s="1"/>
  <c r="FU52" i="9"/>
  <c r="HT51" i="9"/>
  <c r="HS52" i="9"/>
  <c r="LP51" i="9"/>
  <c r="LO52" i="9"/>
  <c r="K49" i="17"/>
  <c r="L49" i="17"/>
  <c r="P49" i="17"/>
  <c r="R49" i="17"/>
  <c r="T49" i="17"/>
  <c r="N49" i="14"/>
  <c r="K49" i="14"/>
  <c r="L49" i="14"/>
  <c r="T49" i="14"/>
  <c r="M49" i="14"/>
  <c r="P49" i="14"/>
  <c r="R49" i="14"/>
  <c r="P49" i="15"/>
  <c r="T49" i="15"/>
  <c r="R49" i="15"/>
  <c r="N49" i="15"/>
  <c r="M49" i="15"/>
  <c r="K49" i="15"/>
  <c r="L49" i="15"/>
  <c r="T49" i="16"/>
  <c r="L49" i="16"/>
  <c r="R49" i="16"/>
  <c r="P49" i="16"/>
  <c r="K49" i="16"/>
  <c r="AD50" i="9"/>
  <c r="AS50" i="9"/>
  <c r="AT50" i="9" s="1"/>
  <c r="AH50" i="9"/>
  <c r="C50" i="10"/>
  <c r="AB50" i="9"/>
  <c r="AC50" i="9" s="1"/>
  <c r="AE50" i="9"/>
  <c r="C50" i="14"/>
  <c r="GO50" i="9"/>
  <c r="GP50" i="9" s="1"/>
  <c r="FY50" i="9"/>
  <c r="GC50" i="9"/>
  <c r="FZ50" i="9"/>
  <c r="FW50" i="9"/>
  <c r="FX50" i="9" s="1"/>
  <c r="HU50" i="9"/>
  <c r="HV50" i="9" s="1"/>
  <c r="C50" i="15"/>
  <c r="HX50" i="9"/>
  <c r="IM50" i="9"/>
  <c r="IN50" i="9" s="1"/>
  <c r="HW50" i="9"/>
  <c r="IA50" i="9"/>
  <c r="C50" i="17"/>
  <c r="LT50" i="9"/>
  <c r="LW50" i="9"/>
  <c r="MI50" i="9"/>
  <c r="MJ50" i="9" s="1"/>
  <c r="LQ50" i="9"/>
  <c r="LR50" i="9" s="1"/>
  <c r="LS50" i="9"/>
  <c r="S49" i="13"/>
  <c r="L49" i="13"/>
  <c r="Q49" i="13"/>
  <c r="K49" i="13"/>
  <c r="O49" i="13"/>
  <c r="M49" i="13"/>
  <c r="L49" i="10"/>
  <c r="O49" i="10"/>
  <c r="Q49" i="10"/>
  <c r="K49" i="10"/>
  <c r="S49" i="10"/>
  <c r="M49" i="10"/>
  <c r="KK50" i="9"/>
  <c r="KL50" i="9" s="1"/>
  <c r="JV50" i="9"/>
  <c r="C50" i="16"/>
  <c r="JY50" i="9"/>
  <c r="JU50" i="9"/>
  <c r="JS50" i="9"/>
  <c r="JT50" i="9" s="1"/>
  <c r="C50" i="13"/>
  <c r="EA50" i="9"/>
  <c r="ED50" i="9"/>
  <c r="DX50" i="9"/>
  <c r="DY50" i="9" s="1"/>
  <c r="EO50" i="9"/>
  <c r="EP50" i="9" s="1"/>
  <c r="DZ50" i="9"/>
  <c r="AS11" i="9"/>
  <c r="BW51" i="9"/>
  <c r="JP52" i="9"/>
  <c r="FT52" i="9"/>
  <c r="LN52" i="9"/>
  <c r="HR52" i="9"/>
  <c r="Y52" i="9"/>
  <c r="DU52" i="9"/>
  <c r="O49" i="12" l="1"/>
  <c r="CQ50" i="9"/>
  <c r="CR50" i="9" s="1"/>
  <c r="S49" i="12"/>
  <c r="Q49" i="12"/>
  <c r="C50" i="12"/>
  <c r="S50" i="12" s="1"/>
  <c r="CC50" i="9"/>
  <c r="CF50" i="9"/>
  <c r="BZ50" i="9"/>
  <c r="CA50" i="9" s="1"/>
  <c r="BY51" i="9"/>
  <c r="CF51" i="9" s="1"/>
  <c r="BX52" i="9"/>
  <c r="HY50" i="9"/>
  <c r="HZ50" i="9" s="1"/>
  <c r="AF50" i="9"/>
  <c r="AG50" i="9" s="1"/>
  <c r="GA50" i="9"/>
  <c r="GB50" i="9" s="1"/>
  <c r="JW50" i="9"/>
  <c r="JX50" i="9" s="1"/>
  <c r="EB50" i="9"/>
  <c r="EC50" i="9" s="1"/>
  <c r="CD50" i="9"/>
  <c r="CE50" i="9" s="1"/>
  <c r="LU50" i="9"/>
  <c r="LV50" i="9" s="1"/>
  <c r="EO38" i="9"/>
  <c r="EP38" i="9" s="1"/>
  <c r="LO53" i="9"/>
  <c r="LP52" i="9"/>
  <c r="HS53" i="9"/>
  <c r="HT52" i="9"/>
  <c r="FU53" i="9"/>
  <c r="FV52" i="9"/>
  <c r="AA52" i="9"/>
  <c r="Z53" i="9"/>
  <c r="DW52" i="9"/>
  <c r="DV53" i="9"/>
  <c r="JQ53" i="9"/>
  <c r="JR52" i="9"/>
  <c r="T50" i="15"/>
  <c r="P50" i="15"/>
  <c r="L50" i="15"/>
  <c r="R50" i="15"/>
  <c r="N50" i="15"/>
  <c r="M50" i="15"/>
  <c r="K50" i="15"/>
  <c r="L50" i="10"/>
  <c r="S50" i="10"/>
  <c r="O50" i="10"/>
  <c r="Q50" i="10"/>
  <c r="K50" i="10"/>
  <c r="M50" i="10"/>
  <c r="AD51" i="9"/>
  <c r="AE51" i="9"/>
  <c r="C51" i="10"/>
  <c r="AB51" i="9"/>
  <c r="AC51" i="9" s="1"/>
  <c r="AS51" i="9"/>
  <c r="AT51" i="9" s="1"/>
  <c r="AH51" i="9"/>
  <c r="C51" i="13"/>
  <c r="DZ51" i="9"/>
  <c r="DX51" i="9"/>
  <c r="DY51" i="9" s="1"/>
  <c r="EO51" i="9"/>
  <c r="EP51" i="9" s="1"/>
  <c r="ED51" i="9"/>
  <c r="EA51" i="9"/>
  <c r="JY51" i="9"/>
  <c r="C51" i="16"/>
  <c r="JU51" i="9"/>
  <c r="JS51" i="9"/>
  <c r="JT51" i="9" s="1"/>
  <c r="JV51" i="9"/>
  <c r="KK51" i="9"/>
  <c r="KL51" i="9" s="1"/>
  <c r="M50" i="13"/>
  <c r="L50" i="13"/>
  <c r="Q50" i="13"/>
  <c r="O50" i="13"/>
  <c r="S50" i="13"/>
  <c r="K50" i="13"/>
  <c r="T50" i="16"/>
  <c r="K50" i="16"/>
  <c r="R50" i="16"/>
  <c r="P50" i="16"/>
  <c r="L50" i="16"/>
  <c r="K50" i="17"/>
  <c r="L50" i="17"/>
  <c r="P50" i="17"/>
  <c r="R50" i="17"/>
  <c r="T50" i="17"/>
  <c r="P50" i="14"/>
  <c r="R50" i="14"/>
  <c r="K50" i="14"/>
  <c r="M50" i="14"/>
  <c r="L50" i="14"/>
  <c r="N50" i="14"/>
  <c r="T50" i="14"/>
  <c r="LW51" i="9"/>
  <c r="LQ51" i="9"/>
  <c r="LR51" i="9" s="1"/>
  <c r="MI51" i="9"/>
  <c r="MJ51" i="9" s="1"/>
  <c r="LS51" i="9"/>
  <c r="C51" i="17"/>
  <c r="LT51" i="9"/>
  <c r="C51" i="15"/>
  <c r="IM51" i="9"/>
  <c r="IN51" i="9" s="1"/>
  <c r="HW51" i="9"/>
  <c r="IA51" i="9"/>
  <c r="HX51" i="9"/>
  <c r="HU51" i="9"/>
  <c r="HV51" i="9" s="1"/>
  <c r="C51" i="14"/>
  <c r="GO51" i="9"/>
  <c r="GP51" i="9" s="1"/>
  <c r="FY51" i="9"/>
  <c r="GC51" i="9"/>
  <c r="FW51" i="9"/>
  <c r="FX51" i="9" s="1"/>
  <c r="FZ51" i="9"/>
  <c r="AS12" i="9"/>
  <c r="Y53" i="9"/>
  <c r="JP53" i="9"/>
  <c r="HR53" i="9"/>
  <c r="BW52" i="9"/>
  <c r="FT53" i="9"/>
  <c r="DU53" i="9"/>
  <c r="LN53" i="9"/>
  <c r="O50" i="12" l="1"/>
  <c r="K50" i="12"/>
  <c r="BZ51" i="9"/>
  <c r="CA51" i="9" s="1"/>
  <c r="Q50" i="12"/>
  <c r="CC51" i="9"/>
  <c r="CQ51" i="9"/>
  <c r="CR51" i="9" s="1"/>
  <c r="CB51" i="9"/>
  <c r="C51" i="12"/>
  <c r="K51" i="12" s="1"/>
  <c r="BY52" i="9"/>
  <c r="BX53" i="9"/>
  <c r="LU51" i="9"/>
  <c r="LV51" i="9" s="1"/>
  <c r="JW51" i="9"/>
  <c r="JX51" i="9" s="1"/>
  <c r="HY51" i="9"/>
  <c r="HZ51" i="9" s="1"/>
  <c r="EB51" i="9"/>
  <c r="EC51" i="9" s="1"/>
  <c r="AF51" i="9"/>
  <c r="AG51" i="9" s="1"/>
  <c r="GA51" i="9"/>
  <c r="GB51" i="9" s="1"/>
  <c r="CD51" i="9"/>
  <c r="CE51" i="9" s="1"/>
  <c r="EO39" i="9"/>
  <c r="EP39" i="9" s="1"/>
  <c r="DV54" i="9"/>
  <c r="DW53" i="9"/>
  <c r="Z54" i="9"/>
  <c r="AA53" i="9"/>
  <c r="JQ54" i="9"/>
  <c r="JR53" i="9"/>
  <c r="FU54" i="9"/>
  <c r="FV53" i="9"/>
  <c r="HS54" i="9"/>
  <c r="HT53" i="9"/>
  <c r="LP53" i="9"/>
  <c r="LO54" i="9"/>
  <c r="T51" i="14"/>
  <c r="P51" i="14"/>
  <c r="N51" i="14"/>
  <c r="R51" i="14"/>
  <c r="K51" i="14"/>
  <c r="M51" i="14"/>
  <c r="L51" i="14"/>
  <c r="T51" i="15"/>
  <c r="R51" i="15"/>
  <c r="N51" i="15"/>
  <c r="M51" i="15"/>
  <c r="P51" i="15"/>
  <c r="L51" i="15"/>
  <c r="K51" i="15"/>
  <c r="K51" i="17"/>
  <c r="L51" i="17"/>
  <c r="P51" i="17"/>
  <c r="R51" i="17"/>
  <c r="T51" i="17"/>
  <c r="T51" i="16"/>
  <c r="P51" i="16"/>
  <c r="R51" i="16"/>
  <c r="K51" i="16"/>
  <c r="L51" i="16"/>
  <c r="M51" i="13"/>
  <c r="Q51" i="13"/>
  <c r="K51" i="13"/>
  <c r="S51" i="13"/>
  <c r="L51" i="13"/>
  <c r="O51" i="13"/>
  <c r="L51" i="10"/>
  <c r="M51" i="10"/>
  <c r="K51" i="10"/>
  <c r="Q51" i="10"/>
  <c r="S51" i="10"/>
  <c r="O51" i="10"/>
  <c r="C52" i="16"/>
  <c r="JS52" i="9"/>
  <c r="JT52" i="9" s="1"/>
  <c r="JY52" i="9"/>
  <c r="JU52" i="9"/>
  <c r="JV52" i="9"/>
  <c r="KK52" i="9"/>
  <c r="KL52" i="9" s="1"/>
  <c r="C52" i="14"/>
  <c r="GO52" i="9"/>
  <c r="GP52" i="9" s="1"/>
  <c r="GC52" i="9"/>
  <c r="FY52" i="9"/>
  <c r="FW52" i="9"/>
  <c r="FX52" i="9" s="1"/>
  <c r="FZ52" i="9"/>
  <c r="HW52" i="9"/>
  <c r="C52" i="15"/>
  <c r="IM52" i="9"/>
  <c r="IN52" i="9" s="1"/>
  <c r="HX52" i="9"/>
  <c r="HU52" i="9"/>
  <c r="HV52" i="9" s="1"/>
  <c r="IA52" i="9"/>
  <c r="C52" i="17"/>
  <c r="MI52" i="9"/>
  <c r="MJ52" i="9" s="1"/>
  <c r="LT52" i="9"/>
  <c r="LQ52" i="9"/>
  <c r="LR52" i="9" s="1"/>
  <c r="LS52" i="9"/>
  <c r="LW52" i="9"/>
  <c r="C52" i="13"/>
  <c r="DZ52" i="9"/>
  <c r="ED52" i="9"/>
  <c r="EA52" i="9"/>
  <c r="EO52" i="9"/>
  <c r="EP52" i="9" s="1"/>
  <c r="DX52" i="9"/>
  <c r="DY52" i="9" s="1"/>
  <c r="AS52" i="9"/>
  <c r="AT52" i="9" s="1"/>
  <c r="AE52" i="9"/>
  <c r="AB52" i="9"/>
  <c r="AC52" i="9" s="1"/>
  <c r="C52" i="10"/>
  <c r="AH52" i="9"/>
  <c r="AD52" i="9"/>
  <c r="BZ52" i="9"/>
  <c r="CA52" i="9" s="1"/>
  <c r="CC52" i="9"/>
  <c r="CB52" i="9"/>
  <c r="C52" i="12"/>
  <c r="CF52" i="9"/>
  <c r="CQ52" i="9"/>
  <c r="CR52" i="9" s="1"/>
  <c r="AS13" i="9"/>
  <c r="FT54" i="9"/>
  <c r="JP54" i="9"/>
  <c r="BW53" i="9"/>
  <c r="LN54" i="9"/>
  <c r="Y54" i="9"/>
  <c r="DU54" i="9"/>
  <c r="HR54" i="9"/>
  <c r="O51" i="12" l="1"/>
  <c r="S51" i="12"/>
  <c r="Q51" i="12"/>
  <c r="BX54" i="9"/>
  <c r="BY53" i="9"/>
  <c r="BZ53" i="9" s="1"/>
  <c r="CA53" i="9" s="1"/>
  <c r="JW52" i="9"/>
  <c r="JX52" i="9" s="1"/>
  <c r="LU52" i="9"/>
  <c r="LV52" i="9" s="1"/>
  <c r="AF52" i="9"/>
  <c r="AG52" i="9" s="1"/>
  <c r="CD52" i="9"/>
  <c r="CE52" i="9" s="1"/>
  <c r="EB52" i="9"/>
  <c r="EC52" i="9" s="1"/>
  <c r="HY52" i="9"/>
  <c r="HZ52" i="9" s="1"/>
  <c r="GA52" i="9"/>
  <c r="GB52" i="9" s="1"/>
  <c r="EO40" i="9"/>
  <c r="EP40" i="9" s="1"/>
  <c r="LO55" i="9"/>
  <c r="LP54" i="9"/>
  <c r="HT54" i="9"/>
  <c r="HS55" i="9"/>
  <c r="FV54" i="9"/>
  <c r="FU55" i="9"/>
  <c r="JR54" i="9"/>
  <c r="JQ55" i="9"/>
  <c r="Z55" i="9"/>
  <c r="AA54" i="9"/>
  <c r="DW54" i="9"/>
  <c r="DV55" i="9"/>
  <c r="P52" i="15"/>
  <c r="N52" i="15"/>
  <c r="M52" i="15"/>
  <c r="T52" i="15"/>
  <c r="R52" i="15"/>
  <c r="L52" i="15"/>
  <c r="K52" i="15"/>
  <c r="IA53" i="9"/>
  <c r="C53" i="15"/>
  <c r="HW53" i="9"/>
  <c r="HU53" i="9"/>
  <c r="HV53" i="9" s="1"/>
  <c r="IM53" i="9"/>
  <c r="IN53" i="9" s="1"/>
  <c r="HX53" i="9"/>
  <c r="C53" i="14"/>
  <c r="FY53" i="9"/>
  <c r="GO53" i="9"/>
  <c r="GP53" i="9" s="1"/>
  <c r="FZ53" i="9"/>
  <c r="GC53" i="9"/>
  <c r="FW53" i="9"/>
  <c r="FX53" i="9" s="1"/>
  <c r="C53" i="16"/>
  <c r="JV53" i="9"/>
  <c r="JU53" i="9"/>
  <c r="JY53" i="9"/>
  <c r="JS53" i="9"/>
  <c r="JT53" i="9" s="1"/>
  <c r="KK53" i="9"/>
  <c r="KL53" i="9" s="1"/>
  <c r="AE53" i="9"/>
  <c r="C53" i="10"/>
  <c r="AS53" i="9"/>
  <c r="AT53" i="9" s="1"/>
  <c r="AH53" i="9"/>
  <c r="AB53" i="9"/>
  <c r="AC53" i="9" s="1"/>
  <c r="AD53" i="9"/>
  <c r="DZ53" i="9"/>
  <c r="EO53" i="9"/>
  <c r="EP53" i="9" s="1"/>
  <c r="EA53" i="9"/>
  <c r="ED53" i="9"/>
  <c r="C53" i="13"/>
  <c r="DX53" i="9"/>
  <c r="DY53" i="9" s="1"/>
  <c r="S52" i="12"/>
  <c r="K52" i="12"/>
  <c r="Q52" i="12"/>
  <c r="O52" i="12"/>
  <c r="Q52" i="10"/>
  <c r="S52" i="10"/>
  <c r="K52" i="10"/>
  <c r="M52" i="10"/>
  <c r="L52" i="10"/>
  <c r="O52" i="10"/>
  <c r="S52" i="13"/>
  <c r="L52" i="13"/>
  <c r="O52" i="13"/>
  <c r="M52" i="13"/>
  <c r="Q52" i="13"/>
  <c r="K52" i="13"/>
  <c r="R52" i="17"/>
  <c r="T52" i="17"/>
  <c r="P52" i="17"/>
  <c r="L52" i="17"/>
  <c r="K52" i="17"/>
  <c r="K52" i="14"/>
  <c r="N52" i="14"/>
  <c r="M52" i="14"/>
  <c r="T52" i="14"/>
  <c r="L52" i="14"/>
  <c r="R52" i="14"/>
  <c r="P52" i="14"/>
  <c r="R52" i="16"/>
  <c r="L52" i="16"/>
  <c r="T52" i="16"/>
  <c r="P52" i="16"/>
  <c r="K52" i="16"/>
  <c r="LW53" i="9"/>
  <c r="C53" i="17"/>
  <c r="MI53" i="9"/>
  <c r="MJ53" i="9" s="1"/>
  <c r="LT53" i="9"/>
  <c r="LQ53" i="9"/>
  <c r="LR53" i="9" s="1"/>
  <c r="LS53" i="9"/>
  <c r="CQ53" i="9"/>
  <c r="CR53" i="9" s="1"/>
  <c r="AS14" i="9"/>
  <c r="DU55" i="9"/>
  <c r="LN55" i="9"/>
  <c r="Y55" i="9"/>
  <c r="JP55" i="9"/>
  <c r="FT55" i="9"/>
  <c r="HR55" i="9"/>
  <c r="BW54" i="9"/>
  <c r="CC53" i="9" l="1"/>
  <c r="CB53" i="9"/>
  <c r="CF53" i="9"/>
  <c r="C53" i="12"/>
  <c r="S53" i="12" s="1"/>
  <c r="BY54" i="9"/>
  <c r="BX55" i="9"/>
  <c r="LU53" i="9"/>
  <c r="LV53" i="9" s="1"/>
  <c r="EB53" i="9"/>
  <c r="EC53" i="9" s="1"/>
  <c r="AF53" i="9"/>
  <c r="AG53" i="9" s="1"/>
  <c r="GA53" i="9"/>
  <c r="GB53" i="9" s="1"/>
  <c r="JW53" i="9"/>
  <c r="JX53" i="9" s="1"/>
  <c r="HY53" i="9"/>
  <c r="HZ53" i="9" s="1"/>
  <c r="CD53" i="9"/>
  <c r="CE53" i="9" s="1"/>
  <c r="EO41" i="9"/>
  <c r="EP41" i="9" s="1"/>
  <c r="DV56" i="9"/>
  <c r="DW55" i="9"/>
  <c r="JQ56" i="9"/>
  <c r="JR55" i="9"/>
  <c r="FU56" i="9"/>
  <c r="FV55" i="9"/>
  <c r="HT55" i="9"/>
  <c r="HS56" i="9"/>
  <c r="Z56" i="9"/>
  <c r="AA55" i="9"/>
  <c r="LO56" i="9"/>
  <c r="LP55" i="9"/>
  <c r="R53" i="16"/>
  <c r="P53" i="16"/>
  <c r="K53" i="16"/>
  <c r="T53" i="16"/>
  <c r="L53" i="16"/>
  <c r="K53" i="14"/>
  <c r="M53" i="14"/>
  <c r="L53" i="14"/>
  <c r="T53" i="14"/>
  <c r="R53" i="14"/>
  <c r="N53" i="14"/>
  <c r="P53" i="14"/>
  <c r="AB54" i="9"/>
  <c r="AC54" i="9" s="1"/>
  <c r="AD54" i="9"/>
  <c r="AH54" i="9"/>
  <c r="AS54" i="9"/>
  <c r="AT54" i="9" s="1"/>
  <c r="AE54" i="9"/>
  <c r="C54" i="10"/>
  <c r="C54" i="17"/>
  <c r="LW54" i="9"/>
  <c r="MI54" i="9"/>
  <c r="MJ54" i="9" s="1"/>
  <c r="LS54" i="9"/>
  <c r="LQ54" i="9"/>
  <c r="LR54" i="9" s="1"/>
  <c r="LT54" i="9"/>
  <c r="M53" i="13"/>
  <c r="O53" i="13"/>
  <c r="K53" i="13"/>
  <c r="S53" i="13"/>
  <c r="L53" i="13"/>
  <c r="Q53" i="13"/>
  <c r="P53" i="17"/>
  <c r="K53" i="17"/>
  <c r="L53" i="17"/>
  <c r="T53" i="17"/>
  <c r="R53" i="17"/>
  <c r="M53" i="10"/>
  <c r="L53" i="10"/>
  <c r="Q53" i="10"/>
  <c r="S53" i="10"/>
  <c r="O53" i="10"/>
  <c r="K53" i="10"/>
  <c r="T53" i="15"/>
  <c r="R53" i="15"/>
  <c r="N53" i="15"/>
  <c r="P53" i="15"/>
  <c r="M53" i="15"/>
  <c r="K53" i="15"/>
  <c r="L53" i="15"/>
  <c r="DZ54" i="9"/>
  <c r="DX54" i="9"/>
  <c r="DY54" i="9" s="1"/>
  <c r="EA54" i="9"/>
  <c r="C54" i="13"/>
  <c r="ED54" i="9"/>
  <c r="EO54" i="9"/>
  <c r="EP54" i="9" s="1"/>
  <c r="C54" i="16"/>
  <c r="JU54" i="9"/>
  <c r="KK54" i="9"/>
  <c r="KL54" i="9" s="1"/>
  <c r="JS54" i="9"/>
  <c r="JT54" i="9" s="1"/>
  <c r="JY54" i="9"/>
  <c r="JV54" i="9"/>
  <c r="C54" i="14"/>
  <c r="FZ54" i="9"/>
  <c r="FW54" i="9"/>
  <c r="FX54" i="9" s="1"/>
  <c r="FY54" i="9"/>
  <c r="GO54" i="9"/>
  <c r="GP54" i="9" s="1"/>
  <c r="GC54" i="9"/>
  <c r="C54" i="15"/>
  <c r="IA54" i="9"/>
  <c r="IM54" i="9"/>
  <c r="IN54" i="9" s="1"/>
  <c r="HW54" i="9"/>
  <c r="HU54" i="9"/>
  <c r="HV54" i="9" s="1"/>
  <c r="HX54" i="9"/>
  <c r="CB54" i="9"/>
  <c r="CQ54" i="9"/>
  <c r="CR54" i="9" s="1"/>
  <c r="C54" i="12"/>
  <c r="BZ54" i="9"/>
  <c r="CA54" i="9" s="1"/>
  <c r="CF54" i="9"/>
  <c r="CC54" i="9"/>
  <c r="AS15" i="9"/>
  <c r="BW55" i="9"/>
  <c r="DU56" i="9"/>
  <c r="LN56" i="9"/>
  <c r="Y56" i="9"/>
  <c r="JP56" i="9"/>
  <c r="HR56" i="9"/>
  <c r="FT56" i="9"/>
  <c r="K53" i="12" l="1"/>
  <c r="O53" i="12"/>
  <c r="Q53" i="12"/>
  <c r="BX56" i="9"/>
  <c r="BY55" i="9"/>
  <c r="CC55" i="9" s="1"/>
  <c r="HY54" i="9"/>
  <c r="HZ54" i="9" s="1"/>
  <c r="JW54" i="9"/>
  <c r="JX54" i="9" s="1"/>
  <c r="LU54" i="9"/>
  <c r="LV54" i="9" s="1"/>
  <c r="AF54" i="9"/>
  <c r="AG54" i="9" s="1"/>
  <c r="CD54" i="9"/>
  <c r="CE54" i="9" s="1"/>
  <c r="GA54" i="9"/>
  <c r="GB54" i="9" s="1"/>
  <c r="EB54" i="9"/>
  <c r="EC54" i="9" s="1"/>
  <c r="EO42" i="9"/>
  <c r="EP42" i="9" s="1"/>
  <c r="HS57" i="9"/>
  <c r="HT56" i="9"/>
  <c r="LP56" i="9"/>
  <c r="LO57" i="9"/>
  <c r="AA56" i="9"/>
  <c r="Z57" i="9"/>
  <c r="FV56" i="9"/>
  <c r="FU57" i="9"/>
  <c r="JQ57" i="9"/>
  <c r="JR56" i="9"/>
  <c r="DW56" i="9"/>
  <c r="DV57" i="9"/>
  <c r="O54" i="12"/>
  <c r="Q54" i="12"/>
  <c r="K54" i="12"/>
  <c r="S54" i="12"/>
  <c r="R54" i="15"/>
  <c r="L54" i="15"/>
  <c r="K54" i="15"/>
  <c r="T54" i="15"/>
  <c r="P54" i="15"/>
  <c r="N54" i="15"/>
  <c r="M54" i="15"/>
  <c r="K54" i="14"/>
  <c r="L54" i="14"/>
  <c r="M54" i="14"/>
  <c r="T54" i="14"/>
  <c r="N54" i="14"/>
  <c r="R54" i="14"/>
  <c r="P54" i="14"/>
  <c r="R54" i="16"/>
  <c r="P54" i="16"/>
  <c r="K54" i="16"/>
  <c r="T54" i="16"/>
  <c r="L54" i="16"/>
  <c r="L54" i="13"/>
  <c r="K54" i="13"/>
  <c r="Q54" i="13"/>
  <c r="S54" i="13"/>
  <c r="M54" i="13"/>
  <c r="O54" i="13"/>
  <c r="O54" i="10"/>
  <c r="M54" i="10"/>
  <c r="K54" i="10"/>
  <c r="Q54" i="10"/>
  <c r="L54" i="10"/>
  <c r="S54" i="10"/>
  <c r="LQ55" i="9"/>
  <c r="LR55" i="9" s="1"/>
  <c r="LT55" i="9"/>
  <c r="LW55" i="9"/>
  <c r="C55" i="17"/>
  <c r="MI55" i="9"/>
  <c r="MJ55" i="9" s="1"/>
  <c r="LS55" i="9"/>
  <c r="AB55" i="9"/>
  <c r="AC55" i="9" s="1"/>
  <c r="AD55" i="9"/>
  <c r="AS55" i="9"/>
  <c r="AT55" i="9" s="1"/>
  <c r="C55" i="10"/>
  <c r="AE55" i="9"/>
  <c r="AH55" i="9"/>
  <c r="CB55" i="9"/>
  <c r="BZ55" i="9"/>
  <c r="CA55" i="9" s="1"/>
  <c r="C55" i="14"/>
  <c r="GC55" i="9"/>
  <c r="FY55" i="9"/>
  <c r="GO55" i="9"/>
  <c r="GP55" i="9" s="1"/>
  <c r="FW55" i="9"/>
  <c r="FX55" i="9" s="1"/>
  <c r="FZ55" i="9"/>
  <c r="JV55" i="9"/>
  <c r="JU55" i="9"/>
  <c r="JY55" i="9"/>
  <c r="C55" i="16"/>
  <c r="KK55" i="9"/>
  <c r="KL55" i="9" s="1"/>
  <c r="JS55" i="9"/>
  <c r="JT55" i="9" s="1"/>
  <c r="DX55" i="9"/>
  <c r="DY55" i="9" s="1"/>
  <c r="EA55" i="9"/>
  <c r="EO55" i="9"/>
  <c r="EP55" i="9" s="1"/>
  <c r="C55" i="13"/>
  <c r="ED55" i="9"/>
  <c r="DZ55" i="9"/>
  <c r="R54" i="17"/>
  <c r="T54" i="17"/>
  <c r="L54" i="17"/>
  <c r="P54" i="17"/>
  <c r="K54" i="17"/>
  <c r="HW55" i="9"/>
  <c r="IA55" i="9"/>
  <c r="HX55" i="9"/>
  <c r="C55" i="15"/>
  <c r="HU55" i="9"/>
  <c r="HV55" i="9" s="1"/>
  <c r="IM55" i="9"/>
  <c r="IN55" i="9" s="1"/>
  <c r="AS16" i="9"/>
  <c r="Y57" i="9"/>
  <c r="HR57" i="9"/>
  <c r="DU57" i="9"/>
  <c r="BW56" i="9"/>
  <c r="JP57" i="9"/>
  <c r="LN57" i="9"/>
  <c r="FT57" i="9"/>
  <c r="C55" i="12" l="1"/>
  <c r="CF55" i="9"/>
  <c r="CQ55" i="9"/>
  <c r="CR55" i="9" s="1"/>
  <c r="BY56" i="9"/>
  <c r="C56" i="12" s="1"/>
  <c r="BX57" i="9"/>
  <c r="JW55" i="9"/>
  <c r="JX55" i="9" s="1"/>
  <c r="AF55" i="9"/>
  <c r="AG55" i="9" s="1"/>
  <c r="CD55" i="9"/>
  <c r="CE55" i="9" s="1"/>
  <c r="LU55" i="9"/>
  <c r="LV55" i="9" s="1"/>
  <c r="HY55" i="9"/>
  <c r="HZ55" i="9" s="1"/>
  <c r="EB55" i="9"/>
  <c r="EC55" i="9" s="1"/>
  <c r="GA55" i="9"/>
  <c r="GB55" i="9" s="1"/>
  <c r="EO43" i="9"/>
  <c r="EP43" i="9" s="1"/>
  <c r="DV58" i="9"/>
  <c r="DW57" i="9"/>
  <c r="FU58" i="9"/>
  <c r="FV57" i="9"/>
  <c r="AA57" i="9"/>
  <c r="Z58" i="9"/>
  <c r="LO58" i="9"/>
  <c r="LP57" i="9"/>
  <c r="JQ58" i="9"/>
  <c r="JR57" i="9"/>
  <c r="HT57" i="9"/>
  <c r="HS58" i="9"/>
  <c r="T55" i="14"/>
  <c r="N55" i="14"/>
  <c r="R55" i="14"/>
  <c r="M55" i="14"/>
  <c r="K55" i="14"/>
  <c r="L55" i="14"/>
  <c r="P55" i="14"/>
  <c r="C56" i="16"/>
  <c r="KK56" i="9"/>
  <c r="KL56" i="9" s="1"/>
  <c r="JU56" i="9"/>
  <c r="JY56" i="9"/>
  <c r="JS56" i="9"/>
  <c r="JT56" i="9" s="1"/>
  <c r="JV56" i="9"/>
  <c r="IA56" i="9"/>
  <c r="HX56" i="9"/>
  <c r="HU56" i="9"/>
  <c r="HV56" i="9" s="1"/>
  <c r="C56" i="15"/>
  <c r="IM56" i="9"/>
  <c r="IN56" i="9" s="1"/>
  <c r="HW56" i="9"/>
  <c r="T55" i="15"/>
  <c r="R55" i="15"/>
  <c r="L55" i="15"/>
  <c r="K55" i="15"/>
  <c r="P55" i="15"/>
  <c r="N55" i="15"/>
  <c r="M55" i="15"/>
  <c r="S55" i="13"/>
  <c r="L55" i="13"/>
  <c r="M55" i="13"/>
  <c r="O55" i="13"/>
  <c r="Q55" i="13"/>
  <c r="K55" i="13"/>
  <c r="T55" i="16"/>
  <c r="P55" i="16"/>
  <c r="L55" i="16"/>
  <c r="R55" i="16"/>
  <c r="K55" i="16"/>
  <c r="K55" i="12"/>
  <c r="Q55" i="12"/>
  <c r="O55" i="12"/>
  <c r="S55" i="12"/>
  <c r="K55" i="10"/>
  <c r="M55" i="10"/>
  <c r="L55" i="10"/>
  <c r="O55" i="10"/>
  <c r="S55" i="10"/>
  <c r="Q55" i="10"/>
  <c r="P55" i="17"/>
  <c r="L55" i="17"/>
  <c r="K55" i="17"/>
  <c r="T55" i="17"/>
  <c r="R55" i="17"/>
  <c r="DZ56" i="9"/>
  <c r="EA56" i="9"/>
  <c r="ED56" i="9"/>
  <c r="DX56" i="9"/>
  <c r="DY56" i="9" s="1"/>
  <c r="C56" i="13"/>
  <c r="EO56" i="9"/>
  <c r="EP56" i="9" s="1"/>
  <c r="C56" i="14"/>
  <c r="GO56" i="9"/>
  <c r="GP56" i="9" s="1"/>
  <c r="GC56" i="9"/>
  <c r="FZ56" i="9"/>
  <c r="FW56" i="9"/>
  <c r="FX56" i="9" s="1"/>
  <c r="FY56" i="9"/>
  <c r="C56" i="10"/>
  <c r="AH56" i="9"/>
  <c r="AE56" i="9"/>
  <c r="AD56" i="9"/>
  <c r="AB56" i="9"/>
  <c r="AC56" i="9" s="1"/>
  <c r="AS56" i="9"/>
  <c r="AT56" i="9" s="1"/>
  <c r="LT56" i="9"/>
  <c r="LQ56" i="9"/>
  <c r="LR56" i="9" s="1"/>
  <c r="LS56" i="9"/>
  <c r="C56" i="17"/>
  <c r="LW56" i="9"/>
  <c r="MI56" i="9"/>
  <c r="MJ56" i="9" s="1"/>
  <c r="AS17" i="9"/>
  <c r="DU58" i="9"/>
  <c r="FT58" i="9"/>
  <c r="JP58" i="9"/>
  <c r="Y58" i="9"/>
  <c r="LN58" i="9"/>
  <c r="HR58" i="9"/>
  <c r="BW57" i="9"/>
  <c r="BZ56" i="9" l="1"/>
  <c r="CA56" i="9" s="1"/>
  <c r="CC56" i="9"/>
  <c r="CD56" i="9" s="1"/>
  <c r="CE56" i="9" s="1"/>
  <c r="CQ56" i="9"/>
  <c r="CR56" i="9" s="1"/>
  <c r="CF56" i="9"/>
  <c r="CB56" i="9"/>
  <c r="BX58" i="9"/>
  <c r="BY57" i="9"/>
  <c r="CF57" i="9" s="1"/>
  <c r="HY56" i="9"/>
  <c r="HZ56" i="9" s="1"/>
  <c r="AF56" i="9"/>
  <c r="AG56" i="9" s="1"/>
  <c r="JW56" i="9"/>
  <c r="JX56" i="9" s="1"/>
  <c r="LU56" i="9"/>
  <c r="LV56" i="9" s="1"/>
  <c r="GA56" i="9"/>
  <c r="GB56" i="9" s="1"/>
  <c r="EB56" i="9"/>
  <c r="EC56" i="9" s="1"/>
  <c r="EO44" i="9"/>
  <c r="EP44" i="9" s="1"/>
  <c r="HT58" i="9"/>
  <c r="HS59" i="9"/>
  <c r="Z59" i="9"/>
  <c r="AA58" i="9"/>
  <c r="JQ59" i="9"/>
  <c r="JR58" i="9"/>
  <c r="LO59" i="9"/>
  <c r="LP58" i="9"/>
  <c r="FV58" i="9"/>
  <c r="FU59" i="9"/>
  <c r="DW58" i="9"/>
  <c r="DV59" i="9"/>
  <c r="Q56" i="10"/>
  <c r="S56" i="10"/>
  <c r="L56" i="10"/>
  <c r="O56" i="10"/>
  <c r="M56" i="10"/>
  <c r="K56" i="10"/>
  <c r="T56" i="14"/>
  <c r="N56" i="14"/>
  <c r="P56" i="14"/>
  <c r="K56" i="14"/>
  <c r="L56" i="14"/>
  <c r="R56" i="14"/>
  <c r="M56" i="14"/>
  <c r="T56" i="16"/>
  <c r="P56" i="16"/>
  <c r="R56" i="16"/>
  <c r="K56" i="16"/>
  <c r="L56" i="16"/>
  <c r="C57" i="16"/>
  <c r="KK57" i="9"/>
  <c r="KL57" i="9" s="1"/>
  <c r="JS57" i="9"/>
  <c r="JT57" i="9" s="1"/>
  <c r="JU57" i="9"/>
  <c r="JY57" i="9"/>
  <c r="JV57" i="9"/>
  <c r="C57" i="17"/>
  <c r="LW57" i="9"/>
  <c r="LT57" i="9"/>
  <c r="LQ57" i="9"/>
  <c r="LR57" i="9" s="1"/>
  <c r="MI57" i="9"/>
  <c r="MJ57" i="9" s="1"/>
  <c r="LS57" i="9"/>
  <c r="C57" i="14"/>
  <c r="FW57" i="9"/>
  <c r="FX57" i="9" s="1"/>
  <c r="FZ57" i="9"/>
  <c r="GO57" i="9"/>
  <c r="GP57" i="9" s="1"/>
  <c r="GC57" i="9"/>
  <c r="FY57" i="9"/>
  <c r="C57" i="13"/>
  <c r="EA57" i="9"/>
  <c r="EO57" i="9"/>
  <c r="EP57" i="9" s="1"/>
  <c r="DX57" i="9"/>
  <c r="DY57" i="9" s="1"/>
  <c r="DZ57" i="9"/>
  <c r="ED57" i="9"/>
  <c r="T56" i="17"/>
  <c r="R56" i="17"/>
  <c r="P56" i="17"/>
  <c r="K56" i="17"/>
  <c r="L56" i="17"/>
  <c r="Q56" i="12"/>
  <c r="S56" i="12"/>
  <c r="O56" i="12"/>
  <c r="K56" i="12"/>
  <c r="S56" i="13"/>
  <c r="K56" i="13"/>
  <c r="M56" i="13"/>
  <c r="L56" i="13"/>
  <c r="O56" i="13"/>
  <c r="Q56" i="13"/>
  <c r="R56" i="15"/>
  <c r="N56" i="15"/>
  <c r="P56" i="15"/>
  <c r="T56" i="15"/>
  <c r="K56" i="15"/>
  <c r="L56" i="15"/>
  <c r="M56" i="15"/>
  <c r="C57" i="15"/>
  <c r="IA57" i="9"/>
  <c r="HW57" i="9"/>
  <c r="HX57" i="9"/>
  <c r="IM57" i="9"/>
  <c r="IN57" i="9" s="1"/>
  <c r="HU57" i="9"/>
  <c r="HV57" i="9" s="1"/>
  <c r="AD57" i="9"/>
  <c r="AB57" i="9"/>
  <c r="AC57" i="9" s="1"/>
  <c r="AS57" i="9"/>
  <c r="AT57" i="9" s="1"/>
  <c r="C57" i="10"/>
  <c r="AE57" i="9"/>
  <c r="AH57" i="9"/>
  <c r="BZ57" i="9"/>
  <c r="CA57" i="9" s="1"/>
  <c r="AS18" i="9"/>
  <c r="LN59" i="9"/>
  <c r="HR59" i="9"/>
  <c r="JP59" i="9"/>
  <c r="BW58" i="9"/>
  <c r="Y59" i="9"/>
  <c r="DU59" i="9"/>
  <c r="FT59" i="9"/>
  <c r="CQ57" i="9" l="1"/>
  <c r="CR57" i="9" s="1"/>
  <c r="C57" i="12"/>
  <c r="CC57" i="9"/>
  <c r="CD57" i="9" s="1"/>
  <c r="CE57" i="9" s="1"/>
  <c r="CB57" i="9"/>
  <c r="BX59" i="9"/>
  <c r="BY58" i="9"/>
  <c r="CQ58" i="9" s="1"/>
  <c r="CR58" i="9" s="1"/>
  <c r="HY57" i="9"/>
  <c r="HZ57" i="9" s="1"/>
  <c r="AF57" i="9"/>
  <c r="AG57" i="9" s="1"/>
  <c r="JW57" i="9"/>
  <c r="JX57" i="9" s="1"/>
  <c r="LU57" i="9"/>
  <c r="LV57" i="9" s="1"/>
  <c r="GA57" i="9"/>
  <c r="GB57" i="9" s="1"/>
  <c r="EB57" i="9"/>
  <c r="EC57" i="9" s="1"/>
  <c r="EO45" i="9"/>
  <c r="EP45" i="9" s="1"/>
  <c r="DW59" i="9"/>
  <c r="DV60" i="9"/>
  <c r="FV59" i="9"/>
  <c r="FU60" i="9"/>
  <c r="HT59" i="9"/>
  <c r="HS60" i="9"/>
  <c r="LP59" i="9"/>
  <c r="LO60" i="9"/>
  <c r="JQ60" i="9"/>
  <c r="JR59" i="9"/>
  <c r="AA59" i="9"/>
  <c r="Z60" i="9"/>
  <c r="T57" i="15"/>
  <c r="P57" i="15"/>
  <c r="R57" i="15"/>
  <c r="M57" i="15"/>
  <c r="L57" i="15"/>
  <c r="N57" i="15"/>
  <c r="K57" i="15"/>
  <c r="C58" i="17"/>
  <c r="MI58" i="9"/>
  <c r="MJ58" i="9" s="1"/>
  <c r="LT58" i="9"/>
  <c r="LQ58" i="9"/>
  <c r="LR58" i="9" s="1"/>
  <c r="LS58" i="9"/>
  <c r="LW58" i="9"/>
  <c r="C58" i="16"/>
  <c r="JU58" i="9"/>
  <c r="JY58" i="9"/>
  <c r="KK58" i="9"/>
  <c r="KL58" i="9" s="1"/>
  <c r="JV58" i="9"/>
  <c r="JS58" i="9"/>
  <c r="JT58" i="9" s="1"/>
  <c r="AD58" i="9"/>
  <c r="AB58" i="9"/>
  <c r="AC58" i="9" s="1"/>
  <c r="C58" i="10"/>
  <c r="AS58" i="9"/>
  <c r="AT58" i="9" s="1"/>
  <c r="AE58" i="9"/>
  <c r="AH58" i="9"/>
  <c r="O57" i="12"/>
  <c r="K57" i="12"/>
  <c r="S57" i="12"/>
  <c r="Q57" i="12"/>
  <c r="S57" i="10"/>
  <c r="O57" i="10"/>
  <c r="Q57" i="10"/>
  <c r="M57" i="10"/>
  <c r="K57" i="10"/>
  <c r="L57" i="10"/>
  <c r="L57" i="13"/>
  <c r="K57" i="13"/>
  <c r="S57" i="13"/>
  <c r="Q57" i="13"/>
  <c r="O57" i="13"/>
  <c r="M57" i="13"/>
  <c r="K57" i="14"/>
  <c r="T57" i="14"/>
  <c r="N57" i="14"/>
  <c r="P57" i="14"/>
  <c r="M57" i="14"/>
  <c r="L57" i="14"/>
  <c r="R57" i="14"/>
  <c r="T57" i="17"/>
  <c r="L57" i="17"/>
  <c r="P57" i="17"/>
  <c r="R57" i="17"/>
  <c r="K57" i="17"/>
  <c r="T57" i="16"/>
  <c r="P57" i="16"/>
  <c r="K57" i="16"/>
  <c r="R57" i="16"/>
  <c r="L57" i="16"/>
  <c r="C58" i="13"/>
  <c r="DZ58" i="9"/>
  <c r="ED58" i="9"/>
  <c r="DX58" i="9"/>
  <c r="DY58" i="9" s="1"/>
  <c r="EA58" i="9"/>
  <c r="EO58" i="9"/>
  <c r="EP58" i="9" s="1"/>
  <c r="C58" i="14"/>
  <c r="FZ58" i="9"/>
  <c r="GC58" i="9"/>
  <c r="FY58" i="9"/>
  <c r="FW58" i="9"/>
  <c r="FX58" i="9" s="1"/>
  <c r="GO58" i="9"/>
  <c r="GP58" i="9" s="1"/>
  <c r="HU58" i="9"/>
  <c r="HV58" i="9" s="1"/>
  <c r="IM58" i="9"/>
  <c r="IN58" i="9" s="1"/>
  <c r="HW58" i="9"/>
  <c r="C58" i="15"/>
  <c r="IA58" i="9"/>
  <c r="HX58" i="9"/>
  <c r="AS19" i="9"/>
  <c r="JP60" i="9"/>
  <c r="BW59" i="9"/>
  <c r="FT60" i="9"/>
  <c r="Y60" i="9"/>
  <c r="DU60" i="9"/>
  <c r="HR60" i="9"/>
  <c r="LN60" i="9"/>
  <c r="BZ58" i="9" l="1"/>
  <c r="CA58" i="9" s="1"/>
  <c r="CC58" i="9"/>
  <c r="C58" i="12"/>
  <c r="Q58" i="12" s="1"/>
  <c r="CF58" i="9"/>
  <c r="CB58" i="9"/>
  <c r="BY59" i="9"/>
  <c r="CB59" i="9" s="1"/>
  <c r="BX60" i="9"/>
  <c r="HY58" i="9"/>
  <c r="HZ58" i="9" s="1"/>
  <c r="GA58" i="9"/>
  <c r="GB58" i="9" s="1"/>
  <c r="JW58" i="9"/>
  <c r="JX58" i="9" s="1"/>
  <c r="LU58" i="9"/>
  <c r="LV58" i="9" s="1"/>
  <c r="AF58" i="9"/>
  <c r="AG58" i="9" s="1"/>
  <c r="EB58" i="9"/>
  <c r="EC58" i="9" s="1"/>
  <c r="CD58" i="9"/>
  <c r="CE58" i="9" s="1"/>
  <c r="EO46" i="9"/>
  <c r="EP46" i="9" s="1"/>
  <c r="AA60" i="9"/>
  <c r="Z61" i="9"/>
  <c r="LO61" i="9"/>
  <c r="LP60" i="9"/>
  <c r="HT60" i="9"/>
  <c r="HS61" i="9"/>
  <c r="FV60" i="9"/>
  <c r="FU61" i="9"/>
  <c r="DW60" i="9"/>
  <c r="DV61" i="9"/>
  <c r="JQ61" i="9"/>
  <c r="JR60" i="9"/>
  <c r="T58" i="14"/>
  <c r="M58" i="14"/>
  <c r="L58" i="14"/>
  <c r="R58" i="14"/>
  <c r="K58" i="14"/>
  <c r="N58" i="14"/>
  <c r="P58" i="14"/>
  <c r="O58" i="10"/>
  <c r="Q58" i="10"/>
  <c r="M58" i="10"/>
  <c r="S58" i="10"/>
  <c r="L58" i="10"/>
  <c r="K58" i="10"/>
  <c r="T58" i="16"/>
  <c r="L58" i="16"/>
  <c r="P58" i="16"/>
  <c r="K58" i="16"/>
  <c r="R58" i="16"/>
  <c r="P58" i="17"/>
  <c r="L58" i="17"/>
  <c r="K58" i="17"/>
  <c r="R58" i="17"/>
  <c r="T58" i="17"/>
  <c r="C59" i="16"/>
  <c r="JY59" i="9"/>
  <c r="JU59" i="9"/>
  <c r="JV59" i="9"/>
  <c r="JS59" i="9"/>
  <c r="JT59" i="9" s="1"/>
  <c r="KK59" i="9"/>
  <c r="KL59" i="9" s="1"/>
  <c r="R58" i="15"/>
  <c r="L58" i="15"/>
  <c r="K58" i="15"/>
  <c r="T58" i="15"/>
  <c r="P58" i="15"/>
  <c r="N58" i="15"/>
  <c r="M58" i="15"/>
  <c r="S58" i="13"/>
  <c r="L58" i="13"/>
  <c r="M58" i="13"/>
  <c r="Q58" i="13"/>
  <c r="K58" i="13"/>
  <c r="O58" i="13"/>
  <c r="C59" i="10"/>
  <c r="AB59" i="9"/>
  <c r="AC59" i="9" s="1"/>
  <c r="AH59" i="9"/>
  <c r="AS59" i="9"/>
  <c r="AT59" i="9" s="1"/>
  <c r="AE59" i="9"/>
  <c r="AD59" i="9"/>
  <c r="C59" i="17"/>
  <c r="LS59" i="9"/>
  <c r="MI59" i="9"/>
  <c r="MJ59" i="9" s="1"/>
  <c r="LW59" i="9"/>
  <c r="LQ59" i="9"/>
  <c r="LR59" i="9" s="1"/>
  <c r="LT59" i="9"/>
  <c r="IM59" i="9"/>
  <c r="IN59" i="9" s="1"/>
  <c r="HX59" i="9"/>
  <c r="IA59" i="9"/>
  <c r="C59" i="15"/>
  <c r="HU59" i="9"/>
  <c r="HV59" i="9" s="1"/>
  <c r="HW59" i="9"/>
  <c r="C59" i="14"/>
  <c r="FZ59" i="9"/>
  <c r="FY59" i="9"/>
  <c r="FW59" i="9"/>
  <c r="FX59" i="9" s="1"/>
  <c r="GO59" i="9"/>
  <c r="GP59" i="9" s="1"/>
  <c r="GC59" i="9"/>
  <c r="EA59" i="9"/>
  <c r="DZ59" i="9"/>
  <c r="DX59" i="9"/>
  <c r="DY59" i="9" s="1"/>
  <c r="C59" i="13"/>
  <c r="ED59" i="9"/>
  <c r="EO59" i="9"/>
  <c r="EP59" i="9" s="1"/>
  <c r="AS20" i="9"/>
  <c r="JY35" i="9"/>
  <c r="JY34" i="9"/>
  <c r="LN61" i="9"/>
  <c r="HR61" i="9"/>
  <c r="DU61" i="9"/>
  <c r="FT61" i="9"/>
  <c r="JP61" i="9"/>
  <c r="Y61" i="9"/>
  <c r="BW60" i="9"/>
  <c r="CC59" i="9" l="1"/>
  <c r="K58" i="12"/>
  <c r="BZ59" i="9"/>
  <c r="CA59" i="9" s="1"/>
  <c r="S58" i="12"/>
  <c r="O58" i="12"/>
  <c r="CQ59" i="9"/>
  <c r="CR59" i="9" s="1"/>
  <c r="C59" i="12"/>
  <c r="S59" i="12" s="1"/>
  <c r="CF59" i="9"/>
  <c r="BY60" i="9"/>
  <c r="CQ60" i="9" s="1"/>
  <c r="CR60" i="9" s="1"/>
  <c r="BX61" i="9"/>
  <c r="LU59" i="9"/>
  <c r="LV59" i="9" s="1"/>
  <c r="HY59" i="9"/>
  <c r="HZ59" i="9" s="1"/>
  <c r="CD59" i="9"/>
  <c r="CE59" i="9" s="1"/>
  <c r="JW59" i="9"/>
  <c r="JX59" i="9" s="1"/>
  <c r="AF59" i="9"/>
  <c r="AG59" i="9" s="1"/>
  <c r="EB59" i="9"/>
  <c r="EC59" i="9" s="1"/>
  <c r="GA59" i="9"/>
  <c r="GB59" i="9" s="1"/>
  <c r="EO47" i="9"/>
  <c r="EP47" i="9" s="1"/>
  <c r="DW61" i="9"/>
  <c r="EO48" i="9" s="1"/>
  <c r="EP48" i="9" s="1"/>
  <c r="DV62" i="9"/>
  <c r="FV61" i="9"/>
  <c r="FU62" i="9"/>
  <c r="HS62" i="9"/>
  <c r="HT61" i="9"/>
  <c r="AA61" i="9"/>
  <c r="Z62" i="9"/>
  <c r="JQ62" i="9"/>
  <c r="JR61" i="9"/>
  <c r="LP61" i="9"/>
  <c r="LO62" i="9"/>
  <c r="P59" i="15"/>
  <c r="L59" i="15"/>
  <c r="N59" i="15"/>
  <c r="T59" i="15"/>
  <c r="R59" i="15"/>
  <c r="M59" i="15"/>
  <c r="K59" i="15"/>
  <c r="R59" i="16"/>
  <c r="L59" i="16"/>
  <c r="T59" i="16"/>
  <c r="P59" i="16"/>
  <c r="K59" i="16"/>
  <c r="C60" i="16"/>
  <c r="KK60" i="9"/>
  <c r="KL60" i="9" s="1"/>
  <c r="JY60" i="9"/>
  <c r="JS60" i="9"/>
  <c r="JT60" i="9" s="1"/>
  <c r="JU60" i="9"/>
  <c r="JV60" i="9"/>
  <c r="LW60" i="9"/>
  <c r="LT60" i="9"/>
  <c r="C60" i="17"/>
  <c r="LQ60" i="9"/>
  <c r="LR60" i="9" s="1"/>
  <c r="MI60" i="9"/>
  <c r="MJ60" i="9" s="1"/>
  <c r="LS60" i="9"/>
  <c r="K59" i="13"/>
  <c r="Q59" i="13"/>
  <c r="L59" i="13"/>
  <c r="S59" i="13"/>
  <c r="O59" i="13"/>
  <c r="M59" i="13"/>
  <c r="T59" i="14"/>
  <c r="N59" i="14"/>
  <c r="M59" i="14"/>
  <c r="R59" i="14"/>
  <c r="K59" i="14"/>
  <c r="P59" i="14"/>
  <c r="L59" i="14"/>
  <c r="R59" i="17"/>
  <c r="T59" i="17"/>
  <c r="K59" i="17"/>
  <c r="L59" i="17"/>
  <c r="P59" i="17"/>
  <c r="M59" i="10"/>
  <c r="Q59" i="10"/>
  <c r="K59" i="10"/>
  <c r="L59" i="10"/>
  <c r="O59" i="10"/>
  <c r="S59" i="10"/>
  <c r="ED60" i="9"/>
  <c r="DX60" i="9"/>
  <c r="DY60" i="9" s="1"/>
  <c r="DZ60" i="9"/>
  <c r="EA60" i="9"/>
  <c r="C60" i="13"/>
  <c r="EO60" i="9"/>
  <c r="EP60" i="9" s="1"/>
  <c r="C60" i="14"/>
  <c r="FW60" i="9"/>
  <c r="FX60" i="9" s="1"/>
  <c r="GO60" i="9"/>
  <c r="GP60" i="9" s="1"/>
  <c r="FZ60" i="9"/>
  <c r="FY60" i="9"/>
  <c r="GC60" i="9"/>
  <c r="C60" i="15"/>
  <c r="HW60" i="9"/>
  <c r="IA60" i="9"/>
  <c r="HU60" i="9"/>
  <c r="HV60" i="9" s="1"/>
  <c r="HX60" i="9"/>
  <c r="IM60" i="9"/>
  <c r="IN60" i="9" s="1"/>
  <c r="AE60" i="9"/>
  <c r="AS60" i="9"/>
  <c r="AT60" i="9" s="1"/>
  <c r="AD60" i="9"/>
  <c r="AB60" i="9"/>
  <c r="AC60" i="9" s="1"/>
  <c r="C60" i="10"/>
  <c r="AH60" i="9"/>
  <c r="AS21" i="9"/>
  <c r="DU62" i="9"/>
  <c r="JP62" i="9"/>
  <c r="LN62" i="9"/>
  <c r="HR62" i="9"/>
  <c r="Y62" i="9"/>
  <c r="BW61" i="9"/>
  <c r="FT62" i="9"/>
  <c r="O59" i="12" l="1"/>
  <c r="Q59" i="12"/>
  <c r="K59" i="12"/>
  <c r="CF60" i="9"/>
  <c r="CB60" i="9"/>
  <c r="C60" i="12"/>
  <c r="K60" i="12" s="1"/>
  <c r="CC60" i="9"/>
  <c r="BZ60" i="9"/>
  <c r="CA60" i="9" s="1"/>
  <c r="BY61" i="9"/>
  <c r="CB61" i="9" s="1"/>
  <c r="BX62" i="9"/>
  <c r="CD60" i="9"/>
  <c r="CE60" i="9" s="1"/>
  <c r="HY60" i="9"/>
  <c r="HZ60" i="9" s="1"/>
  <c r="AF60" i="9"/>
  <c r="AG60" i="9" s="1"/>
  <c r="GA60" i="9"/>
  <c r="GB60" i="9" s="1"/>
  <c r="LU60" i="9"/>
  <c r="LV60" i="9" s="1"/>
  <c r="EB60" i="9"/>
  <c r="EC60" i="9" s="1"/>
  <c r="JW60" i="9"/>
  <c r="JX60" i="9" s="1"/>
  <c r="LP62" i="9"/>
  <c r="LO63" i="9"/>
  <c r="Z63" i="9"/>
  <c r="AA62" i="9"/>
  <c r="FV62" i="9"/>
  <c r="FU63" i="9"/>
  <c r="DW62" i="9"/>
  <c r="DV63" i="9"/>
  <c r="JQ63" i="9"/>
  <c r="JR62" i="9"/>
  <c r="HS63" i="9"/>
  <c r="HT62" i="9"/>
  <c r="O60" i="12"/>
  <c r="C61" i="16"/>
  <c r="JU61" i="9"/>
  <c r="JS61" i="9"/>
  <c r="JT61" i="9" s="1"/>
  <c r="JV61" i="9"/>
  <c r="JY61" i="9"/>
  <c r="KK61" i="9"/>
  <c r="KL61" i="9" s="1"/>
  <c r="HX61" i="9"/>
  <c r="IM61" i="9"/>
  <c r="IN61" i="9" s="1"/>
  <c r="IA61" i="9"/>
  <c r="C61" i="15"/>
  <c r="HU61" i="9"/>
  <c r="HV61" i="9" s="1"/>
  <c r="HW61" i="9"/>
  <c r="K60" i="10"/>
  <c r="M60" i="10"/>
  <c r="L60" i="10"/>
  <c r="O60" i="10"/>
  <c r="Q60" i="10"/>
  <c r="S60" i="10"/>
  <c r="P60" i="15"/>
  <c r="R60" i="15"/>
  <c r="T60" i="15"/>
  <c r="N60" i="15"/>
  <c r="K60" i="15"/>
  <c r="M60" i="15"/>
  <c r="L60" i="15"/>
  <c r="T60" i="14"/>
  <c r="M60" i="14"/>
  <c r="L60" i="14"/>
  <c r="R60" i="14"/>
  <c r="K60" i="14"/>
  <c r="P60" i="14"/>
  <c r="N60" i="14"/>
  <c r="S60" i="13"/>
  <c r="M60" i="13"/>
  <c r="O60" i="13"/>
  <c r="L60" i="13"/>
  <c r="Q60" i="13"/>
  <c r="K60" i="13"/>
  <c r="R60" i="17"/>
  <c r="T60" i="17"/>
  <c r="P60" i="17"/>
  <c r="L60" i="17"/>
  <c r="K60" i="17"/>
  <c r="R60" i="16"/>
  <c r="K60" i="16"/>
  <c r="P60" i="16"/>
  <c r="L60" i="16"/>
  <c r="T60" i="16"/>
  <c r="C61" i="17"/>
  <c r="LS61" i="9"/>
  <c r="LW61" i="9"/>
  <c r="MI61" i="9"/>
  <c r="MJ61" i="9" s="1"/>
  <c r="LT61" i="9"/>
  <c r="LQ61" i="9"/>
  <c r="LR61" i="9" s="1"/>
  <c r="AD61" i="9"/>
  <c r="C61" i="10"/>
  <c r="AH61" i="9"/>
  <c r="AS61" i="9"/>
  <c r="AT61" i="9" s="1"/>
  <c r="AB61" i="9"/>
  <c r="AC61" i="9" s="1"/>
  <c r="AE61" i="9"/>
  <c r="C61" i="14"/>
  <c r="FY61" i="9"/>
  <c r="FZ61" i="9"/>
  <c r="GC61" i="9"/>
  <c r="FW61" i="9"/>
  <c r="FX61" i="9" s="1"/>
  <c r="GO61" i="9"/>
  <c r="GP61" i="9" s="1"/>
  <c r="C61" i="13"/>
  <c r="ED61" i="9"/>
  <c r="DZ61" i="9"/>
  <c r="EO61" i="9"/>
  <c r="EP61" i="9" s="1"/>
  <c r="EA61" i="9"/>
  <c r="DX61" i="9"/>
  <c r="DY61" i="9" s="1"/>
  <c r="AS22" i="9"/>
  <c r="LW33" i="9"/>
  <c r="LW32" i="9"/>
  <c r="LW31" i="9"/>
  <c r="FT63" i="9"/>
  <c r="LN63" i="9"/>
  <c r="BW62" i="9"/>
  <c r="Y63" i="9"/>
  <c r="JP63" i="9"/>
  <c r="DU63" i="9"/>
  <c r="HR63" i="9"/>
  <c r="CQ61" i="9" l="1"/>
  <c r="CR61" i="9" s="1"/>
  <c r="CF61" i="9"/>
  <c r="C61" i="12"/>
  <c r="K61" i="12" s="1"/>
  <c r="BZ61" i="9"/>
  <c r="CA61" i="9" s="1"/>
  <c r="CC61" i="9"/>
  <c r="CD61" i="9" s="1"/>
  <c r="CE61" i="9" s="1"/>
  <c r="Q60" i="12"/>
  <c r="S60" i="12"/>
  <c r="BY62" i="9"/>
  <c r="BZ62" i="9" s="1"/>
  <c r="CA62" i="9" s="1"/>
  <c r="BX63" i="9"/>
  <c r="AF61" i="9"/>
  <c r="AG61" i="9" s="1"/>
  <c r="JW61" i="9"/>
  <c r="JX61" i="9" s="1"/>
  <c r="EB61" i="9"/>
  <c r="EC61" i="9" s="1"/>
  <c r="GA61" i="9"/>
  <c r="GB61" i="9" s="1"/>
  <c r="LU61" i="9"/>
  <c r="LV61" i="9" s="1"/>
  <c r="HY61" i="9"/>
  <c r="HZ61" i="9" s="1"/>
  <c r="DW63" i="9"/>
  <c r="DV64" i="9"/>
  <c r="FV63" i="9"/>
  <c r="FU64" i="9"/>
  <c r="LP63" i="9"/>
  <c r="LO64" i="9"/>
  <c r="HT63" i="9"/>
  <c r="HS64" i="9"/>
  <c r="JR63" i="9"/>
  <c r="JQ64" i="9"/>
  <c r="Z64" i="9"/>
  <c r="AA63" i="9"/>
  <c r="K61" i="10"/>
  <c r="Q61" i="10"/>
  <c r="S61" i="10"/>
  <c r="O61" i="10"/>
  <c r="M61" i="10"/>
  <c r="L61" i="10"/>
  <c r="T61" i="15"/>
  <c r="R61" i="15"/>
  <c r="M61" i="15"/>
  <c r="P61" i="15"/>
  <c r="K61" i="15"/>
  <c r="N61" i="15"/>
  <c r="L61" i="15"/>
  <c r="IA62" i="9"/>
  <c r="IM62" i="9"/>
  <c r="IN62" i="9" s="1"/>
  <c r="HX62" i="9"/>
  <c r="C62" i="15"/>
  <c r="HW62" i="9"/>
  <c r="HU62" i="9"/>
  <c r="HV62" i="9" s="1"/>
  <c r="JU62" i="9"/>
  <c r="C62" i="16"/>
  <c r="JV62" i="9"/>
  <c r="JS62" i="9"/>
  <c r="JT62" i="9" s="1"/>
  <c r="JY62" i="9"/>
  <c r="KK62" i="9"/>
  <c r="KL62" i="9" s="1"/>
  <c r="AD62" i="9"/>
  <c r="C62" i="10"/>
  <c r="AH62" i="9"/>
  <c r="AB62" i="9"/>
  <c r="AC62" i="9" s="1"/>
  <c r="AS62" i="9"/>
  <c r="AT62" i="9" s="1"/>
  <c r="AE62" i="9"/>
  <c r="S61" i="13"/>
  <c r="M61" i="13"/>
  <c r="Q61" i="13"/>
  <c r="K61" i="13"/>
  <c r="O61" i="13"/>
  <c r="L61" i="13"/>
  <c r="L61" i="14"/>
  <c r="T61" i="14"/>
  <c r="N61" i="14"/>
  <c r="P61" i="14"/>
  <c r="M61" i="14"/>
  <c r="K61" i="14"/>
  <c r="R61" i="14"/>
  <c r="T61" i="17"/>
  <c r="R61" i="17"/>
  <c r="P61" i="17"/>
  <c r="K61" i="17"/>
  <c r="L61" i="17"/>
  <c r="R61" i="16"/>
  <c r="P61" i="16"/>
  <c r="L61" i="16"/>
  <c r="K61" i="16"/>
  <c r="T61" i="16"/>
  <c r="DZ62" i="9"/>
  <c r="EO62" i="9"/>
  <c r="EP62" i="9" s="1"/>
  <c r="C62" i="13"/>
  <c r="EA62" i="9"/>
  <c r="DX62" i="9"/>
  <c r="DY62" i="9" s="1"/>
  <c r="ED62" i="9"/>
  <c r="C62" i="14"/>
  <c r="GC62" i="9"/>
  <c r="FZ62" i="9"/>
  <c r="FY62" i="9"/>
  <c r="FW62" i="9"/>
  <c r="FX62" i="9" s="1"/>
  <c r="GO62" i="9"/>
  <c r="GP62" i="9" s="1"/>
  <c r="LT62" i="9"/>
  <c r="C62" i="17"/>
  <c r="MI62" i="9"/>
  <c r="MJ62" i="9" s="1"/>
  <c r="LS62" i="9"/>
  <c r="LW62" i="9"/>
  <c r="LQ62" i="9"/>
  <c r="LR62" i="9" s="1"/>
  <c r="AS23" i="9"/>
  <c r="HR64" i="9"/>
  <c r="DU64" i="9"/>
  <c r="JP64" i="9"/>
  <c r="BW63" i="9"/>
  <c r="Y64" i="9"/>
  <c r="FT64" i="9"/>
  <c r="LN64" i="9"/>
  <c r="CC62" i="9" l="1"/>
  <c r="CB62" i="9"/>
  <c r="CF62" i="9"/>
  <c r="CQ62" i="9"/>
  <c r="CR62" i="9" s="1"/>
  <c r="C62" i="12"/>
  <c r="K62" i="12" s="1"/>
  <c r="Q61" i="12"/>
  <c r="S61" i="12"/>
  <c r="O61" i="12"/>
  <c r="BX64" i="9"/>
  <c r="BY63" i="9"/>
  <c r="CQ63" i="9" s="1"/>
  <c r="CR63" i="9" s="1"/>
  <c r="CD62" i="9"/>
  <c r="CE62" i="9" s="1"/>
  <c r="AF62" i="9"/>
  <c r="AG62" i="9" s="1"/>
  <c r="LU62" i="9"/>
  <c r="LV62" i="9" s="1"/>
  <c r="GA62" i="9"/>
  <c r="GB62" i="9" s="1"/>
  <c r="HY62" i="9"/>
  <c r="HZ62" i="9" s="1"/>
  <c r="JW62" i="9"/>
  <c r="JX62" i="9" s="1"/>
  <c r="EB62" i="9"/>
  <c r="EC62" i="9" s="1"/>
  <c r="JQ65" i="9"/>
  <c r="JR64" i="9"/>
  <c r="HS65" i="9"/>
  <c r="HT64" i="9"/>
  <c r="LP64" i="9"/>
  <c r="LO65" i="9"/>
  <c r="FV64" i="9"/>
  <c r="FU65" i="9"/>
  <c r="DV65" i="9"/>
  <c r="DW64" i="9"/>
  <c r="AA64" i="9"/>
  <c r="Z65" i="9"/>
  <c r="P62" i="17"/>
  <c r="L62" i="17"/>
  <c r="K62" i="17"/>
  <c r="R62" i="17"/>
  <c r="T62" i="17"/>
  <c r="AB63" i="9"/>
  <c r="AC63" i="9" s="1"/>
  <c r="C63" i="10"/>
  <c r="AH63" i="9"/>
  <c r="AE63" i="9"/>
  <c r="AD63" i="9"/>
  <c r="AS63" i="9"/>
  <c r="AT63" i="9" s="1"/>
  <c r="T62" i="14"/>
  <c r="N62" i="14"/>
  <c r="R62" i="14"/>
  <c r="M62" i="14"/>
  <c r="K62" i="14"/>
  <c r="P62" i="14"/>
  <c r="L62" i="14"/>
  <c r="Q62" i="13"/>
  <c r="O62" i="13"/>
  <c r="M62" i="13"/>
  <c r="S62" i="13"/>
  <c r="L62" i="13"/>
  <c r="K62" i="13"/>
  <c r="Q62" i="10"/>
  <c r="S62" i="10"/>
  <c r="K62" i="10"/>
  <c r="O62" i="10"/>
  <c r="L62" i="10"/>
  <c r="M62" i="10"/>
  <c r="R62" i="16"/>
  <c r="L62" i="16"/>
  <c r="T62" i="16"/>
  <c r="P62" i="16"/>
  <c r="K62" i="16"/>
  <c r="R62" i="15"/>
  <c r="T62" i="15"/>
  <c r="P62" i="15"/>
  <c r="N62" i="15"/>
  <c r="M62" i="15"/>
  <c r="K62" i="15"/>
  <c r="L62" i="15"/>
  <c r="C63" i="16"/>
  <c r="KK63" i="9"/>
  <c r="KL63" i="9" s="1"/>
  <c r="JY63" i="9"/>
  <c r="JS63" i="9"/>
  <c r="JT63" i="9" s="1"/>
  <c r="JU63" i="9"/>
  <c r="JV63" i="9"/>
  <c r="C63" i="15"/>
  <c r="HW63" i="9"/>
  <c r="IA63" i="9"/>
  <c r="IM63" i="9"/>
  <c r="IN63" i="9" s="1"/>
  <c r="HX63" i="9"/>
  <c r="HU63" i="9"/>
  <c r="HV63" i="9" s="1"/>
  <c r="C63" i="17"/>
  <c r="LW63" i="9"/>
  <c r="LS63" i="9"/>
  <c r="LQ63" i="9"/>
  <c r="LR63" i="9" s="1"/>
  <c r="LT63" i="9"/>
  <c r="MI63" i="9"/>
  <c r="MJ63" i="9" s="1"/>
  <c r="C63" i="14"/>
  <c r="GC63" i="9"/>
  <c r="FY63" i="9"/>
  <c r="FZ63" i="9"/>
  <c r="GO63" i="9"/>
  <c r="GP63" i="9" s="1"/>
  <c r="FW63" i="9"/>
  <c r="FX63" i="9" s="1"/>
  <c r="ED63" i="9"/>
  <c r="DX63" i="9"/>
  <c r="DY63" i="9" s="1"/>
  <c r="EO63" i="9"/>
  <c r="EP63" i="9" s="1"/>
  <c r="C63" i="13"/>
  <c r="DZ63" i="9"/>
  <c r="EA63" i="9"/>
  <c r="IN45" i="9"/>
  <c r="IN37" i="9"/>
  <c r="IN44" i="9"/>
  <c r="IN43" i="9"/>
  <c r="IN36" i="9"/>
  <c r="AS24" i="9"/>
  <c r="HR65" i="9"/>
  <c r="JP65" i="9"/>
  <c r="Y65" i="9"/>
  <c r="DU65" i="9"/>
  <c r="LN65" i="9"/>
  <c r="FT65" i="9"/>
  <c r="BW64" i="9"/>
  <c r="Q62" i="12" l="1"/>
  <c r="O62" i="12"/>
  <c r="S62" i="12"/>
  <c r="CC63" i="9"/>
  <c r="CD63" i="9" s="1"/>
  <c r="CE63" i="9" s="1"/>
  <c r="CB63" i="9"/>
  <c r="C63" i="12"/>
  <c r="K63" i="12" s="1"/>
  <c r="CF63" i="9"/>
  <c r="BZ63" i="9"/>
  <c r="CA63" i="9" s="1"/>
  <c r="BX65" i="9"/>
  <c r="BY64" i="9"/>
  <c r="CB64" i="9" s="1"/>
  <c r="EB63" i="9"/>
  <c r="EC63" i="9" s="1"/>
  <c r="GA63" i="9"/>
  <c r="GB63" i="9" s="1"/>
  <c r="JW63" i="9"/>
  <c r="JX63" i="9" s="1"/>
  <c r="HY63" i="9"/>
  <c r="HZ63" i="9" s="1"/>
  <c r="LU63" i="9"/>
  <c r="LV63" i="9" s="1"/>
  <c r="AF63" i="9"/>
  <c r="AG63" i="9" s="1"/>
  <c r="AA65" i="9"/>
  <c r="Z66" i="9"/>
  <c r="FV65" i="9"/>
  <c r="FU66" i="9"/>
  <c r="LP65" i="9"/>
  <c r="LO66" i="9"/>
  <c r="DV66" i="9"/>
  <c r="DW65" i="9"/>
  <c r="HT65" i="9"/>
  <c r="HS66" i="9"/>
  <c r="JQ66" i="9"/>
  <c r="JR65" i="9"/>
  <c r="Q63" i="12"/>
  <c r="CQ64" i="9"/>
  <c r="CR64" i="9" s="1"/>
  <c r="ED64" i="9"/>
  <c r="EA64" i="9"/>
  <c r="DZ64" i="9"/>
  <c r="C64" i="13"/>
  <c r="DX64" i="9"/>
  <c r="DY64" i="9" s="1"/>
  <c r="EO64" i="9"/>
  <c r="EP64" i="9" s="1"/>
  <c r="C64" i="15"/>
  <c r="HW64" i="9"/>
  <c r="IA64" i="9"/>
  <c r="HU64" i="9"/>
  <c r="HV64" i="9" s="1"/>
  <c r="IM64" i="9"/>
  <c r="IN64" i="9" s="1"/>
  <c r="HX64" i="9"/>
  <c r="C64" i="16"/>
  <c r="JU64" i="9"/>
  <c r="JY64" i="9"/>
  <c r="JV64" i="9"/>
  <c r="KK64" i="9"/>
  <c r="KL64" i="9" s="1"/>
  <c r="JS64" i="9"/>
  <c r="JT64" i="9" s="1"/>
  <c r="S63" i="13"/>
  <c r="K63" i="13"/>
  <c r="O63" i="13"/>
  <c r="M63" i="13"/>
  <c r="Q63" i="13"/>
  <c r="L63" i="13"/>
  <c r="K63" i="14"/>
  <c r="M63" i="14"/>
  <c r="P63" i="14"/>
  <c r="T63" i="14"/>
  <c r="N63" i="14"/>
  <c r="R63" i="14"/>
  <c r="L63" i="14"/>
  <c r="P63" i="17"/>
  <c r="K63" i="17"/>
  <c r="L63" i="17"/>
  <c r="T63" i="17"/>
  <c r="R63" i="17"/>
  <c r="R63" i="15"/>
  <c r="K63" i="15"/>
  <c r="M63" i="15"/>
  <c r="T63" i="15"/>
  <c r="P63" i="15"/>
  <c r="L63" i="15"/>
  <c r="N63" i="15"/>
  <c r="T63" i="16"/>
  <c r="P63" i="16"/>
  <c r="L63" i="16"/>
  <c r="R63" i="16"/>
  <c r="K63" i="16"/>
  <c r="O63" i="10"/>
  <c r="M63" i="10"/>
  <c r="Q63" i="10"/>
  <c r="S63" i="10"/>
  <c r="L63" i="10"/>
  <c r="K63" i="10"/>
  <c r="AS64" i="9"/>
  <c r="AT64" i="9" s="1"/>
  <c r="AE64" i="9"/>
  <c r="AH64" i="9"/>
  <c r="AD64" i="9"/>
  <c r="C64" i="10"/>
  <c r="AB64" i="9"/>
  <c r="AC64" i="9" s="1"/>
  <c r="C64" i="14"/>
  <c r="FY64" i="9"/>
  <c r="GO64" i="9"/>
  <c r="GP64" i="9" s="1"/>
  <c r="FZ64" i="9"/>
  <c r="FW64" i="9"/>
  <c r="FX64" i="9" s="1"/>
  <c r="GC64" i="9"/>
  <c r="LQ64" i="9"/>
  <c r="LR64" i="9" s="1"/>
  <c r="LS64" i="9"/>
  <c r="LT64" i="9"/>
  <c r="C64" i="17"/>
  <c r="LW64" i="9"/>
  <c r="MI64" i="9"/>
  <c r="MJ64" i="9" s="1"/>
  <c r="AS25" i="9"/>
  <c r="DU66" i="9"/>
  <c r="JP66" i="9"/>
  <c r="LN66" i="9"/>
  <c r="BW65" i="9"/>
  <c r="HR66" i="9"/>
  <c r="FT66" i="9"/>
  <c r="Y66" i="9"/>
  <c r="O63" i="12" l="1"/>
  <c r="C64" i="12"/>
  <c r="S64" i="12" s="1"/>
  <c r="S63" i="12"/>
  <c r="BZ64" i="9"/>
  <c r="CA64" i="9" s="1"/>
  <c r="CC64" i="9"/>
  <c r="CF64" i="9"/>
  <c r="BY65" i="9"/>
  <c r="CQ65" i="9" s="1"/>
  <c r="CR65" i="9" s="1"/>
  <c r="BX66" i="9"/>
  <c r="LU64" i="9"/>
  <c r="LV64" i="9" s="1"/>
  <c r="CD64" i="9"/>
  <c r="CE64" i="9" s="1"/>
  <c r="GA64" i="9"/>
  <c r="GB64" i="9" s="1"/>
  <c r="AF64" i="9"/>
  <c r="AG64" i="9" s="1"/>
  <c r="JW64" i="9"/>
  <c r="JX64" i="9" s="1"/>
  <c r="HY64" i="9"/>
  <c r="HZ64" i="9" s="1"/>
  <c r="EB64" i="9"/>
  <c r="EC64" i="9" s="1"/>
  <c r="HS67" i="9"/>
  <c r="HT66" i="9"/>
  <c r="LO67" i="9"/>
  <c r="LP66" i="9"/>
  <c r="FU67" i="9"/>
  <c r="FV66" i="9"/>
  <c r="AA66" i="9"/>
  <c r="Z67" i="9"/>
  <c r="JR66" i="9"/>
  <c r="JQ67" i="9"/>
  <c r="DW66" i="9"/>
  <c r="DV67" i="9"/>
  <c r="R64" i="17"/>
  <c r="T64" i="17"/>
  <c r="P64" i="17"/>
  <c r="L64" i="17"/>
  <c r="K64" i="17"/>
  <c r="Q64" i="13"/>
  <c r="K64" i="13"/>
  <c r="M64" i="13"/>
  <c r="S64" i="13"/>
  <c r="L64" i="13"/>
  <c r="O64" i="13"/>
  <c r="C65" i="16"/>
  <c r="JY65" i="9"/>
  <c r="JU65" i="9"/>
  <c r="JV65" i="9"/>
  <c r="KK65" i="9"/>
  <c r="KL65" i="9" s="1"/>
  <c r="JS65" i="9"/>
  <c r="JT65" i="9" s="1"/>
  <c r="C65" i="13"/>
  <c r="ED65" i="9"/>
  <c r="DX65" i="9"/>
  <c r="DY65" i="9" s="1"/>
  <c r="EA65" i="9"/>
  <c r="DZ65" i="9"/>
  <c r="EO65" i="9"/>
  <c r="EP65" i="9" s="1"/>
  <c r="CB65" i="9"/>
  <c r="K64" i="14"/>
  <c r="R64" i="14"/>
  <c r="N64" i="14"/>
  <c r="T64" i="14"/>
  <c r="L64" i="14"/>
  <c r="M64" i="14"/>
  <c r="P64" i="14"/>
  <c r="L64" i="10"/>
  <c r="K64" i="10"/>
  <c r="Q64" i="10"/>
  <c r="M64" i="10"/>
  <c r="O64" i="10"/>
  <c r="S64" i="10"/>
  <c r="R64" i="16"/>
  <c r="K64" i="16"/>
  <c r="T64" i="16"/>
  <c r="P64" i="16"/>
  <c r="L64" i="16"/>
  <c r="T64" i="15"/>
  <c r="R64" i="15"/>
  <c r="P64" i="15"/>
  <c r="N64" i="15"/>
  <c r="K64" i="15"/>
  <c r="L64" i="15"/>
  <c r="M64" i="15"/>
  <c r="C65" i="15"/>
  <c r="IM65" i="9"/>
  <c r="IN65" i="9" s="1"/>
  <c r="HW65" i="9"/>
  <c r="HX65" i="9"/>
  <c r="HU65" i="9"/>
  <c r="HV65" i="9" s="1"/>
  <c r="IA65" i="9"/>
  <c r="C65" i="17"/>
  <c r="LS65" i="9"/>
  <c r="LW65" i="9"/>
  <c r="LQ65" i="9"/>
  <c r="LR65" i="9" s="1"/>
  <c r="MI65" i="9"/>
  <c r="MJ65" i="9" s="1"/>
  <c r="LT65" i="9"/>
  <c r="C65" i="14"/>
  <c r="GC65" i="9"/>
  <c r="GO65" i="9"/>
  <c r="GP65" i="9" s="1"/>
  <c r="FY65" i="9"/>
  <c r="FW65" i="9"/>
  <c r="FX65" i="9" s="1"/>
  <c r="FZ65" i="9"/>
  <c r="AS65" i="9"/>
  <c r="AT65" i="9" s="1"/>
  <c r="AE65" i="9"/>
  <c r="C65" i="10"/>
  <c r="AB65" i="9"/>
  <c r="AC65" i="9" s="1"/>
  <c r="AH65" i="9"/>
  <c r="AD65" i="9"/>
  <c r="AS26" i="9"/>
  <c r="DU67" i="9"/>
  <c r="JP67" i="9"/>
  <c r="LN67" i="9"/>
  <c r="FT67" i="9"/>
  <c r="Y67" i="9"/>
  <c r="BW66" i="9"/>
  <c r="HR67" i="9"/>
  <c r="Q64" i="12" l="1"/>
  <c r="CC65" i="9"/>
  <c r="CD65" i="9" s="1"/>
  <c r="CE65" i="9" s="1"/>
  <c r="K64" i="12"/>
  <c r="O64" i="12"/>
  <c r="C65" i="12"/>
  <c r="S65" i="12" s="1"/>
  <c r="CF65" i="9"/>
  <c r="BZ65" i="9"/>
  <c r="CA65" i="9" s="1"/>
  <c r="BY66" i="9"/>
  <c r="BZ66" i="9" s="1"/>
  <c r="CA66" i="9" s="1"/>
  <c r="BX67" i="9"/>
  <c r="GA65" i="9"/>
  <c r="GB65" i="9" s="1"/>
  <c r="LU65" i="9"/>
  <c r="LV65" i="9" s="1"/>
  <c r="HY65" i="9"/>
  <c r="HZ65" i="9" s="1"/>
  <c r="EB65" i="9"/>
  <c r="EC65" i="9" s="1"/>
  <c r="JW65" i="9"/>
  <c r="JX65" i="9" s="1"/>
  <c r="AF65" i="9"/>
  <c r="AG65" i="9" s="1"/>
  <c r="DV68" i="9"/>
  <c r="DW67" i="9"/>
  <c r="JQ68" i="9"/>
  <c r="JR67" i="9"/>
  <c r="AA67" i="9"/>
  <c r="Z68" i="9"/>
  <c r="FU68" i="9"/>
  <c r="FV67" i="9"/>
  <c r="LO68" i="9"/>
  <c r="LP67" i="9"/>
  <c r="HT67" i="9"/>
  <c r="HS68" i="9"/>
  <c r="S65" i="13"/>
  <c r="L65" i="13"/>
  <c r="Q65" i="13"/>
  <c r="O65" i="13"/>
  <c r="K65" i="13"/>
  <c r="M65" i="13"/>
  <c r="R65" i="16"/>
  <c r="P65" i="16"/>
  <c r="K65" i="16"/>
  <c r="T65" i="16"/>
  <c r="L65" i="16"/>
  <c r="C66" i="14"/>
  <c r="FY66" i="9"/>
  <c r="GC66" i="9"/>
  <c r="FW66" i="9"/>
  <c r="FX66" i="9" s="1"/>
  <c r="FZ66" i="9"/>
  <c r="GO66" i="9"/>
  <c r="GP66" i="9" s="1"/>
  <c r="LS66" i="9"/>
  <c r="LQ66" i="9"/>
  <c r="LR66" i="9" s="1"/>
  <c r="LW66" i="9"/>
  <c r="C66" i="17"/>
  <c r="MI66" i="9"/>
  <c r="MJ66" i="9" s="1"/>
  <c r="LT66" i="9"/>
  <c r="C66" i="15"/>
  <c r="HU66" i="9"/>
  <c r="HV66" i="9" s="1"/>
  <c r="HW66" i="9"/>
  <c r="IA66" i="9"/>
  <c r="HX66" i="9"/>
  <c r="IM66" i="9"/>
  <c r="IN66" i="9" s="1"/>
  <c r="M65" i="10"/>
  <c r="K65" i="10"/>
  <c r="L65" i="10"/>
  <c r="S65" i="10"/>
  <c r="Q65" i="10"/>
  <c r="O65" i="10"/>
  <c r="M65" i="14"/>
  <c r="R65" i="14"/>
  <c r="N65" i="14"/>
  <c r="P65" i="14"/>
  <c r="L65" i="14"/>
  <c r="T65" i="14"/>
  <c r="K65" i="14"/>
  <c r="T65" i="17"/>
  <c r="R65" i="17"/>
  <c r="P65" i="17"/>
  <c r="L65" i="17"/>
  <c r="K65" i="17"/>
  <c r="T65" i="15"/>
  <c r="R65" i="15"/>
  <c r="P65" i="15"/>
  <c r="N65" i="15"/>
  <c r="K65" i="15"/>
  <c r="L65" i="15"/>
  <c r="M65" i="15"/>
  <c r="K65" i="12"/>
  <c r="EA66" i="9"/>
  <c r="C66" i="13"/>
  <c r="EO66" i="9"/>
  <c r="EP66" i="9" s="1"/>
  <c r="DZ66" i="9"/>
  <c r="ED66" i="9"/>
  <c r="DX66" i="9"/>
  <c r="DY66" i="9" s="1"/>
  <c r="C66" i="16"/>
  <c r="JU66" i="9"/>
  <c r="JV66" i="9"/>
  <c r="JY66" i="9"/>
  <c r="KK66" i="9"/>
  <c r="KL66" i="9" s="1"/>
  <c r="JS66" i="9"/>
  <c r="JT66" i="9" s="1"/>
  <c r="AS66" i="9"/>
  <c r="AT66" i="9" s="1"/>
  <c r="AE66" i="9"/>
  <c r="AH66" i="9"/>
  <c r="C66" i="10"/>
  <c r="AD66" i="9"/>
  <c r="AB66" i="9"/>
  <c r="AC66" i="9" s="1"/>
  <c r="AS27" i="9"/>
  <c r="HR68" i="9"/>
  <c r="DU68" i="9"/>
  <c r="FT68" i="9"/>
  <c r="BW67" i="9"/>
  <c r="LN68" i="9"/>
  <c r="Y68" i="9"/>
  <c r="JP68" i="9"/>
  <c r="Q65" i="12" l="1"/>
  <c r="O65" i="12"/>
  <c r="CC66" i="9"/>
  <c r="CB66" i="9"/>
  <c r="C66" i="12"/>
  <c r="Q66" i="12" s="1"/>
  <c r="CQ66" i="9"/>
  <c r="CR66" i="9" s="1"/>
  <c r="CF66" i="9"/>
  <c r="BY67" i="9"/>
  <c r="CC67" i="9" s="1"/>
  <c r="BX68" i="9"/>
  <c r="GA66" i="9"/>
  <c r="GB66" i="9" s="1"/>
  <c r="CD66" i="9"/>
  <c r="CE66" i="9" s="1"/>
  <c r="AF66" i="9"/>
  <c r="AG66" i="9" s="1"/>
  <c r="JW66" i="9"/>
  <c r="JX66" i="9" s="1"/>
  <c r="EB66" i="9"/>
  <c r="EC66" i="9" s="1"/>
  <c r="LU66" i="9"/>
  <c r="LV66" i="9" s="1"/>
  <c r="HY66" i="9"/>
  <c r="HZ66" i="9" s="1"/>
  <c r="HS69" i="9"/>
  <c r="HT68" i="9"/>
  <c r="Z69" i="9"/>
  <c r="AA68" i="9"/>
  <c r="LP68" i="9"/>
  <c r="LO69" i="9"/>
  <c r="FV68" i="9"/>
  <c r="FU69" i="9"/>
  <c r="JQ69" i="9"/>
  <c r="JR68" i="9"/>
  <c r="DV69" i="9"/>
  <c r="DW68" i="9"/>
  <c r="K66" i="13"/>
  <c r="M66" i="13"/>
  <c r="L66" i="13"/>
  <c r="S66" i="13"/>
  <c r="Q66" i="13"/>
  <c r="O66" i="13"/>
  <c r="T66" i="15"/>
  <c r="R66" i="15"/>
  <c r="P66" i="15"/>
  <c r="L66" i="15"/>
  <c r="N66" i="15"/>
  <c r="M66" i="15"/>
  <c r="K66" i="15"/>
  <c r="T66" i="14"/>
  <c r="K66" i="14"/>
  <c r="N66" i="14"/>
  <c r="L66" i="14"/>
  <c r="P66" i="14"/>
  <c r="R66" i="14"/>
  <c r="M66" i="14"/>
  <c r="C67" i="17"/>
  <c r="LT67" i="9"/>
  <c r="LS67" i="9"/>
  <c r="LW67" i="9"/>
  <c r="LQ67" i="9"/>
  <c r="LR67" i="9" s="1"/>
  <c r="MI67" i="9"/>
  <c r="MJ67" i="9" s="1"/>
  <c r="C67" i="14"/>
  <c r="FZ67" i="9"/>
  <c r="GO67" i="9"/>
  <c r="GP67" i="9" s="1"/>
  <c r="GC67" i="9"/>
  <c r="FY67" i="9"/>
  <c r="FW67" i="9"/>
  <c r="FX67" i="9" s="1"/>
  <c r="JU67" i="9"/>
  <c r="JY67" i="9"/>
  <c r="C67" i="16"/>
  <c r="JS67" i="9"/>
  <c r="JT67" i="9" s="1"/>
  <c r="KK67" i="9"/>
  <c r="KL67" i="9" s="1"/>
  <c r="JV67" i="9"/>
  <c r="EA67" i="9"/>
  <c r="EO67" i="9"/>
  <c r="EP67" i="9" s="1"/>
  <c r="DX67" i="9"/>
  <c r="DY67" i="9" s="1"/>
  <c r="ED67" i="9"/>
  <c r="DZ67" i="9"/>
  <c r="C67" i="13"/>
  <c r="Q66" i="10"/>
  <c r="L66" i="10"/>
  <c r="O66" i="10"/>
  <c r="M66" i="10"/>
  <c r="S66" i="10"/>
  <c r="K66" i="10"/>
  <c r="R66" i="16"/>
  <c r="P66" i="16"/>
  <c r="L66" i="16"/>
  <c r="K66" i="16"/>
  <c r="T66" i="16"/>
  <c r="P66" i="17"/>
  <c r="T66" i="17"/>
  <c r="R66" i="17"/>
  <c r="L66" i="17"/>
  <c r="K66" i="17"/>
  <c r="C67" i="15"/>
  <c r="HW67" i="9"/>
  <c r="IM67" i="9"/>
  <c r="IN67" i="9" s="1"/>
  <c r="HX67" i="9"/>
  <c r="IA67" i="9"/>
  <c r="HU67" i="9"/>
  <c r="HV67" i="9" s="1"/>
  <c r="AB67" i="9"/>
  <c r="AC67" i="9" s="1"/>
  <c r="AD67" i="9"/>
  <c r="AH67" i="9"/>
  <c r="AS67" i="9"/>
  <c r="AT67" i="9" s="1"/>
  <c r="AE67" i="9"/>
  <c r="C67" i="10"/>
  <c r="AS28" i="9"/>
  <c r="LN69" i="9"/>
  <c r="JP69" i="9"/>
  <c r="DU69" i="9"/>
  <c r="BW68" i="9"/>
  <c r="HR69" i="9"/>
  <c r="Y69" i="9"/>
  <c r="FT69" i="9"/>
  <c r="CF67" i="9" l="1"/>
  <c r="CB67" i="9"/>
  <c r="CQ67" i="9"/>
  <c r="CR67" i="9" s="1"/>
  <c r="C67" i="12"/>
  <c r="O67" i="12" s="1"/>
  <c r="S66" i="12"/>
  <c r="K66" i="12"/>
  <c r="O66" i="12"/>
  <c r="BZ67" i="9"/>
  <c r="CA67" i="9" s="1"/>
  <c r="BX69" i="9"/>
  <c r="BY68" i="9"/>
  <c r="CB68" i="9" s="1"/>
  <c r="HY67" i="9"/>
  <c r="HZ67" i="9" s="1"/>
  <c r="CD67" i="9"/>
  <c r="CE67" i="9" s="1"/>
  <c r="GA67" i="9"/>
  <c r="GB67" i="9" s="1"/>
  <c r="JW67" i="9"/>
  <c r="JX67" i="9" s="1"/>
  <c r="LU67" i="9"/>
  <c r="LV67" i="9" s="1"/>
  <c r="AF67" i="9"/>
  <c r="AG67" i="9" s="1"/>
  <c r="EB67" i="9"/>
  <c r="EC67" i="9" s="1"/>
  <c r="FV69" i="9"/>
  <c r="FU70" i="9"/>
  <c r="LP69" i="9"/>
  <c r="LO70" i="9"/>
  <c r="DV70" i="9"/>
  <c r="DW69" i="9"/>
  <c r="JQ70" i="9"/>
  <c r="JR69" i="9"/>
  <c r="AA69" i="9"/>
  <c r="Z70" i="9"/>
  <c r="HS70" i="9"/>
  <c r="HT69" i="9"/>
  <c r="S67" i="10"/>
  <c r="Q67" i="10"/>
  <c r="K67" i="10"/>
  <c r="O67" i="10"/>
  <c r="M67" i="10"/>
  <c r="L67" i="10"/>
  <c r="O67" i="13"/>
  <c r="K67" i="13"/>
  <c r="M67" i="13"/>
  <c r="S67" i="13"/>
  <c r="L67" i="13"/>
  <c r="Q67" i="13"/>
  <c r="C68" i="13"/>
  <c r="DZ68" i="9"/>
  <c r="ED68" i="9"/>
  <c r="EA68" i="9"/>
  <c r="EO68" i="9"/>
  <c r="EP68" i="9" s="1"/>
  <c r="DX68" i="9"/>
  <c r="DY68" i="9" s="1"/>
  <c r="C68" i="16"/>
  <c r="JU68" i="9"/>
  <c r="JV68" i="9"/>
  <c r="JS68" i="9"/>
  <c r="JT68" i="9" s="1"/>
  <c r="JY68" i="9"/>
  <c r="KK68" i="9"/>
  <c r="KL68" i="9" s="1"/>
  <c r="CF68" i="9"/>
  <c r="CQ68" i="9"/>
  <c r="CR68" i="9" s="1"/>
  <c r="BZ68" i="9"/>
  <c r="CA68" i="9" s="1"/>
  <c r="C68" i="12"/>
  <c r="AH68" i="9"/>
  <c r="AS68" i="9"/>
  <c r="AT68" i="9" s="1"/>
  <c r="AE68" i="9"/>
  <c r="C68" i="10"/>
  <c r="AD68" i="9"/>
  <c r="AB68" i="9"/>
  <c r="AC68" i="9" s="1"/>
  <c r="C68" i="15"/>
  <c r="HX68" i="9"/>
  <c r="HW68" i="9"/>
  <c r="HU68" i="9"/>
  <c r="HV68" i="9" s="1"/>
  <c r="IM68" i="9"/>
  <c r="IN68" i="9" s="1"/>
  <c r="IA68" i="9"/>
  <c r="P67" i="15"/>
  <c r="R67" i="15"/>
  <c r="N67" i="15"/>
  <c r="T67" i="15"/>
  <c r="M67" i="15"/>
  <c r="L67" i="15"/>
  <c r="K67" i="15"/>
  <c r="T67" i="16"/>
  <c r="P67" i="16"/>
  <c r="R67" i="16"/>
  <c r="L67" i="16"/>
  <c r="K67" i="16"/>
  <c r="T67" i="14"/>
  <c r="N67" i="14"/>
  <c r="P67" i="14"/>
  <c r="M67" i="14"/>
  <c r="K67" i="14"/>
  <c r="L67" i="14"/>
  <c r="R67" i="14"/>
  <c r="T67" i="17"/>
  <c r="R67" i="17"/>
  <c r="P67" i="17"/>
  <c r="L67" i="17"/>
  <c r="K67" i="17"/>
  <c r="C68" i="14"/>
  <c r="FY68" i="9"/>
  <c r="GC68" i="9"/>
  <c r="FW68" i="9"/>
  <c r="FX68" i="9" s="1"/>
  <c r="FZ68" i="9"/>
  <c r="GO68" i="9"/>
  <c r="GP68" i="9" s="1"/>
  <c r="C68" i="17"/>
  <c r="MI68" i="9"/>
  <c r="MJ68" i="9" s="1"/>
  <c r="LW68" i="9"/>
  <c r="LS68" i="9"/>
  <c r="LT68" i="9"/>
  <c r="LQ68" i="9"/>
  <c r="LR68" i="9" s="1"/>
  <c r="AS29" i="9"/>
  <c r="BW69" i="9"/>
  <c r="JP70" i="9"/>
  <c r="LN70" i="9"/>
  <c r="FT70" i="9"/>
  <c r="HR70" i="9"/>
  <c r="DU70" i="9"/>
  <c r="Y70" i="9"/>
  <c r="K67" i="12" l="1"/>
  <c r="S67" i="12"/>
  <c r="Q67" i="12"/>
  <c r="CC68" i="9"/>
  <c r="BX70" i="9"/>
  <c r="BY69" i="9"/>
  <c r="CC69" i="9" s="1"/>
  <c r="GA68" i="9"/>
  <c r="GB68" i="9" s="1"/>
  <c r="CD68" i="9"/>
  <c r="CE68" i="9" s="1"/>
  <c r="LU68" i="9"/>
  <c r="LV68" i="9" s="1"/>
  <c r="JW68" i="9"/>
  <c r="JX68" i="9" s="1"/>
  <c r="EB68" i="9"/>
  <c r="EC68" i="9" s="1"/>
  <c r="HY68" i="9"/>
  <c r="HZ68" i="9" s="1"/>
  <c r="AF68" i="9"/>
  <c r="AG68" i="9" s="1"/>
  <c r="AA70" i="9"/>
  <c r="Z71" i="9"/>
  <c r="LO71" i="9"/>
  <c r="LP70" i="9"/>
  <c r="FV70" i="9"/>
  <c r="FU71" i="9"/>
  <c r="HS71" i="9"/>
  <c r="HT70" i="9"/>
  <c r="JR70" i="9"/>
  <c r="JQ71" i="9"/>
  <c r="DW70" i="9"/>
  <c r="DV71" i="9"/>
  <c r="K68" i="10"/>
  <c r="Q68" i="10"/>
  <c r="S68" i="10"/>
  <c r="L68" i="10"/>
  <c r="O68" i="10"/>
  <c r="M68" i="10"/>
  <c r="S68" i="12"/>
  <c r="Q68" i="12"/>
  <c r="K68" i="12"/>
  <c r="O68" i="12"/>
  <c r="HW69" i="9"/>
  <c r="HX69" i="9"/>
  <c r="IM69" i="9"/>
  <c r="IN69" i="9" s="1"/>
  <c r="C69" i="15"/>
  <c r="IA69" i="9"/>
  <c r="HU69" i="9"/>
  <c r="HV69" i="9" s="1"/>
  <c r="CF69" i="9"/>
  <c r="JS69" i="9"/>
  <c r="JT69" i="9" s="1"/>
  <c r="JV69" i="9"/>
  <c r="C69" i="16"/>
  <c r="KK69" i="9"/>
  <c r="KL69" i="9" s="1"/>
  <c r="JU69" i="9"/>
  <c r="JY69" i="9"/>
  <c r="DX69" i="9"/>
  <c r="DY69" i="9" s="1"/>
  <c r="C69" i="13"/>
  <c r="EO69" i="9"/>
  <c r="EP69" i="9" s="1"/>
  <c r="EA69" i="9"/>
  <c r="ED69" i="9"/>
  <c r="DZ69" i="9"/>
  <c r="T68" i="17"/>
  <c r="P68" i="17"/>
  <c r="K68" i="17"/>
  <c r="L68" i="17"/>
  <c r="R68" i="17"/>
  <c r="K68" i="14"/>
  <c r="L68" i="14"/>
  <c r="T68" i="14"/>
  <c r="R68" i="14"/>
  <c r="M68" i="14"/>
  <c r="P68" i="14"/>
  <c r="N68" i="14"/>
  <c r="R68" i="15"/>
  <c r="T68" i="15"/>
  <c r="P68" i="15"/>
  <c r="L68" i="15"/>
  <c r="K68" i="15"/>
  <c r="N68" i="15"/>
  <c r="M68" i="15"/>
  <c r="T68" i="16"/>
  <c r="K68" i="16"/>
  <c r="R68" i="16"/>
  <c r="P68" i="16"/>
  <c r="L68" i="16"/>
  <c r="O68" i="13"/>
  <c r="L68" i="13"/>
  <c r="K68" i="13"/>
  <c r="M68" i="13"/>
  <c r="Q68" i="13"/>
  <c r="S68" i="13"/>
  <c r="AS69" i="9"/>
  <c r="AT69" i="9" s="1"/>
  <c r="C69" i="10"/>
  <c r="AB69" i="9"/>
  <c r="AC69" i="9" s="1"/>
  <c r="AD69" i="9"/>
  <c r="AE69" i="9"/>
  <c r="AH69" i="9"/>
  <c r="C69" i="17"/>
  <c r="MI69" i="9"/>
  <c r="MJ69" i="9" s="1"/>
  <c r="LW69" i="9"/>
  <c r="LQ69" i="9"/>
  <c r="LR69" i="9" s="1"/>
  <c r="LS69" i="9"/>
  <c r="LT69" i="9"/>
  <c r="C69" i="14"/>
  <c r="FW69" i="9"/>
  <c r="FX69" i="9" s="1"/>
  <c r="GO69" i="9"/>
  <c r="GP69" i="9" s="1"/>
  <c r="FZ69" i="9"/>
  <c r="GC69" i="9"/>
  <c r="FY69" i="9"/>
  <c r="AS30" i="9"/>
  <c r="HR71" i="9"/>
  <c r="BW70" i="9"/>
  <c r="LN71" i="9"/>
  <c r="JP71" i="9"/>
  <c r="Y71" i="9"/>
  <c r="DU71" i="9"/>
  <c r="FT71" i="9"/>
  <c r="CB69" i="9" l="1"/>
  <c r="CQ69" i="9"/>
  <c r="CR69" i="9" s="1"/>
  <c r="C69" i="12"/>
  <c r="Q69" i="12" s="1"/>
  <c r="BZ69" i="9"/>
  <c r="CA69" i="9" s="1"/>
  <c r="BY70" i="9"/>
  <c r="BX71" i="9"/>
  <c r="JW69" i="9"/>
  <c r="JX69" i="9" s="1"/>
  <c r="LU69" i="9"/>
  <c r="LV69" i="9" s="1"/>
  <c r="HY69" i="9"/>
  <c r="HZ69" i="9" s="1"/>
  <c r="CD69" i="9"/>
  <c r="CE69" i="9" s="1"/>
  <c r="AF69" i="9"/>
  <c r="AG69" i="9" s="1"/>
  <c r="GA69" i="9"/>
  <c r="GB69" i="9" s="1"/>
  <c r="EB69" i="9"/>
  <c r="EC69" i="9" s="1"/>
  <c r="DV72" i="9"/>
  <c r="DW71" i="9"/>
  <c r="JQ72" i="9"/>
  <c r="JR71" i="9"/>
  <c r="FV71" i="9"/>
  <c r="FU72" i="9"/>
  <c r="AA71" i="9"/>
  <c r="Z72" i="9"/>
  <c r="HT71" i="9"/>
  <c r="HS72" i="9"/>
  <c r="LP71" i="9"/>
  <c r="LO72" i="9"/>
  <c r="L69" i="10"/>
  <c r="K69" i="10"/>
  <c r="S69" i="10"/>
  <c r="O69" i="10"/>
  <c r="M69" i="10"/>
  <c r="Q69" i="10"/>
  <c r="S69" i="13"/>
  <c r="O69" i="13"/>
  <c r="L69" i="13"/>
  <c r="M69" i="13"/>
  <c r="Q69" i="13"/>
  <c r="K69" i="13"/>
  <c r="T69" i="15"/>
  <c r="R69" i="15"/>
  <c r="N69" i="15"/>
  <c r="P69" i="15"/>
  <c r="M69" i="15"/>
  <c r="K69" i="15"/>
  <c r="L69" i="15"/>
  <c r="C70" i="15"/>
  <c r="HX70" i="9"/>
  <c r="HU70" i="9"/>
  <c r="HV70" i="9" s="1"/>
  <c r="HW70" i="9"/>
  <c r="IA70" i="9"/>
  <c r="IM70" i="9"/>
  <c r="IN70" i="9" s="1"/>
  <c r="C70" i="17"/>
  <c r="LT70" i="9"/>
  <c r="LS70" i="9"/>
  <c r="LQ70" i="9"/>
  <c r="LR70" i="9" s="1"/>
  <c r="MI70" i="9"/>
  <c r="MJ70" i="9" s="1"/>
  <c r="LW70" i="9"/>
  <c r="T69" i="14"/>
  <c r="P69" i="14"/>
  <c r="M69" i="14"/>
  <c r="L69" i="14"/>
  <c r="K69" i="14"/>
  <c r="R69" i="14"/>
  <c r="N69" i="14"/>
  <c r="T69" i="17"/>
  <c r="R69" i="17"/>
  <c r="P69" i="17"/>
  <c r="L69" i="17"/>
  <c r="K69" i="17"/>
  <c r="R69" i="16"/>
  <c r="L69" i="16"/>
  <c r="K69" i="16"/>
  <c r="T69" i="16"/>
  <c r="P69" i="16"/>
  <c r="DX70" i="9"/>
  <c r="DY70" i="9" s="1"/>
  <c r="DZ70" i="9"/>
  <c r="EA70" i="9"/>
  <c r="EO70" i="9"/>
  <c r="EP70" i="9" s="1"/>
  <c r="C70" i="13"/>
  <c r="ED70" i="9"/>
  <c r="C70" i="16"/>
  <c r="JV70" i="9"/>
  <c r="JU70" i="9"/>
  <c r="JS70" i="9"/>
  <c r="JT70" i="9" s="1"/>
  <c r="JY70" i="9"/>
  <c r="KK70" i="9"/>
  <c r="KL70" i="9" s="1"/>
  <c r="CB70" i="9"/>
  <c r="CQ70" i="9"/>
  <c r="CR70" i="9" s="1"/>
  <c r="BZ70" i="9"/>
  <c r="CA70" i="9" s="1"/>
  <c r="CF70" i="9"/>
  <c r="CC70" i="9"/>
  <c r="C70" i="12"/>
  <c r="C70" i="14"/>
  <c r="FY70" i="9"/>
  <c r="FW70" i="9"/>
  <c r="FX70" i="9" s="1"/>
  <c r="GC70" i="9"/>
  <c r="FZ70" i="9"/>
  <c r="GO70" i="9"/>
  <c r="GP70" i="9" s="1"/>
  <c r="C70" i="10"/>
  <c r="AD70" i="9"/>
  <c r="AH70" i="9"/>
  <c r="AS70" i="9"/>
  <c r="AT70" i="9" s="1"/>
  <c r="AE70" i="9"/>
  <c r="AB70" i="9"/>
  <c r="AC70" i="9" s="1"/>
  <c r="AS31" i="9"/>
  <c r="BW71" i="9"/>
  <c r="DU72" i="9"/>
  <c r="FT72" i="9"/>
  <c r="HR72" i="9"/>
  <c r="LN72" i="9"/>
  <c r="Y72" i="9"/>
  <c r="JP72" i="9"/>
  <c r="K69" i="12" l="1"/>
  <c r="S69" i="12"/>
  <c r="O69" i="12"/>
  <c r="BX72" i="9"/>
  <c r="BY71" i="9"/>
  <c r="CB71" i="9" s="1"/>
  <c r="AF70" i="9"/>
  <c r="AG70" i="9" s="1"/>
  <c r="CD70" i="9"/>
  <c r="CE70" i="9" s="1"/>
  <c r="HY70" i="9"/>
  <c r="HZ70" i="9" s="1"/>
  <c r="GA70" i="9"/>
  <c r="GB70" i="9" s="1"/>
  <c r="EB70" i="9"/>
  <c r="EC70" i="9" s="1"/>
  <c r="LU70" i="9"/>
  <c r="LV70" i="9" s="1"/>
  <c r="JW70" i="9"/>
  <c r="JX70" i="9" s="1"/>
  <c r="LP72" i="9"/>
  <c r="LO73" i="9"/>
  <c r="HT72" i="9"/>
  <c r="HS73" i="9"/>
  <c r="Z73" i="9"/>
  <c r="AA72" i="9"/>
  <c r="FU73" i="9"/>
  <c r="FV72" i="9"/>
  <c r="JR72" i="9"/>
  <c r="JQ73" i="9"/>
  <c r="DW72" i="9"/>
  <c r="DV73" i="9"/>
  <c r="S70" i="12"/>
  <c r="K70" i="12"/>
  <c r="O70" i="12"/>
  <c r="Q70" i="12"/>
  <c r="P70" i="17"/>
  <c r="K70" i="17"/>
  <c r="L70" i="17"/>
  <c r="T70" i="17"/>
  <c r="R70" i="17"/>
  <c r="T70" i="15"/>
  <c r="P70" i="15"/>
  <c r="K70" i="15"/>
  <c r="L70" i="15"/>
  <c r="R70" i="15"/>
  <c r="M70" i="15"/>
  <c r="N70" i="15"/>
  <c r="C71" i="12"/>
  <c r="CQ71" i="9"/>
  <c r="CR71" i="9" s="1"/>
  <c r="JU71" i="9"/>
  <c r="C71" i="16"/>
  <c r="JV71" i="9"/>
  <c r="JS71" i="9"/>
  <c r="JT71" i="9" s="1"/>
  <c r="KK71" i="9"/>
  <c r="KL71" i="9" s="1"/>
  <c r="JY71" i="9"/>
  <c r="DZ71" i="9"/>
  <c r="EA71" i="9"/>
  <c r="ED71" i="9"/>
  <c r="EO71" i="9"/>
  <c r="EP71" i="9" s="1"/>
  <c r="DX71" i="9"/>
  <c r="DY71" i="9" s="1"/>
  <c r="C71" i="13"/>
  <c r="O70" i="10"/>
  <c r="M70" i="10"/>
  <c r="Q70" i="10"/>
  <c r="S70" i="10"/>
  <c r="L70" i="10"/>
  <c r="K70" i="10"/>
  <c r="K70" i="14"/>
  <c r="T70" i="14"/>
  <c r="N70" i="14"/>
  <c r="P70" i="14"/>
  <c r="M70" i="14"/>
  <c r="L70" i="14"/>
  <c r="R70" i="14"/>
  <c r="K70" i="16"/>
  <c r="P70" i="16"/>
  <c r="R70" i="16"/>
  <c r="L70" i="16"/>
  <c r="T70" i="16"/>
  <c r="M70" i="13"/>
  <c r="O70" i="13"/>
  <c r="L70" i="13"/>
  <c r="K70" i="13"/>
  <c r="S70" i="13"/>
  <c r="Q70" i="13"/>
  <c r="LW71" i="9"/>
  <c r="C71" i="17"/>
  <c r="LQ71" i="9"/>
  <c r="LR71" i="9" s="1"/>
  <c r="LT71" i="9"/>
  <c r="MI71" i="9"/>
  <c r="MJ71" i="9" s="1"/>
  <c r="LS71" i="9"/>
  <c r="HX71" i="9"/>
  <c r="HU71" i="9"/>
  <c r="HV71" i="9" s="1"/>
  <c r="HW71" i="9"/>
  <c r="C71" i="15"/>
  <c r="IA71" i="9"/>
  <c r="IM71" i="9"/>
  <c r="IN71" i="9" s="1"/>
  <c r="AS71" i="9"/>
  <c r="AT71" i="9" s="1"/>
  <c r="AH71" i="9"/>
  <c r="AD71" i="9"/>
  <c r="C71" i="10"/>
  <c r="AB71" i="9"/>
  <c r="AC71" i="9" s="1"/>
  <c r="AE71" i="9"/>
  <c r="C71" i="14"/>
  <c r="GC71" i="9"/>
  <c r="FY71" i="9"/>
  <c r="FZ71" i="9"/>
  <c r="FW71" i="9"/>
  <c r="FX71" i="9" s="1"/>
  <c r="GO71" i="9"/>
  <c r="GP71" i="9" s="1"/>
  <c r="AS32" i="9"/>
  <c r="BW72" i="9"/>
  <c r="LN73" i="9"/>
  <c r="JP73" i="9"/>
  <c r="Y73" i="9"/>
  <c r="DU73" i="9"/>
  <c r="FT73" i="9"/>
  <c r="HR73" i="9"/>
  <c r="CF71" i="9" l="1"/>
  <c r="CC71" i="9"/>
  <c r="LU71" i="9"/>
  <c r="LV71" i="9" s="1"/>
  <c r="BZ71" i="9"/>
  <c r="CA71" i="9" s="1"/>
  <c r="BX73" i="9"/>
  <c r="BY72" i="9"/>
  <c r="CQ72" i="9" s="1"/>
  <c r="CR72" i="9" s="1"/>
  <c r="HY71" i="9"/>
  <c r="HZ71" i="9" s="1"/>
  <c r="JW71" i="9"/>
  <c r="JX71" i="9" s="1"/>
  <c r="GA71" i="9"/>
  <c r="GB71" i="9" s="1"/>
  <c r="AF71" i="9"/>
  <c r="AG71" i="9" s="1"/>
  <c r="EB71" i="9"/>
  <c r="EC71" i="9" s="1"/>
  <c r="DV74" i="9"/>
  <c r="DW73" i="9"/>
  <c r="JR73" i="9"/>
  <c r="JQ74" i="9"/>
  <c r="HS74" i="9"/>
  <c r="HT73" i="9"/>
  <c r="LO74" i="9"/>
  <c r="LP73" i="9"/>
  <c r="FV73" i="9"/>
  <c r="FU74" i="9"/>
  <c r="Z74" i="9"/>
  <c r="AA73" i="9"/>
  <c r="O71" i="10"/>
  <c r="M71" i="10"/>
  <c r="S71" i="10"/>
  <c r="Q71" i="10"/>
  <c r="L71" i="10"/>
  <c r="K71" i="10"/>
  <c r="P71" i="15"/>
  <c r="N71" i="15"/>
  <c r="M71" i="15"/>
  <c r="T71" i="15"/>
  <c r="R71" i="15"/>
  <c r="L71" i="15"/>
  <c r="K71" i="15"/>
  <c r="P71" i="17"/>
  <c r="K71" i="17"/>
  <c r="L71" i="17"/>
  <c r="R71" i="17"/>
  <c r="T71" i="17"/>
  <c r="Q71" i="13"/>
  <c r="K71" i="13"/>
  <c r="O71" i="13"/>
  <c r="S71" i="13"/>
  <c r="L71" i="13"/>
  <c r="M71" i="13"/>
  <c r="K71" i="16"/>
  <c r="R71" i="16"/>
  <c r="L71" i="16"/>
  <c r="T71" i="16"/>
  <c r="P71" i="16"/>
  <c r="C72" i="14"/>
  <c r="GO72" i="9"/>
  <c r="GP72" i="9" s="1"/>
  <c r="FY72" i="9"/>
  <c r="FW72" i="9"/>
  <c r="FX72" i="9" s="1"/>
  <c r="GC72" i="9"/>
  <c r="FZ72" i="9"/>
  <c r="AE72" i="9"/>
  <c r="AS72" i="9"/>
  <c r="AT72" i="9" s="1"/>
  <c r="AB72" i="9"/>
  <c r="AC72" i="9" s="1"/>
  <c r="C72" i="10"/>
  <c r="AH72" i="9"/>
  <c r="AD72" i="9"/>
  <c r="T71" i="14"/>
  <c r="R71" i="14"/>
  <c r="M71" i="14"/>
  <c r="P71" i="14"/>
  <c r="L71" i="14"/>
  <c r="K71" i="14"/>
  <c r="N71" i="14"/>
  <c r="K71" i="12"/>
  <c r="S71" i="12"/>
  <c r="O71" i="12"/>
  <c r="Q71" i="12"/>
  <c r="DZ72" i="9"/>
  <c r="ED72" i="9"/>
  <c r="EO72" i="9"/>
  <c r="EP72" i="9" s="1"/>
  <c r="DX72" i="9"/>
  <c r="DY72" i="9" s="1"/>
  <c r="C72" i="13"/>
  <c r="EA72" i="9"/>
  <c r="C72" i="16"/>
  <c r="JS72" i="9"/>
  <c r="JT72" i="9" s="1"/>
  <c r="KK72" i="9"/>
  <c r="KL72" i="9" s="1"/>
  <c r="JV72" i="9"/>
  <c r="JU72" i="9"/>
  <c r="JY72" i="9"/>
  <c r="C72" i="15"/>
  <c r="IA72" i="9"/>
  <c r="HU72" i="9"/>
  <c r="HV72" i="9" s="1"/>
  <c r="IM72" i="9"/>
  <c r="IN72" i="9" s="1"/>
  <c r="HX72" i="9"/>
  <c r="HW72" i="9"/>
  <c r="LS72" i="9"/>
  <c r="C72" i="17"/>
  <c r="MI72" i="9"/>
  <c r="MJ72" i="9" s="1"/>
  <c r="LW72" i="9"/>
  <c r="LT72" i="9"/>
  <c r="LQ72" i="9"/>
  <c r="LR72" i="9" s="1"/>
  <c r="AS33" i="9"/>
  <c r="BW73" i="9"/>
  <c r="FT74" i="9"/>
  <c r="HR74" i="9"/>
  <c r="Y74" i="9"/>
  <c r="LN74" i="9"/>
  <c r="JP74" i="9"/>
  <c r="DU74" i="9"/>
  <c r="BZ72" i="9" l="1"/>
  <c r="CA72" i="9" s="1"/>
  <c r="C72" i="12"/>
  <c r="CC72" i="9"/>
  <c r="CD72" i="9" s="1"/>
  <c r="CE72" i="9" s="1"/>
  <c r="CD71" i="9"/>
  <c r="CE71" i="9" s="1"/>
  <c r="CF72" i="9"/>
  <c r="CB72" i="9"/>
  <c r="BY73" i="9"/>
  <c r="BZ73" i="9" s="1"/>
  <c r="CA73" i="9" s="1"/>
  <c r="BX74" i="9"/>
  <c r="HY72" i="9"/>
  <c r="HZ72" i="9" s="1"/>
  <c r="GA72" i="9"/>
  <c r="GB72" i="9" s="1"/>
  <c r="LU72" i="9"/>
  <c r="LV72" i="9" s="1"/>
  <c r="AF72" i="9"/>
  <c r="AG72" i="9" s="1"/>
  <c r="JW72" i="9"/>
  <c r="JX72" i="9" s="1"/>
  <c r="EB72" i="9"/>
  <c r="EC72" i="9" s="1"/>
  <c r="FV74" i="9"/>
  <c r="FU75" i="9"/>
  <c r="JR74" i="9"/>
  <c r="JQ75" i="9"/>
  <c r="AA74" i="9"/>
  <c r="Z75" i="9"/>
  <c r="LO75" i="9"/>
  <c r="LP74" i="9"/>
  <c r="HT74" i="9"/>
  <c r="HS75" i="9"/>
  <c r="DW74" i="9"/>
  <c r="DV75" i="9"/>
  <c r="P72" i="17"/>
  <c r="R72" i="17"/>
  <c r="T72" i="17"/>
  <c r="L72" i="17"/>
  <c r="K72" i="17"/>
  <c r="P72" i="14"/>
  <c r="T72" i="14"/>
  <c r="L72" i="14"/>
  <c r="K72" i="14"/>
  <c r="R72" i="14"/>
  <c r="M72" i="14"/>
  <c r="N72" i="14"/>
  <c r="AS73" i="9"/>
  <c r="AT73" i="9" s="1"/>
  <c r="AH73" i="9"/>
  <c r="AB73" i="9"/>
  <c r="AC73" i="9" s="1"/>
  <c r="AE73" i="9"/>
  <c r="C73" i="10"/>
  <c r="AD73" i="9"/>
  <c r="LW73" i="9"/>
  <c r="C73" i="17"/>
  <c r="LS73" i="9"/>
  <c r="LQ73" i="9"/>
  <c r="LR73" i="9" s="1"/>
  <c r="LT73" i="9"/>
  <c r="MI73" i="9"/>
  <c r="MJ73" i="9" s="1"/>
  <c r="HX73" i="9"/>
  <c r="IM73" i="9"/>
  <c r="IN73" i="9" s="1"/>
  <c r="HW73" i="9"/>
  <c r="C73" i="15"/>
  <c r="IA73" i="9"/>
  <c r="HU73" i="9"/>
  <c r="HV73" i="9" s="1"/>
  <c r="EA73" i="9"/>
  <c r="EO73" i="9"/>
  <c r="EP73" i="9" s="1"/>
  <c r="ED73" i="9"/>
  <c r="DX73" i="9"/>
  <c r="DY73" i="9" s="1"/>
  <c r="DZ73" i="9"/>
  <c r="C73" i="13"/>
  <c r="T72" i="15"/>
  <c r="P72" i="15"/>
  <c r="L72" i="15"/>
  <c r="K72" i="15"/>
  <c r="R72" i="15"/>
  <c r="N72" i="15"/>
  <c r="M72" i="15"/>
  <c r="T72" i="16"/>
  <c r="P72" i="16"/>
  <c r="L72" i="16"/>
  <c r="R72" i="16"/>
  <c r="K72" i="16"/>
  <c r="K72" i="13"/>
  <c r="Q72" i="13"/>
  <c r="O72" i="13"/>
  <c r="S72" i="13"/>
  <c r="M72" i="13"/>
  <c r="L72" i="13"/>
  <c r="Q72" i="10"/>
  <c r="K72" i="10"/>
  <c r="L72" i="10"/>
  <c r="O72" i="10"/>
  <c r="S72" i="10"/>
  <c r="M72" i="10"/>
  <c r="K72" i="12"/>
  <c r="S72" i="12"/>
  <c r="Q72" i="12"/>
  <c r="O72" i="12"/>
  <c r="C73" i="14"/>
  <c r="FW73" i="9"/>
  <c r="FX73" i="9" s="1"/>
  <c r="GO73" i="9"/>
  <c r="GP73" i="9" s="1"/>
  <c r="FY73" i="9"/>
  <c r="FZ73" i="9"/>
  <c r="GC73" i="9"/>
  <c r="JS73" i="9"/>
  <c r="JT73" i="9" s="1"/>
  <c r="JY73" i="9"/>
  <c r="KK73" i="9"/>
  <c r="KL73" i="9" s="1"/>
  <c r="JU73" i="9"/>
  <c r="C73" i="16"/>
  <c r="JV73" i="9"/>
  <c r="AS34" i="9"/>
  <c r="HR75" i="9"/>
  <c r="Y75" i="9"/>
  <c r="FT75" i="9"/>
  <c r="DU75" i="9"/>
  <c r="JP75" i="9"/>
  <c r="BW74" i="9"/>
  <c r="LN75" i="9"/>
  <c r="CC73" i="9" l="1"/>
  <c r="CB73" i="9"/>
  <c r="C73" i="12"/>
  <c r="JW73" i="9"/>
  <c r="JX73" i="9" s="1"/>
  <c r="CQ73" i="9"/>
  <c r="CR73" i="9" s="1"/>
  <c r="CF73" i="9"/>
  <c r="BX75" i="9"/>
  <c r="BY74" i="9"/>
  <c r="CF74" i="9" s="1"/>
  <c r="GA73" i="9"/>
  <c r="GB73" i="9" s="1"/>
  <c r="HY73" i="9"/>
  <c r="HZ73" i="9" s="1"/>
  <c r="EB73" i="9"/>
  <c r="EC73" i="9" s="1"/>
  <c r="LU73" i="9"/>
  <c r="LV73" i="9" s="1"/>
  <c r="CD73" i="9"/>
  <c r="CE73" i="9" s="1"/>
  <c r="AF73" i="9"/>
  <c r="AG73" i="9" s="1"/>
  <c r="DV76" i="9"/>
  <c r="DW75" i="9"/>
  <c r="HS76" i="9"/>
  <c r="HT75" i="9"/>
  <c r="AA75" i="9"/>
  <c r="Z76" i="9"/>
  <c r="JQ76" i="9"/>
  <c r="JR75" i="9"/>
  <c r="FV75" i="9"/>
  <c r="FU76" i="9"/>
  <c r="LP75" i="9"/>
  <c r="LO76" i="9"/>
  <c r="S73" i="12"/>
  <c r="Q73" i="12"/>
  <c r="O73" i="12"/>
  <c r="K73" i="12"/>
  <c r="S73" i="13"/>
  <c r="K73" i="13"/>
  <c r="O73" i="13"/>
  <c r="L73" i="13"/>
  <c r="Q73" i="13"/>
  <c r="M73" i="13"/>
  <c r="T73" i="15"/>
  <c r="R73" i="15"/>
  <c r="L73" i="15"/>
  <c r="K73" i="15"/>
  <c r="P73" i="15"/>
  <c r="N73" i="15"/>
  <c r="M73" i="15"/>
  <c r="T73" i="17"/>
  <c r="R73" i="17"/>
  <c r="L73" i="17"/>
  <c r="K73" i="17"/>
  <c r="P73" i="17"/>
  <c r="LT74" i="9"/>
  <c r="LW74" i="9"/>
  <c r="C74" i="17"/>
  <c r="LQ74" i="9"/>
  <c r="LR74" i="9" s="1"/>
  <c r="LS74" i="9"/>
  <c r="MI74" i="9"/>
  <c r="MJ74" i="9" s="1"/>
  <c r="T73" i="16"/>
  <c r="P73" i="16"/>
  <c r="R73" i="16"/>
  <c r="K73" i="16"/>
  <c r="L73" i="16"/>
  <c r="K73" i="14"/>
  <c r="L73" i="14"/>
  <c r="R73" i="14"/>
  <c r="T73" i="14"/>
  <c r="M73" i="14"/>
  <c r="P73" i="14"/>
  <c r="N73" i="14"/>
  <c r="O73" i="10"/>
  <c r="M73" i="10"/>
  <c r="L73" i="10"/>
  <c r="S73" i="10"/>
  <c r="K73" i="10"/>
  <c r="Q73" i="10"/>
  <c r="EA74" i="9"/>
  <c r="EO74" i="9"/>
  <c r="EP74" i="9" s="1"/>
  <c r="C74" i="13"/>
  <c r="DZ74" i="9"/>
  <c r="ED74" i="9"/>
  <c r="DX74" i="9"/>
  <c r="DY74" i="9" s="1"/>
  <c r="HX74" i="9"/>
  <c r="IM74" i="9"/>
  <c r="IN74" i="9" s="1"/>
  <c r="HW74" i="9"/>
  <c r="C74" i="15"/>
  <c r="HU74" i="9"/>
  <c r="HV74" i="9" s="1"/>
  <c r="IA74" i="9"/>
  <c r="AS74" i="9"/>
  <c r="AT74" i="9" s="1"/>
  <c r="AD74" i="9"/>
  <c r="AE74" i="9"/>
  <c r="C74" i="10"/>
  <c r="AB74" i="9"/>
  <c r="AC74" i="9" s="1"/>
  <c r="AH74" i="9"/>
  <c r="C74" i="16"/>
  <c r="JV74" i="9"/>
  <c r="JY74" i="9"/>
  <c r="JU74" i="9"/>
  <c r="JS74" i="9"/>
  <c r="JT74" i="9" s="1"/>
  <c r="KK74" i="9"/>
  <c r="KL74" i="9" s="1"/>
  <c r="C74" i="14"/>
  <c r="FY74" i="9"/>
  <c r="FZ74" i="9"/>
  <c r="GO74" i="9"/>
  <c r="GP74" i="9" s="1"/>
  <c r="GC74" i="9"/>
  <c r="FW74" i="9"/>
  <c r="FX74" i="9" s="1"/>
  <c r="AT34" i="9"/>
  <c r="AS35" i="9"/>
  <c r="JP76" i="9"/>
  <c r="HR76" i="9"/>
  <c r="BW75" i="9"/>
  <c r="LN76" i="9"/>
  <c r="FT76" i="9"/>
  <c r="DU76" i="9"/>
  <c r="Y76" i="9"/>
  <c r="CB74" i="9" l="1"/>
  <c r="CQ74" i="9"/>
  <c r="CR74" i="9" s="1"/>
  <c r="C74" i="12"/>
  <c r="Q74" i="12" s="1"/>
  <c r="CC74" i="9"/>
  <c r="CD74" i="9" s="1"/>
  <c r="CE74" i="9" s="1"/>
  <c r="BZ74" i="9"/>
  <c r="CA74" i="9" s="1"/>
  <c r="BX76" i="9"/>
  <c r="BY75" i="9"/>
  <c r="C75" i="12" s="1"/>
  <c r="JW74" i="9"/>
  <c r="JX74" i="9" s="1"/>
  <c r="AF74" i="9"/>
  <c r="AG74" i="9" s="1"/>
  <c r="HY74" i="9"/>
  <c r="HZ74" i="9" s="1"/>
  <c r="GA74" i="9"/>
  <c r="GB74" i="9" s="1"/>
  <c r="EB74" i="9"/>
  <c r="EC74" i="9" s="1"/>
  <c r="LU74" i="9"/>
  <c r="LV74" i="9" s="1"/>
  <c r="LP76" i="9"/>
  <c r="LO77" i="9"/>
  <c r="FV76" i="9"/>
  <c r="FU77" i="9"/>
  <c r="AA76" i="9"/>
  <c r="Z77" i="9"/>
  <c r="JQ77" i="9"/>
  <c r="JR76" i="9"/>
  <c r="HT76" i="9"/>
  <c r="HS77" i="9"/>
  <c r="DV77" i="9"/>
  <c r="DW76" i="9"/>
  <c r="O74" i="10"/>
  <c r="Q74" i="10"/>
  <c r="L74" i="10"/>
  <c r="K74" i="10"/>
  <c r="M74" i="10"/>
  <c r="S74" i="10"/>
  <c r="T74" i="15"/>
  <c r="P74" i="15"/>
  <c r="L74" i="15"/>
  <c r="K74" i="15"/>
  <c r="N74" i="15"/>
  <c r="M74" i="15"/>
  <c r="R74" i="15"/>
  <c r="JY75" i="9"/>
  <c r="C75" i="16"/>
  <c r="JV75" i="9"/>
  <c r="JS75" i="9"/>
  <c r="JT75" i="9" s="1"/>
  <c r="JU75" i="9"/>
  <c r="KK75" i="9"/>
  <c r="KL75" i="9" s="1"/>
  <c r="C75" i="15"/>
  <c r="IM75" i="9"/>
  <c r="IN75" i="9" s="1"/>
  <c r="HU75" i="9"/>
  <c r="HV75" i="9" s="1"/>
  <c r="HW75" i="9"/>
  <c r="IA75" i="9"/>
  <c r="HX75" i="9"/>
  <c r="DX75" i="9"/>
  <c r="DY75" i="9" s="1"/>
  <c r="C75" i="13"/>
  <c r="EO75" i="9"/>
  <c r="EP75" i="9" s="1"/>
  <c r="ED75" i="9"/>
  <c r="DZ75" i="9"/>
  <c r="EA75" i="9"/>
  <c r="K74" i="14"/>
  <c r="L74" i="14"/>
  <c r="P74" i="14"/>
  <c r="T74" i="14"/>
  <c r="N74" i="14"/>
  <c r="M74" i="14"/>
  <c r="R74" i="14"/>
  <c r="K74" i="16"/>
  <c r="T74" i="16"/>
  <c r="P74" i="16"/>
  <c r="R74" i="16"/>
  <c r="L74" i="16"/>
  <c r="K74" i="13"/>
  <c r="Q74" i="13"/>
  <c r="O74" i="13"/>
  <c r="S74" i="13"/>
  <c r="M74" i="13"/>
  <c r="L74" i="13"/>
  <c r="P74" i="17"/>
  <c r="L74" i="17"/>
  <c r="K74" i="17"/>
  <c r="T74" i="17"/>
  <c r="R74" i="17"/>
  <c r="C75" i="17"/>
  <c r="LT75" i="9"/>
  <c r="LS75" i="9"/>
  <c r="LQ75" i="9"/>
  <c r="LR75" i="9" s="1"/>
  <c r="MI75" i="9"/>
  <c r="MJ75" i="9" s="1"/>
  <c r="LW75" i="9"/>
  <c r="C75" i="14"/>
  <c r="FZ75" i="9"/>
  <c r="FW75" i="9"/>
  <c r="FX75" i="9" s="1"/>
  <c r="FY75" i="9"/>
  <c r="GC75" i="9"/>
  <c r="GO75" i="9"/>
  <c r="GP75" i="9" s="1"/>
  <c r="AE75" i="9"/>
  <c r="C75" i="10"/>
  <c r="AH75" i="9"/>
  <c r="AD75" i="9"/>
  <c r="AB75" i="9"/>
  <c r="AC75" i="9" s="1"/>
  <c r="AS75" i="9"/>
  <c r="AT75" i="9" s="1"/>
  <c r="AS36" i="9"/>
  <c r="AT35" i="9"/>
  <c r="FT77" i="9"/>
  <c r="BW76" i="9"/>
  <c r="HR77" i="9"/>
  <c r="DU77" i="9"/>
  <c r="LN77" i="9"/>
  <c r="JP77" i="9"/>
  <c r="Y77" i="9"/>
  <c r="CC75" i="9" l="1"/>
  <c r="O74" i="12"/>
  <c r="BZ75" i="9"/>
  <c r="CA75" i="9" s="1"/>
  <c r="S74" i="12"/>
  <c r="K74" i="12"/>
  <c r="CB75" i="9"/>
  <c r="CQ75" i="9"/>
  <c r="CR75" i="9" s="1"/>
  <c r="CF75" i="9"/>
  <c r="BX77" i="9"/>
  <c r="BY76" i="9"/>
  <c r="CC76" i="9" s="1"/>
  <c r="GA75" i="9"/>
  <c r="GB75" i="9" s="1"/>
  <c r="AF75" i="9"/>
  <c r="AG75" i="9" s="1"/>
  <c r="EB75" i="9"/>
  <c r="EC75" i="9" s="1"/>
  <c r="LU75" i="9"/>
  <c r="LV75" i="9" s="1"/>
  <c r="JW75" i="9"/>
  <c r="JX75" i="9" s="1"/>
  <c r="HY75" i="9"/>
  <c r="HZ75" i="9" s="1"/>
  <c r="CD75" i="9"/>
  <c r="CE75" i="9" s="1"/>
  <c r="HS78" i="9"/>
  <c r="HT77" i="9"/>
  <c r="Z78" i="9"/>
  <c r="AA77" i="9"/>
  <c r="FV77" i="9"/>
  <c r="FU78" i="9"/>
  <c r="LO78" i="9"/>
  <c r="LP77" i="9"/>
  <c r="DW77" i="9"/>
  <c r="DV78" i="9"/>
  <c r="JQ78" i="9"/>
  <c r="JR77" i="9"/>
  <c r="M75" i="10"/>
  <c r="K75" i="10"/>
  <c r="Q75" i="10"/>
  <c r="S75" i="10"/>
  <c r="O75" i="10"/>
  <c r="L75" i="10"/>
  <c r="P75" i="15"/>
  <c r="N75" i="15"/>
  <c r="M75" i="15"/>
  <c r="T75" i="15"/>
  <c r="L75" i="15"/>
  <c r="K75" i="15"/>
  <c r="R75" i="15"/>
  <c r="O75" i="12"/>
  <c r="Q75" i="12"/>
  <c r="S75" i="12"/>
  <c r="K75" i="12"/>
  <c r="DX76" i="9"/>
  <c r="DY76" i="9" s="1"/>
  <c r="C76" i="13"/>
  <c r="ED76" i="9"/>
  <c r="DZ76" i="9"/>
  <c r="EO76" i="9"/>
  <c r="EP76" i="9" s="1"/>
  <c r="EA76" i="9"/>
  <c r="JU76" i="9"/>
  <c r="JY76" i="9"/>
  <c r="KK76" i="9"/>
  <c r="KL76" i="9" s="1"/>
  <c r="JS76" i="9"/>
  <c r="JT76" i="9" s="1"/>
  <c r="C76" i="16"/>
  <c r="JV76" i="9"/>
  <c r="M75" i="14"/>
  <c r="T75" i="14"/>
  <c r="N75" i="14"/>
  <c r="L75" i="14"/>
  <c r="K75" i="14"/>
  <c r="P75" i="14"/>
  <c r="R75" i="14"/>
  <c r="P75" i="17"/>
  <c r="K75" i="17"/>
  <c r="L75" i="17"/>
  <c r="R75" i="17"/>
  <c r="T75" i="17"/>
  <c r="S75" i="13"/>
  <c r="M75" i="13"/>
  <c r="O75" i="13"/>
  <c r="K75" i="13"/>
  <c r="L75" i="13"/>
  <c r="Q75" i="13"/>
  <c r="L75" i="16"/>
  <c r="T75" i="16"/>
  <c r="P75" i="16"/>
  <c r="K75" i="16"/>
  <c r="R75" i="16"/>
  <c r="HX76" i="9"/>
  <c r="HW76" i="9"/>
  <c r="IA76" i="9"/>
  <c r="C76" i="15"/>
  <c r="IM76" i="9"/>
  <c r="IN76" i="9" s="1"/>
  <c r="HU76" i="9"/>
  <c r="HV76" i="9" s="1"/>
  <c r="CQ76" i="9"/>
  <c r="CR76" i="9" s="1"/>
  <c r="AE76" i="9"/>
  <c r="C76" i="10"/>
  <c r="AD76" i="9"/>
  <c r="AS76" i="9"/>
  <c r="AT76" i="9" s="1"/>
  <c r="AB76" i="9"/>
  <c r="AC76" i="9" s="1"/>
  <c r="AH76" i="9"/>
  <c r="C76" i="14"/>
  <c r="FY76" i="9"/>
  <c r="GO76" i="9"/>
  <c r="GP76" i="9" s="1"/>
  <c r="GC76" i="9"/>
  <c r="FW76" i="9"/>
  <c r="FX76" i="9" s="1"/>
  <c r="FZ76" i="9"/>
  <c r="C76" i="17"/>
  <c r="LT76" i="9"/>
  <c r="LW76" i="9"/>
  <c r="LQ76" i="9"/>
  <c r="LR76" i="9" s="1"/>
  <c r="LS76" i="9"/>
  <c r="MI76" i="9"/>
  <c r="MJ76" i="9" s="1"/>
  <c r="AS37" i="9"/>
  <c r="AT36" i="9"/>
  <c r="FT78" i="9"/>
  <c r="LN78" i="9"/>
  <c r="BW77" i="9"/>
  <c r="JP78" i="9"/>
  <c r="HR78" i="9"/>
  <c r="DU78" i="9"/>
  <c r="Y78" i="9"/>
  <c r="BZ76" i="9" l="1"/>
  <c r="CA76" i="9" s="1"/>
  <c r="C76" i="12"/>
  <c r="Q76" i="12" s="1"/>
  <c r="CF76" i="9"/>
  <c r="CB76" i="9"/>
  <c r="BX78" i="9"/>
  <c r="BY77" i="9"/>
  <c r="CC77" i="9" s="1"/>
  <c r="AF76" i="9"/>
  <c r="AG76" i="9" s="1"/>
  <c r="HY76" i="9"/>
  <c r="HZ76" i="9" s="1"/>
  <c r="JW76" i="9"/>
  <c r="JX76" i="9" s="1"/>
  <c r="GA76" i="9"/>
  <c r="GB76" i="9" s="1"/>
  <c r="LU76" i="9"/>
  <c r="LV76" i="9" s="1"/>
  <c r="CD76" i="9"/>
  <c r="CE76" i="9" s="1"/>
  <c r="EB76" i="9"/>
  <c r="EC76" i="9" s="1"/>
  <c r="DW78" i="9"/>
  <c r="DV79" i="9"/>
  <c r="FU79" i="9"/>
  <c r="FV78" i="9"/>
  <c r="JQ79" i="9"/>
  <c r="JR78" i="9"/>
  <c r="LP78" i="9"/>
  <c r="LO79" i="9"/>
  <c r="Z79" i="9"/>
  <c r="AA78" i="9"/>
  <c r="HS79" i="9"/>
  <c r="HT78" i="9"/>
  <c r="O76" i="10"/>
  <c r="Q76" i="10"/>
  <c r="M76" i="10"/>
  <c r="K76" i="10"/>
  <c r="S76" i="10"/>
  <c r="L76" i="10"/>
  <c r="P76" i="15"/>
  <c r="R76" i="15"/>
  <c r="N76" i="15"/>
  <c r="T76" i="15"/>
  <c r="M76" i="15"/>
  <c r="K76" i="15"/>
  <c r="L76" i="15"/>
  <c r="K76" i="16"/>
  <c r="R76" i="16"/>
  <c r="L76" i="16"/>
  <c r="T76" i="16"/>
  <c r="P76" i="16"/>
  <c r="C77" i="16"/>
  <c r="JY77" i="9"/>
  <c r="JS77" i="9"/>
  <c r="JT77" i="9" s="1"/>
  <c r="JV77" i="9"/>
  <c r="KK77" i="9"/>
  <c r="KL77" i="9" s="1"/>
  <c r="JU77" i="9"/>
  <c r="C77" i="17"/>
  <c r="LW77" i="9"/>
  <c r="LQ77" i="9"/>
  <c r="LR77" i="9" s="1"/>
  <c r="LT77" i="9"/>
  <c r="MI77" i="9"/>
  <c r="MJ77" i="9" s="1"/>
  <c r="LS77" i="9"/>
  <c r="AS77" i="9"/>
  <c r="AT77" i="9" s="1"/>
  <c r="AD77" i="9"/>
  <c r="AB77" i="9"/>
  <c r="AC77" i="9" s="1"/>
  <c r="AE77" i="9"/>
  <c r="C77" i="10"/>
  <c r="AH77" i="9"/>
  <c r="IA77" i="9"/>
  <c r="HU77" i="9"/>
  <c r="HV77" i="9" s="1"/>
  <c r="HX77" i="9"/>
  <c r="C77" i="15"/>
  <c r="HW77" i="9"/>
  <c r="IM77" i="9"/>
  <c r="IN77" i="9" s="1"/>
  <c r="P76" i="17"/>
  <c r="K76" i="17"/>
  <c r="L76" i="17"/>
  <c r="T76" i="17"/>
  <c r="R76" i="17"/>
  <c r="M76" i="14"/>
  <c r="N76" i="14"/>
  <c r="T76" i="14"/>
  <c r="K76" i="14"/>
  <c r="L76" i="14"/>
  <c r="P76" i="14"/>
  <c r="R76" i="14"/>
  <c r="K76" i="12"/>
  <c r="S76" i="12"/>
  <c r="O76" i="13"/>
  <c r="K76" i="13"/>
  <c r="L76" i="13"/>
  <c r="Q76" i="13"/>
  <c r="S76" i="13"/>
  <c r="M76" i="13"/>
  <c r="EA77" i="9"/>
  <c r="ED77" i="9"/>
  <c r="EO77" i="9"/>
  <c r="EP77" i="9" s="1"/>
  <c r="DX77" i="9"/>
  <c r="DY77" i="9" s="1"/>
  <c r="C77" i="13"/>
  <c r="DZ77" i="9"/>
  <c r="C77" i="14"/>
  <c r="FW77" i="9"/>
  <c r="FX77" i="9" s="1"/>
  <c r="GC77" i="9"/>
  <c r="FY77" i="9"/>
  <c r="FZ77" i="9"/>
  <c r="GO77" i="9"/>
  <c r="GP77" i="9" s="1"/>
  <c r="C77" i="12"/>
  <c r="CF77" i="9"/>
  <c r="CB77" i="9"/>
  <c r="AT37" i="9"/>
  <c r="AS38" i="9"/>
  <c r="BW78" i="9"/>
  <c r="JP79" i="9"/>
  <c r="DU79" i="9"/>
  <c r="HR79" i="9"/>
  <c r="Y79" i="9"/>
  <c r="LN79" i="9"/>
  <c r="FT79" i="9"/>
  <c r="BZ77" i="9" l="1"/>
  <c r="CA77" i="9" s="1"/>
  <c r="CQ77" i="9"/>
  <c r="CR77" i="9" s="1"/>
  <c r="O76" i="12"/>
  <c r="AF77" i="9"/>
  <c r="AG77" i="9" s="1"/>
  <c r="JW77" i="9"/>
  <c r="JX77" i="9" s="1"/>
  <c r="BY78" i="9"/>
  <c r="BZ78" i="9" s="1"/>
  <c r="CA78" i="9" s="1"/>
  <c r="BX79" i="9"/>
  <c r="EB77" i="9"/>
  <c r="EC77" i="9" s="1"/>
  <c r="CD77" i="9"/>
  <c r="CE77" i="9" s="1"/>
  <c r="GA77" i="9"/>
  <c r="GB77" i="9" s="1"/>
  <c r="HY77" i="9"/>
  <c r="HZ77" i="9" s="1"/>
  <c r="LU77" i="9"/>
  <c r="LV77" i="9" s="1"/>
  <c r="LP79" i="9"/>
  <c r="LO80" i="9"/>
  <c r="DV80" i="9"/>
  <c r="DW79" i="9"/>
  <c r="HT79" i="9"/>
  <c r="HS80" i="9"/>
  <c r="Z80" i="9"/>
  <c r="AA79" i="9"/>
  <c r="JQ80" i="9"/>
  <c r="JR79" i="9"/>
  <c r="FU80" i="9"/>
  <c r="FV79" i="9"/>
  <c r="N77" i="15"/>
  <c r="T77" i="15"/>
  <c r="P77" i="15"/>
  <c r="R77" i="15"/>
  <c r="K77" i="15"/>
  <c r="L77" i="15"/>
  <c r="M77" i="15"/>
  <c r="IM78" i="9"/>
  <c r="IN78" i="9" s="1"/>
  <c r="C78" i="15"/>
  <c r="HW78" i="9"/>
  <c r="HX78" i="9"/>
  <c r="HU78" i="9"/>
  <c r="HV78" i="9" s="1"/>
  <c r="IA78" i="9"/>
  <c r="AE78" i="9"/>
  <c r="AS78" i="9"/>
  <c r="AT78" i="9" s="1"/>
  <c r="AD78" i="9"/>
  <c r="AH78" i="9"/>
  <c r="AB78" i="9"/>
  <c r="AC78" i="9" s="1"/>
  <c r="C78" i="10"/>
  <c r="JS78" i="9"/>
  <c r="JT78" i="9" s="1"/>
  <c r="JV78" i="9"/>
  <c r="JY78" i="9"/>
  <c r="KK78" i="9"/>
  <c r="KL78" i="9" s="1"/>
  <c r="C78" i="16"/>
  <c r="JU78" i="9"/>
  <c r="C78" i="14"/>
  <c r="FY78" i="9"/>
  <c r="GC78" i="9"/>
  <c r="FZ78" i="9"/>
  <c r="FW78" i="9"/>
  <c r="FX78" i="9" s="1"/>
  <c r="GO78" i="9"/>
  <c r="GP78" i="9" s="1"/>
  <c r="S77" i="12"/>
  <c r="O77" i="12"/>
  <c r="Q77" i="12"/>
  <c r="K77" i="12"/>
  <c r="M77" i="14"/>
  <c r="R77" i="14"/>
  <c r="P77" i="14"/>
  <c r="T77" i="14"/>
  <c r="N77" i="14"/>
  <c r="L77" i="14"/>
  <c r="K77" i="14"/>
  <c r="L77" i="13"/>
  <c r="O77" i="13"/>
  <c r="K77" i="13"/>
  <c r="M77" i="13"/>
  <c r="Q77" i="13"/>
  <c r="S77" i="13"/>
  <c r="L77" i="10"/>
  <c r="K77" i="10"/>
  <c r="S77" i="10"/>
  <c r="M77" i="10"/>
  <c r="O77" i="10"/>
  <c r="Q77" i="10"/>
  <c r="P77" i="17"/>
  <c r="K77" i="17"/>
  <c r="L77" i="17"/>
  <c r="R77" i="17"/>
  <c r="T77" i="17"/>
  <c r="R77" i="16"/>
  <c r="P77" i="16"/>
  <c r="L77" i="16"/>
  <c r="T77" i="16"/>
  <c r="K77" i="16"/>
  <c r="C78" i="17"/>
  <c r="LS78" i="9"/>
  <c r="MI78" i="9"/>
  <c r="MJ78" i="9" s="1"/>
  <c r="LQ78" i="9"/>
  <c r="LR78" i="9" s="1"/>
  <c r="LT78" i="9"/>
  <c r="LW78" i="9"/>
  <c r="EA78" i="9"/>
  <c r="DX78" i="9"/>
  <c r="DY78" i="9" s="1"/>
  <c r="EO78" i="9"/>
  <c r="EP78" i="9" s="1"/>
  <c r="C78" i="13"/>
  <c r="ED78" i="9"/>
  <c r="DZ78" i="9"/>
  <c r="AS39" i="9"/>
  <c r="AT38" i="9"/>
  <c r="LN80" i="9"/>
  <c r="DU80" i="9"/>
  <c r="HR80" i="9"/>
  <c r="BW79" i="9"/>
  <c r="JP80" i="9"/>
  <c r="FT80" i="9"/>
  <c r="Y80" i="9"/>
  <c r="CC78" i="9" l="1"/>
  <c r="C78" i="12"/>
  <c r="CF78" i="9"/>
  <c r="CQ78" i="9"/>
  <c r="CR78" i="9" s="1"/>
  <c r="CB78" i="9"/>
  <c r="BY79" i="9"/>
  <c r="CC79" i="9" s="1"/>
  <c r="BX80" i="9"/>
  <c r="CD78" i="9"/>
  <c r="CE78" i="9" s="1"/>
  <c r="EB78" i="9"/>
  <c r="EC78" i="9" s="1"/>
  <c r="LU78" i="9"/>
  <c r="LV78" i="9" s="1"/>
  <c r="GA78" i="9"/>
  <c r="GB78" i="9" s="1"/>
  <c r="JW78" i="9"/>
  <c r="JX78" i="9" s="1"/>
  <c r="HY78" i="9"/>
  <c r="HZ78" i="9" s="1"/>
  <c r="AF78" i="9"/>
  <c r="AG78" i="9" s="1"/>
  <c r="HS81" i="9"/>
  <c r="HT80" i="9"/>
  <c r="LP80" i="9"/>
  <c r="LO81" i="9"/>
  <c r="FV80" i="9"/>
  <c r="FU81" i="9"/>
  <c r="JR80" i="9"/>
  <c r="JQ81" i="9"/>
  <c r="Z81" i="9"/>
  <c r="AA80" i="9"/>
  <c r="DV81" i="9"/>
  <c r="DW80" i="9"/>
  <c r="K78" i="13"/>
  <c r="M78" i="13"/>
  <c r="L78" i="13"/>
  <c r="O78" i="13"/>
  <c r="Q78" i="13"/>
  <c r="S78" i="13"/>
  <c r="S78" i="12"/>
  <c r="Q78" i="12"/>
  <c r="K78" i="12"/>
  <c r="O78" i="12"/>
  <c r="M78" i="14"/>
  <c r="K78" i="14"/>
  <c r="P78" i="14"/>
  <c r="N78" i="14"/>
  <c r="R78" i="14"/>
  <c r="L78" i="14"/>
  <c r="T78" i="14"/>
  <c r="T78" i="16"/>
  <c r="P78" i="16"/>
  <c r="R78" i="16"/>
  <c r="L78" i="16"/>
  <c r="K78" i="16"/>
  <c r="C79" i="14"/>
  <c r="FW79" i="9"/>
  <c r="FX79" i="9" s="1"/>
  <c r="FZ79" i="9"/>
  <c r="GC79" i="9"/>
  <c r="GO79" i="9"/>
  <c r="GP79" i="9" s="1"/>
  <c r="FY79" i="9"/>
  <c r="C79" i="16"/>
  <c r="JY79" i="9"/>
  <c r="JU79" i="9"/>
  <c r="KK79" i="9"/>
  <c r="KL79" i="9" s="1"/>
  <c r="JV79" i="9"/>
  <c r="JS79" i="9"/>
  <c r="JT79" i="9" s="1"/>
  <c r="AE79" i="9"/>
  <c r="AH79" i="9"/>
  <c r="C79" i="10"/>
  <c r="AS79" i="9"/>
  <c r="AT79" i="9" s="1"/>
  <c r="AB79" i="9"/>
  <c r="AC79" i="9" s="1"/>
  <c r="AD79" i="9"/>
  <c r="DZ79" i="9"/>
  <c r="DX79" i="9"/>
  <c r="DY79" i="9" s="1"/>
  <c r="ED79" i="9"/>
  <c r="EA79" i="9"/>
  <c r="C79" i="13"/>
  <c r="EO79" i="9"/>
  <c r="EP79" i="9" s="1"/>
  <c r="T78" i="17"/>
  <c r="R78" i="17"/>
  <c r="P78" i="17"/>
  <c r="L78" i="17"/>
  <c r="K78" i="17"/>
  <c r="S78" i="10"/>
  <c r="K78" i="10"/>
  <c r="L78" i="10"/>
  <c r="O78" i="10"/>
  <c r="Q78" i="10"/>
  <c r="M78" i="10"/>
  <c r="T78" i="15"/>
  <c r="P78" i="15"/>
  <c r="R78" i="15"/>
  <c r="N78" i="15"/>
  <c r="M78" i="15"/>
  <c r="K78" i="15"/>
  <c r="L78" i="15"/>
  <c r="HW79" i="9"/>
  <c r="IA79" i="9"/>
  <c r="IM79" i="9"/>
  <c r="IN79" i="9" s="1"/>
  <c r="C79" i="15"/>
  <c r="HU79" i="9"/>
  <c r="HV79" i="9" s="1"/>
  <c r="HX79" i="9"/>
  <c r="CQ79" i="9"/>
  <c r="CR79" i="9" s="1"/>
  <c r="CF79" i="9"/>
  <c r="C79" i="17"/>
  <c r="MI79" i="9"/>
  <c r="MJ79" i="9" s="1"/>
  <c r="LS79" i="9"/>
  <c r="LT79" i="9"/>
  <c r="LW79" i="9"/>
  <c r="LQ79" i="9"/>
  <c r="LR79" i="9" s="1"/>
  <c r="AT39" i="9"/>
  <c r="AS44" i="9"/>
  <c r="AS40" i="9"/>
  <c r="AH33" i="9"/>
  <c r="BW80" i="9"/>
  <c r="DU81" i="9"/>
  <c r="JP81" i="9"/>
  <c r="FT81" i="9"/>
  <c r="HR81" i="9"/>
  <c r="LN81" i="9"/>
  <c r="Y81" i="9"/>
  <c r="HY79" i="9" l="1"/>
  <c r="HZ79" i="9" s="1"/>
  <c r="BZ79" i="9"/>
  <c r="CA79" i="9" s="1"/>
  <c r="CB79" i="9"/>
  <c r="CD79" i="9" s="1"/>
  <c r="CE79" i="9" s="1"/>
  <c r="C79" i="12"/>
  <c r="O79" i="12" s="1"/>
  <c r="BX81" i="9"/>
  <c r="BY80" i="9"/>
  <c r="C80" i="12" s="1"/>
  <c r="AF79" i="9"/>
  <c r="AG79" i="9" s="1"/>
  <c r="GA79" i="9"/>
  <c r="GB79" i="9" s="1"/>
  <c r="JW79" i="9"/>
  <c r="JX79" i="9" s="1"/>
  <c r="LU79" i="9"/>
  <c r="LV79" i="9" s="1"/>
  <c r="EB79" i="9"/>
  <c r="EC79" i="9" s="1"/>
  <c r="JR81" i="9"/>
  <c r="JQ82" i="9"/>
  <c r="FV81" i="9"/>
  <c r="FU82" i="9"/>
  <c r="LP81" i="9"/>
  <c r="LO82" i="9"/>
  <c r="DW81" i="9"/>
  <c r="DV82" i="9"/>
  <c r="AA81" i="9"/>
  <c r="Z82" i="9"/>
  <c r="HT81" i="9"/>
  <c r="HS82" i="9"/>
  <c r="P79" i="15"/>
  <c r="N79" i="15"/>
  <c r="T79" i="15"/>
  <c r="R79" i="15"/>
  <c r="M79" i="15"/>
  <c r="K79" i="15"/>
  <c r="L79" i="15"/>
  <c r="C80" i="13"/>
  <c r="DX80" i="9"/>
  <c r="DY80" i="9" s="1"/>
  <c r="EA80" i="9"/>
  <c r="EO80" i="9"/>
  <c r="EP80" i="9" s="1"/>
  <c r="ED80" i="9"/>
  <c r="DZ80" i="9"/>
  <c r="AD80" i="9"/>
  <c r="AB80" i="9"/>
  <c r="AC80" i="9" s="1"/>
  <c r="AE80" i="9"/>
  <c r="AH80" i="9"/>
  <c r="AS80" i="9"/>
  <c r="AT80" i="9" s="1"/>
  <c r="C80" i="10"/>
  <c r="C80" i="15"/>
  <c r="HU80" i="9"/>
  <c r="HV80" i="9" s="1"/>
  <c r="IM80" i="9"/>
  <c r="IN80" i="9" s="1"/>
  <c r="HW80" i="9"/>
  <c r="IA80" i="9"/>
  <c r="HX80" i="9"/>
  <c r="T79" i="17"/>
  <c r="R79" i="17"/>
  <c r="P79" i="17"/>
  <c r="L79" i="17"/>
  <c r="K79" i="17"/>
  <c r="Q79" i="13"/>
  <c r="M79" i="13"/>
  <c r="O79" i="13"/>
  <c r="S79" i="13"/>
  <c r="L79" i="13"/>
  <c r="K79" i="13"/>
  <c r="K79" i="10"/>
  <c r="M79" i="10"/>
  <c r="O79" i="10"/>
  <c r="S79" i="10"/>
  <c r="L79" i="10"/>
  <c r="Q79" i="10"/>
  <c r="T79" i="16"/>
  <c r="P79" i="16"/>
  <c r="R79" i="16"/>
  <c r="K79" i="16"/>
  <c r="L79" i="16"/>
  <c r="R79" i="14"/>
  <c r="K79" i="14"/>
  <c r="L79" i="14"/>
  <c r="T79" i="14"/>
  <c r="M79" i="14"/>
  <c r="N79" i="14"/>
  <c r="P79" i="14"/>
  <c r="C80" i="16"/>
  <c r="JU80" i="9"/>
  <c r="JY80" i="9"/>
  <c r="KK80" i="9"/>
  <c r="KL80" i="9" s="1"/>
  <c r="JV80" i="9"/>
  <c r="JS80" i="9"/>
  <c r="JT80" i="9" s="1"/>
  <c r="C80" i="14"/>
  <c r="FW80" i="9"/>
  <c r="FX80" i="9" s="1"/>
  <c r="FZ80" i="9"/>
  <c r="GC80" i="9"/>
  <c r="FY80" i="9"/>
  <c r="GO80" i="9"/>
  <c r="GP80" i="9" s="1"/>
  <c r="LS80" i="9"/>
  <c r="C80" i="17"/>
  <c r="LT80" i="9"/>
  <c r="MI80" i="9"/>
  <c r="MJ80" i="9" s="1"/>
  <c r="LW80" i="9"/>
  <c r="LQ80" i="9"/>
  <c r="LR80" i="9" s="1"/>
  <c r="CC80" i="9"/>
  <c r="CB80" i="9"/>
  <c r="AT40" i="9"/>
  <c r="AT44" i="9"/>
  <c r="AS45" i="9"/>
  <c r="AS41" i="9"/>
  <c r="AS47" i="9"/>
  <c r="IA31" i="9"/>
  <c r="IA24" i="9"/>
  <c r="IA22" i="9"/>
  <c r="IA27" i="9"/>
  <c r="IA30" i="9"/>
  <c r="IA25" i="9"/>
  <c r="IA32" i="9"/>
  <c r="GC25" i="9"/>
  <c r="GC23" i="9"/>
  <c r="GC32" i="9"/>
  <c r="IA28" i="9"/>
  <c r="IA33" i="9"/>
  <c r="IA26" i="9"/>
  <c r="IA34" i="9"/>
  <c r="IA21" i="9"/>
  <c r="IA35" i="9"/>
  <c r="IA29" i="9"/>
  <c r="IA23" i="9"/>
  <c r="BW81" i="9"/>
  <c r="HR82" i="9"/>
  <c r="JP82" i="9"/>
  <c r="FT82" i="9"/>
  <c r="LN82" i="9"/>
  <c r="DU82" i="9"/>
  <c r="Y82" i="9"/>
  <c r="BZ80" i="9" l="1"/>
  <c r="CA80" i="9" s="1"/>
  <c r="CF80" i="9"/>
  <c r="CQ80" i="9"/>
  <c r="CR80" i="9" s="1"/>
  <c r="S79" i="12"/>
  <c r="K79" i="12"/>
  <c r="Q79" i="12"/>
  <c r="BX82" i="9"/>
  <c r="BY81" i="9"/>
  <c r="C81" i="12" s="1"/>
  <c r="EB80" i="9"/>
  <c r="EC80" i="9" s="1"/>
  <c r="HY80" i="9"/>
  <c r="HZ80" i="9" s="1"/>
  <c r="LU80" i="9"/>
  <c r="LV80" i="9" s="1"/>
  <c r="AF80" i="9"/>
  <c r="AG80" i="9" s="1"/>
  <c r="CD80" i="9"/>
  <c r="CE80" i="9" s="1"/>
  <c r="GA80" i="9"/>
  <c r="GB80" i="9" s="1"/>
  <c r="JW80" i="9"/>
  <c r="JX80" i="9" s="1"/>
  <c r="HT82" i="9"/>
  <c r="HS83" i="9"/>
  <c r="Z83" i="9"/>
  <c r="AA82" i="9"/>
  <c r="DW82" i="9"/>
  <c r="DV83" i="9"/>
  <c r="LP82" i="9"/>
  <c r="LO83" i="9"/>
  <c r="FU83" i="9"/>
  <c r="FV82" i="9"/>
  <c r="JQ83" i="9"/>
  <c r="JR82" i="9"/>
  <c r="R80" i="17"/>
  <c r="T80" i="17"/>
  <c r="P80" i="17"/>
  <c r="K80" i="17"/>
  <c r="L80" i="17"/>
  <c r="P80" i="15"/>
  <c r="L80" i="15"/>
  <c r="N80" i="15"/>
  <c r="T80" i="15"/>
  <c r="R80" i="15"/>
  <c r="M80" i="15"/>
  <c r="K80" i="15"/>
  <c r="O80" i="13"/>
  <c r="K80" i="13"/>
  <c r="Q80" i="13"/>
  <c r="M80" i="13"/>
  <c r="L80" i="13"/>
  <c r="S80" i="13"/>
  <c r="Q80" i="12"/>
  <c r="O80" i="12"/>
  <c r="S80" i="12"/>
  <c r="K80" i="12"/>
  <c r="N80" i="14"/>
  <c r="R80" i="14"/>
  <c r="M80" i="14"/>
  <c r="P80" i="14"/>
  <c r="T80" i="14"/>
  <c r="K80" i="14"/>
  <c r="L80" i="14"/>
  <c r="R80" i="16"/>
  <c r="L80" i="16"/>
  <c r="K80" i="16"/>
  <c r="T80" i="16"/>
  <c r="P80" i="16"/>
  <c r="S80" i="10"/>
  <c r="O80" i="10"/>
  <c r="K80" i="10"/>
  <c r="Q80" i="10"/>
  <c r="L80" i="10"/>
  <c r="M80" i="10"/>
  <c r="C81" i="15"/>
  <c r="HW81" i="9"/>
  <c r="IM81" i="9"/>
  <c r="IN81" i="9" s="1"/>
  <c r="HU81" i="9"/>
  <c r="HV81" i="9" s="1"/>
  <c r="IA81" i="9"/>
  <c r="HX81" i="9"/>
  <c r="AS81" i="9"/>
  <c r="AT81" i="9" s="1"/>
  <c r="AB81" i="9"/>
  <c r="AC81" i="9" s="1"/>
  <c r="AH81" i="9"/>
  <c r="AE81" i="9"/>
  <c r="AD81" i="9"/>
  <c r="C81" i="10"/>
  <c r="DZ81" i="9"/>
  <c r="DX81" i="9"/>
  <c r="DY81" i="9" s="1"/>
  <c r="EA81" i="9"/>
  <c r="EO81" i="9"/>
  <c r="EP81" i="9" s="1"/>
  <c r="ED81" i="9"/>
  <c r="C81" i="13"/>
  <c r="C81" i="17"/>
  <c r="LT81" i="9"/>
  <c r="MI81" i="9"/>
  <c r="MJ81" i="9" s="1"/>
  <c r="LW81" i="9"/>
  <c r="LQ81" i="9"/>
  <c r="LR81" i="9" s="1"/>
  <c r="LS81" i="9"/>
  <c r="C81" i="14"/>
  <c r="GO81" i="9"/>
  <c r="GP81" i="9" s="1"/>
  <c r="FW81" i="9"/>
  <c r="FX81" i="9" s="1"/>
  <c r="FY81" i="9"/>
  <c r="GC81" i="9"/>
  <c r="FZ81" i="9"/>
  <c r="JS81" i="9"/>
  <c r="JT81" i="9" s="1"/>
  <c r="JV81" i="9"/>
  <c r="JU81" i="9"/>
  <c r="C81" i="16"/>
  <c r="KK81" i="9"/>
  <c r="KL81" i="9" s="1"/>
  <c r="JY81" i="9"/>
  <c r="AS43" i="9"/>
  <c r="AT45" i="9"/>
  <c r="AT41" i="9"/>
  <c r="AT47" i="9"/>
  <c r="AS46" i="9"/>
  <c r="AS42" i="9"/>
  <c r="AS48" i="9"/>
  <c r="AH29" i="9"/>
  <c r="ED29" i="9"/>
  <c r="ED30" i="9"/>
  <c r="ED21" i="9"/>
  <c r="ED31" i="9"/>
  <c r="GC29" i="9"/>
  <c r="GC24" i="9"/>
  <c r="GC33" i="9"/>
  <c r="GC35" i="9"/>
  <c r="ED22" i="9"/>
  <c r="GC21" i="9"/>
  <c r="GC26" i="9"/>
  <c r="ED25" i="9"/>
  <c r="ED28" i="9"/>
  <c r="ED27" i="9"/>
  <c r="ED34" i="9"/>
  <c r="ED26" i="9"/>
  <c r="ED32" i="9"/>
  <c r="ED35" i="9"/>
  <c r="GC30" i="9"/>
  <c r="ED23" i="9"/>
  <c r="GC31" i="9"/>
  <c r="GC28" i="9"/>
  <c r="ED24" i="9"/>
  <c r="GC22" i="9"/>
  <c r="GC34" i="9"/>
  <c r="ED33" i="9"/>
  <c r="GC27" i="9"/>
  <c r="Y83" i="9"/>
  <c r="JP83" i="9"/>
  <c r="HR83" i="9"/>
  <c r="LN83" i="9"/>
  <c r="FT83" i="9"/>
  <c r="DU83" i="9"/>
  <c r="BW82" i="9"/>
  <c r="CB81" i="9" l="1"/>
  <c r="CQ81" i="9"/>
  <c r="CR81" i="9" s="1"/>
  <c r="BZ81" i="9"/>
  <c r="CA81" i="9" s="1"/>
  <c r="CC81" i="9"/>
  <c r="CF81" i="9"/>
  <c r="BY82" i="9"/>
  <c r="CC82" i="9" s="1"/>
  <c r="BX83" i="9"/>
  <c r="JW81" i="9"/>
  <c r="JX81" i="9" s="1"/>
  <c r="LU81" i="9"/>
  <c r="LV81" i="9" s="1"/>
  <c r="AF81" i="9"/>
  <c r="AG81" i="9" s="1"/>
  <c r="GA81" i="9"/>
  <c r="GB81" i="9" s="1"/>
  <c r="CD81" i="9"/>
  <c r="CE81" i="9" s="1"/>
  <c r="EB81" i="9"/>
  <c r="EC81" i="9" s="1"/>
  <c r="LP83" i="9"/>
  <c r="LO84" i="9"/>
  <c r="DV84" i="9"/>
  <c r="DW83" i="9"/>
  <c r="HS84" i="9"/>
  <c r="HT83" i="9"/>
  <c r="JR83" i="9"/>
  <c r="JQ84" i="9"/>
  <c r="FU84" i="9"/>
  <c r="FV83" i="9"/>
  <c r="Z84" i="9"/>
  <c r="AA83" i="9"/>
  <c r="L81" i="14"/>
  <c r="N81" i="14"/>
  <c r="M81" i="14"/>
  <c r="R81" i="14"/>
  <c r="K81" i="14"/>
  <c r="P81" i="14"/>
  <c r="T81" i="14"/>
  <c r="P81" i="17"/>
  <c r="K81" i="17"/>
  <c r="L81" i="17"/>
  <c r="T81" i="17"/>
  <c r="R81" i="17"/>
  <c r="HY81" i="9"/>
  <c r="HZ81" i="9" s="1"/>
  <c r="JY82" i="9"/>
  <c r="JV82" i="9"/>
  <c r="JU82" i="9"/>
  <c r="C82" i="16"/>
  <c r="JS82" i="9"/>
  <c r="JT82" i="9" s="1"/>
  <c r="KK82" i="9"/>
  <c r="KL82" i="9" s="1"/>
  <c r="C82" i="14"/>
  <c r="GO82" i="9"/>
  <c r="GP82" i="9" s="1"/>
  <c r="FW82" i="9"/>
  <c r="FX82" i="9" s="1"/>
  <c r="FZ82" i="9"/>
  <c r="GC82" i="9"/>
  <c r="FY82" i="9"/>
  <c r="AS82" i="9"/>
  <c r="AT82" i="9" s="1"/>
  <c r="C82" i="10"/>
  <c r="AH82" i="9"/>
  <c r="AB82" i="9"/>
  <c r="AC82" i="9" s="1"/>
  <c r="AD82" i="9"/>
  <c r="AE82" i="9"/>
  <c r="L81" i="16"/>
  <c r="R81" i="16"/>
  <c r="P81" i="16"/>
  <c r="K81" i="16"/>
  <c r="T81" i="16"/>
  <c r="Q81" i="12"/>
  <c r="K81" i="12"/>
  <c r="O81" i="12"/>
  <c r="S81" i="12"/>
  <c r="M81" i="13"/>
  <c r="Q81" i="13"/>
  <c r="K81" i="13"/>
  <c r="S81" i="13"/>
  <c r="O81" i="13"/>
  <c r="L81" i="13"/>
  <c r="L81" i="10"/>
  <c r="K81" i="10"/>
  <c r="M81" i="10"/>
  <c r="Q81" i="10"/>
  <c r="O81" i="10"/>
  <c r="S81" i="10"/>
  <c r="R81" i="15"/>
  <c r="L81" i="15"/>
  <c r="K81" i="15"/>
  <c r="T81" i="15"/>
  <c r="P81" i="15"/>
  <c r="N81" i="15"/>
  <c r="M81" i="15"/>
  <c r="C82" i="17"/>
  <c r="LS82" i="9"/>
  <c r="LQ82" i="9"/>
  <c r="LR82" i="9" s="1"/>
  <c r="LT82" i="9"/>
  <c r="LW82" i="9"/>
  <c r="MI82" i="9"/>
  <c r="MJ82" i="9" s="1"/>
  <c r="EO82" i="9"/>
  <c r="EP82" i="9" s="1"/>
  <c r="DX82" i="9"/>
  <c r="DY82" i="9" s="1"/>
  <c r="ED82" i="9"/>
  <c r="EA82" i="9"/>
  <c r="C82" i="13"/>
  <c r="DZ82" i="9"/>
  <c r="IM82" i="9"/>
  <c r="IN82" i="9" s="1"/>
  <c r="HU82" i="9"/>
  <c r="HV82" i="9" s="1"/>
  <c r="HW82" i="9"/>
  <c r="C82" i="15"/>
  <c r="IA82" i="9"/>
  <c r="HX82" i="9"/>
  <c r="S33" i="13"/>
  <c r="O26" i="13"/>
  <c r="O34" i="13"/>
  <c r="AT46" i="9"/>
  <c r="AT43" i="9"/>
  <c r="AT42" i="9"/>
  <c r="AT48" i="9"/>
  <c r="AH30" i="9"/>
  <c r="AH31" i="9"/>
  <c r="AH32" i="9"/>
  <c r="AH28" i="9"/>
  <c r="AH27" i="9"/>
  <c r="AH26" i="9"/>
  <c r="AH25" i="9"/>
  <c r="AH24" i="9"/>
  <c r="AH23" i="9"/>
  <c r="CF16" i="9"/>
  <c r="AH22" i="9"/>
  <c r="JY19" i="9"/>
  <c r="HR84" i="9"/>
  <c r="FT84" i="9"/>
  <c r="Y84" i="9"/>
  <c r="JP84" i="9"/>
  <c r="LN84" i="9"/>
  <c r="BW83" i="9"/>
  <c r="DU84" i="9"/>
  <c r="CQ82" i="9" l="1"/>
  <c r="CR82" i="9" s="1"/>
  <c r="BZ82" i="9"/>
  <c r="CA82" i="9" s="1"/>
  <c r="CF82" i="9"/>
  <c r="CB82" i="9"/>
  <c r="C82" i="12"/>
  <c r="S82" i="12" s="1"/>
  <c r="BY83" i="9"/>
  <c r="CQ83" i="9" s="1"/>
  <c r="CR83" i="9" s="1"/>
  <c r="BX84" i="9"/>
  <c r="AF82" i="9"/>
  <c r="AG82" i="9" s="1"/>
  <c r="LU82" i="9"/>
  <c r="LV82" i="9" s="1"/>
  <c r="HY82" i="9"/>
  <c r="HZ82" i="9" s="1"/>
  <c r="EB82" i="9"/>
  <c r="EC82" i="9" s="1"/>
  <c r="GA82" i="9"/>
  <c r="GB82" i="9" s="1"/>
  <c r="JW82" i="9"/>
  <c r="JX82" i="9" s="1"/>
  <c r="JQ85" i="9"/>
  <c r="JR84" i="9"/>
  <c r="LO85" i="9"/>
  <c r="LP84" i="9"/>
  <c r="Z85" i="9"/>
  <c r="AA84" i="9"/>
  <c r="FU85" i="9"/>
  <c r="FV84" i="9"/>
  <c r="HT84" i="9"/>
  <c r="HS85" i="9"/>
  <c r="DV85" i="9"/>
  <c r="DW84" i="9"/>
  <c r="P82" i="15"/>
  <c r="L82" i="15"/>
  <c r="N82" i="15"/>
  <c r="T82" i="15"/>
  <c r="R82" i="15"/>
  <c r="K82" i="15"/>
  <c r="M82" i="15"/>
  <c r="O82" i="13"/>
  <c r="M82" i="13"/>
  <c r="K82" i="13"/>
  <c r="S82" i="13"/>
  <c r="Q82" i="13"/>
  <c r="L82" i="13"/>
  <c r="P82" i="17"/>
  <c r="L82" i="17"/>
  <c r="K82" i="17"/>
  <c r="T82" i="17"/>
  <c r="R82" i="17"/>
  <c r="Q82" i="12"/>
  <c r="K82" i="16"/>
  <c r="T82" i="16"/>
  <c r="P82" i="16"/>
  <c r="R82" i="16"/>
  <c r="L82" i="16"/>
  <c r="AB83" i="9"/>
  <c r="AC83" i="9" s="1"/>
  <c r="AH83" i="9"/>
  <c r="AD83" i="9"/>
  <c r="AS83" i="9"/>
  <c r="AT83" i="9" s="1"/>
  <c r="AE83" i="9"/>
  <c r="C83" i="10"/>
  <c r="C83" i="12"/>
  <c r="BZ83" i="9"/>
  <c r="CA83" i="9" s="1"/>
  <c r="CB83" i="9"/>
  <c r="C83" i="14"/>
  <c r="FY83" i="9"/>
  <c r="FZ83" i="9"/>
  <c r="GO83" i="9"/>
  <c r="GP83" i="9" s="1"/>
  <c r="FW83" i="9"/>
  <c r="FX83" i="9" s="1"/>
  <c r="GC83" i="9"/>
  <c r="IM83" i="9"/>
  <c r="IN83" i="9" s="1"/>
  <c r="HU83" i="9"/>
  <c r="HV83" i="9" s="1"/>
  <c r="HW83" i="9"/>
  <c r="C83" i="15"/>
  <c r="IA83" i="9"/>
  <c r="HX83" i="9"/>
  <c r="EA83" i="9"/>
  <c r="EO83" i="9"/>
  <c r="EP83" i="9" s="1"/>
  <c r="DX83" i="9"/>
  <c r="DY83" i="9" s="1"/>
  <c r="DZ83" i="9"/>
  <c r="C83" i="13"/>
  <c r="ED83" i="9"/>
  <c r="Q82" i="10"/>
  <c r="O82" i="10"/>
  <c r="L82" i="10"/>
  <c r="K82" i="10"/>
  <c r="M82" i="10"/>
  <c r="S82" i="10"/>
  <c r="T82" i="14"/>
  <c r="N82" i="14"/>
  <c r="P82" i="14"/>
  <c r="R82" i="14"/>
  <c r="M82" i="14"/>
  <c r="K82" i="14"/>
  <c r="L82" i="14"/>
  <c r="KK83" i="9"/>
  <c r="KL83" i="9" s="1"/>
  <c r="JV83" i="9"/>
  <c r="JS83" i="9"/>
  <c r="JT83" i="9" s="1"/>
  <c r="JU83" i="9"/>
  <c r="C83" i="16"/>
  <c r="JY83" i="9"/>
  <c r="LW83" i="9"/>
  <c r="MI83" i="9"/>
  <c r="MJ83" i="9" s="1"/>
  <c r="LT83" i="9"/>
  <c r="C83" i="17"/>
  <c r="LQ83" i="9"/>
  <c r="LR83" i="9" s="1"/>
  <c r="LS83" i="9"/>
  <c r="T25" i="14"/>
  <c r="T35" i="14"/>
  <c r="R21" i="14"/>
  <c r="R22" i="14"/>
  <c r="N31" i="14"/>
  <c r="P25" i="14"/>
  <c r="K31" i="14"/>
  <c r="R24" i="14"/>
  <c r="L22" i="14"/>
  <c r="P26" i="14"/>
  <c r="R25" i="14"/>
  <c r="T26" i="14"/>
  <c r="L31" i="14"/>
  <c r="M31" i="14"/>
  <c r="P21" i="14"/>
  <c r="R34" i="14"/>
  <c r="Q30" i="13"/>
  <c r="K30" i="13"/>
  <c r="K32" i="13"/>
  <c r="K25" i="13"/>
  <c r="K35" i="13"/>
  <c r="K31" i="13"/>
  <c r="M34" i="13"/>
  <c r="M24" i="13"/>
  <c r="JY23" i="9"/>
  <c r="JY25" i="9"/>
  <c r="JY30" i="9"/>
  <c r="JY27" i="9"/>
  <c r="JY32" i="9"/>
  <c r="JY31" i="9"/>
  <c r="JY28" i="9"/>
  <c r="JY24" i="9"/>
  <c r="JY17" i="9"/>
  <c r="JY20" i="9"/>
  <c r="JY29" i="9"/>
  <c r="JY33" i="9"/>
  <c r="JY18" i="9"/>
  <c r="JY26" i="9"/>
  <c r="JY21" i="9"/>
  <c r="JY22" i="9"/>
  <c r="JP85" i="9"/>
  <c r="FT85" i="9"/>
  <c r="BW84" i="9"/>
  <c r="LN85" i="9"/>
  <c r="Y85" i="9"/>
  <c r="HR85" i="9"/>
  <c r="DU85" i="9"/>
  <c r="CC83" i="9" l="1"/>
  <c r="CF83" i="9"/>
  <c r="CD82" i="9"/>
  <c r="CE82" i="9" s="1"/>
  <c r="O82" i="12"/>
  <c r="K82" i="12"/>
  <c r="BY84" i="9"/>
  <c r="CB84" i="9" s="1"/>
  <c r="BX85" i="9"/>
  <c r="EB83" i="9"/>
  <c r="EC83" i="9" s="1"/>
  <c r="GA83" i="9"/>
  <c r="GB83" i="9" s="1"/>
  <c r="CD83" i="9"/>
  <c r="CE83" i="9" s="1"/>
  <c r="JW83" i="9"/>
  <c r="JX83" i="9" s="1"/>
  <c r="AF83" i="9"/>
  <c r="AG83" i="9" s="1"/>
  <c r="LU83" i="9"/>
  <c r="LV83" i="9" s="1"/>
  <c r="HY83" i="9"/>
  <c r="HZ83" i="9" s="1"/>
  <c r="HT85" i="9"/>
  <c r="HS86" i="9"/>
  <c r="DV86" i="9"/>
  <c r="DW85" i="9"/>
  <c r="FU86" i="9"/>
  <c r="FV85" i="9"/>
  <c r="AA85" i="9"/>
  <c r="Z86" i="9"/>
  <c r="LP85" i="9"/>
  <c r="LO86" i="9"/>
  <c r="JQ86" i="9"/>
  <c r="JR85" i="9"/>
  <c r="P83" i="17"/>
  <c r="L83" i="17"/>
  <c r="K83" i="17"/>
  <c r="T83" i="17"/>
  <c r="R83" i="17"/>
  <c r="T83" i="14"/>
  <c r="N83" i="14"/>
  <c r="K83" i="14"/>
  <c r="P83" i="14"/>
  <c r="L83" i="14"/>
  <c r="R83" i="14"/>
  <c r="M83" i="14"/>
  <c r="Q83" i="12"/>
  <c r="K83" i="12"/>
  <c r="S83" i="12"/>
  <c r="O83" i="12"/>
  <c r="EO84" i="9"/>
  <c r="EP84" i="9" s="1"/>
  <c r="C84" i="13"/>
  <c r="DX84" i="9"/>
  <c r="DY84" i="9" s="1"/>
  <c r="EA84" i="9"/>
  <c r="ED84" i="9"/>
  <c r="DZ84" i="9"/>
  <c r="C84" i="14"/>
  <c r="FY84" i="9"/>
  <c r="GC84" i="9"/>
  <c r="GO84" i="9"/>
  <c r="GP84" i="9" s="1"/>
  <c r="FZ84" i="9"/>
  <c r="FW84" i="9"/>
  <c r="FX84" i="9" s="1"/>
  <c r="AE84" i="9"/>
  <c r="AB84" i="9"/>
  <c r="AC84" i="9" s="1"/>
  <c r="C84" i="10"/>
  <c r="AH84" i="9"/>
  <c r="AS84" i="9"/>
  <c r="AT84" i="9" s="1"/>
  <c r="AD84" i="9"/>
  <c r="C84" i="17"/>
  <c r="LT84" i="9"/>
  <c r="MI84" i="9"/>
  <c r="MJ84" i="9" s="1"/>
  <c r="LQ84" i="9"/>
  <c r="LR84" i="9" s="1"/>
  <c r="LW84" i="9"/>
  <c r="LS84" i="9"/>
  <c r="C84" i="16"/>
  <c r="JY84" i="9"/>
  <c r="JU84" i="9"/>
  <c r="JV84" i="9"/>
  <c r="JS84" i="9"/>
  <c r="JT84" i="9" s="1"/>
  <c r="KK84" i="9"/>
  <c r="KL84" i="9" s="1"/>
  <c r="R83" i="16"/>
  <c r="K83" i="16"/>
  <c r="L83" i="16"/>
  <c r="P83" i="16"/>
  <c r="T83" i="16"/>
  <c r="S83" i="13"/>
  <c r="O83" i="13"/>
  <c r="Q83" i="13"/>
  <c r="M83" i="13"/>
  <c r="L83" i="13"/>
  <c r="K83" i="13"/>
  <c r="T83" i="15"/>
  <c r="P83" i="15"/>
  <c r="M83" i="15"/>
  <c r="R83" i="15"/>
  <c r="L83" i="15"/>
  <c r="K83" i="15"/>
  <c r="N83" i="15"/>
  <c r="Q83" i="10"/>
  <c r="S83" i="10"/>
  <c r="O83" i="10"/>
  <c r="L83" i="10"/>
  <c r="M83" i="10"/>
  <c r="K83" i="10"/>
  <c r="HX84" i="9"/>
  <c r="IA84" i="9"/>
  <c r="HU84" i="9"/>
  <c r="HV84" i="9" s="1"/>
  <c r="C84" i="15"/>
  <c r="HW84" i="9"/>
  <c r="IM84" i="9"/>
  <c r="IN84" i="9" s="1"/>
  <c r="EP30" i="9"/>
  <c r="IN42" i="9"/>
  <c r="IN31" i="9"/>
  <c r="IN39" i="9"/>
  <c r="IN28" i="9"/>
  <c r="IN41" i="9"/>
  <c r="IN30" i="9"/>
  <c r="IN40" i="9"/>
  <c r="IN29" i="9"/>
  <c r="IN46" i="9"/>
  <c r="IN35" i="9"/>
  <c r="IN38" i="9"/>
  <c r="IN27" i="9"/>
  <c r="P31" i="14"/>
  <c r="Q26" i="13"/>
  <c r="R32" i="14"/>
  <c r="Q35" i="13"/>
  <c r="S21" i="13"/>
  <c r="S26" i="13"/>
  <c r="R27" i="14"/>
  <c r="P29" i="14"/>
  <c r="R29" i="14"/>
  <c r="S23" i="13"/>
  <c r="Q25" i="13"/>
  <c r="S27" i="13"/>
  <c r="T33" i="14"/>
  <c r="T23" i="14"/>
  <c r="S31" i="13"/>
  <c r="K21" i="14"/>
  <c r="K35" i="14"/>
  <c r="M25" i="14"/>
  <c r="K34" i="14"/>
  <c r="N34" i="14"/>
  <c r="M35" i="14"/>
  <c r="M33" i="14"/>
  <c r="N25" i="14"/>
  <c r="M34" i="14"/>
  <c r="L33" i="14"/>
  <c r="N35" i="14"/>
  <c r="N23" i="14"/>
  <c r="L23" i="14"/>
  <c r="M24" i="14"/>
  <c r="L25" i="14"/>
  <c r="L34" i="14"/>
  <c r="N26" i="14"/>
  <c r="K33" i="14"/>
  <c r="M23" i="14"/>
  <c r="K25" i="14"/>
  <c r="N33" i="14"/>
  <c r="L35" i="14"/>
  <c r="S16" i="12"/>
  <c r="O33" i="10"/>
  <c r="S30" i="10"/>
  <c r="S32" i="10"/>
  <c r="S27" i="10"/>
  <c r="Q29" i="10"/>
  <c r="O25" i="10"/>
  <c r="O31" i="10"/>
  <c r="O22" i="10"/>
  <c r="O28" i="10"/>
  <c r="O26" i="10"/>
  <c r="LN86" i="9"/>
  <c r="JP86" i="9"/>
  <c r="HR86" i="9"/>
  <c r="BW85" i="9"/>
  <c r="Y86" i="9"/>
  <c r="FT86" i="9"/>
  <c r="DU86" i="9"/>
  <c r="CQ84" i="9" l="1"/>
  <c r="CR84" i="9" s="1"/>
  <c r="C84" i="12"/>
  <c r="CC84" i="9"/>
  <c r="CD84" i="9" s="1"/>
  <c r="CE84" i="9" s="1"/>
  <c r="CF84" i="9"/>
  <c r="BZ84" i="9"/>
  <c r="CA84" i="9" s="1"/>
  <c r="BY85" i="9"/>
  <c r="BX86" i="9"/>
  <c r="EB84" i="9"/>
  <c r="EC84" i="9" s="1"/>
  <c r="AF84" i="9"/>
  <c r="AG84" i="9" s="1"/>
  <c r="GA84" i="9"/>
  <c r="GB84" i="9" s="1"/>
  <c r="HY84" i="9"/>
  <c r="HZ84" i="9" s="1"/>
  <c r="LU84" i="9"/>
  <c r="LV84" i="9" s="1"/>
  <c r="LO87" i="9"/>
  <c r="LP86" i="9"/>
  <c r="AA86" i="9"/>
  <c r="Z87" i="9"/>
  <c r="HS87" i="9"/>
  <c r="HT86" i="9"/>
  <c r="JR86" i="9"/>
  <c r="JQ87" i="9"/>
  <c r="FV86" i="9"/>
  <c r="FU87" i="9"/>
  <c r="DW86" i="9"/>
  <c r="DV87" i="9"/>
  <c r="P84" i="15"/>
  <c r="T84" i="15"/>
  <c r="R84" i="15"/>
  <c r="L84" i="15"/>
  <c r="N84" i="15"/>
  <c r="K84" i="15"/>
  <c r="M84" i="15"/>
  <c r="JW84" i="9"/>
  <c r="JX84" i="9" s="1"/>
  <c r="M84" i="14"/>
  <c r="K84" i="14"/>
  <c r="L84" i="14"/>
  <c r="P84" i="14"/>
  <c r="T84" i="14"/>
  <c r="N84" i="14"/>
  <c r="R84" i="14"/>
  <c r="M84" i="13"/>
  <c r="K84" i="13"/>
  <c r="Q84" i="13"/>
  <c r="L84" i="13"/>
  <c r="S84" i="13"/>
  <c r="O84" i="13"/>
  <c r="KK85" i="9"/>
  <c r="KL85" i="9" s="1"/>
  <c r="JS85" i="9"/>
  <c r="JT85" i="9" s="1"/>
  <c r="C85" i="16"/>
  <c r="JV85" i="9"/>
  <c r="JY85" i="9"/>
  <c r="JU85" i="9"/>
  <c r="CC85" i="9"/>
  <c r="C85" i="12"/>
  <c r="CB85" i="9"/>
  <c r="CF85" i="9"/>
  <c r="BZ85" i="9"/>
  <c r="CA85" i="9" s="1"/>
  <c r="CQ85" i="9"/>
  <c r="CR85" i="9" s="1"/>
  <c r="C85" i="14"/>
  <c r="FW85" i="9"/>
  <c r="FX85" i="9" s="1"/>
  <c r="GO85" i="9"/>
  <c r="GP85" i="9" s="1"/>
  <c r="GC85" i="9"/>
  <c r="FZ85" i="9"/>
  <c r="FY85" i="9"/>
  <c r="EO85" i="9"/>
  <c r="EP85" i="9" s="1"/>
  <c r="DZ85" i="9"/>
  <c r="C85" i="13"/>
  <c r="ED85" i="9"/>
  <c r="EA85" i="9"/>
  <c r="DX85" i="9"/>
  <c r="DY85" i="9" s="1"/>
  <c r="L84" i="16"/>
  <c r="T84" i="16"/>
  <c r="P84" i="16"/>
  <c r="K84" i="16"/>
  <c r="R84" i="16"/>
  <c r="T84" i="17"/>
  <c r="R84" i="17"/>
  <c r="K84" i="17"/>
  <c r="L84" i="17"/>
  <c r="P84" i="17"/>
  <c r="M84" i="10"/>
  <c r="Q84" i="10"/>
  <c r="L84" i="10"/>
  <c r="O84" i="10"/>
  <c r="S84" i="10"/>
  <c r="K84" i="10"/>
  <c r="S84" i="12"/>
  <c r="O84" i="12"/>
  <c r="Q84" i="12"/>
  <c r="K84" i="12"/>
  <c r="LS85" i="9"/>
  <c r="C85" i="17"/>
  <c r="LW85" i="9"/>
  <c r="MI85" i="9"/>
  <c r="MJ85" i="9" s="1"/>
  <c r="LT85" i="9"/>
  <c r="LQ85" i="9"/>
  <c r="LR85" i="9" s="1"/>
  <c r="AS85" i="9"/>
  <c r="AT85" i="9" s="1"/>
  <c r="AE85" i="9"/>
  <c r="AH85" i="9"/>
  <c r="C85" i="10"/>
  <c r="AB85" i="9"/>
  <c r="AC85" i="9" s="1"/>
  <c r="AD85" i="9"/>
  <c r="HU85" i="9"/>
  <c r="HV85" i="9" s="1"/>
  <c r="IM85" i="9"/>
  <c r="IN85" i="9" s="1"/>
  <c r="HX85" i="9"/>
  <c r="C85" i="15"/>
  <c r="HW85" i="9"/>
  <c r="IA85" i="9"/>
  <c r="EP21" i="9"/>
  <c r="EP24" i="9"/>
  <c r="EP27" i="9"/>
  <c r="EP33" i="9"/>
  <c r="EP31" i="9"/>
  <c r="EP23" i="9"/>
  <c r="EP22" i="9"/>
  <c r="EP28" i="9"/>
  <c r="EP32" i="9"/>
  <c r="EP26" i="9"/>
  <c r="O16" i="12"/>
  <c r="Q16" i="12"/>
  <c r="K24" i="10"/>
  <c r="M24" i="10"/>
  <c r="S33" i="10"/>
  <c r="Q33" i="10"/>
  <c r="M23" i="10"/>
  <c r="L23" i="10"/>
  <c r="K23" i="10"/>
  <c r="L24" i="10"/>
  <c r="S29" i="10"/>
  <c r="Q24" i="10"/>
  <c r="O29" i="10"/>
  <c r="S25" i="10"/>
  <c r="S22" i="10"/>
  <c r="S24" i="10"/>
  <c r="S23" i="10"/>
  <c r="S28" i="10"/>
  <c r="S26" i="10"/>
  <c r="S31" i="10"/>
  <c r="Q23" i="10"/>
  <c r="Q26" i="10"/>
  <c r="Q28" i="10"/>
  <c r="Q22" i="10"/>
  <c r="Q25" i="10"/>
  <c r="Q27" i="10"/>
  <c r="Q32" i="10"/>
  <c r="Q31" i="10"/>
  <c r="Q30" i="10"/>
  <c r="O30" i="10"/>
  <c r="O23" i="10"/>
  <c r="O27" i="10"/>
  <c r="O24" i="10"/>
  <c r="O32" i="10"/>
  <c r="LW21" i="9"/>
  <c r="LW24" i="9"/>
  <c r="LW19" i="9"/>
  <c r="LW26" i="9"/>
  <c r="LW22" i="9"/>
  <c r="LW28" i="9"/>
  <c r="LW29" i="9"/>
  <c r="LW27" i="9"/>
  <c r="LW23" i="9"/>
  <c r="LW25" i="9"/>
  <c r="LW20" i="9"/>
  <c r="LW30" i="9"/>
  <c r="JP87" i="9"/>
  <c r="LN87" i="9"/>
  <c r="HR87" i="9"/>
  <c r="FT87" i="9"/>
  <c r="DU87" i="9"/>
  <c r="Y87" i="9"/>
  <c r="BW86" i="9"/>
  <c r="BX87" i="9" l="1"/>
  <c r="BY86" i="9"/>
  <c r="CQ86" i="9" s="1"/>
  <c r="CR86" i="9" s="1"/>
  <c r="CD85" i="9"/>
  <c r="CE85" i="9" s="1"/>
  <c r="LU85" i="9"/>
  <c r="LV85" i="9" s="1"/>
  <c r="AF85" i="9"/>
  <c r="AG85" i="9" s="1"/>
  <c r="JW85" i="9"/>
  <c r="JX85" i="9" s="1"/>
  <c r="EB85" i="9"/>
  <c r="EC85" i="9" s="1"/>
  <c r="GA85" i="9"/>
  <c r="GB85" i="9" s="1"/>
  <c r="DV88" i="9"/>
  <c r="DW87" i="9"/>
  <c r="FU88" i="9"/>
  <c r="FV87" i="9"/>
  <c r="JR87" i="9"/>
  <c r="JQ88" i="9"/>
  <c r="Z88" i="9"/>
  <c r="AA87" i="9"/>
  <c r="HT87" i="9"/>
  <c r="HS88" i="9"/>
  <c r="LO88" i="9"/>
  <c r="LP87" i="9"/>
  <c r="T85" i="15"/>
  <c r="P85" i="15"/>
  <c r="R85" i="15"/>
  <c r="L85" i="15"/>
  <c r="M85" i="15"/>
  <c r="K85" i="15"/>
  <c r="N85" i="15"/>
  <c r="O85" i="10"/>
  <c r="M85" i="10"/>
  <c r="L85" i="10"/>
  <c r="Q85" i="10"/>
  <c r="S85" i="10"/>
  <c r="K85" i="10"/>
  <c r="R85" i="17"/>
  <c r="T85" i="17"/>
  <c r="P85" i="17"/>
  <c r="L85" i="17"/>
  <c r="K85" i="17"/>
  <c r="K85" i="12"/>
  <c r="S85" i="12"/>
  <c r="O85" i="12"/>
  <c r="Q85" i="12"/>
  <c r="CB86" i="9"/>
  <c r="CC86" i="9"/>
  <c r="C86" i="12"/>
  <c r="C86" i="15"/>
  <c r="IA86" i="9"/>
  <c r="HU86" i="9"/>
  <c r="HV86" i="9" s="1"/>
  <c r="IM86" i="9"/>
  <c r="IN86" i="9" s="1"/>
  <c r="HX86" i="9"/>
  <c r="HW86" i="9"/>
  <c r="C86" i="17"/>
  <c r="LS86" i="9"/>
  <c r="LT86" i="9"/>
  <c r="LW86" i="9"/>
  <c r="MI86" i="9"/>
  <c r="MJ86" i="9" s="1"/>
  <c r="LQ86" i="9"/>
  <c r="LR86" i="9" s="1"/>
  <c r="HY85" i="9"/>
  <c r="HZ85" i="9" s="1"/>
  <c r="L85" i="13"/>
  <c r="M85" i="13"/>
  <c r="Q85" i="13"/>
  <c r="S85" i="13"/>
  <c r="K85" i="13"/>
  <c r="O85" i="13"/>
  <c r="N85" i="14"/>
  <c r="K85" i="14"/>
  <c r="M85" i="14"/>
  <c r="T85" i="14"/>
  <c r="P85" i="14"/>
  <c r="L85" i="14"/>
  <c r="R85" i="14"/>
  <c r="R85" i="16"/>
  <c r="K85" i="16"/>
  <c r="T85" i="16"/>
  <c r="L85" i="16"/>
  <c r="P85" i="16"/>
  <c r="ED86" i="9"/>
  <c r="EA86" i="9"/>
  <c r="C86" i="13"/>
  <c r="DZ86" i="9"/>
  <c r="DX86" i="9"/>
  <c r="DY86" i="9" s="1"/>
  <c r="EO86" i="9"/>
  <c r="EP86" i="9" s="1"/>
  <c r="C86" i="14"/>
  <c r="GO86" i="9"/>
  <c r="GP86" i="9" s="1"/>
  <c r="GC86" i="9"/>
  <c r="FY86" i="9"/>
  <c r="FW86" i="9"/>
  <c r="FX86" i="9" s="1"/>
  <c r="FZ86" i="9"/>
  <c r="C86" i="16"/>
  <c r="JV86" i="9"/>
  <c r="JU86" i="9"/>
  <c r="JY86" i="9"/>
  <c r="JS86" i="9"/>
  <c r="JT86" i="9" s="1"/>
  <c r="KK86" i="9"/>
  <c r="KL86" i="9" s="1"/>
  <c r="C86" i="10"/>
  <c r="AD86" i="9"/>
  <c r="AB86" i="9"/>
  <c r="AC86" i="9" s="1"/>
  <c r="AS86" i="9"/>
  <c r="AT86" i="9" s="1"/>
  <c r="AE86" i="9"/>
  <c r="AH86" i="9"/>
  <c r="T31" i="16"/>
  <c r="L25" i="16"/>
  <c r="K23" i="16"/>
  <c r="K22" i="16"/>
  <c r="K18" i="16"/>
  <c r="K17" i="16"/>
  <c r="K33" i="16"/>
  <c r="L31" i="16"/>
  <c r="L20" i="16"/>
  <c r="K24" i="16"/>
  <c r="L22" i="16"/>
  <c r="L17" i="16"/>
  <c r="L33" i="16"/>
  <c r="K31" i="16"/>
  <c r="K25" i="16"/>
  <c r="K28" i="16"/>
  <c r="K32" i="16"/>
  <c r="L32" i="16"/>
  <c r="K30" i="16"/>
  <c r="L24" i="16"/>
  <c r="K26" i="16"/>
  <c r="L23" i="16"/>
  <c r="KL22" i="9"/>
  <c r="KL30" i="9"/>
  <c r="KL31" i="9"/>
  <c r="KL29" i="9"/>
  <c r="KL23" i="9"/>
  <c r="KL28" i="9"/>
  <c r="KL27" i="9"/>
  <c r="KL20" i="9"/>
  <c r="KL24" i="9"/>
  <c r="KL26" i="9"/>
  <c r="KL21" i="9"/>
  <c r="KL25" i="9"/>
  <c r="KL17" i="9"/>
  <c r="K25" i="10"/>
  <c r="K30" i="10"/>
  <c r="L28" i="10"/>
  <c r="L27" i="10"/>
  <c r="L32" i="10"/>
  <c r="K32" i="10"/>
  <c r="M30" i="10"/>
  <c r="M28" i="10"/>
  <c r="K27" i="10"/>
  <c r="M22" i="10"/>
  <c r="L25" i="10"/>
  <c r="M29" i="10"/>
  <c r="M32" i="10"/>
  <c r="M27" i="10"/>
  <c r="K29" i="10"/>
  <c r="K31" i="10"/>
  <c r="K26" i="10"/>
  <c r="M31" i="10"/>
  <c r="M33" i="10"/>
  <c r="M25" i="10"/>
  <c r="L30" i="10"/>
  <c r="K22" i="10"/>
  <c r="K28" i="10"/>
  <c r="K33" i="10"/>
  <c r="L26" i="10"/>
  <c r="L22" i="10"/>
  <c r="L33" i="10"/>
  <c r="L31" i="10"/>
  <c r="M26" i="10"/>
  <c r="L29" i="10"/>
  <c r="AT30" i="9"/>
  <c r="AT23" i="9"/>
  <c r="AT22" i="9"/>
  <c r="AT25" i="9"/>
  <c r="AT27" i="9"/>
  <c r="AT32" i="9"/>
  <c r="AT28" i="9"/>
  <c r="AT33" i="9"/>
  <c r="AT26" i="9"/>
  <c r="AT31" i="9"/>
  <c r="AT24" i="9"/>
  <c r="AT29" i="9"/>
  <c r="HR88" i="9"/>
  <c r="DU88" i="9"/>
  <c r="JP88" i="9"/>
  <c r="FT88" i="9"/>
  <c r="Y88" i="9"/>
  <c r="BW87" i="9"/>
  <c r="LN88" i="9"/>
  <c r="GA86" i="9" l="1"/>
  <c r="GB86" i="9" s="1"/>
  <c r="BZ86" i="9"/>
  <c r="CA86" i="9" s="1"/>
  <c r="CF86" i="9"/>
  <c r="BY87" i="9"/>
  <c r="BZ87" i="9" s="1"/>
  <c r="CA87" i="9" s="1"/>
  <c r="BX88" i="9"/>
  <c r="JW86" i="9"/>
  <c r="JX86" i="9" s="1"/>
  <c r="HY86" i="9"/>
  <c r="HZ86" i="9" s="1"/>
  <c r="AF86" i="9"/>
  <c r="AG86" i="9" s="1"/>
  <c r="CD86" i="9"/>
  <c r="CE86" i="9" s="1"/>
  <c r="EB86" i="9"/>
  <c r="EC86" i="9" s="1"/>
  <c r="HT88" i="9"/>
  <c r="HS89" i="9"/>
  <c r="JQ89" i="9"/>
  <c r="JR88" i="9"/>
  <c r="LO89" i="9"/>
  <c r="LP88" i="9"/>
  <c r="AA88" i="9"/>
  <c r="Z89" i="9"/>
  <c r="FU89" i="9"/>
  <c r="FV88" i="9"/>
  <c r="DV89" i="9"/>
  <c r="DW88" i="9"/>
  <c r="M86" i="10"/>
  <c r="L86" i="10"/>
  <c r="Q86" i="10"/>
  <c r="O86" i="10"/>
  <c r="K86" i="10"/>
  <c r="S86" i="10"/>
  <c r="T86" i="14"/>
  <c r="N86" i="14"/>
  <c r="P86" i="14"/>
  <c r="M86" i="14"/>
  <c r="K86" i="14"/>
  <c r="L86" i="14"/>
  <c r="R86" i="14"/>
  <c r="LT87" i="9"/>
  <c r="LQ87" i="9"/>
  <c r="LR87" i="9" s="1"/>
  <c r="C87" i="17"/>
  <c r="LW87" i="9"/>
  <c r="LS87" i="9"/>
  <c r="MI87" i="9"/>
  <c r="MJ87" i="9" s="1"/>
  <c r="AB87" i="9"/>
  <c r="AC87" i="9" s="1"/>
  <c r="AS87" i="9"/>
  <c r="AT87" i="9" s="1"/>
  <c r="C87" i="10"/>
  <c r="AD87" i="9"/>
  <c r="AE87" i="9"/>
  <c r="AH87" i="9"/>
  <c r="C87" i="14"/>
  <c r="FY87" i="9"/>
  <c r="GO87" i="9"/>
  <c r="GP87" i="9" s="1"/>
  <c r="FW87" i="9"/>
  <c r="FX87" i="9" s="1"/>
  <c r="GC87" i="9"/>
  <c r="FZ87" i="9"/>
  <c r="DX87" i="9"/>
  <c r="DY87" i="9" s="1"/>
  <c r="C87" i="13"/>
  <c r="ED87" i="9"/>
  <c r="EA87" i="9"/>
  <c r="EO87" i="9"/>
  <c r="EP87" i="9" s="1"/>
  <c r="DZ87" i="9"/>
  <c r="T86" i="16"/>
  <c r="P86" i="16"/>
  <c r="L86" i="16"/>
  <c r="K86" i="16"/>
  <c r="R86" i="16"/>
  <c r="K86" i="13"/>
  <c r="Q86" i="13"/>
  <c r="O86" i="13"/>
  <c r="S86" i="13"/>
  <c r="L86" i="13"/>
  <c r="M86" i="13"/>
  <c r="LU86" i="9"/>
  <c r="LV86" i="9" s="1"/>
  <c r="P86" i="17"/>
  <c r="K86" i="17"/>
  <c r="L86" i="17"/>
  <c r="T86" i="17"/>
  <c r="R86" i="17"/>
  <c r="P86" i="15"/>
  <c r="L86" i="15"/>
  <c r="K86" i="15"/>
  <c r="T86" i="15"/>
  <c r="M86" i="15"/>
  <c r="R86" i="15"/>
  <c r="N86" i="15"/>
  <c r="Q86" i="12"/>
  <c r="S86" i="12"/>
  <c r="O86" i="12"/>
  <c r="K86" i="12"/>
  <c r="C87" i="15"/>
  <c r="HW87" i="9"/>
  <c r="IA87" i="9"/>
  <c r="HX87" i="9"/>
  <c r="IM87" i="9"/>
  <c r="IN87" i="9" s="1"/>
  <c r="HU87" i="9"/>
  <c r="HV87" i="9" s="1"/>
  <c r="C87" i="16"/>
  <c r="JS87" i="9"/>
  <c r="JT87" i="9" s="1"/>
  <c r="KK87" i="9"/>
  <c r="KL87" i="9" s="1"/>
  <c r="JV87" i="9"/>
  <c r="JY87" i="9"/>
  <c r="JU87" i="9"/>
  <c r="JP89" i="9"/>
  <c r="LN89" i="9"/>
  <c r="BW88" i="9"/>
  <c r="FT89" i="9"/>
  <c r="Y89" i="9"/>
  <c r="DU89" i="9"/>
  <c r="HR89" i="9"/>
  <c r="CF87" i="9" l="1"/>
  <c r="C87" i="12"/>
  <c r="CB87" i="9"/>
  <c r="CQ87" i="9"/>
  <c r="CR87" i="9" s="1"/>
  <c r="CC87" i="9"/>
  <c r="BY88" i="9"/>
  <c r="BX89" i="9"/>
  <c r="EB87" i="9"/>
  <c r="EC87" i="9" s="1"/>
  <c r="GA87" i="9"/>
  <c r="GB87" i="9" s="1"/>
  <c r="LU87" i="9"/>
  <c r="LV87" i="9" s="1"/>
  <c r="JW87" i="9"/>
  <c r="JX87" i="9" s="1"/>
  <c r="AF87" i="9"/>
  <c r="AG87" i="9" s="1"/>
  <c r="AA89" i="9"/>
  <c r="Z90" i="9"/>
  <c r="HS90" i="9"/>
  <c r="HT89" i="9"/>
  <c r="DW89" i="9"/>
  <c r="DV90" i="9"/>
  <c r="FU90" i="9"/>
  <c r="FV89" i="9"/>
  <c r="LO90" i="9"/>
  <c r="LP89" i="9"/>
  <c r="JQ90" i="9"/>
  <c r="JR89" i="9"/>
  <c r="S87" i="12"/>
  <c r="O87" i="12"/>
  <c r="Q87" i="12"/>
  <c r="K87" i="12"/>
  <c r="R87" i="15"/>
  <c r="N87" i="15"/>
  <c r="M87" i="15"/>
  <c r="T87" i="15"/>
  <c r="K87" i="15"/>
  <c r="P87" i="15"/>
  <c r="L87" i="15"/>
  <c r="K87" i="13"/>
  <c r="Q87" i="13"/>
  <c r="M87" i="13"/>
  <c r="S87" i="13"/>
  <c r="L87" i="13"/>
  <c r="O87" i="13"/>
  <c r="EA88" i="9"/>
  <c r="ED88" i="9"/>
  <c r="DX88" i="9"/>
  <c r="DY88" i="9" s="1"/>
  <c r="C88" i="13"/>
  <c r="EO88" i="9"/>
  <c r="EP88" i="9" s="1"/>
  <c r="DZ88" i="9"/>
  <c r="C88" i="14"/>
  <c r="FW88" i="9"/>
  <c r="FX88" i="9" s="1"/>
  <c r="FZ88" i="9"/>
  <c r="GC88" i="9"/>
  <c r="FY88" i="9"/>
  <c r="GO88" i="9"/>
  <c r="GP88" i="9" s="1"/>
  <c r="LT88" i="9"/>
  <c r="LW88" i="9"/>
  <c r="LS88" i="9"/>
  <c r="C88" i="17"/>
  <c r="MI88" i="9"/>
  <c r="MJ88" i="9" s="1"/>
  <c r="LQ88" i="9"/>
  <c r="LR88" i="9" s="1"/>
  <c r="JY88" i="9"/>
  <c r="C88" i="16"/>
  <c r="JU88" i="9"/>
  <c r="JV88" i="9"/>
  <c r="JS88" i="9"/>
  <c r="JT88" i="9" s="1"/>
  <c r="KK88" i="9"/>
  <c r="KL88" i="9" s="1"/>
  <c r="T87" i="16"/>
  <c r="P87" i="16"/>
  <c r="R87" i="16"/>
  <c r="L87" i="16"/>
  <c r="K87" i="16"/>
  <c r="HY87" i="9"/>
  <c r="HZ87" i="9" s="1"/>
  <c r="T87" i="14"/>
  <c r="R87" i="14"/>
  <c r="L87" i="14"/>
  <c r="P87" i="14"/>
  <c r="K87" i="14"/>
  <c r="N87" i="14"/>
  <c r="M87" i="14"/>
  <c r="Q87" i="10"/>
  <c r="S87" i="10"/>
  <c r="K87" i="10"/>
  <c r="O87" i="10"/>
  <c r="L87" i="10"/>
  <c r="M87" i="10"/>
  <c r="P87" i="17"/>
  <c r="K87" i="17"/>
  <c r="L87" i="17"/>
  <c r="T87" i="17"/>
  <c r="R87" i="17"/>
  <c r="AS88" i="9"/>
  <c r="AT88" i="9" s="1"/>
  <c r="AE88" i="9"/>
  <c r="AH88" i="9"/>
  <c r="C88" i="10"/>
  <c r="AB88" i="9"/>
  <c r="AC88" i="9" s="1"/>
  <c r="AD88" i="9"/>
  <c r="C88" i="12"/>
  <c r="BZ88" i="9"/>
  <c r="CA88" i="9" s="1"/>
  <c r="CB88" i="9"/>
  <c r="CC88" i="9"/>
  <c r="CF88" i="9"/>
  <c r="CQ88" i="9"/>
  <c r="CR88" i="9" s="1"/>
  <c r="IA88" i="9"/>
  <c r="IM88" i="9"/>
  <c r="IN88" i="9" s="1"/>
  <c r="HW88" i="9"/>
  <c r="C88" i="15"/>
  <c r="HU88" i="9"/>
  <c r="HV88" i="9" s="1"/>
  <c r="HX88" i="9"/>
  <c r="P28" i="17"/>
  <c r="P21" i="17"/>
  <c r="T19" i="17"/>
  <c r="T21" i="17"/>
  <c r="T27" i="17"/>
  <c r="P19" i="17"/>
  <c r="BW89" i="9"/>
  <c r="Y90" i="9"/>
  <c r="JP90" i="9"/>
  <c r="DU90" i="9"/>
  <c r="LN90" i="9"/>
  <c r="FT90" i="9"/>
  <c r="HR90" i="9"/>
  <c r="CD87" i="9" l="1"/>
  <c r="CE87" i="9" s="1"/>
  <c r="CD88" i="9"/>
  <c r="CE88" i="9" s="1"/>
  <c r="BY89" i="9"/>
  <c r="CB89" i="9" s="1"/>
  <c r="BX90" i="9"/>
  <c r="HY88" i="9"/>
  <c r="HZ88" i="9" s="1"/>
  <c r="JW88" i="9"/>
  <c r="JX88" i="9" s="1"/>
  <c r="AF88" i="9"/>
  <c r="AG88" i="9" s="1"/>
  <c r="GA88" i="9"/>
  <c r="GB88" i="9" s="1"/>
  <c r="EB88" i="9"/>
  <c r="EC88" i="9" s="1"/>
  <c r="DV91" i="9"/>
  <c r="DW90" i="9"/>
  <c r="AA90" i="9"/>
  <c r="Z91" i="9"/>
  <c r="JQ91" i="9"/>
  <c r="JR90" i="9"/>
  <c r="LP90" i="9"/>
  <c r="LO91" i="9"/>
  <c r="FV90" i="9"/>
  <c r="FU91" i="9"/>
  <c r="HS91" i="9"/>
  <c r="HT90" i="9"/>
  <c r="R88" i="15"/>
  <c r="T88" i="15"/>
  <c r="P88" i="15"/>
  <c r="N88" i="15"/>
  <c r="L88" i="15"/>
  <c r="M88" i="15"/>
  <c r="K88" i="15"/>
  <c r="K88" i="10"/>
  <c r="Q88" i="10"/>
  <c r="L88" i="10"/>
  <c r="M88" i="10"/>
  <c r="O88" i="10"/>
  <c r="S88" i="10"/>
  <c r="K88" i="16"/>
  <c r="R88" i="16"/>
  <c r="L88" i="16"/>
  <c r="T88" i="16"/>
  <c r="P88" i="16"/>
  <c r="LU88" i="9"/>
  <c r="LV88" i="9" s="1"/>
  <c r="C89" i="16"/>
  <c r="JU89" i="9"/>
  <c r="JY89" i="9"/>
  <c r="KK89" i="9"/>
  <c r="KL89" i="9" s="1"/>
  <c r="JV89" i="9"/>
  <c r="JS89" i="9"/>
  <c r="JT89" i="9" s="1"/>
  <c r="MI89" i="9"/>
  <c r="MJ89" i="9" s="1"/>
  <c r="C89" i="17"/>
  <c r="LW89" i="9"/>
  <c r="LS89" i="9"/>
  <c r="LQ89" i="9"/>
  <c r="LR89" i="9" s="1"/>
  <c r="LT89" i="9"/>
  <c r="C89" i="14"/>
  <c r="GC89" i="9"/>
  <c r="FW89" i="9"/>
  <c r="FX89" i="9" s="1"/>
  <c r="FY89" i="9"/>
  <c r="FZ89" i="9"/>
  <c r="GO89" i="9"/>
  <c r="GP89" i="9" s="1"/>
  <c r="IA89" i="9"/>
  <c r="HU89" i="9"/>
  <c r="HV89" i="9" s="1"/>
  <c r="HX89" i="9"/>
  <c r="IM89" i="9"/>
  <c r="IN89" i="9" s="1"/>
  <c r="HW89" i="9"/>
  <c r="C89" i="15"/>
  <c r="S88" i="12"/>
  <c r="O88" i="12"/>
  <c r="Q88" i="12"/>
  <c r="K88" i="12"/>
  <c r="P88" i="17"/>
  <c r="K88" i="17"/>
  <c r="L88" i="17"/>
  <c r="R88" i="17"/>
  <c r="T88" i="17"/>
  <c r="M88" i="14"/>
  <c r="K88" i="14"/>
  <c r="L88" i="14"/>
  <c r="T88" i="14"/>
  <c r="N88" i="14"/>
  <c r="P88" i="14"/>
  <c r="R88" i="14"/>
  <c r="O88" i="13"/>
  <c r="M88" i="13"/>
  <c r="K88" i="13"/>
  <c r="S88" i="13"/>
  <c r="Q88" i="13"/>
  <c r="L88" i="13"/>
  <c r="DZ89" i="9"/>
  <c r="ED89" i="9"/>
  <c r="DX89" i="9"/>
  <c r="DY89" i="9" s="1"/>
  <c r="EO89" i="9"/>
  <c r="EP89" i="9" s="1"/>
  <c r="EA89" i="9"/>
  <c r="C89" i="13"/>
  <c r="CQ89" i="9"/>
  <c r="CR89" i="9" s="1"/>
  <c r="BZ89" i="9"/>
  <c r="CA89" i="9" s="1"/>
  <c r="CF89" i="9"/>
  <c r="AB89" i="9"/>
  <c r="AC89" i="9" s="1"/>
  <c r="AS89" i="9"/>
  <c r="AT89" i="9" s="1"/>
  <c r="AE89" i="9"/>
  <c r="AD89" i="9"/>
  <c r="C89" i="10"/>
  <c r="AH89" i="9"/>
  <c r="LN91" i="9"/>
  <c r="JP91" i="9"/>
  <c r="HR91" i="9"/>
  <c r="DU91" i="9"/>
  <c r="Y91" i="9"/>
  <c r="FT91" i="9"/>
  <c r="BW90" i="9"/>
  <c r="C89" i="12" l="1"/>
  <c r="CC89" i="9"/>
  <c r="BY90" i="9"/>
  <c r="CC90" i="9" s="1"/>
  <c r="BX91" i="9"/>
  <c r="CD89" i="9"/>
  <c r="CE89" i="9" s="1"/>
  <c r="EB89" i="9"/>
  <c r="EC89" i="9" s="1"/>
  <c r="GA89" i="9"/>
  <c r="GB89" i="9" s="1"/>
  <c r="LU89" i="9"/>
  <c r="LV89" i="9" s="1"/>
  <c r="AF89" i="9"/>
  <c r="AG89" i="9" s="1"/>
  <c r="HY89" i="9"/>
  <c r="HZ89" i="9" s="1"/>
  <c r="FU92" i="9"/>
  <c r="FV91" i="9"/>
  <c r="LP91" i="9"/>
  <c r="LO92" i="9"/>
  <c r="AA91" i="9"/>
  <c r="Z92" i="9"/>
  <c r="HS92" i="9"/>
  <c r="HT91" i="9"/>
  <c r="JR91" i="9"/>
  <c r="JQ92" i="9"/>
  <c r="DW91" i="9"/>
  <c r="DV92" i="9"/>
  <c r="M89" i="10"/>
  <c r="O89" i="10"/>
  <c r="Q89" i="10"/>
  <c r="S89" i="10"/>
  <c r="K89" i="10"/>
  <c r="L89" i="10"/>
  <c r="T89" i="15"/>
  <c r="R89" i="15"/>
  <c r="L89" i="15"/>
  <c r="N89" i="15"/>
  <c r="P89" i="15"/>
  <c r="K89" i="15"/>
  <c r="M89" i="15"/>
  <c r="R89" i="17"/>
  <c r="T89" i="17"/>
  <c r="P89" i="17"/>
  <c r="K89" i="17"/>
  <c r="L89" i="17"/>
  <c r="C90" i="15"/>
  <c r="IM90" i="9"/>
  <c r="IN90" i="9" s="1"/>
  <c r="HU90" i="9"/>
  <c r="HV90" i="9" s="1"/>
  <c r="HX90" i="9"/>
  <c r="HW90" i="9"/>
  <c r="IA90" i="9"/>
  <c r="JY90" i="9"/>
  <c r="C90" i="16"/>
  <c r="KK90" i="9"/>
  <c r="KL90" i="9" s="1"/>
  <c r="JS90" i="9"/>
  <c r="JT90" i="9" s="1"/>
  <c r="JU90" i="9"/>
  <c r="JV90" i="9"/>
  <c r="EO90" i="9"/>
  <c r="EP90" i="9" s="1"/>
  <c r="C90" i="13"/>
  <c r="ED90" i="9"/>
  <c r="DX90" i="9"/>
  <c r="DY90" i="9" s="1"/>
  <c r="DZ90" i="9"/>
  <c r="EA90" i="9"/>
  <c r="O89" i="12"/>
  <c r="Q89" i="12"/>
  <c r="S89" i="12"/>
  <c r="K89" i="12"/>
  <c r="M89" i="13"/>
  <c r="L89" i="13"/>
  <c r="K89" i="13"/>
  <c r="S89" i="13"/>
  <c r="Q89" i="13"/>
  <c r="O89" i="13"/>
  <c r="M89" i="14"/>
  <c r="P89" i="14"/>
  <c r="L89" i="14"/>
  <c r="K89" i="14"/>
  <c r="T89" i="14"/>
  <c r="N89" i="14"/>
  <c r="R89" i="14"/>
  <c r="JW89" i="9"/>
  <c r="JX89" i="9" s="1"/>
  <c r="T89" i="16"/>
  <c r="L89" i="16"/>
  <c r="K89" i="16"/>
  <c r="P89" i="16"/>
  <c r="R89" i="16"/>
  <c r="C90" i="14"/>
  <c r="FW90" i="9"/>
  <c r="FX90" i="9" s="1"/>
  <c r="GO90" i="9"/>
  <c r="GP90" i="9" s="1"/>
  <c r="FZ90" i="9"/>
  <c r="FY90" i="9"/>
  <c r="GC90" i="9"/>
  <c r="C90" i="17"/>
  <c r="LS90" i="9"/>
  <c r="LT90" i="9"/>
  <c r="LQ90" i="9"/>
  <c r="LR90" i="9" s="1"/>
  <c r="MI90" i="9"/>
  <c r="MJ90" i="9" s="1"/>
  <c r="LW90" i="9"/>
  <c r="C90" i="10"/>
  <c r="AB90" i="9"/>
  <c r="AC90" i="9" s="1"/>
  <c r="AE90" i="9"/>
  <c r="AD90" i="9"/>
  <c r="AH90" i="9"/>
  <c r="AS90" i="9"/>
  <c r="AT90" i="9" s="1"/>
  <c r="CQ90" i="9"/>
  <c r="CR90" i="9" s="1"/>
  <c r="BW91" i="9"/>
  <c r="JP92" i="9"/>
  <c r="Y92" i="9"/>
  <c r="HR92" i="9"/>
  <c r="FT92" i="9"/>
  <c r="LN92" i="9"/>
  <c r="DU92" i="9"/>
  <c r="CB90" i="9" l="1"/>
  <c r="C90" i="12"/>
  <c r="CF90" i="9"/>
  <c r="BZ90" i="9"/>
  <c r="CA90" i="9" s="1"/>
  <c r="BY91" i="9"/>
  <c r="CC91" i="9" s="1"/>
  <c r="BX92" i="9"/>
  <c r="AF90" i="9"/>
  <c r="AG90" i="9" s="1"/>
  <c r="LU90" i="9"/>
  <c r="LV90" i="9" s="1"/>
  <c r="EB90" i="9"/>
  <c r="EC90" i="9" s="1"/>
  <c r="HY90" i="9"/>
  <c r="HZ90" i="9" s="1"/>
  <c r="JW90" i="9"/>
  <c r="JX90" i="9" s="1"/>
  <c r="CD90" i="9"/>
  <c r="CE90" i="9" s="1"/>
  <c r="GA90" i="9"/>
  <c r="GB90" i="9" s="1"/>
  <c r="DW92" i="9"/>
  <c r="DV93" i="9"/>
  <c r="JQ93" i="9"/>
  <c r="JR92" i="9"/>
  <c r="AA92" i="9"/>
  <c r="Z93" i="9"/>
  <c r="LP92" i="9"/>
  <c r="LO93" i="9"/>
  <c r="HS93" i="9"/>
  <c r="HT92" i="9"/>
  <c r="FU93" i="9"/>
  <c r="FV92" i="9"/>
  <c r="O90" i="10"/>
  <c r="L90" i="10"/>
  <c r="M90" i="10"/>
  <c r="Q90" i="10"/>
  <c r="K90" i="10"/>
  <c r="S90" i="10"/>
  <c r="T90" i="14"/>
  <c r="R90" i="14"/>
  <c r="L90" i="14"/>
  <c r="M90" i="14"/>
  <c r="K90" i="14"/>
  <c r="N90" i="14"/>
  <c r="P90" i="14"/>
  <c r="S90" i="13"/>
  <c r="M90" i="13"/>
  <c r="O90" i="13"/>
  <c r="L90" i="13"/>
  <c r="K90" i="13"/>
  <c r="Q90" i="13"/>
  <c r="T90" i="15"/>
  <c r="R90" i="15"/>
  <c r="M90" i="15"/>
  <c r="P90" i="15"/>
  <c r="N90" i="15"/>
  <c r="L90" i="15"/>
  <c r="K90" i="15"/>
  <c r="C91" i="15"/>
  <c r="IA91" i="9"/>
  <c r="IM91" i="9"/>
  <c r="IN91" i="9" s="1"/>
  <c r="HU91" i="9"/>
  <c r="HV91" i="9" s="1"/>
  <c r="HX91" i="9"/>
  <c r="HW91" i="9"/>
  <c r="C91" i="14"/>
  <c r="FY91" i="9"/>
  <c r="FW91" i="9"/>
  <c r="FX91" i="9" s="1"/>
  <c r="GC91" i="9"/>
  <c r="GO91" i="9"/>
  <c r="GP91" i="9" s="1"/>
  <c r="FZ91" i="9"/>
  <c r="O90" i="12"/>
  <c r="S90" i="12"/>
  <c r="Q90" i="12"/>
  <c r="K90" i="12"/>
  <c r="T90" i="17"/>
  <c r="R90" i="17"/>
  <c r="P90" i="17"/>
  <c r="L90" i="17"/>
  <c r="K90" i="17"/>
  <c r="T90" i="16"/>
  <c r="P90" i="16"/>
  <c r="R90" i="16"/>
  <c r="K90" i="16"/>
  <c r="L90" i="16"/>
  <c r="ED91" i="9"/>
  <c r="DZ91" i="9"/>
  <c r="DX91" i="9"/>
  <c r="DY91" i="9" s="1"/>
  <c r="C91" i="13"/>
  <c r="EA91" i="9"/>
  <c r="EO91" i="9"/>
  <c r="EP91" i="9" s="1"/>
  <c r="C91" i="16"/>
  <c r="JY91" i="9"/>
  <c r="JU91" i="9"/>
  <c r="JS91" i="9"/>
  <c r="JT91" i="9" s="1"/>
  <c r="KK91" i="9"/>
  <c r="KL91" i="9" s="1"/>
  <c r="JV91" i="9"/>
  <c r="C91" i="10"/>
  <c r="AE91" i="9"/>
  <c r="AD91" i="9"/>
  <c r="AB91" i="9"/>
  <c r="AC91" i="9" s="1"/>
  <c r="AH91" i="9"/>
  <c r="AS91" i="9"/>
  <c r="AT91" i="9" s="1"/>
  <c r="C91" i="17"/>
  <c r="LT91" i="9"/>
  <c r="MI91" i="9"/>
  <c r="MJ91" i="9" s="1"/>
  <c r="LW91" i="9"/>
  <c r="LS91" i="9"/>
  <c r="LQ91" i="9"/>
  <c r="LR91" i="9" s="1"/>
  <c r="DU93" i="9"/>
  <c r="HR93" i="9"/>
  <c r="BW92" i="9"/>
  <c r="LN93" i="9"/>
  <c r="JP93" i="9"/>
  <c r="Y93" i="9"/>
  <c r="FT93" i="9"/>
  <c r="CF91" i="9" l="1"/>
  <c r="CB91" i="9"/>
  <c r="BZ91" i="9"/>
  <c r="CA91" i="9" s="1"/>
  <c r="CQ91" i="9"/>
  <c r="CR91" i="9" s="1"/>
  <c r="C91" i="12"/>
  <c r="K91" i="12" s="1"/>
  <c r="BX93" i="9"/>
  <c r="BY92" i="9"/>
  <c r="BZ92" i="9" s="1"/>
  <c r="CA92" i="9" s="1"/>
  <c r="EB91" i="9"/>
  <c r="EC91" i="9" s="1"/>
  <c r="HY91" i="9"/>
  <c r="HZ91" i="9" s="1"/>
  <c r="LU91" i="9"/>
  <c r="LV91" i="9" s="1"/>
  <c r="GA91" i="9"/>
  <c r="GB91" i="9" s="1"/>
  <c r="AF91" i="9"/>
  <c r="AG91" i="9" s="1"/>
  <c r="JW91" i="9"/>
  <c r="JX91" i="9" s="1"/>
  <c r="CD91" i="9"/>
  <c r="CE91" i="9" s="1"/>
  <c r="LO94" i="9"/>
  <c r="LP93" i="9"/>
  <c r="Z94" i="9"/>
  <c r="AA93" i="9"/>
  <c r="DW93" i="9"/>
  <c r="DV94" i="9"/>
  <c r="FV93" i="9"/>
  <c r="FU94" i="9"/>
  <c r="HT93" i="9"/>
  <c r="HS94" i="9"/>
  <c r="JR93" i="9"/>
  <c r="JQ94" i="9"/>
  <c r="S91" i="13"/>
  <c r="L91" i="13"/>
  <c r="M91" i="13"/>
  <c r="O91" i="13"/>
  <c r="Q91" i="13"/>
  <c r="K91" i="13"/>
  <c r="N91" i="14"/>
  <c r="P91" i="14"/>
  <c r="R91" i="14"/>
  <c r="M91" i="14"/>
  <c r="K91" i="14"/>
  <c r="L91" i="14"/>
  <c r="T91" i="14"/>
  <c r="P91" i="15"/>
  <c r="M91" i="15"/>
  <c r="T91" i="15"/>
  <c r="L91" i="15"/>
  <c r="R91" i="15"/>
  <c r="N91" i="15"/>
  <c r="K91" i="15"/>
  <c r="C92" i="14"/>
  <c r="GO92" i="9"/>
  <c r="GP92" i="9" s="1"/>
  <c r="FY92" i="9"/>
  <c r="GC92" i="9"/>
  <c r="FZ92" i="9"/>
  <c r="FW92" i="9"/>
  <c r="FX92" i="9" s="1"/>
  <c r="HW92" i="9"/>
  <c r="IM92" i="9"/>
  <c r="IN92" i="9" s="1"/>
  <c r="HU92" i="9"/>
  <c r="HV92" i="9" s="1"/>
  <c r="C92" i="15"/>
  <c r="HX92" i="9"/>
  <c r="IA92" i="9"/>
  <c r="JU92" i="9"/>
  <c r="KK92" i="9"/>
  <c r="KL92" i="9" s="1"/>
  <c r="C92" i="16"/>
  <c r="JS92" i="9"/>
  <c r="JT92" i="9" s="1"/>
  <c r="JY92" i="9"/>
  <c r="JV92" i="9"/>
  <c r="JW92" i="9" s="1"/>
  <c r="JX92" i="9" s="1"/>
  <c r="T91" i="17"/>
  <c r="R91" i="17"/>
  <c r="P91" i="17"/>
  <c r="L91" i="17"/>
  <c r="K91" i="17"/>
  <c r="O91" i="10"/>
  <c r="M91" i="10"/>
  <c r="K91" i="10"/>
  <c r="S91" i="10"/>
  <c r="L91" i="10"/>
  <c r="Q91" i="10"/>
  <c r="R91" i="16"/>
  <c r="K91" i="16"/>
  <c r="L91" i="16"/>
  <c r="T91" i="16"/>
  <c r="P91" i="16"/>
  <c r="S91" i="12"/>
  <c r="CQ92" i="9"/>
  <c r="CR92" i="9" s="1"/>
  <c r="C92" i="17"/>
  <c r="LT92" i="9"/>
  <c r="LU92" i="9" s="1"/>
  <c r="LV92" i="9" s="1"/>
  <c r="LW92" i="9"/>
  <c r="LS92" i="9"/>
  <c r="LQ92" i="9"/>
  <c r="LR92" i="9" s="1"/>
  <c r="MI92" i="9"/>
  <c r="MJ92" i="9" s="1"/>
  <c r="AS92" i="9"/>
  <c r="AT92" i="9" s="1"/>
  <c r="AD92" i="9"/>
  <c r="AB92" i="9"/>
  <c r="AC92" i="9" s="1"/>
  <c r="AE92" i="9"/>
  <c r="AF92" i="9" s="1"/>
  <c r="AG92" i="9" s="1"/>
  <c r="C92" i="10"/>
  <c r="AH92" i="9"/>
  <c r="EA92" i="9"/>
  <c r="C92" i="13"/>
  <c r="ED92" i="9"/>
  <c r="DZ92" i="9"/>
  <c r="DX92" i="9"/>
  <c r="DY92" i="9" s="1"/>
  <c r="EO92" i="9"/>
  <c r="EP92" i="9" s="1"/>
  <c r="LN94" i="9"/>
  <c r="Y94" i="9"/>
  <c r="FT94" i="9"/>
  <c r="HR94" i="9"/>
  <c r="JP94" i="9"/>
  <c r="DU94" i="9"/>
  <c r="BW93" i="9"/>
  <c r="CB92" i="9" l="1"/>
  <c r="Q91" i="12"/>
  <c r="O91" i="12"/>
  <c r="CF92" i="9"/>
  <c r="C92" i="12"/>
  <c r="Q92" i="12" s="1"/>
  <c r="CC92" i="9"/>
  <c r="CD92" i="9" s="1"/>
  <c r="CE92" i="9" s="1"/>
  <c r="BY93" i="9"/>
  <c r="CQ93" i="9" s="1"/>
  <c r="CR93" i="9" s="1"/>
  <c r="BX94" i="9"/>
  <c r="EB92" i="9"/>
  <c r="EC92" i="9" s="1"/>
  <c r="HY92" i="9"/>
  <c r="HZ92" i="9" s="1"/>
  <c r="GA92" i="9"/>
  <c r="GB92" i="9" s="1"/>
  <c r="JQ95" i="9"/>
  <c r="JR94" i="9"/>
  <c r="HS95" i="9"/>
  <c r="HT94" i="9"/>
  <c r="FU95" i="9"/>
  <c r="FV94" i="9"/>
  <c r="DV95" i="9"/>
  <c r="DW94" i="9"/>
  <c r="Z95" i="9"/>
  <c r="AA94" i="9"/>
  <c r="LP94" i="9"/>
  <c r="LO95" i="9"/>
  <c r="R92" i="17"/>
  <c r="T92" i="17"/>
  <c r="P92" i="17"/>
  <c r="L92" i="17"/>
  <c r="K92" i="17"/>
  <c r="S92" i="12"/>
  <c r="K92" i="16"/>
  <c r="T92" i="16"/>
  <c r="P92" i="16"/>
  <c r="R92" i="16"/>
  <c r="L92" i="16"/>
  <c r="T92" i="14"/>
  <c r="M92" i="14"/>
  <c r="K92" i="14"/>
  <c r="L92" i="14"/>
  <c r="R92" i="14"/>
  <c r="N92" i="14"/>
  <c r="P92" i="14"/>
  <c r="C93" i="10"/>
  <c r="AH93" i="9"/>
  <c r="AE93" i="9"/>
  <c r="AS93" i="9"/>
  <c r="AT93" i="9" s="1"/>
  <c r="AD93" i="9"/>
  <c r="AB93" i="9"/>
  <c r="AC93" i="9" s="1"/>
  <c r="LQ93" i="9"/>
  <c r="LR93" i="9" s="1"/>
  <c r="LS93" i="9"/>
  <c r="MI93" i="9"/>
  <c r="MJ93" i="9" s="1"/>
  <c r="C93" i="17"/>
  <c r="LT93" i="9"/>
  <c r="LW93" i="9"/>
  <c r="K92" i="13"/>
  <c r="S92" i="13"/>
  <c r="Q92" i="13"/>
  <c r="M92" i="13"/>
  <c r="L92" i="13"/>
  <c r="O92" i="13"/>
  <c r="K92" i="10"/>
  <c r="M92" i="10"/>
  <c r="L92" i="10"/>
  <c r="O92" i="10"/>
  <c r="S92" i="10"/>
  <c r="Q92" i="10"/>
  <c r="T92" i="15"/>
  <c r="P92" i="15"/>
  <c r="M92" i="15"/>
  <c r="R92" i="15"/>
  <c r="L92" i="15"/>
  <c r="N92" i="15"/>
  <c r="K92" i="15"/>
  <c r="KK93" i="9"/>
  <c r="KL93" i="9" s="1"/>
  <c r="JU93" i="9"/>
  <c r="C93" i="16"/>
  <c r="JY93" i="9"/>
  <c r="JV93" i="9"/>
  <c r="JS93" i="9"/>
  <c r="JT93" i="9" s="1"/>
  <c r="HU93" i="9"/>
  <c r="HV93" i="9" s="1"/>
  <c r="IM93" i="9"/>
  <c r="IN93" i="9" s="1"/>
  <c r="IA93" i="9"/>
  <c r="C93" i="15"/>
  <c r="HX93" i="9"/>
  <c r="HW93" i="9"/>
  <c r="C93" i="14"/>
  <c r="FZ93" i="9"/>
  <c r="GC93" i="9"/>
  <c r="FW93" i="9"/>
  <c r="FX93" i="9" s="1"/>
  <c r="FY93" i="9"/>
  <c r="GO93" i="9"/>
  <c r="GP93" i="9" s="1"/>
  <c r="DZ93" i="9"/>
  <c r="EA93" i="9"/>
  <c r="EO93" i="9"/>
  <c r="EP93" i="9" s="1"/>
  <c r="DX93" i="9"/>
  <c r="DY93" i="9" s="1"/>
  <c r="ED93" i="9"/>
  <c r="C93" i="13"/>
  <c r="CB93" i="9"/>
  <c r="CF93" i="9"/>
  <c r="BW94" i="9"/>
  <c r="LN95" i="9"/>
  <c r="JP95" i="9"/>
  <c r="Y95" i="9"/>
  <c r="FT95" i="9"/>
  <c r="DU95" i="9"/>
  <c r="HR95" i="9"/>
  <c r="CC93" i="9" l="1"/>
  <c r="C93" i="12"/>
  <c r="K93" i="12" s="1"/>
  <c r="K92" i="12"/>
  <c r="BZ93" i="9"/>
  <c r="CA93" i="9" s="1"/>
  <c r="O92" i="12"/>
  <c r="BX95" i="9"/>
  <c r="BY94" i="9"/>
  <c r="CQ94" i="9" s="1"/>
  <c r="CR94" i="9" s="1"/>
  <c r="EB93" i="9"/>
  <c r="EC93" i="9" s="1"/>
  <c r="LU93" i="9"/>
  <c r="LV93" i="9" s="1"/>
  <c r="CD93" i="9"/>
  <c r="CE93" i="9" s="1"/>
  <c r="GA93" i="9"/>
  <c r="GB93" i="9" s="1"/>
  <c r="AF93" i="9"/>
  <c r="AG93" i="9" s="1"/>
  <c r="JW93" i="9"/>
  <c r="JX93" i="9" s="1"/>
  <c r="HY93" i="9"/>
  <c r="HZ93" i="9" s="1"/>
  <c r="LP95" i="9"/>
  <c r="LO96" i="9"/>
  <c r="Z96" i="9"/>
  <c r="AA95" i="9"/>
  <c r="DW95" i="9"/>
  <c r="DV96" i="9"/>
  <c r="FV95" i="9"/>
  <c r="FU96" i="9"/>
  <c r="HT95" i="9"/>
  <c r="HS96" i="9"/>
  <c r="JR95" i="9"/>
  <c r="JQ96" i="9"/>
  <c r="O93" i="12"/>
  <c r="S93" i="12"/>
  <c r="T93" i="14"/>
  <c r="K93" i="14"/>
  <c r="L93" i="14"/>
  <c r="M93" i="14"/>
  <c r="N93" i="14"/>
  <c r="P93" i="14"/>
  <c r="R93" i="14"/>
  <c r="R93" i="16"/>
  <c r="K93" i="16"/>
  <c r="L93" i="16"/>
  <c r="T93" i="16"/>
  <c r="P93" i="16"/>
  <c r="O93" i="10"/>
  <c r="K93" i="10"/>
  <c r="S93" i="10"/>
  <c r="Q93" i="10"/>
  <c r="L93" i="10"/>
  <c r="M93" i="10"/>
  <c r="AD94" i="9"/>
  <c r="AS94" i="9"/>
  <c r="AT94" i="9" s="1"/>
  <c r="AH94" i="9"/>
  <c r="AB94" i="9"/>
  <c r="AC94" i="9" s="1"/>
  <c r="AE94" i="9"/>
  <c r="C94" i="10"/>
  <c r="C94" i="13"/>
  <c r="EO94" i="9"/>
  <c r="EP94" i="9" s="1"/>
  <c r="DX94" i="9"/>
  <c r="DY94" i="9" s="1"/>
  <c r="DZ94" i="9"/>
  <c r="EA94" i="9"/>
  <c r="ED94" i="9"/>
  <c r="C94" i="14"/>
  <c r="GO94" i="9"/>
  <c r="GP94" i="9" s="1"/>
  <c r="FZ94" i="9"/>
  <c r="FW94" i="9"/>
  <c r="FX94" i="9" s="1"/>
  <c r="GC94" i="9"/>
  <c r="FY94" i="9"/>
  <c r="C94" i="15"/>
  <c r="HX94" i="9"/>
  <c r="IM94" i="9"/>
  <c r="IN94" i="9" s="1"/>
  <c r="HW94" i="9"/>
  <c r="IA94" i="9"/>
  <c r="HU94" i="9"/>
  <c r="HV94" i="9" s="1"/>
  <c r="C94" i="16"/>
  <c r="JU94" i="9"/>
  <c r="JV94" i="9"/>
  <c r="KK94" i="9"/>
  <c r="KL94" i="9" s="1"/>
  <c r="JS94" i="9"/>
  <c r="JT94" i="9" s="1"/>
  <c r="JY94" i="9"/>
  <c r="M93" i="13"/>
  <c r="L93" i="13"/>
  <c r="Q93" i="13"/>
  <c r="S93" i="13"/>
  <c r="O93" i="13"/>
  <c r="K93" i="13"/>
  <c r="T93" i="15"/>
  <c r="R93" i="15"/>
  <c r="P93" i="15"/>
  <c r="N93" i="15"/>
  <c r="M93" i="15"/>
  <c r="K93" i="15"/>
  <c r="L93" i="15"/>
  <c r="P93" i="17"/>
  <c r="K93" i="17"/>
  <c r="L93" i="17"/>
  <c r="T93" i="17"/>
  <c r="R93" i="17"/>
  <c r="C94" i="17"/>
  <c r="MI94" i="9"/>
  <c r="MJ94" i="9" s="1"/>
  <c r="LT94" i="9"/>
  <c r="LS94" i="9"/>
  <c r="LQ94" i="9"/>
  <c r="LR94" i="9" s="1"/>
  <c r="LW94" i="9"/>
  <c r="CC94" i="9"/>
  <c r="AH21" i="9"/>
  <c r="BW95" i="9"/>
  <c r="LN96" i="9"/>
  <c r="JP96" i="9"/>
  <c r="Y96" i="9"/>
  <c r="HR96" i="9"/>
  <c r="DU96" i="9"/>
  <c r="FT96" i="9"/>
  <c r="CF94" i="9" l="1"/>
  <c r="C94" i="12"/>
  <c r="BZ94" i="9"/>
  <c r="CA94" i="9" s="1"/>
  <c r="CB94" i="9"/>
  <c r="Q93" i="12"/>
  <c r="BX96" i="9"/>
  <c r="BY95" i="9"/>
  <c r="CQ95" i="9" s="1"/>
  <c r="CR95" i="9" s="1"/>
  <c r="HY94" i="9"/>
  <c r="HZ94" i="9" s="1"/>
  <c r="JW94" i="9"/>
  <c r="JX94" i="9" s="1"/>
  <c r="GA94" i="9"/>
  <c r="GB94" i="9" s="1"/>
  <c r="EB94" i="9"/>
  <c r="EC94" i="9" s="1"/>
  <c r="CD94" i="9"/>
  <c r="CE94" i="9" s="1"/>
  <c r="AF94" i="9"/>
  <c r="AG94" i="9" s="1"/>
  <c r="LU94" i="9"/>
  <c r="LV94" i="9" s="1"/>
  <c r="JQ97" i="9"/>
  <c r="JR96" i="9"/>
  <c r="HS97" i="9"/>
  <c r="HT96" i="9"/>
  <c r="FU97" i="9"/>
  <c r="FV96" i="9"/>
  <c r="DW96" i="9"/>
  <c r="DV97" i="9"/>
  <c r="LO97" i="9"/>
  <c r="LP96" i="9"/>
  <c r="AA96" i="9"/>
  <c r="Z97" i="9"/>
  <c r="P94" i="17"/>
  <c r="K94" i="17"/>
  <c r="L94" i="17"/>
  <c r="T94" i="17"/>
  <c r="R94" i="17"/>
  <c r="T94" i="16"/>
  <c r="L94" i="16"/>
  <c r="K94" i="16"/>
  <c r="R94" i="16"/>
  <c r="P94" i="16"/>
  <c r="T94" i="15"/>
  <c r="P94" i="15"/>
  <c r="M94" i="15"/>
  <c r="L94" i="15"/>
  <c r="R94" i="15"/>
  <c r="N94" i="15"/>
  <c r="K94" i="15"/>
  <c r="M94" i="14"/>
  <c r="K94" i="14"/>
  <c r="L94" i="14"/>
  <c r="T94" i="14"/>
  <c r="N94" i="14"/>
  <c r="R94" i="14"/>
  <c r="P94" i="14"/>
  <c r="S94" i="13"/>
  <c r="M94" i="13"/>
  <c r="O94" i="13"/>
  <c r="Q94" i="13"/>
  <c r="L94" i="13"/>
  <c r="K94" i="13"/>
  <c r="AH95" i="9"/>
  <c r="C95" i="10"/>
  <c r="AS95" i="9"/>
  <c r="AT95" i="9" s="1"/>
  <c r="AD95" i="9"/>
  <c r="AB95" i="9"/>
  <c r="AC95" i="9" s="1"/>
  <c r="AE95" i="9"/>
  <c r="O94" i="12"/>
  <c r="K94" i="12"/>
  <c r="S94" i="12"/>
  <c r="Q94" i="12"/>
  <c r="L94" i="10"/>
  <c r="O94" i="10"/>
  <c r="Q94" i="10"/>
  <c r="S94" i="10"/>
  <c r="K94" i="10"/>
  <c r="M94" i="10"/>
  <c r="JY95" i="9"/>
  <c r="JU95" i="9"/>
  <c r="JV95" i="9"/>
  <c r="C95" i="16"/>
  <c r="JS95" i="9"/>
  <c r="JT95" i="9" s="1"/>
  <c r="KK95" i="9"/>
  <c r="KL95" i="9" s="1"/>
  <c r="C95" i="15"/>
  <c r="HW95" i="9"/>
  <c r="IA95" i="9"/>
  <c r="HX95" i="9"/>
  <c r="IM95" i="9"/>
  <c r="IN95" i="9" s="1"/>
  <c r="HU95" i="9"/>
  <c r="HV95" i="9" s="1"/>
  <c r="C95" i="14"/>
  <c r="FZ95" i="9"/>
  <c r="FW95" i="9"/>
  <c r="FX95" i="9" s="1"/>
  <c r="FY95" i="9"/>
  <c r="GO95" i="9"/>
  <c r="GP95" i="9" s="1"/>
  <c r="GC95" i="9"/>
  <c r="EA95" i="9"/>
  <c r="DX95" i="9"/>
  <c r="DY95" i="9" s="1"/>
  <c r="EO95" i="9"/>
  <c r="EP95" i="9" s="1"/>
  <c r="C95" i="13"/>
  <c r="DZ95" i="9"/>
  <c r="ED95" i="9"/>
  <c r="C95" i="17"/>
  <c r="MI95" i="9"/>
  <c r="MJ95" i="9" s="1"/>
  <c r="LQ95" i="9"/>
  <c r="LR95" i="9" s="1"/>
  <c r="LS95" i="9"/>
  <c r="LT95" i="9"/>
  <c r="LW95" i="9"/>
  <c r="AH20" i="9"/>
  <c r="AH19" i="9"/>
  <c r="AH18" i="9"/>
  <c r="HR97" i="9"/>
  <c r="Y97" i="9"/>
  <c r="DU97" i="9"/>
  <c r="LN97" i="9"/>
  <c r="BW96" i="9"/>
  <c r="FT97" i="9"/>
  <c r="JP97" i="9"/>
  <c r="C95" i="12" l="1"/>
  <c r="BZ95" i="9"/>
  <c r="CA95" i="9" s="1"/>
  <c r="CF95" i="9"/>
  <c r="CB95" i="9"/>
  <c r="CC95" i="9"/>
  <c r="CD95" i="9" s="1"/>
  <c r="CE95" i="9" s="1"/>
  <c r="BY96" i="9"/>
  <c r="CQ96" i="9" s="1"/>
  <c r="BX97" i="9"/>
  <c r="GA95" i="9"/>
  <c r="GB95" i="9" s="1"/>
  <c r="HY95" i="9"/>
  <c r="HZ95" i="9" s="1"/>
  <c r="AF95" i="9"/>
  <c r="AG95" i="9" s="1"/>
  <c r="LU95" i="9"/>
  <c r="LV95" i="9" s="1"/>
  <c r="EB95" i="9"/>
  <c r="EC95" i="9" s="1"/>
  <c r="JW95" i="9"/>
  <c r="JX95" i="9" s="1"/>
  <c r="AA97" i="9"/>
  <c r="Z98" i="9"/>
  <c r="DW97" i="9"/>
  <c r="DV98" i="9"/>
  <c r="LO98" i="9"/>
  <c r="LP97" i="9"/>
  <c r="FV97" i="9"/>
  <c r="FU98" i="9"/>
  <c r="HT97" i="9"/>
  <c r="HS98" i="9"/>
  <c r="JR97" i="9"/>
  <c r="JQ98" i="9"/>
  <c r="K95" i="17"/>
  <c r="L95" i="17"/>
  <c r="P95" i="17"/>
  <c r="R95" i="17"/>
  <c r="T95" i="17"/>
  <c r="T95" i="14"/>
  <c r="K95" i="14"/>
  <c r="P95" i="14"/>
  <c r="R95" i="14"/>
  <c r="N95" i="14"/>
  <c r="M95" i="14"/>
  <c r="L95" i="14"/>
  <c r="T95" i="15"/>
  <c r="P95" i="15"/>
  <c r="R95" i="15"/>
  <c r="M95" i="15"/>
  <c r="N95" i="15"/>
  <c r="L95" i="15"/>
  <c r="K95" i="15"/>
  <c r="C96" i="17"/>
  <c r="LS96" i="9"/>
  <c r="LT96" i="9"/>
  <c r="LU96" i="9" s="1"/>
  <c r="LV96" i="9" s="1"/>
  <c r="LW96" i="9"/>
  <c r="MI96" i="9"/>
  <c r="LQ96" i="9"/>
  <c r="LR96" i="9" s="1"/>
  <c r="C96" i="14"/>
  <c r="FW96" i="9"/>
  <c r="FX96" i="9" s="1"/>
  <c r="GC96" i="9"/>
  <c r="FY96" i="9"/>
  <c r="FZ96" i="9"/>
  <c r="GA96" i="9" s="1"/>
  <c r="GB96" i="9" s="1"/>
  <c r="GO96" i="9"/>
  <c r="HX96" i="9"/>
  <c r="HU96" i="9"/>
  <c r="HV96" i="9" s="1"/>
  <c r="HW96" i="9"/>
  <c r="C96" i="15"/>
  <c r="IM96" i="9"/>
  <c r="IA96" i="9"/>
  <c r="JS96" i="9"/>
  <c r="JT96" i="9" s="1"/>
  <c r="JV96" i="9"/>
  <c r="C96" i="16"/>
  <c r="JY96" i="9"/>
  <c r="KK96" i="9"/>
  <c r="JU96" i="9"/>
  <c r="Q95" i="12"/>
  <c r="K95" i="12"/>
  <c r="O95" i="12"/>
  <c r="S95" i="12"/>
  <c r="S95" i="13"/>
  <c r="O95" i="13"/>
  <c r="M95" i="13"/>
  <c r="Q95" i="13"/>
  <c r="L95" i="13"/>
  <c r="K95" i="13"/>
  <c r="R95" i="16"/>
  <c r="P95" i="16"/>
  <c r="K95" i="16"/>
  <c r="T95" i="16"/>
  <c r="L95" i="16"/>
  <c r="K95" i="10"/>
  <c r="O95" i="10"/>
  <c r="Q95" i="10"/>
  <c r="S95" i="10"/>
  <c r="L95" i="10"/>
  <c r="M95" i="10"/>
  <c r="AB96" i="9"/>
  <c r="AC96" i="9" s="1"/>
  <c r="AS96" i="9"/>
  <c r="AH96" i="9"/>
  <c r="AE96" i="9"/>
  <c r="C96" i="10"/>
  <c r="AD96" i="9"/>
  <c r="EA96" i="9"/>
  <c r="DZ96" i="9"/>
  <c r="DX96" i="9"/>
  <c r="DY96" i="9" s="1"/>
  <c r="ED96" i="9"/>
  <c r="EO96" i="9"/>
  <c r="C96" i="13"/>
  <c r="DU98" i="9"/>
  <c r="LN98" i="9"/>
  <c r="JP98" i="9"/>
  <c r="HR98" i="9"/>
  <c r="BW97" i="9"/>
  <c r="Y98" i="9"/>
  <c r="FT98" i="9"/>
  <c r="CB96" i="9" l="1"/>
  <c r="BZ96" i="9"/>
  <c r="CA96" i="9" s="1"/>
  <c r="CF96" i="9"/>
  <c r="CC96" i="9"/>
  <c r="CD96" i="9" s="1"/>
  <c r="CE96" i="9" s="1"/>
  <c r="C96" i="12"/>
  <c r="K96" i="12" s="1"/>
  <c r="BX98" i="9"/>
  <c r="BY97" i="9"/>
  <c r="CB97" i="9" s="1"/>
  <c r="EB96" i="9"/>
  <c r="EC96" i="9" s="1"/>
  <c r="JW96" i="9"/>
  <c r="JX96" i="9" s="1"/>
  <c r="HY96" i="9"/>
  <c r="HZ96" i="9" s="1"/>
  <c r="JR98" i="9"/>
  <c r="JQ99" i="9"/>
  <c r="HT98" i="9"/>
  <c r="HS99" i="9"/>
  <c r="FU99" i="9"/>
  <c r="FV98" i="9"/>
  <c r="DW98" i="9"/>
  <c r="DV99" i="9"/>
  <c r="AA98" i="9"/>
  <c r="Z99" i="9"/>
  <c r="LO99" i="9"/>
  <c r="LP98" i="9"/>
  <c r="KL96" i="9"/>
  <c r="R96" i="16"/>
  <c r="L96" i="16"/>
  <c r="T96" i="16"/>
  <c r="P96" i="16"/>
  <c r="K96" i="16"/>
  <c r="IN96" i="9"/>
  <c r="R96" i="14"/>
  <c r="P96" i="14"/>
  <c r="K96" i="14"/>
  <c r="L96" i="14"/>
  <c r="M96" i="14"/>
  <c r="T96" i="14"/>
  <c r="N96" i="14"/>
  <c r="MJ96" i="9"/>
  <c r="T96" i="17"/>
  <c r="R96" i="17"/>
  <c r="P96" i="17"/>
  <c r="K96" i="17"/>
  <c r="L96" i="17"/>
  <c r="LT97" i="9"/>
  <c r="LW97" i="9"/>
  <c r="LS97" i="9"/>
  <c r="C97" i="17"/>
  <c r="LQ97" i="9"/>
  <c r="LR97" i="9" s="1"/>
  <c r="MI97" i="9"/>
  <c r="S96" i="13"/>
  <c r="L96" i="13"/>
  <c r="Q96" i="13"/>
  <c r="K96" i="13"/>
  <c r="M96" i="13"/>
  <c r="O96" i="13"/>
  <c r="CR96" i="9"/>
  <c r="L96" i="10"/>
  <c r="M96" i="10"/>
  <c r="Q96" i="10"/>
  <c r="K96" i="10"/>
  <c r="O96" i="10"/>
  <c r="S96" i="10"/>
  <c r="EP96" i="9"/>
  <c r="AF96" i="9"/>
  <c r="AG96" i="9" s="1"/>
  <c r="AT96" i="9"/>
  <c r="T96" i="15"/>
  <c r="R96" i="15"/>
  <c r="K96" i="15"/>
  <c r="P96" i="15"/>
  <c r="M96" i="15"/>
  <c r="N96" i="15"/>
  <c r="L96" i="15"/>
  <c r="GP96" i="9"/>
  <c r="C97" i="16"/>
  <c r="JY97" i="9"/>
  <c r="JU97" i="9"/>
  <c r="KK97" i="9"/>
  <c r="JS97" i="9"/>
  <c r="JT97" i="9" s="1"/>
  <c r="JV97" i="9"/>
  <c r="HU97" i="9"/>
  <c r="HV97" i="9" s="1"/>
  <c r="HW97" i="9"/>
  <c r="IM97" i="9"/>
  <c r="C97" i="15"/>
  <c r="IA97" i="9"/>
  <c r="HX97" i="9"/>
  <c r="C97" i="14"/>
  <c r="GC97" i="9"/>
  <c r="FW97" i="9"/>
  <c r="FX97" i="9" s="1"/>
  <c r="GO97" i="9"/>
  <c r="FZ97" i="9"/>
  <c r="FY97" i="9"/>
  <c r="C97" i="13"/>
  <c r="EA97" i="9"/>
  <c r="EO97" i="9"/>
  <c r="DZ97" i="9"/>
  <c r="ED97" i="9"/>
  <c r="DX97" i="9"/>
  <c r="DY97" i="9" s="1"/>
  <c r="CQ97" i="9"/>
  <c r="CF97" i="9"/>
  <c r="C97" i="10"/>
  <c r="AB97" i="9"/>
  <c r="AC97" i="9" s="1"/>
  <c r="AE97" i="9"/>
  <c r="AS97" i="9"/>
  <c r="AD97" i="9"/>
  <c r="AH97" i="9"/>
  <c r="DU99" i="9"/>
  <c r="JP99" i="9"/>
  <c r="HR99" i="9"/>
  <c r="Y99" i="9"/>
  <c r="BW98" i="9"/>
  <c r="LN99" i="9"/>
  <c r="FT99" i="9"/>
  <c r="CC97" i="9" l="1"/>
  <c r="CD97" i="9" s="1"/>
  <c r="CE97" i="9" s="1"/>
  <c r="C97" i="12"/>
  <c r="O97" i="12" s="1"/>
  <c r="BZ97" i="9"/>
  <c r="CA97" i="9" s="1"/>
  <c r="O96" i="12"/>
  <c r="S96" i="12"/>
  <c r="Q96" i="12"/>
  <c r="BY98" i="9"/>
  <c r="CF98" i="9" s="1"/>
  <c r="BX99" i="9"/>
  <c r="HY97" i="9"/>
  <c r="HZ97" i="9" s="1"/>
  <c r="EB97" i="9"/>
  <c r="EC97" i="9" s="1"/>
  <c r="LU97" i="9"/>
  <c r="LV97" i="9" s="1"/>
  <c r="GA97" i="9"/>
  <c r="GB97" i="9" s="1"/>
  <c r="JW97" i="9"/>
  <c r="JX97" i="9" s="1"/>
  <c r="AF97" i="9"/>
  <c r="AG97" i="9" s="1"/>
  <c r="AA99" i="9"/>
  <c r="Z100" i="9"/>
  <c r="DV100" i="9"/>
  <c r="DW99" i="9"/>
  <c r="HT99" i="9"/>
  <c r="HS100" i="9"/>
  <c r="JQ100" i="9"/>
  <c r="JR99" i="9"/>
  <c r="LP99" i="9"/>
  <c r="LO100" i="9"/>
  <c r="FU100" i="9"/>
  <c r="FV99" i="9"/>
  <c r="AT97" i="9"/>
  <c r="CR97" i="9"/>
  <c r="GP97" i="9"/>
  <c r="T97" i="15"/>
  <c r="P97" i="15"/>
  <c r="R97" i="15"/>
  <c r="L97" i="15"/>
  <c r="N97" i="15"/>
  <c r="M97" i="15"/>
  <c r="K97" i="15"/>
  <c r="KL97" i="9"/>
  <c r="MJ97" i="9"/>
  <c r="T97" i="17"/>
  <c r="R97" i="17"/>
  <c r="P97" i="17"/>
  <c r="L97" i="17"/>
  <c r="K97" i="17"/>
  <c r="C98" i="17"/>
  <c r="MI98" i="9"/>
  <c r="LT98" i="9"/>
  <c r="LW98" i="9"/>
  <c r="LQ98" i="9"/>
  <c r="LR98" i="9" s="1"/>
  <c r="LS98" i="9"/>
  <c r="C98" i="14"/>
  <c r="FY98" i="9"/>
  <c r="GC98" i="9"/>
  <c r="FW98" i="9"/>
  <c r="FX98" i="9" s="1"/>
  <c r="FZ98" i="9"/>
  <c r="GO98" i="9"/>
  <c r="S97" i="10"/>
  <c r="O97" i="10"/>
  <c r="L97" i="10"/>
  <c r="M97" i="10"/>
  <c r="K97" i="10"/>
  <c r="Q97" i="10"/>
  <c r="K97" i="12"/>
  <c r="EP97" i="9"/>
  <c r="S97" i="13"/>
  <c r="O97" i="13"/>
  <c r="K97" i="13"/>
  <c r="L97" i="13"/>
  <c r="Q97" i="13"/>
  <c r="M97" i="13"/>
  <c r="K97" i="14"/>
  <c r="L97" i="14"/>
  <c r="R97" i="14"/>
  <c r="N97" i="14"/>
  <c r="P97" i="14"/>
  <c r="T97" i="14"/>
  <c r="M97" i="14"/>
  <c r="IN97" i="9"/>
  <c r="T97" i="16"/>
  <c r="P97" i="16"/>
  <c r="R97" i="16"/>
  <c r="L97" i="16"/>
  <c r="K97" i="16"/>
  <c r="AB98" i="9"/>
  <c r="AC98" i="9" s="1"/>
  <c r="AS98" i="9"/>
  <c r="AH98" i="9"/>
  <c r="AE98" i="9"/>
  <c r="C98" i="10"/>
  <c r="AD98" i="9"/>
  <c r="EO98" i="9"/>
  <c r="DX98" i="9"/>
  <c r="DY98" i="9" s="1"/>
  <c r="C98" i="13"/>
  <c r="EA98" i="9"/>
  <c r="DZ98" i="9"/>
  <c r="ED98" i="9"/>
  <c r="IA98" i="9"/>
  <c r="HX98" i="9"/>
  <c r="HU98" i="9"/>
  <c r="HV98" i="9" s="1"/>
  <c r="C98" i="15"/>
  <c r="IM98" i="9"/>
  <c r="HW98" i="9"/>
  <c r="C98" i="16"/>
  <c r="JV98" i="9"/>
  <c r="JY98" i="9"/>
  <c r="JU98" i="9"/>
  <c r="JS98" i="9"/>
  <c r="JT98" i="9" s="1"/>
  <c r="KK98" i="9"/>
  <c r="S21" i="10"/>
  <c r="Q21" i="10"/>
  <c r="O21" i="10"/>
  <c r="Q20" i="10"/>
  <c r="S20" i="10"/>
  <c r="O19" i="10"/>
  <c r="S19" i="10"/>
  <c r="O18" i="10"/>
  <c r="S18" i="10"/>
  <c r="O20" i="10"/>
  <c r="Q19" i="10"/>
  <c r="Q18" i="10"/>
  <c r="HR100" i="9"/>
  <c r="LN100" i="9"/>
  <c r="JP100" i="9"/>
  <c r="FT100" i="9"/>
  <c r="BW99" i="9"/>
  <c r="Y100" i="9"/>
  <c r="DU100" i="9"/>
  <c r="Q97" i="12" l="1"/>
  <c r="S97" i="12"/>
  <c r="BZ98" i="9"/>
  <c r="CA98" i="9" s="1"/>
  <c r="C98" i="12"/>
  <c r="Q98" i="12" s="1"/>
  <c r="CC98" i="9"/>
  <c r="CD98" i="9" s="1"/>
  <c r="CE98" i="9" s="1"/>
  <c r="CQ98" i="9"/>
  <c r="CR98" i="9" s="1"/>
  <c r="CB98" i="9"/>
  <c r="BY99" i="9"/>
  <c r="CQ99" i="9" s="1"/>
  <c r="BX100" i="9"/>
  <c r="HY98" i="9"/>
  <c r="HZ98" i="9" s="1"/>
  <c r="EB98" i="9"/>
  <c r="EC98" i="9" s="1"/>
  <c r="AF98" i="9"/>
  <c r="AG98" i="9" s="1"/>
  <c r="LU98" i="9"/>
  <c r="LV98" i="9" s="1"/>
  <c r="GA98" i="9"/>
  <c r="GB98" i="9" s="1"/>
  <c r="JW98" i="9"/>
  <c r="JX98" i="9" s="1"/>
  <c r="LP100" i="9"/>
  <c r="LO101" i="9"/>
  <c r="HS101" i="9"/>
  <c r="HT100" i="9"/>
  <c r="Z101" i="9"/>
  <c r="AA100" i="9"/>
  <c r="FU101" i="9"/>
  <c r="FV100" i="9"/>
  <c r="JQ101" i="9"/>
  <c r="JR100" i="9"/>
  <c r="DW100" i="9"/>
  <c r="DV101" i="9"/>
  <c r="L98" i="16"/>
  <c r="R98" i="16"/>
  <c r="P98" i="16"/>
  <c r="T98" i="16"/>
  <c r="K98" i="16"/>
  <c r="IN98" i="9"/>
  <c r="Q98" i="13"/>
  <c r="L98" i="13"/>
  <c r="K98" i="13"/>
  <c r="M98" i="13"/>
  <c r="O98" i="13"/>
  <c r="S98" i="13"/>
  <c r="EP98" i="9"/>
  <c r="AT98" i="9"/>
  <c r="GP98" i="9"/>
  <c r="MJ98" i="9"/>
  <c r="C99" i="14"/>
  <c r="FY99" i="9"/>
  <c r="FZ99" i="9"/>
  <c r="GO99" i="9"/>
  <c r="GC99" i="9"/>
  <c r="FW99" i="9"/>
  <c r="FX99" i="9" s="1"/>
  <c r="C99" i="16"/>
  <c r="KK99" i="9"/>
  <c r="JV99" i="9"/>
  <c r="JY99" i="9"/>
  <c r="JU99" i="9"/>
  <c r="JS99" i="9"/>
  <c r="JT99" i="9" s="1"/>
  <c r="DZ99" i="9"/>
  <c r="C99" i="13"/>
  <c r="EA99" i="9"/>
  <c r="EO99" i="9"/>
  <c r="ED99" i="9"/>
  <c r="DX99" i="9"/>
  <c r="DY99" i="9" s="1"/>
  <c r="KL98" i="9"/>
  <c r="P98" i="15"/>
  <c r="T98" i="15"/>
  <c r="R98" i="15"/>
  <c r="M98" i="15"/>
  <c r="N98" i="15"/>
  <c r="L98" i="15"/>
  <c r="K98" i="15"/>
  <c r="K98" i="10"/>
  <c r="L98" i="10"/>
  <c r="S98" i="10"/>
  <c r="O98" i="10"/>
  <c r="Q98" i="10"/>
  <c r="M98" i="10"/>
  <c r="K98" i="14"/>
  <c r="L98" i="14"/>
  <c r="M98" i="14"/>
  <c r="N98" i="14"/>
  <c r="P98" i="14"/>
  <c r="R98" i="14"/>
  <c r="T98" i="14"/>
  <c r="T98" i="17"/>
  <c r="R98" i="17"/>
  <c r="P98" i="17"/>
  <c r="L98" i="17"/>
  <c r="K98" i="17"/>
  <c r="C99" i="17"/>
  <c r="MI99" i="9"/>
  <c r="LS99" i="9"/>
  <c r="LW99" i="9"/>
  <c r="LQ99" i="9"/>
  <c r="LR99" i="9" s="1"/>
  <c r="LT99" i="9"/>
  <c r="C99" i="15"/>
  <c r="HW99" i="9"/>
  <c r="IM99" i="9"/>
  <c r="HX99" i="9"/>
  <c r="HU99" i="9"/>
  <c r="HV99" i="9" s="1"/>
  <c r="IA99" i="9"/>
  <c r="AS99" i="9"/>
  <c r="AE99" i="9"/>
  <c r="C99" i="10"/>
  <c r="AH99" i="9"/>
  <c r="AB99" i="9"/>
  <c r="AC99" i="9" s="1"/>
  <c r="AD99" i="9"/>
  <c r="Y101" i="9"/>
  <c r="JP101" i="9"/>
  <c r="HR101" i="9"/>
  <c r="DU101" i="9"/>
  <c r="FT101" i="9"/>
  <c r="BW100" i="9"/>
  <c r="LN101" i="9"/>
  <c r="CF99" i="9" l="1"/>
  <c r="O98" i="12"/>
  <c r="S98" i="12"/>
  <c r="K98" i="12"/>
  <c r="C99" i="12"/>
  <c r="CB99" i="9"/>
  <c r="CC99" i="9"/>
  <c r="CD99" i="9" s="1"/>
  <c r="CE99" i="9" s="1"/>
  <c r="BZ99" i="9"/>
  <c r="CA99" i="9" s="1"/>
  <c r="BY100" i="9"/>
  <c r="CF100" i="9" s="1"/>
  <c r="BX101" i="9"/>
  <c r="GA99" i="9"/>
  <c r="GB99" i="9" s="1"/>
  <c r="LU99" i="9"/>
  <c r="LV99" i="9" s="1"/>
  <c r="EB99" i="9"/>
  <c r="EC99" i="9" s="1"/>
  <c r="HY99" i="9"/>
  <c r="HZ99" i="9" s="1"/>
  <c r="AF99" i="9"/>
  <c r="AG99" i="9" s="1"/>
  <c r="JW99" i="9"/>
  <c r="JX99" i="9" s="1"/>
  <c r="DW101" i="9"/>
  <c r="DV102" i="9"/>
  <c r="LP101" i="9"/>
  <c r="LO102" i="9"/>
  <c r="JR101" i="9"/>
  <c r="JQ102" i="9"/>
  <c r="FU102" i="9"/>
  <c r="FV101" i="9"/>
  <c r="Z102" i="9"/>
  <c r="AA101" i="9"/>
  <c r="HT101" i="9"/>
  <c r="HS102" i="9"/>
  <c r="Q99" i="10"/>
  <c r="K99" i="10"/>
  <c r="L99" i="10"/>
  <c r="M99" i="10"/>
  <c r="O99" i="10"/>
  <c r="S99" i="10"/>
  <c r="AT99" i="9"/>
  <c r="IN99" i="9"/>
  <c r="R99" i="15"/>
  <c r="L99" i="15"/>
  <c r="N99" i="15"/>
  <c r="T99" i="15"/>
  <c r="P99" i="15"/>
  <c r="M99" i="15"/>
  <c r="K99" i="15"/>
  <c r="P99" i="17"/>
  <c r="K99" i="17"/>
  <c r="L99" i="17"/>
  <c r="R99" i="17"/>
  <c r="T99" i="17"/>
  <c r="K99" i="16"/>
  <c r="T99" i="16"/>
  <c r="P99" i="16"/>
  <c r="L99" i="16"/>
  <c r="R99" i="16"/>
  <c r="CR99" i="9"/>
  <c r="M99" i="14"/>
  <c r="K99" i="14"/>
  <c r="L99" i="14"/>
  <c r="R99" i="14"/>
  <c r="N99" i="14"/>
  <c r="P99" i="14"/>
  <c r="T99" i="14"/>
  <c r="JY100" i="9"/>
  <c r="JS100" i="9"/>
  <c r="JT100" i="9" s="1"/>
  <c r="JU100" i="9"/>
  <c r="C100" i="16"/>
  <c r="JV100" i="9"/>
  <c r="KK100" i="9"/>
  <c r="C100" i="14"/>
  <c r="GC100" i="9"/>
  <c r="FY100" i="9"/>
  <c r="FW100" i="9"/>
  <c r="FX100" i="9" s="1"/>
  <c r="FZ100" i="9"/>
  <c r="GO100" i="9"/>
  <c r="AH100" i="9"/>
  <c r="AS100" i="9"/>
  <c r="AE100" i="9"/>
  <c r="C100" i="10"/>
  <c r="AB100" i="9"/>
  <c r="AC100" i="9" s="1"/>
  <c r="AD100" i="9"/>
  <c r="C100" i="15"/>
  <c r="HW100" i="9"/>
  <c r="HX100" i="9"/>
  <c r="HU100" i="9"/>
  <c r="HV100" i="9" s="1"/>
  <c r="IA100" i="9"/>
  <c r="IM100" i="9"/>
  <c r="MJ99" i="9"/>
  <c r="EP99" i="9"/>
  <c r="K99" i="13"/>
  <c r="Q99" i="13"/>
  <c r="O99" i="13"/>
  <c r="S99" i="13"/>
  <c r="M99" i="13"/>
  <c r="L99" i="13"/>
  <c r="KL99" i="9"/>
  <c r="Q99" i="12"/>
  <c r="O99" i="12"/>
  <c r="K99" i="12"/>
  <c r="S99" i="12"/>
  <c r="GP99" i="9"/>
  <c r="DX100" i="9"/>
  <c r="DY100" i="9" s="1"/>
  <c r="EO100" i="9"/>
  <c r="ED100" i="9"/>
  <c r="C100" i="13"/>
  <c r="EA100" i="9"/>
  <c r="DZ100" i="9"/>
  <c r="LS100" i="9"/>
  <c r="LQ100" i="9"/>
  <c r="LR100" i="9" s="1"/>
  <c r="MI100" i="9"/>
  <c r="C100" i="17"/>
  <c r="LT100" i="9"/>
  <c r="LW100" i="9"/>
  <c r="CF15" i="9"/>
  <c r="LN102" i="9"/>
  <c r="Y102" i="9"/>
  <c r="HR102" i="9"/>
  <c r="FT102" i="9"/>
  <c r="JP102" i="9"/>
  <c r="BW101" i="9"/>
  <c r="DU102" i="9"/>
  <c r="C100" i="12" l="1"/>
  <c r="BZ100" i="9"/>
  <c r="CA100" i="9" s="1"/>
  <c r="CC100" i="9"/>
  <c r="CD100" i="9" s="1"/>
  <c r="CE100" i="9" s="1"/>
  <c r="CB100" i="9"/>
  <c r="CQ100" i="9"/>
  <c r="BY101" i="9"/>
  <c r="BX102" i="9"/>
  <c r="EB100" i="9"/>
  <c r="EC100" i="9" s="1"/>
  <c r="LU100" i="9"/>
  <c r="LV100" i="9" s="1"/>
  <c r="HY100" i="9"/>
  <c r="HZ100" i="9" s="1"/>
  <c r="JW100" i="9"/>
  <c r="JX100" i="9" s="1"/>
  <c r="AF100" i="9"/>
  <c r="AG100" i="9" s="1"/>
  <c r="GA100" i="9"/>
  <c r="GB100" i="9" s="1"/>
  <c r="HT102" i="9"/>
  <c r="HS103" i="9"/>
  <c r="JQ103" i="9"/>
  <c r="JR102" i="9"/>
  <c r="LP102" i="9"/>
  <c r="LO103" i="9"/>
  <c r="DV103" i="9"/>
  <c r="DW102" i="9"/>
  <c r="Z103" i="9"/>
  <c r="AA102" i="9"/>
  <c r="FV102" i="9"/>
  <c r="FU103" i="9"/>
  <c r="MJ100" i="9"/>
  <c r="Q100" i="12"/>
  <c r="O100" i="12"/>
  <c r="K100" i="12"/>
  <c r="S100" i="12"/>
  <c r="CR100" i="9"/>
  <c r="T100" i="15"/>
  <c r="P100" i="15"/>
  <c r="L100" i="15"/>
  <c r="R100" i="15"/>
  <c r="N100" i="15"/>
  <c r="M100" i="15"/>
  <c r="K100" i="15"/>
  <c r="Q100" i="10"/>
  <c r="M100" i="10"/>
  <c r="S100" i="10"/>
  <c r="K100" i="10"/>
  <c r="O100" i="10"/>
  <c r="L100" i="10"/>
  <c r="AT100" i="9"/>
  <c r="GP100" i="9"/>
  <c r="KL100" i="9"/>
  <c r="K100" i="16"/>
  <c r="L100" i="16"/>
  <c r="T100" i="16"/>
  <c r="R100" i="16"/>
  <c r="P100" i="16"/>
  <c r="AB101" i="9"/>
  <c r="AC101" i="9" s="1"/>
  <c r="C101" i="10"/>
  <c r="AE101" i="9"/>
  <c r="AD101" i="9"/>
  <c r="AS101" i="9"/>
  <c r="AH101" i="9"/>
  <c r="C101" i="14"/>
  <c r="GO101" i="9"/>
  <c r="FZ101" i="9"/>
  <c r="FW101" i="9"/>
  <c r="FX101" i="9" s="1"/>
  <c r="FY101" i="9"/>
  <c r="GC101" i="9"/>
  <c r="CF101" i="9"/>
  <c r="CQ101" i="9"/>
  <c r="BZ101" i="9"/>
  <c r="CA101" i="9" s="1"/>
  <c r="CB101" i="9"/>
  <c r="CC101" i="9"/>
  <c r="C101" i="12"/>
  <c r="P100" i="17"/>
  <c r="L100" i="17"/>
  <c r="K100" i="17"/>
  <c r="R100" i="17"/>
  <c r="T100" i="17"/>
  <c r="S100" i="13"/>
  <c r="Q100" i="13"/>
  <c r="O100" i="13"/>
  <c r="K100" i="13"/>
  <c r="L100" i="13"/>
  <c r="M100" i="13"/>
  <c r="EP100" i="9"/>
  <c r="IN100" i="9"/>
  <c r="K100" i="14"/>
  <c r="L100" i="14"/>
  <c r="R100" i="14"/>
  <c r="T100" i="14"/>
  <c r="N100" i="14"/>
  <c r="P100" i="14"/>
  <c r="M100" i="14"/>
  <c r="IM101" i="9"/>
  <c r="HW101" i="9"/>
  <c r="IA101" i="9"/>
  <c r="C101" i="15"/>
  <c r="HU101" i="9"/>
  <c r="HV101" i="9" s="1"/>
  <c r="HX101" i="9"/>
  <c r="C101" i="16"/>
  <c r="JU101" i="9"/>
  <c r="JS101" i="9"/>
  <c r="JT101" i="9" s="1"/>
  <c r="JV101" i="9"/>
  <c r="KK101" i="9"/>
  <c r="JY101" i="9"/>
  <c r="LW101" i="9"/>
  <c r="MI101" i="9"/>
  <c r="LT101" i="9"/>
  <c r="C101" i="17"/>
  <c r="LQ101" i="9"/>
  <c r="LR101" i="9" s="1"/>
  <c r="LS101" i="9"/>
  <c r="EO101" i="9"/>
  <c r="ED101" i="9"/>
  <c r="C101" i="13"/>
  <c r="DX101" i="9"/>
  <c r="DY101" i="9" s="1"/>
  <c r="EA101" i="9"/>
  <c r="DZ101" i="9"/>
  <c r="DU103" i="9"/>
  <c r="Y103" i="9"/>
  <c r="LN103" i="9"/>
  <c r="BW102" i="9"/>
  <c r="FT103" i="9"/>
  <c r="JP103" i="9"/>
  <c r="HR103" i="9"/>
  <c r="BX103" i="9" l="1"/>
  <c r="BY102" i="9"/>
  <c r="CQ102" i="9" s="1"/>
  <c r="EB101" i="9"/>
  <c r="EC101" i="9" s="1"/>
  <c r="LU101" i="9"/>
  <c r="LV101" i="9" s="1"/>
  <c r="GA101" i="9"/>
  <c r="GB101" i="9" s="1"/>
  <c r="JW101" i="9"/>
  <c r="JX101" i="9" s="1"/>
  <c r="HY101" i="9"/>
  <c r="HZ101" i="9" s="1"/>
  <c r="FV103" i="9"/>
  <c r="LP103" i="9"/>
  <c r="HT103" i="9"/>
  <c r="AA103" i="9"/>
  <c r="DW103" i="9"/>
  <c r="JR103" i="9"/>
  <c r="P101" i="17"/>
  <c r="K101" i="17"/>
  <c r="L101" i="17"/>
  <c r="R101" i="17"/>
  <c r="T101" i="17"/>
  <c r="MJ101" i="9"/>
  <c r="T101" i="15"/>
  <c r="P101" i="15"/>
  <c r="R101" i="15"/>
  <c r="L101" i="15"/>
  <c r="N101" i="15"/>
  <c r="M101" i="15"/>
  <c r="K101" i="15"/>
  <c r="S101" i="12"/>
  <c r="Q101" i="12"/>
  <c r="K101" i="12"/>
  <c r="O101" i="12"/>
  <c r="CR101" i="9"/>
  <c r="GP101" i="9"/>
  <c r="L101" i="10"/>
  <c r="Q101" i="10"/>
  <c r="K101" i="10"/>
  <c r="S101" i="10"/>
  <c r="M101" i="10"/>
  <c r="O101" i="10"/>
  <c r="CB102" i="9"/>
  <c r="CF102" i="9"/>
  <c r="CC102" i="9"/>
  <c r="C102" i="10"/>
  <c r="AD102" i="9"/>
  <c r="AH102" i="9"/>
  <c r="AS102" i="9"/>
  <c r="AB102" i="9"/>
  <c r="AC102" i="9" s="1"/>
  <c r="AE102" i="9"/>
  <c r="AG2" i="9"/>
  <c r="AG4" i="9" s="1"/>
  <c r="AG6" i="9" s="1"/>
  <c r="EA102" i="9"/>
  <c r="ED102" i="9"/>
  <c r="C102" i="13"/>
  <c r="DX102" i="9"/>
  <c r="DY102" i="9" s="1"/>
  <c r="DZ102" i="9"/>
  <c r="EO102" i="9"/>
  <c r="C102" i="16"/>
  <c r="KK102" i="9"/>
  <c r="JS102" i="9"/>
  <c r="JT102" i="9" s="1"/>
  <c r="JU102" i="9"/>
  <c r="JV102" i="9"/>
  <c r="JY102" i="9"/>
  <c r="S101" i="13"/>
  <c r="L101" i="13"/>
  <c r="Q101" i="13"/>
  <c r="M101" i="13"/>
  <c r="K101" i="13"/>
  <c r="O101" i="13"/>
  <c r="EP101" i="9"/>
  <c r="KL101" i="9"/>
  <c r="T101" i="16"/>
  <c r="P101" i="16"/>
  <c r="R101" i="16"/>
  <c r="L101" i="16"/>
  <c r="K101" i="16"/>
  <c r="IN101" i="9"/>
  <c r="CD101" i="9"/>
  <c r="CE101" i="9" s="1"/>
  <c r="N101" i="14"/>
  <c r="P101" i="14"/>
  <c r="R101" i="14"/>
  <c r="T101" i="14"/>
  <c r="K101" i="14"/>
  <c r="M101" i="14"/>
  <c r="L101" i="14"/>
  <c r="AT101" i="9"/>
  <c r="AF101" i="9"/>
  <c r="AG101" i="9" s="1"/>
  <c r="C102" i="14"/>
  <c r="GO102" i="9"/>
  <c r="GC102" i="9"/>
  <c r="FZ102" i="9"/>
  <c r="FY102" i="9"/>
  <c r="FW102" i="9"/>
  <c r="FX102" i="9" s="1"/>
  <c r="C102" i="17"/>
  <c r="LQ102" i="9"/>
  <c r="LR102" i="9" s="1"/>
  <c r="LT102" i="9"/>
  <c r="LS102" i="9"/>
  <c r="MI102" i="9"/>
  <c r="LW102" i="9"/>
  <c r="C102" i="15"/>
  <c r="HU102" i="9"/>
  <c r="HV102" i="9" s="1"/>
  <c r="IM102" i="9"/>
  <c r="HW102" i="9"/>
  <c r="HX102" i="9"/>
  <c r="IA102" i="9"/>
  <c r="AH11" i="9"/>
  <c r="BW103" i="9"/>
  <c r="AH13" i="9"/>
  <c r="AH14" i="9"/>
  <c r="C102" i="12" l="1"/>
  <c r="BZ102" i="9"/>
  <c r="CA102" i="9" s="1"/>
  <c r="BY103" i="9"/>
  <c r="GA102" i="9"/>
  <c r="GB102" i="9" s="1"/>
  <c r="CD102" i="9"/>
  <c r="CE102" i="9" s="1"/>
  <c r="AF102" i="9"/>
  <c r="AG102" i="9" s="1"/>
  <c r="JW102" i="9"/>
  <c r="JX102" i="9" s="1"/>
  <c r="HY102" i="9"/>
  <c r="HZ102" i="9" s="1"/>
  <c r="LU102" i="9"/>
  <c r="LV102" i="9" s="1"/>
  <c r="EB102" i="9"/>
  <c r="EC102" i="9" s="1"/>
  <c r="GP102" i="9"/>
  <c r="T102" i="16"/>
  <c r="P102" i="16"/>
  <c r="R102" i="16"/>
  <c r="K102" i="16"/>
  <c r="L102" i="16"/>
  <c r="S102" i="13"/>
  <c r="O102" i="13"/>
  <c r="K102" i="13"/>
  <c r="M102" i="13"/>
  <c r="L102" i="13"/>
  <c r="Q102" i="13"/>
  <c r="AT102" i="9"/>
  <c r="EA103" i="9"/>
  <c r="C103" i="13"/>
  <c r="DX103" i="9"/>
  <c r="DY103" i="9" s="1"/>
  <c r="DY5" i="9" s="1"/>
  <c r="ED103" i="9"/>
  <c r="DZ103" i="9"/>
  <c r="DZ5" i="9" s="1"/>
  <c r="EO103" i="9"/>
  <c r="EC2" i="9"/>
  <c r="EC4" i="9" s="1"/>
  <c r="EC6" i="9" s="1"/>
  <c r="CC103" i="9"/>
  <c r="C103" i="12"/>
  <c r="BZ103" i="9"/>
  <c r="CA103" i="9" s="1"/>
  <c r="CF103" i="9"/>
  <c r="CB103" i="9"/>
  <c r="CB5" i="9" s="1"/>
  <c r="CQ103" i="9"/>
  <c r="CE2" i="9"/>
  <c r="CE4" i="9" s="1"/>
  <c r="CE6" i="9" s="1"/>
  <c r="C103" i="17"/>
  <c r="LT103" i="9"/>
  <c r="LW103" i="9"/>
  <c r="MI103" i="9"/>
  <c r="LS103" i="9"/>
  <c r="LS5" i="9" s="1"/>
  <c r="LQ103" i="9"/>
  <c r="LR103" i="9" s="1"/>
  <c r="LR5" i="9" s="1"/>
  <c r="LV2" i="9"/>
  <c r="LV4" i="9" s="1"/>
  <c r="LV6" i="9" s="1"/>
  <c r="IN102" i="9"/>
  <c r="T102" i="15"/>
  <c r="P102" i="15"/>
  <c r="L102" i="15"/>
  <c r="N102" i="15"/>
  <c r="R102" i="15"/>
  <c r="K102" i="15"/>
  <c r="M102" i="15"/>
  <c r="MJ102" i="9"/>
  <c r="P102" i="17"/>
  <c r="L102" i="17"/>
  <c r="K102" i="17"/>
  <c r="T102" i="17"/>
  <c r="R102" i="17"/>
  <c r="L102" i="14"/>
  <c r="R102" i="14"/>
  <c r="K102" i="14"/>
  <c r="P102" i="14"/>
  <c r="N102" i="14"/>
  <c r="M102" i="14"/>
  <c r="T102" i="14"/>
  <c r="KL102" i="9"/>
  <c r="EP102" i="9"/>
  <c r="K102" i="10"/>
  <c r="Q102" i="10"/>
  <c r="S102" i="10"/>
  <c r="L102" i="10"/>
  <c r="O102" i="10"/>
  <c r="M102" i="10"/>
  <c r="S102" i="12"/>
  <c r="Q102" i="12"/>
  <c r="O102" i="12"/>
  <c r="K102" i="12"/>
  <c r="CR102" i="9"/>
  <c r="JV103" i="9"/>
  <c r="JY103" i="9"/>
  <c r="JU103" i="9"/>
  <c r="JU5" i="9" s="1"/>
  <c r="C103" i="16"/>
  <c r="JS103" i="9"/>
  <c r="JT103" i="9" s="1"/>
  <c r="JT5" i="9" s="1"/>
  <c r="KK103" i="9"/>
  <c r="JX2" i="9"/>
  <c r="JX4" i="9" s="1"/>
  <c r="JX6" i="9" s="1"/>
  <c r="AS103" i="9"/>
  <c r="AE103" i="9"/>
  <c r="AD103" i="9"/>
  <c r="AD5" i="9" s="1"/>
  <c r="GR102" i="9" s="1"/>
  <c r="AH103" i="9"/>
  <c r="C103" i="10"/>
  <c r="AB103" i="9"/>
  <c r="AC103" i="9" s="1"/>
  <c r="AC5" i="9" s="1"/>
  <c r="C103" i="15"/>
  <c r="IM103" i="9"/>
  <c r="HW103" i="9"/>
  <c r="HW5" i="9" s="1"/>
  <c r="HX103" i="9"/>
  <c r="HU103" i="9"/>
  <c r="HV103" i="9" s="1"/>
  <c r="HV5" i="9" s="1"/>
  <c r="IA103" i="9"/>
  <c r="HZ2" i="9"/>
  <c r="HZ4" i="9" s="1"/>
  <c r="HZ6" i="9" s="1"/>
  <c r="GO103" i="9"/>
  <c r="GC103" i="9"/>
  <c r="FZ103" i="9"/>
  <c r="C103" i="14"/>
  <c r="FY103" i="9"/>
  <c r="FY5" i="9" s="1"/>
  <c r="FW103" i="9"/>
  <c r="FX103" i="9" s="1"/>
  <c r="FX5" i="9" s="1"/>
  <c r="GB2" i="9"/>
  <c r="GB4" i="9" s="1"/>
  <c r="GB6" i="9" s="1"/>
  <c r="S15" i="12"/>
  <c r="Q15" i="12"/>
  <c r="O15" i="12"/>
  <c r="LW18" i="9"/>
  <c r="GC20" i="9"/>
  <c r="CF14" i="9"/>
  <c r="JY16" i="9"/>
  <c r="LW13" i="9"/>
  <c r="AH17" i="9"/>
  <c r="ED11" i="9"/>
  <c r="AH15" i="9"/>
  <c r="CF11" i="9"/>
  <c r="ED16" i="9"/>
  <c r="AH16" i="9"/>
  <c r="IA15" i="9"/>
  <c r="GC18" i="9"/>
  <c r="ED15" i="9"/>
  <c r="ED14" i="9"/>
  <c r="LW12" i="9"/>
  <c r="JY14" i="9"/>
  <c r="LW11" i="9"/>
  <c r="CF12" i="9"/>
  <c r="AH12" i="9"/>
  <c r="ED19" i="9"/>
  <c r="CA5" i="9" l="1"/>
  <c r="AI11" i="9"/>
  <c r="AI68" i="9"/>
  <c r="AP68" i="9" s="1"/>
  <c r="CT15" i="9"/>
  <c r="CS15" i="9"/>
  <c r="CT102" i="9"/>
  <c r="LX13" i="9"/>
  <c r="EE13" i="9"/>
  <c r="CG11" i="9"/>
  <c r="CG13" i="9"/>
  <c r="AN68" i="9"/>
  <c r="FZ5" i="9"/>
  <c r="GA103" i="9"/>
  <c r="GB103" i="9" s="1"/>
  <c r="GP103" i="9"/>
  <c r="GQ103" i="9"/>
  <c r="GR103" i="9"/>
  <c r="HY103" i="9"/>
  <c r="HZ103" i="9" s="1"/>
  <c r="HX5" i="9"/>
  <c r="IN103" i="9"/>
  <c r="IO103" i="9"/>
  <c r="IP103" i="9"/>
  <c r="MK32" i="9"/>
  <c r="MK36" i="9"/>
  <c r="MK40" i="9"/>
  <c r="MK44" i="9"/>
  <c r="MK48" i="9"/>
  <c r="MK52" i="9"/>
  <c r="MK56" i="9"/>
  <c r="MK60" i="9"/>
  <c r="MK64" i="9"/>
  <c r="MK68" i="9"/>
  <c r="MK72" i="9"/>
  <c r="MK76" i="9"/>
  <c r="MK80" i="9"/>
  <c r="MK84" i="9"/>
  <c r="MK88" i="9"/>
  <c r="MK92" i="9"/>
  <c r="KM34" i="9"/>
  <c r="KM38" i="9"/>
  <c r="KM42" i="9"/>
  <c r="KM46" i="9"/>
  <c r="KM50" i="9"/>
  <c r="KM54" i="9"/>
  <c r="KM58" i="9"/>
  <c r="KM62" i="9"/>
  <c r="KM66" i="9"/>
  <c r="KM70" i="9"/>
  <c r="KM74" i="9"/>
  <c r="KM78" i="9"/>
  <c r="KM82" i="9"/>
  <c r="KM86" i="9"/>
  <c r="KM90" i="9"/>
  <c r="KM94" i="9"/>
  <c r="IO21" i="9"/>
  <c r="IO25" i="9"/>
  <c r="IO29" i="9"/>
  <c r="IO33" i="9"/>
  <c r="IO37" i="9"/>
  <c r="IO41" i="9"/>
  <c r="IO45" i="9"/>
  <c r="IO49" i="9"/>
  <c r="IO53" i="9"/>
  <c r="IO57" i="9"/>
  <c r="IO61" i="9"/>
  <c r="IO65" i="9"/>
  <c r="IO69" i="9"/>
  <c r="IO73" i="9"/>
  <c r="IO77" i="9"/>
  <c r="IO81" i="9"/>
  <c r="IO85" i="9"/>
  <c r="IO89" i="9"/>
  <c r="IO93" i="9"/>
  <c r="GQ22" i="9"/>
  <c r="GQ28" i="9"/>
  <c r="GQ38" i="9"/>
  <c r="GQ42" i="9"/>
  <c r="GQ46" i="9"/>
  <c r="GQ50" i="9"/>
  <c r="GQ54" i="9"/>
  <c r="GQ58" i="9"/>
  <c r="GQ62" i="9"/>
  <c r="GQ66" i="9"/>
  <c r="GQ70" i="9"/>
  <c r="GQ74" i="9"/>
  <c r="GQ78" i="9"/>
  <c r="GQ82" i="9"/>
  <c r="GQ86" i="9"/>
  <c r="GQ90" i="9"/>
  <c r="GQ94" i="9"/>
  <c r="EQ34" i="9"/>
  <c r="EQ39" i="9"/>
  <c r="EQ43" i="9"/>
  <c r="EQ47" i="9"/>
  <c r="EQ51" i="9"/>
  <c r="EQ55" i="9"/>
  <c r="EQ59" i="9"/>
  <c r="EQ63" i="9"/>
  <c r="EQ67" i="9"/>
  <c r="EQ71" i="9"/>
  <c r="EQ75" i="9"/>
  <c r="EQ79" i="9"/>
  <c r="EQ83" i="9"/>
  <c r="EQ87" i="9"/>
  <c r="EQ91" i="9"/>
  <c r="CS20" i="9"/>
  <c r="CS24" i="9"/>
  <c r="CS28" i="9"/>
  <c r="CS32" i="9"/>
  <c r="CS36" i="9"/>
  <c r="CS40" i="9"/>
  <c r="CS44" i="9"/>
  <c r="CS48" i="9"/>
  <c r="CS52" i="9"/>
  <c r="CS56" i="9"/>
  <c r="CS60" i="9"/>
  <c r="CS64" i="9"/>
  <c r="CS68" i="9"/>
  <c r="CS72" i="9"/>
  <c r="CS76" i="9"/>
  <c r="CS80" i="9"/>
  <c r="CS84" i="9"/>
  <c r="AU38" i="9"/>
  <c r="AU40" i="9"/>
  <c r="AU52" i="9"/>
  <c r="AU54" i="9"/>
  <c r="AU56" i="9"/>
  <c r="AU48" i="9"/>
  <c r="AU62" i="9"/>
  <c r="AU66" i="9"/>
  <c r="AU70" i="9"/>
  <c r="AU74" i="9"/>
  <c r="AU78" i="9"/>
  <c r="AU82" i="9"/>
  <c r="AU86" i="9"/>
  <c r="AU90" i="9"/>
  <c r="MK31" i="9"/>
  <c r="MK35" i="9"/>
  <c r="MK39" i="9"/>
  <c r="MK43" i="9"/>
  <c r="MK47" i="9"/>
  <c r="MK51" i="9"/>
  <c r="MK55" i="9"/>
  <c r="MK59" i="9"/>
  <c r="MK63" i="9"/>
  <c r="MK67" i="9"/>
  <c r="MK71" i="9"/>
  <c r="MK75" i="9"/>
  <c r="MK79" i="9"/>
  <c r="MK83" i="9"/>
  <c r="MK87" i="9"/>
  <c r="MK91" i="9"/>
  <c r="MK95" i="9"/>
  <c r="KM35" i="9"/>
  <c r="KM39" i="9"/>
  <c r="KM43" i="9"/>
  <c r="KM47" i="9"/>
  <c r="KM51" i="9"/>
  <c r="KM55" i="9"/>
  <c r="KM59" i="9"/>
  <c r="KM63" i="9"/>
  <c r="KM67" i="9"/>
  <c r="KM71" i="9"/>
  <c r="KM75" i="9"/>
  <c r="KM79" i="9"/>
  <c r="KM83" i="9"/>
  <c r="KM87" i="9"/>
  <c r="KM91" i="9"/>
  <c r="KM95" i="9"/>
  <c r="IO22" i="9"/>
  <c r="IO26" i="9"/>
  <c r="IO30" i="9"/>
  <c r="IO34" i="9"/>
  <c r="IO38" i="9"/>
  <c r="IO42" i="9"/>
  <c r="IO46" i="9"/>
  <c r="IO50" i="9"/>
  <c r="IO54" i="9"/>
  <c r="IO58" i="9"/>
  <c r="IO62" i="9"/>
  <c r="IO66" i="9"/>
  <c r="IO70" i="9"/>
  <c r="IO74" i="9"/>
  <c r="IO78" i="9"/>
  <c r="IO82" i="9"/>
  <c r="IO86" i="9"/>
  <c r="IO90" i="9"/>
  <c r="IO94" i="9"/>
  <c r="GQ21" i="9"/>
  <c r="GQ27" i="9"/>
  <c r="GQ37" i="9"/>
  <c r="GQ41" i="9"/>
  <c r="GQ45" i="9"/>
  <c r="GQ49" i="9"/>
  <c r="GQ53" i="9"/>
  <c r="GQ57" i="9"/>
  <c r="GQ61" i="9"/>
  <c r="GQ65" i="9"/>
  <c r="GQ69" i="9"/>
  <c r="GQ73" i="9"/>
  <c r="GQ77" i="9"/>
  <c r="GQ81" i="9"/>
  <c r="GQ85" i="9"/>
  <c r="GQ89" i="9"/>
  <c r="GQ93" i="9"/>
  <c r="EQ26" i="9"/>
  <c r="EQ36" i="9"/>
  <c r="EQ40" i="9"/>
  <c r="EQ44" i="9"/>
  <c r="EQ48" i="9"/>
  <c r="EQ52" i="9"/>
  <c r="EQ56" i="9"/>
  <c r="EQ60" i="9"/>
  <c r="EQ64" i="9"/>
  <c r="EQ68" i="9"/>
  <c r="EQ72" i="9"/>
  <c r="EQ76" i="9"/>
  <c r="EQ80" i="9"/>
  <c r="EQ84" i="9"/>
  <c r="EQ88" i="9"/>
  <c r="EQ92" i="9"/>
  <c r="CS17" i="9"/>
  <c r="CS21" i="9"/>
  <c r="CS25" i="9"/>
  <c r="CS29" i="9"/>
  <c r="CS33" i="9"/>
  <c r="CS37" i="9"/>
  <c r="CS41" i="9"/>
  <c r="CS45" i="9"/>
  <c r="CS49" i="9"/>
  <c r="CS53" i="9"/>
  <c r="CS57" i="9"/>
  <c r="CS61" i="9"/>
  <c r="CS65" i="9"/>
  <c r="CS69" i="9"/>
  <c r="CS73" i="9"/>
  <c r="CS77" i="9"/>
  <c r="CS81" i="9"/>
  <c r="CS85" i="9"/>
  <c r="AU49" i="9"/>
  <c r="AU41" i="9"/>
  <c r="AU43" i="9"/>
  <c r="AU55" i="9"/>
  <c r="AU57" i="9"/>
  <c r="AU58" i="9"/>
  <c r="AU63" i="9"/>
  <c r="AU67" i="9"/>
  <c r="AU71" i="9"/>
  <c r="AU75" i="9"/>
  <c r="AU79" i="9"/>
  <c r="AU83" i="9"/>
  <c r="AU87" i="9"/>
  <c r="AU91" i="9"/>
  <c r="GQ32" i="9"/>
  <c r="EQ24" i="9"/>
  <c r="GQ34" i="9"/>
  <c r="EQ35" i="9"/>
  <c r="GQ35" i="9"/>
  <c r="GQ23" i="9"/>
  <c r="EQ25" i="9"/>
  <c r="EQ22" i="9"/>
  <c r="EQ30" i="9"/>
  <c r="AU93" i="9"/>
  <c r="MK29" i="9"/>
  <c r="MK30" i="9"/>
  <c r="MK22" i="9"/>
  <c r="MK26" i="9"/>
  <c r="MK25" i="9"/>
  <c r="KM31" i="9"/>
  <c r="KM23" i="9"/>
  <c r="KM18" i="9"/>
  <c r="KM24" i="9"/>
  <c r="KM25" i="9"/>
  <c r="AU23" i="9"/>
  <c r="AU34" i="9"/>
  <c r="AU28" i="9"/>
  <c r="AU24" i="9"/>
  <c r="MK27" i="9"/>
  <c r="KM28" i="9"/>
  <c r="CS16" i="9"/>
  <c r="AU37" i="9"/>
  <c r="AU26" i="9"/>
  <c r="AU22" i="9"/>
  <c r="KM30" i="9"/>
  <c r="KM19" i="9"/>
  <c r="CS89" i="9"/>
  <c r="KM27" i="9"/>
  <c r="KM21" i="9"/>
  <c r="MK28" i="9"/>
  <c r="CS92" i="9"/>
  <c r="CS94" i="9"/>
  <c r="CS95" i="9"/>
  <c r="MK34" i="9"/>
  <c r="MK42" i="9"/>
  <c r="MK50" i="9"/>
  <c r="MK58" i="9"/>
  <c r="MK66" i="9"/>
  <c r="MK74" i="9"/>
  <c r="MK82" i="9"/>
  <c r="MK90" i="9"/>
  <c r="KM36" i="9"/>
  <c r="KM44" i="9"/>
  <c r="KM52" i="9"/>
  <c r="KM60" i="9"/>
  <c r="KM68" i="9"/>
  <c r="KM76" i="9"/>
  <c r="KM84" i="9"/>
  <c r="KM92" i="9"/>
  <c r="IO23" i="9"/>
  <c r="IO31" i="9"/>
  <c r="IO39" i="9"/>
  <c r="IO47" i="9"/>
  <c r="IO55" i="9"/>
  <c r="IO63" i="9"/>
  <c r="IO71" i="9"/>
  <c r="IO79" i="9"/>
  <c r="IO87" i="9"/>
  <c r="IO95" i="9"/>
  <c r="GQ26" i="9"/>
  <c r="GQ40" i="9"/>
  <c r="GQ48" i="9"/>
  <c r="GQ56" i="9"/>
  <c r="GQ64" i="9"/>
  <c r="GQ72" i="9"/>
  <c r="GQ80" i="9"/>
  <c r="GQ88" i="9"/>
  <c r="EQ37" i="9"/>
  <c r="EQ45" i="9"/>
  <c r="EQ53" i="9"/>
  <c r="EQ61" i="9"/>
  <c r="EQ69" i="9"/>
  <c r="EQ77" i="9"/>
  <c r="EQ85" i="9"/>
  <c r="EQ93" i="9"/>
  <c r="CS22" i="9"/>
  <c r="CS30" i="9"/>
  <c r="CS38" i="9"/>
  <c r="CS46" i="9"/>
  <c r="CS54" i="9"/>
  <c r="CS62" i="9"/>
  <c r="CS70" i="9"/>
  <c r="CS78" i="9"/>
  <c r="CS86" i="9"/>
  <c r="AU51" i="9"/>
  <c r="AU45" i="9"/>
  <c r="AU60" i="9"/>
  <c r="AU68" i="9"/>
  <c r="AU76" i="9"/>
  <c r="AU84" i="9"/>
  <c r="AU92" i="9"/>
  <c r="MK37" i="9"/>
  <c r="MK45" i="9"/>
  <c r="MK53" i="9"/>
  <c r="MK61" i="9"/>
  <c r="MK69" i="9"/>
  <c r="MK77" i="9"/>
  <c r="MK85" i="9"/>
  <c r="MK93" i="9"/>
  <c r="KM41" i="9"/>
  <c r="KM49" i="9"/>
  <c r="KM57" i="9"/>
  <c r="KM65" i="9"/>
  <c r="KM73" i="9"/>
  <c r="KM81" i="9"/>
  <c r="KM89" i="9"/>
  <c r="IO28" i="9"/>
  <c r="IO36" i="9"/>
  <c r="IO44" i="9"/>
  <c r="IO52" i="9"/>
  <c r="IO60" i="9"/>
  <c r="IO68" i="9"/>
  <c r="IO76" i="9"/>
  <c r="IO84" i="9"/>
  <c r="IO92" i="9"/>
  <c r="GQ25" i="9"/>
  <c r="GQ39" i="9"/>
  <c r="GQ47" i="9"/>
  <c r="GQ55" i="9"/>
  <c r="GQ63" i="9"/>
  <c r="GQ71" i="9"/>
  <c r="GQ79" i="9"/>
  <c r="GQ87" i="9"/>
  <c r="GQ95" i="9"/>
  <c r="EQ33" i="9"/>
  <c r="EQ42" i="9"/>
  <c r="EQ50" i="9"/>
  <c r="EQ58" i="9"/>
  <c r="EQ66" i="9"/>
  <c r="EQ74" i="9"/>
  <c r="EQ82" i="9"/>
  <c r="EQ90" i="9"/>
  <c r="CS19" i="9"/>
  <c r="CS27" i="9"/>
  <c r="CS35" i="9"/>
  <c r="CS43" i="9"/>
  <c r="CS51" i="9"/>
  <c r="CS59" i="9"/>
  <c r="CS67" i="9"/>
  <c r="CS75" i="9"/>
  <c r="CS83" i="9"/>
  <c r="AU50" i="9"/>
  <c r="AU44" i="9"/>
  <c r="AU59" i="9"/>
  <c r="AU65" i="9"/>
  <c r="AU73" i="9"/>
  <c r="AU81" i="9"/>
  <c r="AU89" i="9"/>
  <c r="EQ29" i="9"/>
  <c r="GQ29" i="9"/>
  <c r="EQ27" i="9"/>
  <c r="EQ31" i="9"/>
  <c r="CS88" i="9"/>
  <c r="KM26" i="9"/>
  <c r="AU32" i="9"/>
  <c r="AU27" i="9"/>
  <c r="KM22" i="9"/>
  <c r="AU31" i="9"/>
  <c r="AU35" i="9"/>
  <c r="KM29" i="9"/>
  <c r="KM33" i="9"/>
  <c r="MK21" i="9"/>
  <c r="MK38" i="9"/>
  <c r="MK46" i="9"/>
  <c r="MK54" i="9"/>
  <c r="MK62" i="9"/>
  <c r="MK70" i="9"/>
  <c r="MK78" i="9"/>
  <c r="MK86" i="9"/>
  <c r="MK94" i="9"/>
  <c r="KM40" i="9"/>
  <c r="KM48" i="9"/>
  <c r="KM56" i="9"/>
  <c r="KM64" i="9"/>
  <c r="KM72" i="9"/>
  <c r="KM80" i="9"/>
  <c r="KM88" i="9"/>
  <c r="IO27" i="9"/>
  <c r="IO35" i="9"/>
  <c r="IO43" i="9"/>
  <c r="IO51" i="9"/>
  <c r="IO59" i="9"/>
  <c r="IO67" i="9"/>
  <c r="IO75" i="9"/>
  <c r="IO83" i="9"/>
  <c r="IO91" i="9"/>
  <c r="GQ36" i="9"/>
  <c r="GQ44" i="9"/>
  <c r="GQ52" i="9"/>
  <c r="GQ60" i="9"/>
  <c r="GQ68" i="9"/>
  <c r="GQ76" i="9"/>
  <c r="GQ84" i="9"/>
  <c r="GQ92" i="9"/>
  <c r="EQ32" i="9"/>
  <c r="EQ41" i="9"/>
  <c r="EQ49" i="9"/>
  <c r="EQ57" i="9"/>
  <c r="EQ65" i="9"/>
  <c r="EQ73" i="9"/>
  <c r="EQ81" i="9"/>
  <c r="EQ89" i="9"/>
  <c r="CS18" i="9"/>
  <c r="CS26" i="9"/>
  <c r="CS34" i="9"/>
  <c r="CS42" i="9"/>
  <c r="CS50" i="9"/>
  <c r="CS58" i="9"/>
  <c r="CS66" i="9"/>
  <c r="CS74" i="9"/>
  <c r="CS82" i="9"/>
  <c r="AU39" i="9"/>
  <c r="AU53" i="9"/>
  <c r="AU47" i="9"/>
  <c r="AU64" i="9"/>
  <c r="AU72" i="9"/>
  <c r="AU80" i="9"/>
  <c r="AU88" i="9"/>
  <c r="MK33" i="9"/>
  <c r="MK41" i="9"/>
  <c r="MK49" i="9"/>
  <c r="MK57" i="9"/>
  <c r="MK65" i="9"/>
  <c r="MK73" i="9"/>
  <c r="MK81" i="9"/>
  <c r="MK89" i="9"/>
  <c r="KM37" i="9"/>
  <c r="KM45" i="9"/>
  <c r="KM53" i="9"/>
  <c r="KM61" i="9"/>
  <c r="KM69" i="9"/>
  <c r="KM77" i="9"/>
  <c r="KM85" i="9"/>
  <c r="KM93" i="9"/>
  <c r="IO24" i="9"/>
  <c r="IO32" i="9"/>
  <c r="IO40" i="9"/>
  <c r="IO48" i="9"/>
  <c r="IO56" i="9"/>
  <c r="IO64" i="9"/>
  <c r="IO72" i="9"/>
  <c r="IO80" i="9"/>
  <c r="IO88" i="9"/>
  <c r="GQ30" i="9"/>
  <c r="GQ43" i="9"/>
  <c r="GQ51" i="9"/>
  <c r="GQ59" i="9"/>
  <c r="GQ67" i="9"/>
  <c r="GQ75" i="9"/>
  <c r="GQ83" i="9"/>
  <c r="GQ91" i="9"/>
  <c r="EQ38" i="9"/>
  <c r="EQ46" i="9"/>
  <c r="EQ54" i="9"/>
  <c r="EQ62" i="9"/>
  <c r="EQ70" i="9"/>
  <c r="EQ78" i="9"/>
  <c r="EQ86" i="9"/>
  <c r="EQ94" i="9"/>
  <c r="CS23" i="9"/>
  <c r="CS31" i="9"/>
  <c r="CS39" i="9"/>
  <c r="CS47" i="9"/>
  <c r="CS55" i="9"/>
  <c r="CS63" i="9"/>
  <c r="CS71" i="9"/>
  <c r="CS79" i="9"/>
  <c r="CS87" i="9"/>
  <c r="AU42" i="9"/>
  <c r="AU46" i="9"/>
  <c r="AU61" i="9"/>
  <c r="AU69" i="9"/>
  <c r="AU77" i="9"/>
  <c r="AU85" i="9"/>
  <c r="GQ31" i="9"/>
  <c r="EQ23" i="9"/>
  <c r="GQ24" i="9"/>
  <c r="AU36" i="9"/>
  <c r="GQ33" i="9"/>
  <c r="EQ28" i="9"/>
  <c r="EQ21" i="9"/>
  <c r="MK20" i="9"/>
  <c r="MK24" i="9"/>
  <c r="MK23" i="9"/>
  <c r="KM32" i="9"/>
  <c r="KM17" i="9"/>
  <c r="AU33" i="9"/>
  <c r="AU30" i="9"/>
  <c r="AU25" i="9"/>
  <c r="KM20" i="9"/>
  <c r="AU29" i="9"/>
  <c r="AU94" i="9"/>
  <c r="CS90" i="9"/>
  <c r="CS91" i="9"/>
  <c r="MK19" i="9"/>
  <c r="CS93" i="9"/>
  <c r="EQ95" i="9"/>
  <c r="AU95" i="9"/>
  <c r="KM96" i="9"/>
  <c r="IO96" i="9"/>
  <c r="EQ96" i="9"/>
  <c r="GQ96" i="9"/>
  <c r="MK96" i="9"/>
  <c r="CS96" i="9"/>
  <c r="AU96" i="9"/>
  <c r="AU97" i="9"/>
  <c r="MK97" i="9"/>
  <c r="EQ97" i="9"/>
  <c r="IO97" i="9"/>
  <c r="AU21" i="9"/>
  <c r="CS97" i="9"/>
  <c r="GQ97" i="9"/>
  <c r="KM97" i="9"/>
  <c r="AU19" i="9"/>
  <c r="AU18" i="9"/>
  <c r="AU20" i="9"/>
  <c r="IO98" i="9"/>
  <c r="AU98" i="9"/>
  <c r="GQ98" i="9"/>
  <c r="KM98" i="9"/>
  <c r="CS98" i="9"/>
  <c r="EQ98" i="9"/>
  <c r="MK98" i="9"/>
  <c r="IO99" i="9"/>
  <c r="CS99" i="9"/>
  <c r="MK99" i="9"/>
  <c r="EQ99" i="9"/>
  <c r="KM99" i="9"/>
  <c r="AU99" i="9"/>
  <c r="GQ99" i="9"/>
  <c r="AU100" i="9"/>
  <c r="GQ100" i="9"/>
  <c r="MK100" i="9"/>
  <c r="CS100" i="9"/>
  <c r="KM100" i="9"/>
  <c r="EQ100" i="9"/>
  <c r="IO100" i="9"/>
  <c r="MK101" i="9"/>
  <c r="EQ101" i="9"/>
  <c r="CS101" i="9"/>
  <c r="GQ101" i="9"/>
  <c r="KM101" i="9"/>
  <c r="IO101" i="9"/>
  <c r="AU101" i="9"/>
  <c r="AF103" i="9"/>
  <c r="AG103" i="9" s="1"/>
  <c r="AE5" i="9"/>
  <c r="GS103" i="9" s="1"/>
  <c r="JW103" i="9"/>
  <c r="JX103" i="9" s="1"/>
  <c r="JV5" i="9"/>
  <c r="CS102" i="9"/>
  <c r="ER102" i="9"/>
  <c r="KM102" i="9"/>
  <c r="MK102" i="9"/>
  <c r="IO102" i="9"/>
  <c r="T103" i="17"/>
  <c r="R103" i="17"/>
  <c r="P103" i="17"/>
  <c r="K103" i="17"/>
  <c r="L103" i="17"/>
  <c r="CR103" i="9"/>
  <c r="CT103" i="9"/>
  <c r="CS103" i="9"/>
  <c r="Q103" i="12"/>
  <c r="K103" i="12"/>
  <c r="O103" i="12"/>
  <c r="S103" i="12"/>
  <c r="EA5" i="9"/>
  <c r="EB103" i="9"/>
  <c r="EC103" i="9" s="1"/>
  <c r="AU102" i="9"/>
  <c r="AI61" i="9"/>
  <c r="AI80" i="9"/>
  <c r="AI23" i="9"/>
  <c r="AI67" i="9"/>
  <c r="AI97" i="9"/>
  <c r="AI56" i="9"/>
  <c r="AI71" i="9"/>
  <c r="AI94" i="9"/>
  <c r="AI45" i="9"/>
  <c r="AI86" i="9"/>
  <c r="AI69" i="9"/>
  <c r="AI37" i="9"/>
  <c r="AI20" i="9"/>
  <c r="AI82" i="9"/>
  <c r="AI53" i="9"/>
  <c r="AI93" i="9"/>
  <c r="AI29" i="9"/>
  <c r="AI47" i="9"/>
  <c r="AI46" i="9"/>
  <c r="AI58" i="9"/>
  <c r="AI52" i="9"/>
  <c r="AI13" i="9"/>
  <c r="AI48" i="9"/>
  <c r="AI84" i="9"/>
  <c r="AI33" i="9"/>
  <c r="AI57" i="9"/>
  <c r="AI15" i="9"/>
  <c r="AI38" i="9"/>
  <c r="AI42" i="9"/>
  <c r="AI39" i="9"/>
  <c r="AI34" i="9"/>
  <c r="AI78" i="9"/>
  <c r="AI91" i="9"/>
  <c r="AI32" i="9"/>
  <c r="AI51" i="9"/>
  <c r="AI83" i="9"/>
  <c r="AI31" i="9"/>
  <c r="AI98" i="9"/>
  <c r="AI22" i="9"/>
  <c r="AI28" i="9"/>
  <c r="AI81" i="9"/>
  <c r="AI96" i="9"/>
  <c r="AI59" i="9"/>
  <c r="AI14" i="9"/>
  <c r="AI36" i="9"/>
  <c r="AI54" i="9"/>
  <c r="K103" i="14"/>
  <c r="L103" i="14"/>
  <c r="M103" i="14"/>
  <c r="N103" i="14"/>
  <c r="P103" i="14"/>
  <c r="R103" i="14"/>
  <c r="T103" i="14"/>
  <c r="T103" i="15"/>
  <c r="R103" i="15"/>
  <c r="L103" i="15"/>
  <c r="P103" i="15"/>
  <c r="N103" i="15"/>
  <c r="M103" i="15"/>
  <c r="K103" i="15"/>
  <c r="K103" i="10"/>
  <c r="Q103" i="10"/>
  <c r="S103" i="10"/>
  <c r="O103" i="10"/>
  <c r="M103" i="10"/>
  <c r="L103" i="10"/>
  <c r="AV102" i="9"/>
  <c r="ML33" i="9"/>
  <c r="ML37" i="9"/>
  <c r="ML41" i="9"/>
  <c r="ML45" i="9"/>
  <c r="ML49" i="9"/>
  <c r="ML53" i="9"/>
  <c r="ML57" i="9"/>
  <c r="ML61" i="9"/>
  <c r="ML65" i="9"/>
  <c r="ML69" i="9"/>
  <c r="ML73" i="9"/>
  <c r="ML77" i="9"/>
  <c r="ML81" i="9"/>
  <c r="ML85" i="9"/>
  <c r="ML89" i="9"/>
  <c r="ML93" i="9"/>
  <c r="KN37" i="9"/>
  <c r="KN41" i="9"/>
  <c r="KN45" i="9"/>
  <c r="KN49" i="9"/>
  <c r="KN53" i="9"/>
  <c r="KN57" i="9"/>
  <c r="KN61" i="9"/>
  <c r="KN65" i="9"/>
  <c r="KN69" i="9"/>
  <c r="KN73" i="9"/>
  <c r="KN77" i="9"/>
  <c r="KN81" i="9"/>
  <c r="KN85" i="9"/>
  <c r="KN89" i="9"/>
  <c r="KN93" i="9"/>
  <c r="IP21" i="9"/>
  <c r="IP25" i="9"/>
  <c r="IP29" i="9"/>
  <c r="IP33" i="9"/>
  <c r="IP37" i="9"/>
  <c r="IP41" i="9"/>
  <c r="IP45" i="9"/>
  <c r="IP49" i="9"/>
  <c r="IP53" i="9"/>
  <c r="IP57" i="9"/>
  <c r="IP61" i="9"/>
  <c r="IP65" i="9"/>
  <c r="IP69" i="9"/>
  <c r="IP73" i="9"/>
  <c r="IP77" i="9"/>
  <c r="IP81" i="9"/>
  <c r="IP85" i="9"/>
  <c r="IP89" i="9"/>
  <c r="IP93" i="9"/>
  <c r="GR36" i="9"/>
  <c r="GR40" i="9"/>
  <c r="GR44" i="9"/>
  <c r="GR48" i="9"/>
  <c r="GR52" i="9"/>
  <c r="GR56" i="9"/>
  <c r="GR60" i="9"/>
  <c r="GR64" i="9"/>
  <c r="GR68" i="9"/>
  <c r="GR72" i="9"/>
  <c r="GR76" i="9"/>
  <c r="GR80" i="9"/>
  <c r="GR84" i="9"/>
  <c r="GR88" i="9"/>
  <c r="GR92" i="9"/>
  <c r="ER39" i="9"/>
  <c r="ER43" i="9"/>
  <c r="ER47" i="9"/>
  <c r="ER51" i="9"/>
  <c r="ER55" i="9"/>
  <c r="ER59" i="9"/>
  <c r="ER63" i="9"/>
  <c r="ER67" i="9"/>
  <c r="ER71" i="9"/>
  <c r="ER75" i="9"/>
  <c r="ER79" i="9"/>
  <c r="ER83" i="9"/>
  <c r="ER87" i="9"/>
  <c r="ER91" i="9"/>
  <c r="CT19" i="9"/>
  <c r="CT23" i="9"/>
  <c r="CT27" i="9"/>
  <c r="CT31" i="9"/>
  <c r="CT35" i="9"/>
  <c r="CT39" i="9"/>
  <c r="CT43" i="9"/>
  <c r="CT47" i="9"/>
  <c r="CT51" i="9"/>
  <c r="CT55" i="9"/>
  <c r="CT59" i="9"/>
  <c r="CT63" i="9"/>
  <c r="CT67" i="9"/>
  <c r="CT71" i="9"/>
  <c r="CT75" i="9"/>
  <c r="CT79" i="9"/>
  <c r="CT83" i="9"/>
  <c r="AV49" i="9"/>
  <c r="AV41" i="9"/>
  <c r="AV43" i="9"/>
  <c r="AV55" i="9"/>
  <c r="AV57" i="9"/>
  <c r="AV48" i="9"/>
  <c r="AV63" i="9"/>
  <c r="AV67" i="9"/>
  <c r="AV71" i="9"/>
  <c r="AV75" i="9"/>
  <c r="AV79" i="9"/>
  <c r="AV83" i="9"/>
  <c r="AV87" i="9"/>
  <c r="AV91" i="9"/>
  <c r="ML34" i="9"/>
  <c r="ML38" i="9"/>
  <c r="ML42" i="9"/>
  <c r="ML46" i="9"/>
  <c r="ML50" i="9"/>
  <c r="ML54" i="9"/>
  <c r="ML58" i="9"/>
  <c r="ML62" i="9"/>
  <c r="ML66" i="9"/>
  <c r="ML70" i="9"/>
  <c r="ML74" i="9"/>
  <c r="ML78" i="9"/>
  <c r="ML82" i="9"/>
  <c r="ML86" i="9"/>
  <c r="ML90" i="9"/>
  <c r="ML94" i="9"/>
  <c r="KN34" i="9"/>
  <c r="KN38" i="9"/>
  <c r="KN42" i="9"/>
  <c r="KN46" i="9"/>
  <c r="KN50" i="9"/>
  <c r="KN54" i="9"/>
  <c r="KN58" i="9"/>
  <c r="KN62" i="9"/>
  <c r="KN66" i="9"/>
  <c r="KN70" i="9"/>
  <c r="KN74" i="9"/>
  <c r="KN78" i="9"/>
  <c r="KN82" i="9"/>
  <c r="KN86" i="9"/>
  <c r="KN90" i="9"/>
  <c r="KN94" i="9"/>
  <c r="IP22" i="9"/>
  <c r="IP26" i="9"/>
  <c r="IP30" i="9"/>
  <c r="IP34" i="9"/>
  <c r="IP38" i="9"/>
  <c r="IP42" i="9"/>
  <c r="IP46" i="9"/>
  <c r="IP50" i="9"/>
  <c r="IP54" i="9"/>
  <c r="IP58" i="9"/>
  <c r="IP62" i="9"/>
  <c r="IP66" i="9"/>
  <c r="IP70" i="9"/>
  <c r="IP74" i="9"/>
  <c r="IP78" i="9"/>
  <c r="IP82" i="9"/>
  <c r="IP86" i="9"/>
  <c r="IP90" i="9"/>
  <c r="IP94" i="9"/>
  <c r="GR37" i="9"/>
  <c r="GR41" i="9"/>
  <c r="GR45" i="9"/>
  <c r="GR49" i="9"/>
  <c r="GR53" i="9"/>
  <c r="GR57" i="9"/>
  <c r="GR61" i="9"/>
  <c r="GR65" i="9"/>
  <c r="GR69" i="9"/>
  <c r="GR73" i="9"/>
  <c r="GR77" i="9"/>
  <c r="GR81" i="9"/>
  <c r="GR85" i="9"/>
  <c r="GR89" i="9"/>
  <c r="GR93" i="9"/>
  <c r="ER38" i="9"/>
  <c r="ER42" i="9"/>
  <c r="ER46" i="9"/>
  <c r="ER50" i="9"/>
  <c r="ER54" i="9"/>
  <c r="ER58" i="9"/>
  <c r="ER62" i="9"/>
  <c r="ER66" i="9"/>
  <c r="ER70" i="9"/>
  <c r="ER74" i="9"/>
  <c r="ER78" i="9"/>
  <c r="ER82" i="9"/>
  <c r="ER86" i="9"/>
  <c r="ER90" i="9"/>
  <c r="ER94" i="9"/>
  <c r="CT20" i="9"/>
  <c r="CT24" i="9"/>
  <c r="CT28" i="9"/>
  <c r="CT32" i="9"/>
  <c r="CT36" i="9"/>
  <c r="CT40" i="9"/>
  <c r="CT44" i="9"/>
  <c r="CT48" i="9"/>
  <c r="CT52" i="9"/>
  <c r="CT56" i="9"/>
  <c r="CT60" i="9"/>
  <c r="CT64" i="9"/>
  <c r="CT68" i="9"/>
  <c r="CT72" i="9"/>
  <c r="CT76" i="9"/>
  <c r="CT80" i="9"/>
  <c r="CT84" i="9"/>
  <c r="AV38" i="9"/>
  <c r="AV40" i="9"/>
  <c r="AV52" i="9"/>
  <c r="AV44" i="9"/>
  <c r="AV56" i="9"/>
  <c r="AV58" i="9"/>
  <c r="AV62" i="9"/>
  <c r="AV66" i="9"/>
  <c r="AV70" i="9"/>
  <c r="AV74" i="9"/>
  <c r="AV78" i="9"/>
  <c r="AV82" i="9"/>
  <c r="AV86" i="9"/>
  <c r="AV90" i="9"/>
  <c r="ER29" i="9"/>
  <c r="ER33" i="9"/>
  <c r="GR35" i="9"/>
  <c r="GR24" i="9"/>
  <c r="ER30" i="9"/>
  <c r="ER27" i="9"/>
  <c r="GR23" i="9"/>
  <c r="GR31" i="9"/>
  <c r="GR34" i="9"/>
  <c r="ER25" i="9"/>
  <c r="ER28" i="9"/>
  <c r="ER21" i="9"/>
  <c r="GR33" i="9"/>
  <c r="GR28" i="9"/>
  <c r="GR29" i="9"/>
  <c r="CT87" i="9"/>
  <c r="GR30" i="9"/>
  <c r="AV34" i="9"/>
  <c r="ML21" i="9"/>
  <c r="KN32" i="9"/>
  <c r="KN28" i="9"/>
  <c r="AV36" i="9"/>
  <c r="AV30" i="9"/>
  <c r="AV32" i="9"/>
  <c r="AV26" i="9"/>
  <c r="AV93" i="9"/>
  <c r="ML22" i="9"/>
  <c r="ML29" i="9"/>
  <c r="ML23" i="9"/>
  <c r="KN31" i="9"/>
  <c r="KN27" i="9"/>
  <c r="KN24" i="9"/>
  <c r="KN23" i="9"/>
  <c r="AV31" i="9"/>
  <c r="AV28" i="9"/>
  <c r="AV27" i="9"/>
  <c r="CT89" i="9"/>
  <c r="KN33" i="9"/>
  <c r="AV94" i="9"/>
  <c r="KN19" i="9"/>
  <c r="CT93" i="9"/>
  <c r="CT94" i="9"/>
  <c r="ML35" i="9"/>
  <c r="ML43" i="9"/>
  <c r="ML51" i="9"/>
  <c r="ML59" i="9"/>
  <c r="ML67" i="9"/>
  <c r="ML75" i="9"/>
  <c r="ML83" i="9"/>
  <c r="ML91" i="9"/>
  <c r="KN39" i="9"/>
  <c r="KN47" i="9"/>
  <c r="KN55" i="9"/>
  <c r="KN63" i="9"/>
  <c r="KN71" i="9"/>
  <c r="KN79" i="9"/>
  <c r="KN87" i="9"/>
  <c r="KN95" i="9"/>
  <c r="IP27" i="9"/>
  <c r="IP35" i="9"/>
  <c r="IP43" i="9"/>
  <c r="IP51" i="9"/>
  <c r="IP59" i="9"/>
  <c r="IP67" i="9"/>
  <c r="IP75" i="9"/>
  <c r="IP83" i="9"/>
  <c r="IP91" i="9"/>
  <c r="GR38" i="9"/>
  <c r="GR46" i="9"/>
  <c r="GR54" i="9"/>
  <c r="GR62" i="9"/>
  <c r="GR70" i="9"/>
  <c r="GR78" i="9"/>
  <c r="GR86" i="9"/>
  <c r="GR94" i="9"/>
  <c r="ER41" i="9"/>
  <c r="ER49" i="9"/>
  <c r="ER57" i="9"/>
  <c r="ER65" i="9"/>
  <c r="ER73" i="9"/>
  <c r="ER81" i="9"/>
  <c r="ER89" i="9"/>
  <c r="CT17" i="9"/>
  <c r="CT25" i="9"/>
  <c r="CT33" i="9"/>
  <c r="CT41" i="9"/>
  <c r="CT49" i="9"/>
  <c r="CT57" i="9"/>
  <c r="CT65" i="9"/>
  <c r="CT73" i="9"/>
  <c r="CT81" i="9"/>
  <c r="AV50" i="9"/>
  <c r="AV54" i="9"/>
  <c r="AV59" i="9"/>
  <c r="AV65" i="9"/>
  <c r="AV73" i="9"/>
  <c r="AV81" i="9"/>
  <c r="AV89" i="9"/>
  <c r="ML36" i="9"/>
  <c r="ML44" i="9"/>
  <c r="ML52" i="9"/>
  <c r="ML60" i="9"/>
  <c r="ML68" i="9"/>
  <c r="ML76" i="9"/>
  <c r="ML84" i="9"/>
  <c r="ML92" i="9"/>
  <c r="KN40" i="9"/>
  <c r="KN48" i="9"/>
  <c r="KN56" i="9"/>
  <c r="KN64" i="9"/>
  <c r="KN72" i="9"/>
  <c r="KN80" i="9"/>
  <c r="KN88" i="9"/>
  <c r="IP28" i="9"/>
  <c r="IP36" i="9"/>
  <c r="IP44" i="9"/>
  <c r="IP52" i="9"/>
  <c r="IP60" i="9"/>
  <c r="IP68" i="9"/>
  <c r="IP76" i="9"/>
  <c r="IP84" i="9"/>
  <c r="IP92" i="9"/>
  <c r="GR39" i="9"/>
  <c r="GR47" i="9"/>
  <c r="GR55" i="9"/>
  <c r="GR63" i="9"/>
  <c r="GR71" i="9"/>
  <c r="GR79" i="9"/>
  <c r="GR87" i="9"/>
  <c r="GR95" i="9"/>
  <c r="ER40" i="9"/>
  <c r="ER48" i="9"/>
  <c r="ER56" i="9"/>
  <c r="ER64" i="9"/>
  <c r="ER72" i="9"/>
  <c r="ER80" i="9"/>
  <c r="ER88" i="9"/>
  <c r="CT18" i="9"/>
  <c r="CT26" i="9"/>
  <c r="CT34" i="9"/>
  <c r="CT42" i="9"/>
  <c r="CT50" i="9"/>
  <c r="CT58" i="9"/>
  <c r="CT66" i="9"/>
  <c r="CT74" i="9"/>
  <c r="CT82" i="9"/>
  <c r="AV39" i="9"/>
  <c r="AV53" i="9"/>
  <c r="AV47" i="9"/>
  <c r="AV64" i="9"/>
  <c r="AV72" i="9"/>
  <c r="AV80" i="9"/>
  <c r="AV88" i="9"/>
  <c r="ER24" i="9"/>
  <c r="GR21" i="9"/>
  <c r="GR32" i="9"/>
  <c r="GR27" i="9"/>
  <c r="ER26" i="9"/>
  <c r="ER31" i="9"/>
  <c r="ML26" i="9"/>
  <c r="KN20" i="9"/>
  <c r="CT16" i="9"/>
  <c r="AV33" i="9"/>
  <c r="AV25" i="9"/>
  <c r="ML30" i="9"/>
  <c r="ML24" i="9"/>
  <c r="ML28" i="9"/>
  <c r="ML25" i="9"/>
  <c r="KN22" i="9"/>
  <c r="AV29" i="9"/>
  <c r="AV37" i="9"/>
  <c r="KN26" i="9"/>
  <c r="KN18" i="9"/>
  <c r="CT91" i="9"/>
  <c r="CT95" i="9"/>
  <c r="CT53" i="9"/>
  <c r="AV46" i="9"/>
  <c r="AV69" i="9"/>
  <c r="AV85" i="9"/>
  <c r="ML40" i="9"/>
  <c r="ML56" i="9"/>
  <c r="ML72" i="9"/>
  <c r="ML80" i="9"/>
  <c r="KN36" i="9"/>
  <c r="KN52" i="9"/>
  <c r="KN60" i="9"/>
  <c r="KN76" i="9"/>
  <c r="KN84" i="9"/>
  <c r="IP24" i="9"/>
  <c r="IP32" i="9"/>
  <c r="IP48" i="9"/>
  <c r="IP64" i="9"/>
  <c r="IP80" i="9"/>
  <c r="GR43" i="9"/>
  <c r="GR59" i="9"/>
  <c r="GR75" i="9"/>
  <c r="GR83" i="9"/>
  <c r="ER44" i="9"/>
  <c r="ER52" i="9"/>
  <c r="ER68" i="9"/>
  <c r="ER84" i="9"/>
  <c r="ER92" i="9"/>
  <c r="CT22" i="9"/>
  <c r="CT38" i="9"/>
  <c r="CT46" i="9"/>
  <c r="CT62" i="9"/>
  <c r="CT78" i="9"/>
  <c r="CT86" i="9"/>
  <c r="AV45" i="9"/>
  <c r="AV68" i="9"/>
  <c r="AV76" i="9"/>
  <c r="GR25" i="9"/>
  <c r="ER23" i="9"/>
  <c r="ER32" i="9"/>
  <c r="ER34" i="9"/>
  <c r="GR26" i="9"/>
  <c r="ER35" i="9"/>
  <c r="ER22" i="9"/>
  <c r="ML20" i="9"/>
  <c r="KN25" i="9"/>
  <c r="AV24" i="9"/>
  <c r="CT88" i="9"/>
  <c r="ML27" i="9"/>
  <c r="AV35" i="9"/>
  <c r="KN17" i="9"/>
  <c r="CT90" i="9"/>
  <c r="CT92" i="9"/>
  <c r="ML31" i="9"/>
  <c r="ML39" i="9"/>
  <c r="ML47" i="9"/>
  <c r="ML55" i="9"/>
  <c r="ML63" i="9"/>
  <c r="ML71" i="9"/>
  <c r="ML79" i="9"/>
  <c r="ML87" i="9"/>
  <c r="ML95" i="9"/>
  <c r="KN35" i="9"/>
  <c r="KN43" i="9"/>
  <c r="KN51" i="9"/>
  <c r="KN59" i="9"/>
  <c r="KN67" i="9"/>
  <c r="KN75" i="9"/>
  <c r="KN83" i="9"/>
  <c r="KN91" i="9"/>
  <c r="IP23" i="9"/>
  <c r="IP31" i="9"/>
  <c r="IP39" i="9"/>
  <c r="IP47" i="9"/>
  <c r="IP55" i="9"/>
  <c r="IP63" i="9"/>
  <c r="IP71" i="9"/>
  <c r="IP79" i="9"/>
  <c r="IP87" i="9"/>
  <c r="IP95" i="9"/>
  <c r="GR42" i="9"/>
  <c r="GR50" i="9"/>
  <c r="GR58" i="9"/>
  <c r="GR66" i="9"/>
  <c r="GR74" i="9"/>
  <c r="GR82" i="9"/>
  <c r="GR90" i="9"/>
  <c r="ER37" i="9"/>
  <c r="ER45" i="9"/>
  <c r="ER53" i="9"/>
  <c r="ER61" i="9"/>
  <c r="ER69" i="9"/>
  <c r="ER77" i="9"/>
  <c r="ER85" i="9"/>
  <c r="ER93" i="9"/>
  <c r="CT21" i="9"/>
  <c r="CT29" i="9"/>
  <c r="CT37" i="9"/>
  <c r="CT45" i="9"/>
  <c r="CT61" i="9"/>
  <c r="CT69" i="9"/>
  <c r="CT77" i="9"/>
  <c r="CT85" i="9"/>
  <c r="AV42" i="9"/>
  <c r="AV61" i="9"/>
  <c r="AV77" i="9"/>
  <c r="ML32" i="9"/>
  <c r="ML48" i="9"/>
  <c r="ML64" i="9"/>
  <c r="ML88" i="9"/>
  <c r="KN44" i="9"/>
  <c r="KN68" i="9"/>
  <c r="KN92" i="9"/>
  <c r="IP40" i="9"/>
  <c r="IP56" i="9"/>
  <c r="IP72" i="9"/>
  <c r="IP88" i="9"/>
  <c r="GR51" i="9"/>
  <c r="GR67" i="9"/>
  <c r="GR91" i="9"/>
  <c r="ER36" i="9"/>
  <c r="ER60" i="9"/>
  <c r="ER76" i="9"/>
  <c r="CT30" i="9"/>
  <c r="CT54" i="9"/>
  <c r="CT70" i="9"/>
  <c r="AV51" i="9"/>
  <c r="AV60" i="9"/>
  <c r="AV84" i="9"/>
  <c r="GR22" i="9"/>
  <c r="AV92" i="9"/>
  <c r="KN30" i="9"/>
  <c r="AV22" i="9"/>
  <c r="ML19" i="9"/>
  <c r="KN29" i="9"/>
  <c r="AV23" i="9"/>
  <c r="KN21" i="9"/>
  <c r="ER95" i="9"/>
  <c r="AV95" i="9"/>
  <c r="ML96" i="9"/>
  <c r="CT96" i="9"/>
  <c r="AV96" i="9"/>
  <c r="KN96" i="9"/>
  <c r="IP96" i="9"/>
  <c r="ER96" i="9"/>
  <c r="GR96" i="9"/>
  <c r="CT97" i="9"/>
  <c r="GR97" i="9"/>
  <c r="KN97" i="9"/>
  <c r="AV21" i="9"/>
  <c r="AV19" i="9"/>
  <c r="AV97" i="9"/>
  <c r="ML97" i="9"/>
  <c r="ER97" i="9"/>
  <c r="IP97" i="9"/>
  <c r="AV20" i="9"/>
  <c r="AV18" i="9"/>
  <c r="ER98" i="9"/>
  <c r="ML98" i="9"/>
  <c r="CT98" i="9"/>
  <c r="IP98" i="9"/>
  <c r="AV98" i="9"/>
  <c r="GR98" i="9"/>
  <c r="KN98" i="9"/>
  <c r="AV99" i="9"/>
  <c r="CT99" i="9"/>
  <c r="GR99" i="9"/>
  <c r="IP99" i="9"/>
  <c r="ML99" i="9"/>
  <c r="ER99" i="9"/>
  <c r="KN99" i="9"/>
  <c r="ML100" i="9"/>
  <c r="KN100" i="9"/>
  <c r="ER100" i="9"/>
  <c r="IP100" i="9"/>
  <c r="CT100" i="9"/>
  <c r="AV100" i="9"/>
  <c r="GR100" i="9"/>
  <c r="GR101" i="9"/>
  <c r="KN101" i="9"/>
  <c r="IP101" i="9"/>
  <c r="AV101" i="9"/>
  <c r="ML101" i="9"/>
  <c r="CT101" i="9"/>
  <c r="ER101" i="9"/>
  <c r="AV103" i="9"/>
  <c r="AU103" i="9"/>
  <c r="AT103" i="9"/>
  <c r="KL103" i="9"/>
  <c r="KM103" i="9"/>
  <c r="KN103" i="9"/>
  <c r="T103" i="16"/>
  <c r="K103" i="16"/>
  <c r="R103" i="16"/>
  <c r="P103" i="16"/>
  <c r="L103" i="16"/>
  <c r="EQ102" i="9"/>
  <c r="KN102" i="9"/>
  <c r="ML102" i="9"/>
  <c r="IP102" i="9"/>
  <c r="MJ103" i="9"/>
  <c r="MK103" i="9"/>
  <c r="ML103" i="9"/>
  <c r="LU103" i="9"/>
  <c r="LV103" i="9" s="1"/>
  <c r="LT5" i="9"/>
  <c r="CD103" i="9"/>
  <c r="CE103" i="9" s="1"/>
  <c r="CC5" i="9"/>
  <c r="EP103" i="9"/>
  <c r="EQ103" i="9"/>
  <c r="ER103" i="9"/>
  <c r="M103" i="13"/>
  <c r="K103" i="13"/>
  <c r="O103" i="13"/>
  <c r="S103" i="13"/>
  <c r="Q103" i="13"/>
  <c r="L103" i="13"/>
  <c r="GQ102" i="9"/>
  <c r="AI89" i="9"/>
  <c r="AI72" i="9"/>
  <c r="AI40" i="9"/>
  <c r="AI70" i="9"/>
  <c r="AI43" i="9"/>
  <c r="AI79" i="9"/>
  <c r="AI26" i="9"/>
  <c r="AI41" i="9"/>
  <c r="AI75" i="9"/>
  <c r="AI12" i="9"/>
  <c r="AI27" i="9"/>
  <c r="AI102" i="9"/>
  <c r="AI74" i="9"/>
  <c r="AI24" i="9"/>
  <c r="AI62" i="9"/>
  <c r="AI63" i="9"/>
  <c r="AI66" i="9"/>
  <c r="AN11" i="9"/>
  <c r="AO11" i="9"/>
  <c r="AJ11" i="9"/>
  <c r="AP11" i="9"/>
  <c r="AI103" i="9"/>
  <c r="AI95" i="9"/>
  <c r="AI17" i="9"/>
  <c r="AI92" i="9"/>
  <c r="AI88" i="9"/>
  <c r="AI16" i="9"/>
  <c r="AI60" i="9"/>
  <c r="AI90" i="9"/>
  <c r="AI101" i="9"/>
  <c r="AI49" i="9"/>
  <c r="AI18" i="9"/>
  <c r="AI50" i="9"/>
  <c r="AI64" i="9"/>
  <c r="AI55" i="9"/>
  <c r="AI35" i="9"/>
  <c r="AI87" i="9"/>
  <c r="AI65" i="9"/>
  <c r="AI73" i="9"/>
  <c r="AI25" i="9"/>
  <c r="AI30" i="9"/>
  <c r="AI99" i="9"/>
  <c r="AI76" i="9"/>
  <c r="AI85" i="9"/>
  <c r="AI100" i="9"/>
  <c r="AI21" i="9"/>
  <c r="AI77" i="9"/>
  <c r="AI44" i="9"/>
  <c r="AI19" i="9"/>
  <c r="IA16" i="9"/>
  <c r="JY12" i="9"/>
  <c r="JY13" i="9"/>
  <c r="IA20" i="9"/>
  <c r="ED20" i="9"/>
  <c r="JY15" i="9"/>
  <c r="GC13" i="9"/>
  <c r="GC15" i="9"/>
  <c r="IA14" i="9"/>
  <c r="ED13" i="9"/>
  <c r="IA17" i="9"/>
  <c r="IA12" i="9"/>
  <c r="IA11" i="9"/>
  <c r="ED18" i="9"/>
  <c r="LW16" i="9"/>
  <c r="CF13" i="9"/>
  <c r="LW14" i="9"/>
  <c r="GC19" i="9"/>
  <c r="GC16" i="9"/>
  <c r="GC17" i="9"/>
  <c r="ED12" i="9"/>
  <c r="LW15" i="9"/>
  <c r="IA18" i="9"/>
  <c r="IA13" i="9"/>
  <c r="GC11" i="9"/>
  <c r="GC12" i="9"/>
  <c r="GC14" i="9"/>
  <c r="IA19" i="9"/>
  <c r="LW17" i="9"/>
  <c r="ED17" i="9"/>
  <c r="JY11" i="9"/>
  <c r="EE35" i="9" l="1"/>
  <c r="EE68" i="9"/>
  <c r="EK68" i="9" s="1"/>
  <c r="EE94" i="9"/>
  <c r="EE91" i="9"/>
  <c r="EJ91" i="9" s="1"/>
  <c r="EE61" i="9"/>
  <c r="EE24" i="9"/>
  <c r="EF24" i="9" s="1"/>
  <c r="EE26" i="9"/>
  <c r="EE86" i="9"/>
  <c r="EJ86" i="9" s="1"/>
  <c r="EE30" i="9"/>
  <c r="EE53" i="9"/>
  <c r="EF53" i="9" s="1"/>
  <c r="EE74" i="9"/>
  <c r="EE32" i="9"/>
  <c r="EF32" i="9" s="1"/>
  <c r="EE83" i="9"/>
  <c r="EE57" i="9"/>
  <c r="EK57" i="9" s="1"/>
  <c r="EE81" i="9"/>
  <c r="EK81" i="9" s="1"/>
  <c r="EE76" i="9"/>
  <c r="EJ76" i="9" s="1"/>
  <c r="EE39" i="9"/>
  <c r="EE72" i="9"/>
  <c r="EJ72" i="9" s="1"/>
  <c r="EE102" i="9"/>
  <c r="EE75" i="9"/>
  <c r="EJ75" i="9" s="1"/>
  <c r="EE101" i="9"/>
  <c r="EE90" i="9"/>
  <c r="EK90" i="9" s="1"/>
  <c r="EE80" i="9"/>
  <c r="EL80" i="9" s="1"/>
  <c r="EE33" i="9"/>
  <c r="EF33" i="9" s="1"/>
  <c r="EE47" i="9"/>
  <c r="EE67" i="9"/>
  <c r="EF67" i="9" s="1"/>
  <c r="EE100" i="9"/>
  <c r="EF100" i="9" s="1"/>
  <c r="EE41" i="9"/>
  <c r="EF41" i="9" s="1"/>
  <c r="EE44" i="9"/>
  <c r="EE23" i="9"/>
  <c r="EK23" i="9" s="1"/>
  <c r="Q23" i="13" s="1"/>
  <c r="EE56" i="9"/>
  <c r="EF56" i="9" s="1"/>
  <c r="EE78" i="9"/>
  <c r="EJ78" i="9" s="1"/>
  <c r="EE43" i="9"/>
  <c r="EE29" i="9"/>
  <c r="EF29" i="9" s="1"/>
  <c r="EE69" i="9"/>
  <c r="EK69" i="9" s="1"/>
  <c r="EE16" i="9"/>
  <c r="EK16" i="9" s="1"/>
  <c r="Q16" i="13" s="1"/>
  <c r="EE38" i="9"/>
  <c r="EE20" i="9"/>
  <c r="EJ20" i="9" s="1"/>
  <c r="EQ20" i="9" s="1"/>
  <c r="EE22" i="9"/>
  <c r="EL22" i="9" s="1"/>
  <c r="S22" i="13" s="1"/>
  <c r="EE70" i="9"/>
  <c r="EJ70" i="9" s="1"/>
  <c r="EE97" i="9"/>
  <c r="EE71" i="9"/>
  <c r="EF71" i="9" s="1"/>
  <c r="EE37" i="9"/>
  <c r="EL37" i="9" s="1"/>
  <c r="EE49" i="9"/>
  <c r="EJ49" i="9" s="1"/>
  <c r="EE60" i="9"/>
  <c r="EE15" i="9"/>
  <c r="EK15" i="9" s="1"/>
  <c r="Q15" i="13" s="1"/>
  <c r="EE95" i="9"/>
  <c r="EK95" i="9" s="1"/>
  <c r="EE17" i="9"/>
  <c r="EL17" i="9" s="1"/>
  <c r="S17" i="13" s="1"/>
  <c r="EE40" i="9"/>
  <c r="EE99" i="9"/>
  <c r="EK99" i="9" s="1"/>
  <c r="EE85" i="9"/>
  <c r="EF85" i="9" s="1"/>
  <c r="EE18" i="9"/>
  <c r="EK18" i="9" s="1"/>
  <c r="Q18" i="13" s="1"/>
  <c r="EE45" i="9"/>
  <c r="EE55" i="9"/>
  <c r="EK55" i="9" s="1"/>
  <c r="EE88" i="9"/>
  <c r="EF88" i="9" s="1"/>
  <c r="EE25" i="9"/>
  <c r="EF25" i="9" s="1"/>
  <c r="EE12" i="9"/>
  <c r="EE98" i="9"/>
  <c r="EL98" i="9" s="1"/>
  <c r="EE31" i="9"/>
  <c r="EK31" i="9" s="1"/>
  <c r="Q31" i="13" s="1"/>
  <c r="EE14" i="9"/>
  <c r="EL14" i="9" s="1"/>
  <c r="S14" i="13" s="1"/>
  <c r="EE19" i="9"/>
  <c r="EE52" i="9"/>
  <c r="EJ52" i="9" s="1"/>
  <c r="EE66" i="9"/>
  <c r="EJ66" i="9" s="1"/>
  <c r="EE59" i="9"/>
  <c r="EF59" i="9" s="1"/>
  <c r="EE103" i="9"/>
  <c r="EE93" i="9"/>
  <c r="EJ93" i="9" s="1"/>
  <c r="EE34" i="9"/>
  <c r="EE73" i="9"/>
  <c r="EL73" i="9" s="1"/>
  <c r="EE48" i="9"/>
  <c r="EE77" i="9"/>
  <c r="EL77" i="9" s="1"/>
  <c r="EE63" i="9"/>
  <c r="EL63" i="9" s="1"/>
  <c r="EE36" i="9"/>
  <c r="EJ36" i="9" s="1"/>
  <c r="EE42" i="9"/>
  <c r="EE27" i="9"/>
  <c r="EK27" i="9" s="1"/>
  <c r="Q27" i="13" s="1"/>
  <c r="EE54" i="9"/>
  <c r="EF54" i="9" s="1"/>
  <c r="EE87" i="9"/>
  <c r="EJ87" i="9" s="1"/>
  <c r="EE65" i="9"/>
  <c r="EE89" i="9"/>
  <c r="EK89" i="9" s="1"/>
  <c r="EE92" i="9"/>
  <c r="EL92" i="9" s="1"/>
  <c r="EE79" i="9"/>
  <c r="EF79" i="9" s="1"/>
  <c r="EE64" i="9"/>
  <c r="EE58" i="9"/>
  <c r="EL58" i="9" s="1"/>
  <c r="EE51" i="9"/>
  <c r="EJ51" i="9" s="1"/>
  <c r="EE84" i="9"/>
  <c r="EK84" i="9" s="1"/>
  <c r="EE21" i="9"/>
  <c r="EE28" i="9"/>
  <c r="EF28" i="9" s="1"/>
  <c r="EE50" i="9"/>
  <c r="EF50" i="9" s="1"/>
  <c r="EE46" i="9"/>
  <c r="EF46" i="9" s="1"/>
  <c r="EE11" i="9"/>
  <c r="EE82" i="9"/>
  <c r="EF82" i="9" s="1"/>
  <c r="EE62" i="9"/>
  <c r="EF62" i="9" s="1"/>
  <c r="EE96" i="9"/>
  <c r="EL96" i="9" s="1"/>
  <c r="AO68" i="9"/>
  <c r="AJ68" i="9"/>
  <c r="AM68" i="9" s="1"/>
  <c r="JZ57" i="9"/>
  <c r="KA57" i="9" s="1"/>
  <c r="JZ67" i="9"/>
  <c r="KF67" i="9" s="1"/>
  <c r="JZ33" i="9"/>
  <c r="JZ11" i="9"/>
  <c r="KH11" i="9" s="1"/>
  <c r="JZ22" i="9"/>
  <c r="KA22" i="9" s="1"/>
  <c r="JZ15" i="9"/>
  <c r="KG15" i="9" s="1"/>
  <c r="JZ17" i="9"/>
  <c r="JZ92" i="9"/>
  <c r="JZ42" i="9"/>
  <c r="KH42" i="9" s="1"/>
  <c r="JZ76" i="9"/>
  <c r="KF76" i="9" s="1"/>
  <c r="JZ95" i="9"/>
  <c r="JZ30" i="9"/>
  <c r="JZ68" i="9"/>
  <c r="KF68" i="9" s="1"/>
  <c r="JZ59" i="9"/>
  <c r="KH59" i="9" s="1"/>
  <c r="JZ34" i="9"/>
  <c r="JZ66" i="9"/>
  <c r="KA66" i="9" s="1"/>
  <c r="JZ41" i="9"/>
  <c r="KF41" i="9" s="1"/>
  <c r="JZ39" i="9"/>
  <c r="KF39" i="9" s="1"/>
  <c r="JZ53" i="9"/>
  <c r="JZ65" i="9"/>
  <c r="KH65" i="9" s="1"/>
  <c r="JZ47" i="9"/>
  <c r="KF47" i="9" s="1"/>
  <c r="JZ25" i="9"/>
  <c r="KF25" i="9" s="1"/>
  <c r="P25" i="16" s="1"/>
  <c r="JZ82" i="9"/>
  <c r="JZ14" i="9"/>
  <c r="JZ88" i="9"/>
  <c r="KG88" i="9" s="1"/>
  <c r="JZ63" i="9"/>
  <c r="KG63" i="9" s="1"/>
  <c r="JZ36" i="9"/>
  <c r="JZ102" i="9"/>
  <c r="KA102" i="9" s="1"/>
  <c r="JZ52" i="9"/>
  <c r="KF52" i="9" s="1"/>
  <c r="JZ24" i="9"/>
  <c r="KF24" i="9" s="1"/>
  <c r="P24" i="16" s="1"/>
  <c r="JZ49" i="9"/>
  <c r="JZ44" i="9"/>
  <c r="KG44" i="9" s="1"/>
  <c r="JZ90" i="9"/>
  <c r="KG90" i="9" s="1"/>
  <c r="JZ48" i="9"/>
  <c r="KG48" i="9" s="1"/>
  <c r="JZ43" i="9"/>
  <c r="JZ27" i="9"/>
  <c r="KF27" i="9" s="1"/>
  <c r="P27" i="16" s="1"/>
  <c r="JZ96" i="9"/>
  <c r="KF96" i="9" s="1"/>
  <c r="JZ81" i="9"/>
  <c r="KG81" i="9" s="1"/>
  <c r="JZ19" i="9"/>
  <c r="JZ97" i="9"/>
  <c r="KA97" i="9" s="1"/>
  <c r="JZ83" i="9"/>
  <c r="KG83" i="9" s="1"/>
  <c r="JZ56" i="9"/>
  <c r="KF56" i="9" s="1"/>
  <c r="JZ75" i="9"/>
  <c r="JZ84" i="9"/>
  <c r="JZ87" i="9"/>
  <c r="KF87" i="9" s="1"/>
  <c r="JZ77" i="9"/>
  <c r="KG77" i="9" s="1"/>
  <c r="JZ31" i="9"/>
  <c r="JZ70" i="9"/>
  <c r="KH70" i="9" s="1"/>
  <c r="JZ29" i="9"/>
  <c r="KF29" i="9" s="1"/>
  <c r="P29" i="16" s="1"/>
  <c r="JZ86" i="9"/>
  <c r="KA86" i="9" s="1"/>
  <c r="JZ20" i="9"/>
  <c r="JZ13" i="9"/>
  <c r="KH13" i="9" s="1"/>
  <c r="T13" i="16" s="1"/>
  <c r="JZ35" i="9"/>
  <c r="KH35" i="9" s="1"/>
  <c r="JZ61" i="9"/>
  <c r="KG61" i="9" s="1"/>
  <c r="JZ58" i="9"/>
  <c r="JZ103" i="9"/>
  <c r="KF103" i="9" s="1"/>
  <c r="JZ73" i="9"/>
  <c r="KF73" i="9" s="1"/>
  <c r="JZ23" i="9"/>
  <c r="KG23" i="9" s="1"/>
  <c r="R23" i="16" s="1"/>
  <c r="JZ64" i="9"/>
  <c r="JZ94" i="9"/>
  <c r="KH94" i="9" s="1"/>
  <c r="JZ40" i="9"/>
  <c r="KG40" i="9" s="1"/>
  <c r="JZ51" i="9"/>
  <c r="KA51" i="9" s="1"/>
  <c r="JZ12" i="9"/>
  <c r="JZ46" i="9"/>
  <c r="KF46" i="9" s="1"/>
  <c r="JZ28" i="9"/>
  <c r="KF28" i="9" s="1"/>
  <c r="P28" i="16" s="1"/>
  <c r="JZ55" i="9"/>
  <c r="KA55" i="9" s="1"/>
  <c r="JZ50" i="9"/>
  <c r="JZ60" i="9"/>
  <c r="KF60" i="9" s="1"/>
  <c r="JZ32" i="9"/>
  <c r="KF32" i="9" s="1"/>
  <c r="P32" i="16" s="1"/>
  <c r="JZ38" i="9"/>
  <c r="KA38" i="9" s="1"/>
  <c r="JZ89" i="9"/>
  <c r="JZ71" i="9"/>
  <c r="JZ62" i="9"/>
  <c r="KA62" i="9" s="1"/>
  <c r="JZ26" i="9"/>
  <c r="KG26" i="9" s="1"/>
  <c r="R26" i="16" s="1"/>
  <c r="JZ79" i="9"/>
  <c r="JZ99" i="9"/>
  <c r="KG99" i="9" s="1"/>
  <c r="JZ54" i="9"/>
  <c r="KF54" i="9" s="1"/>
  <c r="JZ74" i="9"/>
  <c r="KA74" i="9" s="1"/>
  <c r="JZ100" i="9"/>
  <c r="JZ93" i="9"/>
  <c r="KA93" i="9" s="1"/>
  <c r="JZ37" i="9"/>
  <c r="JZ98" i="9"/>
  <c r="KA98" i="9" s="1"/>
  <c r="JZ16" i="9"/>
  <c r="JZ91" i="9"/>
  <c r="JZ85" i="9"/>
  <c r="KF85" i="9" s="1"/>
  <c r="JZ80" i="9"/>
  <c r="KF80" i="9" s="1"/>
  <c r="JZ69" i="9"/>
  <c r="JZ101" i="9"/>
  <c r="JZ45" i="9"/>
  <c r="KF45" i="9" s="1"/>
  <c r="JZ78" i="9"/>
  <c r="KA78" i="9" s="1"/>
  <c r="JZ72" i="9"/>
  <c r="JZ21" i="9"/>
  <c r="KH21" i="9" s="1"/>
  <c r="T21" i="16" s="1"/>
  <c r="JZ18" i="9"/>
  <c r="KH18" i="9" s="1"/>
  <c r="T18" i="16" s="1"/>
  <c r="CG30" i="9"/>
  <c r="CN30" i="9" s="1"/>
  <c r="CG98" i="9"/>
  <c r="CG93" i="9"/>
  <c r="CL93" i="9" s="1"/>
  <c r="CG47" i="9"/>
  <c r="CG68" i="9"/>
  <c r="CN68" i="9" s="1"/>
  <c r="CG34" i="9"/>
  <c r="CG18" i="9"/>
  <c r="CG12" i="9"/>
  <c r="CG37" i="9"/>
  <c r="CL37" i="9" s="1"/>
  <c r="CG56" i="9"/>
  <c r="CG78" i="9"/>
  <c r="CG25" i="9"/>
  <c r="CH25" i="9" s="1"/>
  <c r="CG85" i="9"/>
  <c r="CH85" i="9" s="1"/>
  <c r="CG19" i="9"/>
  <c r="CG99" i="9"/>
  <c r="CG82" i="9"/>
  <c r="CG66" i="9"/>
  <c r="CN66" i="9" s="1"/>
  <c r="CG62" i="9"/>
  <c r="CG57" i="9"/>
  <c r="CM57" i="9" s="1"/>
  <c r="CG58" i="9"/>
  <c r="CM58" i="9" s="1"/>
  <c r="CG100" i="9"/>
  <c r="CH100" i="9" s="1"/>
  <c r="CG42" i="9"/>
  <c r="CG33" i="9"/>
  <c r="CG97" i="9"/>
  <c r="CH97" i="9" s="1"/>
  <c r="CG27" i="9"/>
  <c r="CM27" i="9" s="1"/>
  <c r="CG26" i="9"/>
  <c r="CG44" i="9"/>
  <c r="CH44" i="9" s="1"/>
  <c r="CG49" i="9"/>
  <c r="CH49" i="9" s="1"/>
  <c r="CG24" i="9"/>
  <c r="CH24" i="9" s="1"/>
  <c r="CG45" i="9"/>
  <c r="CG103" i="9"/>
  <c r="CL103" i="9" s="1"/>
  <c r="CG32" i="9"/>
  <c r="CN32" i="9" s="1"/>
  <c r="CG46" i="9"/>
  <c r="CH46" i="9" s="1"/>
  <c r="CG23" i="9"/>
  <c r="CG102" i="9"/>
  <c r="CG84" i="9"/>
  <c r="CM84" i="9" s="1"/>
  <c r="CG91" i="9"/>
  <c r="CH91" i="9" s="1"/>
  <c r="CG77" i="9"/>
  <c r="CG71" i="9"/>
  <c r="CL71" i="9" s="1"/>
  <c r="CG63" i="9"/>
  <c r="CN63" i="9" s="1"/>
  <c r="CG74" i="9"/>
  <c r="CL74" i="9" s="1"/>
  <c r="CG76" i="9"/>
  <c r="CG31" i="9"/>
  <c r="CG95" i="9"/>
  <c r="CN95" i="9" s="1"/>
  <c r="CG36" i="9"/>
  <c r="CH36" i="9" s="1"/>
  <c r="CG75" i="9"/>
  <c r="CG28" i="9"/>
  <c r="CL28" i="9" s="1"/>
  <c r="CG22" i="9"/>
  <c r="CG51" i="9"/>
  <c r="CH51" i="9" s="1"/>
  <c r="CG38" i="9"/>
  <c r="CG41" i="9"/>
  <c r="CL41" i="9" s="1"/>
  <c r="CG90" i="9"/>
  <c r="CH90" i="9" s="1"/>
  <c r="CG50" i="9"/>
  <c r="CM50" i="9" s="1"/>
  <c r="CG64" i="9"/>
  <c r="CG48" i="9"/>
  <c r="CH48" i="9" s="1"/>
  <c r="CG79" i="9"/>
  <c r="CG65" i="9"/>
  <c r="CM65" i="9" s="1"/>
  <c r="CG52" i="9"/>
  <c r="CG61" i="9"/>
  <c r="CG96" i="9"/>
  <c r="CH96" i="9" s="1"/>
  <c r="CG88" i="9"/>
  <c r="CN88" i="9" s="1"/>
  <c r="CG101" i="9"/>
  <c r="CG35" i="9"/>
  <c r="CM35" i="9" s="1"/>
  <c r="CG92" i="9"/>
  <c r="CG94" i="9"/>
  <c r="CL94" i="9" s="1"/>
  <c r="CG69" i="9"/>
  <c r="CG53" i="9"/>
  <c r="CM53" i="9" s="1"/>
  <c r="CG54" i="9"/>
  <c r="CG21" i="9"/>
  <c r="CM21" i="9" s="1"/>
  <c r="CG80" i="9"/>
  <c r="CG59" i="9"/>
  <c r="CM59" i="9" s="1"/>
  <c r="CG15" i="9"/>
  <c r="CM15" i="9" s="1"/>
  <c r="CG81" i="9"/>
  <c r="CH81" i="9" s="1"/>
  <c r="CG55" i="9"/>
  <c r="CG39" i="9"/>
  <c r="CG17" i="9"/>
  <c r="CH17" i="9" s="1"/>
  <c r="CG87" i="9"/>
  <c r="CM87" i="9" s="1"/>
  <c r="CG40" i="9"/>
  <c r="CG73" i="9"/>
  <c r="CH73" i="9" s="1"/>
  <c r="CG60" i="9"/>
  <c r="CM60" i="9" s="1"/>
  <c r="CG43" i="9"/>
  <c r="CM43" i="9" s="1"/>
  <c r="CG20" i="9"/>
  <c r="CG70" i="9"/>
  <c r="CH70" i="9" s="1"/>
  <c r="CG89" i="9"/>
  <c r="CH89" i="9" s="1"/>
  <c r="CG14" i="9"/>
  <c r="CL14" i="9" s="1"/>
  <c r="CG16" i="9"/>
  <c r="CG72" i="9"/>
  <c r="CH72" i="9" s="1"/>
  <c r="CG86" i="9"/>
  <c r="CM86" i="9" s="1"/>
  <c r="CG83" i="9"/>
  <c r="CN83" i="9" s="1"/>
  <c r="CG67" i="9"/>
  <c r="CG29" i="9"/>
  <c r="GD72" i="9"/>
  <c r="GJ72" i="9" s="1"/>
  <c r="GD28" i="9"/>
  <c r="GK28" i="9" s="1"/>
  <c r="R28" i="14" s="1"/>
  <c r="GD85" i="9"/>
  <c r="GD74" i="9"/>
  <c r="GK74" i="9" s="1"/>
  <c r="GD96" i="9"/>
  <c r="GE96" i="9" s="1"/>
  <c r="GD56" i="9"/>
  <c r="GK56" i="9" s="1"/>
  <c r="GD36" i="9"/>
  <c r="GD19" i="9"/>
  <c r="GL19" i="9" s="1"/>
  <c r="T19" i="14" s="1"/>
  <c r="GD46" i="9"/>
  <c r="GJ46" i="9" s="1"/>
  <c r="GD103" i="9"/>
  <c r="GK103" i="9" s="1"/>
  <c r="GD79" i="9"/>
  <c r="GD13" i="9"/>
  <c r="GJ13" i="9" s="1"/>
  <c r="GD29" i="9"/>
  <c r="GL29" i="9" s="1"/>
  <c r="T29" i="14" s="1"/>
  <c r="GD50" i="9"/>
  <c r="GL50" i="9" s="1"/>
  <c r="GD20" i="9"/>
  <c r="GD70" i="9"/>
  <c r="GK70" i="9" s="1"/>
  <c r="GD30" i="9"/>
  <c r="GK30" i="9" s="1"/>
  <c r="R30" i="14" s="1"/>
  <c r="GD82" i="9"/>
  <c r="GE82" i="9" s="1"/>
  <c r="GD89" i="9"/>
  <c r="GD101" i="9"/>
  <c r="GK101" i="9" s="1"/>
  <c r="GD97" i="9"/>
  <c r="GJ97" i="9" s="1"/>
  <c r="GD54" i="9"/>
  <c r="GJ54" i="9" s="1"/>
  <c r="GD42" i="9"/>
  <c r="GD39" i="9"/>
  <c r="GD41" i="9"/>
  <c r="GK41" i="9" s="1"/>
  <c r="GD71" i="9"/>
  <c r="GJ71" i="9" s="1"/>
  <c r="GD99" i="9"/>
  <c r="GD44" i="9"/>
  <c r="GK44" i="9" s="1"/>
  <c r="GD68" i="9"/>
  <c r="GK68" i="9" s="1"/>
  <c r="GD69" i="9"/>
  <c r="GE69" i="9" s="1"/>
  <c r="GD31" i="9"/>
  <c r="GD55" i="9"/>
  <c r="GD59" i="9"/>
  <c r="GJ59" i="9" s="1"/>
  <c r="GD62" i="9"/>
  <c r="GK62" i="9" s="1"/>
  <c r="GD45" i="9"/>
  <c r="GD51" i="9"/>
  <c r="GJ51" i="9" s="1"/>
  <c r="GD76" i="9"/>
  <c r="GK76" i="9" s="1"/>
  <c r="GD35" i="9"/>
  <c r="GE35" i="9" s="1"/>
  <c r="GD26" i="9"/>
  <c r="GD58" i="9"/>
  <c r="GD75" i="9"/>
  <c r="GK75" i="9" s="1"/>
  <c r="GD14" i="9"/>
  <c r="GE14" i="9" s="1"/>
  <c r="GD83" i="9"/>
  <c r="GD23" i="9"/>
  <c r="GJ23" i="9" s="1"/>
  <c r="P23" i="14" s="1"/>
  <c r="GD34" i="9"/>
  <c r="GE34" i="9" s="1"/>
  <c r="GD17" i="9"/>
  <c r="GL17" i="9" s="1"/>
  <c r="T17" i="14" s="1"/>
  <c r="GD11" i="9"/>
  <c r="GD81" i="9"/>
  <c r="GE81" i="9" s="1"/>
  <c r="GD91" i="9"/>
  <c r="GK91" i="9" s="1"/>
  <c r="GD43" i="9"/>
  <c r="GK43" i="9" s="1"/>
  <c r="GD18" i="9"/>
  <c r="GD53" i="9"/>
  <c r="GJ53" i="9" s="1"/>
  <c r="GD77" i="9"/>
  <c r="GK77" i="9" s="1"/>
  <c r="GD21" i="9"/>
  <c r="GL21" i="9" s="1"/>
  <c r="T21" i="14" s="1"/>
  <c r="GD64" i="9"/>
  <c r="GD87" i="9"/>
  <c r="GK87" i="9" s="1"/>
  <c r="GD47" i="9"/>
  <c r="GJ47" i="9" s="1"/>
  <c r="GD15" i="9"/>
  <c r="GK15" i="9" s="1"/>
  <c r="GD32" i="9"/>
  <c r="GD78" i="9"/>
  <c r="GE78" i="9" s="1"/>
  <c r="GD24" i="9"/>
  <c r="GL24" i="9" s="1"/>
  <c r="T24" i="14" s="1"/>
  <c r="GD102" i="9"/>
  <c r="GL102" i="9" s="1"/>
  <c r="GD16" i="9"/>
  <c r="GD37" i="9"/>
  <c r="GE37" i="9" s="1"/>
  <c r="GD48" i="9"/>
  <c r="GJ48" i="9" s="1"/>
  <c r="GD65" i="9"/>
  <c r="GK65" i="9" s="1"/>
  <c r="GD86" i="9"/>
  <c r="GD93" i="9"/>
  <c r="GL93" i="9" s="1"/>
  <c r="GD49" i="9"/>
  <c r="GJ49" i="9" s="1"/>
  <c r="GD60" i="9"/>
  <c r="GE60" i="9" s="1"/>
  <c r="GD12" i="9"/>
  <c r="GD84" i="9"/>
  <c r="GL84" i="9" s="1"/>
  <c r="GD100" i="9"/>
  <c r="GJ100" i="9" s="1"/>
  <c r="GD27" i="9"/>
  <c r="GJ27" i="9" s="1"/>
  <c r="P27" i="14" s="1"/>
  <c r="GD95" i="9"/>
  <c r="GD67" i="9"/>
  <c r="GJ67" i="9" s="1"/>
  <c r="GD40" i="9"/>
  <c r="GK40" i="9" s="1"/>
  <c r="GD73" i="9"/>
  <c r="GJ73" i="9" s="1"/>
  <c r="GD66" i="9"/>
  <c r="GD88" i="9"/>
  <c r="GL88" i="9" s="1"/>
  <c r="GD92" i="9"/>
  <c r="GL92" i="9" s="1"/>
  <c r="GD90" i="9"/>
  <c r="GJ90" i="9" s="1"/>
  <c r="GD52" i="9"/>
  <c r="GD80" i="9"/>
  <c r="GD98" i="9"/>
  <c r="GL98" i="9" s="1"/>
  <c r="GD22" i="9"/>
  <c r="GJ22" i="9" s="1"/>
  <c r="P22" i="14" s="1"/>
  <c r="GD63" i="9"/>
  <c r="GD61" i="9"/>
  <c r="GJ61" i="9" s="1"/>
  <c r="GD25" i="9"/>
  <c r="GK25" i="9" s="1"/>
  <c r="GD94" i="9"/>
  <c r="GE94" i="9" s="1"/>
  <c r="GD33" i="9"/>
  <c r="GD57" i="9"/>
  <c r="GD38" i="9"/>
  <c r="GE38" i="9" s="1"/>
  <c r="LX15" i="9"/>
  <c r="LY15" i="9" s="1"/>
  <c r="CU103" i="9"/>
  <c r="LX12" i="9"/>
  <c r="MD12" i="9" s="1"/>
  <c r="LX66" i="9"/>
  <c r="MD66" i="9" s="1"/>
  <c r="LX85" i="9"/>
  <c r="ME85" i="9" s="1"/>
  <c r="LX30" i="9"/>
  <c r="ME30" i="9" s="1"/>
  <c r="R30" i="17" s="1"/>
  <c r="LX81" i="9"/>
  <c r="ME81" i="9" s="1"/>
  <c r="LX24" i="9"/>
  <c r="LY24" i="9" s="1"/>
  <c r="LX62" i="9"/>
  <c r="MD62" i="9" s="1"/>
  <c r="LX55" i="9"/>
  <c r="MF55" i="9" s="1"/>
  <c r="LX75" i="9"/>
  <c r="ME75" i="9" s="1"/>
  <c r="LX86" i="9"/>
  <c r="MD86" i="9" s="1"/>
  <c r="LX21" i="9"/>
  <c r="MD21" i="9" s="1"/>
  <c r="LX19" i="9"/>
  <c r="MD19" i="9" s="1"/>
  <c r="LX93" i="9"/>
  <c r="LY93" i="9" s="1"/>
  <c r="LX60" i="9"/>
  <c r="MF60" i="9" s="1"/>
  <c r="LX99" i="9"/>
  <c r="MF99" i="9" s="1"/>
  <c r="LX58" i="9"/>
  <c r="ME58" i="9" s="1"/>
  <c r="LX64" i="9"/>
  <c r="MF64" i="9" s="1"/>
  <c r="LX59" i="9"/>
  <c r="ME59" i="9" s="1"/>
  <c r="LX34" i="9"/>
  <c r="LY34" i="9" s="1"/>
  <c r="LX39" i="9"/>
  <c r="MD39" i="9" s="1"/>
  <c r="LX35" i="9"/>
  <c r="ME35" i="9" s="1"/>
  <c r="LX72" i="9"/>
  <c r="ME72" i="9" s="1"/>
  <c r="LX43" i="9"/>
  <c r="LY43" i="9" s="1"/>
  <c r="LX100" i="9"/>
  <c r="ME100" i="9" s="1"/>
  <c r="LX37" i="9"/>
  <c r="ME37" i="9" s="1"/>
  <c r="LX74" i="9"/>
  <c r="LY74" i="9" s="1"/>
  <c r="LX57" i="9"/>
  <c r="LY57" i="9" s="1"/>
  <c r="LX22" i="9"/>
  <c r="ME22" i="9" s="1"/>
  <c r="R22" i="17" s="1"/>
  <c r="LX17" i="9"/>
  <c r="MF17" i="9" s="1"/>
  <c r="T17" i="17" s="1"/>
  <c r="LX25" i="9"/>
  <c r="MF25" i="9" s="1"/>
  <c r="T25" i="17" s="1"/>
  <c r="LX40" i="9"/>
  <c r="MF40" i="9" s="1"/>
  <c r="LX41" i="9"/>
  <c r="MD41" i="9" s="1"/>
  <c r="LX52" i="9"/>
  <c r="ME52" i="9" s="1"/>
  <c r="LX28" i="9"/>
  <c r="MD28" i="9" s="1"/>
  <c r="LX103" i="9"/>
  <c r="MF103" i="9" s="1"/>
  <c r="LX33" i="9"/>
  <c r="ME33" i="9" s="1"/>
  <c r="LX92" i="9"/>
  <c r="MF92" i="9" s="1"/>
  <c r="LX101" i="9"/>
  <c r="MD101" i="9" s="1"/>
  <c r="LX69" i="9"/>
  <c r="MF69" i="9" s="1"/>
  <c r="LX95" i="9"/>
  <c r="MF95" i="9" s="1"/>
  <c r="LX14" i="9"/>
  <c r="LY14" i="9" s="1"/>
  <c r="LX70" i="9"/>
  <c r="MF70" i="9" s="1"/>
  <c r="LX82" i="9"/>
  <c r="ME82" i="9" s="1"/>
  <c r="LX98" i="9"/>
  <c r="LY98" i="9" s="1"/>
  <c r="LX89" i="9"/>
  <c r="LY89" i="9" s="1"/>
  <c r="LX76" i="9"/>
  <c r="ME76" i="9" s="1"/>
  <c r="LX31" i="9"/>
  <c r="MD31" i="9" s="1"/>
  <c r="LX45" i="9"/>
  <c r="MD45" i="9" s="1"/>
  <c r="LX68" i="9"/>
  <c r="MD68" i="9" s="1"/>
  <c r="LX65" i="9"/>
  <c r="MF65" i="9" s="1"/>
  <c r="LX102" i="9"/>
  <c r="MF102" i="9" s="1"/>
  <c r="LX56" i="9"/>
  <c r="MD56" i="9" s="1"/>
  <c r="LX23" i="9"/>
  <c r="ME23" i="9" s="1"/>
  <c r="R23" i="17" s="1"/>
  <c r="LX48" i="9"/>
  <c r="LY48" i="9" s="1"/>
  <c r="LX77" i="9"/>
  <c r="LY77" i="9" s="1"/>
  <c r="LX84" i="9"/>
  <c r="ME84" i="9" s="1"/>
  <c r="LX67" i="9"/>
  <c r="MF67" i="9" s="1"/>
  <c r="LX80" i="9"/>
  <c r="ME80" i="9" s="1"/>
  <c r="LX79" i="9"/>
  <c r="MD79" i="9" s="1"/>
  <c r="LX47" i="9"/>
  <c r="MF47" i="9" s="1"/>
  <c r="LX87" i="9"/>
  <c r="MD87" i="9" s="1"/>
  <c r="LX38" i="9"/>
  <c r="MF38" i="9" s="1"/>
  <c r="LX49" i="9"/>
  <c r="MF49" i="9" s="1"/>
  <c r="LX54" i="9"/>
  <c r="ME54" i="9" s="1"/>
  <c r="LX42" i="9"/>
  <c r="ME42" i="9" s="1"/>
  <c r="LX53" i="9"/>
  <c r="MD53" i="9" s="1"/>
  <c r="LX88" i="9"/>
  <c r="MD88" i="9" s="1"/>
  <c r="LX63" i="9"/>
  <c r="MD63" i="9" s="1"/>
  <c r="LX73" i="9"/>
  <c r="MF73" i="9" s="1"/>
  <c r="LX18" i="9"/>
  <c r="LY18" i="9" s="1"/>
  <c r="LX61" i="9"/>
  <c r="MF61" i="9" s="1"/>
  <c r="LX50" i="9"/>
  <c r="MF50" i="9" s="1"/>
  <c r="LX83" i="9"/>
  <c r="MD83" i="9" s="1"/>
  <c r="LX94" i="9"/>
  <c r="LY94" i="9" s="1"/>
  <c r="LX46" i="9"/>
  <c r="MF46" i="9" s="1"/>
  <c r="LX90" i="9"/>
  <c r="MD90" i="9" s="1"/>
  <c r="LX26" i="9"/>
  <c r="ME26" i="9" s="1"/>
  <c r="R26" i="17" s="1"/>
  <c r="LX32" i="9"/>
  <c r="LY32" i="9" s="1"/>
  <c r="LX29" i="9"/>
  <c r="LY29" i="9" s="1"/>
  <c r="LX36" i="9"/>
  <c r="LY36" i="9" s="1"/>
  <c r="LX97" i="9"/>
  <c r="MF97" i="9" s="1"/>
  <c r="LX11" i="9"/>
  <c r="MF11" i="9" s="1"/>
  <c r="LX78" i="9"/>
  <c r="LY78" i="9" s="1"/>
  <c r="LX27" i="9"/>
  <c r="LY27" i="9" s="1"/>
  <c r="LX71" i="9"/>
  <c r="LY71" i="9" s="1"/>
  <c r="LX91" i="9"/>
  <c r="LY91" i="9" s="1"/>
  <c r="LX96" i="9"/>
  <c r="MF96" i="9" s="1"/>
  <c r="LX16" i="9"/>
  <c r="MF16" i="9" s="1"/>
  <c r="LX20" i="9"/>
  <c r="ME20" i="9" s="1"/>
  <c r="R20" i="17" s="1"/>
  <c r="LX44" i="9"/>
  <c r="LY44" i="9" s="1"/>
  <c r="LX51" i="9"/>
  <c r="MF51" i="9" s="1"/>
  <c r="IB26" i="9"/>
  <c r="IC26" i="9" s="1"/>
  <c r="IB42" i="9"/>
  <c r="IC42" i="9" s="1"/>
  <c r="IB58" i="9"/>
  <c r="II58" i="9" s="1"/>
  <c r="IB74" i="9"/>
  <c r="IH74" i="9" s="1"/>
  <c r="IB90" i="9"/>
  <c r="IH90" i="9" s="1"/>
  <c r="IB13" i="9"/>
  <c r="II13" i="9" s="1"/>
  <c r="IB29" i="9"/>
  <c r="II29" i="9" s="1"/>
  <c r="R29" i="15" s="1"/>
  <c r="IB45" i="9"/>
  <c r="II45" i="9" s="1"/>
  <c r="IB61" i="9"/>
  <c r="IH61" i="9" s="1"/>
  <c r="IB77" i="9"/>
  <c r="IC77" i="9" s="1"/>
  <c r="IB93" i="9"/>
  <c r="II93" i="9" s="1"/>
  <c r="IB16" i="9"/>
  <c r="IJ16" i="9" s="1"/>
  <c r="T16" i="15" s="1"/>
  <c r="IB32" i="9"/>
  <c r="IC32" i="9" s="1"/>
  <c r="IB48" i="9"/>
  <c r="IC48" i="9" s="1"/>
  <c r="IB64" i="9"/>
  <c r="IC64" i="9" s="1"/>
  <c r="IB80" i="9"/>
  <c r="IJ80" i="9" s="1"/>
  <c r="IB96" i="9"/>
  <c r="IJ96" i="9" s="1"/>
  <c r="IB19" i="9"/>
  <c r="IJ19" i="9" s="1"/>
  <c r="T19" i="15" s="1"/>
  <c r="IB35" i="9"/>
  <c r="IC35" i="9" s="1"/>
  <c r="IB51" i="9"/>
  <c r="IJ51" i="9" s="1"/>
  <c r="IB67" i="9"/>
  <c r="II67" i="9" s="1"/>
  <c r="IB83" i="9"/>
  <c r="IJ83" i="9" s="1"/>
  <c r="IB99" i="9"/>
  <c r="II99" i="9" s="1"/>
  <c r="IB98" i="9"/>
  <c r="IJ98" i="9" s="1"/>
  <c r="IB101" i="9"/>
  <c r="IJ101" i="9" s="1"/>
  <c r="IB72" i="9"/>
  <c r="IJ72" i="9" s="1"/>
  <c r="IB59" i="9"/>
  <c r="IH59" i="9" s="1"/>
  <c r="IB14" i="9"/>
  <c r="IJ14" i="9" s="1"/>
  <c r="T14" i="15" s="1"/>
  <c r="IB30" i="9"/>
  <c r="IH30" i="9" s="1"/>
  <c r="P30" i="15" s="1"/>
  <c r="IB46" i="9"/>
  <c r="II46" i="9" s="1"/>
  <c r="IB62" i="9"/>
  <c r="IH62" i="9" s="1"/>
  <c r="IB78" i="9"/>
  <c r="IH78" i="9" s="1"/>
  <c r="IB94" i="9"/>
  <c r="IH94" i="9" s="1"/>
  <c r="IB17" i="9"/>
  <c r="II17" i="9" s="1"/>
  <c r="IB33" i="9"/>
  <c r="IJ33" i="9" s="1"/>
  <c r="T33" i="15" s="1"/>
  <c r="IB49" i="9"/>
  <c r="IC49" i="9" s="1"/>
  <c r="IB65" i="9"/>
  <c r="II65" i="9" s="1"/>
  <c r="IB81" i="9"/>
  <c r="II81" i="9" s="1"/>
  <c r="IB97" i="9"/>
  <c r="II97" i="9" s="1"/>
  <c r="IB20" i="9"/>
  <c r="IH20" i="9" s="1"/>
  <c r="IB36" i="9"/>
  <c r="IH36" i="9" s="1"/>
  <c r="IB52" i="9"/>
  <c r="IC52" i="9" s="1"/>
  <c r="IB68" i="9"/>
  <c r="II68" i="9" s="1"/>
  <c r="IB84" i="9"/>
  <c r="II84" i="9" s="1"/>
  <c r="IB100" i="9"/>
  <c r="IJ100" i="9" s="1"/>
  <c r="IB23" i="9"/>
  <c r="IH23" i="9" s="1"/>
  <c r="P23" i="15" s="1"/>
  <c r="IB39" i="9"/>
  <c r="II39" i="9" s="1"/>
  <c r="IB55" i="9"/>
  <c r="II55" i="9" s="1"/>
  <c r="IB71" i="9"/>
  <c r="IC71" i="9" s="1"/>
  <c r="IB87" i="9"/>
  <c r="II87" i="9" s="1"/>
  <c r="IB103" i="9"/>
  <c r="II103" i="9" s="1"/>
  <c r="IB37" i="9"/>
  <c r="II37" i="9" s="1"/>
  <c r="IB24" i="9"/>
  <c r="IC24" i="9" s="1"/>
  <c r="IB88" i="9"/>
  <c r="IC88" i="9" s="1"/>
  <c r="IB43" i="9"/>
  <c r="IH43" i="9" s="1"/>
  <c r="IB22" i="9"/>
  <c r="IH22" i="9" s="1"/>
  <c r="P22" i="15" s="1"/>
  <c r="IB38" i="9"/>
  <c r="IH38" i="9" s="1"/>
  <c r="IB54" i="9"/>
  <c r="IC54" i="9" s="1"/>
  <c r="IB70" i="9"/>
  <c r="IH70" i="9" s="1"/>
  <c r="IB86" i="9"/>
  <c r="IH86" i="9" s="1"/>
  <c r="IB102" i="9"/>
  <c r="IH102" i="9" s="1"/>
  <c r="IB25" i="9"/>
  <c r="II25" i="9" s="1"/>
  <c r="R25" i="15" s="1"/>
  <c r="IB41" i="9"/>
  <c r="IJ41" i="9" s="1"/>
  <c r="IB57" i="9"/>
  <c r="IC57" i="9" s="1"/>
  <c r="IB73" i="9"/>
  <c r="II73" i="9" s="1"/>
  <c r="IB89" i="9"/>
  <c r="IJ89" i="9" s="1"/>
  <c r="IB12" i="9"/>
  <c r="IC12" i="9" s="1"/>
  <c r="IB28" i="9"/>
  <c r="IH28" i="9" s="1"/>
  <c r="P28" i="15" s="1"/>
  <c r="IB44" i="9"/>
  <c r="IH44" i="9" s="1"/>
  <c r="IB60" i="9"/>
  <c r="IH60" i="9" s="1"/>
  <c r="IB76" i="9"/>
  <c r="IH76" i="9" s="1"/>
  <c r="IB92" i="9"/>
  <c r="II92" i="9" s="1"/>
  <c r="IB15" i="9"/>
  <c r="IH15" i="9" s="1"/>
  <c r="IB31" i="9"/>
  <c r="IH31" i="9" s="1"/>
  <c r="P31" i="15" s="1"/>
  <c r="IB47" i="9"/>
  <c r="IC47" i="9" s="1"/>
  <c r="IB63" i="9"/>
  <c r="IJ63" i="9" s="1"/>
  <c r="IB79" i="9"/>
  <c r="IH79" i="9" s="1"/>
  <c r="IB95" i="9"/>
  <c r="IC95" i="9" s="1"/>
  <c r="IB18" i="9"/>
  <c r="II18" i="9" s="1"/>
  <c r="IB34" i="9"/>
  <c r="IH34" i="9" s="1"/>
  <c r="P34" i="15" s="1"/>
  <c r="IB50" i="9"/>
  <c r="IH50" i="9" s="1"/>
  <c r="IB66" i="9"/>
  <c r="II66" i="9" s="1"/>
  <c r="IB82" i="9"/>
  <c r="II82" i="9" s="1"/>
  <c r="IB21" i="9"/>
  <c r="IC21" i="9" s="1"/>
  <c r="IB53" i="9"/>
  <c r="IC53" i="9" s="1"/>
  <c r="IB69" i="9"/>
  <c r="IH69" i="9" s="1"/>
  <c r="IB85" i="9"/>
  <c r="IH85" i="9" s="1"/>
  <c r="IB40" i="9"/>
  <c r="IJ40" i="9" s="1"/>
  <c r="IB56" i="9"/>
  <c r="IH56" i="9" s="1"/>
  <c r="IB11" i="9"/>
  <c r="IJ11" i="9" s="1"/>
  <c r="IB27" i="9"/>
  <c r="IJ27" i="9" s="1"/>
  <c r="T27" i="15" s="1"/>
  <c r="IB75" i="9"/>
  <c r="IJ75" i="9" s="1"/>
  <c r="IB91" i="9"/>
  <c r="IJ91" i="9" s="1"/>
  <c r="ES103" i="9"/>
  <c r="MM103" i="9"/>
  <c r="KO103" i="9"/>
  <c r="AW103" i="9"/>
  <c r="IQ103" i="9"/>
  <c r="AJ78" i="9"/>
  <c r="AN78" i="9"/>
  <c r="AP78" i="9"/>
  <c r="AO78" i="9"/>
  <c r="AO39" i="9"/>
  <c r="AJ39" i="9"/>
  <c r="AP39" i="9"/>
  <c r="AN39" i="9"/>
  <c r="AP38" i="9"/>
  <c r="AO38" i="9"/>
  <c r="AJ38" i="9"/>
  <c r="AN38" i="9"/>
  <c r="AJ57" i="9"/>
  <c r="AO57" i="9"/>
  <c r="AN57" i="9"/>
  <c r="AP57" i="9"/>
  <c r="AO84" i="9"/>
  <c r="AP84" i="9"/>
  <c r="AN84" i="9"/>
  <c r="AJ84" i="9"/>
  <c r="AN13" i="9"/>
  <c r="AJ13" i="9"/>
  <c r="AO13" i="9"/>
  <c r="AP13" i="9"/>
  <c r="S13" i="10" s="1"/>
  <c r="AJ58" i="9"/>
  <c r="AP58" i="9"/>
  <c r="AN58" i="9"/>
  <c r="AO58" i="9"/>
  <c r="AP47" i="9"/>
  <c r="AN47" i="9"/>
  <c r="AO47" i="9"/>
  <c r="AJ47" i="9"/>
  <c r="AJ93" i="9"/>
  <c r="AN93" i="9"/>
  <c r="AO93" i="9"/>
  <c r="AP93" i="9"/>
  <c r="AN82" i="9"/>
  <c r="AP82" i="9"/>
  <c r="AO82" i="9"/>
  <c r="AJ82" i="9"/>
  <c r="AN37" i="9"/>
  <c r="AO37" i="9"/>
  <c r="AJ37" i="9"/>
  <c r="AP37" i="9"/>
  <c r="AO86" i="9"/>
  <c r="AP86" i="9"/>
  <c r="AJ86" i="9"/>
  <c r="AN86" i="9"/>
  <c r="AP94" i="9"/>
  <c r="AJ94" i="9"/>
  <c r="AO94" i="9"/>
  <c r="AN94" i="9"/>
  <c r="AO56" i="9"/>
  <c r="AN56" i="9"/>
  <c r="AP56" i="9"/>
  <c r="AJ56" i="9"/>
  <c r="AJ67" i="9"/>
  <c r="AP67" i="9"/>
  <c r="AN67" i="9"/>
  <c r="AO67" i="9"/>
  <c r="AO80" i="9"/>
  <c r="AN80" i="9"/>
  <c r="AP80" i="9"/>
  <c r="AJ80" i="9"/>
  <c r="CL54" i="9"/>
  <c r="CH42" i="9"/>
  <c r="CL42" i="9"/>
  <c r="CN42" i="9"/>
  <c r="CM42" i="9"/>
  <c r="CL69" i="9"/>
  <c r="CM69" i="9"/>
  <c r="CH69" i="9"/>
  <c r="CN69" i="9"/>
  <c r="CM100" i="9"/>
  <c r="CM62" i="9"/>
  <c r="CN62" i="9"/>
  <c r="CL62" i="9"/>
  <c r="CH62" i="9"/>
  <c r="CL101" i="9"/>
  <c r="CH101" i="9"/>
  <c r="CM101" i="9"/>
  <c r="CN101" i="9"/>
  <c r="CM19" i="9"/>
  <c r="CH19" i="9"/>
  <c r="CL19" i="9"/>
  <c r="CN19" i="9"/>
  <c r="CH52" i="9"/>
  <c r="CN52" i="9"/>
  <c r="CL52" i="9"/>
  <c r="CM52" i="9"/>
  <c r="CH56" i="9"/>
  <c r="CN56" i="9"/>
  <c r="CL56" i="9"/>
  <c r="CM56" i="9"/>
  <c r="CL64" i="9"/>
  <c r="CH64" i="9"/>
  <c r="CN64" i="9"/>
  <c r="CM64" i="9"/>
  <c r="CL34" i="9"/>
  <c r="CM34" i="9"/>
  <c r="CH34" i="9"/>
  <c r="CN34" i="9"/>
  <c r="CM13" i="9"/>
  <c r="CN13" i="9"/>
  <c r="S13" i="12" s="1"/>
  <c r="CH13" i="9"/>
  <c r="CI13" i="9" s="1"/>
  <c r="CL13" i="9"/>
  <c r="CM38" i="9"/>
  <c r="CN38" i="9"/>
  <c r="CH38" i="9"/>
  <c r="CL38" i="9"/>
  <c r="CH98" i="9"/>
  <c r="CM98" i="9"/>
  <c r="CL98" i="9"/>
  <c r="CN98" i="9"/>
  <c r="CM11" i="9"/>
  <c r="CH11" i="9"/>
  <c r="CL11" i="9"/>
  <c r="CN11" i="9"/>
  <c r="EJ77" i="9"/>
  <c r="EL48" i="9"/>
  <c r="EF48" i="9"/>
  <c r="EK48" i="9"/>
  <c r="EJ48" i="9"/>
  <c r="EJ101" i="9"/>
  <c r="EF101" i="9"/>
  <c r="EK101" i="9"/>
  <c r="EL101" i="9"/>
  <c r="EF93" i="9"/>
  <c r="EK103" i="9"/>
  <c r="EL103" i="9"/>
  <c r="EF103" i="9"/>
  <c r="EJ103" i="9"/>
  <c r="EK39" i="9"/>
  <c r="EJ39" i="9"/>
  <c r="EL39" i="9"/>
  <c r="EF39" i="9"/>
  <c r="EK13" i="9"/>
  <c r="Q13" i="13" s="1"/>
  <c r="EL13" i="9"/>
  <c r="S13" i="13" s="1"/>
  <c r="EF13" i="9"/>
  <c r="EJ13" i="9"/>
  <c r="O13" i="13" s="1"/>
  <c r="EJ57" i="9"/>
  <c r="EK83" i="9"/>
  <c r="EL83" i="9"/>
  <c r="EF83" i="9"/>
  <c r="EJ83" i="9"/>
  <c r="EL19" i="9"/>
  <c r="S19" i="13" s="1"/>
  <c r="EF19" i="9"/>
  <c r="EJ19" i="9"/>
  <c r="O19" i="13" s="1"/>
  <c r="EK19" i="9"/>
  <c r="Q19" i="13" s="1"/>
  <c r="EK53" i="9"/>
  <c r="EL30" i="9"/>
  <c r="S30" i="13" s="1"/>
  <c r="EF30" i="9"/>
  <c r="EK30" i="9"/>
  <c r="EJ30" i="9"/>
  <c r="O30" i="13" s="1"/>
  <c r="EL12" i="9"/>
  <c r="S12" i="13" s="1"/>
  <c r="EJ12" i="9"/>
  <c r="O12" i="13" s="1"/>
  <c r="EK12" i="9"/>
  <c r="Q12" i="13" s="1"/>
  <c r="EF12" i="9"/>
  <c r="EJ24" i="9"/>
  <c r="O24" i="13" s="1"/>
  <c r="EJ61" i="9"/>
  <c r="EF61" i="9"/>
  <c r="EK61" i="9"/>
  <c r="EL61" i="9"/>
  <c r="EK45" i="9"/>
  <c r="EF45" i="9"/>
  <c r="EJ45" i="9"/>
  <c r="EL45" i="9"/>
  <c r="EF68" i="9"/>
  <c r="EF35" i="9"/>
  <c r="EL35" i="9"/>
  <c r="S35" i="13" s="1"/>
  <c r="EK35" i="9"/>
  <c r="EJ35" i="9"/>
  <c r="O35" i="13" s="1"/>
  <c r="KH79" i="9"/>
  <c r="KA79" i="9"/>
  <c r="KG79" i="9"/>
  <c r="KF79" i="9"/>
  <c r="KA75" i="9"/>
  <c r="KH75" i="9"/>
  <c r="KF75" i="9"/>
  <c r="KG75" i="9"/>
  <c r="KH19" i="9"/>
  <c r="T19" i="16" s="1"/>
  <c r="KA19" i="9"/>
  <c r="KF19" i="9"/>
  <c r="P19" i="16" s="1"/>
  <c r="KG19" i="9"/>
  <c r="R19" i="16" s="1"/>
  <c r="KH100" i="9"/>
  <c r="KF100" i="9"/>
  <c r="KA100" i="9"/>
  <c r="KG100" i="9"/>
  <c r="KA43" i="9"/>
  <c r="KH43" i="9"/>
  <c r="KF43" i="9"/>
  <c r="KG43" i="9"/>
  <c r="KA69" i="9"/>
  <c r="KF69" i="9"/>
  <c r="KH69" i="9"/>
  <c r="KG69" i="9"/>
  <c r="KF16" i="9"/>
  <c r="KA16" i="9"/>
  <c r="KG16" i="9"/>
  <c r="KH16" i="9"/>
  <c r="T16" i="16" s="1"/>
  <c r="KA49" i="9"/>
  <c r="KH49" i="9"/>
  <c r="KG49" i="9"/>
  <c r="KF49" i="9"/>
  <c r="KF89" i="9"/>
  <c r="KG89" i="9"/>
  <c r="KA89" i="9"/>
  <c r="KH89" i="9"/>
  <c r="KH72" i="9"/>
  <c r="KG72" i="9"/>
  <c r="KF72" i="9"/>
  <c r="KA72" i="9"/>
  <c r="KG36" i="9"/>
  <c r="KH36" i="9"/>
  <c r="KA36" i="9"/>
  <c r="KF36" i="9"/>
  <c r="GE83" i="9"/>
  <c r="GK83" i="9"/>
  <c r="GL83" i="9"/>
  <c r="GJ83" i="9"/>
  <c r="GE33" i="9"/>
  <c r="GL33" i="9"/>
  <c r="GK33" i="9"/>
  <c r="R33" i="14" s="1"/>
  <c r="GJ33" i="9"/>
  <c r="P33" i="14" s="1"/>
  <c r="GL64" i="9"/>
  <c r="GE64" i="9"/>
  <c r="GK64" i="9"/>
  <c r="GJ64" i="9"/>
  <c r="GJ26" i="9"/>
  <c r="GL26" i="9"/>
  <c r="GK26" i="9"/>
  <c r="R26" i="14" s="1"/>
  <c r="GE26" i="9"/>
  <c r="GL45" i="9"/>
  <c r="GE45" i="9"/>
  <c r="GJ45" i="9"/>
  <c r="GK45" i="9"/>
  <c r="GE63" i="9"/>
  <c r="GJ63" i="9"/>
  <c r="GL63" i="9"/>
  <c r="GK63" i="9"/>
  <c r="GJ18" i="9"/>
  <c r="GE18" i="9"/>
  <c r="GL18" i="9"/>
  <c r="T18" i="14" s="1"/>
  <c r="GK18" i="9"/>
  <c r="GE31" i="9"/>
  <c r="GK31" i="9"/>
  <c r="R31" i="14" s="1"/>
  <c r="GL31" i="9"/>
  <c r="T31" i="14" s="1"/>
  <c r="GJ31" i="9"/>
  <c r="GL99" i="9"/>
  <c r="GJ99" i="9"/>
  <c r="GK99" i="9"/>
  <c r="GE99" i="9"/>
  <c r="GK52" i="9"/>
  <c r="GL52" i="9"/>
  <c r="GJ52" i="9"/>
  <c r="GE52" i="9"/>
  <c r="GE11" i="9"/>
  <c r="GK11" i="9"/>
  <c r="GJ11" i="9"/>
  <c r="GL11" i="9"/>
  <c r="AJ44" i="9"/>
  <c r="AN44" i="9"/>
  <c r="AP44" i="9"/>
  <c r="AO44" i="9"/>
  <c r="AN21" i="9"/>
  <c r="AO21" i="9"/>
  <c r="AJ21" i="9"/>
  <c r="AP21" i="9"/>
  <c r="AJ85" i="9"/>
  <c r="AP85" i="9"/>
  <c r="AO85" i="9"/>
  <c r="AN85" i="9"/>
  <c r="AN99" i="9"/>
  <c r="AP99" i="9"/>
  <c r="AJ99" i="9"/>
  <c r="AO99" i="9"/>
  <c r="AO25" i="9"/>
  <c r="AP25" i="9"/>
  <c r="AN25" i="9"/>
  <c r="AJ25" i="9"/>
  <c r="AJ65" i="9"/>
  <c r="AP65" i="9"/>
  <c r="AO65" i="9"/>
  <c r="AN65" i="9"/>
  <c r="AJ35" i="9"/>
  <c r="AP35" i="9"/>
  <c r="AO35" i="9"/>
  <c r="AN35" i="9"/>
  <c r="AP64" i="9"/>
  <c r="AO64" i="9"/>
  <c r="AJ64" i="9"/>
  <c r="AN64" i="9"/>
  <c r="AP18" i="9"/>
  <c r="AN18" i="9"/>
  <c r="AJ18" i="9"/>
  <c r="AO18" i="9"/>
  <c r="AN101" i="9"/>
  <c r="AJ101" i="9"/>
  <c r="AP101" i="9"/>
  <c r="AO101" i="9"/>
  <c r="AN60" i="9"/>
  <c r="AP60" i="9"/>
  <c r="AO60" i="9"/>
  <c r="AJ60" i="9"/>
  <c r="AO88" i="9"/>
  <c r="AN88" i="9"/>
  <c r="AP88" i="9"/>
  <c r="AJ88" i="9"/>
  <c r="AJ17" i="9"/>
  <c r="AN17" i="9"/>
  <c r="AO17" i="9"/>
  <c r="AP17" i="9"/>
  <c r="S17" i="10" s="1"/>
  <c r="AN103" i="9"/>
  <c r="AP103" i="9"/>
  <c r="AJ103" i="9"/>
  <c r="AO103" i="9"/>
  <c r="AQ11" i="9"/>
  <c r="AT11" i="9" s="1"/>
  <c r="AM11" i="9"/>
  <c r="M11" i="10" s="1"/>
  <c r="AL11" i="9"/>
  <c r="L11" i="10" s="1"/>
  <c r="AK11" i="9"/>
  <c r="K11" i="10" s="1"/>
  <c r="O11" i="10"/>
  <c r="AU11" i="9"/>
  <c r="AO63" i="9"/>
  <c r="AJ63" i="9"/>
  <c r="AP63" i="9"/>
  <c r="AN63" i="9"/>
  <c r="AO24" i="9"/>
  <c r="AN24" i="9"/>
  <c r="AJ24" i="9"/>
  <c r="AP24" i="9"/>
  <c r="AJ102" i="9"/>
  <c r="AO102" i="9"/>
  <c r="AP102" i="9"/>
  <c r="AN102" i="9"/>
  <c r="AP12" i="9"/>
  <c r="S12" i="10" s="1"/>
  <c r="AJ12" i="9"/>
  <c r="AN12" i="9"/>
  <c r="AO12" i="9"/>
  <c r="AP41" i="9"/>
  <c r="AO41" i="9"/>
  <c r="AJ41" i="9"/>
  <c r="AN41" i="9"/>
  <c r="AP79" i="9"/>
  <c r="AO79" i="9"/>
  <c r="AN79" i="9"/>
  <c r="AJ79" i="9"/>
  <c r="AP70" i="9"/>
  <c r="AO70" i="9"/>
  <c r="AJ70" i="9"/>
  <c r="AN70" i="9"/>
  <c r="AP72" i="9"/>
  <c r="AJ72" i="9"/>
  <c r="AN72" i="9"/>
  <c r="AO72" i="9"/>
  <c r="AP54" i="9"/>
  <c r="AJ54" i="9"/>
  <c r="AN54" i="9"/>
  <c r="AO54" i="9"/>
  <c r="AO14" i="9"/>
  <c r="AP14" i="9"/>
  <c r="S14" i="10" s="1"/>
  <c r="AN14" i="9"/>
  <c r="AJ14" i="9"/>
  <c r="AO96" i="9"/>
  <c r="AP96" i="9"/>
  <c r="AJ96" i="9"/>
  <c r="AN96" i="9"/>
  <c r="AO28" i="9"/>
  <c r="AJ28" i="9"/>
  <c r="AN28" i="9"/>
  <c r="AP28" i="9"/>
  <c r="AP98" i="9"/>
  <c r="AJ98" i="9"/>
  <c r="AN98" i="9"/>
  <c r="AO98" i="9"/>
  <c r="AN83" i="9"/>
  <c r="AO83" i="9"/>
  <c r="AP83" i="9"/>
  <c r="AJ83" i="9"/>
  <c r="AO32" i="9"/>
  <c r="AJ32" i="9"/>
  <c r="AP32" i="9"/>
  <c r="AN32" i="9"/>
  <c r="AP19" i="9"/>
  <c r="AN19" i="9"/>
  <c r="AJ19" i="9"/>
  <c r="AO19" i="9"/>
  <c r="AO77" i="9"/>
  <c r="AJ77" i="9"/>
  <c r="AN77" i="9"/>
  <c r="AP77" i="9"/>
  <c r="AP100" i="9"/>
  <c r="AJ100" i="9"/>
  <c r="AN100" i="9"/>
  <c r="AO100" i="9"/>
  <c r="AJ76" i="9"/>
  <c r="AO76" i="9"/>
  <c r="AP76" i="9"/>
  <c r="AN76" i="9"/>
  <c r="AO30" i="9"/>
  <c r="AN30" i="9"/>
  <c r="AP30" i="9"/>
  <c r="AJ30" i="9"/>
  <c r="AO73" i="9"/>
  <c r="AJ73" i="9"/>
  <c r="AP73" i="9"/>
  <c r="AN73" i="9"/>
  <c r="AP87" i="9"/>
  <c r="AN87" i="9"/>
  <c r="AO87" i="9"/>
  <c r="AJ87" i="9"/>
  <c r="AJ55" i="9"/>
  <c r="AP55" i="9"/>
  <c r="AN55" i="9"/>
  <c r="AO55" i="9"/>
  <c r="AJ50" i="9"/>
  <c r="AP50" i="9"/>
  <c r="AN50" i="9"/>
  <c r="AO50" i="9"/>
  <c r="AO49" i="9"/>
  <c r="AJ49" i="9"/>
  <c r="AP49" i="9"/>
  <c r="AN49" i="9"/>
  <c r="AO90" i="9"/>
  <c r="AP90" i="9"/>
  <c r="AN90" i="9"/>
  <c r="AJ90" i="9"/>
  <c r="AO16" i="9"/>
  <c r="AJ16" i="9"/>
  <c r="AN16" i="9"/>
  <c r="AP16" i="9"/>
  <c r="S16" i="10" s="1"/>
  <c r="AP92" i="9"/>
  <c r="AN92" i="9"/>
  <c r="AJ92" i="9"/>
  <c r="AO92" i="9"/>
  <c r="AJ95" i="9"/>
  <c r="AP95" i="9"/>
  <c r="AO95" i="9"/>
  <c r="AN95" i="9"/>
  <c r="S11" i="10"/>
  <c r="AW11" i="9"/>
  <c r="Q11" i="10"/>
  <c r="AV11" i="9"/>
  <c r="AJ66" i="9"/>
  <c r="AP66" i="9"/>
  <c r="AO66" i="9"/>
  <c r="AN66" i="9"/>
  <c r="AP62" i="9"/>
  <c r="AN62" i="9"/>
  <c r="AO62" i="9"/>
  <c r="AJ62" i="9"/>
  <c r="AP74" i="9"/>
  <c r="AJ74" i="9"/>
  <c r="AN74" i="9"/>
  <c r="AO74" i="9"/>
  <c r="AN27" i="9"/>
  <c r="AJ27" i="9"/>
  <c r="AP27" i="9"/>
  <c r="AO27" i="9"/>
  <c r="AJ75" i="9"/>
  <c r="AN75" i="9"/>
  <c r="AO75" i="9"/>
  <c r="AP75" i="9"/>
  <c r="AJ26" i="9"/>
  <c r="AP26" i="9"/>
  <c r="AN26" i="9"/>
  <c r="AO26" i="9"/>
  <c r="AJ43" i="9"/>
  <c r="AN43" i="9"/>
  <c r="AO43" i="9"/>
  <c r="AP43" i="9"/>
  <c r="AN40" i="9"/>
  <c r="AJ40" i="9"/>
  <c r="AO40" i="9"/>
  <c r="AP40" i="9"/>
  <c r="AN89" i="9"/>
  <c r="AJ89" i="9"/>
  <c r="AP89" i="9"/>
  <c r="AO89" i="9"/>
  <c r="AJ36" i="9"/>
  <c r="AO36" i="9"/>
  <c r="AN36" i="9"/>
  <c r="AP36" i="9"/>
  <c r="AN59" i="9"/>
  <c r="AJ59" i="9"/>
  <c r="AO59" i="9"/>
  <c r="AP59" i="9"/>
  <c r="AJ81" i="9"/>
  <c r="AO81" i="9"/>
  <c r="AN81" i="9"/>
  <c r="AP81" i="9"/>
  <c r="AP22" i="9"/>
  <c r="AO22" i="9"/>
  <c r="AN22" i="9"/>
  <c r="AJ22" i="9"/>
  <c r="AP31" i="9"/>
  <c r="AO31" i="9"/>
  <c r="AN31" i="9"/>
  <c r="AJ31" i="9"/>
  <c r="AN51" i="9"/>
  <c r="AJ51" i="9"/>
  <c r="AO51" i="9"/>
  <c r="AP51" i="9"/>
  <c r="AJ91" i="9"/>
  <c r="AO91" i="9"/>
  <c r="AP91" i="9"/>
  <c r="AN91" i="9"/>
  <c r="AO34" i="9"/>
  <c r="AJ34" i="9"/>
  <c r="AN34" i="9"/>
  <c r="AP34" i="9"/>
  <c r="AN42" i="9"/>
  <c r="AJ42" i="9"/>
  <c r="AO42" i="9"/>
  <c r="AP42" i="9"/>
  <c r="AJ15" i="9"/>
  <c r="AN15" i="9"/>
  <c r="AO15" i="9"/>
  <c r="AP15" i="9"/>
  <c r="S15" i="10" s="1"/>
  <c r="AP33" i="9"/>
  <c r="AO33" i="9"/>
  <c r="AN33" i="9"/>
  <c r="AJ33" i="9"/>
  <c r="AJ48" i="9"/>
  <c r="AP48" i="9"/>
  <c r="AO48" i="9"/>
  <c r="AN48" i="9"/>
  <c r="AJ52" i="9"/>
  <c r="AN52" i="9"/>
  <c r="AO52" i="9"/>
  <c r="AP52" i="9"/>
  <c r="AN46" i="9"/>
  <c r="AP46" i="9"/>
  <c r="AO46" i="9"/>
  <c r="AJ46" i="9"/>
  <c r="AN29" i="9"/>
  <c r="AJ29" i="9"/>
  <c r="AO29" i="9"/>
  <c r="AP29" i="9"/>
  <c r="AO53" i="9"/>
  <c r="AN53" i="9"/>
  <c r="AP53" i="9"/>
  <c r="AJ53" i="9"/>
  <c r="AP20" i="9"/>
  <c r="AO20" i="9"/>
  <c r="AJ20" i="9"/>
  <c r="AN20" i="9"/>
  <c r="AN69" i="9"/>
  <c r="AJ69" i="9"/>
  <c r="AO69" i="9"/>
  <c r="AP69" i="9"/>
  <c r="AP45" i="9"/>
  <c r="AJ45" i="9"/>
  <c r="AO45" i="9"/>
  <c r="AN45" i="9"/>
  <c r="AO71" i="9"/>
  <c r="AJ71" i="9"/>
  <c r="AP71" i="9"/>
  <c r="AN71" i="9"/>
  <c r="AO97" i="9"/>
  <c r="AP97" i="9"/>
  <c r="AJ97" i="9"/>
  <c r="AN97" i="9"/>
  <c r="AP23" i="9"/>
  <c r="AO23" i="9"/>
  <c r="AJ23" i="9"/>
  <c r="AN23" i="9"/>
  <c r="AJ61" i="9"/>
  <c r="AO61" i="9"/>
  <c r="AP61" i="9"/>
  <c r="AN61" i="9"/>
  <c r="CU98" i="9"/>
  <c r="MM33" i="9"/>
  <c r="MM37" i="9"/>
  <c r="MM41" i="9"/>
  <c r="MM45" i="9"/>
  <c r="MM49" i="9"/>
  <c r="MM53" i="9"/>
  <c r="MM57" i="9"/>
  <c r="MM61" i="9"/>
  <c r="MM65" i="9"/>
  <c r="MM69" i="9"/>
  <c r="MM73" i="9"/>
  <c r="MM77" i="9"/>
  <c r="MM81" i="9"/>
  <c r="MM85" i="9"/>
  <c r="MM89" i="9"/>
  <c r="MM93" i="9"/>
  <c r="KO36" i="9"/>
  <c r="KO40" i="9"/>
  <c r="KO44" i="9"/>
  <c r="KO48" i="9"/>
  <c r="KO52" i="9"/>
  <c r="KO56" i="9"/>
  <c r="KO60" i="9"/>
  <c r="KO64" i="9"/>
  <c r="KO68" i="9"/>
  <c r="KO72" i="9"/>
  <c r="KO76" i="9"/>
  <c r="KO80" i="9"/>
  <c r="KO84" i="9"/>
  <c r="KO88" i="9"/>
  <c r="KO92" i="9"/>
  <c r="KO96" i="9"/>
  <c r="IQ24" i="9"/>
  <c r="IQ28" i="9"/>
  <c r="IQ32" i="9"/>
  <c r="IQ36" i="9"/>
  <c r="IQ40" i="9"/>
  <c r="IQ44" i="9"/>
  <c r="IQ48" i="9"/>
  <c r="IQ52" i="9"/>
  <c r="IQ56" i="9"/>
  <c r="IQ60" i="9"/>
  <c r="IQ64" i="9"/>
  <c r="IQ68" i="9"/>
  <c r="IQ72" i="9"/>
  <c r="IQ76" i="9"/>
  <c r="IQ80" i="9"/>
  <c r="IQ84" i="9"/>
  <c r="IQ88" i="9"/>
  <c r="IQ92" i="9"/>
  <c r="IQ96" i="9"/>
  <c r="GS37" i="9"/>
  <c r="GS41" i="9"/>
  <c r="GS45" i="9"/>
  <c r="GS49" i="9"/>
  <c r="GS53" i="9"/>
  <c r="GS57" i="9"/>
  <c r="GS61" i="9"/>
  <c r="GS65" i="9"/>
  <c r="GS69" i="9"/>
  <c r="GS73" i="9"/>
  <c r="GS77" i="9"/>
  <c r="GS81" i="9"/>
  <c r="GS85" i="9"/>
  <c r="GS89" i="9"/>
  <c r="GS93" i="9"/>
  <c r="ES33" i="9"/>
  <c r="ES39" i="9"/>
  <c r="ES43" i="9"/>
  <c r="ES47" i="9"/>
  <c r="ES51" i="9"/>
  <c r="ES55" i="9"/>
  <c r="ES59" i="9"/>
  <c r="ES63" i="9"/>
  <c r="ES67" i="9"/>
  <c r="ES71" i="9"/>
  <c r="ES75" i="9"/>
  <c r="ES79" i="9"/>
  <c r="ES83" i="9"/>
  <c r="ES87" i="9"/>
  <c r="ES91" i="9"/>
  <c r="ES95" i="9"/>
  <c r="CU19" i="9"/>
  <c r="CU23" i="9"/>
  <c r="CU27" i="9"/>
  <c r="CU31" i="9"/>
  <c r="CU35" i="9"/>
  <c r="CU39" i="9"/>
  <c r="CU43" i="9"/>
  <c r="CU47" i="9"/>
  <c r="CU51" i="9"/>
  <c r="CU55" i="9"/>
  <c r="CU59" i="9"/>
  <c r="CU63" i="9"/>
  <c r="CU67" i="9"/>
  <c r="CU71" i="9"/>
  <c r="CU75" i="9"/>
  <c r="CU79" i="9"/>
  <c r="CU83" i="9"/>
  <c r="AW49" i="9"/>
  <c r="AW41" i="9"/>
  <c r="AW43" i="9"/>
  <c r="AW55" i="9"/>
  <c r="AW57" i="9"/>
  <c r="AW58" i="9"/>
  <c r="AW63" i="9"/>
  <c r="AW67" i="9"/>
  <c r="AW71" i="9"/>
  <c r="AW75" i="9"/>
  <c r="AW79" i="9"/>
  <c r="AW83" i="9"/>
  <c r="AW87" i="9"/>
  <c r="AW91" i="9"/>
  <c r="MM34" i="9"/>
  <c r="MM38" i="9"/>
  <c r="MM42" i="9"/>
  <c r="MM46" i="9"/>
  <c r="MM50" i="9"/>
  <c r="MM54" i="9"/>
  <c r="MM58" i="9"/>
  <c r="MM62" i="9"/>
  <c r="MM66" i="9"/>
  <c r="MM70" i="9"/>
  <c r="MM74" i="9"/>
  <c r="MM78" i="9"/>
  <c r="MM82" i="9"/>
  <c r="MM86" i="9"/>
  <c r="MM90" i="9"/>
  <c r="MM94" i="9"/>
  <c r="KO35" i="9"/>
  <c r="KO39" i="9"/>
  <c r="KO43" i="9"/>
  <c r="KO47" i="9"/>
  <c r="KO51" i="9"/>
  <c r="KO55" i="9"/>
  <c r="KO59" i="9"/>
  <c r="KO63" i="9"/>
  <c r="KO67" i="9"/>
  <c r="KO71" i="9"/>
  <c r="KO75" i="9"/>
  <c r="KO79" i="9"/>
  <c r="KO83" i="9"/>
  <c r="KO87" i="9"/>
  <c r="KO91" i="9"/>
  <c r="KO95" i="9"/>
  <c r="IQ23" i="9"/>
  <c r="IQ27" i="9"/>
  <c r="IQ31" i="9"/>
  <c r="IQ35" i="9"/>
  <c r="IQ39" i="9"/>
  <c r="IQ43" i="9"/>
  <c r="IQ47" i="9"/>
  <c r="IQ51" i="9"/>
  <c r="IQ55" i="9"/>
  <c r="IQ59" i="9"/>
  <c r="IQ63" i="9"/>
  <c r="IQ67" i="9"/>
  <c r="IQ71" i="9"/>
  <c r="IQ75" i="9"/>
  <c r="IQ79" i="9"/>
  <c r="IQ83" i="9"/>
  <c r="IQ87" i="9"/>
  <c r="IQ91" i="9"/>
  <c r="IQ95" i="9"/>
  <c r="GS38" i="9"/>
  <c r="GS42" i="9"/>
  <c r="GS46" i="9"/>
  <c r="GS50" i="9"/>
  <c r="GS54" i="9"/>
  <c r="GS58" i="9"/>
  <c r="GS62" i="9"/>
  <c r="GS66" i="9"/>
  <c r="GS70" i="9"/>
  <c r="GS74" i="9"/>
  <c r="GS78" i="9"/>
  <c r="GS82" i="9"/>
  <c r="GS86" i="9"/>
  <c r="GS90" i="9"/>
  <c r="GS94" i="9"/>
  <c r="ES36" i="9"/>
  <c r="ES40" i="9"/>
  <c r="ES44" i="9"/>
  <c r="ES48" i="9"/>
  <c r="ES52" i="9"/>
  <c r="ES56" i="9"/>
  <c r="ES60" i="9"/>
  <c r="ES64" i="9"/>
  <c r="ES68" i="9"/>
  <c r="ES72" i="9"/>
  <c r="ES76" i="9"/>
  <c r="ES80" i="9"/>
  <c r="ES84" i="9"/>
  <c r="ES88" i="9"/>
  <c r="ES92" i="9"/>
  <c r="ES96" i="9"/>
  <c r="CU18" i="9"/>
  <c r="CU22" i="9"/>
  <c r="CU26" i="9"/>
  <c r="CU30" i="9"/>
  <c r="CU34" i="9"/>
  <c r="CU38" i="9"/>
  <c r="CU42" i="9"/>
  <c r="CU46" i="9"/>
  <c r="CU50" i="9"/>
  <c r="CU54" i="9"/>
  <c r="CU58" i="9"/>
  <c r="CU62" i="9"/>
  <c r="CU66" i="9"/>
  <c r="CU70" i="9"/>
  <c r="CU74" i="9"/>
  <c r="CU78" i="9"/>
  <c r="CU82" i="9"/>
  <c r="CU86" i="9"/>
  <c r="AW39" i="9"/>
  <c r="AW51" i="9"/>
  <c r="AW53" i="9"/>
  <c r="AW45" i="9"/>
  <c r="AW47" i="9"/>
  <c r="AW60" i="9"/>
  <c r="AW64" i="9"/>
  <c r="AW68" i="9"/>
  <c r="AW72" i="9"/>
  <c r="AW76" i="9"/>
  <c r="AW80" i="9"/>
  <c r="AW84" i="9"/>
  <c r="AW88" i="9"/>
  <c r="ES30" i="9"/>
  <c r="GS35" i="9"/>
  <c r="GS26" i="9"/>
  <c r="ES34" i="9"/>
  <c r="ES23" i="9"/>
  <c r="GS33" i="9"/>
  <c r="ES21" i="9"/>
  <c r="ES26" i="9"/>
  <c r="CU87" i="9"/>
  <c r="GS29" i="9"/>
  <c r="GS27" i="9"/>
  <c r="CU16" i="9"/>
  <c r="GS23" i="9"/>
  <c r="GS31" i="9"/>
  <c r="GS34" i="9"/>
  <c r="ES29" i="9"/>
  <c r="GS28" i="9"/>
  <c r="AW37" i="9"/>
  <c r="CU88" i="9"/>
  <c r="MM28" i="9"/>
  <c r="MM20" i="9"/>
  <c r="MM29" i="9"/>
  <c r="MM23" i="9"/>
  <c r="MM24" i="9"/>
  <c r="KO33" i="9"/>
  <c r="AW22" i="9"/>
  <c r="AW34" i="9"/>
  <c r="AW24" i="9"/>
  <c r="KO32" i="9"/>
  <c r="KO29" i="9"/>
  <c r="KO23" i="9"/>
  <c r="AW25" i="9"/>
  <c r="AW29" i="9"/>
  <c r="AW36" i="9"/>
  <c r="AW26" i="9"/>
  <c r="KO31" i="9"/>
  <c r="KO17" i="9"/>
  <c r="KO20" i="9"/>
  <c r="KO26" i="9"/>
  <c r="CU89" i="9"/>
  <c r="KO18" i="9"/>
  <c r="AW95" i="9"/>
  <c r="AW96" i="9"/>
  <c r="MM19" i="9"/>
  <c r="MM21" i="9"/>
  <c r="CU93" i="9"/>
  <c r="MM31" i="9"/>
  <c r="MM35" i="9"/>
  <c r="MM39" i="9"/>
  <c r="MM59" i="9"/>
  <c r="MM67" i="9"/>
  <c r="MM75" i="9"/>
  <c r="MM83" i="9"/>
  <c r="MM91" i="9"/>
  <c r="KO34" i="9"/>
  <c r="KO38" i="9"/>
  <c r="KO42" i="9"/>
  <c r="KO46" i="9"/>
  <c r="KO50" i="9"/>
  <c r="KO54" i="9"/>
  <c r="KO58" i="9"/>
  <c r="KO62" i="9"/>
  <c r="KO66" i="9"/>
  <c r="KO70" i="9"/>
  <c r="KO74" i="9"/>
  <c r="KO82" i="9"/>
  <c r="KO86" i="9"/>
  <c r="KO90" i="9"/>
  <c r="KO94" i="9"/>
  <c r="IQ22" i="9"/>
  <c r="IQ26" i="9"/>
  <c r="IQ30" i="9"/>
  <c r="IQ34" i="9"/>
  <c r="IQ38" i="9"/>
  <c r="IQ42" i="9"/>
  <c r="IQ46" i="9"/>
  <c r="IQ50" i="9"/>
  <c r="IQ54" i="9"/>
  <c r="IQ58" i="9"/>
  <c r="IQ62" i="9"/>
  <c r="IQ66" i="9"/>
  <c r="IQ70" i="9"/>
  <c r="IQ74" i="9"/>
  <c r="IQ78" i="9"/>
  <c r="IQ82" i="9"/>
  <c r="IQ86" i="9"/>
  <c r="IQ90" i="9"/>
  <c r="IQ94" i="9"/>
  <c r="GS39" i="9"/>
  <c r="GS43" i="9"/>
  <c r="GS47" i="9"/>
  <c r="GS51" i="9"/>
  <c r="GS59" i="9"/>
  <c r="GS63" i="9"/>
  <c r="GS67" i="9"/>
  <c r="GS71" i="9"/>
  <c r="GS75" i="9"/>
  <c r="GS79" i="9"/>
  <c r="GS83" i="9"/>
  <c r="GS87" i="9"/>
  <c r="GS91" i="9"/>
  <c r="GS95" i="9"/>
  <c r="ES37" i="9"/>
  <c r="ES41" i="9"/>
  <c r="ES49" i="9"/>
  <c r="ES53" i="9"/>
  <c r="ES57" i="9"/>
  <c r="ES61" i="9"/>
  <c r="ES65" i="9"/>
  <c r="ES69" i="9"/>
  <c r="ES77" i="9"/>
  <c r="ES81" i="9"/>
  <c r="ES89" i="9"/>
  <c r="ES93" i="9"/>
  <c r="CU21" i="9"/>
  <c r="CU25" i="9"/>
  <c r="CU33" i="9"/>
  <c r="CU41" i="9"/>
  <c r="CU45" i="9"/>
  <c r="CU53" i="9"/>
  <c r="CU61" i="9"/>
  <c r="CU69" i="9"/>
  <c r="CU77" i="9"/>
  <c r="CU85" i="9"/>
  <c r="AW42" i="9"/>
  <c r="AW54" i="9"/>
  <c r="AW59" i="9"/>
  <c r="AW65" i="9"/>
  <c r="AW69" i="9"/>
  <c r="AW77" i="9"/>
  <c r="AW85" i="9"/>
  <c r="MM32" i="9"/>
  <c r="MM40" i="9"/>
  <c r="MM44" i="9"/>
  <c r="MM52" i="9"/>
  <c r="MM56" i="9"/>
  <c r="MM64" i="9"/>
  <c r="MM72" i="9"/>
  <c r="MM80" i="9"/>
  <c r="MM84" i="9"/>
  <c r="MM92" i="9"/>
  <c r="KO37" i="9"/>
  <c r="KO45" i="9"/>
  <c r="KO49" i="9"/>
  <c r="KO57" i="9"/>
  <c r="KO65" i="9"/>
  <c r="KO69" i="9"/>
  <c r="KO77" i="9"/>
  <c r="KO85" i="9"/>
  <c r="KO93" i="9"/>
  <c r="IQ21" i="9"/>
  <c r="IQ29" i="9"/>
  <c r="IQ37" i="9"/>
  <c r="GS40" i="9"/>
  <c r="GS68" i="9"/>
  <c r="GS80" i="9"/>
  <c r="GS88" i="9"/>
  <c r="GS96" i="9"/>
  <c r="ES42" i="9"/>
  <c r="ES50" i="9"/>
  <c r="ES58" i="9"/>
  <c r="ES62" i="9"/>
  <c r="ES70" i="9"/>
  <c r="ES78" i="9"/>
  <c r="ES86" i="9"/>
  <c r="ES94" i="9"/>
  <c r="CU72" i="9"/>
  <c r="AW56" i="9"/>
  <c r="AW66" i="9"/>
  <c r="AW74" i="9"/>
  <c r="AW82" i="9"/>
  <c r="AW90" i="9"/>
  <c r="GS22" i="9"/>
  <c r="ES35" i="9"/>
  <c r="ES31" i="9"/>
  <c r="ES27" i="9"/>
  <c r="AW92" i="9"/>
  <c r="AW35" i="9"/>
  <c r="ES25" i="9"/>
  <c r="MM22" i="9"/>
  <c r="KO28" i="9"/>
  <c r="KO25" i="9"/>
  <c r="AW32" i="9"/>
  <c r="AW28" i="9"/>
  <c r="AW31" i="9"/>
  <c r="KO30" i="9"/>
  <c r="KO24" i="9"/>
  <c r="KO19" i="9"/>
  <c r="AW33" i="9"/>
  <c r="AW27" i="9"/>
  <c r="AW30" i="9"/>
  <c r="CU94" i="9"/>
  <c r="MM43" i="9"/>
  <c r="MM47" i="9"/>
  <c r="MM51" i="9"/>
  <c r="MM55" i="9"/>
  <c r="MM63" i="9"/>
  <c r="MM71" i="9"/>
  <c r="MM79" i="9"/>
  <c r="MM87" i="9"/>
  <c r="MM95" i="9"/>
  <c r="KO78" i="9"/>
  <c r="GS55" i="9"/>
  <c r="ES45" i="9"/>
  <c r="ES73" i="9"/>
  <c r="ES85" i="9"/>
  <c r="CU17" i="9"/>
  <c r="CU29" i="9"/>
  <c r="CU37" i="9"/>
  <c r="CU49" i="9"/>
  <c r="CU57" i="9"/>
  <c r="CU65" i="9"/>
  <c r="CU73" i="9"/>
  <c r="CU81" i="9"/>
  <c r="AW50" i="9"/>
  <c r="AW46" i="9"/>
  <c r="AW61" i="9"/>
  <c r="AW73" i="9"/>
  <c r="AW81" i="9"/>
  <c r="AW89" i="9"/>
  <c r="MM36" i="9"/>
  <c r="MM48" i="9"/>
  <c r="MM60" i="9"/>
  <c r="MM68" i="9"/>
  <c r="MM76" i="9"/>
  <c r="MM88" i="9"/>
  <c r="MM96" i="9"/>
  <c r="KO41" i="9"/>
  <c r="KO53" i="9"/>
  <c r="KO61" i="9"/>
  <c r="KO73" i="9"/>
  <c r="KO81" i="9"/>
  <c r="KO89" i="9"/>
  <c r="IQ25" i="9"/>
  <c r="IQ33" i="9"/>
  <c r="IQ41" i="9"/>
  <c r="IQ45" i="9"/>
  <c r="IQ49" i="9"/>
  <c r="IQ53" i="9"/>
  <c r="IQ57" i="9"/>
  <c r="IQ61" i="9"/>
  <c r="IQ65" i="9"/>
  <c r="IQ69" i="9"/>
  <c r="IQ73" i="9"/>
  <c r="IQ77" i="9"/>
  <c r="IQ81" i="9"/>
  <c r="IQ85" i="9"/>
  <c r="IQ89" i="9"/>
  <c r="IQ93" i="9"/>
  <c r="GS36" i="9"/>
  <c r="GS44" i="9"/>
  <c r="GS48" i="9"/>
  <c r="GS52" i="9"/>
  <c r="GS56" i="9"/>
  <c r="GS60" i="9"/>
  <c r="GS64" i="9"/>
  <c r="GS72" i="9"/>
  <c r="GS76" i="9"/>
  <c r="GS84" i="9"/>
  <c r="GS92" i="9"/>
  <c r="ES38" i="9"/>
  <c r="ES46" i="9"/>
  <c r="ES54" i="9"/>
  <c r="ES66" i="9"/>
  <c r="ES74" i="9"/>
  <c r="ES82" i="9"/>
  <c r="ES90" i="9"/>
  <c r="CU20" i="9"/>
  <c r="CU24" i="9"/>
  <c r="CU28" i="9"/>
  <c r="CU32" i="9"/>
  <c r="CU36" i="9"/>
  <c r="CU40" i="9"/>
  <c r="CU44" i="9"/>
  <c r="CU48" i="9"/>
  <c r="CU52" i="9"/>
  <c r="CU56" i="9"/>
  <c r="CU60" i="9"/>
  <c r="CU64" i="9"/>
  <c r="CU68" i="9"/>
  <c r="CU76" i="9"/>
  <c r="CU80" i="9"/>
  <c r="CU84" i="9"/>
  <c r="AW38" i="9"/>
  <c r="AW40" i="9"/>
  <c r="AW52" i="9"/>
  <c r="AW44" i="9"/>
  <c r="AW48" i="9"/>
  <c r="AW62" i="9"/>
  <c r="AW70" i="9"/>
  <c r="AW78" i="9"/>
  <c r="AW86" i="9"/>
  <c r="GS32" i="9"/>
  <c r="ES24" i="9"/>
  <c r="ES28" i="9"/>
  <c r="GS25" i="9"/>
  <c r="ES22" i="9"/>
  <c r="ES32" i="9"/>
  <c r="GS21" i="9"/>
  <c r="GS24" i="9"/>
  <c r="GS30" i="9"/>
  <c r="AW93" i="9"/>
  <c r="MM26" i="9"/>
  <c r="MM25" i="9"/>
  <c r="MM30" i="9"/>
  <c r="AW23" i="9"/>
  <c r="AW94" i="9"/>
  <c r="KO27" i="9"/>
  <c r="KO22" i="9"/>
  <c r="KO21" i="9"/>
  <c r="CU90" i="9"/>
  <c r="MM27" i="9"/>
  <c r="CU91" i="9"/>
  <c r="CU92" i="9"/>
  <c r="CU95" i="9"/>
  <c r="CU96" i="9"/>
  <c r="KO97" i="9"/>
  <c r="IQ97" i="9"/>
  <c r="AW21" i="9"/>
  <c r="AW97" i="9"/>
  <c r="CU97" i="9"/>
  <c r="GS97" i="9"/>
  <c r="MM97" i="9"/>
  <c r="ES97" i="9"/>
  <c r="AW20" i="9"/>
  <c r="AW19" i="9"/>
  <c r="AW18" i="9"/>
  <c r="IQ98" i="9"/>
  <c r="ES98" i="9"/>
  <c r="AW98" i="9"/>
  <c r="GS98" i="9"/>
  <c r="MM98" i="9"/>
  <c r="KO98" i="9"/>
  <c r="MM99" i="9"/>
  <c r="ES99" i="9"/>
  <c r="KO99" i="9"/>
  <c r="GS99" i="9"/>
  <c r="AW99" i="9"/>
  <c r="IQ99" i="9"/>
  <c r="CU99" i="9"/>
  <c r="CU100" i="9"/>
  <c r="MM100" i="9"/>
  <c r="AW100" i="9"/>
  <c r="GS100" i="9"/>
  <c r="KO100" i="9"/>
  <c r="ES100" i="9"/>
  <c r="IQ100" i="9"/>
  <c r="CU101" i="9"/>
  <c r="ES101" i="9"/>
  <c r="KO101" i="9"/>
  <c r="AW101" i="9"/>
  <c r="MM101" i="9"/>
  <c r="GS101" i="9"/>
  <c r="IQ101" i="9"/>
  <c r="GS102" i="9"/>
  <c r="AW102" i="9"/>
  <c r="MM102" i="9"/>
  <c r="CU102" i="9"/>
  <c r="IQ102" i="9"/>
  <c r="KO102" i="9"/>
  <c r="ES102" i="9"/>
  <c r="CU15" i="9"/>
  <c r="CN75" i="9"/>
  <c r="CH75" i="9"/>
  <c r="CL75" i="9"/>
  <c r="CM75" i="9"/>
  <c r="CN55" i="9"/>
  <c r="CH55" i="9"/>
  <c r="CM55" i="9"/>
  <c r="CL55" i="9"/>
  <c r="CH76" i="9"/>
  <c r="CM76" i="9"/>
  <c r="CL76" i="9"/>
  <c r="CN76" i="9"/>
  <c r="CM40" i="9"/>
  <c r="CL40" i="9"/>
  <c r="CH40" i="9"/>
  <c r="CN40" i="9"/>
  <c r="CN16" i="9"/>
  <c r="CM16" i="9"/>
  <c r="CH16" i="9"/>
  <c r="CL16" i="9"/>
  <c r="CH77" i="9"/>
  <c r="CL77" i="9"/>
  <c r="CM77" i="9"/>
  <c r="CN77" i="9"/>
  <c r="CH20" i="9"/>
  <c r="CN20" i="9"/>
  <c r="CM20" i="9"/>
  <c r="CL20" i="9"/>
  <c r="CH67" i="9"/>
  <c r="CM67" i="9"/>
  <c r="CN67" i="9"/>
  <c r="CL67" i="9"/>
  <c r="CH23" i="9"/>
  <c r="CN23" i="9"/>
  <c r="CL23" i="9"/>
  <c r="CM23" i="9"/>
  <c r="CH45" i="9"/>
  <c r="CM45" i="9"/>
  <c r="CL45" i="9"/>
  <c r="CN45" i="9"/>
  <c r="CN80" i="9"/>
  <c r="CH80" i="9"/>
  <c r="CM80" i="9"/>
  <c r="CL80" i="9"/>
  <c r="CH26" i="9"/>
  <c r="CM26" i="9"/>
  <c r="CL26" i="9"/>
  <c r="CN26" i="9"/>
  <c r="EL47" i="9"/>
  <c r="EJ47" i="9"/>
  <c r="EK47" i="9"/>
  <c r="EF47" i="9"/>
  <c r="EF15" i="9"/>
  <c r="EF60" i="9"/>
  <c r="EL60" i="9"/>
  <c r="EK60" i="9"/>
  <c r="EJ60" i="9"/>
  <c r="EL11" i="9"/>
  <c r="S11" i="13" s="1"/>
  <c r="EJ11" i="9"/>
  <c r="O11" i="13" s="1"/>
  <c r="EF11" i="9"/>
  <c r="EK11" i="9"/>
  <c r="Q11" i="13" s="1"/>
  <c r="EF40" i="9"/>
  <c r="EJ40" i="9"/>
  <c r="EK40" i="9"/>
  <c r="EL40" i="9"/>
  <c r="EJ71" i="9"/>
  <c r="EL97" i="9"/>
  <c r="EK97" i="9"/>
  <c r="EJ97" i="9"/>
  <c r="EF97" i="9"/>
  <c r="EF21" i="9"/>
  <c r="EK21" i="9"/>
  <c r="Q21" i="13" s="1"/>
  <c r="EL21" i="9"/>
  <c r="EJ21" i="9"/>
  <c r="O21" i="13" s="1"/>
  <c r="EK20" i="9"/>
  <c r="ER20" i="9" s="1"/>
  <c r="EL38" i="9"/>
  <c r="EJ38" i="9"/>
  <c r="EF38" i="9"/>
  <c r="EK38" i="9"/>
  <c r="EK64" i="9"/>
  <c r="EL64" i="9"/>
  <c r="EJ64" i="9"/>
  <c r="EF64" i="9"/>
  <c r="EK29" i="9"/>
  <c r="Q29" i="13" s="1"/>
  <c r="EF43" i="9"/>
  <c r="EK43" i="9"/>
  <c r="EL43" i="9"/>
  <c r="EJ43" i="9"/>
  <c r="EK65" i="9"/>
  <c r="EJ65" i="9"/>
  <c r="EL65" i="9"/>
  <c r="EF65" i="9"/>
  <c r="EK87" i="9"/>
  <c r="EK44" i="9"/>
  <c r="EJ44" i="9"/>
  <c r="EF44" i="9"/>
  <c r="EL44" i="9"/>
  <c r="EL27" i="9"/>
  <c r="EJ42" i="9"/>
  <c r="EL42" i="9"/>
  <c r="EF42" i="9"/>
  <c r="EK42" i="9"/>
  <c r="ME13" i="9"/>
  <c r="MF13" i="9"/>
  <c r="T13" i="17" s="1"/>
  <c r="MD13" i="9"/>
  <c r="LY13" i="9"/>
  <c r="KA82" i="9"/>
  <c r="KF82" i="9"/>
  <c r="KH82" i="9"/>
  <c r="KG82" i="9"/>
  <c r="KG50" i="9"/>
  <c r="KF50" i="9"/>
  <c r="KA50" i="9"/>
  <c r="KH50" i="9"/>
  <c r="KA53" i="9"/>
  <c r="KH53" i="9"/>
  <c r="KF53" i="9"/>
  <c r="KG53" i="9"/>
  <c r="KH12" i="9"/>
  <c r="T12" i="16" s="1"/>
  <c r="KG12" i="9"/>
  <c r="KF12" i="9"/>
  <c r="KA12" i="9"/>
  <c r="KA34" i="9"/>
  <c r="KG34" i="9"/>
  <c r="KF34" i="9"/>
  <c r="KH34" i="9"/>
  <c r="KF59" i="9"/>
  <c r="KF64" i="9"/>
  <c r="KA64" i="9"/>
  <c r="KG64" i="9"/>
  <c r="KH64" i="9"/>
  <c r="KA95" i="9"/>
  <c r="KG95" i="9"/>
  <c r="KF95" i="9"/>
  <c r="KH95" i="9"/>
  <c r="KG58" i="9"/>
  <c r="KA58" i="9"/>
  <c r="KF58" i="9"/>
  <c r="KH58" i="9"/>
  <c r="KF17" i="9"/>
  <c r="P17" i="16" s="1"/>
  <c r="KH17" i="9"/>
  <c r="T17" i="16" s="1"/>
  <c r="KA17" i="9"/>
  <c r="KG17" i="9"/>
  <c r="R17" i="16" s="1"/>
  <c r="KF20" i="9"/>
  <c r="P20" i="16" s="1"/>
  <c r="KA20" i="9"/>
  <c r="KG20" i="9"/>
  <c r="R20" i="16" s="1"/>
  <c r="KH20" i="9"/>
  <c r="T20" i="16" s="1"/>
  <c r="KA33" i="9"/>
  <c r="KH33" i="9"/>
  <c r="T33" i="16" s="1"/>
  <c r="KG33" i="9"/>
  <c r="R33" i="16" s="1"/>
  <c r="KF33" i="9"/>
  <c r="P33" i="16" s="1"/>
  <c r="KG31" i="9"/>
  <c r="R31" i="16" s="1"/>
  <c r="KF31" i="9"/>
  <c r="P31" i="16" s="1"/>
  <c r="KA31" i="9"/>
  <c r="KH31" i="9"/>
  <c r="GK42" i="9"/>
  <c r="GL42" i="9"/>
  <c r="GJ42" i="9"/>
  <c r="GE42" i="9"/>
  <c r="GL66" i="9"/>
  <c r="GE66" i="9"/>
  <c r="GJ66" i="9"/>
  <c r="GK66" i="9"/>
  <c r="GK89" i="9"/>
  <c r="GL89" i="9"/>
  <c r="GJ89" i="9"/>
  <c r="GE89" i="9"/>
  <c r="GJ95" i="9"/>
  <c r="GE95" i="9"/>
  <c r="GL95" i="9"/>
  <c r="GK95" i="9"/>
  <c r="GK20" i="9"/>
  <c r="GL20" i="9"/>
  <c r="T20" i="14" s="1"/>
  <c r="GE20" i="9"/>
  <c r="GJ20" i="9"/>
  <c r="GE12" i="9"/>
  <c r="GJ12" i="9"/>
  <c r="GK12" i="9"/>
  <c r="GL12" i="9"/>
  <c r="T12" i="14" s="1"/>
  <c r="GK79" i="9"/>
  <c r="GE79" i="9"/>
  <c r="GL79" i="9"/>
  <c r="GJ79" i="9"/>
  <c r="GK86" i="9"/>
  <c r="GL86" i="9"/>
  <c r="GJ86" i="9"/>
  <c r="GE86" i="9"/>
  <c r="GL36" i="9"/>
  <c r="GK36" i="9"/>
  <c r="GJ36" i="9"/>
  <c r="GE36" i="9"/>
  <c r="GK16" i="9"/>
  <c r="GL16" i="9"/>
  <c r="T16" i="14" s="1"/>
  <c r="GE16" i="9"/>
  <c r="GJ16" i="9"/>
  <c r="GL85" i="9"/>
  <c r="GE85" i="9"/>
  <c r="GK85" i="9"/>
  <c r="GJ85" i="9"/>
  <c r="GL32" i="9"/>
  <c r="T32" i="14" s="1"/>
  <c r="GK32" i="9"/>
  <c r="GE32" i="9"/>
  <c r="GJ32" i="9"/>
  <c r="P32" i="14" s="1"/>
  <c r="AQ68" i="9" l="1"/>
  <c r="EL99" i="9"/>
  <c r="EJ98" i="9"/>
  <c r="EF72" i="9"/>
  <c r="EM72" i="9" s="1"/>
  <c r="EL90" i="9"/>
  <c r="EF89" i="9"/>
  <c r="EF58" i="9"/>
  <c r="EM58" i="9" s="1"/>
  <c r="EJ82" i="9"/>
  <c r="AK68" i="9"/>
  <c r="EK67" i="9"/>
  <c r="EJ23" i="9"/>
  <c r="O23" i="13" s="1"/>
  <c r="EL89" i="9"/>
  <c r="EJ58" i="9"/>
  <c r="EL28" i="9"/>
  <c r="S28" i="13" s="1"/>
  <c r="EL82" i="9"/>
  <c r="EL55" i="9"/>
  <c r="EL52" i="9"/>
  <c r="EJ67" i="9"/>
  <c r="EL23" i="9"/>
  <c r="EL29" i="9"/>
  <c r="S29" i="13" s="1"/>
  <c r="EL20" i="9"/>
  <c r="S20" i="13" s="1"/>
  <c r="EK71" i="9"/>
  <c r="EL15" i="9"/>
  <c r="S15" i="13" s="1"/>
  <c r="EJ99" i="9"/>
  <c r="EF55" i="9"/>
  <c r="EF98" i="9"/>
  <c r="EF52" i="9"/>
  <c r="EH52" i="9" s="1"/>
  <c r="EK72" i="9"/>
  <c r="EJ90" i="9"/>
  <c r="EJ27" i="9"/>
  <c r="O27" i="13" s="1"/>
  <c r="EK28" i="9"/>
  <c r="Q28" i="13" s="1"/>
  <c r="EL68" i="9"/>
  <c r="EL24" i="9"/>
  <c r="S24" i="13" s="1"/>
  <c r="EL53" i="9"/>
  <c r="EL57" i="9"/>
  <c r="EK93" i="9"/>
  <c r="EK77" i="9"/>
  <c r="KA28" i="9"/>
  <c r="EL67" i="9"/>
  <c r="EF27" i="9"/>
  <c r="EI27" i="9" s="1"/>
  <c r="M27" i="13" s="1"/>
  <c r="EF23" i="9"/>
  <c r="EG23" i="9" s="1"/>
  <c r="K23" i="13" s="1"/>
  <c r="EJ89" i="9"/>
  <c r="EJ29" i="9"/>
  <c r="O29" i="13" s="1"/>
  <c r="EK58" i="9"/>
  <c r="EF20" i="9"/>
  <c r="EM20" i="9" s="1"/>
  <c r="EJ28" i="9"/>
  <c r="O28" i="13" s="1"/>
  <c r="EL71" i="9"/>
  <c r="EK82" i="9"/>
  <c r="EJ15" i="9"/>
  <c r="O15" i="13" s="1"/>
  <c r="AL68" i="9"/>
  <c r="EF99" i="9"/>
  <c r="EM99" i="9" s="1"/>
  <c r="EJ68" i="9"/>
  <c r="EJ55" i="9"/>
  <c r="EK24" i="9"/>
  <c r="Q24" i="13" s="1"/>
  <c r="EK98" i="9"/>
  <c r="EJ53" i="9"/>
  <c r="EK52" i="9"/>
  <c r="EF57" i="9"/>
  <c r="EM57" i="9" s="1"/>
  <c r="EL72" i="9"/>
  <c r="EL93" i="9"/>
  <c r="EF90" i="9"/>
  <c r="EI90" i="9" s="1"/>
  <c r="EF77" i="9"/>
  <c r="EM77" i="9" s="1"/>
  <c r="KA15" i="9"/>
  <c r="KI15" i="9" s="1"/>
  <c r="KL15" i="9" s="1"/>
  <c r="EJ54" i="9"/>
  <c r="KF22" i="9"/>
  <c r="P22" i="16" s="1"/>
  <c r="KH90" i="9"/>
  <c r="EK36" i="9"/>
  <c r="GE40" i="9"/>
  <c r="GG40" i="9" s="1"/>
  <c r="CH63" i="9"/>
  <c r="CI63" i="9" s="1"/>
  <c r="GK38" i="9"/>
  <c r="GE72" i="9"/>
  <c r="GG72" i="9" s="1"/>
  <c r="EK50" i="9"/>
  <c r="KG45" i="9"/>
  <c r="GE46" i="9"/>
  <c r="GH46" i="9" s="1"/>
  <c r="KA35" i="9"/>
  <c r="KB35" i="9" s="1"/>
  <c r="K35" i="16" s="1"/>
  <c r="EJ100" i="9"/>
  <c r="CH86" i="9"/>
  <c r="CJ86" i="9" s="1"/>
  <c r="EJ31" i="9"/>
  <c r="O31" i="13" s="1"/>
  <c r="EL46" i="9"/>
  <c r="KG59" i="9"/>
  <c r="EF78" i="9"/>
  <c r="EG78" i="9" s="1"/>
  <c r="KG76" i="9"/>
  <c r="KA39" i="9"/>
  <c r="KI39" i="9" s="1"/>
  <c r="EL41" i="9"/>
  <c r="EF16" i="9"/>
  <c r="EH16" i="9" s="1"/>
  <c r="L16" i="13" s="1"/>
  <c r="EK17" i="9"/>
  <c r="Q17" i="13" s="1"/>
  <c r="KH76" i="9"/>
  <c r="EJ84" i="9"/>
  <c r="KG86" i="9"/>
  <c r="KH61" i="9"/>
  <c r="KA59" i="9"/>
  <c r="KI59" i="9" s="1"/>
  <c r="KG55" i="9"/>
  <c r="EJ16" i="9"/>
  <c r="O16" i="13" s="1"/>
  <c r="EK49" i="9"/>
  <c r="KA67" i="9"/>
  <c r="KC67" i="9" s="1"/>
  <c r="KH23" i="9"/>
  <c r="T23" i="16" s="1"/>
  <c r="KH51" i="9"/>
  <c r="KA25" i="9"/>
  <c r="KI25" i="9" s="1"/>
  <c r="EJ41" i="9"/>
  <c r="EK78" i="9"/>
  <c r="EK70" i="9"/>
  <c r="EF17" i="9"/>
  <c r="EG17" i="9" s="1"/>
  <c r="K17" i="13" s="1"/>
  <c r="KG67" i="9"/>
  <c r="KF15" i="9"/>
  <c r="KM15" i="9" s="1"/>
  <c r="KA61" i="9"/>
  <c r="KI61" i="9" s="1"/>
  <c r="KF23" i="9"/>
  <c r="P23" i="16" s="1"/>
  <c r="KG51" i="9"/>
  <c r="KF55" i="9"/>
  <c r="EL36" i="9"/>
  <c r="EK79" i="9"/>
  <c r="EL70" i="9"/>
  <c r="EJ46" i="9"/>
  <c r="EF96" i="9"/>
  <c r="EG96" i="9" s="1"/>
  <c r="GK35" i="9"/>
  <c r="R35" i="14" s="1"/>
  <c r="KH86" i="9"/>
  <c r="KA76" i="9"/>
  <c r="KC76" i="9" s="1"/>
  <c r="KA23" i="9"/>
  <c r="KB23" i="9" s="1"/>
  <c r="KF51" i="9"/>
  <c r="KG39" i="9"/>
  <c r="KG25" i="9"/>
  <c r="R25" i="16" s="1"/>
  <c r="EF87" i="9"/>
  <c r="EG87" i="9" s="1"/>
  <c r="EL79" i="9"/>
  <c r="EF84" i="9"/>
  <c r="EI84" i="9" s="1"/>
  <c r="EL49" i="9"/>
  <c r="EJ96" i="9"/>
  <c r="EJ32" i="9"/>
  <c r="O32" i="13" s="1"/>
  <c r="GL43" i="9"/>
  <c r="KF81" i="9"/>
  <c r="CL30" i="9"/>
  <c r="GL48" i="9"/>
  <c r="GL100" i="9"/>
  <c r="CM97" i="9"/>
  <c r="CN84" i="9"/>
  <c r="GE91" i="9"/>
  <c r="GF91" i="9" s="1"/>
  <c r="GJ77" i="9"/>
  <c r="GE47" i="9"/>
  <c r="GH47" i="9" s="1"/>
  <c r="KG54" i="9"/>
  <c r="KH83" i="9"/>
  <c r="EL88" i="9"/>
  <c r="GK24" i="9"/>
  <c r="KG32" i="9"/>
  <c r="R32" i="16" s="1"/>
  <c r="EJ92" i="9"/>
  <c r="EL62" i="9"/>
  <c r="CL60" i="9"/>
  <c r="GK98" i="9"/>
  <c r="GK49" i="9"/>
  <c r="GL97" i="9"/>
  <c r="KH29" i="9"/>
  <c r="T29" i="16" s="1"/>
  <c r="KH73" i="9"/>
  <c r="KG68" i="9"/>
  <c r="KH40" i="9"/>
  <c r="EJ22" i="9"/>
  <c r="O22" i="13" s="1"/>
  <c r="CL17" i="9"/>
  <c r="GE25" i="9"/>
  <c r="GF25" i="9" s="1"/>
  <c r="KH88" i="9"/>
  <c r="KG62" i="9"/>
  <c r="KH87" i="9"/>
  <c r="GK96" i="9"/>
  <c r="GE29" i="9"/>
  <c r="GH29" i="9" s="1"/>
  <c r="M29" i="14" s="1"/>
  <c r="GK92" i="9"/>
  <c r="KH47" i="9"/>
  <c r="EJ56" i="9"/>
  <c r="EL51" i="9"/>
  <c r="EJ95" i="9"/>
  <c r="CL32" i="9"/>
  <c r="CM95" i="9"/>
  <c r="GE41" i="9"/>
  <c r="GG41" i="9" s="1"/>
  <c r="GE59" i="9"/>
  <c r="GI59" i="9" s="1"/>
  <c r="GJ75" i="9"/>
  <c r="KG85" i="9"/>
  <c r="EL85" i="9"/>
  <c r="GK54" i="9"/>
  <c r="KH67" i="9"/>
  <c r="KF86" i="9"/>
  <c r="KH15" i="9"/>
  <c r="T15" i="16" s="1"/>
  <c r="KF61" i="9"/>
  <c r="KH39" i="9"/>
  <c r="KH55" i="9"/>
  <c r="KH25" i="9"/>
  <c r="T25" i="16" s="1"/>
  <c r="EF36" i="9"/>
  <c r="EI36" i="9" s="1"/>
  <c r="EK41" i="9"/>
  <c r="EL87" i="9"/>
  <c r="EL78" i="9"/>
  <c r="EJ79" i="9"/>
  <c r="EL16" i="9"/>
  <c r="S16" i="13" s="1"/>
  <c r="EL84" i="9"/>
  <c r="EF70" i="9"/>
  <c r="EH70" i="9" s="1"/>
  <c r="EK46" i="9"/>
  <c r="EF49" i="9"/>
  <c r="EG49" i="9" s="1"/>
  <c r="EJ17" i="9"/>
  <c r="O17" i="13" s="1"/>
  <c r="EK96" i="9"/>
  <c r="CL36" i="9"/>
  <c r="GL90" i="9"/>
  <c r="GJ82" i="9"/>
  <c r="CL81" i="9"/>
  <c r="KH98" i="9"/>
  <c r="EK25" i="9"/>
  <c r="EF75" i="9"/>
  <c r="EG75" i="9" s="1"/>
  <c r="CL50" i="9"/>
  <c r="CN27" i="9"/>
  <c r="CL83" i="9"/>
  <c r="GK14" i="9"/>
  <c r="GR14" i="9" s="1"/>
  <c r="GJ28" i="9"/>
  <c r="P28" i="14" s="1"/>
  <c r="GE56" i="9"/>
  <c r="GG56" i="9" s="1"/>
  <c r="GJ103" i="9"/>
  <c r="GE50" i="9"/>
  <c r="GM50" i="9" s="1"/>
  <c r="CN14" i="9"/>
  <c r="S14" i="12" s="1"/>
  <c r="CL21" i="9"/>
  <c r="CN74" i="9"/>
  <c r="GL69" i="9"/>
  <c r="GJ62" i="9"/>
  <c r="KH38" i="9"/>
  <c r="KF74" i="9"/>
  <c r="KH26" i="9"/>
  <c r="T26" i="16" s="1"/>
  <c r="EL18" i="9"/>
  <c r="S18" i="13" s="1"/>
  <c r="EK86" i="9"/>
  <c r="EF73" i="9"/>
  <c r="EG73" i="9" s="1"/>
  <c r="CL51" i="9"/>
  <c r="CM37" i="9"/>
  <c r="CH88" i="9"/>
  <c r="CI88" i="9" s="1"/>
  <c r="GK73" i="9"/>
  <c r="CL46" i="9"/>
  <c r="CL91" i="9"/>
  <c r="GL71" i="9"/>
  <c r="GK94" i="9"/>
  <c r="KA24" i="9"/>
  <c r="KC24" i="9" s="1"/>
  <c r="KF48" i="9"/>
  <c r="KF77" i="9"/>
  <c r="EK91" i="9"/>
  <c r="EJ59" i="9"/>
  <c r="CH68" i="9"/>
  <c r="CI68" i="9" s="1"/>
  <c r="CL65" i="9"/>
  <c r="CM66" i="9"/>
  <c r="GL15" i="9"/>
  <c r="T15" i="14" s="1"/>
  <c r="GE102" i="9"/>
  <c r="GI102" i="9" s="1"/>
  <c r="GJ65" i="9"/>
  <c r="GL60" i="9"/>
  <c r="GE27" i="9"/>
  <c r="GI27" i="9" s="1"/>
  <c r="N27" i="14" s="1"/>
  <c r="MD15" i="9"/>
  <c r="P15" i="17" s="1"/>
  <c r="CL87" i="9"/>
  <c r="CN24" i="9"/>
  <c r="CN43" i="9"/>
  <c r="GK22" i="9"/>
  <c r="GK21" i="9"/>
  <c r="GE17" i="9"/>
  <c r="GI17" i="9" s="1"/>
  <c r="N17" i="14" s="1"/>
  <c r="KA63" i="9"/>
  <c r="KC63" i="9" s="1"/>
  <c r="KA80" i="9"/>
  <c r="KI80" i="9" s="1"/>
  <c r="KG56" i="9"/>
  <c r="KH78" i="9"/>
  <c r="EK14" i="9"/>
  <c r="Q14" i="13" s="1"/>
  <c r="EK76" i="9"/>
  <c r="EK33" i="9"/>
  <c r="Q33" i="13" s="1"/>
  <c r="CM85" i="9"/>
  <c r="CN94" i="9"/>
  <c r="GE28" i="9"/>
  <c r="GG28" i="9" s="1"/>
  <c r="L28" i="14" s="1"/>
  <c r="GK102" i="9"/>
  <c r="GL56" i="9"/>
  <c r="GL65" i="9"/>
  <c r="GE103" i="9"/>
  <c r="GG103" i="9" s="1"/>
  <c r="GJ60" i="9"/>
  <c r="GJ50" i="9"/>
  <c r="GK27" i="9"/>
  <c r="GL82" i="9"/>
  <c r="GL73" i="9"/>
  <c r="GE54" i="9"/>
  <c r="GG54" i="9" s="1"/>
  <c r="ME15" i="9"/>
  <c r="R15" i="17" s="1"/>
  <c r="IJ49" i="9"/>
  <c r="CM14" i="9"/>
  <c r="CH87" i="9"/>
  <c r="CI87" i="9" s="1"/>
  <c r="CL27" i="9"/>
  <c r="CN21" i="9"/>
  <c r="CL24" i="9"/>
  <c r="CN46" i="9"/>
  <c r="CL43" i="9"/>
  <c r="CM83" i="9"/>
  <c r="CN91" i="9"/>
  <c r="CM81" i="9"/>
  <c r="CH74" i="9"/>
  <c r="CK74" i="9" s="1"/>
  <c r="CN36" i="9"/>
  <c r="GE90" i="9"/>
  <c r="GG90" i="9" s="1"/>
  <c r="GK71" i="9"/>
  <c r="GE43" i="9"/>
  <c r="GG43" i="9" s="1"/>
  <c r="GJ69" i="9"/>
  <c r="GE22" i="9"/>
  <c r="GG22" i="9" s="1"/>
  <c r="GE62" i="9"/>
  <c r="GI62" i="9" s="1"/>
  <c r="GJ21" i="9"/>
  <c r="GL35" i="9"/>
  <c r="GJ94" i="9"/>
  <c r="GL14" i="9"/>
  <c r="T14" i="14" s="1"/>
  <c r="GJ17" i="9"/>
  <c r="GQ17" i="9" s="1"/>
  <c r="KG98" i="9"/>
  <c r="KG38" i="9"/>
  <c r="KH63" i="9"/>
  <c r="KH24" i="9"/>
  <c r="T24" i="16" s="1"/>
  <c r="KH80" i="9"/>
  <c r="KH74" i="9"/>
  <c r="KA48" i="9"/>
  <c r="KB48" i="9" s="1"/>
  <c r="KA81" i="9"/>
  <c r="KB81" i="9" s="1"/>
  <c r="KA26" i="9"/>
  <c r="KI26" i="9" s="1"/>
  <c r="KA56" i="9"/>
  <c r="KC56" i="9" s="1"/>
  <c r="KA77" i="9"/>
  <c r="KC77" i="9" s="1"/>
  <c r="KG78" i="9"/>
  <c r="EJ18" i="9"/>
  <c r="O18" i="13" s="1"/>
  <c r="EF91" i="9"/>
  <c r="EG91" i="9" s="1"/>
  <c r="EJ25" i="9"/>
  <c r="O25" i="13" s="1"/>
  <c r="EF86" i="9"/>
  <c r="EM86" i="9" s="1"/>
  <c r="EF14" i="9"/>
  <c r="EM14" i="9" s="1"/>
  <c r="EL32" i="9"/>
  <c r="S32" i="13" s="1"/>
  <c r="EK59" i="9"/>
  <c r="EF76" i="9"/>
  <c r="EH76" i="9" s="1"/>
  <c r="EL75" i="9"/>
  <c r="EJ73" i="9"/>
  <c r="EJ33" i="9"/>
  <c r="O33" i="13" s="1"/>
  <c r="CM30" i="9"/>
  <c r="CN51" i="9"/>
  <c r="CM68" i="9"/>
  <c r="CN50" i="9"/>
  <c r="CN37" i="9"/>
  <c r="CN65" i="9"/>
  <c r="CL85" i="9"/>
  <c r="CM88" i="9"/>
  <c r="CH66" i="9"/>
  <c r="CO66" i="9" s="1"/>
  <c r="CH94" i="9"/>
  <c r="CO94" i="9" s="1"/>
  <c r="CL100" i="9"/>
  <c r="GE15" i="9"/>
  <c r="GM15" i="9" s="1"/>
  <c r="GL28" i="9"/>
  <c r="T28" i="14" s="1"/>
  <c r="GJ102" i="9"/>
  <c r="GJ56" i="9"/>
  <c r="GE65" i="9"/>
  <c r="GF65" i="9" s="1"/>
  <c r="GL103" i="9"/>
  <c r="GK60" i="9"/>
  <c r="GK50" i="9"/>
  <c r="GL27" i="9"/>
  <c r="T27" i="14" s="1"/>
  <c r="GK82" i="9"/>
  <c r="GE73" i="9"/>
  <c r="GF73" i="9" s="1"/>
  <c r="GL54" i="9"/>
  <c r="MF15" i="9"/>
  <c r="T15" i="17" s="1"/>
  <c r="CH14" i="9"/>
  <c r="CI14" i="9" s="1"/>
  <c r="K14" i="12" s="1"/>
  <c r="CN87" i="9"/>
  <c r="CH27" i="9"/>
  <c r="CO27" i="9" s="1"/>
  <c r="CH21" i="9"/>
  <c r="CK21" i="9" s="1"/>
  <c r="CM24" i="9"/>
  <c r="CM46" i="9"/>
  <c r="CH43" i="9"/>
  <c r="CO43" i="9" s="1"/>
  <c r="CH83" i="9"/>
  <c r="CI83" i="9" s="1"/>
  <c r="CM91" i="9"/>
  <c r="CN81" i="9"/>
  <c r="CM74" i="9"/>
  <c r="CM36" i="9"/>
  <c r="GK90" i="9"/>
  <c r="GE71" i="9"/>
  <c r="GG71" i="9" s="1"/>
  <c r="GJ43" i="9"/>
  <c r="GK69" i="9"/>
  <c r="GL22" i="9"/>
  <c r="T22" i="14" s="1"/>
  <c r="GL62" i="9"/>
  <c r="GE21" i="9"/>
  <c r="GM21" i="9" s="1"/>
  <c r="GP21" i="9" s="1"/>
  <c r="GJ35" i="9"/>
  <c r="P35" i="14" s="1"/>
  <c r="GL94" i="9"/>
  <c r="GJ14" i="9"/>
  <c r="GQ14" i="9" s="1"/>
  <c r="GK17" i="9"/>
  <c r="R17" i="14" s="1"/>
  <c r="KF98" i="9"/>
  <c r="KF38" i="9"/>
  <c r="KF63" i="9"/>
  <c r="KG24" i="9"/>
  <c r="R24" i="16" s="1"/>
  <c r="KG80" i="9"/>
  <c r="KG74" i="9"/>
  <c r="KH48" i="9"/>
  <c r="KH81" i="9"/>
  <c r="KF26" i="9"/>
  <c r="P26" i="16" s="1"/>
  <c r="KH56" i="9"/>
  <c r="KH77" i="9"/>
  <c r="KF78" i="9"/>
  <c r="EF18" i="9"/>
  <c r="EG18" i="9" s="1"/>
  <c r="K18" i="13" s="1"/>
  <c r="EL91" i="9"/>
  <c r="EL25" i="9"/>
  <c r="S25" i="13" s="1"/>
  <c r="EL86" i="9"/>
  <c r="EJ14" i="9"/>
  <c r="O14" i="13" s="1"/>
  <c r="EK32" i="9"/>
  <c r="Q32" i="13" s="1"/>
  <c r="EL59" i="9"/>
  <c r="EL76" i="9"/>
  <c r="EK75" i="9"/>
  <c r="EK73" i="9"/>
  <c r="EL33" i="9"/>
  <c r="CH30" i="9"/>
  <c r="CK30" i="9" s="1"/>
  <c r="CM51" i="9"/>
  <c r="CL68" i="9"/>
  <c r="CH50" i="9"/>
  <c r="CJ50" i="9" s="1"/>
  <c r="CH37" i="9"/>
  <c r="CI37" i="9" s="1"/>
  <c r="CH65" i="9"/>
  <c r="CJ65" i="9" s="1"/>
  <c r="CN85" i="9"/>
  <c r="CL88" i="9"/>
  <c r="CL66" i="9"/>
  <c r="CM94" i="9"/>
  <c r="CN100" i="9"/>
  <c r="GJ15" i="9"/>
  <c r="GQ15" i="9" s="1"/>
  <c r="CN79" i="9"/>
  <c r="CL79" i="9"/>
  <c r="CM79" i="9"/>
  <c r="CL47" i="9"/>
  <c r="CM47" i="9"/>
  <c r="CH47" i="9"/>
  <c r="CO47" i="9" s="1"/>
  <c r="KA37" i="9"/>
  <c r="KI37" i="9" s="1"/>
  <c r="KH37" i="9"/>
  <c r="EL34" i="9"/>
  <c r="S34" i="13" s="1"/>
  <c r="EF34" i="9"/>
  <c r="EM34" i="9" s="1"/>
  <c r="EP34" i="9" s="1"/>
  <c r="EJ34" i="9"/>
  <c r="GK72" i="9"/>
  <c r="GJ24" i="9"/>
  <c r="P24" i="14" s="1"/>
  <c r="GJ96" i="9"/>
  <c r="GK48" i="9"/>
  <c r="GK46" i="9"/>
  <c r="GE49" i="9"/>
  <c r="GF49" i="9" s="1"/>
  <c r="GK29" i="9"/>
  <c r="GK100" i="9"/>
  <c r="GJ30" i="9"/>
  <c r="P30" i="14" s="1"/>
  <c r="GK97" i="9"/>
  <c r="GE92" i="9"/>
  <c r="GG92" i="9" s="1"/>
  <c r="KH57" i="9"/>
  <c r="KH22" i="9"/>
  <c r="T22" i="16" s="1"/>
  <c r="KF35" i="9"/>
  <c r="KF42" i="9"/>
  <c r="KA68" i="9"/>
  <c r="KB68" i="9" s="1"/>
  <c r="KA40" i="9"/>
  <c r="KB40" i="9" s="1"/>
  <c r="KG41" i="9"/>
  <c r="KA47" i="9"/>
  <c r="KB47" i="9" s="1"/>
  <c r="KA32" i="9"/>
  <c r="KI32" i="9" s="1"/>
  <c r="KL32" i="9" s="1"/>
  <c r="EL100" i="9"/>
  <c r="EL56" i="9"/>
  <c r="EF92" i="9"/>
  <c r="EH92" i="9" s="1"/>
  <c r="EF69" i="9"/>
  <c r="EI69" i="9" s="1"/>
  <c r="EK22" i="9"/>
  <c r="Q22" i="13" s="1"/>
  <c r="EL50" i="9"/>
  <c r="EF37" i="9"/>
  <c r="EH37" i="9" s="1"/>
  <c r="EL95" i="9"/>
  <c r="CN97" i="9"/>
  <c r="CL86" i="9"/>
  <c r="CN49" i="9"/>
  <c r="CH32" i="9"/>
  <c r="CI32" i="9" s="1"/>
  <c r="CL84" i="9"/>
  <c r="CL15" i="9"/>
  <c r="CN17" i="9"/>
  <c r="CH95" i="9"/>
  <c r="CK95" i="9" s="1"/>
  <c r="CN89" i="9"/>
  <c r="GL41" i="9"/>
  <c r="GL91" i="9"/>
  <c r="GL68" i="9"/>
  <c r="GL59" i="9"/>
  <c r="GL77" i="9"/>
  <c r="GL76" i="9"/>
  <c r="GE75" i="9"/>
  <c r="GH75" i="9" s="1"/>
  <c r="GL47" i="9"/>
  <c r="GK34" i="9"/>
  <c r="KF88" i="9"/>
  <c r="KH85" i="9"/>
  <c r="KG52" i="9"/>
  <c r="KF90" i="9"/>
  <c r="KF62" i="9"/>
  <c r="KG96" i="9"/>
  <c r="CN47" i="9"/>
  <c r="CN96" i="9"/>
  <c r="CL96" i="9"/>
  <c r="CM96" i="9"/>
  <c r="CM82" i="9"/>
  <c r="CN82" i="9"/>
  <c r="CL82" i="9"/>
  <c r="CN12" i="9"/>
  <c r="S12" i="12" s="1"/>
  <c r="CM12" i="9"/>
  <c r="Q12" i="12" s="1"/>
  <c r="CL12" i="9"/>
  <c r="O12" i="12" s="1"/>
  <c r="KA45" i="9"/>
  <c r="KI45" i="9" s="1"/>
  <c r="KH45" i="9"/>
  <c r="KA87" i="9"/>
  <c r="KI87" i="9" s="1"/>
  <c r="KG87" i="9"/>
  <c r="EJ63" i="9"/>
  <c r="EK63" i="9"/>
  <c r="EF63" i="9"/>
  <c r="EH63" i="9" s="1"/>
  <c r="EF66" i="9"/>
  <c r="EI66" i="9" s="1"/>
  <c r="EL66" i="9"/>
  <c r="EK66" i="9"/>
  <c r="EJ88" i="9"/>
  <c r="EK88" i="9"/>
  <c r="EJ85" i="9"/>
  <c r="EK85" i="9"/>
  <c r="EK80" i="9"/>
  <c r="EF80" i="9"/>
  <c r="EG80" i="9" s="1"/>
  <c r="EJ80" i="9"/>
  <c r="EK102" i="9"/>
  <c r="EL102" i="9"/>
  <c r="EF102" i="9"/>
  <c r="EG102" i="9" s="1"/>
  <c r="EJ81" i="9"/>
  <c r="EL81" i="9"/>
  <c r="EF81" i="9"/>
  <c r="EH81" i="9" s="1"/>
  <c r="EJ74" i="9"/>
  <c r="EF74" i="9"/>
  <c r="EH74" i="9" s="1"/>
  <c r="EK26" i="9"/>
  <c r="EJ26" i="9"/>
  <c r="EK94" i="9"/>
  <c r="EJ94" i="9"/>
  <c r="GL72" i="9"/>
  <c r="GE24" i="9"/>
  <c r="GF24" i="9" s="1"/>
  <c r="K24" i="14" s="1"/>
  <c r="GL96" i="9"/>
  <c r="GE48" i="9"/>
  <c r="GM48" i="9" s="1"/>
  <c r="GL46" i="9"/>
  <c r="GL49" i="9"/>
  <c r="GJ29" i="9"/>
  <c r="GE100" i="9"/>
  <c r="GM100" i="9" s="1"/>
  <c r="GE30" i="9"/>
  <c r="GF30" i="9" s="1"/>
  <c r="K30" i="14" s="1"/>
  <c r="GL40" i="9"/>
  <c r="GE97" i="9"/>
  <c r="GM97" i="9" s="1"/>
  <c r="KG57" i="9"/>
  <c r="KG29" i="9"/>
  <c r="R29" i="16" s="1"/>
  <c r="KG22" i="9"/>
  <c r="R22" i="16" s="1"/>
  <c r="KA42" i="9"/>
  <c r="KI42" i="9" s="1"/>
  <c r="KA73" i="9"/>
  <c r="KB73" i="9" s="1"/>
  <c r="KH68" i="9"/>
  <c r="KH41" i="9"/>
  <c r="KG28" i="9"/>
  <c r="R28" i="16" s="1"/>
  <c r="KG47" i="9"/>
  <c r="EK100" i="9"/>
  <c r="EK54" i="9"/>
  <c r="EK56" i="9"/>
  <c r="EL69" i="9"/>
  <c r="EK51" i="9"/>
  <c r="EF22" i="9"/>
  <c r="EI22" i="9" s="1"/>
  <c r="M22" i="13" s="1"/>
  <c r="EJ37" i="9"/>
  <c r="EK62" i="9"/>
  <c r="EF95" i="9"/>
  <c r="EM95" i="9" s="1"/>
  <c r="CL97" i="9"/>
  <c r="CL49" i="9"/>
  <c r="CN60" i="9"/>
  <c r="CM32" i="9"/>
  <c r="CN15" i="9"/>
  <c r="CL63" i="9"/>
  <c r="CM17" i="9"/>
  <c r="CL89" i="9"/>
  <c r="GJ41" i="9"/>
  <c r="GJ68" i="9"/>
  <c r="GJ98" i="9"/>
  <c r="GK59" i="9"/>
  <c r="GJ76" i="9"/>
  <c r="GJ25" i="9"/>
  <c r="GL75" i="9"/>
  <c r="GL34" i="9"/>
  <c r="T34" i="14" s="1"/>
  <c r="GL38" i="9"/>
  <c r="KA88" i="9"/>
  <c r="KI88" i="9" s="1"/>
  <c r="KH52" i="9"/>
  <c r="KA54" i="9"/>
  <c r="KC54" i="9" s="1"/>
  <c r="KA90" i="9"/>
  <c r="KC90" i="9" s="1"/>
  <c r="KH96" i="9"/>
  <c r="KA83" i="9"/>
  <c r="KC83" i="9" s="1"/>
  <c r="KF37" i="9"/>
  <c r="EL94" i="9"/>
  <c r="EL26" i="9"/>
  <c r="EK74" i="9"/>
  <c r="EJ102" i="9"/>
  <c r="IH99" i="9"/>
  <c r="CH12" i="9"/>
  <c r="CO12" i="9" s="1"/>
  <c r="CR12" i="9" s="1"/>
  <c r="CH82" i="9"/>
  <c r="CI82" i="9" s="1"/>
  <c r="CM54" i="9"/>
  <c r="CN54" i="9"/>
  <c r="CH54" i="9"/>
  <c r="CK54" i="9" s="1"/>
  <c r="CN92" i="9"/>
  <c r="CM92" i="9"/>
  <c r="CL92" i="9"/>
  <c r="CL90" i="9"/>
  <c r="CM90" i="9"/>
  <c r="CN90" i="9"/>
  <c r="CH22" i="9"/>
  <c r="CK22" i="9" s="1"/>
  <c r="CN22" i="9"/>
  <c r="CM22" i="9"/>
  <c r="CL58" i="9"/>
  <c r="CH58" i="9"/>
  <c r="CK58" i="9" s="1"/>
  <c r="CN58" i="9"/>
  <c r="CL25" i="9"/>
  <c r="CM25" i="9"/>
  <c r="CN25" i="9"/>
  <c r="KG18" i="9"/>
  <c r="R18" i="16" s="1"/>
  <c r="KF18" i="9"/>
  <c r="P18" i="16" s="1"/>
  <c r="EL31" i="9"/>
  <c r="EF31" i="9"/>
  <c r="EM31" i="9" s="1"/>
  <c r="GL30" i="9"/>
  <c r="T30" i="14" s="1"/>
  <c r="GJ40" i="9"/>
  <c r="GJ92" i="9"/>
  <c r="KF57" i="9"/>
  <c r="KA29" i="9"/>
  <c r="KI29" i="9" s="1"/>
  <c r="KG35" i="9"/>
  <c r="KG42" i="9"/>
  <c r="KG73" i="9"/>
  <c r="KF40" i="9"/>
  <c r="KA41" i="9"/>
  <c r="KC41" i="9" s="1"/>
  <c r="KH28" i="9"/>
  <c r="T28" i="16" s="1"/>
  <c r="KH32" i="9"/>
  <c r="T32" i="16" s="1"/>
  <c r="EL54" i="9"/>
  <c r="EK92" i="9"/>
  <c r="EJ69" i="9"/>
  <c r="EF51" i="9"/>
  <c r="EH51" i="9" s="1"/>
  <c r="EJ50" i="9"/>
  <c r="EK37" i="9"/>
  <c r="EJ62" i="9"/>
  <c r="CN86" i="9"/>
  <c r="CM49" i="9"/>
  <c r="CH60" i="9"/>
  <c r="CK60" i="9" s="1"/>
  <c r="CH84" i="9"/>
  <c r="CI84" i="9" s="1"/>
  <c r="CH15" i="9"/>
  <c r="CJ15" i="9" s="1"/>
  <c r="CM63" i="9"/>
  <c r="CL95" i="9"/>
  <c r="CM89" i="9"/>
  <c r="GJ91" i="9"/>
  <c r="GE68" i="9"/>
  <c r="GM68" i="9" s="1"/>
  <c r="GE98" i="9"/>
  <c r="GM98" i="9" s="1"/>
  <c r="GE77" i="9"/>
  <c r="GI77" i="9" s="1"/>
  <c r="GE76" i="9"/>
  <c r="GH76" i="9" s="1"/>
  <c r="GL25" i="9"/>
  <c r="GK47" i="9"/>
  <c r="GJ34" i="9"/>
  <c r="P34" i="14" s="1"/>
  <c r="GJ38" i="9"/>
  <c r="KA85" i="9"/>
  <c r="KI85" i="9" s="1"/>
  <c r="KA52" i="9"/>
  <c r="KB52" i="9" s="1"/>
  <c r="KH54" i="9"/>
  <c r="KH62" i="9"/>
  <c r="KA96" i="9"/>
  <c r="KC96" i="9" s="1"/>
  <c r="KF83" i="9"/>
  <c r="KA18" i="9"/>
  <c r="KC18" i="9" s="1"/>
  <c r="L18" i="16" s="1"/>
  <c r="KG37" i="9"/>
  <c r="EF94" i="9"/>
  <c r="EH94" i="9" s="1"/>
  <c r="EF26" i="9"/>
  <c r="EG26" i="9" s="1"/>
  <c r="K26" i="13" s="1"/>
  <c r="EL74" i="9"/>
  <c r="EK34" i="9"/>
  <c r="Q34" i="13" s="1"/>
  <c r="CL22" i="9"/>
  <c r="CH79" i="9"/>
  <c r="CK79" i="9" s="1"/>
  <c r="CH92" i="9"/>
  <c r="CI92" i="9" s="1"/>
  <c r="GK93" i="9"/>
  <c r="GK88" i="9"/>
  <c r="GJ78" i="9"/>
  <c r="GK84" i="9"/>
  <c r="KG46" i="9"/>
  <c r="KA70" i="9"/>
  <c r="KC70" i="9" s="1"/>
  <c r="GK37" i="9"/>
  <c r="GJ70" i="9"/>
  <c r="KH60" i="9"/>
  <c r="KG13" i="9"/>
  <c r="R13" i="16" s="1"/>
  <c r="GK19" i="9"/>
  <c r="GR19" i="9" s="1"/>
  <c r="GL67" i="9"/>
  <c r="KG103" i="9"/>
  <c r="GL80" i="9"/>
  <c r="GK80" i="9"/>
  <c r="GE80" i="9"/>
  <c r="GF80" i="9" s="1"/>
  <c r="GL87" i="9"/>
  <c r="GE87" i="9"/>
  <c r="GI87" i="9" s="1"/>
  <c r="GJ87" i="9"/>
  <c r="GK58" i="9"/>
  <c r="GE58" i="9"/>
  <c r="GI58" i="9" s="1"/>
  <c r="GL58" i="9"/>
  <c r="GL39" i="9"/>
  <c r="GE39" i="9"/>
  <c r="GH39" i="9" s="1"/>
  <c r="GK39" i="9"/>
  <c r="CN39" i="9"/>
  <c r="CL39" i="9"/>
  <c r="CH39" i="9"/>
  <c r="CK39" i="9" s="1"/>
  <c r="CH35" i="9"/>
  <c r="CI35" i="9" s="1"/>
  <c r="CL35" i="9"/>
  <c r="CN35" i="9"/>
  <c r="CM28" i="9"/>
  <c r="CN28" i="9"/>
  <c r="CH28" i="9"/>
  <c r="CO28" i="9" s="1"/>
  <c r="CM103" i="9"/>
  <c r="CH103" i="9"/>
  <c r="CJ103" i="9" s="1"/>
  <c r="CN103" i="9"/>
  <c r="CH78" i="9"/>
  <c r="CJ78" i="9" s="1"/>
  <c r="CM78" i="9"/>
  <c r="CL78" i="9"/>
  <c r="KG21" i="9"/>
  <c r="R21" i="16" s="1"/>
  <c r="KA21" i="9"/>
  <c r="KB21" i="9" s="1"/>
  <c r="K21" i="16" s="1"/>
  <c r="KF21" i="9"/>
  <c r="P21" i="16" s="1"/>
  <c r="KA99" i="9"/>
  <c r="KC99" i="9" s="1"/>
  <c r="KH99" i="9"/>
  <c r="KF99" i="9"/>
  <c r="KA94" i="9"/>
  <c r="KI94" i="9" s="1"/>
  <c r="KG94" i="9"/>
  <c r="KH97" i="9"/>
  <c r="KG97" i="9"/>
  <c r="KF97" i="9"/>
  <c r="KG92" i="9"/>
  <c r="KF92" i="9"/>
  <c r="GJ74" i="9"/>
  <c r="GJ37" i="9"/>
  <c r="GE19" i="9"/>
  <c r="GM19" i="9" s="1"/>
  <c r="GP19" i="9" s="1"/>
  <c r="GK13" i="9"/>
  <c r="R13" i="14" s="1"/>
  <c r="GE84" i="9"/>
  <c r="GG84" i="9" s="1"/>
  <c r="GL70" i="9"/>
  <c r="GJ101" i="9"/>
  <c r="GJ88" i="9"/>
  <c r="KG70" i="9"/>
  <c r="KF94" i="9"/>
  <c r="CN78" i="9"/>
  <c r="GL57" i="9"/>
  <c r="GE57" i="9"/>
  <c r="GF57" i="9" s="1"/>
  <c r="GK57" i="9"/>
  <c r="GJ81" i="9"/>
  <c r="GL81" i="9"/>
  <c r="GK81" i="9"/>
  <c r="GE55" i="9"/>
  <c r="GI55" i="9" s="1"/>
  <c r="GL55" i="9"/>
  <c r="GK55" i="9"/>
  <c r="CM29" i="9"/>
  <c r="CL29" i="9"/>
  <c r="CH29" i="9"/>
  <c r="CJ29" i="9" s="1"/>
  <c r="CN73" i="9"/>
  <c r="CL73" i="9"/>
  <c r="CL61" i="9"/>
  <c r="CN61" i="9"/>
  <c r="CH61" i="9"/>
  <c r="CO61" i="9" s="1"/>
  <c r="CL31" i="9"/>
  <c r="CH31" i="9"/>
  <c r="CK31" i="9" s="1"/>
  <c r="CN31" i="9"/>
  <c r="CN44" i="9"/>
  <c r="CM44" i="9"/>
  <c r="CL18" i="9"/>
  <c r="CM18" i="9"/>
  <c r="CH18" i="9"/>
  <c r="CJ18" i="9" s="1"/>
  <c r="KA101" i="9"/>
  <c r="KI101" i="9" s="1"/>
  <c r="KF101" i="9"/>
  <c r="KG101" i="9"/>
  <c r="KH71" i="9"/>
  <c r="KF71" i="9"/>
  <c r="KA71" i="9"/>
  <c r="KI71" i="9" s="1"/>
  <c r="KH103" i="9"/>
  <c r="KA103" i="9"/>
  <c r="KB103" i="9" s="1"/>
  <c r="KH84" i="9"/>
  <c r="KG84" i="9"/>
  <c r="KA84" i="9"/>
  <c r="KC84" i="9" s="1"/>
  <c r="KH30" i="9"/>
  <c r="T30" i="16" s="1"/>
  <c r="KG30" i="9"/>
  <c r="R30" i="16" s="1"/>
  <c r="GL37" i="9"/>
  <c r="GE93" i="9"/>
  <c r="GI93" i="9" s="1"/>
  <c r="GE13" i="9"/>
  <c r="GI13" i="9" s="1"/>
  <c r="N13" i="14" s="1"/>
  <c r="GJ84" i="9"/>
  <c r="GE67" i="9"/>
  <c r="GF67" i="9" s="1"/>
  <c r="GL101" i="9"/>
  <c r="GE88" i="9"/>
  <c r="GI88" i="9" s="1"/>
  <c r="KH92" i="9"/>
  <c r="KA30" i="9"/>
  <c r="KB30" i="9" s="1"/>
  <c r="CL44" i="9"/>
  <c r="CM31" i="9"/>
  <c r="GJ80" i="9"/>
  <c r="GJ57" i="9"/>
  <c r="KH101" i="9"/>
  <c r="KF84" i="9"/>
  <c r="CM61" i="9"/>
  <c r="GK61" i="9"/>
  <c r="GL61" i="9"/>
  <c r="GE61" i="9"/>
  <c r="GF61" i="9" s="1"/>
  <c r="GL53" i="9"/>
  <c r="GK53" i="9"/>
  <c r="GE53" i="9"/>
  <c r="GI53" i="9" s="1"/>
  <c r="GL23" i="9"/>
  <c r="GK23" i="9"/>
  <c r="R23" i="14" s="1"/>
  <c r="GE23" i="9"/>
  <c r="GH23" i="9" s="1"/>
  <c r="GL51" i="9"/>
  <c r="GK51" i="9"/>
  <c r="GE51" i="9"/>
  <c r="GM51" i="9" s="1"/>
  <c r="GL44" i="9"/>
  <c r="GE44" i="9"/>
  <c r="GH44" i="9" s="1"/>
  <c r="GJ44" i="9"/>
  <c r="CL72" i="9"/>
  <c r="CM72" i="9"/>
  <c r="CN72" i="9"/>
  <c r="CM70" i="9"/>
  <c r="CL70" i="9"/>
  <c r="CN70" i="9"/>
  <c r="CH59" i="9"/>
  <c r="CI59" i="9" s="1"/>
  <c r="CN59" i="9"/>
  <c r="CL59" i="9"/>
  <c r="CN53" i="9"/>
  <c r="CL53" i="9"/>
  <c r="CH53" i="9"/>
  <c r="CK53" i="9" s="1"/>
  <c r="CN48" i="9"/>
  <c r="CL48" i="9"/>
  <c r="CM48" i="9"/>
  <c r="CM41" i="9"/>
  <c r="CH41" i="9"/>
  <c r="CK41" i="9" s="1"/>
  <c r="CN41" i="9"/>
  <c r="CM71" i="9"/>
  <c r="CH71" i="9"/>
  <c r="CK71" i="9" s="1"/>
  <c r="CN71" i="9"/>
  <c r="CH102" i="9"/>
  <c r="CK102" i="9" s="1"/>
  <c r="CL102" i="9"/>
  <c r="CN102" i="9"/>
  <c r="CN33" i="9"/>
  <c r="CH33" i="9"/>
  <c r="CJ33" i="9" s="1"/>
  <c r="CM33" i="9"/>
  <c r="CN57" i="9"/>
  <c r="CH57" i="9"/>
  <c r="CJ57" i="9" s="1"/>
  <c r="CL57" i="9"/>
  <c r="CL99" i="9"/>
  <c r="CM99" i="9"/>
  <c r="CN99" i="9"/>
  <c r="CN93" i="9"/>
  <c r="CH93" i="9"/>
  <c r="CJ93" i="9" s="1"/>
  <c r="CM93" i="9"/>
  <c r="KA91" i="9"/>
  <c r="KC91" i="9" s="1"/>
  <c r="KG91" i="9"/>
  <c r="KH91" i="9"/>
  <c r="KF93" i="9"/>
  <c r="KG93" i="9"/>
  <c r="KH93" i="9"/>
  <c r="KG60" i="9"/>
  <c r="KA60" i="9"/>
  <c r="KI60" i="9" s="1"/>
  <c r="KH46" i="9"/>
  <c r="KA46" i="9"/>
  <c r="KI46" i="9" s="1"/>
  <c r="KF13" i="9"/>
  <c r="P13" i="16" s="1"/>
  <c r="KA13" i="9"/>
  <c r="KC13" i="9" s="1"/>
  <c r="L13" i="16" s="1"/>
  <c r="KA27" i="9"/>
  <c r="KI27" i="9" s="1"/>
  <c r="KG27" i="9"/>
  <c r="R27" i="16" s="1"/>
  <c r="KH27" i="9"/>
  <c r="T27" i="16" s="1"/>
  <c r="KF44" i="9"/>
  <c r="KA44" i="9"/>
  <c r="KB44" i="9" s="1"/>
  <c r="KH44" i="9"/>
  <c r="KG102" i="9"/>
  <c r="KH102" i="9"/>
  <c r="KF102" i="9"/>
  <c r="KA14" i="9"/>
  <c r="KB14" i="9" s="1"/>
  <c r="K14" i="16" s="1"/>
  <c r="KF14" i="9"/>
  <c r="KM14" i="9" s="1"/>
  <c r="KH14" i="9"/>
  <c r="T14" i="16" s="1"/>
  <c r="KF65" i="9"/>
  <c r="KA65" i="9"/>
  <c r="KI65" i="9" s="1"/>
  <c r="KH66" i="9"/>
  <c r="KF66" i="9"/>
  <c r="KG11" i="9"/>
  <c r="KN11" i="9" s="1"/>
  <c r="KA11" i="9"/>
  <c r="KI11" i="9" s="1"/>
  <c r="KL11" i="9" s="1"/>
  <c r="GL78" i="9"/>
  <c r="GE74" i="9"/>
  <c r="GF74" i="9" s="1"/>
  <c r="GK78" i="9"/>
  <c r="GL74" i="9"/>
  <c r="GJ19" i="9"/>
  <c r="P19" i="14" s="1"/>
  <c r="GJ93" i="9"/>
  <c r="GL13" i="9"/>
  <c r="T13" i="14" s="1"/>
  <c r="GE70" i="9"/>
  <c r="GG70" i="9" s="1"/>
  <c r="GK67" i="9"/>
  <c r="GE101" i="9"/>
  <c r="GM101" i="9" s="1"/>
  <c r="KF70" i="9"/>
  <c r="KF11" i="9"/>
  <c r="KM11" i="9" s="1"/>
  <c r="KA92" i="9"/>
  <c r="KB92" i="9" s="1"/>
  <c r="KF30" i="9"/>
  <c r="P30" i="16" s="1"/>
  <c r="KG66" i="9"/>
  <c r="KG65" i="9"/>
  <c r="CM73" i="9"/>
  <c r="CM39" i="9"/>
  <c r="CM102" i="9"/>
  <c r="CN29" i="9"/>
  <c r="GJ39" i="9"/>
  <c r="GJ55" i="9"/>
  <c r="GJ58" i="9"/>
  <c r="KG14" i="9"/>
  <c r="KN14" i="9" s="1"/>
  <c r="KG71" i="9"/>
  <c r="KF91" i="9"/>
  <c r="CN18" i="9"/>
  <c r="CH99" i="9"/>
  <c r="CO99" i="9" s="1"/>
  <c r="CL33" i="9"/>
  <c r="CU14" i="9"/>
  <c r="O14" i="12"/>
  <c r="CS14" i="9"/>
  <c r="Q14" i="12"/>
  <c r="CT14" i="9"/>
  <c r="IC62" i="9"/>
  <c r="ID62" i="9" s="1"/>
  <c r="IC39" i="9"/>
  <c r="IG39" i="9" s="1"/>
  <c r="II33" i="9"/>
  <c r="R33" i="15" s="1"/>
  <c r="MD11" i="9"/>
  <c r="P11" i="17" s="1"/>
  <c r="ME28" i="9"/>
  <c r="R28" i="17" s="1"/>
  <c r="MF86" i="9"/>
  <c r="MF101" i="9"/>
  <c r="IC68" i="9"/>
  <c r="IE68" i="9" s="1"/>
  <c r="LY72" i="9"/>
  <c r="MG72" i="9" s="1"/>
  <c r="IC82" i="9"/>
  <c r="IF82" i="9" s="1"/>
  <c r="LY70" i="9"/>
  <c r="MG70" i="9" s="1"/>
  <c r="IJ103" i="9"/>
  <c r="MD74" i="9"/>
  <c r="IC93" i="9"/>
  <c r="IE93" i="9" s="1"/>
  <c r="ME25" i="9"/>
  <c r="R25" i="17" s="1"/>
  <c r="MD76" i="9"/>
  <c r="IJ97" i="9"/>
  <c r="MD32" i="9"/>
  <c r="MD59" i="9"/>
  <c r="IH35" i="9"/>
  <c r="P35" i="15" s="1"/>
  <c r="MD48" i="9"/>
  <c r="IH41" i="9"/>
  <c r="IJ68" i="9"/>
  <c r="IH103" i="9"/>
  <c r="ME32" i="9"/>
  <c r="LY86" i="9"/>
  <c r="MA86" i="9" s="1"/>
  <c r="LY59" i="9"/>
  <c r="MA59" i="9" s="1"/>
  <c r="MF72" i="9"/>
  <c r="II64" i="9"/>
  <c r="MF48" i="9"/>
  <c r="LY80" i="9"/>
  <c r="MG80" i="9" s="1"/>
  <c r="ME38" i="9"/>
  <c r="MF53" i="9"/>
  <c r="MF18" i="9"/>
  <c r="T18" i="17" s="1"/>
  <c r="MD94" i="9"/>
  <c r="IC70" i="9"/>
  <c r="IG70" i="9" s="1"/>
  <c r="II41" i="9"/>
  <c r="II12" i="9"/>
  <c r="R12" i="15" s="1"/>
  <c r="IJ76" i="9"/>
  <c r="IJ47" i="9"/>
  <c r="LY66" i="9"/>
  <c r="MA66" i="9" s="1"/>
  <c r="MD24" i="9"/>
  <c r="P24" i="17" s="1"/>
  <c r="ME65" i="9"/>
  <c r="MD60" i="9"/>
  <c r="MF91" i="9"/>
  <c r="MD44" i="9"/>
  <c r="IH58" i="9"/>
  <c r="IC29" i="9"/>
  <c r="IG29" i="9" s="1"/>
  <c r="N29" i="15" s="1"/>
  <c r="IH64" i="9"/>
  <c r="IJ59" i="9"/>
  <c r="MF80" i="9"/>
  <c r="LY38" i="9"/>
  <c r="MA38" i="9" s="1"/>
  <c r="LY53" i="9"/>
  <c r="LZ53" i="9" s="1"/>
  <c r="MD18" i="9"/>
  <c r="ME94" i="9"/>
  <c r="IJ70" i="9"/>
  <c r="IH97" i="9"/>
  <c r="IJ39" i="9"/>
  <c r="ME11" i="9"/>
  <c r="R11" i="17" s="1"/>
  <c r="ME74" i="9"/>
  <c r="IJ29" i="9"/>
  <c r="T29" i="15" s="1"/>
  <c r="II43" i="9"/>
  <c r="MD25" i="9"/>
  <c r="P25" i="17" s="1"/>
  <c r="MF28" i="9"/>
  <c r="T28" i="17" s="1"/>
  <c r="ME101" i="9"/>
  <c r="MD70" i="9"/>
  <c r="MF76" i="9"/>
  <c r="IJ62" i="9"/>
  <c r="IH33" i="9"/>
  <c r="P33" i="15" s="1"/>
  <c r="IH12" i="9"/>
  <c r="P12" i="15" s="1"/>
  <c r="IC76" i="9"/>
  <c r="IE76" i="9" s="1"/>
  <c r="II47" i="9"/>
  <c r="MF66" i="9"/>
  <c r="ME24" i="9"/>
  <c r="R24" i="17" s="1"/>
  <c r="LY65" i="9"/>
  <c r="MA65" i="9" s="1"/>
  <c r="LY60" i="9"/>
  <c r="MG60" i="9" s="1"/>
  <c r="ME91" i="9"/>
  <c r="ME44" i="9"/>
  <c r="IJ58" i="9"/>
  <c r="IJ93" i="9"/>
  <c r="II35" i="9"/>
  <c r="R35" i="15" s="1"/>
  <c r="IJ99" i="9"/>
  <c r="ME12" i="9"/>
  <c r="R12" i="17" s="1"/>
  <c r="ME48" i="9"/>
  <c r="LY25" i="9"/>
  <c r="MG25" i="9" s="1"/>
  <c r="MJ25" i="9" s="1"/>
  <c r="MD80" i="9"/>
  <c r="LY28" i="9"/>
  <c r="LZ28" i="9" s="1"/>
  <c r="K28" i="17" s="1"/>
  <c r="MD38" i="9"/>
  <c r="LY101" i="9"/>
  <c r="MA101" i="9" s="1"/>
  <c r="ME53" i="9"/>
  <c r="ME70" i="9"/>
  <c r="ME18" i="9"/>
  <c r="LY76" i="9"/>
  <c r="MA76" i="9" s="1"/>
  <c r="MF94" i="9"/>
  <c r="II62" i="9"/>
  <c r="II70" i="9"/>
  <c r="IC33" i="9"/>
  <c r="IF33" i="9" s="1"/>
  <c r="M33" i="15" s="1"/>
  <c r="IC41" i="9"/>
  <c r="IE41" i="9" s="1"/>
  <c r="IC97" i="9"/>
  <c r="ID97" i="9" s="1"/>
  <c r="IJ12" i="9"/>
  <c r="T12" i="15" s="1"/>
  <c r="IH68" i="9"/>
  <c r="II76" i="9"/>
  <c r="IH39" i="9"/>
  <c r="IH47" i="9"/>
  <c r="IC103" i="9"/>
  <c r="IE103" i="9" s="1"/>
  <c r="ME66" i="9"/>
  <c r="MF32" i="9"/>
  <c r="MF24" i="9"/>
  <c r="T24" i="17" s="1"/>
  <c r="LY11" i="9"/>
  <c r="MA11" i="9" s="1"/>
  <c r="L11" i="17" s="1"/>
  <c r="MD65" i="9"/>
  <c r="ME86" i="9"/>
  <c r="ME60" i="9"/>
  <c r="MF74" i="9"/>
  <c r="MD91" i="9"/>
  <c r="MF59" i="9"/>
  <c r="MF44" i="9"/>
  <c r="MD72" i="9"/>
  <c r="IC58" i="9"/>
  <c r="ID58" i="9" s="1"/>
  <c r="IH29" i="9"/>
  <c r="P29" i="15" s="1"/>
  <c r="II85" i="9"/>
  <c r="IH93" i="9"/>
  <c r="IJ64" i="9"/>
  <c r="IJ35" i="9"/>
  <c r="T35" i="15" s="1"/>
  <c r="II59" i="9"/>
  <c r="IC18" i="9"/>
  <c r="IK18" i="9" s="1"/>
  <c r="IN18" i="9" s="1"/>
  <c r="IJ43" i="9"/>
  <c r="IC99" i="9"/>
  <c r="IK99" i="9" s="1"/>
  <c r="MF12" i="9"/>
  <c r="T12" i="17" s="1"/>
  <c r="LY12" i="9"/>
  <c r="MA12" i="9" s="1"/>
  <c r="L12" i="17" s="1"/>
  <c r="MF31" i="9"/>
  <c r="IJ74" i="9"/>
  <c r="ME62" i="9"/>
  <c r="MD40" i="9"/>
  <c r="IH80" i="9"/>
  <c r="MD34" i="9"/>
  <c r="IJ18" i="9"/>
  <c r="T18" i="15" s="1"/>
  <c r="IJ82" i="9"/>
  <c r="IC43" i="9"/>
  <c r="IK43" i="9" s="1"/>
  <c r="IC59" i="9"/>
  <c r="IK59" i="9" s="1"/>
  <c r="LY82" i="9"/>
  <c r="MA82" i="9" s="1"/>
  <c r="MF85" i="9"/>
  <c r="IC20" i="9"/>
  <c r="ID20" i="9" s="1"/>
  <c r="K20" i="15" s="1"/>
  <c r="MF43" i="9"/>
  <c r="LY69" i="9"/>
  <c r="LZ69" i="9" s="1"/>
  <c r="IJ78" i="9"/>
  <c r="IC55" i="9"/>
  <c r="IF55" i="9" s="1"/>
  <c r="LY99" i="9"/>
  <c r="MA99" i="9" s="1"/>
  <c r="II98" i="9"/>
  <c r="LY103" i="9"/>
  <c r="MG103" i="9" s="1"/>
  <c r="II14" i="9"/>
  <c r="R14" i="15" s="1"/>
  <c r="IJ84" i="9"/>
  <c r="LY21" i="9"/>
  <c r="MA21" i="9" s="1"/>
  <c r="L21" i="17" s="1"/>
  <c r="IJ85" i="9"/>
  <c r="LY26" i="9"/>
  <c r="LZ26" i="9" s="1"/>
  <c r="K26" i="17" s="1"/>
  <c r="ME77" i="9"/>
  <c r="ME79" i="9"/>
  <c r="LY49" i="9"/>
  <c r="LZ49" i="9" s="1"/>
  <c r="ME88" i="9"/>
  <c r="LY61" i="9"/>
  <c r="LZ61" i="9" s="1"/>
  <c r="MD46" i="9"/>
  <c r="IC22" i="9"/>
  <c r="IG22" i="9" s="1"/>
  <c r="N22" i="15" s="1"/>
  <c r="IJ86" i="9"/>
  <c r="IJ57" i="9"/>
  <c r="IC28" i="9"/>
  <c r="IK28" i="9" s="1"/>
  <c r="IH92" i="9"/>
  <c r="II63" i="9"/>
  <c r="MF29" i="9"/>
  <c r="T29" i="17" s="1"/>
  <c r="MF78" i="9"/>
  <c r="LY102" i="9"/>
  <c r="LZ102" i="9" s="1"/>
  <c r="ME96" i="9"/>
  <c r="MD57" i="9"/>
  <c r="MD51" i="9"/>
  <c r="IJ34" i="9"/>
  <c r="T34" i="15" s="1"/>
  <c r="IH45" i="9"/>
  <c r="IC16" i="9"/>
  <c r="IG16" i="9" s="1"/>
  <c r="N16" i="15" s="1"/>
  <c r="II27" i="9"/>
  <c r="R27" i="15" s="1"/>
  <c r="IH51" i="9"/>
  <c r="LY40" i="9"/>
  <c r="LZ40" i="9" s="1"/>
  <c r="MD103" i="9"/>
  <c r="MD69" i="9"/>
  <c r="MD82" i="9"/>
  <c r="LY31" i="9"/>
  <c r="LZ31" i="9" s="1"/>
  <c r="IC14" i="9"/>
  <c r="ID14" i="9" s="1"/>
  <c r="K14" i="15" s="1"/>
  <c r="IC78" i="9"/>
  <c r="IE78" i="9" s="1"/>
  <c r="II49" i="9"/>
  <c r="II20" i="9"/>
  <c r="IP20" i="9" s="1"/>
  <c r="IH84" i="9"/>
  <c r="IH55" i="9"/>
  <c r="ME29" i="9"/>
  <c r="R29" i="17" s="1"/>
  <c r="ME78" i="9"/>
  <c r="MD102" i="9"/>
  <c r="MD96" i="9"/>
  <c r="MF57" i="9"/>
  <c r="LY51" i="9"/>
  <c r="MG51" i="9" s="1"/>
  <c r="II74" i="9"/>
  <c r="IH98" i="9"/>
  <c r="IJ45" i="9"/>
  <c r="IH16" i="9"/>
  <c r="IO16" i="9" s="1"/>
  <c r="II51" i="9"/>
  <c r="MF77" i="9"/>
  <c r="MF79" i="9"/>
  <c r="MD49" i="9"/>
  <c r="LY88" i="9"/>
  <c r="LZ88" i="9" s="1"/>
  <c r="MD61" i="9"/>
  <c r="LY46" i="9"/>
  <c r="MA46" i="9" s="1"/>
  <c r="II22" i="9"/>
  <c r="R22" i="15" s="1"/>
  <c r="IC86" i="9"/>
  <c r="IE86" i="9" s="1"/>
  <c r="II57" i="9"/>
  <c r="II28" i="9"/>
  <c r="R28" i="15" s="1"/>
  <c r="IJ92" i="9"/>
  <c r="IH63" i="9"/>
  <c r="LY85" i="9"/>
  <c r="MA85" i="9" s="1"/>
  <c r="LY62" i="9"/>
  <c r="LZ62" i="9" s="1"/>
  <c r="MF21" i="9"/>
  <c r="MD99" i="9"/>
  <c r="ME34" i="9"/>
  <c r="ME43" i="9"/>
  <c r="IH37" i="9"/>
  <c r="IC80" i="9"/>
  <c r="IG80" i="9" s="1"/>
  <c r="IH18" i="9"/>
  <c r="P18" i="15" s="1"/>
  <c r="IH82" i="9"/>
  <c r="IC85" i="9"/>
  <c r="ID85" i="9" s="1"/>
  <c r="MD16" i="9"/>
  <c r="MK16" i="9" s="1"/>
  <c r="IC27" i="9"/>
  <c r="IF27" i="9" s="1"/>
  <c r="M27" i="15" s="1"/>
  <c r="MD54" i="9"/>
  <c r="IJ15" i="9"/>
  <c r="T15" i="15" s="1"/>
  <c r="IH67" i="9"/>
  <c r="ME97" i="9"/>
  <c r="IJ37" i="9"/>
  <c r="II40" i="9"/>
  <c r="II75" i="9"/>
  <c r="MD50" i="9"/>
  <c r="LY100" i="9"/>
  <c r="MA100" i="9" s="1"/>
  <c r="IC96" i="9"/>
  <c r="IG96" i="9" s="1"/>
  <c r="MD77" i="9"/>
  <c r="MD84" i="9"/>
  <c r="ME40" i="9"/>
  <c r="LY79" i="9"/>
  <c r="MG79" i="9" s="1"/>
  <c r="ME103" i="9"/>
  <c r="ME49" i="9"/>
  <c r="ME69" i="9"/>
  <c r="MF88" i="9"/>
  <c r="MF82" i="9"/>
  <c r="ME61" i="9"/>
  <c r="ME31" i="9"/>
  <c r="ME46" i="9"/>
  <c r="IH14" i="9"/>
  <c r="P14" i="15" s="1"/>
  <c r="IJ22" i="9"/>
  <c r="T22" i="15" s="1"/>
  <c r="II78" i="9"/>
  <c r="II86" i="9"/>
  <c r="IH49" i="9"/>
  <c r="IH57" i="9"/>
  <c r="IJ73" i="9"/>
  <c r="IJ20" i="9"/>
  <c r="T20" i="15" s="1"/>
  <c r="IJ28" i="9"/>
  <c r="T28" i="15" s="1"/>
  <c r="IC84" i="9"/>
  <c r="IG84" i="9" s="1"/>
  <c r="IC92" i="9"/>
  <c r="ID92" i="9" s="1"/>
  <c r="IJ55" i="9"/>
  <c r="IC63" i="9"/>
  <c r="IF63" i="9" s="1"/>
  <c r="MD85" i="9"/>
  <c r="MD29" i="9"/>
  <c r="P29" i="17" s="1"/>
  <c r="MF62" i="9"/>
  <c r="MD55" i="9"/>
  <c r="MD78" i="9"/>
  <c r="ME21" i="9"/>
  <c r="R21" i="17" s="1"/>
  <c r="ME102" i="9"/>
  <c r="ME99" i="9"/>
  <c r="LY96" i="9"/>
  <c r="MA96" i="9" s="1"/>
  <c r="MF34" i="9"/>
  <c r="ME57" i="9"/>
  <c r="MD43" i="9"/>
  <c r="ME51" i="9"/>
  <c r="IC74" i="9"/>
  <c r="IK74" i="9" s="1"/>
  <c r="IC98" i="9"/>
  <c r="IE98" i="9" s="1"/>
  <c r="II21" i="9"/>
  <c r="R21" i="15" s="1"/>
  <c r="IC37" i="9"/>
  <c r="IG37" i="9" s="1"/>
  <c r="IC45" i="9"/>
  <c r="IK45" i="9" s="1"/>
  <c r="II16" i="9"/>
  <c r="R16" i="15" s="1"/>
  <c r="IJ24" i="9"/>
  <c r="T24" i="15" s="1"/>
  <c r="II80" i="9"/>
  <c r="IC51" i="9"/>
  <c r="ID51" i="9" s="1"/>
  <c r="II38" i="9"/>
  <c r="IC34" i="9"/>
  <c r="IG34" i="9" s="1"/>
  <c r="N34" i="15" s="1"/>
  <c r="IJ21" i="9"/>
  <c r="T21" i="15" s="1"/>
  <c r="IH75" i="9"/>
  <c r="MF33" i="9"/>
  <c r="ME98" i="9"/>
  <c r="II30" i="9"/>
  <c r="R30" i="15" s="1"/>
  <c r="IJ65" i="9"/>
  <c r="IH100" i="9"/>
  <c r="MF58" i="9"/>
  <c r="MD22" i="9"/>
  <c r="P22" i="17" s="1"/>
  <c r="II34" i="9"/>
  <c r="R34" i="15" s="1"/>
  <c r="IH21" i="9"/>
  <c r="P21" i="15" s="1"/>
  <c r="IH101" i="9"/>
  <c r="IH40" i="9"/>
  <c r="IH27" i="9"/>
  <c r="P27" i="15" s="1"/>
  <c r="ME41" i="9"/>
  <c r="ME95" i="9"/>
  <c r="ME45" i="9"/>
  <c r="IJ94" i="9"/>
  <c r="II36" i="9"/>
  <c r="IH71" i="9"/>
  <c r="MD30" i="9"/>
  <c r="P30" i="17" s="1"/>
  <c r="ME27" i="9"/>
  <c r="R27" i="17" s="1"/>
  <c r="MF56" i="9"/>
  <c r="IJ26" i="9"/>
  <c r="T26" i="15" s="1"/>
  <c r="II50" i="9"/>
  <c r="IJ32" i="9"/>
  <c r="T32" i="15" s="1"/>
  <c r="LY47" i="9"/>
  <c r="LZ47" i="9" s="1"/>
  <c r="MF63" i="9"/>
  <c r="ME90" i="9"/>
  <c r="IC102" i="9"/>
  <c r="ID102" i="9" s="1"/>
  <c r="II44" i="9"/>
  <c r="IC79" i="9"/>
  <c r="ID79" i="9" s="1"/>
  <c r="MF36" i="9"/>
  <c r="ME19" i="9"/>
  <c r="R19" i="17" s="1"/>
  <c r="MF39" i="9"/>
  <c r="II90" i="9"/>
  <c r="IC61" i="9"/>
  <c r="ID61" i="9" s="1"/>
  <c r="ME17" i="9"/>
  <c r="R17" i="17" s="1"/>
  <c r="LY52" i="9"/>
  <c r="MA52" i="9" s="1"/>
  <c r="ME92" i="9"/>
  <c r="MD14" i="9"/>
  <c r="MK14" i="9" s="1"/>
  <c r="MD89" i="9"/>
  <c r="LY68" i="9"/>
  <c r="LZ68" i="9" s="1"/>
  <c r="IC46" i="9"/>
  <c r="ID46" i="9" s="1"/>
  <c r="IC17" i="9"/>
  <c r="IK17" i="9" s="1"/>
  <c r="IN17" i="9" s="1"/>
  <c r="IC81" i="9"/>
  <c r="IG81" i="9" s="1"/>
  <c r="IH52" i="9"/>
  <c r="IJ23" i="9"/>
  <c r="T23" i="15" s="1"/>
  <c r="IC87" i="9"/>
  <c r="IK87" i="9" s="1"/>
  <c r="LY64" i="9"/>
  <c r="MA64" i="9" s="1"/>
  <c r="LY20" i="9"/>
  <c r="MG20" i="9" s="1"/>
  <c r="MJ20" i="9" s="1"/>
  <c r="IH66" i="9"/>
  <c r="II69" i="9"/>
  <c r="II48" i="9"/>
  <c r="IH11" i="9"/>
  <c r="P11" i="15" s="1"/>
  <c r="IH54" i="9"/>
  <c r="IC25" i="9"/>
  <c r="IE25" i="9" s="1"/>
  <c r="L25" i="15" s="1"/>
  <c r="II89" i="9"/>
  <c r="IJ60" i="9"/>
  <c r="IJ31" i="9"/>
  <c r="T31" i="15" s="1"/>
  <c r="IH95" i="9"/>
  <c r="LY81" i="9"/>
  <c r="LZ81" i="9" s="1"/>
  <c r="MD37" i="9"/>
  <c r="ME71" i="9"/>
  <c r="LY35" i="9"/>
  <c r="LZ35" i="9" s="1"/>
  <c r="IJ77" i="9"/>
  <c r="II72" i="9"/>
  <c r="II19" i="9"/>
  <c r="R19" i="15" s="1"/>
  <c r="IC83" i="9"/>
  <c r="IF83" i="9" s="1"/>
  <c r="ME67" i="9"/>
  <c r="ME87" i="9"/>
  <c r="MF42" i="9"/>
  <c r="LY73" i="9"/>
  <c r="MA73" i="9" s="1"/>
  <c r="MF83" i="9"/>
  <c r="LY75" i="9"/>
  <c r="MG75" i="9" s="1"/>
  <c r="MF93" i="9"/>
  <c r="LY23" i="9"/>
  <c r="MA23" i="9" s="1"/>
  <c r="L23" i="17" s="1"/>
  <c r="IH42" i="9"/>
  <c r="IJ13" i="9"/>
  <c r="T13" i="15" s="1"/>
  <c r="IH53" i="9"/>
  <c r="IC40" i="9"/>
  <c r="IF40" i="9" s="1"/>
  <c r="II88" i="9"/>
  <c r="IC75" i="9"/>
  <c r="IF75" i="9" s="1"/>
  <c r="II91" i="9"/>
  <c r="T16" i="17"/>
  <c r="MM16" i="9"/>
  <c r="LY84" i="9"/>
  <c r="LZ84" i="9" s="1"/>
  <c r="MF41" i="9"/>
  <c r="ME47" i="9"/>
  <c r="MD33" i="9"/>
  <c r="LY54" i="9"/>
  <c r="MG54" i="9" s="1"/>
  <c r="LY95" i="9"/>
  <c r="LZ95" i="9" s="1"/>
  <c r="ME63" i="9"/>
  <c r="MD98" i="9"/>
  <c r="ME50" i="9"/>
  <c r="MF45" i="9"/>
  <c r="MF90" i="9"/>
  <c r="IJ30" i="9"/>
  <c r="T30" i="15" s="1"/>
  <c r="IJ38" i="9"/>
  <c r="II94" i="9"/>
  <c r="II102" i="9"/>
  <c r="IC65" i="9"/>
  <c r="IG65" i="9" s="1"/>
  <c r="IC73" i="9"/>
  <c r="IE73" i="9" s="1"/>
  <c r="IJ36" i="9"/>
  <c r="IJ44" i="9"/>
  <c r="IC100" i="9"/>
  <c r="IF100" i="9" s="1"/>
  <c r="II15" i="9"/>
  <c r="R15" i="15" s="1"/>
  <c r="II71" i="9"/>
  <c r="IJ79" i="9"/>
  <c r="LY30" i="9"/>
  <c r="MA30" i="9" s="1"/>
  <c r="L30" i="17" s="1"/>
  <c r="MD36" i="9"/>
  <c r="LY55" i="9"/>
  <c r="MG55" i="9" s="1"/>
  <c r="MD27" i="9"/>
  <c r="P27" i="17" s="1"/>
  <c r="MF19" i="9"/>
  <c r="MD58" i="9"/>
  <c r="ME16" i="9"/>
  <c r="ML16" i="9" s="1"/>
  <c r="LY56" i="9"/>
  <c r="LZ56" i="9" s="1"/>
  <c r="ME39" i="9"/>
  <c r="LY22" i="9"/>
  <c r="MG22" i="9" s="1"/>
  <c r="MJ22" i="9" s="1"/>
  <c r="MD100" i="9"/>
  <c r="IH26" i="9"/>
  <c r="P26" i="15" s="1"/>
  <c r="IJ90" i="9"/>
  <c r="II61" i="9"/>
  <c r="IC101" i="9"/>
  <c r="IG101" i="9" s="1"/>
  <c r="IH24" i="9"/>
  <c r="P24" i="15" s="1"/>
  <c r="IH32" i="9"/>
  <c r="P32" i="15" s="1"/>
  <c r="IC56" i="9"/>
  <c r="IK56" i="9" s="1"/>
  <c r="IH96" i="9"/>
  <c r="IC67" i="9"/>
  <c r="IF67" i="9" s="1"/>
  <c r="MF84" i="9"/>
  <c r="LY41" i="9"/>
  <c r="MA41" i="9" s="1"/>
  <c r="MD47" i="9"/>
  <c r="LY33" i="9"/>
  <c r="MA33" i="9" s="1"/>
  <c r="MF54" i="9"/>
  <c r="MD95" i="9"/>
  <c r="LY63" i="9"/>
  <c r="MA63" i="9" s="1"/>
  <c r="MF98" i="9"/>
  <c r="LY50" i="9"/>
  <c r="MG50" i="9" s="1"/>
  <c r="LY45" i="9"/>
  <c r="LZ45" i="9" s="1"/>
  <c r="LY90" i="9"/>
  <c r="MG90" i="9" s="1"/>
  <c r="IC30" i="9"/>
  <c r="IG30" i="9" s="1"/>
  <c r="N30" i="15" s="1"/>
  <c r="IC38" i="9"/>
  <c r="IK38" i="9" s="1"/>
  <c r="IC94" i="9"/>
  <c r="IE94" i="9" s="1"/>
  <c r="IJ102" i="9"/>
  <c r="IH65" i="9"/>
  <c r="IH73" i="9"/>
  <c r="IC36" i="9"/>
  <c r="IE36" i="9" s="1"/>
  <c r="IC44" i="9"/>
  <c r="IK44" i="9" s="1"/>
  <c r="II100" i="9"/>
  <c r="IC15" i="9"/>
  <c r="IE15" i="9" s="1"/>
  <c r="L15" i="15" s="1"/>
  <c r="IJ71" i="9"/>
  <c r="II79" i="9"/>
  <c r="MF30" i="9"/>
  <c r="T30" i="17" s="1"/>
  <c r="ME36" i="9"/>
  <c r="ME55" i="9"/>
  <c r="MF27" i="9"/>
  <c r="LY19" i="9"/>
  <c r="LZ19" i="9" s="1"/>
  <c r="K19" i="17" s="1"/>
  <c r="LY58" i="9"/>
  <c r="LZ58" i="9" s="1"/>
  <c r="LY16" i="9"/>
  <c r="LZ16" i="9" s="1"/>
  <c r="K16" i="17" s="1"/>
  <c r="ME56" i="9"/>
  <c r="LY39" i="9"/>
  <c r="LZ39" i="9" s="1"/>
  <c r="MF22" i="9"/>
  <c r="T22" i="17" s="1"/>
  <c r="MF100" i="9"/>
  <c r="II26" i="9"/>
  <c r="R26" i="15" s="1"/>
  <c r="IJ50" i="9"/>
  <c r="IC90" i="9"/>
  <c r="ID90" i="9" s="1"/>
  <c r="II53" i="9"/>
  <c r="IJ61" i="9"/>
  <c r="II101" i="9"/>
  <c r="II24" i="9"/>
  <c r="R24" i="15" s="1"/>
  <c r="II32" i="9"/>
  <c r="R32" i="15" s="1"/>
  <c r="II56" i="9"/>
  <c r="II96" i="9"/>
  <c r="IJ67" i="9"/>
  <c r="IC91" i="9"/>
  <c r="IE91" i="9" s="1"/>
  <c r="IC50" i="9"/>
  <c r="IK50" i="9" s="1"/>
  <c r="IJ53" i="9"/>
  <c r="IJ56" i="9"/>
  <c r="IH91" i="9"/>
  <c r="LY17" i="9"/>
  <c r="MA17" i="9" s="1"/>
  <c r="L17" i="17" s="1"/>
  <c r="MD67" i="9"/>
  <c r="MD52" i="9"/>
  <c r="LY87" i="9"/>
  <c r="MG87" i="9" s="1"/>
  <c r="MD92" i="9"/>
  <c r="LY42" i="9"/>
  <c r="MG42" i="9" s="1"/>
  <c r="MF14" i="9"/>
  <c r="T14" i="17" s="1"/>
  <c r="MD73" i="9"/>
  <c r="ME89" i="9"/>
  <c r="ME83" i="9"/>
  <c r="MF68" i="9"/>
  <c r="IH46" i="9"/>
  <c r="II54" i="9"/>
  <c r="IH17" i="9"/>
  <c r="P17" i="15" s="1"/>
  <c r="IH25" i="9"/>
  <c r="P25" i="15" s="1"/>
  <c r="IJ81" i="9"/>
  <c r="IC89" i="9"/>
  <c r="IE89" i="9" s="1"/>
  <c r="II52" i="9"/>
  <c r="II60" i="9"/>
  <c r="II23" i="9"/>
  <c r="R23" i="15" s="1"/>
  <c r="II31" i="9"/>
  <c r="R31" i="15" s="1"/>
  <c r="IH87" i="9"/>
  <c r="II95" i="9"/>
  <c r="MD26" i="9"/>
  <c r="P26" i="17" s="1"/>
  <c r="MD81" i="9"/>
  <c r="LY97" i="9"/>
  <c r="LZ97" i="9" s="1"/>
  <c r="MF37" i="9"/>
  <c r="MF75" i="9"/>
  <c r="MF71" i="9"/>
  <c r="MD93" i="9"/>
  <c r="MD64" i="9"/>
  <c r="MD20" i="9"/>
  <c r="P20" i="17" s="1"/>
  <c r="MF35" i="9"/>
  <c r="MF23" i="9"/>
  <c r="T23" i="17" s="1"/>
  <c r="IJ42" i="9"/>
  <c r="IJ66" i="9"/>
  <c r="IH13" i="9"/>
  <c r="P13" i="15" s="1"/>
  <c r="IC69" i="9"/>
  <c r="IK69" i="9" s="1"/>
  <c r="IH77" i="9"/>
  <c r="IJ48" i="9"/>
  <c r="IC72" i="9"/>
  <c r="IK72" i="9" s="1"/>
  <c r="IH88" i="9"/>
  <c r="II11" i="9"/>
  <c r="IP11" i="9" s="1"/>
  <c r="IC19" i="9"/>
  <c r="IK19" i="9" s="1"/>
  <c r="IN19" i="9" s="1"/>
  <c r="II83" i="9"/>
  <c r="ME14" i="9"/>
  <c r="R14" i="17" s="1"/>
  <c r="MF89" i="9"/>
  <c r="LY83" i="9"/>
  <c r="MG83" i="9" s="1"/>
  <c r="ME68" i="9"/>
  <c r="IJ46" i="9"/>
  <c r="IJ54" i="9"/>
  <c r="IJ17" i="9"/>
  <c r="T17" i="15" s="1"/>
  <c r="IJ25" i="9"/>
  <c r="T25" i="15" s="1"/>
  <c r="IH81" i="9"/>
  <c r="IH89" i="9"/>
  <c r="IJ52" i="9"/>
  <c r="IC60" i="9"/>
  <c r="IK60" i="9" s="1"/>
  <c r="IC23" i="9"/>
  <c r="IG23" i="9" s="1"/>
  <c r="N23" i="15" s="1"/>
  <c r="IC31" i="9"/>
  <c r="IF31" i="9" s="1"/>
  <c r="M31" i="15" s="1"/>
  <c r="IJ87" i="9"/>
  <c r="IJ95" i="9"/>
  <c r="MF26" i="9"/>
  <c r="T26" i="17" s="1"/>
  <c r="MF81" i="9"/>
  <c r="MD97" i="9"/>
  <c r="LY37" i="9"/>
  <c r="MA37" i="9" s="1"/>
  <c r="MD75" i="9"/>
  <c r="MD71" i="9"/>
  <c r="ME93" i="9"/>
  <c r="ME64" i="9"/>
  <c r="MF20" i="9"/>
  <c r="T20" i="17" s="1"/>
  <c r="MD35" i="9"/>
  <c r="MD23" i="9"/>
  <c r="P23" i="17" s="1"/>
  <c r="II42" i="9"/>
  <c r="IC66" i="9"/>
  <c r="ID66" i="9" s="1"/>
  <c r="IC13" i="9"/>
  <c r="ID13" i="9" s="1"/>
  <c r="K13" i="15" s="1"/>
  <c r="IJ69" i="9"/>
  <c r="II77" i="9"/>
  <c r="IH48" i="9"/>
  <c r="IH72" i="9"/>
  <c r="IJ88" i="9"/>
  <c r="IC11" i="9"/>
  <c r="IE11" i="9" s="1"/>
  <c r="L11" i="15" s="1"/>
  <c r="IH19" i="9"/>
  <c r="P19" i="15" s="1"/>
  <c r="IH83" i="9"/>
  <c r="MD17" i="9"/>
  <c r="P17" i="17" s="1"/>
  <c r="LY67" i="9"/>
  <c r="MG67" i="9" s="1"/>
  <c r="MF52" i="9"/>
  <c r="MF87" i="9"/>
  <c r="LY92" i="9"/>
  <c r="MA92" i="9" s="1"/>
  <c r="MD42" i="9"/>
  <c r="ME73" i="9"/>
  <c r="KO16" i="9"/>
  <c r="ES20" i="9"/>
  <c r="ER18" i="9"/>
  <c r="ER19" i="9"/>
  <c r="EQ19" i="9"/>
  <c r="ES19" i="9"/>
  <c r="ER16" i="9"/>
  <c r="EQ16" i="9"/>
  <c r="ES17" i="9"/>
  <c r="IQ16" i="9"/>
  <c r="ER15" i="9"/>
  <c r="EQ15" i="9"/>
  <c r="ES14" i="9"/>
  <c r="ER12" i="9"/>
  <c r="ER13" i="9"/>
  <c r="EQ12" i="9"/>
  <c r="EQ13" i="9"/>
  <c r="ES13" i="9"/>
  <c r="ES12" i="9"/>
  <c r="Q20" i="13"/>
  <c r="ER11" i="9"/>
  <c r="O20" i="13"/>
  <c r="EQ11" i="9"/>
  <c r="ES11" i="9"/>
  <c r="GS18" i="9"/>
  <c r="GS17" i="9"/>
  <c r="P20" i="14"/>
  <c r="GQ20" i="9"/>
  <c r="P18" i="17"/>
  <c r="MK18" i="9"/>
  <c r="P20" i="15"/>
  <c r="IO20" i="9"/>
  <c r="GS20" i="9"/>
  <c r="R20" i="14"/>
  <c r="GR20" i="9"/>
  <c r="R18" i="17"/>
  <c r="ML18" i="9"/>
  <c r="MM18" i="9"/>
  <c r="AW16" i="9"/>
  <c r="IQ19" i="9"/>
  <c r="MM17" i="9"/>
  <c r="GS19" i="9"/>
  <c r="P18" i="14"/>
  <c r="GQ18" i="9"/>
  <c r="R18" i="14"/>
  <c r="GR18" i="9"/>
  <c r="R18" i="15"/>
  <c r="IP18" i="9"/>
  <c r="CU13" i="9"/>
  <c r="AW17" i="9"/>
  <c r="R17" i="15"/>
  <c r="IP17" i="9"/>
  <c r="Q17" i="10"/>
  <c r="AV17" i="9"/>
  <c r="R16" i="16"/>
  <c r="KN16" i="9"/>
  <c r="P16" i="16"/>
  <c r="KM16" i="9"/>
  <c r="O17" i="10"/>
  <c r="AU17" i="9"/>
  <c r="R16" i="14"/>
  <c r="GR16" i="9"/>
  <c r="R15" i="16"/>
  <c r="KN15" i="9"/>
  <c r="P16" i="14"/>
  <c r="GQ16" i="9"/>
  <c r="GS16" i="9"/>
  <c r="O16" i="10"/>
  <c r="AU16" i="9"/>
  <c r="Q16" i="10"/>
  <c r="AV16" i="9"/>
  <c r="AW15" i="9"/>
  <c r="AW13" i="9"/>
  <c r="Q13" i="12"/>
  <c r="CT13" i="9"/>
  <c r="O13" i="12"/>
  <c r="CS13" i="9"/>
  <c r="P15" i="15"/>
  <c r="IO15" i="9"/>
  <c r="O15" i="10"/>
  <c r="AU15" i="9"/>
  <c r="R15" i="14"/>
  <c r="GR15" i="9"/>
  <c r="Q15" i="10"/>
  <c r="AV15" i="9"/>
  <c r="AW14" i="9"/>
  <c r="IQ14" i="9"/>
  <c r="O14" i="10"/>
  <c r="AU14" i="9"/>
  <c r="Q14" i="10"/>
  <c r="AV14" i="9"/>
  <c r="AW12" i="9"/>
  <c r="P13" i="17"/>
  <c r="MK13" i="9"/>
  <c r="R13" i="17"/>
  <c r="ML13" i="9"/>
  <c r="KO13" i="9"/>
  <c r="R13" i="15"/>
  <c r="IP13" i="9"/>
  <c r="Q13" i="10"/>
  <c r="AV13" i="9"/>
  <c r="O13" i="10"/>
  <c r="AU13" i="9"/>
  <c r="P13" i="14"/>
  <c r="GQ13" i="9"/>
  <c r="MM13" i="9"/>
  <c r="R12" i="14"/>
  <c r="GR12" i="9"/>
  <c r="P12" i="16"/>
  <c r="KM12" i="9"/>
  <c r="KO12" i="9"/>
  <c r="O12" i="10"/>
  <c r="AU12" i="9"/>
  <c r="P12" i="14"/>
  <c r="GQ12" i="9"/>
  <c r="R12" i="16"/>
  <c r="KN12" i="9"/>
  <c r="P12" i="17"/>
  <c r="MK12" i="9"/>
  <c r="GS12" i="9"/>
  <c r="Q12" i="10"/>
  <c r="AV12" i="9"/>
  <c r="GI78" i="9"/>
  <c r="GG78" i="9"/>
  <c r="GM78" i="9"/>
  <c r="GF78" i="9"/>
  <c r="GH78" i="9"/>
  <c r="GH85" i="9"/>
  <c r="GF85" i="9"/>
  <c r="GM85" i="9"/>
  <c r="GG85" i="9"/>
  <c r="GI85" i="9"/>
  <c r="GH37" i="9"/>
  <c r="GG37" i="9"/>
  <c r="GI37" i="9"/>
  <c r="GF37" i="9"/>
  <c r="GM37" i="9"/>
  <c r="GI36" i="9"/>
  <c r="GH36" i="9"/>
  <c r="GM36" i="9"/>
  <c r="GF36" i="9"/>
  <c r="GG36" i="9"/>
  <c r="GM86" i="9"/>
  <c r="GG86" i="9"/>
  <c r="GI86" i="9"/>
  <c r="GF86" i="9"/>
  <c r="GH86" i="9"/>
  <c r="GF79" i="9"/>
  <c r="GH79" i="9"/>
  <c r="GI79" i="9"/>
  <c r="GM79" i="9"/>
  <c r="GG79" i="9"/>
  <c r="GI95" i="9"/>
  <c r="GH95" i="9"/>
  <c r="GF95" i="9"/>
  <c r="GG95" i="9"/>
  <c r="GM95" i="9"/>
  <c r="GF89" i="9"/>
  <c r="GG89" i="9"/>
  <c r="GH89" i="9"/>
  <c r="GM89" i="9"/>
  <c r="GI89" i="9"/>
  <c r="GI66" i="9"/>
  <c r="GH66" i="9"/>
  <c r="GM66" i="9"/>
  <c r="GF66" i="9"/>
  <c r="GG66" i="9"/>
  <c r="GM42" i="9"/>
  <c r="GG42" i="9"/>
  <c r="GI42" i="9"/>
  <c r="GH42" i="9"/>
  <c r="GF42" i="9"/>
  <c r="KB57" i="9"/>
  <c r="KC57" i="9"/>
  <c r="KI57" i="9"/>
  <c r="KB86" i="9"/>
  <c r="KC86" i="9"/>
  <c r="KI86" i="9"/>
  <c r="KB22" i="9"/>
  <c r="KI22" i="9"/>
  <c r="KC22" i="9"/>
  <c r="KI20" i="9"/>
  <c r="KB20" i="9"/>
  <c r="K20" i="16" s="1"/>
  <c r="KC20" i="9"/>
  <c r="KI58" i="9"/>
  <c r="KC58" i="9"/>
  <c r="KB58" i="9"/>
  <c r="KI64" i="9"/>
  <c r="KC64" i="9"/>
  <c r="KB64" i="9"/>
  <c r="KI12" i="9"/>
  <c r="KL12" i="9" s="1"/>
  <c r="KB12" i="9"/>
  <c r="K12" i="16" s="1"/>
  <c r="KC12" i="9"/>
  <c r="L12" i="16" s="1"/>
  <c r="KC39" i="9"/>
  <c r="KI28" i="9"/>
  <c r="KC28" i="9"/>
  <c r="L28" i="16" s="1"/>
  <c r="KB28" i="9"/>
  <c r="KI55" i="9"/>
  <c r="KB55" i="9"/>
  <c r="KC55" i="9"/>
  <c r="LZ48" i="9"/>
  <c r="MA48" i="9"/>
  <c r="MG48" i="9"/>
  <c r="MG14" i="9"/>
  <c r="MJ14" i="9" s="1"/>
  <c r="MA14" i="9"/>
  <c r="L14" i="17" s="1"/>
  <c r="LZ14" i="9"/>
  <c r="K14" i="17" s="1"/>
  <c r="MG89" i="9"/>
  <c r="MA89" i="9"/>
  <c r="LZ89" i="9"/>
  <c r="LZ13" i="9"/>
  <c r="K13" i="17" s="1"/>
  <c r="MA13" i="9"/>
  <c r="L13" i="17" s="1"/>
  <c r="MG13" i="9"/>
  <c r="MJ13" i="9" s="1"/>
  <c r="EM100" i="9"/>
  <c r="EG100" i="9"/>
  <c r="EH100" i="9"/>
  <c r="EI100" i="9"/>
  <c r="EI41" i="9"/>
  <c r="EG41" i="9"/>
  <c r="EH41" i="9"/>
  <c r="EM41" i="9"/>
  <c r="EI54" i="9"/>
  <c r="EH54" i="9"/>
  <c r="EG54" i="9"/>
  <c r="EM54" i="9"/>
  <c r="EM56" i="9"/>
  <c r="EI56" i="9"/>
  <c r="EH56" i="9"/>
  <c r="EG56" i="9"/>
  <c r="EH65" i="9"/>
  <c r="EG65" i="9"/>
  <c r="EM65" i="9"/>
  <c r="EI65" i="9"/>
  <c r="EI29" i="9"/>
  <c r="M29" i="13" s="1"/>
  <c r="EH29" i="9"/>
  <c r="L29" i="13" s="1"/>
  <c r="EG29" i="9"/>
  <c r="K29" i="13" s="1"/>
  <c r="EM29" i="9"/>
  <c r="EP29" i="9" s="1"/>
  <c r="EG64" i="9"/>
  <c r="EI64" i="9"/>
  <c r="EH64" i="9"/>
  <c r="EM64" i="9"/>
  <c r="EH20" i="9"/>
  <c r="L20" i="13" s="1"/>
  <c r="EH28" i="9"/>
  <c r="L28" i="13" s="1"/>
  <c r="EM28" i="9"/>
  <c r="EI28" i="9"/>
  <c r="M28" i="13" s="1"/>
  <c r="EG28" i="9"/>
  <c r="K28" i="13" s="1"/>
  <c r="EG97" i="9"/>
  <c r="EI97" i="9"/>
  <c r="EH97" i="9"/>
  <c r="EM97" i="9"/>
  <c r="EM50" i="9"/>
  <c r="EH50" i="9"/>
  <c r="EG50" i="9"/>
  <c r="EI50" i="9"/>
  <c r="EM71" i="9"/>
  <c r="EH71" i="9"/>
  <c r="EG71" i="9"/>
  <c r="EI71" i="9"/>
  <c r="EM46" i="9"/>
  <c r="EG46" i="9"/>
  <c r="EH46" i="9"/>
  <c r="EI46" i="9"/>
  <c r="EM82" i="9"/>
  <c r="EI82" i="9"/>
  <c r="EG82" i="9"/>
  <c r="EH82" i="9"/>
  <c r="EM62" i="9"/>
  <c r="EG62" i="9"/>
  <c r="EH62" i="9"/>
  <c r="EI62" i="9"/>
  <c r="EG47" i="9"/>
  <c r="EH47" i="9"/>
  <c r="EI47" i="9"/>
  <c r="EM47" i="9"/>
  <c r="ID54" i="9"/>
  <c r="IE54" i="9"/>
  <c r="IF54" i="9"/>
  <c r="IK54" i="9"/>
  <c r="IG54" i="9"/>
  <c r="IG12" i="9"/>
  <c r="N12" i="15" s="1"/>
  <c r="IF12" i="9"/>
  <c r="M12" i="15" s="1"/>
  <c r="IK12" i="9"/>
  <c r="IN12" i="9" s="1"/>
  <c r="IE12" i="9"/>
  <c r="L12" i="15" s="1"/>
  <c r="ID12" i="9"/>
  <c r="K12" i="15" s="1"/>
  <c r="IF52" i="9"/>
  <c r="IG52" i="9"/>
  <c r="IK52" i="9"/>
  <c r="ID52" i="9"/>
  <c r="IE52" i="9"/>
  <c r="IF47" i="9"/>
  <c r="ID47" i="9"/>
  <c r="IG47" i="9"/>
  <c r="IK47" i="9"/>
  <c r="IE47" i="9"/>
  <c r="IF71" i="9"/>
  <c r="IK71" i="9"/>
  <c r="IE71" i="9"/>
  <c r="IG71" i="9"/>
  <c r="ID71" i="9"/>
  <c r="IE95" i="9"/>
  <c r="IF95" i="9"/>
  <c r="IG95" i="9"/>
  <c r="IK95" i="9"/>
  <c r="ID95" i="9"/>
  <c r="CK44" i="9"/>
  <c r="CJ44" i="9"/>
  <c r="CO44" i="9"/>
  <c r="CI44" i="9"/>
  <c r="CK80" i="9"/>
  <c r="CJ80" i="9"/>
  <c r="CO80" i="9"/>
  <c r="CI80" i="9"/>
  <c r="CI72" i="9"/>
  <c r="CK72" i="9"/>
  <c r="CJ72" i="9"/>
  <c r="CO72" i="9"/>
  <c r="CK91" i="9"/>
  <c r="CJ91" i="9"/>
  <c r="CO91" i="9"/>
  <c r="CI91" i="9"/>
  <c r="CI70" i="9"/>
  <c r="CJ70" i="9"/>
  <c r="CO70" i="9"/>
  <c r="CK70" i="9"/>
  <c r="CI55" i="9"/>
  <c r="CK55" i="9"/>
  <c r="CO55" i="9"/>
  <c r="CJ55" i="9"/>
  <c r="CI75" i="9"/>
  <c r="CK75" i="9"/>
  <c r="CJ75" i="9"/>
  <c r="CO75" i="9"/>
  <c r="AQ61" i="9"/>
  <c r="AL61" i="9"/>
  <c r="AM61" i="9"/>
  <c r="AK61" i="9"/>
  <c r="AQ23" i="9"/>
  <c r="AL23" i="9"/>
  <c r="AM23" i="9"/>
  <c r="AK23" i="9"/>
  <c r="AQ97" i="9"/>
  <c r="AL97" i="9"/>
  <c r="AK97" i="9"/>
  <c r="AM97" i="9"/>
  <c r="AQ20" i="9"/>
  <c r="AT20" i="9" s="1"/>
  <c r="AL20" i="9"/>
  <c r="L20" i="10" s="1"/>
  <c r="AK20" i="9"/>
  <c r="K20" i="10" s="1"/>
  <c r="AM20" i="9"/>
  <c r="M20" i="10" s="1"/>
  <c r="AQ52" i="9"/>
  <c r="AK52" i="9"/>
  <c r="AM52" i="9"/>
  <c r="AL52" i="9"/>
  <c r="AQ48" i="9"/>
  <c r="AL48" i="9"/>
  <c r="AK48" i="9"/>
  <c r="AM48" i="9"/>
  <c r="AQ15" i="9"/>
  <c r="AT15" i="9" s="1"/>
  <c r="AM15" i="9"/>
  <c r="M15" i="10" s="1"/>
  <c r="AL15" i="9"/>
  <c r="L15" i="10" s="1"/>
  <c r="AK15" i="9"/>
  <c r="K15" i="10" s="1"/>
  <c r="AQ91" i="9"/>
  <c r="AL91" i="9"/>
  <c r="AM91" i="9"/>
  <c r="AK91" i="9"/>
  <c r="AQ81" i="9"/>
  <c r="AM81" i="9"/>
  <c r="AK81" i="9"/>
  <c r="AL81" i="9"/>
  <c r="AQ36" i="9"/>
  <c r="AL36" i="9"/>
  <c r="AM36" i="9"/>
  <c r="AK36" i="9"/>
  <c r="AQ43" i="9"/>
  <c r="AM43" i="9"/>
  <c r="AL43" i="9"/>
  <c r="AK43" i="9"/>
  <c r="AQ26" i="9"/>
  <c r="AM26" i="9"/>
  <c r="AK26" i="9"/>
  <c r="AL26" i="9"/>
  <c r="AQ75" i="9"/>
  <c r="AL75" i="9"/>
  <c r="AM75" i="9"/>
  <c r="AK75" i="9"/>
  <c r="AQ66" i="9"/>
  <c r="AL66" i="9"/>
  <c r="AK66" i="9"/>
  <c r="AM66" i="9"/>
  <c r="S9" i="10"/>
  <c r="T11" i="10" s="1"/>
  <c r="AQ95" i="9"/>
  <c r="AM95" i="9"/>
  <c r="AL95" i="9"/>
  <c r="AK95" i="9"/>
  <c r="AQ92" i="9"/>
  <c r="AM92" i="9"/>
  <c r="AK92" i="9"/>
  <c r="AL92" i="9"/>
  <c r="AQ50" i="9"/>
  <c r="AM50" i="9"/>
  <c r="AL50" i="9"/>
  <c r="AK50" i="9"/>
  <c r="AQ55" i="9"/>
  <c r="AM55" i="9"/>
  <c r="AK55" i="9"/>
  <c r="AL55" i="9"/>
  <c r="AQ76" i="9"/>
  <c r="AM76" i="9"/>
  <c r="AL76" i="9"/>
  <c r="AK76" i="9"/>
  <c r="AQ19" i="9"/>
  <c r="AT19" i="9" s="1"/>
  <c r="AM19" i="9"/>
  <c r="M19" i="10" s="1"/>
  <c r="AK19" i="9"/>
  <c r="K19" i="10" s="1"/>
  <c r="AL19" i="9"/>
  <c r="L19" i="10" s="1"/>
  <c r="AQ96" i="9"/>
  <c r="AM96" i="9"/>
  <c r="AK96" i="9"/>
  <c r="AL96" i="9"/>
  <c r="AQ70" i="9"/>
  <c r="AM70" i="9"/>
  <c r="AK70" i="9"/>
  <c r="AL70" i="9"/>
  <c r="AQ41" i="9"/>
  <c r="AM41" i="9"/>
  <c r="AK41" i="9"/>
  <c r="AL41" i="9"/>
  <c r="AQ102" i="9"/>
  <c r="AM102" i="9"/>
  <c r="AK102" i="9"/>
  <c r="AL102" i="9"/>
  <c r="AQ24" i="9"/>
  <c r="AM24" i="9"/>
  <c r="AL24" i="9"/>
  <c r="AK24" i="9"/>
  <c r="AQ103" i="9"/>
  <c r="AL103" i="9"/>
  <c r="AK103" i="9"/>
  <c r="AM103" i="9"/>
  <c r="AQ17" i="9"/>
  <c r="AT17" i="9" s="1"/>
  <c r="AM17" i="9"/>
  <c r="M17" i="10" s="1"/>
  <c r="AK17" i="9"/>
  <c r="K17" i="10" s="1"/>
  <c r="AL17" i="9"/>
  <c r="L17" i="10" s="1"/>
  <c r="AQ18" i="9"/>
  <c r="AT18" i="9" s="1"/>
  <c r="AL18" i="9"/>
  <c r="L18" i="10" s="1"/>
  <c r="AK18" i="9"/>
  <c r="K18" i="10" s="1"/>
  <c r="AM18" i="9"/>
  <c r="M18" i="10" s="1"/>
  <c r="AQ64" i="9"/>
  <c r="AM64" i="9"/>
  <c r="AL64" i="9"/>
  <c r="AK64" i="9"/>
  <c r="AQ35" i="9"/>
  <c r="AK35" i="9"/>
  <c r="AM35" i="9"/>
  <c r="AL35" i="9"/>
  <c r="AQ65" i="9"/>
  <c r="AM65" i="9"/>
  <c r="AL65" i="9"/>
  <c r="AK65" i="9"/>
  <c r="AQ99" i="9"/>
  <c r="AL99" i="9"/>
  <c r="AK99" i="9"/>
  <c r="AM99" i="9"/>
  <c r="AQ85" i="9"/>
  <c r="AK85" i="9"/>
  <c r="AL85" i="9"/>
  <c r="AM85" i="9"/>
  <c r="AQ21" i="9"/>
  <c r="AT21" i="9" s="1"/>
  <c r="AM21" i="9"/>
  <c r="M21" i="10" s="1"/>
  <c r="AL21" i="9"/>
  <c r="L21" i="10" s="1"/>
  <c r="AK21" i="9"/>
  <c r="K21" i="10" s="1"/>
  <c r="AQ44" i="9"/>
  <c r="AK44" i="9"/>
  <c r="AL44" i="9"/>
  <c r="AM44" i="9"/>
  <c r="P11" i="14"/>
  <c r="GQ11" i="9"/>
  <c r="GI11" i="9"/>
  <c r="N11" i="14" s="1"/>
  <c r="GM11" i="9"/>
  <c r="GF11" i="9"/>
  <c r="K11" i="14" s="1"/>
  <c r="GG11" i="9"/>
  <c r="L11" i="14" s="1"/>
  <c r="GH11" i="9"/>
  <c r="M11" i="14" s="1"/>
  <c r="GI81" i="9"/>
  <c r="GH81" i="9"/>
  <c r="GM81" i="9"/>
  <c r="GG81" i="9"/>
  <c r="GF81" i="9"/>
  <c r="GF31" i="9"/>
  <c r="GG31" i="9"/>
  <c r="GI31" i="9"/>
  <c r="GH31" i="9"/>
  <c r="GM31" i="9"/>
  <c r="GP31" i="9" s="1"/>
  <c r="GI63" i="9"/>
  <c r="GM63" i="9"/>
  <c r="GF63" i="9"/>
  <c r="GH63" i="9"/>
  <c r="GG63" i="9"/>
  <c r="GM35" i="9"/>
  <c r="GP35" i="9" s="1"/>
  <c r="GH35" i="9"/>
  <c r="GG35" i="9"/>
  <c r="GI35" i="9"/>
  <c r="GF35" i="9"/>
  <c r="GG14" i="9"/>
  <c r="L14" i="14" s="1"/>
  <c r="GF14" i="9"/>
  <c r="K14" i="14" s="1"/>
  <c r="GI14" i="9"/>
  <c r="N14" i="14" s="1"/>
  <c r="GH14" i="9"/>
  <c r="M14" i="14" s="1"/>
  <c r="GM14" i="9"/>
  <c r="GF33" i="9"/>
  <c r="GG33" i="9"/>
  <c r="GH33" i="9"/>
  <c r="GM33" i="9"/>
  <c r="GP33" i="9" s="1"/>
  <c r="GI33" i="9"/>
  <c r="GG83" i="9"/>
  <c r="GM83" i="9"/>
  <c r="GI83" i="9"/>
  <c r="GF83" i="9"/>
  <c r="GH83" i="9"/>
  <c r="KI98" i="9"/>
  <c r="KC98" i="9"/>
  <c r="KB98" i="9"/>
  <c r="KB38" i="9"/>
  <c r="KI38" i="9"/>
  <c r="KC38" i="9"/>
  <c r="KB36" i="9"/>
  <c r="KC36" i="9"/>
  <c r="KI36" i="9"/>
  <c r="KC102" i="9"/>
  <c r="KI102" i="9"/>
  <c r="KB102" i="9"/>
  <c r="KB89" i="9"/>
  <c r="KC89" i="9"/>
  <c r="KI89" i="9"/>
  <c r="KI49" i="9"/>
  <c r="KC49" i="9"/>
  <c r="KB49" i="9"/>
  <c r="KB74" i="9"/>
  <c r="KI74" i="9"/>
  <c r="KC74" i="9"/>
  <c r="KB69" i="9"/>
  <c r="KI69" i="9"/>
  <c r="KC69" i="9"/>
  <c r="KC43" i="9"/>
  <c r="KB43" i="9"/>
  <c r="KI43" i="9"/>
  <c r="KC100" i="9"/>
  <c r="KI100" i="9"/>
  <c r="KB100" i="9"/>
  <c r="KI97" i="9"/>
  <c r="KC97" i="9"/>
  <c r="KB97" i="9"/>
  <c r="KI93" i="9"/>
  <c r="KB93" i="9"/>
  <c r="KC93" i="9"/>
  <c r="KB75" i="9"/>
  <c r="KC75" i="9"/>
  <c r="KI75" i="9"/>
  <c r="KC78" i="9"/>
  <c r="KI78" i="9"/>
  <c r="KB78" i="9"/>
  <c r="LZ27" i="9"/>
  <c r="K27" i="17" s="1"/>
  <c r="MA27" i="9"/>
  <c r="L27" i="17" s="1"/>
  <c r="MG27" i="9"/>
  <c r="MJ27" i="9" s="1"/>
  <c r="LZ71" i="9"/>
  <c r="MG71" i="9"/>
  <c r="MA71" i="9"/>
  <c r="MG93" i="9"/>
  <c r="MA93" i="9"/>
  <c r="LZ93" i="9"/>
  <c r="MA34" i="9"/>
  <c r="LZ34" i="9"/>
  <c r="MG34" i="9"/>
  <c r="MA57" i="9"/>
  <c r="LZ57" i="9"/>
  <c r="MG57" i="9"/>
  <c r="MA43" i="9"/>
  <c r="MG43" i="9"/>
  <c r="LZ43" i="9"/>
  <c r="EG35" i="9"/>
  <c r="EI35" i="9"/>
  <c r="M35" i="13" s="1"/>
  <c r="EM35" i="9"/>
  <c r="EP35" i="9" s="1"/>
  <c r="EH35" i="9"/>
  <c r="L35" i="13" s="1"/>
  <c r="EM24" i="9"/>
  <c r="EI24" i="9"/>
  <c r="EG24" i="9"/>
  <c r="K24" i="13" s="1"/>
  <c r="EH24" i="9"/>
  <c r="L24" i="13" s="1"/>
  <c r="EG25" i="9"/>
  <c r="EM25" i="9"/>
  <c r="EH25" i="9"/>
  <c r="L25" i="13" s="1"/>
  <c r="EI25" i="9"/>
  <c r="M25" i="13" s="1"/>
  <c r="EI53" i="9"/>
  <c r="EH53" i="9"/>
  <c r="EG53" i="9"/>
  <c r="EM53" i="9"/>
  <c r="EH83" i="9"/>
  <c r="EI83" i="9"/>
  <c r="EM83" i="9"/>
  <c r="EG83" i="9"/>
  <c r="EG57" i="9"/>
  <c r="EH57" i="9"/>
  <c r="EG59" i="9"/>
  <c r="EI59" i="9"/>
  <c r="EH59" i="9"/>
  <c r="EM59" i="9"/>
  <c r="EI13" i="9"/>
  <c r="M13" i="13" s="1"/>
  <c r="EH13" i="9"/>
  <c r="L13" i="13" s="1"/>
  <c r="EG13" i="9"/>
  <c r="K13" i="13" s="1"/>
  <c r="EM13" i="9"/>
  <c r="EG103" i="9"/>
  <c r="EM103" i="9"/>
  <c r="EI103" i="9"/>
  <c r="EH103" i="9"/>
  <c r="EG90" i="9"/>
  <c r="EI77" i="9"/>
  <c r="EH77" i="9"/>
  <c r="IF26" i="9"/>
  <c r="M26" i="15" s="1"/>
  <c r="ID26" i="9"/>
  <c r="K26" i="15" s="1"/>
  <c r="IK26" i="9"/>
  <c r="IN26" i="9" s="1"/>
  <c r="IG26" i="9"/>
  <c r="N26" i="15" s="1"/>
  <c r="IE26" i="9"/>
  <c r="L26" i="15" s="1"/>
  <c r="IE42" i="9"/>
  <c r="IF42" i="9"/>
  <c r="ID42" i="9"/>
  <c r="IG42" i="9"/>
  <c r="IK42" i="9"/>
  <c r="IE21" i="9"/>
  <c r="L21" i="15" s="1"/>
  <c r="IG21" i="9"/>
  <c r="N21" i="15" s="1"/>
  <c r="IK21" i="9"/>
  <c r="IN21" i="9" s="1"/>
  <c r="ID21" i="9"/>
  <c r="K21" i="15" s="1"/>
  <c r="IF21" i="9"/>
  <c r="M21" i="15" s="1"/>
  <c r="IF53" i="9"/>
  <c r="IE53" i="9"/>
  <c r="IK53" i="9"/>
  <c r="ID53" i="9"/>
  <c r="IG53" i="9"/>
  <c r="IK77" i="9"/>
  <c r="IF77" i="9"/>
  <c r="ID77" i="9"/>
  <c r="IE77" i="9"/>
  <c r="IG77" i="9"/>
  <c r="IG24" i="9"/>
  <c r="N24" i="15" s="1"/>
  <c r="IK24" i="9"/>
  <c r="IN24" i="9" s="1"/>
  <c r="IE24" i="9"/>
  <c r="L24" i="15" s="1"/>
  <c r="IF24" i="9"/>
  <c r="M24" i="15" s="1"/>
  <c r="ID24" i="9"/>
  <c r="K24" i="15" s="1"/>
  <c r="IG32" i="9"/>
  <c r="N32" i="15" s="1"/>
  <c r="IE32" i="9"/>
  <c r="L32" i="15" s="1"/>
  <c r="IK32" i="9"/>
  <c r="IN32" i="9" s="1"/>
  <c r="IF32" i="9"/>
  <c r="M32" i="15" s="1"/>
  <c r="ID32" i="9"/>
  <c r="K32" i="15" s="1"/>
  <c r="IE48" i="9"/>
  <c r="ID48" i="9"/>
  <c r="IG48" i="9"/>
  <c r="IF48" i="9"/>
  <c r="IK48" i="9"/>
  <c r="IE64" i="9"/>
  <c r="IF64" i="9"/>
  <c r="IK64" i="9"/>
  <c r="ID64" i="9"/>
  <c r="IG64" i="9"/>
  <c r="IG88" i="9"/>
  <c r="IF88" i="9"/>
  <c r="IK88" i="9"/>
  <c r="ID88" i="9"/>
  <c r="IE88" i="9"/>
  <c r="T11" i="15"/>
  <c r="IQ11" i="9"/>
  <c r="IG35" i="9"/>
  <c r="N35" i="15" s="1"/>
  <c r="IK35" i="9"/>
  <c r="IE35" i="9"/>
  <c r="L35" i="15" s="1"/>
  <c r="IF35" i="9"/>
  <c r="M35" i="15" s="1"/>
  <c r="ID35" i="9"/>
  <c r="K35" i="15" s="1"/>
  <c r="O11" i="12"/>
  <c r="CS11" i="9"/>
  <c r="Q11" i="12"/>
  <c r="CT11" i="9"/>
  <c r="CK98" i="9"/>
  <c r="CO98" i="9"/>
  <c r="CI98" i="9"/>
  <c r="CJ98" i="9"/>
  <c r="CI38" i="9"/>
  <c r="CO38" i="9"/>
  <c r="CK38" i="9"/>
  <c r="CJ38" i="9"/>
  <c r="CJ13" i="9"/>
  <c r="CO13" i="9"/>
  <c r="CR13" i="9" s="1"/>
  <c r="K13" i="12"/>
  <c r="CK13" i="9"/>
  <c r="CK34" i="9"/>
  <c r="CI34" i="9"/>
  <c r="CO34" i="9"/>
  <c r="CJ34" i="9"/>
  <c r="CK90" i="9"/>
  <c r="CO90" i="9"/>
  <c r="CJ90" i="9"/>
  <c r="CI90" i="9"/>
  <c r="CO56" i="9"/>
  <c r="CI56" i="9"/>
  <c r="CK56" i="9"/>
  <c r="CJ56" i="9"/>
  <c r="CK25" i="9"/>
  <c r="CI25" i="9"/>
  <c r="CJ25" i="9"/>
  <c r="CO25" i="9"/>
  <c r="CK85" i="9"/>
  <c r="CI85" i="9"/>
  <c r="CJ85" i="9"/>
  <c r="CO85" i="9"/>
  <c r="CK52" i="9"/>
  <c r="CI52" i="9"/>
  <c r="CO52" i="9"/>
  <c r="CJ52" i="9"/>
  <c r="CO96" i="9"/>
  <c r="CI96" i="9"/>
  <c r="CJ96" i="9"/>
  <c r="CK96" i="9"/>
  <c r="CO69" i="9"/>
  <c r="CI69" i="9"/>
  <c r="CK69" i="9"/>
  <c r="CJ69" i="9"/>
  <c r="CK42" i="9"/>
  <c r="CO42" i="9"/>
  <c r="CI42" i="9"/>
  <c r="CJ42" i="9"/>
  <c r="AQ80" i="9"/>
  <c r="AM80" i="9"/>
  <c r="AK80" i="9"/>
  <c r="AL80" i="9"/>
  <c r="AQ56" i="9"/>
  <c r="AM56" i="9"/>
  <c r="AL56" i="9"/>
  <c r="AK56" i="9"/>
  <c r="AQ94" i="9"/>
  <c r="AL94" i="9"/>
  <c r="AK94" i="9"/>
  <c r="AM94" i="9"/>
  <c r="AQ82" i="9"/>
  <c r="AL82" i="9"/>
  <c r="AK82" i="9"/>
  <c r="AM82" i="9"/>
  <c r="AQ47" i="9"/>
  <c r="AL47" i="9"/>
  <c r="AM47" i="9"/>
  <c r="AK47" i="9"/>
  <c r="AQ13" i="9"/>
  <c r="AT13" i="9" s="1"/>
  <c r="AK13" i="9"/>
  <c r="K13" i="10" s="1"/>
  <c r="AL13" i="9"/>
  <c r="L13" i="10" s="1"/>
  <c r="AM13" i="9"/>
  <c r="M13" i="10" s="1"/>
  <c r="AQ84" i="9"/>
  <c r="AM84" i="9"/>
  <c r="AK84" i="9"/>
  <c r="AL84" i="9"/>
  <c r="AQ39" i="9"/>
  <c r="AK39" i="9"/>
  <c r="AL39" i="9"/>
  <c r="AM39" i="9"/>
  <c r="GI72" i="9"/>
  <c r="GF32" i="9"/>
  <c r="K32" i="14" s="1"/>
  <c r="GM32" i="9"/>
  <c r="GP32" i="9" s="1"/>
  <c r="GH32" i="9"/>
  <c r="M32" i="14" s="1"/>
  <c r="GI32" i="9"/>
  <c r="N32" i="14" s="1"/>
  <c r="GG32" i="9"/>
  <c r="L32" i="14" s="1"/>
  <c r="GH96" i="9"/>
  <c r="GG96" i="9"/>
  <c r="GI96" i="9"/>
  <c r="GM96" i="9"/>
  <c r="GF96" i="9"/>
  <c r="GI16" i="9"/>
  <c r="N16" i="14" s="1"/>
  <c r="GH16" i="9"/>
  <c r="M16" i="14" s="1"/>
  <c r="GG16" i="9"/>
  <c r="L16" i="14" s="1"/>
  <c r="GM16" i="9"/>
  <c r="GF16" i="9"/>
  <c r="K16" i="14" s="1"/>
  <c r="GI60" i="9"/>
  <c r="GM60" i="9"/>
  <c r="GG60" i="9"/>
  <c r="GH60" i="9"/>
  <c r="GF60" i="9"/>
  <c r="GM12" i="9"/>
  <c r="GP12" i="9" s="1"/>
  <c r="GH12" i="9"/>
  <c r="M12" i="14" s="1"/>
  <c r="GG12" i="9"/>
  <c r="L12" i="14" s="1"/>
  <c r="GI12" i="9"/>
  <c r="N12" i="14" s="1"/>
  <c r="GF12" i="9"/>
  <c r="K12" i="14" s="1"/>
  <c r="GF20" i="9"/>
  <c r="K20" i="14" s="1"/>
  <c r="GI20" i="9"/>
  <c r="N20" i="14" s="1"/>
  <c r="GM20" i="9"/>
  <c r="GP20" i="9" s="1"/>
  <c r="GH20" i="9"/>
  <c r="M20" i="14" s="1"/>
  <c r="GG20" i="9"/>
  <c r="L20" i="14" s="1"/>
  <c r="GM82" i="9"/>
  <c r="GI82" i="9"/>
  <c r="GH82" i="9"/>
  <c r="GG82" i="9"/>
  <c r="GF82" i="9"/>
  <c r="GG88" i="9"/>
  <c r="KB31" i="9"/>
  <c r="KI31" i="9"/>
  <c r="KC31" i="9"/>
  <c r="KI67" i="9"/>
  <c r="KB33" i="9"/>
  <c r="KC33" i="9"/>
  <c r="KI33" i="9"/>
  <c r="KL33" i="9" s="1"/>
  <c r="T11" i="16"/>
  <c r="KO11" i="9"/>
  <c r="KB17" i="9"/>
  <c r="KC17" i="9"/>
  <c r="KI17" i="9"/>
  <c r="KI95" i="9"/>
  <c r="KB95" i="9"/>
  <c r="KC95" i="9"/>
  <c r="KC34" i="9"/>
  <c r="L34" i="16" s="1"/>
  <c r="KI34" i="9"/>
  <c r="KL34" i="9" s="1"/>
  <c r="KB34" i="9"/>
  <c r="K34" i="16" s="1"/>
  <c r="KI66" i="9"/>
  <c r="KB66" i="9"/>
  <c r="KC66" i="9"/>
  <c r="KB51" i="9"/>
  <c r="KI51" i="9"/>
  <c r="KC51" i="9"/>
  <c r="KB53" i="9"/>
  <c r="KC53" i="9"/>
  <c r="KI53" i="9"/>
  <c r="KC50" i="9"/>
  <c r="KI50" i="9"/>
  <c r="KB50" i="9"/>
  <c r="KB82" i="9"/>
  <c r="KC82" i="9"/>
  <c r="KI82" i="9"/>
  <c r="LZ77" i="9"/>
  <c r="MG77" i="9"/>
  <c r="MA77" i="9"/>
  <c r="MA15" i="9"/>
  <c r="L15" i="17" s="1"/>
  <c r="MG15" i="9"/>
  <c r="MJ15" i="9" s="1"/>
  <c r="LZ15" i="9"/>
  <c r="K15" i="17" s="1"/>
  <c r="MG98" i="9"/>
  <c r="MA98" i="9"/>
  <c r="LZ98" i="9"/>
  <c r="LZ18" i="9"/>
  <c r="K18" i="17" s="1"/>
  <c r="MG18" i="9"/>
  <c r="MJ18" i="9" s="1"/>
  <c r="MA18" i="9"/>
  <c r="L18" i="17" s="1"/>
  <c r="MA94" i="9"/>
  <c r="LZ94" i="9"/>
  <c r="MG94" i="9"/>
  <c r="EI67" i="9"/>
  <c r="EG67" i="9"/>
  <c r="EM67" i="9"/>
  <c r="EH67" i="9"/>
  <c r="EG42" i="9"/>
  <c r="EH42" i="9"/>
  <c r="EI42" i="9"/>
  <c r="EM42" i="9"/>
  <c r="EI44" i="9"/>
  <c r="EM44" i="9"/>
  <c r="EG44" i="9"/>
  <c r="EH44" i="9"/>
  <c r="EI23" i="9"/>
  <c r="M23" i="13" s="1"/>
  <c r="EG89" i="9"/>
  <c r="EM89" i="9"/>
  <c r="EI89" i="9"/>
  <c r="EH89" i="9"/>
  <c r="EI43" i="9"/>
  <c r="EM43" i="9"/>
  <c r="EG43" i="9"/>
  <c r="EH43" i="9"/>
  <c r="EG79" i="9"/>
  <c r="EH79" i="9"/>
  <c r="EI79" i="9"/>
  <c r="EM79" i="9"/>
  <c r="EI38" i="9"/>
  <c r="EH38" i="9"/>
  <c r="EM38" i="9"/>
  <c r="EG38" i="9"/>
  <c r="EM21" i="9"/>
  <c r="EG21" i="9"/>
  <c r="K21" i="13" s="1"/>
  <c r="EI21" i="9"/>
  <c r="M21" i="13" s="1"/>
  <c r="EH21" i="9"/>
  <c r="L21" i="13" s="1"/>
  <c r="EI40" i="9"/>
  <c r="EH40" i="9"/>
  <c r="EG40" i="9"/>
  <c r="EM40" i="9"/>
  <c r="EI11" i="9"/>
  <c r="M11" i="13" s="1"/>
  <c r="EH11" i="9"/>
  <c r="L11" i="13" s="1"/>
  <c r="EG11" i="9"/>
  <c r="K11" i="13" s="1"/>
  <c r="EM11" i="9"/>
  <c r="EI60" i="9"/>
  <c r="EM60" i="9"/>
  <c r="EG60" i="9"/>
  <c r="EH60" i="9"/>
  <c r="EM15" i="9"/>
  <c r="EI15" i="9"/>
  <c r="M15" i="13" s="1"/>
  <c r="EG15" i="9"/>
  <c r="K15" i="13" s="1"/>
  <c r="EH15" i="9"/>
  <c r="L15" i="13" s="1"/>
  <c r="IG49" i="9"/>
  <c r="IK49" i="9"/>
  <c r="ID49" i="9"/>
  <c r="IE49" i="9"/>
  <c r="IF49" i="9"/>
  <c r="IG57" i="9"/>
  <c r="IK57" i="9"/>
  <c r="IF57" i="9"/>
  <c r="IE57" i="9"/>
  <c r="ID57" i="9"/>
  <c r="CI97" i="9"/>
  <c r="CO97" i="9"/>
  <c r="CK97" i="9"/>
  <c r="CJ97" i="9"/>
  <c r="CO26" i="9"/>
  <c r="CJ26" i="9"/>
  <c r="CI26" i="9"/>
  <c r="CK26" i="9"/>
  <c r="CI73" i="9"/>
  <c r="CK73" i="9"/>
  <c r="CJ73" i="9"/>
  <c r="CO73" i="9"/>
  <c r="CI49" i="9"/>
  <c r="CK49" i="9"/>
  <c r="CJ49" i="9"/>
  <c r="CO49" i="9"/>
  <c r="CO24" i="9"/>
  <c r="CJ24" i="9"/>
  <c r="CI24" i="9"/>
  <c r="CK24" i="9"/>
  <c r="CK45" i="9"/>
  <c r="CI45" i="9"/>
  <c r="CJ45" i="9"/>
  <c r="CO45" i="9"/>
  <c r="CJ46" i="9"/>
  <c r="CI46" i="9"/>
  <c r="CK46" i="9"/>
  <c r="CO46" i="9"/>
  <c r="CO23" i="9"/>
  <c r="CI23" i="9"/>
  <c r="CJ23" i="9"/>
  <c r="CK23" i="9"/>
  <c r="CK67" i="9"/>
  <c r="CO67" i="9"/>
  <c r="CI67" i="9"/>
  <c r="CJ67" i="9"/>
  <c r="CO20" i="9"/>
  <c r="CJ20" i="9"/>
  <c r="CI20" i="9"/>
  <c r="CK20" i="9"/>
  <c r="CK77" i="9"/>
  <c r="CI77" i="9"/>
  <c r="CO77" i="9"/>
  <c r="CJ77" i="9"/>
  <c r="CJ16" i="9"/>
  <c r="CI16" i="9"/>
  <c r="K16" i="12" s="1"/>
  <c r="CO16" i="9"/>
  <c r="CR16" i="9" s="1"/>
  <c r="CK16" i="9"/>
  <c r="CK40" i="9"/>
  <c r="CO40" i="9"/>
  <c r="CJ40" i="9"/>
  <c r="CI40" i="9"/>
  <c r="CO81" i="9"/>
  <c r="CI81" i="9"/>
  <c r="CK81" i="9"/>
  <c r="CJ81" i="9"/>
  <c r="CJ76" i="9"/>
  <c r="CI76" i="9"/>
  <c r="CK76" i="9"/>
  <c r="CO76" i="9"/>
  <c r="CK17" i="9"/>
  <c r="CI17" i="9"/>
  <c r="K17" i="12" s="1"/>
  <c r="CJ17" i="9"/>
  <c r="CO17" i="9"/>
  <c r="CO36" i="9"/>
  <c r="CI36" i="9"/>
  <c r="CK36" i="9"/>
  <c r="CJ36" i="9"/>
  <c r="CJ89" i="9"/>
  <c r="CK89" i="9"/>
  <c r="CI89" i="9"/>
  <c r="CO89" i="9"/>
  <c r="AQ71" i="9"/>
  <c r="AK71" i="9"/>
  <c r="AM71" i="9"/>
  <c r="AL71" i="9"/>
  <c r="AQ45" i="9"/>
  <c r="AM45" i="9"/>
  <c r="AL45" i="9"/>
  <c r="AK45" i="9"/>
  <c r="AQ69" i="9"/>
  <c r="AK69" i="9"/>
  <c r="AM69" i="9"/>
  <c r="AL69" i="9"/>
  <c r="AQ53" i="9"/>
  <c r="AK53" i="9"/>
  <c r="AM53" i="9"/>
  <c r="AL53" i="9"/>
  <c r="AQ29" i="9"/>
  <c r="AL29" i="9"/>
  <c r="AK29" i="9"/>
  <c r="AM29" i="9"/>
  <c r="AQ46" i="9"/>
  <c r="AL46" i="9"/>
  <c r="AM46" i="9"/>
  <c r="AK46" i="9"/>
  <c r="AQ33" i="9"/>
  <c r="AM33" i="9"/>
  <c r="AL33" i="9"/>
  <c r="AK33" i="9"/>
  <c r="AQ42" i="9"/>
  <c r="AK42" i="9"/>
  <c r="AL42" i="9"/>
  <c r="AM42" i="9"/>
  <c r="AQ34" i="9"/>
  <c r="AL34" i="9"/>
  <c r="AK34" i="9"/>
  <c r="AM34" i="9"/>
  <c r="AQ51" i="9"/>
  <c r="AL51" i="9"/>
  <c r="AK51" i="9"/>
  <c r="AM51" i="9"/>
  <c r="AQ31" i="9"/>
  <c r="AL31" i="9"/>
  <c r="AK31" i="9"/>
  <c r="AM31" i="9"/>
  <c r="AQ22" i="9"/>
  <c r="AM22" i="9"/>
  <c r="AL22" i="9"/>
  <c r="AK22" i="9"/>
  <c r="AQ59" i="9"/>
  <c r="AM59" i="9"/>
  <c r="AK59" i="9"/>
  <c r="AL59" i="9"/>
  <c r="AQ89" i="9"/>
  <c r="AL89" i="9"/>
  <c r="AM89" i="9"/>
  <c r="AK89" i="9"/>
  <c r="AQ40" i="9"/>
  <c r="AK40" i="9"/>
  <c r="AL40" i="9"/>
  <c r="AM40" i="9"/>
  <c r="AQ27" i="9"/>
  <c r="AK27" i="9"/>
  <c r="AM27" i="9"/>
  <c r="AL27" i="9"/>
  <c r="AQ74" i="9"/>
  <c r="AK74" i="9"/>
  <c r="AM74" i="9"/>
  <c r="AL74" i="9"/>
  <c r="AQ62" i="9"/>
  <c r="AM62" i="9"/>
  <c r="AK62" i="9"/>
  <c r="AL62" i="9"/>
  <c r="AQ16" i="9"/>
  <c r="AT16" i="9" s="1"/>
  <c r="AL16" i="9"/>
  <c r="L16" i="10" s="1"/>
  <c r="AM16" i="9"/>
  <c r="M16" i="10" s="1"/>
  <c r="AK16" i="9"/>
  <c r="K16" i="10" s="1"/>
  <c r="AQ90" i="9"/>
  <c r="AL90" i="9"/>
  <c r="AK90" i="9"/>
  <c r="AM90" i="9"/>
  <c r="AQ49" i="9"/>
  <c r="AK49" i="9"/>
  <c r="AL49" i="9"/>
  <c r="AM49" i="9"/>
  <c r="AQ87" i="9"/>
  <c r="AK87" i="9"/>
  <c r="AL87" i="9"/>
  <c r="AM87" i="9"/>
  <c r="AQ73" i="9"/>
  <c r="AM73" i="9"/>
  <c r="AL73" i="9"/>
  <c r="AK73" i="9"/>
  <c r="AQ30" i="9"/>
  <c r="AL30" i="9"/>
  <c r="AK30" i="9"/>
  <c r="AM30" i="9"/>
  <c r="AQ100" i="9"/>
  <c r="AK100" i="9"/>
  <c r="AM100" i="9"/>
  <c r="AL100" i="9"/>
  <c r="AQ77" i="9"/>
  <c r="AM77" i="9"/>
  <c r="AL77" i="9"/>
  <c r="AK77" i="9"/>
  <c r="AQ32" i="9"/>
  <c r="AL32" i="9"/>
  <c r="AK32" i="9"/>
  <c r="AM32" i="9"/>
  <c r="AQ83" i="9"/>
  <c r="AL83" i="9"/>
  <c r="AK83" i="9"/>
  <c r="AM83" i="9"/>
  <c r="AQ98" i="9"/>
  <c r="AK98" i="9"/>
  <c r="AM98" i="9"/>
  <c r="AL98" i="9"/>
  <c r="AQ28" i="9"/>
  <c r="AM28" i="9"/>
  <c r="AK28" i="9"/>
  <c r="AL28" i="9"/>
  <c r="AQ14" i="9"/>
  <c r="AT14" i="9" s="1"/>
  <c r="AM14" i="9"/>
  <c r="M14" i="10" s="1"/>
  <c r="AK14" i="9"/>
  <c r="K14" i="10" s="1"/>
  <c r="AL14" i="9"/>
  <c r="L14" i="10" s="1"/>
  <c r="AQ54" i="9"/>
  <c r="AK54" i="9"/>
  <c r="AM54" i="9"/>
  <c r="AL54" i="9"/>
  <c r="AQ72" i="9"/>
  <c r="AK72" i="9"/>
  <c r="AL72" i="9"/>
  <c r="AM72" i="9"/>
  <c r="AQ79" i="9"/>
  <c r="AL79" i="9"/>
  <c r="AK79" i="9"/>
  <c r="AM79" i="9"/>
  <c r="AQ12" i="9"/>
  <c r="AT12" i="9" s="1"/>
  <c r="AK12" i="9"/>
  <c r="K12" i="10" s="1"/>
  <c r="AM12" i="9"/>
  <c r="M12" i="10" s="1"/>
  <c r="AL12" i="9"/>
  <c r="L12" i="10" s="1"/>
  <c r="AQ63" i="9"/>
  <c r="AK63" i="9"/>
  <c r="AL63" i="9"/>
  <c r="AM63" i="9"/>
  <c r="AQ88" i="9"/>
  <c r="AM88" i="9"/>
  <c r="AK88" i="9"/>
  <c r="AL88" i="9"/>
  <c r="AQ60" i="9"/>
  <c r="AK60" i="9"/>
  <c r="AM60" i="9"/>
  <c r="AL60" i="9"/>
  <c r="AQ101" i="9"/>
  <c r="AM101" i="9"/>
  <c r="AK101" i="9"/>
  <c r="AL101" i="9"/>
  <c r="AQ25" i="9"/>
  <c r="AL25" i="9"/>
  <c r="AM25" i="9"/>
  <c r="AK25" i="9"/>
  <c r="T11" i="14"/>
  <c r="GS11" i="9"/>
  <c r="R11" i="14"/>
  <c r="GR11" i="9"/>
  <c r="GF52" i="9"/>
  <c r="GM52" i="9"/>
  <c r="GH52" i="9"/>
  <c r="GI52" i="9"/>
  <c r="GG52" i="9"/>
  <c r="GH99" i="9"/>
  <c r="GM99" i="9"/>
  <c r="GF99" i="9"/>
  <c r="GG99" i="9"/>
  <c r="GI99" i="9"/>
  <c r="GG69" i="9"/>
  <c r="GI69" i="9"/>
  <c r="GH69" i="9"/>
  <c r="GF69" i="9"/>
  <c r="GM69" i="9"/>
  <c r="GM18" i="9"/>
  <c r="GP18" i="9" s="1"/>
  <c r="GI18" i="9"/>
  <c r="N18" i="14" s="1"/>
  <c r="GG18" i="9"/>
  <c r="L18" i="14" s="1"/>
  <c r="GF18" i="9"/>
  <c r="K18" i="14" s="1"/>
  <c r="GH18" i="9"/>
  <c r="M18" i="14" s="1"/>
  <c r="GH45" i="9"/>
  <c r="GG45" i="9"/>
  <c r="GM45" i="9"/>
  <c r="GI45" i="9"/>
  <c r="GF45" i="9"/>
  <c r="GI26" i="9"/>
  <c r="GF26" i="9"/>
  <c r="K26" i="14" s="1"/>
  <c r="GH26" i="9"/>
  <c r="M26" i="14" s="1"/>
  <c r="GM26" i="9"/>
  <c r="GP26" i="9" s="1"/>
  <c r="GG26" i="9"/>
  <c r="L26" i="14" s="1"/>
  <c r="GG64" i="9"/>
  <c r="GI64" i="9"/>
  <c r="GF64" i="9"/>
  <c r="GM64" i="9"/>
  <c r="GH64" i="9"/>
  <c r="GF94" i="9"/>
  <c r="GH94" i="9"/>
  <c r="GM94" i="9"/>
  <c r="GI94" i="9"/>
  <c r="GG94" i="9"/>
  <c r="GG34" i="9"/>
  <c r="GH34" i="9"/>
  <c r="GM34" i="9"/>
  <c r="GP34" i="9" s="1"/>
  <c r="GI34" i="9"/>
  <c r="GF34" i="9"/>
  <c r="GM38" i="9"/>
  <c r="GG38" i="9"/>
  <c r="GF38" i="9"/>
  <c r="GI38" i="9"/>
  <c r="GH38" i="9"/>
  <c r="KC72" i="9"/>
  <c r="KB72" i="9"/>
  <c r="KI72" i="9"/>
  <c r="KC16" i="9"/>
  <c r="L16" i="16" s="1"/>
  <c r="KI16" i="9"/>
  <c r="KL16" i="9" s="1"/>
  <c r="KB16" i="9"/>
  <c r="K16" i="16" s="1"/>
  <c r="KI62" i="9"/>
  <c r="KB62" i="9"/>
  <c r="KC62" i="9"/>
  <c r="KC19" i="9"/>
  <c r="L19" i="16" s="1"/>
  <c r="KI19" i="9"/>
  <c r="KL19" i="9" s="1"/>
  <c r="KB19" i="9"/>
  <c r="K19" i="16" s="1"/>
  <c r="KB79" i="9"/>
  <c r="KC79" i="9"/>
  <c r="KI79" i="9"/>
  <c r="LZ32" i="9"/>
  <c r="MG32" i="9"/>
  <c r="MJ32" i="9" s="1"/>
  <c r="MA32" i="9"/>
  <c r="MG29" i="9"/>
  <c r="MJ29" i="9" s="1"/>
  <c r="LZ29" i="9"/>
  <c r="K29" i="17" s="1"/>
  <c r="MA29" i="9"/>
  <c r="L29" i="17" s="1"/>
  <c r="MG36" i="9"/>
  <c r="MA36" i="9"/>
  <c r="LZ36" i="9"/>
  <c r="LZ24" i="9"/>
  <c r="K24" i="17" s="1"/>
  <c r="MA24" i="9"/>
  <c r="L24" i="17" s="1"/>
  <c r="MG24" i="9"/>
  <c r="MJ24" i="9" s="1"/>
  <c r="T11" i="17"/>
  <c r="MM11" i="9"/>
  <c r="MA78" i="9"/>
  <c r="MG78" i="9"/>
  <c r="LZ78" i="9"/>
  <c r="LZ74" i="9"/>
  <c r="MG74" i="9"/>
  <c r="MA74" i="9"/>
  <c r="MA91" i="9"/>
  <c r="MG91" i="9"/>
  <c r="LZ91" i="9"/>
  <c r="LZ44" i="9"/>
  <c r="MG44" i="9"/>
  <c r="MA44" i="9"/>
  <c r="EG68" i="9"/>
  <c r="EI68" i="9"/>
  <c r="EH68" i="9"/>
  <c r="EM68" i="9"/>
  <c r="EG85" i="9"/>
  <c r="EH85" i="9"/>
  <c r="EI85" i="9"/>
  <c r="EM85" i="9"/>
  <c r="EI45" i="9"/>
  <c r="EH45" i="9"/>
  <c r="EM45" i="9"/>
  <c r="EG45" i="9"/>
  <c r="EH61" i="9"/>
  <c r="EI61" i="9"/>
  <c r="EG61" i="9"/>
  <c r="EM61" i="9"/>
  <c r="EG55" i="9"/>
  <c r="EH55" i="9"/>
  <c r="EM55" i="9"/>
  <c r="EI55" i="9"/>
  <c r="EI88" i="9"/>
  <c r="EG88" i="9"/>
  <c r="EM88" i="9"/>
  <c r="EH88" i="9"/>
  <c r="EI12" i="9"/>
  <c r="M12" i="13" s="1"/>
  <c r="EG12" i="9"/>
  <c r="K12" i="13" s="1"/>
  <c r="EH12" i="9"/>
  <c r="L12" i="13" s="1"/>
  <c r="EM12" i="9"/>
  <c r="EG30" i="9"/>
  <c r="EH30" i="9"/>
  <c r="L30" i="13" s="1"/>
  <c r="EM30" i="9"/>
  <c r="EI30" i="9"/>
  <c r="M30" i="13" s="1"/>
  <c r="EI98" i="9"/>
  <c r="EG98" i="9"/>
  <c r="EH98" i="9"/>
  <c r="EM98" i="9"/>
  <c r="EH14" i="9"/>
  <c r="L14" i="13" s="1"/>
  <c r="EG32" i="9"/>
  <c r="EM32" i="9"/>
  <c r="EI32" i="9"/>
  <c r="M32" i="13" s="1"/>
  <c r="EH32" i="9"/>
  <c r="L32" i="13" s="1"/>
  <c r="EI19" i="9"/>
  <c r="M19" i="13" s="1"/>
  <c r="EG19" i="9"/>
  <c r="K19" i="13" s="1"/>
  <c r="EH19" i="9"/>
  <c r="L19" i="13" s="1"/>
  <c r="EM19" i="9"/>
  <c r="EI39" i="9"/>
  <c r="EH39" i="9"/>
  <c r="EG39" i="9"/>
  <c r="EM39" i="9"/>
  <c r="EG72" i="9"/>
  <c r="EH93" i="9"/>
  <c r="EI93" i="9"/>
  <c r="EM93" i="9"/>
  <c r="EG93" i="9"/>
  <c r="EG101" i="9"/>
  <c r="EH101" i="9"/>
  <c r="EM101" i="9"/>
  <c r="EI101" i="9"/>
  <c r="EM48" i="9"/>
  <c r="EG48" i="9"/>
  <c r="EH48" i="9"/>
  <c r="EI48" i="9"/>
  <c r="EH33" i="9"/>
  <c r="L33" i="13" s="1"/>
  <c r="EI33" i="9"/>
  <c r="M33" i="13" s="1"/>
  <c r="EM33" i="9"/>
  <c r="EG33" i="9"/>
  <c r="K33" i="13" s="1"/>
  <c r="S11" i="12"/>
  <c r="CU11" i="9"/>
  <c r="CI11" i="9"/>
  <c r="K11" i="12" s="1"/>
  <c r="CO11" i="9"/>
  <c r="CR11" i="9" s="1"/>
  <c r="CK11" i="9"/>
  <c r="CJ11" i="9"/>
  <c r="CI51" i="9"/>
  <c r="CK51" i="9"/>
  <c r="CJ51" i="9"/>
  <c r="CO51" i="9"/>
  <c r="CJ64" i="9"/>
  <c r="CI64" i="9"/>
  <c r="CO64" i="9"/>
  <c r="CK64" i="9"/>
  <c r="CK48" i="9"/>
  <c r="CO48" i="9"/>
  <c r="CI48" i="9"/>
  <c r="CJ48" i="9"/>
  <c r="CI19" i="9"/>
  <c r="K19" i="12" s="1"/>
  <c r="CO19" i="9"/>
  <c r="CJ19" i="9"/>
  <c r="CK19" i="9"/>
  <c r="CI101" i="9"/>
  <c r="CK101" i="9"/>
  <c r="CJ101" i="9"/>
  <c r="CO101" i="9"/>
  <c r="CI62" i="9"/>
  <c r="CK62" i="9"/>
  <c r="CO62" i="9"/>
  <c r="CJ62" i="9"/>
  <c r="CJ100" i="9"/>
  <c r="CK100" i="9"/>
  <c r="CI100" i="9"/>
  <c r="CO100" i="9"/>
  <c r="AQ67" i="9"/>
  <c r="AM67" i="9"/>
  <c r="AL67" i="9"/>
  <c r="AK67" i="9"/>
  <c r="AQ86" i="9"/>
  <c r="AM86" i="9"/>
  <c r="AL86" i="9"/>
  <c r="AK86" i="9"/>
  <c r="AQ37" i="9"/>
  <c r="AM37" i="9"/>
  <c r="AL37" i="9"/>
  <c r="AK37" i="9"/>
  <c r="AQ93" i="9"/>
  <c r="AL93" i="9"/>
  <c r="AM93" i="9"/>
  <c r="AK93" i="9"/>
  <c r="AQ58" i="9"/>
  <c r="AL58" i="9"/>
  <c r="AM58" i="9"/>
  <c r="AK58" i="9"/>
  <c r="AQ57" i="9"/>
  <c r="AK57" i="9"/>
  <c r="AM57" i="9"/>
  <c r="AL57" i="9"/>
  <c r="AQ38" i="9"/>
  <c r="AM38" i="9"/>
  <c r="AK38" i="9"/>
  <c r="AL38" i="9"/>
  <c r="AQ78" i="9"/>
  <c r="AM78" i="9"/>
  <c r="AL78" i="9"/>
  <c r="AK78" i="9"/>
  <c r="EI31" i="9" l="1"/>
  <c r="M31" i="13" s="1"/>
  <c r="GI103" i="9"/>
  <c r="GF102" i="9"/>
  <c r="EG84" i="9"/>
  <c r="KB90" i="9"/>
  <c r="KC80" i="9"/>
  <c r="GI76" i="9"/>
  <c r="GM41" i="9"/>
  <c r="CK50" i="9"/>
  <c r="EM52" i="9"/>
  <c r="KB87" i="9"/>
  <c r="KC26" i="9"/>
  <c r="L26" i="16" s="1"/>
  <c r="GI71" i="9"/>
  <c r="EM22" i="9"/>
  <c r="GM29" i="9"/>
  <c r="GP29" i="9" s="1"/>
  <c r="CJ22" i="9"/>
  <c r="GI61" i="9"/>
  <c r="EI51" i="9"/>
  <c r="GH73" i="9"/>
  <c r="CI61" i="9"/>
  <c r="EG63" i="9"/>
  <c r="EG81" i="9"/>
  <c r="EH99" i="9"/>
  <c r="CO71" i="9"/>
  <c r="GM74" i="9"/>
  <c r="GI28" i="9"/>
  <c r="N28" i="14" s="1"/>
  <c r="P15" i="14"/>
  <c r="ES18" i="9"/>
  <c r="CI94" i="9"/>
  <c r="CI58" i="9"/>
  <c r="EM70" i="9"/>
  <c r="EG58" i="9"/>
  <c r="KB60" i="9"/>
  <c r="KC59" i="9"/>
  <c r="KC35" i="9"/>
  <c r="L35" i="16" s="1"/>
  <c r="KI13" i="9"/>
  <c r="KL13" i="9" s="1"/>
  <c r="GG101" i="9"/>
  <c r="GG29" i="9"/>
  <c r="L29" i="14" s="1"/>
  <c r="CO68" i="9"/>
  <c r="CK15" i="9"/>
  <c r="KC15" i="9"/>
  <c r="L15" i="16" s="1"/>
  <c r="GI24" i="9"/>
  <c r="N24" i="14" s="1"/>
  <c r="GH28" i="9"/>
  <c r="M28" i="14" s="1"/>
  <c r="P14" i="14"/>
  <c r="CK94" i="9"/>
  <c r="CO58" i="9"/>
  <c r="CI50" i="9"/>
  <c r="EG52" i="9"/>
  <c r="EI14" i="9"/>
  <c r="M14" i="13" s="1"/>
  <c r="KC87" i="9"/>
  <c r="GH71" i="9"/>
  <c r="EG70" i="9"/>
  <c r="EH22" i="9"/>
  <c r="L22" i="13" s="1"/>
  <c r="EM84" i="9"/>
  <c r="EG51" i="9"/>
  <c r="EH58" i="9"/>
  <c r="KC40" i="9"/>
  <c r="KB59" i="9"/>
  <c r="KI35" i="9"/>
  <c r="KL35" i="9" s="1"/>
  <c r="KB67" i="9"/>
  <c r="GM73" i="9"/>
  <c r="GI101" i="9"/>
  <c r="GI29" i="9"/>
  <c r="N29" i="14" s="1"/>
  <c r="GH72" i="9"/>
  <c r="CO35" i="9"/>
  <c r="CJ68" i="9"/>
  <c r="CO22" i="9"/>
  <c r="EI63" i="9"/>
  <c r="EM81" i="9"/>
  <c r="EG31" i="9"/>
  <c r="EI99" i="9"/>
  <c r="KI90" i="9"/>
  <c r="GG76" i="9"/>
  <c r="GM76" i="9"/>
  <c r="GI41" i="9"/>
  <c r="GH41" i="9"/>
  <c r="CI15" i="9"/>
  <c r="K15" i="12" s="1"/>
  <c r="KB39" i="9"/>
  <c r="KB15" i="9"/>
  <c r="K15" i="16" s="1"/>
  <c r="GH103" i="9"/>
  <c r="GF103" i="9"/>
  <c r="GM102" i="9"/>
  <c r="GH102" i="9"/>
  <c r="GM24" i="9"/>
  <c r="GP24" i="9" s="1"/>
  <c r="GF28" i="9"/>
  <c r="K28" i="14" s="1"/>
  <c r="KO15" i="9"/>
  <c r="EQ18" i="9"/>
  <c r="CJ94" i="9"/>
  <c r="KB26" i="9"/>
  <c r="GF71" i="9"/>
  <c r="EI70" i="9"/>
  <c r="EG22" i="9"/>
  <c r="K22" i="13" s="1"/>
  <c r="EH84" i="9"/>
  <c r="EM51" i="9"/>
  <c r="EI58" i="9"/>
  <c r="KI40" i="9"/>
  <c r="KC103" i="9"/>
  <c r="GH88" i="9"/>
  <c r="GG73" i="9"/>
  <c r="GF29" i="9"/>
  <c r="K29" i="14" s="1"/>
  <c r="GM72" i="9"/>
  <c r="GF72" i="9"/>
  <c r="CO18" i="9"/>
  <c r="CK68" i="9"/>
  <c r="CI22" i="9"/>
  <c r="EM63" i="9"/>
  <c r="EI81" i="9"/>
  <c r="EH31" i="9"/>
  <c r="L31" i="13" s="1"/>
  <c r="EG99" i="9"/>
  <c r="KB80" i="9"/>
  <c r="GH58" i="9"/>
  <c r="GF76" i="9"/>
  <c r="GF41" i="9"/>
  <c r="CO15" i="9"/>
  <c r="CR15" i="9" s="1"/>
  <c r="GF13" i="9"/>
  <c r="K13" i="14" s="1"/>
  <c r="GM103" i="9"/>
  <c r="GG102" i="9"/>
  <c r="GG24" i="9"/>
  <c r="L24" i="14" s="1"/>
  <c r="GH24" i="9"/>
  <c r="GM28" i="9"/>
  <c r="GP28" i="9" s="1"/>
  <c r="CT12" i="9"/>
  <c r="GR13" i="9"/>
  <c r="MK15" i="9"/>
  <c r="ES15" i="9"/>
  <c r="CJ58" i="9"/>
  <c r="CO50" i="9"/>
  <c r="EI52" i="9"/>
  <c r="EG14" i="9"/>
  <c r="K14" i="13" s="1"/>
  <c r="GM71" i="9"/>
  <c r="GI73" i="9"/>
  <c r="CI53" i="9"/>
  <c r="EH72" i="9"/>
  <c r="EI72" i="9"/>
  <c r="EM27" i="9"/>
  <c r="EP25" i="9" s="1"/>
  <c r="EH23" i="9"/>
  <c r="L23" i="13" s="1"/>
  <c r="EH90" i="9"/>
  <c r="EG20" i="9"/>
  <c r="K20" i="13" s="1"/>
  <c r="EM23" i="9"/>
  <c r="EM90" i="9"/>
  <c r="EI20" i="9"/>
  <c r="M20" i="13" s="1"/>
  <c r="EH27" i="9"/>
  <c r="L27" i="13" s="1"/>
  <c r="GI40" i="9"/>
  <c r="GH21" i="9"/>
  <c r="M21" i="14" s="1"/>
  <c r="GF97" i="9"/>
  <c r="GF40" i="9"/>
  <c r="CO37" i="9"/>
  <c r="GM40" i="9"/>
  <c r="EM91" i="9"/>
  <c r="EG27" i="9"/>
  <c r="K27" i="13" s="1"/>
  <c r="GM56" i="9"/>
  <c r="EG77" i="9"/>
  <c r="EI57" i="9"/>
  <c r="GI22" i="9"/>
  <c r="N22" i="14" s="1"/>
  <c r="GH40" i="9"/>
  <c r="P15" i="16"/>
  <c r="KB56" i="9"/>
  <c r="KI76" i="9"/>
  <c r="GI91" i="9"/>
  <c r="CI86" i="9"/>
  <c r="EH78" i="9"/>
  <c r="CK63" i="9"/>
  <c r="EM16" i="9"/>
  <c r="EP16" i="9" s="1"/>
  <c r="GF46" i="9"/>
  <c r="CO86" i="9"/>
  <c r="EM78" i="9"/>
  <c r="GI67" i="9"/>
  <c r="CJ63" i="9"/>
  <c r="EG16" i="9"/>
  <c r="K16" i="13" s="1"/>
  <c r="CK86" i="9"/>
  <c r="EI78" i="9"/>
  <c r="CO63" i="9"/>
  <c r="EI16" i="9"/>
  <c r="M16" i="13" s="1"/>
  <c r="KC61" i="9"/>
  <c r="EI96" i="9"/>
  <c r="GI25" i="9"/>
  <c r="GI46" i="9"/>
  <c r="GM46" i="9"/>
  <c r="GG46" i="9"/>
  <c r="P17" i="14"/>
  <c r="CO74" i="9"/>
  <c r="EM17" i="9"/>
  <c r="EP17" i="9" s="1"/>
  <c r="GH50" i="9"/>
  <c r="ER17" i="9"/>
  <c r="KC25" i="9"/>
  <c r="GS15" i="9"/>
  <c r="GM25" i="9"/>
  <c r="GP25" i="9" s="1"/>
  <c r="GH27" i="9"/>
  <c r="M27" i="14" s="1"/>
  <c r="GI90" i="9"/>
  <c r="CJ12" i="9"/>
  <c r="EH80" i="9"/>
  <c r="GM47" i="9"/>
  <c r="KB76" i="9"/>
  <c r="KC42" i="9"/>
  <c r="GH49" i="9"/>
  <c r="GS13" i="9"/>
  <c r="GH51" i="9"/>
  <c r="EH102" i="9"/>
  <c r="KB96" i="9"/>
  <c r="KB88" i="9"/>
  <c r="GF47" i="9"/>
  <c r="GF87" i="9"/>
  <c r="GI68" i="9"/>
  <c r="EG36" i="9"/>
  <c r="GG49" i="9"/>
  <c r="CS12" i="9"/>
  <c r="CS5" i="9" s="1"/>
  <c r="CJ54" i="9"/>
  <c r="EH66" i="9"/>
  <c r="KC101" i="9"/>
  <c r="CK27" i="9"/>
  <c r="CJ88" i="9"/>
  <c r="CJ30" i="9"/>
  <c r="EI94" i="9"/>
  <c r="GM59" i="9"/>
  <c r="CJ43" i="9"/>
  <c r="GR17" i="9"/>
  <c r="KC81" i="9"/>
  <c r="GG25" i="9"/>
  <c r="EI17" i="9"/>
  <c r="M17" i="13" s="1"/>
  <c r="GG50" i="9"/>
  <c r="EG76" i="9"/>
  <c r="KB24" i="9"/>
  <c r="GM91" i="9"/>
  <c r="GG91" i="9"/>
  <c r="R14" i="14"/>
  <c r="CJ66" i="9"/>
  <c r="EI75" i="9"/>
  <c r="GH25" i="9"/>
  <c r="EH17" i="9"/>
  <c r="L17" i="13" s="1"/>
  <c r="EG86" i="9"/>
  <c r="GH91" i="9"/>
  <c r="CJ14" i="9"/>
  <c r="KB25" i="9"/>
  <c r="KB37" i="9"/>
  <c r="GH43" i="9"/>
  <c r="KI63" i="9"/>
  <c r="CI65" i="9"/>
  <c r="EM96" i="9"/>
  <c r="EI87" i="9"/>
  <c r="EI18" i="9"/>
  <c r="M18" i="13" s="1"/>
  <c r="KB61" i="9"/>
  <c r="EH96" i="9"/>
  <c r="GH48" i="9"/>
  <c r="CI102" i="9"/>
  <c r="EH49" i="9"/>
  <c r="CJ79" i="9"/>
  <c r="KB94" i="9"/>
  <c r="KC23" i="9"/>
  <c r="GF100" i="9"/>
  <c r="CK99" i="9"/>
  <c r="GH55" i="9"/>
  <c r="EI49" i="9"/>
  <c r="EG92" i="9"/>
  <c r="EH87" i="9"/>
  <c r="GI92" i="9"/>
  <c r="GH67" i="9"/>
  <c r="EH26" i="9"/>
  <c r="L26" i="13" s="1"/>
  <c r="KB77" i="9"/>
  <c r="KB83" i="9"/>
  <c r="KI52" i="9"/>
  <c r="CO31" i="9"/>
  <c r="CJ87" i="9"/>
  <c r="KC47" i="9"/>
  <c r="GG100" i="9"/>
  <c r="GH65" i="9"/>
  <c r="KI14" i="9"/>
  <c r="KL14" i="9" s="1"/>
  <c r="GG23" i="9"/>
  <c r="CJ60" i="9"/>
  <c r="EM49" i="9"/>
  <c r="EM87" i="9"/>
  <c r="EI74" i="9"/>
  <c r="KI48" i="9"/>
  <c r="CK83" i="9"/>
  <c r="KI23" i="9"/>
  <c r="P11" i="16"/>
  <c r="GF48" i="9"/>
  <c r="S9" i="13"/>
  <c r="T22" i="13" s="1"/>
  <c r="CK33" i="9"/>
  <c r="EI73" i="9"/>
  <c r="CK47" i="9"/>
  <c r="KC45" i="9"/>
  <c r="KC71" i="9"/>
  <c r="GG17" i="9"/>
  <c r="L17" i="14" s="1"/>
  <c r="GM62" i="9"/>
  <c r="CO21" i="9"/>
  <c r="EM37" i="9"/>
  <c r="KC65" i="9"/>
  <c r="KI41" i="9"/>
  <c r="KI30" i="9"/>
  <c r="KC11" i="9"/>
  <c r="L11" i="16" s="1"/>
  <c r="GM92" i="9"/>
  <c r="GF54" i="9"/>
  <c r="GH70" i="9"/>
  <c r="CK82" i="9"/>
  <c r="EH34" i="9"/>
  <c r="L34" i="13" s="1"/>
  <c r="GF98" i="9"/>
  <c r="GH15" i="9"/>
  <c r="M15" i="14" s="1"/>
  <c r="R14" i="16"/>
  <c r="EQ14" i="9"/>
  <c r="ES16" i="9"/>
  <c r="ES5" i="9" s="1"/>
  <c r="CO54" i="9"/>
  <c r="CJ37" i="9"/>
  <c r="EM66" i="9"/>
  <c r="EI91" i="9"/>
  <c r="KB85" i="9"/>
  <c r="GI21" i="9"/>
  <c r="N21" i="14" s="1"/>
  <c r="GG51" i="9"/>
  <c r="GM90" i="9"/>
  <c r="CJ27" i="9"/>
  <c r="KC29" i="9"/>
  <c r="L29" i="16" s="1"/>
  <c r="GI97" i="9"/>
  <c r="GI56" i="9"/>
  <c r="CO88" i="9"/>
  <c r="CO78" i="9"/>
  <c r="CI12" i="9"/>
  <c r="K12" i="12" s="1"/>
  <c r="CI30" i="9"/>
  <c r="EI80" i="9"/>
  <c r="EI102" i="9"/>
  <c r="EG94" i="9"/>
  <c r="KI56" i="9"/>
  <c r="KI96" i="9"/>
  <c r="KC44" i="9"/>
  <c r="KC88" i="9"/>
  <c r="GI57" i="9"/>
  <c r="GI47" i="9"/>
  <c r="GH59" i="9"/>
  <c r="GM22" i="9"/>
  <c r="GP22" i="9" s="1"/>
  <c r="GG68" i="9"/>
  <c r="CI43" i="9"/>
  <c r="IF62" i="9"/>
  <c r="EH36" i="9"/>
  <c r="KB42" i="9"/>
  <c r="GM49" i="9"/>
  <c r="KC85" i="9"/>
  <c r="GG21" i="9"/>
  <c r="L21" i="14" s="1"/>
  <c r="GF21" i="9"/>
  <c r="GF90" i="9"/>
  <c r="CI27" i="9"/>
  <c r="KB29" i="9"/>
  <c r="K29" i="16" s="1"/>
  <c r="GG97" i="9"/>
  <c r="GH56" i="9"/>
  <c r="GF56" i="9"/>
  <c r="CK88" i="9"/>
  <c r="CK12" i="9"/>
  <c r="CI28" i="9"/>
  <c r="CO30" i="9"/>
  <c r="EM80" i="9"/>
  <c r="EM102" i="9"/>
  <c r="EM94" i="9"/>
  <c r="GG47" i="9"/>
  <c r="GG59" i="9"/>
  <c r="GF59" i="9"/>
  <c r="GH22" i="9"/>
  <c r="M22" i="14" s="1"/>
  <c r="GH68" i="9"/>
  <c r="GF68" i="9"/>
  <c r="CK43" i="9"/>
  <c r="EM36" i="9"/>
  <c r="GI49" i="9"/>
  <c r="CI54" i="9"/>
  <c r="CK37" i="9"/>
  <c r="EG66" i="9"/>
  <c r="EH91" i="9"/>
  <c r="KC27" i="9"/>
  <c r="L27" i="16" s="1"/>
  <c r="CK57" i="9"/>
  <c r="CI41" i="9"/>
  <c r="GH90" i="9"/>
  <c r="GH97" i="9"/>
  <c r="GF22" i="9"/>
  <c r="K22" i="14" s="1"/>
  <c r="LZ12" i="9"/>
  <c r="K12" i="17" s="1"/>
  <c r="R11" i="16"/>
  <c r="R9" i="16" s="1"/>
  <c r="S11" i="16" s="1"/>
  <c r="GH84" i="9"/>
  <c r="CK66" i="9"/>
  <c r="EM75" i="9"/>
  <c r="KI81" i="9"/>
  <c r="GF77" i="9"/>
  <c r="GM43" i="9"/>
  <c r="CJ74" i="9"/>
  <c r="EI95" i="9"/>
  <c r="KB32" i="9"/>
  <c r="GF50" i="9"/>
  <c r="CJ92" i="9"/>
  <c r="EM76" i="9"/>
  <c r="EH86" i="9"/>
  <c r="KI24" i="9"/>
  <c r="CJ32" i="9"/>
  <c r="CK14" i="9"/>
  <c r="GM27" i="9"/>
  <c r="GP27" i="9" s="1"/>
  <c r="GG27" i="9"/>
  <c r="L27" i="14" s="1"/>
  <c r="Q9" i="13"/>
  <c r="R22" i="13" s="1"/>
  <c r="ER14" i="9"/>
  <c r="GI75" i="9"/>
  <c r="GF43" i="9"/>
  <c r="GI43" i="9"/>
  <c r="CI74" i="9"/>
  <c r="GI50" i="9"/>
  <c r="EI76" i="9"/>
  <c r="EI86" i="9"/>
  <c r="KB54" i="9"/>
  <c r="KB63" i="9"/>
  <c r="CJ84" i="9"/>
  <c r="CO14" i="9"/>
  <c r="CR14" i="9" s="1"/>
  <c r="GF27" i="9"/>
  <c r="K27" i="14" s="1"/>
  <c r="ML15" i="9"/>
  <c r="O9" i="13"/>
  <c r="P25" i="13" s="1"/>
  <c r="CI66" i="9"/>
  <c r="EH75" i="9"/>
  <c r="GG77" i="9"/>
  <c r="EG69" i="9"/>
  <c r="KB18" i="9"/>
  <c r="CI95" i="9"/>
  <c r="GI30" i="9"/>
  <c r="N30" i="14" s="1"/>
  <c r="EQ17" i="9"/>
  <c r="CI33" i="9"/>
  <c r="CJ99" i="9"/>
  <c r="CO65" i="9"/>
  <c r="CJ47" i="9"/>
  <c r="EH73" i="9"/>
  <c r="KB45" i="9"/>
  <c r="KB71" i="9"/>
  <c r="KC14" i="9"/>
  <c r="L14" i="16" s="1"/>
  <c r="GM17" i="9"/>
  <c r="GP17" i="9" s="1"/>
  <c r="GI23" i="9"/>
  <c r="GG62" i="9"/>
  <c r="GM55" i="9"/>
  <c r="GG55" i="9"/>
  <c r="CJ102" i="9"/>
  <c r="CI60" i="9"/>
  <c r="CJ21" i="9"/>
  <c r="EG37" i="9"/>
  <c r="EI92" i="9"/>
  <c r="KB65" i="9"/>
  <c r="KB46" i="9"/>
  <c r="KC30" i="9"/>
  <c r="L30" i="16" s="1"/>
  <c r="KC73" i="9"/>
  <c r="KB11" i="9"/>
  <c r="K11" i="16" s="1"/>
  <c r="GF92" i="9"/>
  <c r="GH54" i="9"/>
  <c r="GM54" i="9"/>
  <c r="GM67" i="9"/>
  <c r="GI70" i="9"/>
  <c r="CO82" i="9"/>
  <c r="CI79" i="9"/>
  <c r="EG34" i="9"/>
  <c r="K34" i="13" s="1"/>
  <c r="EG74" i="9"/>
  <c r="EI26" i="9"/>
  <c r="M26" i="13" s="1"/>
  <c r="EH18" i="9"/>
  <c r="L18" i="13" s="1"/>
  <c r="KI77" i="9"/>
  <c r="KC48" i="9"/>
  <c r="KC52" i="9"/>
  <c r="GI98" i="9"/>
  <c r="GH98" i="9"/>
  <c r="CI31" i="9"/>
  <c r="CJ83" i="9"/>
  <c r="CO87" i="9"/>
  <c r="KI47" i="9"/>
  <c r="KC94" i="9"/>
  <c r="GH100" i="9"/>
  <c r="GM65" i="9"/>
  <c r="GG65" i="9"/>
  <c r="GI48" i="9"/>
  <c r="GI15" i="9"/>
  <c r="N15" i="14" s="1"/>
  <c r="R19" i="14"/>
  <c r="CO33" i="9"/>
  <c r="CI99" i="9"/>
  <c r="CI47" i="9"/>
  <c r="EM73" i="9"/>
  <c r="GH17" i="9"/>
  <c r="M17" i="14" s="1"/>
  <c r="GM23" i="9"/>
  <c r="GP23" i="9" s="1"/>
  <c r="GF23" i="9"/>
  <c r="K23" i="14" s="1"/>
  <c r="GF62" i="9"/>
  <c r="GF55" i="9"/>
  <c r="CO102" i="9"/>
  <c r="CO60" i="9"/>
  <c r="CI21" i="9"/>
  <c r="EI37" i="9"/>
  <c r="EM92" i="9"/>
  <c r="KC46" i="9"/>
  <c r="KB41" i="9"/>
  <c r="KI73" i="9"/>
  <c r="GH92" i="9"/>
  <c r="GI54" i="9"/>
  <c r="GG67" i="9"/>
  <c r="GF70" i="9"/>
  <c r="CJ82" i="9"/>
  <c r="CO79" i="9"/>
  <c r="EI34" i="9"/>
  <c r="EM74" i="9"/>
  <c r="EM26" i="9"/>
  <c r="EM18" i="9"/>
  <c r="EP18" i="9" s="1"/>
  <c r="KI83" i="9"/>
  <c r="GG98" i="9"/>
  <c r="CJ31" i="9"/>
  <c r="CO83" i="9"/>
  <c r="CK87" i="9"/>
  <c r="GI100" i="9"/>
  <c r="GI65" i="9"/>
  <c r="GG48" i="9"/>
  <c r="GG15" i="9"/>
  <c r="L15" i="14" s="1"/>
  <c r="GF15" i="9"/>
  <c r="K15" i="14" s="1"/>
  <c r="MM15" i="9"/>
  <c r="CK65" i="9"/>
  <c r="GF17" i="9"/>
  <c r="K17" i="14" s="1"/>
  <c r="GH62" i="9"/>
  <c r="GM70" i="9"/>
  <c r="GS14" i="9"/>
  <c r="KC37" i="9"/>
  <c r="GF75" i="9"/>
  <c r="GG75" i="9"/>
  <c r="GM77" i="9"/>
  <c r="CI29" i="9"/>
  <c r="EH95" i="9"/>
  <c r="EH69" i="9"/>
  <c r="KC32" i="9"/>
  <c r="CK92" i="9"/>
  <c r="KI18" i="9"/>
  <c r="KL18" i="9" s="1"/>
  <c r="KI54" i="9"/>
  <c r="CJ95" i="9"/>
  <c r="CO84" i="9"/>
  <c r="CK32" i="9"/>
  <c r="KC68" i="9"/>
  <c r="GH30" i="9"/>
  <c r="M30" i="14" s="1"/>
  <c r="CU12" i="9"/>
  <c r="CU5" i="9" s="1"/>
  <c r="GM75" i="9"/>
  <c r="GH77" i="9"/>
  <c r="EG95" i="9"/>
  <c r="EM69" i="9"/>
  <c r="CO92" i="9"/>
  <c r="CO95" i="9"/>
  <c r="CK84" i="9"/>
  <c r="CO32" i="9"/>
  <c r="KI68" i="9"/>
  <c r="GM30" i="9"/>
  <c r="GP30" i="9" s="1"/>
  <c r="GG30" i="9"/>
  <c r="L30" i="14" s="1"/>
  <c r="GM93" i="9"/>
  <c r="KI92" i="9"/>
  <c r="CK103" i="9"/>
  <c r="CO93" i="9"/>
  <c r="KB99" i="9"/>
  <c r="GG53" i="9"/>
  <c r="CO59" i="9"/>
  <c r="P14" i="16"/>
  <c r="GQ19" i="9"/>
  <c r="GQ5" i="9" s="1"/>
  <c r="GH53" i="9"/>
  <c r="CO39" i="9"/>
  <c r="GH19" i="9"/>
  <c r="M19" i="14" s="1"/>
  <c r="GI44" i="9"/>
  <c r="GM39" i="9"/>
  <c r="MA70" i="9"/>
  <c r="KI84" i="9"/>
  <c r="GG80" i="9"/>
  <c r="GM53" i="9"/>
  <c r="GH80" i="9"/>
  <c r="GI80" i="9"/>
  <c r="CO29" i="9"/>
  <c r="CK59" i="9"/>
  <c r="CI39" i="9"/>
  <c r="GF93" i="9"/>
  <c r="GG19" i="9"/>
  <c r="L19" i="14" s="1"/>
  <c r="GI19" i="9"/>
  <c r="N19" i="14" s="1"/>
  <c r="GF44" i="9"/>
  <c r="GG44" i="9"/>
  <c r="GI39" i="9"/>
  <c r="GF39" i="9"/>
  <c r="CI103" i="9"/>
  <c r="KI99" i="9"/>
  <c r="GF53" i="9"/>
  <c r="GM80" i="9"/>
  <c r="CK29" i="9"/>
  <c r="CJ59" i="9"/>
  <c r="CJ39" i="9"/>
  <c r="GH93" i="9"/>
  <c r="GF19" i="9"/>
  <c r="K19" i="14" s="1"/>
  <c r="GM44" i="9"/>
  <c r="GG39" i="9"/>
  <c r="CO103" i="9"/>
  <c r="KC92" i="9"/>
  <c r="KM13" i="9"/>
  <c r="KM5" i="9" s="1"/>
  <c r="CK93" i="9"/>
  <c r="CI93" i="9"/>
  <c r="KB84" i="9"/>
  <c r="GG93" i="9"/>
  <c r="CI57" i="9"/>
  <c r="CJ41" i="9"/>
  <c r="KB91" i="9"/>
  <c r="KB101" i="9"/>
  <c r="KB27" i="9"/>
  <c r="K27" i="16" s="1"/>
  <c r="GF51" i="9"/>
  <c r="CK78" i="9"/>
  <c r="CK28" i="9"/>
  <c r="KI21" i="9"/>
  <c r="KI44" i="9"/>
  <c r="GG57" i="9"/>
  <c r="GG87" i="9"/>
  <c r="IG62" i="9"/>
  <c r="KI70" i="9"/>
  <c r="GM84" i="9"/>
  <c r="KN13" i="9"/>
  <c r="KN5" i="9" s="1"/>
  <c r="CO57" i="9"/>
  <c r="CO41" i="9"/>
  <c r="KI91" i="9"/>
  <c r="GI51" i="9"/>
  <c r="CI78" i="9"/>
  <c r="CJ28" i="9"/>
  <c r="LZ66" i="9"/>
  <c r="KC21" i="9"/>
  <c r="L21" i="16" s="1"/>
  <c r="GM57" i="9"/>
  <c r="GH57" i="9"/>
  <c r="GH87" i="9"/>
  <c r="IK62" i="9"/>
  <c r="KB70" i="9"/>
  <c r="GF84" i="9"/>
  <c r="GM87" i="9"/>
  <c r="ID103" i="9"/>
  <c r="IE62" i="9"/>
  <c r="GI84" i="9"/>
  <c r="GG61" i="9"/>
  <c r="GH61" i="9"/>
  <c r="KC60" i="9"/>
  <c r="KB13" i="9"/>
  <c r="K13" i="16" s="1"/>
  <c r="GF88" i="9"/>
  <c r="GF101" i="9"/>
  <c r="CO53" i="9"/>
  <c r="CJ35" i="9"/>
  <c r="CK61" i="9"/>
  <c r="CI18" i="9"/>
  <c r="K18" i="12" s="1"/>
  <c r="GF58" i="9"/>
  <c r="CI71" i="9"/>
  <c r="GG13" i="9"/>
  <c r="L13" i="14" s="1"/>
  <c r="GM13" i="9"/>
  <c r="GP13" i="9" s="1"/>
  <c r="GI74" i="9"/>
  <c r="KO14" i="9"/>
  <c r="KO5" i="9" s="1"/>
  <c r="GM61" i="9"/>
  <c r="KI103" i="9"/>
  <c r="GM88" i="9"/>
  <c r="GH101" i="9"/>
  <c r="CJ53" i="9"/>
  <c r="CK35" i="9"/>
  <c r="CJ61" i="9"/>
  <c r="CK18" i="9"/>
  <c r="GG58" i="9"/>
  <c r="GM58" i="9"/>
  <c r="CJ71" i="9"/>
  <c r="GH13" i="9"/>
  <c r="M13" i="14" s="1"/>
  <c r="GG74" i="9"/>
  <c r="GH74" i="9"/>
  <c r="ID39" i="9"/>
  <c r="MG86" i="9"/>
  <c r="IF93" i="9"/>
  <c r="IK82" i="9"/>
  <c r="IK76" i="9"/>
  <c r="IK39" i="9"/>
  <c r="ID41" i="9"/>
  <c r="ID68" i="9"/>
  <c r="IG68" i="9"/>
  <c r="IE46" i="9"/>
  <c r="MA80" i="9"/>
  <c r="LZ65" i="9"/>
  <c r="IK93" i="9"/>
  <c r="IF39" i="9"/>
  <c r="IE39" i="9"/>
  <c r="ML12" i="9"/>
  <c r="LZ70" i="9"/>
  <c r="IK58" i="9"/>
  <c r="LZ59" i="9"/>
  <c r="IP12" i="9"/>
  <c r="IF68" i="9"/>
  <c r="MK11" i="9"/>
  <c r="IK68" i="9"/>
  <c r="IE29" i="9"/>
  <c r="L29" i="15" s="1"/>
  <c r="MA72" i="9"/>
  <c r="IE18" i="9"/>
  <c r="L18" i="15" s="1"/>
  <c r="LZ72" i="9"/>
  <c r="IG93" i="9"/>
  <c r="IE82" i="9"/>
  <c r="ID82" i="9"/>
  <c r="IK41" i="9"/>
  <c r="IF58" i="9"/>
  <c r="LZ86" i="9"/>
  <c r="P16" i="15"/>
  <c r="P9" i="15" s="1"/>
  <c r="Q11" i="15" s="1"/>
  <c r="IG82" i="9"/>
  <c r="IG41" i="9"/>
  <c r="IG58" i="9"/>
  <c r="IO12" i="9"/>
  <c r="ID93" i="9"/>
  <c r="MG82" i="9"/>
  <c r="LZ11" i="9"/>
  <c r="K11" i="17" s="1"/>
  <c r="LZ25" i="9"/>
  <c r="K25" i="17" s="1"/>
  <c r="LZ38" i="9"/>
  <c r="LZ60" i="9"/>
  <c r="MG66" i="9"/>
  <c r="IK70" i="9"/>
  <c r="MG53" i="9"/>
  <c r="MG76" i="9"/>
  <c r="MG101" i="9"/>
  <c r="MA53" i="9"/>
  <c r="IE33" i="9"/>
  <c r="L33" i="15" s="1"/>
  <c r="IF29" i="9"/>
  <c r="M29" i="15" s="1"/>
  <c r="ID18" i="9"/>
  <c r="K18" i="15" s="1"/>
  <c r="LZ82" i="9"/>
  <c r="MG38" i="9"/>
  <c r="ID29" i="9"/>
  <c r="K29" i="15" s="1"/>
  <c r="MA60" i="9"/>
  <c r="MG85" i="9"/>
  <c r="ID70" i="9"/>
  <c r="IQ12" i="9"/>
  <c r="LZ21" i="9"/>
  <c r="K21" i="17" s="1"/>
  <c r="IF84" i="9"/>
  <c r="MG69" i="9"/>
  <c r="IK27" i="9"/>
  <c r="IK29" i="9"/>
  <c r="MG96" i="9"/>
  <c r="IE70" i="9"/>
  <c r="IF70" i="9"/>
  <c r="MG21" i="9"/>
  <c r="MJ21" i="9" s="1"/>
  <c r="IG78" i="9"/>
  <c r="MM12" i="9"/>
  <c r="IQ18" i="9"/>
  <c r="IF99" i="9"/>
  <c r="ID76" i="9"/>
  <c r="IF76" i="9"/>
  <c r="LZ80" i="9"/>
  <c r="MG59" i="9"/>
  <c r="MG65" i="9"/>
  <c r="IG76" i="9"/>
  <c r="ML11" i="9"/>
  <c r="IG97" i="9"/>
  <c r="IK33" i="9"/>
  <c r="IN33" i="9" s="1"/>
  <c r="IF18" i="9"/>
  <c r="M18" i="15" s="1"/>
  <c r="IK103" i="9"/>
  <c r="MG12" i="9"/>
  <c r="MJ12" i="9" s="1"/>
  <c r="MA25" i="9"/>
  <c r="L25" i="17" s="1"/>
  <c r="MG11" i="9"/>
  <c r="MJ11" i="9" s="1"/>
  <c r="ID33" i="9"/>
  <c r="K33" i="15" s="1"/>
  <c r="IG33" i="9"/>
  <c r="N33" i="15" s="1"/>
  <c r="LZ76" i="9"/>
  <c r="LZ101" i="9"/>
  <c r="IG18" i="9"/>
  <c r="N18" i="15" s="1"/>
  <c r="IF103" i="9"/>
  <c r="IG103" i="9"/>
  <c r="IF97" i="9"/>
  <c r="MG28" i="9"/>
  <c r="MJ28" i="9" s="1"/>
  <c r="IG99" i="9"/>
  <c r="ID99" i="9"/>
  <c r="IF41" i="9"/>
  <c r="IE58" i="9"/>
  <c r="IE97" i="9"/>
  <c r="MA28" i="9"/>
  <c r="L28" i="17" s="1"/>
  <c r="IE99" i="9"/>
  <c r="IK97" i="9"/>
  <c r="ID84" i="9"/>
  <c r="IF28" i="9"/>
  <c r="M28" i="15" s="1"/>
  <c r="MA69" i="9"/>
  <c r="IE37" i="9"/>
  <c r="IG50" i="9"/>
  <c r="IF37" i="9"/>
  <c r="IF23" i="9"/>
  <c r="M23" i="15" s="1"/>
  <c r="IF43" i="9"/>
  <c r="ID43" i="9"/>
  <c r="IG43" i="9"/>
  <c r="IE43" i="9"/>
  <c r="LZ103" i="9"/>
  <c r="IE59" i="9"/>
  <c r="ID59" i="9"/>
  <c r="IF59" i="9"/>
  <c r="IG59" i="9"/>
  <c r="IF20" i="9"/>
  <c r="M20" i="15" s="1"/>
  <c r="IK20" i="9"/>
  <c r="IN20" i="9" s="1"/>
  <c r="IG20" i="9"/>
  <c r="N20" i="15" s="1"/>
  <c r="IE20" i="9"/>
  <c r="L20" i="15" s="1"/>
  <c r="MG99" i="9"/>
  <c r="LZ99" i="9"/>
  <c r="MA103" i="9"/>
  <c r="IF45" i="9"/>
  <c r="IK55" i="9"/>
  <c r="MA40" i="9"/>
  <c r="LZ51" i="9"/>
  <c r="IP14" i="9"/>
  <c r="MG26" i="9"/>
  <c r="MJ26" i="9" s="1"/>
  <c r="IE22" i="9"/>
  <c r="L22" i="15" s="1"/>
  <c r="MA26" i="9"/>
  <c r="L26" i="17" s="1"/>
  <c r="ID55" i="9"/>
  <c r="IE55" i="9"/>
  <c r="IG55" i="9"/>
  <c r="MG31" i="9"/>
  <c r="MJ31" i="9" s="1"/>
  <c r="MA51" i="9"/>
  <c r="IQ20" i="9"/>
  <c r="IO11" i="9"/>
  <c r="MG52" i="9"/>
  <c r="IK80" i="9"/>
  <c r="ID36" i="9"/>
  <c r="IF86" i="9"/>
  <c r="IG63" i="9"/>
  <c r="IF14" i="9"/>
  <c r="M14" i="15" s="1"/>
  <c r="LZ41" i="9"/>
  <c r="IE16" i="9"/>
  <c r="L16" i="15" s="1"/>
  <c r="IG73" i="9"/>
  <c r="MG61" i="9"/>
  <c r="MA88" i="9"/>
  <c r="MA22" i="9"/>
  <c r="L22" i="17" s="1"/>
  <c r="LZ20" i="9"/>
  <c r="K20" i="17" s="1"/>
  <c r="MA75" i="9"/>
  <c r="LZ54" i="9"/>
  <c r="IK91" i="9"/>
  <c r="IF80" i="9"/>
  <c r="IK16" i="9"/>
  <c r="IN16" i="9" s="1"/>
  <c r="IK34" i="9"/>
  <c r="IN34" i="9" s="1"/>
  <c r="ID63" i="9"/>
  <c r="IK14" i="9"/>
  <c r="IN14" i="9" s="1"/>
  <c r="IE14" i="9"/>
  <c r="L14" i="15" s="1"/>
  <c r="MG45" i="9"/>
  <c r="MG88" i="9"/>
  <c r="IG75" i="9"/>
  <c r="IK73" i="9"/>
  <c r="ID86" i="9"/>
  <c r="MA68" i="9"/>
  <c r="MA61" i="9"/>
  <c r="ID80" i="9"/>
  <c r="IF16" i="9"/>
  <c r="M16" i="15" s="1"/>
  <c r="IG85" i="9"/>
  <c r="IG14" i="9"/>
  <c r="N14" i="15" s="1"/>
  <c r="MA31" i="9"/>
  <c r="LZ87" i="9"/>
  <c r="MG47" i="9"/>
  <c r="MG40" i="9"/>
  <c r="P16" i="17"/>
  <c r="R20" i="15"/>
  <c r="IF56" i="9"/>
  <c r="IK94" i="9"/>
  <c r="IK86" i="9"/>
  <c r="MG92" i="9"/>
  <c r="IE80" i="9"/>
  <c r="IG86" i="9"/>
  <c r="ID16" i="9"/>
  <c r="K16" i="15" s="1"/>
  <c r="MG16" i="9"/>
  <c r="MJ16" i="9" s="1"/>
  <c r="IE84" i="9"/>
  <c r="IG28" i="9"/>
  <c r="N28" i="15" s="1"/>
  <c r="IE28" i="9"/>
  <c r="L28" i="15" s="1"/>
  <c r="ID78" i="9"/>
  <c r="IE27" i="9"/>
  <c r="L27" i="15" s="1"/>
  <c r="ID37" i="9"/>
  <c r="LZ96" i="9"/>
  <c r="LZ85" i="9"/>
  <c r="LZ17" i="9"/>
  <c r="K17" i="17" s="1"/>
  <c r="IO18" i="9"/>
  <c r="IK84" i="9"/>
  <c r="ID28" i="9"/>
  <c r="K28" i="15" s="1"/>
  <c r="IF78" i="9"/>
  <c r="ID27" i="9"/>
  <c r="K27" i="15" s="1"/>
  <c r="IG27" i="9"/>
  <c r="N27" i="15" s="1"/>
  <c r="IK37" i="9"/>
  <c r="ID11" i="9"/>
  <c r="K11" i="15" s="1"/>
  <c r="ID60" i="9"/>
  <c r="IK78" i="9"/>
  <c r="LZ90" i="9"/>
  <c r="IK79" i="9"/>
  <c r="ID89" i="9"/>
  <c r="MG102" i="9"/>
  <c r="ID87" i="9"/>
  <c r="IE92" i="9"/>
  <c r="IK22" i="9"/>
  <c r="IN22" i="9" s="1"/>
  <c r="IF51" i="9"/>
  <c r="IE69" i="9"/>
  <c r="IE45" i="9"/>
  <c r="MG100" i="9"/>
  <c r="P14" i="17"/>
  <c r="P9" i="17" s="1"/>
  <c r="Q11" i="17" s="1"/>
  <c r="MA62" i="9"/>
  <c r="MG49" i="9"/>
  <c r="IK51" i="9"/>
  <c r="IE61" i="9"/>
  <c r="MA56" i="9"/>
  <c r="IF74" i="9"/>
  <c r="LZ23" i="9"/>
  <c r="K23" i="17" s="1"/>
  <c r="MG35" i="9"/>
  <c r="ID74" i="9"/>
  <c r="IK25" i="9"/>
  <c r="IN25" i="9" s="1"/>
  <c r="IE74" i="9"/>
  <c r="IG74" i="9"/>
  <c r="MA102" i="9"/>
  <c r="MG62" i="9"/>
  <c r="IG92" i="9"/>
  <c r="IF30" i="9"/>
  <c r="M30" i="15" s="1"/>
  <c r="ID22" i="9"/>
  <c r="K22" i="15" s="1"/>
  <c r="MG73" i="9"/>
  <c r="MA49" i="9"/>
  <c r="IG51" i="9"/>
  <c r="IG61" i="9"/>
  <c r="IG45" i="9"/>
  <c r="MG46" i="9"/>
  <c r="MA42" i="9"/>
  <c r="LZ33" i="9"/>
  <c r="IE83" i="9"/>
  <c r="IF66" i="9"/>
  <c r="IF87" i="9"/>
  <c r="IE23" i="9"/>
  <c r="L23" i="15" s="1"/>
  <c r="IF92" i="9"/>
  <c r="IG25" i="9"/>
  <c r="N25" i="15" s="1"/>
  <c r="IF22" i="9"/>
  <c r="M22" i="15" s="1"/>
  <c r="IE51" i="9"/>
  <c r="ID69" i="9"/>
  <c r="IK61" i="9"/>
  <c r="ID45" i="9"/>
  <c r="LZ100" i="9"/>
  <c r="MG39" i="9"/>
  <c r="LZ46" i="9"/>
  <c r="IO19" i="9"/>
  <c r="MG19" i="9"/>
  <c r="MJ19" i="9" s="1"/>
  <c r="IK92" i="9"/>
  <c r="IE17" i="9"/>
  <c r="L17" i="15" s="1"/>
  <c r="IK67" i="9"/>
  <c r="ID40" i="9"/>
  <c r="IF61" i="9"/>
  <c r="IE85" i="9"/>
  <c r="IK85" i="9"/>
  <c r="IF85" i="9"/>
  <c r="MG30" i="9"/>
  <c r="MJ30" i="9" s="1"/>
  <c r="R11" i="15"/>
  <c r="IF102" i="9"/>
  <c r="IF81" i="9"/>
  <c r="IE90" i="9"/>
  <c r="IQ15" i="9"/>
  <c r="IK81" i="9"/>
  <c r="IF65" i="9"/>
  <c r="IF38" i="9"/>
  <c r="IG98" i="9"/>
  <c r="LZ64" i="9"/>
  <c r="IG15" i="9"/>
  <c r="N15" i="15" s="1"/>
  <c r="IK90" i="9"/>
  <c r="IK102" i="9"/>
  <c r="IE13" i="9"/>
  <c r="L13" i="15" s="1"/>
  <c r="IE96" i="9"/>
  <c r="MA58" i="9"/>
  <c r="ID31" i="9"/>
  <c r="K31" i="15" s="1"/>
  <c r="IK100" i="9"/>
  <c r="MA79" i="9"/>
  <c r="LZ22" i="9"/>
  <c r="K22" i="17" s="1"/>
  <c r="MA20" i="9"/>
  <c r="L20" i="17" s="1"/>
  <c r="LZ75" i="9"/>
  <c r="IK36" i="9"/>
  <c r="ID73" i="9"/>
  <c r="ID94" i="9"/>
  <c r="IG94" i="9"/>
  <c r="MA54" i="9"/>
  <c r="LZ52" i="9"/>
  <c r="MA84" i="9"/>
  <c r="IG91" i="9"/>
  <c r="ID19" i="9"/>
  <c r="K19" i="15" s="1"/>
  <c r="IE34" i="9"/>
  <c r="L34" i="15" s="1"/>
  <c r="IF34" i="9"/>
  <c r="M34" i="15" s="1"/>
  <c r="MA16" i="9"/>
  <c r="L16" i="17" s="1"/>
  <c r="IE63" i="9"/>
  <c r="MA47" i="9"/>
  <c r="MG41" i="9"/>
  <c r="IO14" i="9"/>
  <c r="IE75" i="9"/>
  <c r="IE56" i="9"/>
  <c r="ID56" i="9"/>
  <c r="T35" i="13"/>
  <c r="IF36" i="9"/>
  <c r="IF73" i="9"/>
  <c r="IF94" i="9"/>
  <c r="MG68" i="9"/>
  <c r="MG84" i="9"/>
  <c r="IF91" i="9"/>
  <c r="ID91" i="9"/>
  <c r="IG19" i="9"/>
  <c r="N19" i="15" s="1"/>
  <c r="ID34" i="9"/>
  <c r="K34" i="15" s="1"/>
  <c r="IK63" i="9"/>
  <c r="MA45" i="9"/>
  <c r="IQ13" i="9"/>
  <c r="IP15" i="9"/>
  <c r="ID75" i="9"/>
  <c r="IK75" i="9"/>
  <c r="IG56" i="9"/>
  <c r="IG36" i="9"/>
  <c r="ID96" i="9"/>
  <c r="IK96" i="9"/>
  <c r="IG13" i="9"/>
  <c r="N13" i="15" s="1"/>
  <c r="MG58" i="9"/>
  <c r="IF96" i="9"/>
  <c r="IF13" i="9"/>
  <c r="M13" i="15" s="1"/>
  <c r="MG64" i="9"/>
  <c r="MG81" i="9"/>
  <c r="LZ30" i="9"/>
  <c r="K30" i="17" s="1"/>
  <c r="IG31" i="9"/>
  <c r="N31" i="15" s="1"/>
  <c r="IE31" i="9"/>
  <c r="L31" i="15" s="1"/>
  <c r="ID15" i="9"/>
  <c r="K15" i="15" s="1"/>
  <c r="ID100" i="9"/>
  <c r="IE100" i="9"/>
  <c r="ID81" i="9"/>
  <c r="IK65" i="9"/>
  <c r="IG38" i="9"/>
  <c r="LZ50" i="9"/>
  <c r="LZ79" i="9"/>
  <c r="IF98" i="9"/>
  <c r="ID98" i="9"/>
  <c r="IF90" i="9"/>
  <c r="IG102" i="9"/>
  <c r="MM14" i="9"/>
  <c r="MA81" i="9"/>
  <c r="IK31" i="9"/>
  <c r="IF15" i="9"/>
  <c r="M15" i="15" s="1"/>
  <c r="IG100" i="9"/>
  <c r="IE81" i="9"/>
  <c r="IE65" i="9"/>
  <c r="ID38" i="9"/>
  <c r="MA50" i="9"/>
  <c r="IK98" i="9"/>
  <c r="IG90" i="9"/>
  <c r="IE102" i="9"/>
  <c r="IO13" i="9"/>
  <c r="IP16" i="9"/>
  <c r="ML17" i="9"/>
  <c r="IK13" i="9"/>
  <c r="IN13" i="9" s="1"/>
  <c r="IK15" i="9"/>
  <c r="IN15" i="9" s="1"/>
  <c r="ID65" i="9"/>
  <c r="IE38" i="9"/>
  <c r="MG37" i="9"/>
  <c r="IE50" i="9"/>
  <c r="IG46" i="9"/>
  <c r="IK46" i="9"/>
  <c r="LZ67" i="9"/>
  <c r="IF72" i="9"/>
  <c r="IE79" i="9"/>
  <c r="IK101" i="9"/>
  <c r="IG60" i="9"/>
  <c r="IF46" i="9"/>
  <c r="IF79" i="9"/>
  <c r="IG79" i="9"/>
  <c r="IG89" i="9"/>
  <c r="R16" i="17"/>
  <c r="R9" i="17" s="1"/>
  <c r="S11" i="17" s="1"/>
  <c r="IP19" i="9"/>
  <c r="LZ55" i="9"/>
  <c r="IG44" i="9"/>
  <c r="MG63" i="9"/>
  <c r="MA95" i="9"/>
  <c r="IK66" i="9"/>
  <c r="MG23" i="9"/>
  <c r="MJ23" i="9" s="1"/>
  <c r="IE87" i="9"/>
  <c r="ID23" i="9"/>
  <c r="K23" i="15" s="1"/>
  <c r="IF25" i="9"/>
  <c r="M25" i="15" s="1"/>
  <c r="ID17" i="9"/>
  <c r="K17" i="15" s="1"/>
  <c r="IG17" i="9"/>
  <c r="N17" i="15" s="1"/>
  <c r="IK30" i="9"/>
  <c r="LZ73" i="9"/>
  <c r="ID67" i="9"/>
  <c r="IE67" i="9"/>
  <c r="IE40" i="9"/>
  <c r="IG69" i="9"/>
  <c r="MG56" i="9"/>
  <c r="MA97" i="9"/>
  <c r="MG33" i="9"/>
  <c r="MJ33" i="9" s="1"/>
  <c r="ML14" i="9"/>
  <c r="IO17" i="9"/>
  <c r="IK83" i="9"/>
  <c r="IE66" i="9"/>
  <c r="MA35" i="9"/>
  <c r="IG87" i="9"/>
  <c r="IK23" i="9"/>
  <c r="IN23" i="9" s="1"/>
  <c r="ID25" i="9"/>
  <c r="K25" i="15" s="1"/>
  <c r="IF17" i="9"/>
  <c r="M17" i="15" s="1"/>
  <c r="IE30" i="9"/>
  <c r="L30" i="15" s="1"/>
  <c r="IG67" i="9"/>
  <c r="IK40" i="9"/>
  <c r="IG40" i="9"/>
  <c r="IF69" i="9"/>
  <c r="MA39" i="9"/>
  <c r="MG97" i="9"/>
  <c r="LZ42" i="9"/>
  <c r="IG83" i="9"/>
  <c r="ID83" i="9"/>
  <c r="IG66" i="9"/>
  <c r="MA19" i="9"/>
  <c r="L19" i="17" s="1"/>
  <c r="ID30" i="9"/>
  <c r="K30" i="15" s="1"/>
  <c r="IF11" i="9"/>
  <c r="M11" i="15" s="1"/>
  <c r="IE101" i="9"/>
  <c r="LZ37" i="9"/>
  <c r="IF60" i="9"/>
  <c r="IF44" i="9"/>
  <c r="IE44" i="9"/>
  <c r="LZ63" i="9"/>
  <c r="MA67" i="9"/>
  <c r="IG72" i="9"/>
  <c r="IE72" i="9"/>
  <c r="IK89" i="9"/>
  <c r="IF50" i="9"/>
  <c r="IK11" i="9"/>
  <c r="IN11" i="9" s="1"/>
  <c r="IF101" i="9"/>
  <c r="IE60" i="9"/>
  <c r="ID44" i="9"/>
  <c r="MA90" i="9"/>
  <c r="ID72" i="9"/>
  <c r="IF89" i="9"/>
  <c r="MG95" i="9"/>
  <c r="MG17" i="9"/>
  <c r="MJ17" i="9" s="1"/>
  <c r="IG11" i="9"/>
  <c r="N11" i="15" s="1"/>
  <c r="ID101" i="9"/>
  <c r="ID50" i="9"/>
  <c r="MA55" i="9"/>
  <c r="MA83" i="9"/>
  <c r="LZ92" i="9"/>
  <c r="IF19" i="9"/>
  <c r="M19" i="15" s="1"/>
  <c r="MA87" i="9"/>
  <c r="IQ17" i="9"/>
  <c r="LZ83" i="9"/>
  <c r="IE19" i="9"/>
  <c r="L19" i="15" s="1"/>
  <c r="MK17" i="9"/>
  <c r="EP19" i="9"/>
  <c r="EP20" i="9"/>
  <c r="EP15" i="9"/>
  <c r="EP13" i="9"/>
  <c r="EP14" i="9"/>
  <c r="EP11" i="9"/>
  <c r="EP12" i="9"/>
  <c r="GP11" i="9"/>
  <c r="GP16" i="9"/>
  <c r="GP15" i="9"/>
  <c r="GP14" i="9"/>
  <c r="CT5" i="9"/>
  <c r="AV5" i="9"/>
  <c r="AU5" i="9"/>
  <c r="Q9" i="10"/>
  <c r="R11" i="10" s="1"/>
  <c r="O9" i="10"/>
  <c r="P11" i="10" s="1"/>
  <c r="AW5" i="9"/>
  <c r="T9" i="14"/>
  <c r="U11" i="14" s="1"/>
  <c r="T9" i="17"/>
  <c r="U11" i="17" s="1"/>
  <c r="T9" i="16"/>
  <c r="U11" i="16" s="1"/>
  <c r="T9" i="15"/>
  <c r="U11" i="15" s="1"/>
  <c r="T12" i="10"/>
  <c r="T92" i="10"/>
  <c r="T63" i="10"/>
  <c r="T80" i="10"/>
  <c r="T39" i="10"/>
  <c r="T27" i="10"/>
  <c r="T66" i="10"/>
  <c r="T60" i="10"/>
  <c r="T78" i="10"/>
  <c r="T46" i="10"/>
  <c r="T42" i="10"/>
  <c r="T55" i="10"/>
  <c r="T41" i="10"/>
  <c r="T37" i="10"/>
  <c r="T76" i="10"/>
  <c r="T91" i="10"/>
  <c r="T82" i="10"/>
  <c r="T50" i="10"/>
  <c r="T77" i="10"/>
  <c r="T64" i="10"/>
  <c r="T79" i="10"/>
  <c r="T40" i="10"/>
  <c r="T26" i="10"/>
  <c r="T38" i="10"/>
  <c r="T33" i="10"/>
  <c r="T83" i="10"/>
  <c r="T29" i="10"/>
  <c r="T93" i="10"/>
  <c r="T84" i="10"/>
  <c r="T75" i="10"/>
  <c r="T57" i="10"/>
  <c r="T90" i="10"/>
  <c r="T59" i="10"/>
  <c r="T51" i="10"/>
  <c r="T30" i="10"/>
  <c r="T48" i="10"/>
  <c r="T45" i="10"/>
  <c r="T24" i="10"/>
  <c r="T96" i="10"/>
  <c r="T98" i="10"/>
  <c r="T20" i="10"/>
  <c r="T16" i="10"/>
  <c r="T17" i="10"/>
  <c r="T19" i="10"/>
  <c r="T13" i="10"/>
  <c r="T15" i="10"/>
  <c r="T14" i="10"/>
  <c r="T54" i="10"/>
  <c r="T31" i="10"/>
  <c r="T94" i="10"/>
  <c r="T36" i="10"/>
  <c r="T56" i="10"/>
  <c r="T52" i="10"/>
  <c r="T86" i="10"/>
  <c r="T47" i="10"/>
  <c r="T71" i="10"/>
  <c r="T34" i="10"/>
  <c r="T32" i="10"/>
  <c r="T28" i="10"/>
  <c r="T22" i="10"/>
  <c r="T61" i="10"/>
  <c r="T73" i="10"/>
  <c r="T35" i="10"/>
  <c r="T44" i="10"/>
  <c r="T69" i="10"/>
  <c r="T81" i="10"/>
  <c r="T53" i="10"/>
  <c r="T70" i="10"/>
  <c r="T85" i="10"/>
  <c r="T68" i="10"/>
  <c r="T95" i="10"/>
  <c r="T88" i="10"/>
  <c r="T21" i="10"/>
  <c r="T65" i="10"/>
  <c r="T49" i="10"/>
  <c r="T43" i="10"/>
  <c r="T23" i="10"/>
  <c r="T74" i="10"/>
  <c r="T89" i="10"/>
  <c r="T67" i="10"/>
  <c r="T62" i="10"/>
  <c r="T25" i="10"/>
  <c r="T87" i="10"/>
  <c r="T58" i="10"/>
  <c r="T72" i="10"/>
  <c r="T97" i="10"/>
  <c r="T99" i="10"/>
  <c r="T18" i="10"/>
  <c r="T100" i="10"/>
  <c r="T101" i="10"/>
  <c r="T102" i="10"/>
  <c r="T103" i="10"/>
  <c r="S9" i="12"/>
  <c r="T11" i="12" s="1"/>
  <c r="T76" i="13"/>
  <c r="T97" i="13"/>
  <c r="Q9" i="12"/>
  <c r="R11" i="12" s="1"/>
  <c r="O9" i="12"/>
  <c r="GR5" i="9" l="1"/>
  <c r="P9" i="14"/>
  <c r="Q11" i="14" s="1"/>
  <c r="R81" i="13"/>
  <c r="T79" i="13"/>
  <c r="T47" i="13"/>
  <c r="T102" i="13"/>
  <c r="T86" i="13"/>
  <c r="T57" i="13"/>
  <c r="T12" i="13"/>
  <c r="T38" i="13"/>
  <c r="R54" i="13"/>
  <c r="R49" i="13"/>
  <c r="T94" i="13"/>
  <c r="T73" i="13"/>
  <c r="T41" i="13"/>
  <c r="T70" i="13"/>
  <c r="R100" i="13"/>
  <c r="T89" i="13"/>
  <c r="T63" i="13"/>
  <c r="T27" i="13"/>
  <c r="T54" i="13"/>
  <c r="R15" i="13"/>
  <c r="T60" i="13"/>
  <c r="T44" i="13"/>
  <c r="R21" i="13"/>
  <c r="R88" i="13"/>
  <c r="R62" i="13"/>
  <c r="R19" i="13"/>
  <c r="R57" i="13"/>
  <c r="T25" i="13"/>
  <c r="T71" i="13"/>
  <c r="R96" i="13"/>
  <c r="T20" i="13"/>
  <c r="T15" i="13"/>
  <c r="T101" i="13"/>
  <c r="T93" i="13"/>
  <c r="T19" i="13"/>
  <c r="T55" i="13"/>
  <c r="T39" i="13"/>
  <c r="T84" i="13"/>
  <c r="T68" i="13"/>
  <c r="T52" i="13"/>
  <c r="T36" i="13"/>
  <c r="R78" i="13"/>
  <c r="R46" i="13"/>
  <c r="R73" i="13"/>
  <c r="R41" i="13"/>
  <c r="R34" i="13"/>
  <c r="R31" i="13"/>
  <c r="T98" i="13"/>
  <c r="T90" i="13"/>
  <c r="T81" i="13"/>
  <c r="T65" i="13"/>
  <c r="T49" i="13"/>
  <c r="T31" i="13"/>
  <c r="T78" i="13"/>
  <c r="T62" i="13"/>
  <c r="T46" i="13"/>
  <c r="R92" i="13"/>
  <c r="R70" i="13"/>
  <c r="R38" i="13"/>
  <c r="R65" i="13"/>
  <c r="R25" i="13"/>
  <c r="R23" i="13"/>
  <c r="R32" i="13"/>
  <c r="P53" i="13"/>
  <c r="P58" i="13"/>
  <c r="R101" i="13"/>
  <c r="R97" i="13"/>
  <c r="R93" i="13"/>
  <c r="R89" i="13"/>
  <c r="R13" i="13"/>
  <c r="R80" i="13"/>
  <c r="R72" i="13"/>
  <c r="R64" i="13"/>
  <c r="R56" i="13"/>
  <c r="R48" i="13"/>
  <c r="R40" i="13"/>
  <c r="R26" i="13"/>
  <c r="R83" i="13"/>
  <c r="R75" i="13"/>
  <c r="R67" i="13"/>
  <c r="R59" i="13"/>
  <c r="R51" i="13"/>
  <c r="R43" i="13"/>
  <c r="R35" i="13"/>
  <c r="R11" i="13"/>
  <c r="R33" i="13"/>
  <c r="T34" i="13"/>
  <c r="R27" i="13"/>
  <c r="R20" i="13"/>
  <c r="R9" i="14"/>
  <c r="S11" i="14" s="1"/>
  <c r="T17" i="13"/>
  <c r="T85" i="13"/>
  <c r="T45" i="13"/>
  <c r="T58" i="13"/>
  <c r="R103" i="13"/>
  <c r="R87" i="13"/>
  <c r="R44" i="13"/>
  <c r="R39" i="13"/>
  <c r="T18" i="13"/>
  <c r="T28" i="13"/>
  <c r="T14" i="13"/>
  <c r="R24" i="13"/>
  <c r="T24" i="13"/>
  <c r="R29" i="13"/>
  <c r="T29" i="13"/>
  <c r="T100" i="13"/>
  <c r="T96" i="13"/>
  <c r="T92" i="13"/>
  <c r="T88" i="13"/>
  <c r="T77" i="13"/>
  <c r="T69" i="13"/>
  <c r="T61" i="13"/>
  <c r="T53" i="13"/>
  <c r="T37" i="13"/>
  <c r="T23" i="13"/>
  <c r="T82" i="13"/>
  <c r="T74" i="13"/>
  <c r="T66" i="13"/>
  <c r="T50" i="13"/>
  <c r="T42" i="13"/>
  <c r="T26" i="13"/>
  <c r="R99" i="13"/>
  <c r="R95" i="13"/>
  <c r="R91" i="13"/>
  <c r="R84" i="13"/>
  <c r="R76" i="13"/>
  <c r="R68" i="13"/>
  <c r="R60" i="13"/>
  <c r="R52" i="13"/>
  <c r="R36" i="13"/>
  <c r="R17" i="13"/>
  <c r="R79" i="13"/>
  <c r="R71" i="13"/>
  <c r="R63" i="13"/>
  <c r="R55" i="13"/>
  <c r="R47" i="13"/>
  <c r="R16" i="13"/>
  <c r="T32" i="13"/>
  <c r="T30" i="13"/>
  <c r="T103" i="13"/>
  <c r="T99" i="13"/>
  <c r="T95" i="13"/>
  <c r="T91" i="13"/>
  <c r="T87" i="13"/>
  <c r="T83" i="13"/>
  <c r="T75" i="13"/>
  <c r="T67" i="13"/>
  <c r="T59" i="13"/>
  <c r="T51" i="13"/>
  <c r="T43" i="13"/>
  <c r="T33" i="13"/>
  <c r="T21" i="13"/>
  <c r="T80" i="13"/>
  <c r="T72" i="13"/>
  <c r="T64" i="13"/>
  <c r="T56" i="13"/>
  <c r="T48" i="13"/>
  <c r="T40" i="13"/>
  <c r="T16" i="13"/>
  <c r="R102" i="13"/>
  <c r="R98" i="13"/>
  <c r="R94" i="13"/>
  <c r="R90" i="13"/>
  <c r="R86" i="13"/>
  <c r="R82" i="13"/>
  <c r="R74" i="13"/>
  <c r="R66" i="13"/>
  <c r="R58" i="13"/>
  <c r="R50" i="13"/>
  <c r="R42" i="13"/>
  <c r="R30" i="13"/>
  <c r="R85" i="13"/>
  <c r="R77" i="13"/>
  <c r="R69" i="13"/>
  <c r="R61" i="13"/>
  <c r="R53" i="13"/>
  <c r="R45" i="13"/>
  <c r="R37" i="13"/>
  <c r="R12" i="13"/>
  <c r="T11" i="13"/>
  <c r="R14" i="13"/>
  <c r="T13" i="13"/>
  <c r="R18" i="13"/>
  <c r="R28" i="13"/>
  <c r="P90" i="13"/>
  <c r="P85" i="13"/>
  <c r="P41" i="13"/>
  <c r="P48" i="13"/>
  <c r="P19" i="13"/>
  <c r="P28" i="13"/>
  <c r="P101" i="13"/>
  <c r="ER5" i="9"/>
  <c r="P73" i="13"/>
  <c r="P80" i="13"/>
  <c r="P38" i="13"/>
  <c r="P95" i="13"/>
  <c r="P63" i="13"/>
  <c r="P70" i="13"/>
  <c r="P29" i="13"/>
  <c r="P13" i="13"/>
  <c r="GS5" i="9"/>
  <c r="EQ5" i="9"/>
  <c r="P9" i="16"/>
  <c r="Q11" i="16" s="1"/>
  <c r="P102" i="13"/>
  <c r="P97" i="13"/>
  <c r="P91" i="13"/>
  <c r="P86" i="13"/>
  <c r="P77" i="13"/>
  <c r="P65" i="13"/>
  <c r="P55" i="13"/>
  <c r="P45" i="13"/>
  <c r="P82" i="13"/>
  <c r="P72" i="13"/>
  <c r="P62" i="13"/>
  <c r="P50" i="13"/>
  <c r="P40" i="13"/>
  <c r="P17" i="13"/>
  <c r="P31" i="13"/>
  <c r="P12" i="13"/>
  <c r="P89" i="13"/>
  <c r="P49" i="13"/>
  <c r="P46" i="13"/>
  <c r="P21" i="13"/>
  <c r="P32" i="13"/>
  <c r="P16" i="13"/>
  <c r="P99" i="13"/>
  <c r="P94" i="13"/>
  <c r="P81" i="13"/>
  <c r="P71" i="13"/>
  <c r="P61" i="13"/>
  <c r="P39" i="13"/>
  <c r="P78" i="13"/>
  <c r="P66" i="13"/>
  <c r="P56" i="13"/>
  <c r="P34" i="13"/>
  <c r="P20" i="13"/>
  <c r="P103" i="13"/>
  <c r="P98" i="13"/>
  <c r="P93" i="13"/>
  <c r="P87" i="13"/>
  <c r="P79" i="13"/>
  <c r="P69" i="13"/>
  <c r="P57" i="13"/>
  <c r="P47" i="13"/>
  <c r="P37" i="13"/>
  <c r="P74" i="13"/>
  <c r="P64" i="13"/>
  <c r="P54" i="13"/>
  <c r="P42" i="13"/>
  <c r="P26" i="13"/>
  <c r="P24" i="13"/>
  <c r="P30" i="13"/>
  <c r="P22" i="13"/>
  <c r="P27" i="13"/>
  <c r="P23" i="13"/>
  <c r="P100" i="13"/>
  <c r="P96" i="13"/>
  <c r="P92" i="13"/>
  <c r="P88" i="13"/>
  <c r="P83" i="13"/>
  <c r="P75" i="13"/>
  <c r="P67" i="13"/>
  <c r="P59" i="13"/>
  <c r="P51" i="13"/>
  <c r="P43" i="13"/>
  <c r="P84" i="13"/>
  <c r="P76" i="13"/>
  <c r="P68" i="13"/>
  <c r="P60" i="13"/>
  <c r="P52" i="13"/>
  <c r="P44" i="13"/>
  <c r="P36" i="13"/>
  <c r="P11" i="13"/>
  <c r="P15" i="13"/>
  <c r="P35" i="13"/>
  <c r="P33" i="13"/>
  <c r="P18" i="13"/>
  <c r="P14" i="13"/>
  <c r="R74" i="10"/>
  <c r="MK5" i="9"/>
  <c r="MM5" i="9"/>
  <c r="ML5" i="9"/>
  <c r="R9" i="15"/>
  <c r="S11" i="15" s="1"/>
  <c r="IO5" i="9"/>
  <c r="R14" i="10"/>
  <c r="R53" i="10"/>
  <c r="IP5" i="9"/>
  <c r="IQ5" i="9"/>
  <c r="P13" i="10"/>
  <c r="P82" i="10"/>
  <c r="R94" i="10"/>
  <c r="R62" i="10"/>
  <c r="R43" i="10"/>
  <c r="R103" i="10"/>
  <c r="R78" i="10"/>
  <c r="R69" i="10"/>
  <c r="R86" i="10"/>
  <c r="R63" i="10"/>
  <c r="R84" i="10"/>
  <c r="P71" i="10"/>
  <c r="R20" i="10"/>
  <c r="R30" i="10"/>
  <c r="R48" i="10"/>
  <c r="R65" i="10"/>
  <c r="R22" i="10"/>
  <c r="R12" i="10"/>
  <c r="R31" i="10"/>
  <c r="R58" i="10"/>
  <c r="R68" i="10"/>
  <c r="R82" i="10"/>
  <c r="R26" i="10"/>
  <c r="P76" i="10"/>
  <c r="P52" i="10"/>
  <c r="P32" i="10"/>
  <c r="P100" i="10"/>
  <c r="P90" i="10"/>
  <c r="P77" i="10"/>
  <c r="P57" i="10"/>
  <c r="P36" i="10"/>
  <c r="P23" i="10"/>
  <c r="R101" i="10"/>
  <c r="R96" i="10"/>
  <c r="R47" i="10"/>
  <c r="R61" i="10"/>
  <c r="R27" i="10"/>
  <c r="R95" i="10"/>
  <c r="R21" i="10"/>
  <c r="R49" i="10"/>
  <c r="R60" i="10"/>
  <c r="R39" i="10"/>
  <c r="R51" i="10"/>
  <c r="R15" i="10"/>
  <c r="R97" i="10"/>
  <c r="R24" i="10"/>
  <c r="R67" i="10"/>
  <c r="R41" i="10"/>
  <c r="R89" i="10"/>
  <c r="R36" i="10"/>
  <c r="R50" i="10"/>
  <c r="R71" i="10"/>
  <c r="R90" i="10"/>
  <c r="R83" i="10"/>
  <c r="R13" i="10"/>
  <c r="P91" i="10"/>
  <c r="P35" i="10"/>
  <c r="P30" i="10"/>
  <c r="P50" i="10"/>
  <c r="P12" i="10"/>
  <c r="P19" i="10"/>
  <c r="P80" i="10"/>
  <c r="P51" i="10"/>
  <c r="P44" i="10"/>
  <c r="P53" i="10"/>
  <c r="P54" i="10"/>
  <c r="P102" i="10"/>
  <c r="P85" i="10"/>
  <c r="P29" i="10"/>
  <c r="P38" i="10"/>
  <c r="P67" i="10"/>
  <c r="P25" i="10"/>
  <c r="P64" i="10"/>
  <c r="P39" i="10"/>
  <c r="P24" i="10"/>
  <c r="P97" i="10"/>
  <c r="P96" i="10"/>
  <c r="P43" i="10"/>
  <c r="P20" i="10"/>
  <c r="P83" i="10"/>
  <c r="P93" i="10"/>
  <c r="P70" i="10"/>
  <c r="P89" i="10"/>
  <c r="P63" i="10"/>
  <c r="P81" i="10"/>
  <c r="P72" i="10"/>
  <c r="P68" i="10"/>
  <c r="P74" i="10"/>
  <c r="P16" i="10"/>
  <c r="R102" i="10"/>
  <c r="R100" i="10"/>
  <c r="R98" i="10"/>
  <c r="R40" i="10"/>
  <c r="R54" i="10"/>
  <c r="R76" i="10"/>
  <c r="R55" i="10"/>
  <c r="R79" i="10"/>
  <c r="R88" i="10"/>
  <c r="R75" i="10"/>
  <c r="R45" i="10"/>
  <c r="R23" i="10"/>
  <c r="R64" i="10"/>
  <c r="R85" i="10"/>
  <c r="R37" i="10"/>
  <c r="R73" i="10"/>
  <c r="R42" i="10"/>
  <c r="R80" i="10"/>
  <c r="R77" i="10"/>
  <c r="R57" i="10"/>
  <c r="R38" i="10"/>
  <c r="R29" i="10"/>
  <c r="R19" i="10"/>
  <c r="R16" i="10"/>
  <c r="R99" i="10"/>
  <c r="R46" i="10"/>
  <c r="R56" i="10"/>
  <c r="R91" i="10"/>
  <c r="R28" i="10"/>
  <c r="R34" i="10"/>
  <c r="R87" i="10"/>
  <c r="R52" i="10"/>
  <c r="R66" i="10"/>
  <c r="R92" i="10"/>
  <c r="R44" i="10"/>
  <c r="R72" i="10"/>
  <c r="R32" i="10"/>
  <c r="R25" i="10"/>
  <c r="R35" i="10"/>
  <c r="R59" i="10"/>
  <c r="R81" i="10"/>
  <c r="R70" i="10"/>
  <c r="R93" i="10"/>
  <c r="R33" i="10"/>
  <c r="R17" i="10"/>
  <c r="R18" i="10"/>
  <c r="P103" i="10"/>
  <c r="P101" i="10"/>
  <c r="P22" i="10"/>
  <c r="P45" i="10"/>
  <c r="P55" i="10"/>
  <c r="P21" i="10"/>
  <c r="P95" i="10"/>
  <c r="P66" i="10"/>
  <c r="P60" i="10"/>
  <c r="P42" i="10"/>
  <c r="P37" i="10"/>
  <c r="P34" i="10"/>
  <c r="P86" i="10"/>
  <c r="P27" i="10"/>
  <c r="P65" i="10"/>
  <c r="P78" i="10"/>
  <c r="P48" i="10"/>
  <c r="P40" i="10"/>
  <c r="P31" i="10"/>
  <c r="P15" i="10"/>
  <c r="P99" i="10"/>
  <c r="P58" i="10"/>
  <c r="P87" i="10"/>
  <c r="P18" i="10"/>
  <c r="P14" i="10"/>
  <c r="P98" i="10"/>
  <c r="P26" i="10"/>
  <c r="P47" i="10"/>
  <c r="P59" i="10"/>
  <c r="P46" i="10"/>
  <c r="P92" i="10"/>
  <c r="P49" i="10"/>
  <c r="P41" i="10"/>
  <c r="P94" i="10"/>
  <c r="P56" i="10"/>
  <c r="P69" i="10"/>
  <c r="P62" i="10"/>
  <c r="P75" i="10"/>
  <c r="P61" i="10"/>
  <c r="P88" i="10"/>
  <c r="P33" i="10"/>
  <c r="P84" i="10"/>
  <c r="P79" i="10"/>
  <c r="P28" i="10"/>
  <c r="P73" i="10"/>
  <c r="P17" i="10"/>
  <c r="P19" i="12"/>
  <c r="P21" i="12"/>
  <c r="P81" i="12"/>
  <c r="P61" i="12"/>
  <c r="P89" i="12"/>
  <c r="P25" i="12"/>
  <c r="P80" i="12"/>
  <c r="P64" i="12"/>
  <c r="P48" i="12"/>
  <c r="P32" i="12"/>
  <c r="P83" i="12"/>
  <c r="P67" i="12"/>
  <c r="P51" i="12"/>
  <c r="P35" i="12"/>
  <c r="P17" i="12"/>
  <c r="P78" i="12"/>
  <c r="P62" i="12"/>
  <c r="P46" i="12"/>
  <c r="P30" i="12"/>
  <c r="P85" i="12"/>
  <c r="P65" i="12"/>
  <c r="P77" i="12"/>
  <c r="P73" i="12"/>
  <c r="P84" i="12"/>
  <c r="P68" i="12"/>
  <c r="P52" i="12"/>
  <c r="P36" i="12"/>
  <c r="P20" i="12"/>
  <c r="P79" i="12"/>
  <c r="P63" i="12"/>
  <c r="P47" i="12"/>
  <c r="P31" i="12"/>
  <c r="P16" i="12"/>
  <c r="P82" i="12"/>
  <c r="P66" i="12"/>
  <c r="P50" i="12"/>
  <c r="P34" i="12"/>
  <c r="P91" i="12"/>
  <c r="P93" i="12"/>
  <c r="P95" i="12"/>
  <c r="P97" i="12"/>
  <c r="P99" i="12"/>
  <c r="P101" i="12"/>
  <c r="P103" i="12"/>
  <c r="P13" i="12"/>
  <c r="P12" i="12"/>
  <c r="P26" i="12"/>
  <c r="P94" i="12"/>
  <c r="P98" i="12"/>
  <c r="P100" i="12"/>
  <c r="P15" i="12"/>
  <c r="P14" i="12"/>
  <c r="P18" i="12"/>
  <c r="P37" i="12"/>
  <c r="P53" i="12"/>
  <c r="P49" i="12"/>
  <c r="P29" i="12"/>
  <c r="P57" i="12"/>
  <c r="P88" i="12"/>
  <c r="P72" i="12"/>
  <c r="P56" i="12"/>
  <c r="P40" i="12"/>
  <c r="P24" i="12"/>
  <c r="P75" i="12"/>
  <c r="P59" i="12"/>
  <c r="P43" i="12"/>
  <c r="P27" i="12"/>
  <c r="P86" i="12"/>
  <c r="P70" i="12"/>
  <c r="P54" i="12"/>
  <c r="P38" i="12"/>
  <c r="P22" i="12"/>
  <c r="P69" i="12"/>
  <c r="P33" i="12"/>
  <c r="P45" i="12"/>
  <c r="P41" i="12"/>
  <c r="P76" i="12"/>
  <c r="P60" i="12"/>
  <c r="P44" i="12"/>
  <c r="P28" i="12"/>
  <c r="P87" i="12"/>
  <c r="P71" i="12"/>
  <c r="P55" i="12"/>
  <c r="P39" i="12"/>
  <c r="P23" i="12"/>
  <c r="P90" i="12"/>
  <c r="P74" i="12"/>
  <c r="P58" i="12"/>
  <c r="P42" i="12"/>
  <c r="P92" i="12"/>
  <c r="P96" i="12"/>
  <c r="P102" i="12"/>
  <c r="S50" i="16"/>
  <c r="S80" i="16"/>
  <c r="S59" i="16"/>
  <c r="S48" i="16"/>
  <c r="S75" i="16"/>
  <c r="S62" i="16"/>
  <c r="S61" i="16"/>
  <c r="S76" i="16"/>
  <c r="S44" i="16"/>
  <c r="S53" i="16"/>
  <c r="S71" i="16"/>
  <c r="S39" i="16"/>
  <c r="S58" i="16"/>
  <c r="S49" i="16"/>
  <c r="S72" i="16"/>
  <c r="S40" i="16"/>
  <c r="S37" i="16"/>
  <c r="S67" i="16"/>
  <c r="S86" i="16"/>
  <c r="S54" i="16"/>
  <c r="S45" i="16"/>
  <c r="S68" i="16"/>
  <c r="S36" i="16"/>
  <c r="S63" i="16"/>
  <c r="S35" i="16"/>
  <c r="S82" i="16"/>
  <c r="S65" i="16"/>
  <c r="S69" i="16"/>
  <c r="S46" i="16"/>
  <c r="S64" i="16"/>
  <c r="S43" i="16"/>
  <c r="S78" i="16"/>
  <c r="S60" i="16"/>
  <c r="S55" i="16"/>
  <c r="S73" i="16"/>
  <c r="S74" i="16"/>
  <c r="S42" i="16"/>
  <c r="S81" i="16"/>
  <c r="S34" i="16"/>
  <c r="S56" i="16"/>
  <c r="S83" i="16"/>
  <c r="S51" i="16"/>
  <c r="S57" i="16"/>
  <c r="S70" i="16"/>
  <c r="S38" i="16"/>
  <c r="S77" i="16"/>
  <c r="S84" i="16"/>
  <c r="S52" i="16"/>
  <c r="S85" i="16"/>
  <c r="S79" i="16"/>
  <c r="S47" i="16"/>
  <c r="S41" i="16"/>
  <c r="S6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7" i="16"/>
  <c r="S14" i="16"/>
  <c r="S24" i="16"/>
  <c r="S16" i="16"/>
  <c r="S20" i="16"/>
  <c r="S15" i="16"/>
  <c r="S13" i="16"/>
  <c r="S28" i="16"/>
  <c r="S25" i="16"/>
  <c r="S12" i="16"/>
  <c r="S27" i="16"/>
  <c r="S31" i="16"/>
  <c r="S33" i="16"/>
  <c r="S29" i="16"/>
  <c r="S22" i="16"/>
  <c r="S30" i="16"/>
  <c r="S23" i="16"/>
  <c r="S32" i="16"/>
  <c r="S19" i="16"/>
  <c r="S21" i="16"/>
  <c r="S26" i="16"/>
  <c r="S18" i="16"/>
  <c r="Q37" i="17"/>
  <c r="Q68" i="17"/>
  <c r="Q33" i="17"/>
  <c r="Q47" i="17"/>
  <c r="Q78" i="17"/>
  <c r="Q56" i="17"/>
  <c r="Q61" i="17"/>
  <c r="Q59" i="17"/>
  <c r="Q28" i="17"/>
  <c r="Q42" i="17"/>
  <c r="Q81" i="17"/>
  <c r="Q88" i="17"/>
  <c r="Q71" i="17"/>
  <c r="Q44" i="17"/>
  <c r="Q55" i="17"/>
  <c r="Q76" i="17"/>
  <c r="Q66" i="17"/>
  <c r="Q31" i="17"/>
  <c r="Q50" i="17"/>
  <c r="Q89" i="17"/>
  <c r="Q21" i="17"/>
  <c r="Q69" i="17"/>
  <c r="Q75" i="17"/>
  <c r="Q52" i="17"/>
  <c r="Q58" i="17"/>
  <c r="Q16" i="17"/>
  <c r="Q87" i="17"/>
  <c r="Q70" i="17"/>
  <c r="Q45" i="17"/>
  <c r="Q19" i="17"/>
  <c r="Q83" i="17"/>
  <c r="Q84" i="17"/>
  <c r="Q67" i="17"/>
  <c r="Q32" i="17"/>
  <c r="Q41" i="17"/>
  <c r="Q46" i="17"/>
  <c r="Q63" i="17"/>
  <c r="Q72" i="17"/>
  <c r="Q62" i="17"/>
  <c r="Q79" i="17"/>
  <c r="Q18" i="17"/>
  <c r="Q74" i="17"/>
  <c r="Q40" i="17"/>
  <c r="Q49" i="17"/>
  <c r="Q39" i="17"/>
  <c r="Q86" i="17"/>
  <c r="Q80" i="17"/>
  <c r="Q60" i="17"/>
  <c r="Q35" i="17"/>
  <c r="Q82" i="17"/>
  <c r="Q64" i="17"/>
  <c r="Q57" i="17"/>
  <c r="Q85" i="17"/>
  <c r="Q53" i="17"/>
  <c r="Q43" i="17"/>
  <c r="Q65" i="17"/>
  <c r="Q48" i="17"/>
  <c r="Q54" i="17"/>
  <c r="Q38" i="17"/>
  <c r="Q77" i="17"/>
  <c r="Q36" i="17"/>
  <c r="Q51" i="17"/>
  <c r="Q34" i="17"/>
  <c r="Q73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5" i="17"/>
  <c r="Q12" i="17"/>
  <c r="Q26" i="17"/>
  <c r="Q30" i="17"/>
  <c r="Q17" i="17"/>
  <c r="Q14" i="17"/>
  <c r="Q23" i="17"/>
  <c r="Q29" i="17"/>
  <c r="Q24" i="17"/>
  <c r="Q20" i="17"/>
  <c r="Q22" i="17"/>
  <c r="Q25" i="17"/>
  <c r="Q13" i="17"/>
  <c r="Q27" i="17"/>
  <c r="S72" i="17"/>
  <c r="S83" i="17"/>
  <c r="S82" i="17"/>
  <c r="S54" i="17"/>
  <c r="S36" i="17"/>
  <c r="S55" i="17"/>
  <c r="S81" i="17"/>
  <c r="S40" i="17"/>
  <c r="S63" i="17"/>
  <c r="S56" i="17"/>
  <c r="S62" i="17"/>
  <c r="S84" i="17"/>
  <c r="S33" i="17"/>
  <c r="S45" i="17"/>
  <c r="S53" i="17"/>
  <c r="S48" i="17"/>
  <c r="S66" i="17"/>
  <c r="S64" i="17"/>
  <c r="S67" i="17"/>
  <c r="S31" i="17"/>
  <c r="S39" i="17"/>
  <c r="S38" i="17"/>
  <c r="S41" i="17"/>
  <c r="S47" i="17"/>
  <c r="S46" i="17"/>
  <c r="S73" i="17"/>
  <c r="S43" i="17"/>
  <c r="S42" i="17"/>
  <c r="S69" i="17"/>
  <c r="S37" i="17"/>
  <c r="S65" i="17"/>
  <c r="S51" i="17"/>
  <c r="S50" i="17"/>
  <c r="S77" i="17"/>
  <c r="S80" i="17"/>
  <c r="S87" i="17"/>
  <c r="S86" i="17"/>
  <c r="S32" i="17"/>
  <c r="S57" i="17"/>
  <c r="S59" i="17"/>
  <c r="S44" i="17"/>
  <c r="S58" i="17"/>
  <c r="S85" i="17"/>
  <c r="S35" i="17"/>
  <c r="S34" i="17"/>
  <c r="S60" i="17"/>
  <c r="S52" i="17"/>
  <c r="S71" i="17"/>
  <c r="S76" i="17"/>
  <c r="S70" i="17"/>
  <c r="S68" i="17"/>
  <c r="S79" i="17"/>
  <c r="S78" i="17"/>
  <c r="S61" i="17"/>
  <c r="S75" i="17"/>
  <c r="S88" i="17"/>
  <c r="S74" i="17"/>
  <c r="S49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29" i="17"/>
  <c r="S24" i="17"/>
  <c r="S21" i="17"/>
  <c r="S27" i="17"/>
  <c r="S20" i="17"/>
  <c r="S22" i="17"/>
  <c r="S25" i="17"/>
  <c r="S15" i="17"/>
  <c r="S18" i="17"/>
  <c r="S13" i="17"/>
  <c r="S26" i="17"/>
  <c r="S30" i="17"/>
  <c r="S19" i="17"/>
  <c r="S16" i="17"/>
  <c r="S23" i="17"/>
  <c r="S17" i="17"/>
  <c r="S28" i="17"/>
  <c r="S12" i="17"/>
  <c r="S14" i="17"/>
  <c r="P11" i="12"/>
  <c r="U36" i="15"/>
  <c r="U77" i="15"/>
  <c r="U65" i="15"/>
  <c r="U57" i="15"/>
  <c r="U73" i="15"/>
  <c r="U49" i="15"/>
  <c r="U61" i="15"/>
  <c r="U84" i="15"/>
  <c r="U76" i="15"/>
  <c r="U68" i="15"/>
  <c r="U60" i="15"/>
  <c r="U52" i="15"/>
  <c r="U39" i="15"/>
  <c r="U83" i="15"/>
  <c r="U75" i="15"/>
  <c r="U67" i="15"/>
  <c r="U59" i="15"/>
  <c r="U51" i="15"/>
  <c r="U38" i="15"/>
  <c r="U82" i="15"/>
  <c r="U74" i="15"/>
  <c r="U66" i="15"/>
  <c r="U58" i="15"/>
  <c r="U50" i="15"/>
  <c r="U41" i="15"/>
  <c r="U44" i="15"/>
  <c r="U81" i="15"/>
  <c r="U53" i="15"/>
  <c r="U69" i="15"/>
  <c r="U42" i="15"/>
  <c r="U80" i="15"/>
  <c r="U72" i="15"/>
  <c r="U64" i="15"/>
  <c r="U56" i="15"/>
  <c r="U47" i="15"/>
  <c r="U79" i="15"/>
  <c r="U71" i="15"/>
  <c r="U63" i="15"/>
  <c r="U55" i="15"/>
  <c r="U46" i="15"/>
  <c r="U78" i="15"/>
  <c r="U70" i="15"/>
  <c r="U62" i="15"/>
  <c r="U54" i="15"/>
  <c r="U43" i="15"/>
  <c r="U45" i="15"/>
  <c r="U37" i="15"/>
  <c r="U48" i="15"/>
  <c r="U40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2" i="15"/>
  <c r="U18" i="15"/>
  <c r="U26" i="15"/>
  <c r="U34" i="15"/>
  <c r="U21" i="15"/>
  <c r="U29" i="15"/>
  <c r="U16" i="15"/>
  <c r="U24" i="15"/>
  <c r="U32" i="15"/>
  <c r="U19" i="15"/>
  <c r="U27" i="15"/>
  <c r="U35" i="15"/>
  <c r="U17" i="15"/>
  <c r="U25" i="15"/>
  <c r="U14" i="15"/>
  <c r="U15" i="15"/>
  <c r="U22" i="15"/>
  <c r="U30" i="15"/>
  <c r="U20" i="15"/>
  <c r="U28" i="15"/>
  <c r="U23" i="15"/>
  <c r="U31" i="15"/>
  <c r="U33" i="15"/>
  <c r="U13" i="15"/>
  <c r="U20" i="16"/>
  <c r="U31" i="16"/>
  <c r="U73" i="16"/>
  <c r="U59" i="16"/>
  <c r="U52" i="16"/>
  <c r="U80" i="16"/>
  <c r="U48" i="16"/>
  <c r="U77" i="16"/>
  <c r="U71" i="16"/>
  <c r="U41" i="16"/>
  <c r="U60" i="16"/>
  <c r="U34" i="16"/>
  <c r="U83" i="16"/>
  <c r="U47" i="16"/>
  <c r="U85" i="16"/>
  <c r="U72" i="16"/>
  <c r="U40" i="16"/>
  <c r="U49" i="16"/>
  <c r="U63" i="16"/>
  <c r="U35" i="16"/>
  <c r="U37" i="16"/>
  <c r="U78" i="16"/>
  <c r="U86" i="16"/>
  <c r="U50" i="16"/>
  <c r="U46" i="16"/>
  <c r="U58" i="16"/>
  <c r="U84" i="16"/>
  <c r="U68" i="16"/>
  <c r="U36" i="16"/>
  <c r="U75" i="16"/>
  <c r="U57" i="16"/>
  <c r="U64" i="16"/>
  <c r="U55" i="16"/>
  <c r="U76" i="16"/>
  <c r="U44" i="16"/>
  <c r="U65" i="16"/>
  <c r="U67" i="16"/>
  <c r="U53" i="16"/>
  <c r="U56" i="16"/>
  <c r="U79" i="16"/>
  <c r="U39" i="16"/>
  <c r="U51" i="16"/>
  <c r="U81" i="16"/>
  <c r="U43" i="16"/>
  <c r="U45" i="16"/>
  <c r="U69" i="16"/>
  <c r="U61" i="16"/>
  <c r="U70" i="16"/>
  <c r="U54" i="16"/>
  <c r="U82" i="16"/>
  <c r="U66" i="16"/>
  <c r="U62" i="16"/>
  <c r="U74" i="16"/>
  <c r="U38" i="16"/>
  <c r="U42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29" i="16"/>
  <c r="U21" i="16"/>
  <c r="U33" i="16"/>
  <c r="U22" i="16"/>
  <c r="U13" i="16"/>
  <c r="U17" i="16"/>
  <c r="U30" i="16"/>
  <c r="U23" i="16"/>
  <c r="U25" i="16"/>
  <c r="U32" i="16"/>
  <c r="U19" i="16"/>
  <c r="U26" i="16"/>
  <c r="U15" i="16"/>
  <c r="U12" i="16"/>
  <c r="U28" i="16"/>
  <c r="U14" i="16"/>
  <c r="U24" i="16"/>
  <c r="U16" i="16"/>
  <c r="U27" i="16"/>
  <c r="U18" i="16"/>
  <c r="R14" i="12"/>
  <c r="R74" i="12"/>
  <c r="R38" i="12"/>
  <c r="R34" i="12"/>
  <c r="R46" i="12"/>
  <c r="R81" i="12"/>
  <c r="R65" i="12"/>
  <c r="R49" i="12"/>
  <c r="R33" i="12"/>
  <c r="R16" i="12"/>
  <c r="R88" i="12"/>
  <c r="R72" i="12"/>
  <c r="R56" i="12"/>
  <c r="R40" i="12"/>
  <c r="R24" i="12"/>
  <c r="R87" i="12"/>
  <c r="R71" i="12"/>
  <c r="R55" i="12"/>
  <c r="R39" i="12"/>
  <c r="R23" i="12"/>
  <c r="R26" i="12"/>
  <c r="R86" i="12"/>
  <c r="R22" i="12"/>
  <c r="R50" i="12"/>
  <c r="R30" i="12"/>
  <c r="R77" i="12"/>
  <c r="R61" i="12"/>
  <c r="R45" i="12"/>
  <c r="R29" i="12"/>
  <c r="R84" i="12"/>
  <c r="R68" i="12"/>
  <c r="R52" i="12"/>
  <c r="R36" i="12"/>
  <c r="R20" i="12"/>
  <c r="R75" i="12"/>
  <c r="R59" i="12"/>
  <c r="R43" i="12"/>
  <c r="R27" i="12"/>
  <c r="R91" i="12"/>
  <c r="R93" i="12"/>
  <c r="R95" i="12"/>
  <c r="R97" i="12"/>
  <c r="R99" i="12"/>
  <c r="R101" i="12"/>
  <c r="R103" i="12"/>
  <c r="R13" i="12"/>
  <c r="R12" i="12"/>
  <c r="R90" i="12"/>
  <c r="R70" i="12"/>
  <c r="R66" i="12"/>
  <c r="R78" i="12"/>
  <c r="R89" i="12"/>
  <c r="R73" i="12"/>
  <c r="R57" i="12"/>
  <c r="R41" i="12"/>
  <c r="R25" i="12"/>
  <c r="R17" i="12"/>
  <c r="R80" i="12"/>
  <c r="R64" i="12"/>
  <c r="R48" i="12"/>
  <c r="R32" i="12"/>
  <c r="R18" i="12"/>
  <c r="R79" i="12"/>
  <c r="R63" i="12"/>
  <c r="R47" i="12"/>
  <c r="R31" i="12"/>
  <c r="R42" i="12"/>
  <c r="R58" i="12"/>
  <c r="R54" i="12"/>
  <c r="R82" i="12"/>
  <c r="R62" i="12"/>
  <c r="R85" i="12"/>
  <c r="R69" i="12"/>
  <c r="R53" i="12"/>
  <c r="R37" i="12"/>
  <c r="R21" i="12"/>
  <c r="R76" i="12"/>
  <c r="R60" i="12"/>
  <c r="R44" i="12"/>
  <c r="R28" i="12"/>
  <c r="R83" i="12"/>
  <c r="R67" i="12"/>
  <c r="R51" i="12"/>
  <c r="R35" i="12"/>
  <c r="R19" i="12"/>
  <c r="R92" i="12"/>
  <c r="R94" i="12"/>
  <c r="R96" i="12"/>
  <c r="R98" i="12"/>
  <c r="R100" i="12"/>
  <c r="R102" i="12"/>
  <c r="R15" i="12"/>
  <c r="T15" i="12"/>
  <c r="T62" i="12"/>
  <c r="T78" i="12"/>
  <c r="T74" i="12"/>
  <c r="T70" i="12"/>
  <c r="T66" i="12"/>
  <c r="T85" i="12"/>
  <c r="T69" i="12"/>
  <c r="T53" i="12"/>
  <c r="T37" i="12"/>
  <c r="T21" i="12"/>
  <c r="T76" i="12"/>
  <c r="T60" i="12"/>
  <c r="T44" i="12"/>
  <c r="T28" i="12"/>
  <c r="T87" i="12"/>
  <c r="T71" i="12"/>
  <c r="T55" i="12"/>
  <c r="T39" i="12"/>
  <c r="T23" i="12"/>
  <c r="T90" i="12"/>
  <c r="T26" i="12"/>
  <c r="T54" i="12"/>
  <c r="T82" i="12"/>
  <c r="T19" i="12"/>
  <c r="T81" i="12"/>
  <c r="T65" i="12"/>
  <c r="T49" i="12"/>
  <c r="T33" i="12"/>
  <c r="T17" i="12"/>
  <c r="T80" i="12"/>
  <c r="T64" i="12"/>
  <c r="T48" i="12"/>
  <c r="T32" i="12"/>
  <c r="T83" i="12"/>
  <c r="T67" i="12"/>
  <c r="T51" i="12"/>
  <c r="T35" i="12"/>
  <c r="T18" i="12"/>
  <c r="T92" i="12"/>
  <c r="T94" i="12"/>
  <c r="T96" i="12"/>
  <c r="T98" i="12"/>
  <c r="T100" i="12"/>
  <c r="T102" i="12"/>
  <c r="T12" i="12"/>
  <c r="T30" i="12"/>
  <c r="T16" i="12"/>
  <c r="T42" i="12"/>
  <c r="T38" i="12"/>
  <c r="T77" i="12"/>
  <c r="T61" i="12"/>
  <c r="T45" i="12"/>
  <c r="T29" i="12"/>
  <c r="T68" i="12"/>
  <c r="T52" i="12"/>
  <c r="T36" i="12"/>
  <c r="T20" i="12"/>
  <c r="T63" i="12"/>
  <c r="T47" i="12"/>
  <c r="T31" i="12"/>
  <c r="T46" i="12"/>
  <c r="T58" i="12"/>
  <c r="T86" i="12"/>
  <c r="T50" i="12"/>
  <c r="T89" i="12"/>
  <c r="T73" i="12"/>
  <c r="T57" i="12"/>
  <c r="T41" i="12"/>
  <c r="T88" i="12"/>
  <c r="T72" i="12"/>
  <c r="T56" i="12"/>
  <c r="T40" i="12"/>
  <c r="T24" i="12"/>
  <c r="T59" i="12"/>
  <c r="T43" i="12"/>
  <c r="T27" i="12"/>
  <c r="T91" i="12"/>
  <c r="T93" i="12"/>
  <c r="T97" i="12"/>
  <c r="T99" i="12"/>
  <c r="T101" i="12"/>
  <c r="T103" i="12"/>
  <c r="T13" i="12"/>
  <c r="T14" i="12"/>
  <c r="T34" i="12"/>
  <c r="T84" i="12"/>
  <c r="T79" i="12"/>
  <c r="T22" i="12"/>
  <c r="T25" i="12"/>
  <c r="T75" i="12"/>
  <c r="T95" i="12"/>
  <c r="Q31" i="14"/>
  <c r="Q54" i="14"/>
  <c r="Q43" i="14"/>
  <c r="Q40" i="14"/>
  <c r="Q45" i="14"/>
  <c r="Q75" i="14"/>
  <c r="Q37" i="14"/>
  <c r="Q66" i="14"/>
  <c r="Q52" i="14"/>
  <c r="Q55" i="14"/>
  <c r="Q42" i="14"/>
  <c r="Q74" i="14"/>
  <c r="Q68" i="14"/>
  <c r="Q21" i="14"/>
  <c r="Q63" i="14"/>
  <c r="Q48" i="14"/>
  <c r="Q61" i="14"/>
  <c r="Q15" i="14"/>
  <c r="Q57" i="14"/>
  <c r="Q41" i="14"/>
  <c r="Q46" i="14"/>
  <c r="Q78" i="14"/>
  <c r="Q17" i="14"/>
  <c r="Q76" i="14"/>
  <c r="Q67" i="14"/>
  <c r="Q69" i="14"/>
  <c r="Q29" i="14"/>
  <c r="Q38" i="14"/>
  <c r="Q16" i="14"/>
  <c r="Q70" i="14"/>
  <c r="Q60" i="14"/>
  <c r="Q59" i="14"/>
  <c r="Q72" i="14"/>
  <c r="Q49" i="14"/>
  <c r="Q82" i="14"/>
  <c r="Q84" i="14"/>
  <c r="Q39" i="14"/>
  <c r="Q71" i="14"/>
  <c r="Q64" i="14"/>
  <c r="Q85" i="14"/>
  <c r="Q20" i="14"/>
  <c r="Q26" i="14"/>
  <c r="Q58" i="14"/>
  <c r="Q36" i="14"/>
  <c r="Q47" i="14"/>
  <c r="Q79" i="14"/>
  <c r="Q25" i="14"/>
  <c r="Q80" i="14"/>
  <c r="Q53" i="14"/>
  <c r="Q50" i="14"/>
  <c r="Q65" i="14"/>
  <c r="Q73" i="14"/>
  <c r="Q62" i="14"/>
  <c r="Q44" i="14"/>
  <c r="Q51" i="14"/>
  <c r="Q83" i="14"/>
  <c r="Q56" i="14"/>
  <c r="Q77" i="14"/>
  <c r="Q81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3" i="14"/>
  <c r="Q12" i="14"/>
  <c r="Q23" i="14"/>
  <c r="Q14" i="14"/>
  <c r="Q32" i="14"/>
  <c r="Q24" i="14"/>
  <c r="Q18" i="14"/>
  <c r="Q22" i="14"/>
  <c r="Q34" i="14"/>
  <c r="Q28" i="14"/>
  <c r="Q19" i="14"/>
  <c r="Q27" i="14"/>
  <c r="Q30" i="14"/>
  <c r="Q35" i="14"/>
  <c r="Q33" i="14"/>
  <c r="U19" i="17"/>
  <c r="U47" i="17"/>
  <c r="U71" i="17"/>
  <c r="U74" i="17"/>
  <c r="U83" i="17"/>
  <c r="U77" i="17"/>
  <c r="U33" i="17"/>
  <c r="U52" i="17"/>
  <c r="U35" i="17"/>
  <c r="U54" i="17"/>
  <c r="U43" i="17"/>
  <c r="U57" i="17"/>
  <c r="U21" i="17"/>
  <c r="U34" i="17"/>
  <c r="U76" i="17"/>
  <c r="U78" i="17"/>
  <c r="U56" i="17"/>
  <c r="U65" i="17"/>
  <c r="U46" i="17"/>
  <c r="U16" i="17"/>
  <c r="U39" i="17"/>
  <c r="U58" i="17"/>
  <c r="U51" i="17"/>
  <c r="U60" i="17"/>
  <c r="U36" i="17"/>
  <c r="U38" i="17"/>
  <c r="U32" i="17"/>
  <c r="U41" i="17"/>
  <c r="U80" i="17"/>
  <c r="U87" i="17"/>
  <c r="U82" i="17"/>
  <c r="U85" i="17"/>
  <c r="U61" i="17"/>
  <c r="U79" i="17"/>
  <c r="U14" i="17"/>
  <c r="U59" i="17"/>
  <c r="U88" i="17"/>
  <c r="U18" i="17"/>
  <c r="U42" i="17"/>
  <c r="U45" i="17"/>
  <c r="U84" i="17"/>
  <c r="U86" i="17"/>
  <c r="U31" i="17"/>
  <c r="U89" i="17"/>
  <c r="U64" i="17"/>
  <c r="U55" i="17"/>
  <c r="U66" i="17"/>
  <c r="U67" i="17"/>
  <c r="U37" i="17"/>
  <c r="U72" i="17"/>
  <c r="U81" i="17"/>
  <c r="U62" i="17"/>
  <c r="U40" i="17"/>
  <c r="U49" i="17"/>
  <c r="U27" i="17"/>
  <c r="U68" i="17"/>
  <c r="U63" i="17"/>
  <c r="U70" i="17"/>
  <c r="U75" i="17"/>
  <c r="U73" i="17"/>
  <c r="U48" i="17"/>
  <c r="U50" i="17"/>
  <c r="U53" i="17"/>
  <c r="U69" i="17"/>
  <c r="U44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23" i="17"/>
  <c r="U28" i="17"/>
  <c r="U12" i="17"/>
  <c r="U26" i="17"/>
  <c r="U20" i="17"/>
  <c r="U17" i="17"/>
  <c r="U25" i="17"/>
  <c r="U15" i="17"/>
  <c r="U13" i="17"/>
  <c r="U29" i="17"/>
  <c r="U24" i="17"/>
  <c r="U30" i="17"/>
  <c r="U22" i="17"/>
  <c r="U28" i="14"/>
  <c r="U44" i="14"/>
  <c r="U12" i="14"/>
  <c r="U50" i="14"/>
  <c r="U51" i="14"/>
  <c r="U76" i="14"/>
  <c r="U26" i="14"/>
  <c r="U67" i="14"/>
  <c r="U40" i="14"/>
  <c r="U81" i="14"/>
  <c r="U82" i="14"/>
  <c r="U83" i="14"/>
  <c r="U72" i="14"/>
  <c r="U66" i="14"/>
  <c r="U54" i="14"/>
  <c r="U55" i="14"/>
  <c r="U52" i="14"/>
  <c r="U77" i="14"/>
  <c r="U48" i="14"/>
  <c r="U15" i="14"/>
  <c r="U42" i="14"/>
  <c r="U74" i="14"/>
  <c r="U20" i="14"/>
  <c r="U43" i="14"/>
  <c r="U75" i="14"/>
  <c r="U53" i="14"/>
  <c r="U49" i="14"/>
  <c r="U62" i="14"/>
  <c r="U63" i="14"/>
  <c r="U36" i="14"/>
  <c r="U61" i="14"/>
  <c r="U69" i="14"/>
  <c r="U35" i="14"/>
  <c r="U65" i="14"/>
  <c r="U33" i="14"/>
  <c r="U37" i="14"/>
  <c r="U57" i="14"/>
  <c r="U16" i="14"/>
  <c r="U38" i="14"/>
  <c r="U70" i="14"/>
  <c r="U39" i="14"/>
  <c r="U71" i="14"/>
  <c r="U25" i="14"/>
  <c r="U84" i="14"/>
  <c r="U46" i="14"/>
  <c r="U80" i="14"/>
  <c r="U41" i="14"/>
  <c r="U58" i="14"/>
  <c r="U59" i="14"/>
  <c r="U60" i="14"/>
  <c r="U85" i="14"/>
  <c r="U56" i="14"/>
  <c r="U73" i="14"/>
  <c r="U45" i="14"/>
  <c r="U78" i="14"/>
  <c r="U23" i="14"/>
  <c r="U47" i="14"/>
  <c r="U79" i="14"/>
  <c r="U68" i="14"/>
  <c r="U18" i="14"/>
  <c r="U64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27" i="14"/>
  <c r="U14" i="14"/>
  <c r="U17" i="14"/>
  <c r="U32" i="14"/>
  <c r="U24" i="14"/>
  <c r="U13" i="14"/>
  <c r="U29" i="14"/>
  <c r="U30" i="14"/>
  <c r="U19" i="14"/>
  <c r="U31" i="14"/>
  <c r="U21" i="14"/>
  <c r="U22" i="14"/>
  <c r="U34" i="14"/>
  <c r="S67" i="14"/>
  <c r="S50" i="14"/>
  <c r="S25" i="14"/>
  <c r="S71" i="14"/>
  <c r="S12" i="14"/>
  <c r="S41" i="14"/>
  <c r="S47" i="14"/>
  <c r="S32" i="14"/>
  <c r="S82" i="14"/>
  <c r="S15" i="14"/>
  <c r="S39" i="14"/>
  <c r="S69" i="14"/>
  <c r="S43" i="14"/>
  <c r="S64" i="14"/>
  <c r="S40" i="14"/>
  <c r="S88" i="14"/>
  <c r="S92" i="14"/>
  <c r="S96" i="14"/>
  <c r="S100" i="14"/>
  <c r="S19" i="14"/>
  <c r="S28" i="14"/>
  <c r="S13" i="14"/>
  <c r="S35" i="14"/>
  <c r="Q39" i="15"/>
  <c r="Q54" i="15"/>
  <c r="Q50" i="15"/>
  <c r="Q42" i="15"/>
  <c r="Q82" i="15"/>
  <c r="Q38" i="15"/>
  <c r="Q62" i="15"/>
  <c r="Q77" i="15"/>
  <c r="Q69" i="15"/>
  <c r="Q61" i="15"/>
  <c r="Q53" i="15"/>
  <c r="Q45" i="15"/>
  <c r="Q37" i="15"/>
  <c r="Q84" i="15"/>
  <c r="Q76" i="15"/>
  <c r="Q68" i="15"/>
  <c r="Q60" i="15"/>
  <c r="Q52" i="15"/>
  <c r="Q44" i="15"/>
  <c r="Q36" i="15"/>
  <c r="Q79" i="15"/>
  <c r="Q71" i="15"/>
  <c r="Q63" i="15"/>
  <c r="Q55" i="15"/>
  <c r="Q47" i="15"/>
  <c r="Q74" i="15"/>
  <c r="Q70" i="15"/>
  <c r="Q66" i="15"/>
  <c r="Q58" i="15"/>
  <c r="Q78" i="15"/>
  <c r="Q46" i="15"/>
  <c r="Q81" i="15"/>
  <c r="Q73" i="15"/>
  <c r="Q65" i="15"/>
  <c r="Q57" i="15"/>
  <c r="Q49" i="15"/>
  <c r="Q41" i="15"/>
  <c r="Q80" i="15"/>
  <c r="Q72" i="15"/>
  <c r="Q64" i="15"/>
  <c r="Q56" i="15"/>
  <c r="Q48" i="15"/>
  <c r="Q40" i="15"/>
  <c r="Q83" i="15"/>
  <c r="Q75" i="15"/>
  <c r="Q67" i="15"/>
  <c r="Q59" i="15"/>
  <c r="Q51" i="15"/>
  <c r="Q43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20" i="15"/>
  <c r="Q28" i="15"/>
  <c r="Q15" i="15"/>
  <c r="Q13" i="15"/>
  <c r="Q19" i="15"/>
  <c r="Q22" i="15"/>
  <c r="Q30" i="15"/>
  <c r="Q17" i="15"/>
  <c r="Q25" i="15"/>
  <c r="Q33" i="15"/>
  <c r="Q23" i="15"/>
  <c r="Q31" i="15"/>
  <c r="Q14" i="15"/>
  <c r="Q12" i="15"/>
  <c r="Q16" i="15"/>
  <c r="Q24" i="15"/>
  <c r="Q32" i="15"/>
  <c r="Q18" i="15"/>
  <c r="Q26" i="15"/>
  <c r="Q34" i="15"/>
  <c r="Q21" i="15"/>
  <c r="Q29" i="15"/>
  <c r="Q27" i="15"/>
  <c r="Q35" i="15"/>
  <c r="S20" i="14" l="1"/>
  <c r="S26" i="14"/>
  <c r="S30" i="14"/>
  <c r="S101" i="14"/>
  <c r="S97" i="14"/>
  <c r="S93" i="14"/>
  <c r="S89" i="14"/>
  <c r="S60" i="14"/>
  <c r="S57" i="14"/>
  <c r="S75" i="14"/>
  <c r="S42" i="14"/>
  <c r="S72" i="14"/>
  <c r="S65" i="14"/>
  <c r="S29" i="14"/>
  <c r="S61" i="14"/>
  <c r="S79" i="14"/>
  <c r="S73" i="14"/>
  <c r="S59" i="14"/>
  <c r="S53" i="14"/>
  <c r="S54" i="14"/>
  <c r="S83" i="14"/>
  <c r="S76" i="14"/>
  <c r="S34" i="14"/>
  <c r="S18" i="14"/>
  <c r="S16" i="14"/>
  <c r="S17" i="14"/>
  <c r="S103" i="14"/>
  <c r="S99" i="14"/>
  <c r="S95" i="14"/>
  <c r="S91" i="14"/>
  <c r="S87" i="14"/>
  <c r="S63" i="14"/>
  <c r="S44" i="14"/>
  <c r="S21" i="14"/>
  <c r="S37" i="14"/>
  <c r="S70" i="14"/>
  <c r="S84" i="14"/>
  <c r="S46" i="14"/>
  <c r="S22" i="14"/>
  <c r="S78" i="14"/>
  <c r="S14" i="14"/>
  <c r="S58" i="14"/>
  <c r="S36" i="14"/>
  <c r="S81" i="14"/>
  <c r="S80" i="14"/>
  <c r="S66" i="14"/>
  <c r="S31" i="14"/>
  <c r="S23" i="14"/>
  <c r="S33" i="14"/>
  <c r="S102" i="14"/>
  <c r="S98" i="14"/>
  <c r="S94" i="14"/>
  <c r="S90" i="14"/>
  <c r="S86" i="14"/>
  <c r="S62" i="14"/>
  <c r="S27" i="14"/>
  <c r="S74" i="14"/>
  <c r="S48" i="14"/>
  <c r="S38" i="14"/>
  <c r="S77" i="14"/>
  <c r="S24" i="14"/>
  <c r="S68" i="14"/>
  <c r="S45" i="14"/>
  <c r="S52" i="14"/>
  <c r="S85" i="14"/>
  <c r="S55" i="14"/>
  <c r="S49" i="14"/>
  <c r="S51" i="14"/>
  <c r="S56" i="14"/>
  <c r="Q38" i="16"/>
  <c r="Q53" i="16"/>
  <c r="Q29" i="16"/>
  <c r="Q102" i="16"/>
  <c r="Q76" i="16"/>
  <c r="Q35" i="16"/>
  <c r="Q17" i="16"/>
  <c r="Q13" i="16"/>
  <c r="Q90" i="16"/>
  <c r="Q48" i="16"/>
  <c r="Q45" i="16"/>
  <c r="Q78" i="16"/>
  <c r="S38" i="15"/>
  <c r="Q22" i="16"/>
  <c r="Q98" i="16"/>
  <c r="Q74" i="16"/>
  <c r="Q82" i="16"/>
  <c r="Q62" i="16"/>
  <c r="Q46" i="16"/>
  <c r="Q27" i="16"/>
  <c r="Q94" i="16"/>
  <c r="Q75" i="16"/>
  <c r="Q66" i="16"/>
  <c r="Q81" i="16"/>
  <c r="Q25" i="16"/>
  <c r="Q14" i="16"/>
  <c r="Q23" i="16"/>
  <c r="Q19" i="16"/>
  <c r="Q30" i="16"/>
  <c r="Q103" i="16"/>
  <c r="Q99" i="16"/>
  <c r="Q95" i="16"/>
  <c r="Q91" i="16"/>
  <c r="Q87" i="16"/>
  <c r="Q39" i="16"/>
  <c r="Q84" i="16"/>
  <c r="Q63" i="16"/>
  <c r="Q64" i="16"/>
  <c r="Q65" i="16"/>
  <c r="Q83" i="16"/>
  <c r="Q37" i="16"/>
  <c r="Q67" i="16"/>
  <c r="Q68" i="16"/>
  <c r="Q69" i="16"/>
  <c r="Q41" i="16"/>
  <c r="Q49" i="16"/>
  <c r="Q73" i="16"/>
  <c r="Q20" i="16"/>
  <c r="Q24" i="16"/>
  <c r="Q18" i="16"/>
  <c r="Q32" i="16"/>
  <c r="Q15" i="16"/>
  <c r="Q101" i="16"/>
  <c r="Q97" i="16"/>
  <c r="Q93" i="16"/>
  <c r="Q89" i="16"/>
  <c r="Q71" i="16"/>
  <c r="Q36" i="16"/>
  <c r="Q61" i="16"/>
  <c r="Q40" i="16"/>
  <c r="Q50" i="16"/>
  <c r="Q55" i="16"/>
  <c r="Q44" i="16"/>
  <c r="Q52" i="16"/>
  <c r="Q72" i="16"/>
  <c r="Q59" i="16"/>
  <c r="Q80" i="16"/>
  <c r="Q51" i="16"/>
  <c r="Q56" i="16"/>
  <c r="Q31" i="16"/>
  <c r="Q21" i="16"/>
  <c r="Q16" i="16"/>
  <c r="Q12" i="16"/>
  <c r="Q26" i="16"/>
  <c r="Q28" i="16"/>
  <c r="Q33" i="16"/>
  <c r="Q100" i="16"/>
  <c r="Q96" i="16"/>
  <c r="Q92" i="16"/>
  <c r="Q88" i="16"/>
  <c r="Q42" i="16"/>
  <c r="Q34" i="16"/>
  <c r="Q79" i="16"/>
  <c r="Q77" i="16"/>
  <c r="Q43" i="16"/>
  <c r="Q47" i="16"/>
  <c r="Q57" i="16"/>
  <c r="Q58" i="16"/>
  <c r="Q86" i="16"/>
  <c r="Q54" i="16"/>
  <c r="Q70" i="16"/>
  <c r="Q60" i="16"/>
  <c r="Q85" i="16"/>
  <c r="S80" i="15"/>
  <c r="S100" i="15"/>
  <c r="S33" i="15"/>
  <c r="S67" i="15"/>
  <c r="S56" i="15"/>
  <c r="S27" i="15"/>
  <c r="S92" i="15"/>
  <c r="S42" i="15"/>
  <c r="S28" i="15"/>
  <c r="S46" i="15"/>
  <c r="S55" i="15"/>
  <c r="S35" i="15"/>
  <c r="S13" i="15"/>
  <c r="S23" i="15"/>
  <c r="S101" i="15"/>
  <c r="S93" i="15"/>
  <c r="S85" i="15"/>
  <c r="S59" i="15"/>
  <c r="S64" i="15"/>
  <c r="S76" i="15"/>
  <c r="S47" i="15"/>
  <c r="S40" i="15"/>
  <c r="S44" i="15"/>
  <c r="S21" i="15"/>
  <c r="S15" i="15"/>
  <c r="S30" i="15"/>
  <c r="S97" i="15"/>
  <c r="S89" i="15"/>
  <c r="S70" i="15"/>
  <c r="S45" i="15"/>
  <c r="S73" i="15"/>
  <c r="S66" i="15"/>
  <c r="S79" i="15"/>
  <c r="S65" i="15"/>
  <c r="S34" i="15"/>
  <c r="S12" i="15"/>
  <c r="S22" i="15"/>
  <c r="S96" i="15"/>
  <c r="S88" i="15"/>
  <c r="S78" i="15"/>
  <c r="S61" i="15"/>
  <c r="S36" i="15"/>
  <c r="S74" i="15"/>
  <c r="S37" i="15"/>
  <c r="S81" i="15"/>
  <c r="S24" i="15"/>
  <c r="S19" i="15"/>
  <c r="S26" i="15"/>
  <c r="S20" i="15"/>
  <c r="S14" i="15"/>
  <c r="S25" i="15"/>
  <c r="S103" i="15"/>
  <c r="S99" i="15"/>
  <c r="S95" i="15"/>
  <c r="S91" i="15"/>
  <c r="S87" i="15"/>
  <c r="S54" i="15"/>
  <c r="S43" i="15"/>
  <c r="S75" i="15"/>
  <c r="S77" i="15"/>
  <c r="S41" i="15"/>
  <c r="S84" i="15"/>
  <c r="S50" i="15"/>
  <c r="S82" i="15"/>
  <c r="S63" i="15"/>
  <c r="S53" i="15"/>
  <c r="S72" i="15"/>
  <c r="S68" i="15"/>
  <c r="S16" i="15"/>
  <c r="S29" i="15"/>
  <c r="S18" i="15"/>
  <c r="S32" i="15"/>
  <c r="S31" i="15"/>
  <c r="S17" i="15"/>
  <c r="S102" i="15"/>
  <c r="S98" i="15"/>
  <c r="S94" i="15"/>
  <c r="S90" i="15"/>
  <c r="S86" i="15"/>
  <c r="S62" i="15"/>
  <c r="S51" i="15"/>
  <c r="S83" i="15"/>
  <c r="S48" i="15"/>
  <c r="S57" i="15"/>
  <c r="S60" i="15"/>
  <c r="S58" i="15"/>
  <c r="S39" i="15"/>
  <c r="S71" i="15"/>
  <c r="S69" i="15"/>
  <c r="S49" i="15"/>
  <c r="S52" i="15"/>
</calcChain>
</file>

<file path=xl/sharedStrings.xml><?xml version="1.0" encoding="utf-8"?>
<sst xmlns="http://schemas.openxmlformats.org/spreadsheetml/2006/main" count="851" uniqueCount="267">
  <si>
    <t>BOIS</t>
  </si>
  <si>
    <t>GALET</t>
  </si>
  <si>
    <t>CIMENT</t>
  </si>
  <si>
    <t>NEUTRE</t>
  </si>
  <si>
    <t>MAT</t>
  </si>
  <si>
    <t>BRILLANT</t>
  </si>
  <si>
    <t>BLANC</t>
  </si>
  <si>
    <t>MARBRE</t>
  </si>
  <si>
    <t>PIERRE NAT</t>
  </si>
  <si>
    <t>PAVE</t>
  </si>
  <si>
    <t>TON</t>
  </si>
  <si>
    <t>CONTRASTE</t>
  </si>
  <si>
    <t>ASPECT
GENERAL</t>
  </si>
  <si>
    <t>LISSE</t>
  </si>
  <si>
    <t>BEIGE</t>
  </si>
  <si>
    <t>MOYEN</t>
  </si>
  <si>
    <t>CLAIR</t>
  </si>
  <si>
    <t>DROIT</t>
  </si>
  <si>
    <t>GRIS</t>
  </si>
  <si>
    <t>FORT</t>
  </si>
  <si>
    <t>BEIGE ROSE</t>
  </si>
  <si>
    <t>45X45</t>
  </si>
  <si>
    <t>FAIBLE</t>
  </si>
  <si>
    <t>EN GAMME</t>
  </si>
  <si>
    <t>HORS GAMME</t>
  </si>
  <si>
    <t xml:space="preserve">DESTINATION </t>
  </si>
  <si>
    <t>SOL INT</t>
  </si>
  <si>
    <t>SOL EXT</t>
  </si>
  <si>
    <t>TYPE PROD</t>
  </si>
  <si>
    <t>GG</t>
  </si>
  <si>
    <t>AA</t>
  </si>
  <si>
    <t>BB</t>
  </si>
  <si>
    <t>CC</t>
  </si>
  <si>
    <t>DD</t>
  </si>
  <si>
    <t>EE</t>
  </si>
  <si>
    <t>FF</t>
  </si>
  <si>
    <t>HH</t>
  </si>
  <si>
    <t>II</t>
  </si>
  <si>
    <t>JJ</t>
  </si>
  <si>
    <t>EN COURS SUPPRESSION</t>
  </si>
  <si>
    <t>STATUT
dans la gamme</t>
  </si>
  <si>
    <t>REFERENCES
désignation produit</t>
  </si>
  <si>
    <t>BALOTAGE</t>
  </si>
  <si>
    <t>Groupe selon EN/ISO</t>
  </si>
  <si>
    <t>BIa (E&lt;0.5%)</t>
  </si>
  <si>
    <t>BIb (E&gt;0.5% &lt;3%)</t>
  </si>
  <si>
    <t>BIIa (E&gt;3% &lt;6%)</t>
  </si>
  <si>
    <t>BIIb (E&gt;6% &lt;10%)</t>
  </si>
  <si>
    <t>BIII (E&gt;10%)</t>
  </si>
  <si>
    <t>GC PM</t>
  </si>
  <si>
    <t>FORMAT
NOMINAL</t>
  </si>
  <si>
    <t>GCD CM</t>
  </si>
  <si>
    <t>GCE TM</t>
  </si>
  <si>
    <t>GCE</t>
  </si>
  <si>
    <t>GE PB</t>
  </si>
  <si>
    <t>GE PR</t>
  </si>
  <si>
    <t>Faïence PB</t>
  </si>
  <si>
    <t>Abrasion Profonde</t>
  </si>
  <si>
    <t>PEI II</t>
  </si>
  <si>
    <t>PEI III</t>
  </si>
  <si>
    <t>PEI IV</t>
  </si>
  <si>
    <t>PEI V</t>
  </si>
  <si>
    <t>CRITERES PRODUCTION</t>
  </si>
  <si>
    <t>10X10</t>
  </si>
  <si>
    <t>15X15</t>
  </si>
  <si>
    <t>20X20</t>
  </si>
  <si>
    <t>30X30</t>
  </si>
  <si>
    <t>35X35</t>
  </si>
  <si>
    <t>40X40</t>
  </si>
  <si>
    <t>50X50</t>
  </si>
  <si>
    <t>30X60</t>
  </si>
  <si>
    <t>60X60</t>
  </si>
  <si>
    <t>75X75</t>
  </si>
  <si>
    <t>80X80</t>
  </si>
  <si>
    <t>45X90</t>
  </si>
  <si>
    <t>90X90</t>
  </si>
  <si>
    <t>100X100</t>
  </si>
  <si>
    <t>120X120</t>
  </si>
  <si>
    <t>15X60</t>
  </si>
  <si>
    <t>20X60</t>
  </si>
  <si>
    <t>20X80</t>
  </si>
  <si>
    <t>15X90</t>
  </si>
  <si>
    <t>20X90</t>
  </si>
  <si>
    <t>SOL INT+EXT</t>
  </si>
  <si>
    <t>MURAL INT</t>
  </si>
  <si>
    <t>MURAL EXT</t>
  </si>
  <si>
    <t>BETON</t>
  </si>
  <si>
    <t>RUSTIQUE</t>
  </si>
  <si>
    <t>CLASSIQUE</t>
  </si>
  <si>
    <t>DECOR</t>
  </si>
  <si>
    <t>GLOCY</t>
  </si>
  <si>
    <t>SURFACE</t>
  </si>
  <si>
    <t>LISSE PEAU D'ORANGE</t>
  </si>
  <si>
    <t>STRUCTURE</t>
  </si>
  <si>
    <t>R9</t>
  </si>
  <si>
    <t>R10</t>
  </si>
  <si>
    <t>R11</t>
  </si>
  <si>
    <t>R12</t>
  </si>
  <si>
    <t>AD
A/B/C</t>
  </si>
  <si>
    <t>A</t>
  </si>
  <si>
    <t>B</t>
  </si>
  <si>
    <t>C</t>
  </si>
  <si>
    <t>STRUCTURE GRIP</t>
  </si>
  <si>
    <t>IVOIRE</t>
  </si>
  <si>
    <t>BEIGE BRUN</t>
  </si>
  <si>
    <t>GREIGE</t>
  </si>
  <si>
    <t>NOIR</t>
  </si>
  <si>
    <t>MARRON</t>
  </si>
  <si>
    <t>BLANC-GRIS</t>
  </si>
  <si>
    <t>BRUN</t>
  </si>
  <si>
    <t>COLORIS
PRINCIPAL</t>
  </si>
  <si>
    <t>TABACO/TAUPE</t>
  </si>
  <si>
    <t>ANTHRACITE</t>
  </si>
  <si>
    <t>FONCE</t>
  </si>
  <si>
    <t>SATIN</t>
  </si>
  <si>
    <t>BRILLANT DOUX</t>
  </si>
  <si>
    <t>PRODUIT: CRITERES GENERAUX</t>
  </si>
  <si>
    <t>PRODUIT: CRITERES COMPLEMENTAIRES</t>
  </si>
  <si>
    <t>ASPECT: CRITERES GENERAUX</t>
  </si>
  <si>
    <t>POLI</t>
  </si>
  <si>
    <t>LAPATTO</t>
  </si>
  <si>
    <t>IRREGULIER</t>
  </si>
  <si>
    <t>FESTONE</t>
  </si>
  <si>
    <t>RECTIFIE</t>
  </si>
  <si>
    <t>UNI</t>
  </si>
  <si>
    <t>BORD</t>
  </si>
  <si>
    <t>RECONSTITUE</t>
  </si>
  <si>
    <t>TISSE</t>
  </si>
  <si>
    <t>IMPRIME</t>
  </si>
  <si>
    <t>COULEUR PASTEL</t>
  </si>
  <si>
    <t>COULEUR FONCE</t>
  </si>
  <si>
    <t>COULEUR VIVES</t>
  </si>
  <si>
    <t>FAUX RELIEF</t>
  </si>
  <si>
    <t>RELIEF 3D</t>
  </si>
  <si>
    <t xml:space="preserve">CLASSEMENT </t>
  </si>
  <si>
    <t>UPEC/CSTB</t>
  </si>
  <si>
    <t>TEST RESISTANCE
Abrasion Profonde
ou PEI selon EN/ISO</t>
  </si>
  <si>
    <t>VEILLI</t>
  </si>
  <si>
    <t>NATUREL</t>
  </si>
  <si>
    <t>METALISE</t>
  </si>
  <si>
    <t>EMBOITABLE</t>
  </si>
  <si>
    <t>HAUT DE GAMME</t>
  </si>
  <si>
    <t>BASIC</t>
  </si>
  <si>
    <t>COEUR DE GAMME</t>
  </si>
  <si>
    <t>NIVEAU DE GAMME</t>
  </si>
  <si>
    <t>ASPECT: 
CRITERES COMPLEMENTAIRES</t>
  </si>
  <si>
    <t>SEGMENT DE MARCHE
PRINCIPAL</t>
  </si>
  <si>
    <t>SALLE EXPO STOCK</t>
  </si>
  <si>
    <t>SALLE EXPO CONTREMARQUE</t>
  </si>
  <si>
    <t>PROMOTEUR STOCK</t>
  </si>
  <si>
    <t>PROMOTEUR CONTREMARQUE</t>
  </si>
  <si>
    <t>CHANTIER PUBLIC STOCK</t>
  </si>
  <si>
    <t>CHANTIER PUBLIC CONTREMARQUE</t>
  </si>
  <si>
    <t>PRESCRIPEUR</t>
  </si>
  <si>
    <t>POSEUR STOCK</t>
  </si>
  <si>
    <t>POSEUR CONTREMARQUE</t>
  </si>
  <si>
    <t>PROMO COMMERCIALE STOCK</t>
  </si>
  <si>
    <t>SEGMENTATION</t>
  </si>
  <si>
    <t>IMITANT</t>
  </si>
  <si>
    <t>EFFET PRINCIPAL</t>
  </si>
  <si>
    <t>DECOR COMPO ou MIX</t>
  </si>
  <si>
    <t>DECOR MUTIFORMAT</t>
  </si>
  <si>
    <t>STANDARD</t>
  </si>
  <si>
    <t>QUANTITE
M2/ML/PC</t>
  </si>
  <si>
    <t>CA VENTE
€ HT</t>
  </si>
  <si>
    <t>&gt;=</t>
  </si>
  <si>
    <t>0000</t>
  </si>
  <si>
    <t>&lt;=</t>
  </si>
  <si>
    <t>Adresse</t>
  </si>
  <si>
    <t>Chrono</t>
  </si>
  <si>
    <t>Vld</t>
  </si>
  <si>
    <r>
      <t xml:space="preserve">CRITERES DE BASE </t>
    </r>
    <r>
      <rPr>
        <b/>
        <sz val="12"/>
        <color theme="5" tint="-0.249977111117893"/>
        <rFont val="Calibri"/>
        <family val="2"/>
        <scheme val="minor"/>
      </rPr>
      <t>(V1 GL 18/06)</t>
    </r>
  </si>
  <si>
    <t>Total</t>
  </si>
  <si>
    <t>Sous total</t>
  </si>
  <si>
    <t>*</t>
  </si>
  <si>
    <t>Analyse Plan de Gamme</t>
  </si>
  <si>
    <t>Selectioné</t>
  </si>
  <si>
    <t>Exclu</t>
  </si>
  <si>
    <t>Autre</t>
  </si>
  <si>
    <t>Mnt</t>
  </si>
  <si>
    <t>%</t>
  </si>
  <si>
    <t>Nb Ref</t>
  </si>
  <si>
    <t>Nb</t>
  </si>
  <si>
    <t>commentaires</t>
  </si>
  <si>
    <t>libellés</t>
  </si>
  <si>
    <t>Faïence Pâte Blanche</t>
  </si>
  <si>
    <t>Faïence Pâte Rouge</t>
  </si>
  <si>
    <t>Faïence PR bicuisson</t>
  </si>
  <si>
    <t>Faïence PR monoporeuse</t>
  </si>
  <si>
    <t>Grès Emaillé Pâte Rouge TEST PEI</t>
  </si>
  <si>
    <t>Grès Emaillé Pâte Blache TEST PEI</t>
  </si>
  <si>
    <t>Grès Cérame Emaillé TEST PEI</t>
  </si>
  <si>
    <t>Grès Cérame Emaillé Teinté dans la Masse TEST PEI</t>
  </si>
  <si>
    <t>Grès Cérame Décoré Coloré dans la Masse TEST ABRASION PROFONFE</t>
  </si>
  <si>
    <t>Grés Cérame Pleine Masse: type 30x30 granité poivre et sel TEST ABRASION PROFONDE</t>
  </si>
  <si>
    <t>EPAISSEUR  MM</t>
  </si>
  <si>
    <t>FINITION 
ASPECT</t>
  </si>
  <si>
    <t xml:space="preserve">Cet outil a été co-conçu par la société Qeramix et  Denis BEIRNAERT, consultant ITG, expert en développement Excel. Il n'est destiné qu’à vous et ne peut en aucun cas être transmis à des tiers. </t>
  </si>
  <si>
    <t>En aucun cas l’utilisateur ne peut se prévaloir auprès de tiers, d'un droit ou titre de propriété sur l’outil.</t>
  </si>
  <si>
    <t>Denis BEIRNAERT</t>
  </si>
  <si>
    <t>TEL   03  20  04  98  37  /  06  67  90  71  49</t>
  </si>
  <si>
    <t>beirnaert.d@wanadoo.fr</t>
  </si>
  <si>
    <t>Expert dans le développement et la mise en place de statistiques et indicateurs sur Excel</t>
  </si>
  <si>
    <t>Société Qeramix</t>
  </si>
  <si>
    <t>qeramix@qeramix.com</t>
  </si>
  <si>
    <t>www.qeramix.com</t>
  </si>
  <si>
    <t>Société de commerce international spécialisée dans la vente de carrelage et de mosaïques.</t>
  </si>
  <si>
    <t>TEL   04 78 33 65 08</t>
  </si>
  <si>
    <t>Seul les GC sont considérés BIa, c’est-à-dire Grès Cérame à très faible Absorption d'Eau</t>
  </si>
  <si>
    <t>Uniquement Valable pour Type de Production GC+GCD</t>
  </si>
  <si>
    <t>Uniquement Valable pour Type de Production GCE+GE</t>
  </si>
  <si>
    <t>U3 P3</t>
  </si>
  <si>
    <t>U4 P3</t>
  </si>
  <si>
    <t>U4 P4</t>
  </si>
  <si>
    <t>U4 P4S ou P4+</t>
  </si>
  <si>
    <t>Seulement pour les GCE et GE PB</t>
  </si>
  <si>
    <t>Seulement pour GC et GCD</t>
  </si>
  <si>
    <t>\</t>
  </si>
  <si>
    <t>adresse</t>
  </si>
  <si>
    <t>Somme</t>
  </si>
  <si>
    <t>Score :</t>
  </si>
  <si>
    <t>Score</t>
  </si>
  <si>
    <t>Prix Moyen</t>
  </si>
  <si>
    <t>15X100</t>
  </si>
  <si>
    <t>20X100</t>
  </si>
  <si>
    <t>20X120</t>
  </si>
  <si>
    <t>30X120</t>
  </si>
  <si>
    <t>ADR</t>
  </si>
  <si>
    <t>equiv</t>
  </si>
  <si>
    <t>N.D.</t>
  </si>
  <si>
    <t>CRITERES DE PRODUCTION</t>
  </si>
  <si>
    <t>N.R.</t>
  </si>
  <si>
    <t>Non requis</t>
  </si>
  <si>
    <t>ASPECT: CRITERES COMPLEMENTAIRES</t>
  </si>
  <si>
    <t>Pour toute autre question sur l’utilisation de cet outil contactez :</t>
  </si>
  <si>
    <t>Non Requis</t>
  </si>
  <si>
    <t>AUTRE</t>
  </si>
  <si>
    <t>LISSE GRIP LEGER</t>
  </si>
  <si>
    <t>LISSE GRIP+</t>
  </si>
  <si>
    <t>STRUCTURE+</t>
  </si>
  <si>
    <t>N.R</t>
  </si>
  <si>
    <t>Mosaïque sur Trame</t>
  </si>
  <si>
    <t>Plinthe</t>
  </si>
  <si>
    <t>Pièces Spéciales Autres</t>
  </si>
  <si>
    <t>Listel</t>
  </si>
  <si>
    <t>BRIQUE BRIQUETTE</t>
  </si>
  <si>
    <t>FLORAL</t>
  </si>
  <si>
    <t>PAYSAGE</t>
  </si>
  <si>
    <t>DECORé AUTRE</t>
  </si>
  <si>
    <t>AUTRES</t>
  </si>
  <si>
    <t>FAUX UNI</t>
  </si>
  <si>
    <t>NUAGE</t>
  </si>
  <si>
    <t>SOL INT+EXT COUVERT</t>
  </si>
  <si>
    <t>SOL EXT COUVERT</t>
  </si>
  <si>
    <t>SOL EXTERIEUR NON COUVERT</t>
  </si>
  <si>
    <t>5X5</t>
  </si>
  <si>
    <t>7.5X15</t>
  </si>
  <si>
    <t>10X20</t>
  </si>
  <si>
    <t>15X20</t>
  </si>
  <si>
    <t>20X25</t>
  </si>
  <si>
    <t>20X40</t>
  </si>
  <si>
    <t>25X40</t>
  </si>
  <si>
    <t>25X50</t>
  </si>
  <si>
    <t>25X75</t>
  </si>
  <si>
    <t>30X90</t>
  </si>
  <si>
    <t xml:space="preserve"> ... </t>
  </si>
  <si>
    <t>Pour toutes questions sur la modification de cet outil ou son adaptation aux besoins spécifiques d’un utilisateur (intervention sur devis) contactez.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</si>
</sst>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  <numFmt numFmtId="167" formatCode="#,##0.00\ &quot;€&quot;"/>
    <numFmt numFmtId="168" formatCode="#,##0\ &quot;€&quot;"/>
    <numFmt numFmtId="169" formatCode="dd\ mmmm\ yyyy"/>
    <numFmt numFmtId="170" formatCode="0&quot; Jrs&quot;"/>
    <numFmt numFmtId="171" formatCode="_-* #,##0.0000_-;\-* #,##0.0000_-;_-* &quot;-&quot;??_-;_-@_-"/>
    <numFmt numFmtId="172" formatCode="_-* #,##0\ [$€-40C]_-;\-* #,##0\ [$€-40C]_-;_-* &quot;-&quot;??\ [$€-40C]_-;_-@_-"/>
    <numFmt numFmtId="173" formatCode="0%;\-0%;&quot;-&quot;"/>
    <numFmt numFmtId="174" formatCode="0.0%;\-0.0%;&quot;-&quot;"/>
    <numFmt numFmtId="175" formatCode="0;\-0;&quot;-&quot;"/>
    <numFmt numFmtId="176" formatCode="_-* #,##0.00\ [$€-40C]_-;\-* #,##0.00\ [$€-40C]_-;_-* &quot;-&quot;??\ [$€-40C]_-;_-@_-"/>
  </numFmts>
  <fonts count="4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23"/>
      <name val="Cambria"/>
      <family val="1"/>
    </font>
    <font>
      <sz val="10"/>
      <color indexed="55"/>
      <name val="Cambria"/>
      <family val="1"/>
    </font>
    <font>
      <sz val="10"/>
      <name val="Cambria"/>
      <family val="1"/>
    </font>
    <font>
      <b/>
      <sz val="10"/>
      <color indexed="23"/>
      <name val="Cambria"/>
      <family val="1"/>
    </font>
    <font>
      <i/>
      <sz val="10"/>
      <color theme="0" tint="-0.499984740745262"/>
      <name val="Cambria"/>
      <family val="1"/>
    </font>
    <font>
      <strike/>
      <sz val="11"/>
      <color indexed="55"/>
      <name val="Cambria"/>
      <family val="1"/>
    </font>
    <font>
      <i/>
      <u/>
      <sz val="11"/>
      <color indexed="22"/>
      <name val="Cambria"/>
      <family val="1"/>
    </font>
    <font>
      <u/>
      <sz val="10"/>
      <color indexed="12"/>
      <name val="Arial"/>
      <family val="2"/>
    </font>
    <font>
      <u/>
      <sz val="10"/>
      <color indexed="55"/>
      <name val="Cambria"/>
      <family val="1"/>
    </font>
    <font>
      <sz val="9"/>
      <color indexed="55"/>
      <name val="Cambria"/>
      <family val="1"/>
    </font>
    <font>
      <u/>
      <sz val="9"/>
      <color indexed="55"/>
      <name val="Cambria"/>
      <family val="1"/>
    </font>
    <font>
      <sz val="10"/>
      <color indexed="22"/>
      <name val="Cambria"/>
      <family val="1"/>
    </font>
    <font>
      <sz val="10"/>
      <color indexed="10"/>
      <name val="Arial"/>
      <family val="2"/>
    </font>
    <font>
      <b/>
      <u/>
      <sz val="12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Wingdings"/>
      <charset val="2"/>
    </font>
    <font>
      <sz val="16"/>
      <color theme="9" tint="-0.499984740745262"/>
      <name val="Calibri"/>
      <family val="2"/>
      <scheme val="minor"/>
    </font>
    <font>
      <sz val="10"/>
      <color rgb="FF969696"/>
      <name val="Cambria"/>
      <family val="1"/>
    </font>
    <font>
      <i/>
      <u/>
      <sz val="10"/>
      <color indexed="22"/>
      <name val="Cambria"/>
      <family val="1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4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medium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medium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medium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8" tint="-0.24994659260841701"/>
      </left>
      <right style="medium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hair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hair">
        <color theme="8" tint="-0.24994659260841701"/>
      </bottom>
      <diagonal/>
    </border>
    <border>
      <left style="medium">
        <color theme="7" tint="-0.24994659260841701"/>
      </left>
      <right style="thin">
        <color theme="7" tint="-0.24994659260841701"/>
      </right>
      <top style="medium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medium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medium">
        <color theme="7" tint="-0.24994659260841701"/>
      </right>
      <top style="medium">
        <color theme="7" tint="-0.24994659260841701"/>
      </top>
      <bottom style="thin">
        <color theme="7" tint="-0.24994659260841701"/>
      </bottom>
      <diagonal/>
    </border>
    <border>
      <left style="medium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 style="medium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medium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hair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hair">
        <color theme="7" tint="-0.24994659260841701"/>
      </bottom>
      <diagonal/>
    </border>
    <border>
      <left style="thin">
        <color theme="7" tint="-0.24994659260841701"/>
      </left>
      <right style="medium">
        <color theme="7" tint="-0.24994659260841701"/>
      </right>
      <top style="thin">
        <color theme="7" tint="-0.24994659260841701"/>
      </top>
      <bottom style="hair">
        <color theme="7" tint="-0.24994659260841701"/>
      </bottom>
      <diagonal/>
    </border>
    <border>
      <left style="medium">
        <color theme="7" tint="-0.24994659260841701"/>
      </left>
      <right style="thin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 style="thin">
        <color theme="7" tint="-0.24994659260841701"/>
      </left>
      <right style="medium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 style="medium">
        <color theme="7" tint="-0.24994659260841701"/>
      </left>
      <right style="thin">
        <color theme="7" tint="-0.24994659260841701"/>
      </right>
      <top style="hair">
        <color theme="7" tint="-0.24994659260841701"/>
      </top>
      <bottom style="medium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hair">
        <color theme="7" tint="-0.24994659260841701"/>
      </top>
      <bottom style="medium">
        <color theme="7" tint="-0.24994659260841701"/>
      </bottom>
      <diagonal/>
    </border>
    <border>
      <left style="thin">
        <color theme="7" tint="-0.24994659260841701"/>
      </left>
      <right style="medium">
        <color theme="7" tint="-0.24994659260841701"/>
      </right>
      <top style="hair">
        <color theme="7" tint="-0.24994659260841701"/>
      </top>
      <bottom style="medium">
        <color theme="7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theme="5" tint="-0.24994659260841701"/>
      </top>
      <bottom style="hair">
        <color theme="5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hair">
        <color theme="4" tint="-0.24994659260841701"/>
      </top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hair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thin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hair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-0.24994659260841701"/>
      </top>
      <bottom style="hair">
        <color theme="4" tint="-0.24994659260841701"/>
      </bottom>
      <diagonal/>
    </border>
    <border>
      <left style="medium">
        <color theme="3" tint="-0.24994659260841701"/>
      </left>
      <right style="thin">
        <color theme="3" tint="-0.24994659260841701"/>
      </right>
      <top style="hair">
        <color theme="3" tint="-0.24994659260841701"/>
      </top>
      <bottom style="hair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hair">
        <color theme="3" tint="-0.24994659260841701"/>
      </top>
      <bottom style="hair">
        <color theme="3" tint="-0.24994659260841701"/>
      </bottom>
      <diagonal/>
    </border>
    <border>
      <left style="medium">
        <color theme="3" tint="-0.24994659260841701"/>
      </left>
      <right style="thin">
        <color theme="3" tint="-0.24994659260841701"/>
      </right>
      <top style="hair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hair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hair">
        <color theme="3" tint="-0.24994659260841701"/>
      </bottom>
      <diagonal/>
    </border>
    <border>
      <left style="thin">
        <color theme="3" tint="-0.24994659260841701"/>
      </left>
      <right style="medium">
        <color theme="3" tint="-0.24994659260841701"/>
      </right>
      <top style="thin">
        <color theme="3" tint="-0.24994659260841701"/>
      </top>
      <bottom style="hair">
        <color theme="3" tint="-0.2499465926084170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rgb="FF7030A0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hair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/>
      <right style="hair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hair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/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/>
      <right style="hair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/>
      <top style="thin">
        <color theme="9" tint="-0.24994659260841701"/>
      </top>
      <bottom style="hair">
        <color theme="9" tint="-0.24994659260841701"/>
      </bottom>
      <diagonal/>
    </border>
    <border>
      <left style="medium">
        <color theme="9" tint="-0.24994659260841701"/>
      </left>
      <right/>
      <top style="hair">
        <color theme="9" tint="-0.24994659260841701"/>
      </top>
      <bottom style="hair">
        <color theme="9" tint="-0.24994659260841701"/>
      </bottom>
      <diagonal/>
    </border>
    <border>
      <left style="medium">
        <color theme="9" tint="-0.24994659260841701"/>
      </left>
      <right/>
      <top style="hair">
        <color theme="9" tint="-0.24994659260841701"/>
      </top>
      <bottom style="medium">
        <color theme="9" tint="-0.24994659260841701"/>
      </bottom>
      <diagonal/>
    </border>
    <border>
      <left/>
      <right style="thin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thin">
        <color indexed="64"/>
      </bottom>
      <diagonal/>
    </border>
    <border>
      <left style="medium">
        <color theme="9" tint="-0.24994659260841701"/>
      </left>
      <right/>
      <top style="hair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hair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hair">
        <color theme="9" tint="-0.24994659260841701"/>
      </top>
      <bottom style="thin">
        <color theme="9" tint="-0.24994659260841701"/>
      </bottom>
      <diagonal/>
    </border>
    <border>
      <left/>
      <right style="hair">
        <color theme="9" tint="-0.24994659260841701"/>
      </right>
      <top style="hair">
        <color theme="9" tint="-0.24994659260841701"/>
      </top>
      <bottom style="thin">
        <color theme="9" tint="-0.24994659260841701"/>
      </bottom>
      <diagonal/>
    </border>
    <border>
      <left style="medium">
        <color theme="9" tint="-0.24994659260841701"/>
      </left>
      <right/>
      <top style="thin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 style="medium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/>
      <right style="hair">
        <color theme="9" tint="-0.24994659260841701"/>
      </right>
      <top style="thin">
        <color theme="9" tint="-0.24994659260841701"/>
      </top>
      <bottom style="medium">
        <color theme="9" tint="-0.24994659260841701"/>
      </bottom>
      <diagonal/>
    </border>
    <border>
      <left style="hair">
        <color theme="9" tint="-0.24994659260841701"/>
      </left>
      <right/>
      <top style="medium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 style="hair">
        <color theme="9" tint="-0.24994659260841701"/>
      </left>
      <right/>
      <top style="thin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/>
      <top style="hair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/>
      <top style="hair">
        <color theme="9" tint="-0.24994659260841701"/>
      </top>
      <bottom style="medium">
        <color theme="9" tint="-0.24994659260841701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  <border>
      <left/>
      <right style="thin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/>
      <right style="thin">
        <color theme="9" tint="-0.24994659260841701"/>
      </right>
      <top style="hair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 style="medium">
        <color theme="9" tint="-0.24994659260841701"/>
      </right>
      <top/>
      <bottom style="thin">
        <color theme="9" tint="-0.24994659260841701"/>
      </bottom>
      <diagonal/>
    </border>
    <border>
      <left/>
      <right/>
      <top style="medium">
        <color theme="9" tint="-0.24994659260841701"/>
      </top>
      <bottom style="thin">
        <color theme="9" tint="-0.24994659260841701"/>
      </bottom>
      <diagonal/>
    </border>
    <border>
      <left/>
      <right style="medium">
        <color theme="9" tint="-0.24994659260841701"/>
      </right>
      <top style="medium">
        <color theme="9" tint="-0.24994659260841701"/>
      </top>
      <bottom style="thin">
        <color theme="9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9" tint="-0.499984740745262"/>
      </left>
      <right style="thin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dashed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dashed">
        <color theme="9" tint="-0.499984740745262"/>
      </left>
      <right style="thin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dashed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dashed">
        <color theme="9" tint="-0.499984740745262"/>
      </left>
      <right style="thin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thin">
        <color theme="9" tint="-0.499984740745262"/>
      </left>
      <right style="dashed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dashed">
        <color theme="9" tint="-0.499984740745262"/>
      </left>
      <right style="thin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dashed">
        <color theme="9" tint="-0.499984740745262"/>
      </left>
      <right style="medium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dashed">
        <color theme="9" tint="-0.499984740745262"/>
      </left>
      <right style="medium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dashed">
        <color theme="9" tint="-0.499984740745262"/>
      </left>
      <right style="medium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dashed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medium">
        <color theme="9" tint="-0.499984740745262"/>
      </left>
      <right style="dashed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medium">
        <color theme="9" tint="-0.499984740745262"/>
      </left>
      <right style="dashed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 style="double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double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double">
        <color theme="9" tint="-0.499984740745262"/>
      </bottom>
      <diagonal/>
    </border>
    <border>
      <left style="medium">
        <color theme="9" tint="-0.499984740745262"/>
      </left>
      <right style="dashed">
        <color theme="9" tint="-0.499984740745262"/>
      </right>
      <top style="double">
        <color theme="9" tint="-0.499984740745262"/>
      </top>
      <bottom style="thin">
        <color theme="9" tint="-0.499984740745262"/>
      </bottom>
      <diagonal/>
    </border>
    <border>
      <left style="dashed">
        <color theme="9" tint="-0.499984740745262"/>
      </left>
      <right style="thin">
        <color theme="9" tint="-0.499984740745262"/>
      </right>
      <top style="double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dashed">
        <color theme="9" tint="-0.499984740745262"/>
      </right>
      <top style="double">
        <color theme="9" tint="-0.499984740745262"/>
      </top>
      <bottom style="thin">
        <color theme="9" tint="-0.499984740745262"/>
      </bottom>
      <diagonal/>
    </border>
    <border>
      <left style="dashed">
        <color theme="9" tint="-0.499984740745262"/>
      </left>
      <right style="medium">
        <color theme="9" tint="-0.499984740745262"/>
      </right>
      <top style="double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medium">
        <color theme="9" tint="-0.499984740745262"/>
      </bottom>
      <diagonal/>
    </border>
    <border>
      <left/>
      <right/>
      <top style="thin">
        <color theme="9" tint="-0.499984740745262"/>
      </top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/>
      <right style="thin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/>
      <right style="thin">
        <color theme="9" tint="-0.499984740745262"/>
      </right>
      <top style="hair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rgb="FF7030A0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8" tint="-0.24994659260841701"/>
      </left>
      <right style="thin">
        <color theme="9" tint="-0.24994659260841701"/>
      </right>
      <top style="thin">
        <color theme="9" tint="-0.24994659260841701"/>
      </top>
      <bottom style="hair">
        <color theme="8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hair">
        <color theme="8" tint="-0.24994659260841701"/>
      </bottom>
      <diagonal/>
    </border>
    <border>
      <left style="medium">
        <color theme="8" tint="-0.24994659260841701"/>
      </left>
      <right style="thin">
        <color theme="9" tint="-0.24994659260841701"/>
      </right>
      <top style="hair">
        <color theme="8" tint="-0.24994659260841701"/>
      </top>
      <bottom style="hair">
        <color theme="9" tint="-0.24994659260841701"/>
      </bottom>
      <diagonal/>
    </border>
    <border>
      <left/>
      <right style="thin">
        <color theme="9" tint="-0.24994659260841701"/>
      </right>
      <top style="hair">
        <color theme="8" tint="-0.24994659260841701"/>
      </top>
      <bottom style="hair">
        <color theme="9" tint="-0.24994659260841701"/>
      </bottom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40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quotePrefix="1"/>
    <xf numFmtId="0" fontId="0" fillId="4" borderId="0" xfId="0" applyFill="1"/>
    <xf numFmtId="0" fontId="0" fillId="0" borderId="7" xfId="0" applyBorder="1"/>
    <xf numFmtId="1" fontId="0" fillId="0" borderId="7" xfId="0" applyNumberFormat="1" applyBorder="1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right"/>
    </xf>
    <xf numFmtId="0" fontId="0" fillId="3" borderId="4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 wrapText="1"/>
    </xf>
    <xf numFmtId="0" fontId="1" fillId="0" borderId="68" xfId="0" applyFont="1" applyFill="1" applyBorder="1" applyAlignment="1">
      <alignment horizontal="center" vertical="center" wrapText="1"/>
    </xf>
    <xf numFmtId="0" fontId="1" fillId="0" borderId="69" xfId="0" applyFont="1" applyFill="1" applyBorder="1" applyAlignment="1">
      <alignment horizontal="center" vertical="center" wrapText="1"/>
    </xf>
    <xf numFmtId="0" fontId="1" fillId="0" borderId="70" xfId="0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0" fontId="1" fillId="0" borderId="83" xfId="0" applyFont="1" applyFill="1" applyBorder="1" applyAlignment="1">
      <alignment horizontal="center" vertical="center" wrapText="1"/>
    </xf>
    <xf numFmtId="0" fontId="1" fillId="0" borderId="84" xfId="0" applyFont="1" applyFill="1" applyBorder="1" applyAlignment="1">
      <alignment horizontal="center" vertical="center"/>
    </xf>
    <xf numFmtId="0" fontId="1" fillId="0" borderId="85" xfId="0" applyFont="1" applyFill="1" applyBorder="1" applyAlignment="1">
      <alignment horizontal="center" vertical="center" wrapText="1"/>
    </xf>
    <xf numFmtId="0" fontId="1" fillId="0" borderId="95" xfId="0" applyFont="1" applyFill="1" applyBorder="1" applyAlignment="1">
      <alignment horizontal="center" vertical="center"/>
    </xf>
    <xf numFmtId="0" fontId="1" fillId="0" borderId="96" xfId="0" applyFont="1" applyFill="1" applyBorder="1" applyAlignment="1">
      <alignment horizontal="center" vertical="center"/>
    </xf>
    <xf numFmtId="0" fontId="1" fillId="0" borderId="105" xfId="0" applyFont="1" applyFill="1" applyBorder="1" applyAlignment="1">
      <alignment horizontal="center" vertical="center" wrapText="1"/>
    </xf>
    <xf numFmtId="0" fontId="1" fillId="0" borderId="106" xfId="0" applyFont="1" applyFill="1" applyBorder="1" applyAlignment="1">
      <alignment horizontal="center" vertical="center" wrapText="1"/>
    </xf>
    <xf numFmtId="164" fontId="0" fillId="0" borderId="0" xfId="0" applyNumberFormat="1"/>
    <xf numFmtId="9" fontId="0" fillId="0" borderId="0" xfId="2" applyFont="1"/>
    <xf numFmtId="166" fontId="0" fillId="0" borderId="0" xfId="2" applyNumberFormat="1" applyFont="1"/>
    <xf numFmtId="0" fontId="0" fillId="0" borderId="113" xfId="0" applyBorder="1"/>
    <xf numFmtId="0" fontId="0" fillId="0" borderId="3" xfId="0" applyBorder="1"/>
    <xf numFmtId="0" fontId="0" fillId="0" borderId="114" xfId="0" applyBorder="1"/>
    <xf numFmtId="0" fontId="0" fillId="0" borderId="0" xfId="0" applyBorder="1"/>
    <xf numFmtId="0" fontId="0" fillId="0" borderId="6" xfId="0" applyBorder="1"/>
    <xf numFmtId="0" fontId="0" fillId="0" borderId="39" xfId="0" applyBorder="1"/>
    <xf numFmtId="0" fontId="0" fillId="0" borderId="115" xfId="0" applyBorder="1"/>
    <xf numFmtId="0" fontId="0" fillId="0" borderId="116" xfId="0" applyBorder="1"/>
    <xf numFmtId="0" fontId="0" fillId="0" borderId="7" xfId="0" quotePrefix="1" applyBorder="1"/>
    <xf numFmtId="0" fontId="0" fillId="0" borderId="7" xfId="0" applyNumberFormat="1" applyBorder="1"/>
    <xf numFmtId="43" fontId="0" fillId="0" borderId="0" xfId="1" applyFont="1"/>
    <xf numFmtId="10" fontId="0" fillId="0" borderId="0" xfId="2" applyNumberFormat="1" applyFont="1"/>
    <xf numFmtId="0" fontId="0" fillId="0" borderId="0" xfId="0" applyAlignment="1">
      <alignment horizontal="right"/>
    </xf>
    <xf numFmtId="0" fontId="0" fillId="5" borderId="0" xfId="0" applyFill="1"/>
    <xf numFmtId="0" fontId="0" fillId="6" borderId="0" xfId="0" applyFill="1" applyAlignment="1">
      <alignment horizontal="right"/>
    </xf>
    <xf numFmtId="0" fontId="9" fillId="0" borderId="0" xfId="0" applyFont="1"/>
    <xf numFmtId="9" fontId="0" fillId="6" borderId="0" xfId="0" applyNumberFormat="1" applyFill="1"/>
    <xf numFmtId="0" fontId="0" fillId="5" borderId="0" xfId="0" applyNumberFormat="1" applyFill="1"/>
    <xf numFmtId="0" fontId="0" fillId="0" borderId="117" xfId="0" applyBorder="1"/>
    <xf numFmtId="43" fontId="0" fillId="0" borderId="0" xfId="1" applyFont="1" applyBorder="1"/>
    <xf numFmtId="0" fontId="10" fillId="0" borderId="0" xfId="0" applyNumberFormat="1" applyFont="1" applyBorder="1"/>
    <xf numFmtId="0" fontId="0" fillId="0" borderId="0" xfId="0" applyAlignment="1">
      <alignment horizontal="right" vertical="center" indent="1"/>
    </xf>
    <xf numFmtId="164" fontId="0" fillId="0" borderId="0" xfId="1" applyNumberFormat="1" applyFont="1" applyAlignment="1">
      <alignment horizontal="right" vertical="center" indent="1"/>
    </xf>
    <xf numFmtId="164" fontId="1" fillId="0" borderId="0" xfId="0" applyNumberFormat="1" applyFont="1" applyAlignment="1">
      <alignment horizontal="right" vertical="center" indent="1"/>
    </xf>
    <xf numFmtId="168" fontId="0" fillId="0" borderId="0" xfId="1" applyNumberFormat="1" applyFont="1" applyAlignment="1">
      <alignment horizontal="right" vertical="center" indent="1"/>
    </xf>
    <xf numFmtId="168" fontId="1" fillId="0" borderId="0" xfId="1" applyNumberFormat="1" applyFont="1" applyAlignment="1">
      <alignment horizontal="right" vertical="center" indent="1"/>
    </xf>
    <xf numFmtId="0" fontId="0" fillId="0" borderId="118" xfId="0" applyBorder="1"/>
    <xf numFmtId="0" fontId="0" fillId="0" borderId="119" xfId="0" applyBorder="1"/>
    <xf numFmtId="164" fontId="0" fillId="0" borderId="0" xfId="1" applyNumberFormat="1" applyFont="1"/>
    <xf numFmtId="168" fontId="0" fillId="0" borderId="0" xfId="0" applyNumberFormat="1"/>
    <xf numFmtId="164" fontId="1" fillId="0" borderId="0" xfId="1" applyNumberFormat="1" applyFont="1"/>
    <xf numFmtId="168" fontId="1" fillId="0" borderId="0" xfId="0" applyNumberFormat="1" applyFont="1"/>
    <xf numFmtId="166" fontId="0" fillId="0" borderId="10" xfId="2" applyNumberFormat="1" applyFont="1" applyBorder="1"/>
    <xf numFmtId="166" fontId="0" fillId="0" borderId="12" xfId="2" applyNumberFormat="1" applyFont="1" applyBorder="1"/>
    <xf numFmtId="0" fontId="1" fillId="0" borderId="15" xfId="0" applyFont="1" applyBorder="1" applyAlignment="1">
      <alignment horizontal="center" vertical="center"/>
    </xf>
    <xf numFmtId="166" fontId="0" fillId="0" borderId="17" xfId="2" applyNumberFormat="1" applyFont="1" applyBorder="1"/>
    <xf numFmtId="0" fontId="1" fillId="0" borderId="121" xfId="0" applyFont="1" applyBorder="1" applyAlignment="1">
      <alignment horizontal="center" vertical="center"/>
    </xf>
    <xf numFmtId="0" fontId="0" fillId="0" borderId="127" xfId="0" applyBorder="1"/>
    <xf numFmtId="0" fontId="0" fillId="0" borderId="128" xfId="0" applyBorder="1"/>
    <xf numFmtId="0" fontId="1" fillId="0" borderId="129" xfId="0" applyFont="1" applyBorder="1"/>
    <xf numFmtId="167" fontId="0" fillId="0" borderId="122" xfId="0" applyNumberFormat="1" applyBorder="1"/>
    <xf numFmtId="167" fontId="0" fillId="0" borderId="123" xfId="0" applyNumberFormat="1" applyBorder="1"/>
    <xf numFmtId="167" fontId="0" fillId="0" borderId="124" xfId="0" applyNumberFormat="1" applyBorder="1"/>
    <xf numFmtId="0" fontId="1" fillId="0" borderId="133" xfId="0" applyFont="1" applyBorder="1" applyAlignment="1">
      <alignment horizontal="center" vertical="center"/>
    </xf>
    <xf numFmtId="0" fontId="1" fillId="0" borderId="134" xfId="0" applyFont="1" applyBorder="1" applyAlignment="1">
      <alignment horizontal="center" vertical="center"/>
    </xf>
    <xf numFmtId="168" fontId="0" fillId="0" borderId="135" xfId="0" applyNumberFormat="1" applyBorder="1"/>
    <xf numFmtId="166" fontId="0" fillId="0" borderId="136" xfId="2" applyNumberFormat="1" applyFont="1" applyBorder="1"/>
    <xf numFmtId="168" fontId="0" fillId="0" borderId="137" xfId="0" applyNumberFormat="1" applyBorder="1"/>
    <xf numFmtId="166" fontId="0" fillId="0" borderId="138" xfId="2" applyNumberFormat="1" applyFont="1" applyBorder="1"/>
    <xf numFmtId="168" fontId="1" fillId="0" borderId="139" xfId="0" applyNumberFormat="1" applyFont="1" applyBorder="1"/>
    <xf numFmtId="166" fontId="0" fillId="0" borderId="140" xfId="2" applyNumberFormat="1" applyFont="1" applyBorder="1"/>
    <xf numFmtId="0" fontId="1" fillId="0" borderId="14" xfId="0" applyFont="1" applyBorder="1" applyAlignment="1">
      <alignment horizontal="center" vertical="center"/>
    </xf>
    <xf numFmtId="164" fontId="0" fillId="0" borderId="16" xfId="1" applyNumberFormat="1" applyFont="1" applyBorder="1"/>
    <xf numFmtId="164" fontId="0" fillId="0" borderId="9" xfId="1" applyNumberFormat="1" applyFont="1" applyBorder="1"/>
    <xf numFmtId="164" fontId="1" fillId="0" borderId="11" xfId="0" applyNumberFormat="1" applyFont="1" applyBorder="1"/>
    <xf numFmtId="0" fontId="13" fillId="0" borderId="128" xfId="0" applyFont="1" applyBorder="1"/>
    <xf numFmtId="164" fontId="13" fillId="0" borderId="9" xfId="1" applyNumberFormat="1" applyFont="1" applyBorder="1"/>
    <xf numFmtId="166" fontId="13" fillId="0" borderId="138" xfId="2" applyNumberFormat="1" applyFont="1" applyBorder="1"/>
    <xf numFmtId="168" fontId="13" fillId="0" borderId="137" xfId="0" applyNumberFormat="1" applyFont="1" applyBorder="1"/>
    <xf numFmtId="167" fontId="13" fillId="0" borderId="123" xfId="0" applyNumberFormat="1" applyFont="1" applyBorder="1"/>
    <xf numFmtId="166" fontId="13" fillId="0" borderId="10" xfId="2" applyNumberFormat="1" applyFont="1" applyBorder="1"/>
    <xf numFmtId="164" fontId="0" fillId="0" borderId="122" xfId="1" applyNumberFormat="1" applyFont="1" applyBorder="1"/>
    <xf numFmtId="164" fontId="0" fillId="0" borderId="123" xfId="1" applyNumberFormat="1" applyFont="1" applyBorder="1"/>
    <xf numFmtId="167" fontId="0" fillId="0" borderId="135" xfId="0" applyNumberFormat="1" applyBorder="1"/>
    <xf numFmtId="167" fontId="0" fillId="0" borderId="137" xfId="0" applyNumberFormat="1" applyBorder="1"/>
    <xf numFmtId="0" fontId="0" fillId="0" borderId="142" xfId="0" applyBorder="1"/>
    <xf numFmtId="164" fontId="0" fillId="0" borderId="143" xfId="1" applyNumberFormat="1" applyFont="1" applyBorder="1"/>
    <xf numFmtId="166" fontId="0" fillId="0" borderId="144" xfId="2" applyNumberFormat="1" applyFont="1" applyBorder="1"/>
    <xf numFmtId="168" fontId="0" fillId="0" borderId="145" xfId="0" applyNumberFormat="1" applyBorder="1"/>
    <xf numFmtId="167" fontId="0" fillId="0" borderId="145" xfId="0" applyNumberFormat="1" applyBorder="1"/>
    <xf numFmtId="166" fontId="0" fillId="0" borderId="146" xfId="2" applyNumberFormat="1" applyFont="1" applyBorder="1"/>
    <xf numFmtId="164" fontId="0" fillId="0" borderId="147" xfId="1" applyNumberFormat="1" applyFont="1" applyBorder="1"/>
    <xf numFmtId="0" fontId="1" fillId="0" borderId="148" xfId="0" applyFont="1" applyBorder="1"/>
    <xf numFmtId="164" fontId="1" fillId="0" borderId="149" xfId="0" applyNumberFormat="1" applyFont="1" applyBorder="1"/>
    <xf numFmtId="166" fontId="0" fillId="0" borderId="150" xfId="2" applyNumberFormat="1" applyFont="1" applyBorder="1"/>
    <xf numFmtId="168" fontId="1" fillId="0" borderId="151" xfId="0" applyNumberFormat="1" applyFont="1" applyBorder="1"/>
    <xf numFmtId="167" fontId="0" fillId="0" borderId="141" xfId="0" applyNumberFormat="1" applyBorder="1"/>
    <xf numFmtId="166" fontId="0" fillId="0" borderId="152" xfId="2" applyNumberFormat="1" applyFont="1" applyBorder="1"/>
    <xf numFmtId="164" fontId="0" fillId="0" borderId="153" xfId="1" applyNumberFormat="1" applyFont="1" applyBorder="1"/>
    <xf numFmtId="0" fontId="1" fillId="0" borderId="155" xfId="0" applyFont="1" applyBorder="1" applyAlignment="1">
      <alignment horizontal="center" vertical="center"/>
    </xf>
    <xf numFmtId="166" fontId="0" fillId="0" borderId="156" xfId="2" applyNumberFormat="1" applyFont="1" applyBorder="1"/>
    <xf numFmtId="166" fontId="0" fillId="0" borderId="157" xfId="2" applyNumberFormat="1" applyFont="1" applyBorder="1"/>
    <xf numFmtId="166" fontId="13" fillId="0" borderId="157" xfId="2" applyNumberFormat="1" applyFont="1" applyBorder="1"/>
    <xf numFmtId="166" fontId="0" fillId="0" borderId="158" xfId="2" applyNumberFormat="1" applyFont="1" applyBorder="1"/>
    <xf numFmtId="164" fontId="0" fillId="0" borderId="135" xfId="1" applyNumberFormat="1" applyFont="1" applyBorder="1"/>
    <xf numFmtId="164" fontId="0" fillId="0" borderId="137" xfId="1" applyNumberFormat="1" applyFont="1" applyBorder="1"/>
    <xf numFmtId="164" fontId="13" fillId="0" borderId="137" xfId="1" applyNumberFormat="1" applyFont="1" applyBorder="1"/>
    <xf numFmtId="164" fontId="0" fillId="0" borderId="139" xfId="1" applyNumberFormat="1" applyFont="1" applyBorder="1"/>
    <xf numFmtId="0" fontId="11" fillId="0" borderId="0" xfId="0" applyFont="1" applyAlignment="1"/>
    <xf numFmtId="0" fontId="11" fillId="0" borderId="159" xfId="0" applyFont="1" applyBorder="1" applyAlignment="1"/>
    <xf numFmtId="0" fontId="0" fillId="0" borderId="159" xfId="0" applyBorder="1"/>
    <xf numFmtId="0" fontId="6" fillId="3" borderId="19" xfId="0" applyFont="1" applyFill="1" applyBorder="1" applyAlignment="1" applyProtection="1">
      <alignment horizontal="left" vertical="center"/>
      <protection locked="0"/>
    </xf>
    <xf numFmtId="164" fontId="5" fillId="2" borderId="20" xfId="1" applyNumberFormat="1" applyFont="1" applyFill="1" applyBorder="1" applyAlignment="1" applyProtection="1">
      <alignment horizontal="left" vertical="center"/>
      <protection locked="0"/>
    </xf>
    <xf numFmtId="0" fontId="5" fillId="0" borderId="22" xfId="0" applyFont="1" applyFill="1" applyBorder="1" applyAlignment="1" applyProtection="1">
      <alignment horizontal="left" vertical="center" wrapText="1"/>
      <protection locked="0"/>
    </xf>
    <xf numFmtId="164" fontId="4" fillId="2" borderId="30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31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32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43" xfId="1" applyNumberFormat="1" applyFont="1" applyFill="1" applyBorder="1" applyAlignment="1" applyProtection="1">
      <alignment horizontal="left" vertical="center" wrapText="1"/>
      <protection locked="0"/>
    </xf>
    <xf numFmtId="1" fontId="4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51" xfId="0" applyFont="1" applyFill="1" applyBorder="1" applyAlignment="1" applyProtection="1">
      <alignment horizontal="center" vertical="center" wrapText="1"/>
      <protection locked="0"/>
    </xf>
    <xf numFmtId="1" fontId="4" fillId="0" borderId="52" xfId="0" applyNumberFormat="1" applyFont="1" applyFill="1" applyBorder="1" applyAlignment="1" applyProtection="1">
      <alignment horizontal="left" vertical="center" wrapText="1"/>
      <protection locked="0"/>
    </xf>
    <xf numFmtId="1" fontId="4" fillId="2" borderId="71" xfId="0" applyNumberFormat="1" applyFont="1" applyFill="1" applyBorder="1" applyAlignment="1" applyProtection="1">
      <alignment horizontal="left" vertical="center" wrapText="1"/>
      <protection locked="0"/>
    </xf>
    <xf numFmtId="1" fontId="4" fillId="2" borderId="72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73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86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7" xfId="0" applyFill="1" applyBorder="1" applyAlignment="1" applyProtection="1">
      <alignment horizontal="center" vertical="center" wrapText="1"/>
      <protection locked="0"/>
    </xf>
    <xf numFmtId="1" fontId="4" fillId="0" borderId="88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97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9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07" xfId="0" applyFill="1" applyBorder="1" applyAlignment="1" applyProtection="1">
      <alignment horizontal="center" vertical="center" wrapText="1"/>
      <protection locked="0"/>
    </xf>
    <xf numFmtId="0" fontId="0" fillId="0" borderId="108" xfId="0" applyFill="1" applyBorder="1" applyAlignment="1" applyProtection="1">
      <alignment horizontal="center" vertical="center" wrapText="1"/>
      <protection locked="0"/>
    </xf>
    <xf numFmtId="0" fontId="5" fillId="3" borderId="23" xfId="0" applyFont="1" applyFill="1" applyBorder="1" applyAlignment="1" applyProtection="1">
      <alignment horizontal="left" vertical="center"/>
      <protection locked="0"/>
    </xf>
    <xf numFmtId="164" fontId="5" fillId="2" borderId="24" xfId="1" applyNumberFormat="1" applyFont="1" applyFill="1" applyBorder="1" applyAlignment="1" applyProtection="1">
      <alignment horizontal="left" vertical="center"/>
      <protection locked="0"/>
    </xf>
    <xf numFmtId="0" fontId="5" fillId="0" borderId="26" xfId="0" applyFont="1" applyFill="1" applyBorder="1" applyAlignment="1" applyProtection="1">
      <alignment horizontal="left" vertical="center" wrapText="1"/>
      <protection locked="0"/>
    </xf>
    <xf numFmtId="164" fontId="4" fillId="2" borderId="33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34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35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40" xfId="1" applyNumberFormat="1" applyFont="1" applyFill="1" applyBorder="1" applyAlignment="1" applyProtection="1">
      <alignment horizontal="left" vertical="center" wrapText="1"/>
      <protection locked="0"/>
    </xf>
    <xf numFmtId="1" fontId="4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54" xfId="0" applyFont="1" applyFill="1" applyBorder="1" applyAlignment="1" applyProtection="1">
      <alignment horizontal="center" vertical="center" wrapText="1"/>
      <protection locked="0"/>
    </xf>
    <xf numFmtId="1" fontId="4" fillId="2" borderId="55" xfId="0" applyNumberFormat="1" applyFont="1" applyFill="1" applyBorder="1" applyAlignment="1" applyProtection="1">
      <alignment horizontal="left" vertical="center" wrapText="1"/>
      <protection locked="0"/>
    </xf>
    <xf numFmtId="1" fontId="4" fillId="2" borderId="59" xfId="0" applyNumberFormat="1" applyFont="1" applyFill="1" applyBorder="1" applyAlignment="1" applyProtection="1">
      <alignment horizontal="left" vertical="center" wrapText="1"/>
      <protection locked="0"/>
    </xf>
    <xf numFmtId="1" fontId="4" fillId="2" borderId="60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74" xfId="0" applyFill="1" applyBorder="1" applyAlignment="1" applyProtection="1">
      <alignment horizontal="center" vertical="center" wrapText="1"/>
      <protection locked="0"/>
    </xf>
    <xf numFmtId="1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76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8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90" xfId="0" applyBorder="1" applyAlignment="1" applyProtection="1">
      <alignment horizontal="center" vertical="center" wrapText="1"/>
      <protection locked="0"/>
    </xf>
    <xf numFmtId="0" fontId="0" fillId="0" borderId="99" xfId="0" applyBorder="1" applyAlignment="1" applyProtection="1">
      <alignment horizontal="center" vertical="center" wrapText="1"/>
      <protection locked="0"/>
    </xf>
    <xf numFmtId="0" fontId="0" fillId="0" borderId="100" xfId="0" applyBorder="1" applyAlignment="1" applyProtection="1">
      <alignment horizontal="center" vertical="center" wrapText="1"/>
      <protection locked="0"/>
    </xf>
    <xf numFmtId="0" fontId="5" fillId="3" borderId="109" xfId="0" applyFont="1" applyFill="1" applyBorder="1" applyAlignment="1" applyProtection="1">
      <alignment horizontal="left" vertical="center"/>
      <protection locked="0"/>
    </xf>
    <xf numFmtId="164" fontId="5" fillId="2" borderId="110" xfId="1" applyNumberFormat="1" applyFont="1" applyFill="1" applyBorder="1" applyAlignment="1" applyProtection="1">
      <alignment horizontal="left" vertical="center"/>
      <protection locked="0"/>
    </xf>
    <xf numFmtId="0" fontId="5" fillId="0" borderId="112" xfId="0" applyFont="1" applyFill="1" applyBorder="1" applyAlignment="1" applyProtection="1">
      <alignment horizontal="left" vertical="center" wrapText="1"/>
      <protection locked="0"/>
    </xf>
    <xf numFmtId="164" fontId="4" fillId="2" borderId="36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37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38" xfId="1" applyNumberFormat="1" applyFont="1" applyFill="1" applyBorder="1" applyAlignment="1" applyProtection="1">
      <alignment horizontal="left" vertical="center" wrapText="1"/>
      <protection locked="0"/>
    </xf>
    <xf numFmtId="164" fontId="4" fillId="2" borderId="41" xfId="1" applyNumberFormat="1" applyFont="1" applyFill="1" applyBorder="1" applyAlignment="1" applyProtection="1">
      <alignment horizontal="left" vertical="center" wrapText="1"/>
      <protection locked="0"/>
    </xf>
    <xf numFmtId="1" fontId="4" fillId="2" borderId="56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57" xfId="0" applyFont="1" applyFill="1" applyBorder="1" applyAlignment="1" applyProtection="1">
      <alignment horizontal="center" vertical="center" wrapText="1"/>
      <protection locked="0"/>
    </xf>
    <xf numFmtId="1" fontId="4" fillId="2" borderId="58" xfId="0" applyNumberFormat="1" applyFont="1" applyFill="1" applyBorder="1" applyAlignment="1" applyProtection="1">
      <alignment horizontal="left" vertical="center" wrapText="1"/>
      <protection locked="0"/>
    </xf>
    <xf numFmtId="1" fontId="4" fillId="2" borderId="62" xfId="0" applyNumberFormat="1" applyFont="1" applyFill="1" applyBorder="1" applyAlignment="1" applyProtection="1">
      <alignment horizontal="left" vertical="center" wrapText="1"/>
      <protection locked="0"/>
    </xf>
    <xf numFmtId="1" fontId="4" fillId="2" borderId="63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77" xfId="0" applyFill="1" applyBorder="1" applyAlignment="1" applyProtection="1">
      <alignment horizontal="center" vertical="center" wrapText="1"/>
      <protection locked="0"/>
    </xf>
    <xf numFmtId="1" fontId="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78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79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9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92" xfId="0" applyBorder="1" applyAlignment="1" applyProtection="1">
      <alignment horizontal="center" vertical="center" wrapText="1"/>
      <protection locked="0"/>
    </xf>
    <xf numFmtId="0" fontId="0" fillId="0" borderId="101" xfId="0" applyBorder="1" applyAlignment="1" applyProtection="1">
      <alignment horizontal="center" vertical="center" wrapText="1"/>
      <protection locked="0"/>
    </xf>
    <xf numFmtId="0" fontId="0" fillId="0" borderId="102" xfId="0" applyBorder="1" applyAlignment="1" applyProtection="1">
      <alignment horizontal="center" vertical="center" wrapText="1"/>
      <protection locked="0"/>
    </xf>
    <xf numFmtId="0" fontId="0" fillId="0" borderId="0" xfId="0" applyProtection="1"/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165" fontId="4" fillId="2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0" fontId="15" fillId="0" borderId="0" xfId="0" applyFont="1" applyAlignment="1">
      <alignment horizontal="left" vertical="top"/>
    </xf>
    <xf numFmtId="0" fontId="0" fillId="0" borderId="160" xfId="0" applyBorder="1"/>
    <xf numFmtId="0" fontId="0" fillId="0" borderId="161" xfId="0" applyBorder="1"/>
    <xf numFmtId="0" fontId="0" fillId="0" borderId="162" xfId="0" applyBorder="1"/>
    <xf numFmtId="0" fontId="0" fillId="0" borderId="163" xfId="0" applyBorder="1"/>
    <xf numFmtId="0" fontId="0" fillId="0" borderId="164" xfId="0" applyBorder="1"/>
    <xf numFmtId="0" fontId="0" fillId="0" borderId="165" xfId="0" applyBorder="1"/>
    <xf numFmtId="0" fontId="0" fillId="0" borderId="166" xfId="0" applyBorder="1"/>
    <xf numFmtId="0" fontId="0" fillId="0" borderId="167" xfId="0" applyBorder="1"/>
    <xf numFmtId="0" fontId="1" fillId="0" borderId="174" xfId="0" applyFont="1" applyBorder="1" applyAlignment="1">
      <alignment horizontal="center"/>
    </xf>
    <xf numFmtId="0" fontId="1" fillId="0" borderId="175" xfId="0" applyFont="1" applyBorder="1" applyAlignment="1">
      <alignment horizontal="center"/>
    </xf>
    <xf numFmtId="0" fontId="1" fillId="5" borderId="178" xfId="0" applyFont="1" applyFill="1" applyBorder="1" applyAlignment="1" applyProtection="1">
      <alignment horizontal="center" vertical="center" wrapText="1"/>
    </xf>
    <xf numFmtId="164" fontId="4" fillId="7" borderId="179" xfId="1" applyNumberFormat="1" applyFont="1" applyFill="1" applyBorder="1" applyAlignment="1" applyProtection="1">
      <alignment horizontal="center" vertical="center" wrapText="1"/>
    </xf>
    <xf numFmtId="164" fontId="4" fillId="7" borderId="180" xfId="1" applyNumberFormat="1" applyFont="1" applyFill="1" applyBorder="1" applyAlignment="1" applyProtection="1">
      <alignment horizontal="center" vertical="center" wrapText="1"/>
    </xf>
    <xf numFmtId="164" fontId="4" fillId="7" borderId="181" xfId="1" applyNumberFormat="1" applyFont="1" applyFill="1" applyBorder="1" applyAlignment="1" applyProtection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164" fontId="4" fillId="9" borderId="31" xfId="1" applyNumberFormat="1" applyFont="1" applyFill="1" applyBorder="1" applyAlignment="1" applyProtection="1">
      <alignment horizontal="left" vertical="center" wrapText="1"/>
    </xf>
    <xf numFmtId="164" fontId="4" fillId="9" borderId="34" xfId="1" applyNumberFormat="1" applyFont="1" applyFill="1" applyBorder="1" applyAlignment="1" applyProtection="1">
      <alignment horizontal="left" vertical="center" wrapText="1"/>
    </xf>
    <xf numFmtId="164" fontId="4" fillId="9" borderId="37" xfId="1" applyNumberFormat="1" applyFont="1" applyFill="1" applyBorder="1" applyAlignment="1" applyProtection="1">
      <alignment horizontal="left" vertical="center" wrapText="1"/>
    </xf>
    <xf numFmtId="0" fontId="16" fillId="0" borderId="0" xfId="0" applyFont="1"/>
    <xf numFmtId="0" fontId="17" fillId="0" borderId="0" xfId="0" applyFont="1"/>
    <xf numFmtId="0" fontId="18" fillId="0" borderId="0" xfId="3"/>
    <xf numFmtId="0" fontId="21" fillId="0" borderId="0" xfId="3" applyFont="1"/>
    <xf numFmtId="0" fontId="18" fillId="0" borderId="0" xfId="3" applyFill="1"/>
    <xf numFmtId="0" fontId="20" fillId="0" borderId="0" xfId="3" applyFont="1" applyFill="1"/>
    <xf numFmtId="0" fontId="23" fillId="0" borderId="0" xfId="3" applyFont="1" applyFill="1"/>
    <xf numFmtId="170" fontId="22" fillId="0" borderId="0" xfId="3" applyNumberFormat="1" applyFont="1" applyFill="1" applyAlignment="1">
      <alignment horizontal="left" indent="3"/>
    </xf>
    <xf numFmtId="0" fontId="22" fillId="0" borderId="0" xfId="3" applyFont="1" applyFill="1" applyAlignment="1">
      <alignment horizontal="left" indent="3"/>
    </xf>
    <xf numFmtId="0" fontId="20" fillId="0" borderId="0" xfId="3" applyFont="1" applyAlignment="1">
      <alignment vertical="top"/>
    </xf>
    <xf numFmtId="0" fontId="24" fillId="0" borderId="0" xfId="3" quotePrefix="1" applyFont="1" applyAlignment="1"/>
    <xf numFmtId="0" fontId="25" fillId="0" borderId="0" xfId="3" applyFont="1"/>
    <xf numFmtId="0" fontId="27" fillId="0" borderId="0" xfId="4" applyFont="1" applyFill="1" applyAlignment="1" applyProtection="1"/>
    <xf numFmtId="0" fontId="28" fillId="0" borderId="0" xfId="3" applyFont="1" applyFill="1" applyAlignment="1">
      <alignment vertical="center"/>
    </xf>
    <xf numFmtId="0" fontId="28" fillId="0" borderId="0" xfId="3" applyFont="1" applyFill="1"/>
    <xf numFmtId="0" fontId="29" fillId="0" borderId="0" xfId="4" applyFont="1" applyFill="1" applyAlignment="1" applyProtection="1"/>
    <xf numFmtId="0" fontId="27" fillId="0" borderId="0" xfId="4" quotePrefix="1" applyFont="1" applyFill="1" applyAlignment="1" applyProtection="1"/>
    <xf numFmtId="0" fontId="31" fillId="0" borderId="0" xfId="3" applyFont="1" applyFill="1"/>
    <xf numFmtId="0" fontId="1" fillId="0" borderId="184" xfId="0" applyFont="1" applyFill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43" fontId="1" fillId="0" borderId="0" xfId="1" applyFont="1"/>
    <xf numFmtId="171" fontId="0" fillId="0" borderId="0" xfId="1" applyNumberFormat="1" applyFont="1"/>
    <xf numFmtId="43" fontId="8" fillId="0" borderId="0" xfId="1" applyFont="1"/>
    <xf numFmtId="172" fontId="5" fillId="2" borderId="21" xfId="1" applyNumberFormat="1" applyFont="1" applyFill="1" applyBorder="1" applyAlignment="1" applyProtection="1">
      <alignment horizontal="left" vertical="center"/>
      <protection locked="0"/>
    </xf>
    <xf numFmtId="172" fontId="5" fillId="2" borderId="25" xfId="1" applyNumberFormat="1" applyFont="1" applyFill="1" applyBorder="1" applyAlignment="1" applyProtection="1">
      <alignment horizontal="left" vertical="center"/>
      <protection locked="0"/>
    </xf>
    <xf numFmtId="172" fontId="5" fillId="2" borderId="111" xfId="1" applyNumberFormat="1" applyFont="1" applyFill="1" applyBorder="1" applyAlignment="1" applyProtection="1">
      <alignment horizontal="left" vertical="center"/>
      <protection locked="0"/>
    </xf>
    <xf numFmtId="0" fontId="0" fillId="0" borderId="190" xfId="0" applyBorder="1"/>
    <xf numFmtId="0" fontId="0" fillId="0" borderId="193" xfId="0" applyBorder="1"/>
    <xf numFmtId="0" fontId="1" fillId="0" borderId="196" xfId="0" applyFont="1" applyBorder="1" applyAlignment="1">
      <alignment horizontal="center" vertical="center" wrapText="1"/>
    </xf>
    <xf numFmtId="0" fontId="0" fillId="0" borderId="199" xfId="0" applyBorder="1"/>
    <xf numFmtId="173" fontId="0" fillId="0" borderId="202" xfId="2" applyNumberFormat="1" applyFont="1" applyBorder="1" applyAlignment="1">
      <alignment horizontal="right" indent="1"/>
    </xf>
    <xf numFmtId="173" fontId="0" fillId="0" borderId="204" xfId="2" applyNumberFormat="1" applyFont="1" applyBorder="1" applyAlignment="1">
      <alignment horizontal="right" indent="1"/>
    </xf>
    <xf numFmtId="173" fontId="0" fillId="0" borderId="206" xfId="2" applyNumberFormat="1" applyFont="1" applyBorder="1" applyAlignment="1">
      <alignment horizontal="right" indent="1"/>
    </xf>
    <xf numFmtId="164" fontId="0" fillId="0" borderId="201" xfId="1" applyNumberFormat="1" applyFont="1" applyBorder="1" applyAlignment="1">
      <alignment horizontal="right" indent="1"/>
    </xf>
    <xf numFmtId="174" fontId="0" fillId="0" borderId="202" xfId="2" applyNumberFormat="1" applyFont="1" applyBorder="1" applyAlignment="1">
      <alignment horizontal="right" indent="1"/>
    </xf>
    <xf numFmtId="164" fontId="0" fillId="0" borderId="203" xfId="1" applyNumberFormat="1" applyFont="1" applyBorder="1" applyAlignment="1">
      <alignment horizontal="right" indent="1"/>
    </xf>
    <xf numFmtId="174" fontId="0" fillId="0" borderId="204" xfId="2" applyNumberFormat="1" applyFont="1" applyBorder="1" applyAlignment="1">
      <alignment horizontal="right" indent="1"/>
    </xf>
    <xf numFmtId="164" fontId="0" fillId="0" borderId="205" xfId="1" applyNumberFormat="1" applyFont="1" applyBorder="1" applyAlignment="1">
      <alignment horizontal="right" indent="1"/>
    </xf>
    <xf numFmtId="174" fontId="0" fillId="0" borderId="206" xfId="2" applyNumberFormat="1" applyFont="1" applyBorder="1" applyAlignment="1">
      <alignment horizontal="right" indent="1"/>
    </xf>
    <xf numFmtId="172" fontId="0" fillId="0" borderId="201" xfId="1" applyNumberFormat="1" applyFont="1" applyBorder="1" applyAlignment="1">
      <alignment horizontal="right" indent="1"/>
    </xf>
    <xf numFmtId="172" fontId="0" fillId="0" borderId="203" xfId="1" applyNumberFormat="1" applyFont="1" applyBorder="1" applyAlignment="1">
      <alignment horizontal="right" indent="1"/>
    </xf>
    <xf numFmtId="172" fontId="0" fillId="0" borderId="205" xfId="1" applyNumberFormat="1" applyFont="1" applyBorder="1" applyAlignment="1">
      <alignment horizontal="right" indent="1"/>
    </xf>
    <xf numFmtId="174" fontId="0" fillId="0" borderId="207" xfId="2" applyNumberFormat="1" applyFont="1" applyBorder="1" applyAlignment="1">
      <alignment horizontal="right" indent="1"/>
    </xf>
    <xf numFmtId="174" fontId="0" fillId="0" borderId="208" xfId="2" applyNumberFormat="1" applyFont="1" applyBorder="1" applyAlignment="1">
      <alignment horizontal="right" indent="1"/>
    </xf>
    <xf numFmtId="174" fontId="0" fillId="0" borderId="209" xfId="2" applyNumberFormat="1" applyFont="1" applyBorder="1" applyAlignment="1">
      <alignment horizontal="right" indent="1"/>
    </xf>
    <xf numFmtId="0" fontId="1" fillId="0" borderId="197" xfId="0" applyFont="1" applyBorder="1" applyAlignment="1">
      <alignment horizontal="center" vertical="center" wrapText="1"/>
    </xf>
    <xf numFmtId="0" fontId="0" fillId="0" borderId="200" xfId="0" applyBorder="1"/>
    <xf numFmtId="0" fontId="0" fillId="0" borderId="191" xfId="0" applyBorder="1"/>
    <xf numFmtId="0" fontId="0" fillId="0" borderId="194" xfId="0" applyBorder="1"/>
    <xf numFmtId="175" fontId="0" fillId="0" borderId="210" xfId="1" applyNumberFormat="1" applyFont="1" applyBorder="1" applyAlignment="1">
      <alignment horizontal="right" indent="1"/>
    </xf>
    <xf numFmtId="175" fontId="0" fillId="0" borderId="211" xfId="1" applyNumberFormat="1" applyFont="1" applyBorder="1" applyAlignment="1">
      <alignment horizontal="right" indent="1"/>
    </xf>
    <xf numFmtId="175" fontId="0" fillId="0" borderId="212" xfId="1" applyNumberFormat="1" applyFont="1" applyBorder="1" applyAlignment="1">
      <alignment horizontal="right" indent="1"/>
    </xf>
    <xf numFmtId="0" fontId="33" fillId="5" borderId="0" xfId="0" applyFont="1" applyFill="1"/>
    <xf numFmtId="0" fontId="1" fillId="0" borderId="223" xfId="0" applyFont="1" applyBorder="1" applyAlignment="1">
      <alignment horizontal="center" vertical="center" wrapText="1"/>
    </xf>
    <xf numFmtId="0" fontId="0" fillId="0" borderId="224" xfId="0" applyBorder="1"/>
    <xf numFmtId="0" fontId="0" fillId="0" borderId="225" xfId="0" applyBorder="1"/>
    <xf numFmtId="0" fontId="0" fillId="0" borderId="226" xfId="0" applyBorder="1"/>
    <xf numFmtId="9" fontId="0" fillId="0" borderId="0" xfId="0" applyNumberFormat="1"/>
    <xf numFmtId="0" fontId="34" fillId="0" borderId="0" xfId="0" applyFont="1" applyAlignment="1">
      <alignment horizontal="right" vertical="top" indent="1"/>
    </xf>
    <xf numFmtId="0" fontId="1" fillId="0" borderId="184" xfId="0" applyFont="1" applyFill="1" applyBorder="1" applyAlignment="1">
      <alignment horizontal="center" vertical="center"/>
    </xf>
    <xf numFmtId="0" fontId="36" fillId="0" borderId="195" xfId="0" applyFont="1" applyBorder="1" applyAlignment="1">
      <alignment horizontal="center" vertical="center" wrapText="1"/>
    </xf>
    <xf numFmtId="164" fontId="35" fillId="0" borderId="198" xfId="1" applyNumberFormat="1" applyFont="1" applyBorder="1" applyAlignment="1">
      <alignment horizontal="left" indent="1"/>
    </xf>
    <xf numFmtId="164" fontId="35" fillId="0" borderId="189" xfId="1" applyNumberFormat="1" applyFont="1" applyBorder="1" applyAlignment="1">
      <alignment horizontal="left" indent="1"/>
    </xf>
    <xf numFmtId="164" fontId="35" fillId="0" borderId="192" xfId="1" applyNumberFormat="1" applyFont="1" applyBorder="1" applyAlignment="1">
      <alignment horizontal="left" indent="1"/>
    </xf>
    <xf numFmtId="0" fontId="0" fillId="8" borderId="227" xfId="0" applyFont="1" applyFill="1" applyBorder="1" applyAlignment="1" applyProtection="1">
      <alignment horizontal="center" vertical="center" wrapText="1"/>
      <protection hidden="1"/>
    </xf>
    <xf numFmtId="176" fontId="5" fillId="9" borderId="21" xfId="1" applyNumberFormat="1" applyFont="1" applyFill="1" applyBorder="1" applyAlignment="1" applyProtection="1">
      <alignment horizontal="left" vertical="center"/>
      <protection hidden="1"/>
    </xf>
    <xf numFmtId="176" fontId="5" fillId="9" borderId="25" xfId="1" applyNumberFormat="1" applyFont="1" applyFill="1" applyBorder="1" applyAlignment="1" applyProtection="1">
      <alignment horizontal="left" vertical="center"/>
      <protection hidden="1"/>
    </xf>
    <xf numFmtId="176" fontId="5" fillId="9" borderId="111" xfId="1" applyNumberFormat="1" applyFont="1" applyFill="1" applyBorder="1" applyAlignment="1" applyProtection="1">
      <alignment horizontal="left" vertical="center"/>
      <protection hidden="1"/>
    </xf>
    <xf numFmtId="1" fontId="0" fillId="0" borderId="233" xfId="0" applyNumberFormat="1" applyBorder="1"/>
    <xf numFmtId="0" fontId="0" fillId="0" borderId="233" xfId="0" applyBorder="1"/>
    <xf numFmtId="0" fontId="0" fillId="0" borderId="234" xfId="0" applyBorder="1"/>
    <xf numFmtId="0" fontId="0" fillId="0" borderId="235" xfId="0" applyBorder="1"/>
    <xf numFmtId="0" fontId="0" fillId="0" borderId="236" xfId="0" applyBorder="1"/>
    <xf numFmtId="0" fontId="0" fillId="0" borderId="0" xfId="0" applyAlignment="1">
      <alignment vertical="center"/>
    </xf>
    <xf numFmtId="0" fontId="0" fillId="0" borderId="176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1" fontId="0" fillId="0" borderId="232" xfId="0" applyNumberFormat="1" applyBorder="1" applyAlignment="1" applyProtection="1">
      <alignment vertical="center"/>
      <protection locked="0"/>
    </xf>
    <xf numFmtId="0" fontId="0" fillId="0" borderId="168" xfId="0" applyBorder="1" applyAlignment="1" applyProtection="1">
      <alignment horizontal="left" vertical="center" wrapText="1"/>
      <protection locked="0"/>
    </xf>
    <xf numFmtId="0" fontId="0" fillId="0" borderId="169" xfId="0" applyBorder="1" applyAlignment="1" applyProtection="1">
      <alignment horizontal="left" vertical="center" wrapText="1"/>
      <protection locked="0"/>
    </xf>
    <xf numFmtId="0" fontId="0" fillId="0" borderId="228" xfId="0" applyBorder="1" applyAlignment="1" applyProtection="1">
      <alignment vertical="center"/>
      <protection locked="0"/>
    </xf>
    <xf numFmtId="0" fontId="0" fillId="0" borderId="170" xfId="0" applyBorder="1" applyAlignment="1" applyProtection="1">
      <alignment horizontal="left" vertical="center" wrapText="1"/>
      <protection locked="0"/>
    </xf>
    <xf numFmtId="0" fontId="0" fillId="0" borderId="171" xfId="0" applyBorder="1" applyAlignment="1" applyProtection="1">
      <alignment horizontal="left" vertical="center" wrapText="1"/>
      <protection locked="0"/>
    </xf>
    <xf numFmtId="0" fontId="0" fillId="0" borderId="229" xfId="0" applyBorder="1" applyAlignment="1" applyProtection="1">
      <alignment vertical="center"/>
      <protection locked="0"/>
    </xf>
    <xf numFmtId="0" fontId="8" fillId="10" borderId="0" xfId="0" applyFont="1" applyFill="1"/>
    <xf numFmtId="0" fontId="37" fillId="11" borderId="0" xfId="0" applyFont="1" applyFill="1"/>
    <xf numFmtId="0" fontId="0" fillId="11" borderId="0" xfId="0" applyFill="1"/>
    <xf numFmtId="0" fontId="38" fillId="0" borderId="0" xfId="0" applyFont="1"/>
    <xf numFmtId="0" fontId="1" fillId="12" borderId="0" xfId="0" applyFont="1" applyFill="1"/>
    <xf numFmtId="0" fontId="0" fillId="11" borderId="0" xfId="0" applyFill="1" applyBorder="1"/>
    <xf numFmtId="0" fontId="0" fillId="11" borderId="160" xfId="0" applyFill="1" applyBorder="1"/>
    <xf numFmtId="0" fontId="1" fillId="0" borderId="178" xfId="0" applyFont="1" applyFill="1" applyBorder="1" applyAlignment="1">
      <alignment horizontal="center" vertical="center" wrapText="1"/>
    </xf>
    <xf numFmtId="0" fontId="1" fillId="5" borderId="178" xfId="0" applyFont="1" applyFill="1" applyBorder="1" applyAlignment="1">
      <alignment horizontal="center" vertical="center" wrapText="1"/>
    </xf>
    <xf numFmtId="164" fontId="4" fillId="7" borderId="179" xfId="1" applyNumberFormat="1" applyFont="1" applyFill="1" applyBorder="1" applyAlignment="1" applyProtection="1">
      <alignment horizontal="left" vertical="center" wrapText="1"/>
      <protection locked="0"/>
    </xf>
    <xf numFmtId="164" fontId="4" fillId="7" borderId="180" xfId="1" applyNumberFormat="1" applyFont="1" applyFill="1" applyBorder="1" applyAlignment="1" applyProtection="1">
      <alignment horizontal="left" vertical="center" wrapText="1"/>
      <protection locked="0"/>
    </xf>
    <xf numFmtId="164" fontId="4" fillId="7" borderId="181" xfId="1" applyNumberFormat="1" applyFont="1" applyFill="1" applyBorder="1" applyAlignment="1" applyProtection="1">
      <alignment horizontal="left" vertical="center" wrapText="1"/>
      <protection locked="0"/>
    </xf>
    <xf numFmtId="0" fontId="1" fillId="5" borderId="184" xfId="0" applyFont="1" applyFill="1" applyBorder="1" applyAlignment="1">
      <alignment horizontal="center" vertical="center"/>
    </xf>
    <xf numFmtId="164" fontId="39" fillId="7" borderId="179" xfId="1" applyNumberFormat="1" applyFont="1" applyFill="1" applyBorder="1" applyAlignment="1" applyProtection="1">
      <alignment horizontal="left" vertical="center" wrapText="1"/>
      <protection locked="0"/>
    </xf>
    <xf numFmtId="164" fontId="39" fillId="7" borderId="180" xfId="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/>
    <xf numFmtId="164" fontId="39" fillId="7" borderId="181" xfId="1" applyNumberFormat="1" applyFont="1" applyFill="1" applyBorder="1" applyAlignment="1" applyProtection="1">
      <alignment horizontal="left" vertical="center" wrapText="1"/>
      <protection locked="0"/>
    </xf>
    <xf numFmtId="0" fontId="1" fillId="0" borderId="239" xfId="0" applyFont="1" applyFill="1" applyBorder="1" applyAlignment="1">
      <alignment horizontal="center" vertical="center" wrapText="1"/>
    </xf>
    <xf numFmtId="164" fontId="40" fillId="0" borderId="179" xfId="1" applyNumberFormat="1" applyFont="1" applyFill="1" applyBorder="1" applyAlignment="1" applyProtection="1">
      <alignment horizontal="center" vertical="center" wrapText="1"/>
    </xf>
    <xf numFmtId="164" fontId="40" fillId="0" borderId="180" xfId="1" applyNumberFormat="1" applyFont="1" applyFill="1" applyBorder="1" applyAlignment="1" applyProtection="1">
      <alignment horizontal="center" vertical="center" wrapText="1"/>
    </xf>
    <xf numFmtId="164" fontId="40" fillId="0" borderId="181" xfId="1" applyNumberFormat="1" applyFont="1" applyFill="1" applyBorder="1" applyAlignment="1" applyProtection="1">
      <alignment horizontal="center" vertical="center" wrapText="1"/>
    </xf>
    <xf numFmtId="164" fontId="40" fillId="0" borderId="179" xfId="1" applyNumberFormat="1" applyFont="1" applyFill="1" applyBorder="1" applyAlignment="1" applyProtection="1">
      <alignment horizontal="left" vertical="center" wrapText="1"/>
    </xf>
    <xf numFmtId="164" fontId="40" fillId="0" borderId="180" xfId="1" applyNumberFormat="1" applyFont="1" applyFill="1" applyBorder="1" applyAlignment="1" applyProtection="1">
      <alignment horizontal="left" vertical="center" wrapText="1"/>
    </xf>
    <xf numFmtId="164" fontId="40" fillId="0" borderId="181" xfId="1" applyNumberFormat="1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12" borderId="160" xfId="0" applyFont="1" applyFill="1" applyBorder="1"/>
    <xf numFmtId="0" fontId="0" fillId="11" borderId="240" xfId="0" applyFill="1" applyBorder="1"/>
    <xf numFmtId="164" fontId="4" fillId="7" borderId="241" xfId="1" applyNumberFormat="1" applyFont="1" applyFill="1" applyBorder="1" applyAlignment="1" applyProtection="1">
      <alignment horizontal="left" vertical="center" wrapText="1"/>
      <protection locked="0"/>
    </xf>
    <xf numFmtId="164" fontId="4" fillId="7" borderId="242" xfId="1" applyNumberFormat="1" applyFont="1" applyFill="1" applyBorder="1" applyAlignment="1" applyProtection="1">
      <alignment horizontal="left" vertical="center" wrapText="1"/>
      <protection locked="0"/>
    </xf>
    <xf numFmtId="164" fontId="39" fillId="7" borderId="242" xfId="1" applyNumberFormat="1" applyFont="1" applyFill="1" applyBorder="1" applyAlignment="1" applyProtection="1">
      <alignment horizontal="left" vertical="center" wrapText="1"/>
      <protection locked="0"/>
    </xf>
    <xf numFmtId="164" fontId="40" fillId="0" borderId="242" xfId="1" applyNumberFormat="1" applyFont="1" applyFill="1" applyBorder="1" applyAlignment="1" applyProtection="1">
      <alignment horizontal="center" vertical="center" wrapText="1"/>
    </xf>
    <xf numFmtId="164" fontId="4" fillId="7" borderId="243" xfId="1" applyNumberFormat="1" applyFont="1" applyFill="1" applyBorder="1" applyAlignment="1" applyProtection="1">
      <alignment horizontal="left" vertical="center" wrapText="1"/>
      <protection locked="0"/>
    </xf>
    <xf numFmtId="164" fontId="4" fillId="7" borderId="244" xfId="1" applyNumberFormat="1" applyFont="1" applyFill="1" applyBorder="1" applyAlignment="1" applyProtection="1">
      <alignment horizontal="left" vertical="center" wrapText="1"/>
      <protection locked="0"/>
    </xf>
    <xf numFmtId="164" fontId="39" fillId="7" borderId="244" xfId="1" applyNumberFormat="1" applyFont="1" applyFill="1" applyBorder="1" applyAlignment="1" applyProtection="1">
      <alignment horizontal="left" vertical="center" wrapText="1"/>
      <protection locked="0"/>
    </xf>
    <xf numFmtId="164" fontId="40" fillId="0" borderId="244" xfId="1" applyNumberFormat="1" applyFont="1" applyFill="1" applyBorder="1" applyAlignment="1" applyProtection="1">
      <alignment horizontal="center" vertical="center" wrapText="1"/>
    </xf>
    <xf numFmtId="0" fontId="0" fillId="0" borderId="232" xfId="0" applyBorder="1" applyAlignment="1" applyProtection="1">
      <alignment vertical="center"/>
      <protection locked="0"/>
    </xf>
    <xf numFmtId="1" fontId="0" fillId="3" borderId="74" xfId="0" applyNumberFormat="1" applyFill="1" applyBorder="1" applyAlignment="1" applyProtection="1">
      <alignment horizontal="center" vertical="center" wrapText="1"/>
      <protection locked="0"/>
    </xf>
    <xf numFmtId="1" fontId="0" fillId="0" borderId="90" xfId="0" applyNumberFormat="1" applyBorder="1" applyAlignment="1" applyProtection="1">
      <alignment horizontal="center" vertical="center" wrapText="1"/>
      <protection locked="0"/>
    </xf>
    <xf numFmtId="0" fontId="0" fillId="0" borderId="246" xfId="0" applyBorder="1"/>
    <xf numFmtId="0" fontId="43" fillId="0" borderId="0" xfId="3" applyFont="1"/>
    <xf numFmtId="0" fontId="42" fillId="0" borderId="0" xfId="0" applyFont="1" applyAlignment="1">
      <alignment wrapText="1"/>
    </xf>
    <xf numFmtId="0" fontId="0" fillId="0" borderId="228" xfId="0" applyBorder="1" applyAlignment="1" applyProtection="1">
      <alignment vertical="center" wrapText="1"/>
      <protection locked="0"/>
    </xf>
    <xf numFmtId="0" fontId="38" fillId="0" borderId="0" xfId="0" applyFont="1" applyAlignment="1">
      <alignment horizontal="center"/>
    </xf>
    <xf numFmtId="0" fontId="2" fillId="0" borderId="103" xfId="0" applyFont="1" applyFill="1" applyBorder="1" applyAlignment="1">
      <alignment horizontal="center" vertical="center" wrapText="1"/>
    </xf>
    <xf numFmtId="0" fontId="2" fillId="0" borderId="10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93" xfId="0" applyFont="1" applyFill="1" applyBorder="1" applyAlignment="1">
      <alignment horizontal="center" vertical="center" wrapText="1"/>
    </xf>
    <xf numFmtId="0" fontId="2" fillId="0" borderId="94" xfId="0" applyFont="1" applyFill="1" applyBorder="1" applyAlignment="1">
      <alignment horizontal="center" vertical="center" wrapText="1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80" xfId="0" applyFont="1" applyFill="1" applyBorder="1" applyAlignment="1">
      <alignment horizontal="center" vertical="center"/>
    </xf>
    <xf numFmtId="0" fontId="2" fillId="0" borderId="81" xfId="0" applyFont="1" applyFill="1" applyBorder="1" applyAlignment="1">
      <alignment horizontal="center" vertical="center"/>
    </xf>
    <xf numFmtId="0" fontId="2" fillId="0" borderId="82" xfId="0" applyFont="1" applyFill="1" applyBorder="1" applyAlignment="1">
      <alignment horizontal="center" vertical="center"/>
    </xf>
    <xf numFmtId="0" fontId="1" fillId="0" borderId="125" xfId="0" applyFont="1" applyFill="1" applyBorder="1" applyAlignment="1">
      <alignment horizontal="center" vertical="center"/>
    </xf>
    <xf numFmtId="0" fontId="1" fillId="0" borderId="184" xfId="0" applyFont="1" applyFill="1" applyBorder="1" applyAlignment="1">
      <alignment horizontal="center" vertical="center"/>
    </xf>
    <xf numFmtId="0" fontId="1" fillId="0" borderId="185" xfId="0" applyFont="1" applyFill="1" applyBorder="1" applyAlignment="1">
      <alignment horizontal="center" vertical="center"/>
    </xf>
    <xf numFmtId="0" fontId="1" fillId="0" borderId="186" xfId="0" applyFont="1" applyFill="1" applyBorder="1" applyAlignment="1">
      <alignment horizontal="center" vertical="center" wrapText="1"/>
    </xf>
    <xf numFmtId="0" fontId="1" fillId="0" borderId="187" xfId="0" applyFont="1" applyFill="1" applyBorder="1" applyAlignment="1">
      <alignment horizontal="center" vertical="center" wrapText="1"/>
    </xf>
    <xf numFmtId="0" fontId="1" fillId="0" borderId="188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4" fillId="0" borderId="125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/>
    </xf>
    <xf numFmtId="0" fontId="12" fillId="0" borderId="125" xfId="0" applyFont="1" applyBorder="1" applyAlignment="1">
      <alignment horizontal="center" vertical="center"/>
    </xf>
    <xf numFmtId="0" fontId="12" fillId="0" borderId="130" xfId="0" applyFont="1" applyBorder="1" applyAlignment="1">
      <alignment horizontal="center" vertical="center"/>
    </xf>
    <xf numFmtId="0" fontId="12" fillId="0" borderId="131" xfId="0" applyFont="1" applyBorder="1" applyAlignment="1">
      <alignment horizontal="center" vertical="center"/>
    </xf>
    <xf numFmtId="0" fontId="12" fillId="0" borderId="132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9" fillId="0" borderId="182" xfId="0" applyFont="1" applyBorder="1" applyAlignment="1">
      <alignment vertical="center"/>
    </xf>
    <xf numFmtId="0" fontId="9" fillId="0" borderId="183" xfId="0" applyFont="1" applyBorder="1" applyAlignment="1">
      <alignment vertical="center"/>
    </xf>
    <xf numFmtId="0" fontId="12" fillId="0" borderId="154" xfId="0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9" fillId="0" borderId="126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245" xfId="0" applyFont="1" applyBorder="1" applyAlignment="1">
      <alignment horizontal="center" vertical="center"/>
    </xf>
    <xf numFmtId="0" fontId="0" fillId="0" borderId="220" xfId="0" applyBorder="1" applyAlignment="1">
      <alignment horizontal="center"/>
    </xf>
    <xf numFmtId="0" fontId="0" fillId="0" borderId="221" xfId="0" applyBorder="1" applyAlignment="1">
      <alignment horizontal="center"/>
    </xf>
    <xf numFmtId="0" fontId="0" fillId="0" borderId="222" xfId="0" applyBorder="1" applyAlignment="1">
      <alignment horizontal="center"/>
    </xf>
    <xf numFmtId="0" fontId="1" fillId="0" borderId="216" xfId="0" applyFont="1" applyBorder="1" applyAlignment="1">
      <alignment horizontal="center" vertical="center" wrapText="1"/>
    </xf>
    <xf numFmtId="0" fontId="1" fillId="0" borderId="217" xfId="0" applyFont="1" applyBorder="1" applyAlignment="1">
      <alignment horizontal="center" vertical="center" wrapText="1"/>
    </xf>
    <xf numFmtId="0" fontId="1" fillId="0" borderId="218" xfId="0" applyFont="1" applyBorder="1" applyAlignment="1">
      <alignment horizontal="center" vertical="center" wrapText="1"/>
    </xf>
    <xf numFmtId="0" fontId="1" fillId="0" borderId="219" xfId="0" applyFont="1" applyBorder="1" applyAlignment="1">
      <alignment horizontal="center" vertical="center" wrapText="1"/>
    </xf>
    <xf numFmtId="0" fontId="1" fillId="0" borderId="213" xfId="0" applyFont="1" applyBorder="1" applyAlignment="1">
      <alignment horizontal="right" indent="1"/>
    </xf>
    <xf numFmtId="0" fontId="1" fillId="0" borderId="214" xfId="0" applyFont="1" applyBorder="1" applyAlignment="1">
      <alignment horizontal="right" indent="1"/>
    </xf>
    <xf numFmtId="164" fontId="1" fillId="0" borderId="214" xfId="1" applyNumberFormat="1" applyFont="1" applyBorder="1" applyAlignment="1">
      <alignment horizontal="center"/>
    </xf>
    <xf numFmtId="172" fontId="1" fillId="0" borderId="214" xfId="1" applyNumberFormat="1" applyFont="1" applyBorder="1" applyAlignment="1">
      <alignment horizontal="center"/>
    </xf>
    <xf numFmtId="172" fontId="1" fillId="0" borderId="215" xfId="1" applyNumberFormat="1" applyFont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41" fillId="0" borderId="245" xfId="0" applyFont="1" applyBorder="1" applyAlignment="1">
      <alignment horizontal="center" vertical="center" wrapText="1"/>
    </xf>
    <xf numFmtId="0" fontId="1" fillId="0" borderId="230" xfId="0" applyFont="1" applyBorder="1" applyAlignment="1">
      <alignment horizontal="center" vertical="center"/>
    </xf>
    <xf numFmtId="0" fontId="1" fillId="0" borderId="231" xfId="0" applyFont="1" applyBorder="1" applyAlignment="1">
      <alignment horizontal="center" vertical="center"/>
    </xf>
    <xf numFmtId="0" fontId="1" fillId="0" borderId="237" xfId="0" applyFont="1" applyBorder="1" applyAlignment="1">
      <alignment horizontal="center" vertical="center"/>
    </xf>
    <xf numFmtId="0" fontId="1" fillId="0" borderId="238" xfId="0" applyFont="1" applyBorder="1" applyAlignment="1">
      <alignment horizontal="center" vertical="center"/>
    </xf>
    <xf numFmtId="0" fontId="1" fillId="0" borderId="237" xfId="0" applyFont="1" applyBorder="1" applyAlignment="1">
      <alignment horizontal="center" vertical="center" wrapText="1"/>
    </xf>
    <xf numFmtId="0" fontId="1" fillId="0" borderId="238" xfId="0" applyFont="1" applyBorder="1" applyAlignment="1">
      <alignment horizontal="center" vertical="center" wrapText="1"/>
    </xf>
    <xf numFmtId="0" fontId="2" fillId="0" borderId="172" xfId="0" applyFont="1" applyBorder="1" applyAlignment="1">
      <alignment horizontal="center"/>
    </xf>
    <xf numFmtId="0" fontId="2" fillId="0" borderId="173" xfId="0" applyFont="1" applyBorder="1" applyAlignment="1">
      <alignment horizontal="center"/>
    </xf>
    <xf numFmtId="0" fontId="30" fillId="0" borderId="0" xfId="3" applyFont="1" applyFill="1" applyAlignment="1">
      <alignment horizontal="left" vertical="top" wrapText="1"/>
    </xf>
    <xf numFmtId="0" fontId="30" fillId="0" borderId="0" xfId="3" applyFont="1" applyFill="1" applyAlignment="1">
      <alignment horizontal="justify" vertical="top" wrapText="1"/>
    </xf>
    <xf numFmtId="0" fontId="19" fillId="0" borderId="0" xfId="3" applyFont="1" applyFill="1" applyAlignment="1">
      <alignment horizontal="left"/>
    </xf>
    <xf numFmtId="0" fontId="20" fillId="0" borderId="0" xfId="3" applyFont="1" applyFill="1" applyAlignment="1">
      <alignment horizontal="justify" vertical="top" wrapText="1"/>
    </xf>
    <xf numFmtId="169" fontId="22" fillId="0" borderId="0" xfId="3" applyNumberFormat="1" applyFont="1" applyFill="1" applyAlignment="1">
      <alignment horizontal="left" indent="3"/>
    </xf>
    <xf numFmtId="0" fontId="43" fillId="0" borderId="0" xfId="3" applyFont="1" applyAlignment="1">
      <alignment horizontal="left" vertical="top" wrapText="1"/>
    </xf>
  </cellXfs>
  <cellStyles count="5">
    <cellStyle name="Lien hypertexte" xfId="4" builtinId="8"/>
    <cellStyle name="Milliers" xfId="1" builtinId="3"/>
    <cellStyle name="Normal" xfId="0" builtinId="0"/>
    <cellStyle name="Normal 6 2" xfId="3" xr:uid="{00000000-0005-0000-0000-000003000000}"/>
    <cellStyle name="Pourcentage" xfId="2" builtinId="5"/>
  </cellStyles>
  <dxfs count="27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EAEAEA"/>
        </patternFill>
      </fill>
    </dxf>
    <dxf>
      <fill>
        <patternFill>
          <bgColor rgb="FFDDDDDD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theme="8" tint="0.79998168889431442"/>
        </patternFill>
      </fill>
    </dxf>
    <dxf>
      <font>
        <strike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FF"/>
      <color rgb="FFBEBEBE"/>
      <color rgb="FF969696"/>
      <color rgb="FF99FFCC"/>
      <color rgb="FF66FFFF"/>
      <color rgb="FFCCFFCC"/>
      <color rgb="FFC0C0C0"/>
      <color rgb="FFDDDDDD"/>
      <color rgb="FFEAEAEA"/>
      <color rgb="FF00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title>
      <c:layout>
        <c:manualLayout>
          <c:xMode val="edge"/>
          <c:yMode val="edge"/>
          <c:x val="4.8930446194225714E-2"/>
          <c:y val="2.7777777777777776E-2"/>
        </c:manualLayout>
      </c:layout>
      <c:overlay val="0"/>
      <c:spPr>
        <a:noFill/>
        <a:ln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</c:spPr>
      <c:txPr>
        <a:bodyPr/>
        <a:lstStyle/>
        <a:p>
          <a:pPr>
            <a:defRPr sz="1170" baseline="0"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149932195975503"/>
          <c:y val="0.1759259259259259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Coulisse00!$K$10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FB28-4C40-8982-02AB5D000DC6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FB28-4C40-8982-02AB5D000DC6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Coulisse00!$K$11:$K$12</c:f>
              <c:numCache>
                <c:formatCode>_-* #\ ##0_-;\-* #\ ##0_-;_-* "-"??_-;_-@_-</c:formatCode>
                <c:ptCount val="2"/>
                <c:pt idx="0">
                  <c:v>277950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8-4C40-8982-02AB5D000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8831999125109358"/>
          <c:y val="1.3505030621172356E-2"/>
          <c:w val="0.20056889763779528"/>
          <c:h val="0.18132327209098861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Coulisse00!$AZ$3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42DD-4F5A-8D71-3C0780BF24AC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42DD-4F5A-8D71-3C0780BF24AC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42DD-4F5A-8D71-3C0780BF24AC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42DD-4F5A-8D71-3C0780BF24AC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42DD-4F5A-8D71-3C0780BF24AC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2DD-4F5A-8D71-3C0780BF24AC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Coulisse00!$AY$11:$AY$16</c:f>
              <c:strCache>
                <c:ptCount val="6"/>
                <c:pt idx="0">
                  <c:v>Abrasion Profonde</c:v>
                </c:pt>
                <c:pt idx="1">
                  <c:v>PEI IV</c:v>
                </c:pt>
                <c:pt idx="2">
                  <c:v>PEI V</c:v>
                </c:pt>
                <c:pt idx="3">
                  <c:v> ... </c:v>
                </c:pt>
                <c:pt idx="4">
                  <c:v>PEI III</c:v>
                </c:pt>
                <c:pt idx="5">
                  <c:v>Autre</c:v>
                </c:pt>
              </c:strCache>
            </c:strRef>
          </c:cat>
          <c:val>
            <c:numRef>
              <c:f>Coulisse00!$AZ$11:$AZ$16</c:f>
              <c:numCache>
                <c:formatCode>_-* #\ ##0_-;\-* #\ ##0_-;_-* "-"??_-;_-@_-</c:formatCode>
                <c:ptCount val="6"/>
                <c:pt idx="0">
                  <c:v>95800</c:v>
                </c:pt>
                <c:pt idx="1">
                  <c:v>109650</c:v>
                </c:pt>
                <c:pt idx="2">
                  <c:v>34000</c:v>
                </c:pt>
                <c:pt idx="3">
                  <c:v>26500</c:v>
                </c:pt>
                <c:pt idx="4">
                  <c:v>12000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DD-4F5A-8D71-3C0780BF2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Coulisse00!$BA$3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7124-419E-ACB4-F4F34839CBD1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7124-419E-ACB4-F4F34839CBD1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7124-419E-ACB4-F4F34839CBD1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7124-419E-ACB4-F4F34839CBD1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7124-419E-ACB4-F4F34839CBD1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7124-419E-ACB4-F4F34839CBD1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Coulisse00!$AY$11:$AY$16</c:f>
              <c:strCache>
                <c:ptCount val="6"/>
                <c:pt idx="0">
                  <c:v>Abrasion Profonde</c:v>
                </c:pt>
                <c:pt idx="1">
                  <c:v>PEI IV</c:v>
                </c:pt>
                <c:pt idx="2">
                  <c:v>PEI V</c:v>
                </c:pt>
                <c:pt idx="3">
                  <c:v> ... </c:v>
                </c:pt>
                <c:pt idx="4">
                  <c:v>PEI III</c:v>
                </c:pt>
                <c:pt idx="5">
                  <c:v>Autre</c:v>
                </c:pt>
              </c:strCache>
            </c:strRef>
          </c:cat>
          <c:val>
            <c:numRef>
              <c:f>Coulisse00!$BA$11:$BA$16</c:f>
              <c:numCache>
                <c:formatCode>#\ ##0\ "€"</c:formatCode>
                <c:ptCount val="6"/>
                <c:pt idx="0">
                  <c:v>1613000</c:v>
                </c:pt>
                <c:pt idx="1">
                  <c:v>1238000</c:v>
                </c:pt>
                <c:pt idx="2">
                  <c:v>476000</c:v>
                </c:pt>
                <c:pt idx="3">
                  <c:v>363000</c:v>
                </c:pt>
                <c:pt idx="4">
                  <c:v>236000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24-419E-ACB4-F4F34839C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Coulisse00!$BJ$3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534F-4D11-90B3-5D7333626BB4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534F-4D11-90B3-5D7333626BB4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534F-4D11-90B3-5D7333626BB4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534F-4D11-90B3-5D7333626BB4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534F-4D11-90B3-5D7333626BB4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534F-4D11-90B3-5D7333626BB4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Coulisse00!$BI$11:$BI$16</c:f>
              <c:strCache>
                <c:ptCount val="6"/>
                <c:pt idx="0">
                  <c:v>U3 P3</c:v>
                </c:pt>
                <c:pt idx="1">
                  <c:v>U4 P3</c:v>
                </c:pt>
                <c:pt idx="2">
                  <c:v> ... </c:v>
                </c:pt>
                <c:pt idx="5">
                  <c:v>Autre</c:v>
                </c:pt>
              </c:strCache>
            </c:strRef>
          </c:cat>
          <c:val>
            <c:numRef>
              <c:f>Coulisse00!$BJ$11:$BJ$16</c:f>
              <c:numCache>
                <c:formatCode>_-* #\ ##0_-;\-* #\ ##0_-;_-* "-"??_-;_-@_-</c:formatCode>
                <c:ptCount val="6"/>
                <c:pt idx="0">
                  <c:v>142000</c:v>
                </c:pt>
                <c:pt idx="1">
                  <c:v>95800</c:v>
                </c:pt>
                <c:pt idx="2">
                  <c:v>40150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4F-4D11-90B3-5D733362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Coulisse00!$BK$3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03D5-466F-8C18-8DB3F07DE3FD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03D5-466F-8C18-8DB3F07DE3FD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03D5-466F-8C18-8DB3F07DE3FD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03D5-466F-8C18-8DB3F07DE3FD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03D5-466F-8C18-8DB3F07DE3FD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03D5-466F-8C18-8DB3F07DE3FD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Coulisse00!$BI$11:$BI$16</c:f>
              <c:strCache>
                <c:ptCount val="6"/>
                <c:pt idx="0">
                  <c:v>U3 P3</c:v>
                </c:pt>
                <c:pt idx="1">
                  <c:v>U4 P3</c:v>
                </c:pt>
                <c:pt idx="2">
                  <c:v> ... </c:v>
                </c:pt>
                <c:pt idx="5">
                  <c:v>Autre</c:v>
                </c:pt>
              </c:strCache>
            </c:strRef>
          </c:cat>
          <c:val>
            <c:numRef>
              <c:f>Coulisse00!$BK$11:$BK$16</c:f>
              <c:numCache>
                <c:formatCode>#\ ##0\ "€"</c:formatCode>
                <c:ptCount val="6"/>
                <c:pt idx="0">
                  <c:v>1686000</c:v>
                </c:pt>
                <c:pt idx="1">
                  <c:v>1613000</c:v>
                </c:pt>
                <c:pt idx="2">
                  <c:v>627000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D5-466F-8C18-8DB3F07DE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Coulisse00!$BT$3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2DCD-4A54-A6D4-6A7C203181E8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2DCD-4A54-A6D4-6A7C203181E8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2DCD-4A54-A6D4-6A7C203181E8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2DCD-4A54-A6D4-6A7C203181E8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DCD-4A54-A6D4-6A7C203181E8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2DCD-4A54-A6D4-6A7C203181E8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Coulisse00!$BS$11:$BS$16</c:f>
              <c:strCache>
                <c:ptCount val="6"/>
                <c:pt idx="0">
                  <c:v>45X45</c:v>
                </c:pt>
                <c:pt idx="1">
                  <c:v>60X60</c:v>
                </c:pt>
                <c:pt idx="2">
                  <c:v>20X60</c:v>
                </c:pt>
                <c:pt idx="3">
                  <c:v>80X80</c:v>
                </c:pt>
                <c:pt idx="4">
                  <c:v>20X80</c:v>
                </c:pt>
                <c:pt idx="5">
                  <c:v>Autre</c:v>
                </c:pt>
              </c:strCache>
            </c:strRef>
          </c:cat>
          <c:val>
            <c:numRef>
              <c:f>Coulisse00!$BT$11:$BT$16</c:f>
              <c:numCache>
                <c:formatCode>_-* #\ ##0_-;\-* #\ ##0_-;_-* "-"??_-;_-@_-</c:formatCode>
                <c:ptCount val="6"/>
                <c:pt idx="0">
                  <c:v>142000</c:v>
                </c:pt>
                <c:pt idx="1">
                  <c:v>80000</c:v>
                </c:pt>
                <c:pt idx="2">
                  <c:v>23000</c:v>
                </c:pt>
                <c:pt idx="3">
                  <c:v>8000</c:v>
                </c:pt>
                <c:pt idx="4">
                  <c:v>12000</c:v>
                </c:pt>
                <c:pt idx="5">
                  <c:v>12950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D-4A54-A6D4-6A7C20318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Coulisse00!$BU$3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EFA1-462D-93AF-B36F651CD2D3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EFA1-462D-93AF-B36F651CD2D3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EFA1-462D-93AF-B36F651CD2D3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EFA1-462D-93AF-B36F651CD2D3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EFA1-462D-93AF-B36F651CD2D3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EFA1-462D-93AF-B36F651CD2D3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Coulisse00!$BS$11:$BS$16</c:f>
              <c:strCache>
                <c:ptCount val="6"/>
                <c:pt idx="0">
                  <c:v>45X45</c:v>
                </c:pt>
                <c:pt idx="1">
                  <c:v>60X60</c:v>
                </c:pt>
                <c:pt idx="2">
                  <c:v>20X60</c:v>
                </c:pt>
                <c:pt idx="3">
                  <c:v>80X80</c:v>
                </c:pt>
                <c:pt idx="4">
                  <c:v>20X80</c:v>
                </c:pt>
                <c:pt idx="5">
                  <c:v>Autre</c:v>
                </c:pt>
              </c:strCache>
            </c:strRef>
          </c:cat>
          <c:val>
            <c:numRef>
              <c:f>Coulisse00!$BU$11:$BU$16</c:f>
              <c:numCache>
                <c:formatCode>#\ ##0\ "€"</c:formatCode>
                <c:ptCount val="6"/>
                <c:pt idx="0">
                  <c:v>1686000</c:v>
                </c:pt>
                <c:pt idx="1">
                  <c:v>1150000</c:v>
                </c:pt>
                <c:pt idx="2">
                  <c:v>310500</c:v>
                </c:pt>
                <c:pt idx="3">
                  <c:v>283000</c:v>
                </c:pt>
                <c:pt idx="4">
                  <c:v>236000</c:v>
                </c:pt>
                <c:pt idx="5">
                  <c:v>260500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A1-462D-93AF-B36F651C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Coulisse00!$CD$3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5969-4B63-85E7-553066F99D6B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5969-4B63-85E7-553066F99D6B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5969-4B63-85E7-553066F99D6B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5969-4B63-85E7-553066F99D6B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5969-4B63-85E7-553066F99D6B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5969-4B63-85E7-553066F99D6B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Coulisse00!$CC$11:$CC$16</c:f>
              <c:strCache>
                <c:ptCount val="6"/>
                <c:pt idx="0">
                  <c:v>SOL INT</c:v>
                </c:pt>
                <c:pt idx="1">
                  <c:v>SOL INT+EXT</c:v>
                </c:pt>
                <c:pt idx="2">
                  <c:v>MURAL INT</c:v>
                </c:pt>
                <c:pt idx="3">
                  <c:v>SOL EXT</c:v>
                </c:pt>
                <c:pt idx="4">
                  <c:v>SOL INT+EXT COUVERT</c:v>
                </c:pt>
                <c:pt idx="5">
                  <c:v>Autre</c:v>
                </c:pt>
              </c:strCache>
            </c:strRef>
          </c:cat>
          <c:val>
            <c:numRef>
              <c:f>Coulisse00!$CD$11:$CD$16</c:f>
              <c:numCache>
                <c:formatCode>_-* #\ ##0_-;\-* #\ ##0_-;_-* "-"??_-;_-@_-</c:formatCode>
                <c:ptCount val="6"/>
                <c:pt idx="0">
                  <c:v>142000</c:v>
                </c:pt>
                <c:pt idx="1">
                  <c:v>92000</c:v>
                </c:pt>
                <c:pt idx="2">
                  <c:v>26500</c:v>
                </c:pt>
                <c:pt idx="3">
                  <c:v>8000</c:v>
                </c:pt>
                <c:pt idx="4">
                  <c:v>7800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69-4B63-85E7-553066F9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Coulisse00!$CE$3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A570-449F-B80B-420019A037B7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A570-449F-B80B-420019A037B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A570-449F-B80B-420019A037B7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A570-449F-B80B-420019A037B7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A570-449F-B80B-420019A037B7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A570-449F-B80B-420019A037B7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Coulisse00!$CC$11:$CC$16</c:f>
              <c:strCache>
                <c:ptCount val="6"/>
                <c:pt idx="0">
                  <c:v>SOL INT</c:v>
                </c:pt>
                <c:pt idx="1">
                  <c:v>SOL INT+EXT</c:v>
                </c:pt>
                <c:pt idx="2">
                  <c:v>MURAL INT</c:v>
                </c:pt>
                <c:pt idx="3">
                  <c:v>SOL EXT</c:v>
                </c:pt>
                <c:pt idx="4">
                  <c:v>SOL INT+EXT COUVERT</c:v>
                </c:pt>
                <c:pt idx="5">
                  <c:v>Autre</c:v>
                </c:pt>
              </c:strCache>
            </c:strRef>
          </c:cat>
          <c:val>
            <c:numRef>
              <c:f>Coulisse00!$CE$11:$CE$16</c:f>
              <c:numCache>
                <c:formatCode>#\ ##0\ "€"</c:formatCode>
                <c:ptCount val="6"/>
                <c:pt idx="0">
                  <c:v>1686000</c:v>
                </c:pt>
                <c:pt idx="1">
                  <c:v>1386000</c:v>
                </c:pt>
                <c:pt idx="2">
                  <c:v>363000</c:v>
                </c:pt>
                <c:pt idx="3">
                  <c:v>283000</c:v>
                </c:pt>
                <c:pt idx="4">
                  <c:v>180000</c:v>
                </c:pt>
                <c:pt idx="5">
                  <c:v>28000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70-449F-B80B-420019A03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Coulisse00!$CN$3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324E-49A4-BC69-ACD5D3C6D8BC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324E-49A4-BC69-ACD5D3C6D8BC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324E-49A4-BC69-ACD5D3C6D8BC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324E-49A4-BC69-ACD5D3C6D8BC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324E-49A4-BC69-ACD5D3C6D8BC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324E-49A4-BC69-ACD5D3C6D8BC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Coulisse00!$CM$11:$CM$16</c:f>
              <c:strCache>
                <c:ptCount val="6"/>
                <c:pt idx="0">
                  <c:v>CIMENT</c:v>
                </c:pt>
                <c:pt idx="1">
                  <c:v>PIERRE NAT</c:v>
                </c:pt>
                <c:pt idx="2">
                  <c:v>BETON</c:v>
                </c:pt>
                <c:pt idx="3">
                  <c:v>BRIQUE BRIQUETTE</c:v>
                </c:pt>
                <c:pt idx="4">
                  <c:v>BOIS</c:v>
                </c:pt>
                <c:pt idx="5">
                  <c:v>Autre</c:v>
                </c:pt>
              </c:strCache>
            </c:strRef>
          </c:cat>
          <c:val>
            <c:numRef>
              <c:f>Coulisse00!$CN$11:$CN$16</c:f>
              <c:numCache>
                <c:formatCode>_-* #\ ##0_-;\-* #\ ##0_-;_-* "-"??_-;_-@_-</c:formatCode>
                <c:ptCount val="6"/>
                <c:pt idx="0">
                  <c:v>130000</c:v>
                </c:pt>
                <c:pt idx="1">
                  <c:v>66000</c:v>
                </c:pt>
                <c:pt idx="2">
                  <c:v>41800</c:v>
                </c:pt>
                <c:pt idx="3">
                  <c:v>23000</c:v>
                </c:pt>
                <c:pt idx="4">
                  <c:v>12000</c:v>
                </c:pt>
                <c:pt idx="5">
                  <c:v>5150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4E-49A4-BC69-ACD5D3C6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Coulisse00!$CO$3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8EE0-46D8-B734-B60328765C21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8EE0-46D8-B734-B60328765C21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8EE0-46D8-B734-B60328765C21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8EE0-46D8-B734-B60328765C21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8EE0-46D8-B734-B60328765C21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8EE0-46D8-B734-B60328765C21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Coulisse00!$CM$11:$CM$16</c:f>
              <c:strCache>
                <c:ptCount val="6"/>
                <c:pt idx="0">
                  <c:v>CIMENT</c:v>
                </c:pt>
                <c:pt idx="1">
                  <c:v>PIERRE NAT</c:v>
                </c:pt>
                <c:pt idx="2">
                  <c:v>BETON</c:v>
                </c:pt>
                <c:pt idx="3">
                  <c:v>BRIQUE BRIQUETTE</c:v>
                </c:pt>
                <c:pt idx="4">
                  <c:v>BOIS</c:v>
                </c:pt>
                <c:pt idx="5">
                  <c:v>Autre</c:v>
                </c:pt>
              </c:strCache>
            </c:strRef>
          </c:cat>
          <c:val>
            <c:numRef>
              <c:f>Coulisse00!$CO$11:$CO$16</c:f>
              <c:numCache>
                <c:formatCode>#\ ##0\ "€"</c:formatCode>
                <c:ptCount val="6"/>
                <c:pt idx="0">
                  <c:v>1750000</c:v>
                </c:pt>
                <c:pt idx="1">
                  <c:v>893000</c:v>
                </c:pt>
                <c:pt idx="2">
                  <c:v>656000</c:v>
                </c:pt>
                <c:pt idx="3">
                  <c:v>310500</c:v>
                </c:pt>
                <c:pt idx="4">
                  <c:v>236000</c:v>
                </c:pt>
                <c:pt idx="5">
                  <c:v>80500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E0-46D8-B734-B6032876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title>
      <c:layout>
        <c:manualLayout>
          <c:xMode val="edge"/>
          <c:yMode val="edge"/>
          <c:x val="4.8930446194225714E-2"/>
          <c:y val="2.7777777777777776E-2"/>
        </c:manualLayout>
      </c:layout>
      <c:overlay val="0"/>
      <c:spPr>
        <a:noFill/>
        <a:ln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</c:spPr>
      <c:txPr>
        <a:bodyPr/>
        <a:lstStyle/>
        <a:p>
          <a:pPr>
            <a:defRPr sz="1170" baseline="0"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149932195975503"/>
          <c:y val="0.1759259259259259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Coulisse00!$L$10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7865-41CD-B7D9-1F43ADBB410B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7865-41CD-B7D9-1F43ADBB410B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Coulisse00!$L$11:$L$12</c:f>
              <c:numCache>
                <c:formatCode>#\ ##0\ "€"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65-41CD-B7D9-1F43ADBB4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8831999125109358"/>
          <c:y val="1.3505030621172356E-2"/>
          <c:w val="0.20056889763779528"/>
          <c:h val="0.18132327209098861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Coulisse00!$CX$3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E978-4AFA-876A-9C014D48DE22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E978-4AFA-876A-9C014D48DE22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E978-4AFA-876A-9C014D48DE22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E978-4AFA-876A-9C014D48DE22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E978-4AFA-876A-9C014D48DE22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E978-4AFA-876A-9C014D48DE22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Coulisse00!$CW$11:$CW$16</c:f>
              <c:strCache>
                <c:ptCount val="6"/>
                <c:pt idx="0">
                  <c:v>LISSE GRIP LEGER</c:v>
                </c:pt>
                <c:pt idx="1">
                  <c:v>LISSE</c:v>
                </c:pt>
                <c:pt idx="2">
                  <c:v>STRUCTURE</c:v>
                </c:pt>
                <c:pt idx="3">
                  <c:v>STRUCTURE GRIP</c:v>
                </c:pt>
                <c:pt idx="4">
                  <c:v>LISSE GRIP+</c:v>
                </c:pt>
                <c:pt idx="5">
                  <c:v>Autre</c:v>
                </c:pt>
              </c:strCache>
            </c:strRef>
          </c:cat>
          <c:val>
            <c:numRef>
              <c:f>Coulisse00!$CX$11:$CX$16</c:f>
              <c:numCache>
                <c:formatCode>_-* #\ ##0_-;\-* #\ ##0_-;_-* "-"??_-;_-@_-</c:formatCode>
                <c:ptCount val="6"/>
                <c:pt idx="0">
                  <c:v>138000</c:v>
                </c:pt>
                <c:pt idx="1">
                  <c:v>110500</c:v>
                </c:pt>
                <c:pt idx="2">
                  <c:v>19800</c:v>
                </c:pt>
                <c:pt idx="3">
                  <c:v>8000</c:v>
                </c:pt>
                <c:pt idx="4">
                  <c:v>1650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78-4AFA-876A-9C014D48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Coulisse00!$CY$3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7837-4DDD-8F39-48500878D77F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7837-4DDD-8F39-48500878D77F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7837-4DDD-8F39-48500878D77F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7837-4DDD-8F39-48500878D77F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7837-4DDD-8F39-48500878D77F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7837-4DDD-8F39-48500878D77F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Coulisse00!$CW$11:$CW$16</c:f>
              <c:strCache>
                <c:ptCount val="6"/>
                <c:pt idx="0">
                  <c:v>LISSE GRIP LEGER</c:v>
                </c:pt>
                <c:pt idx="1">
                  <c:v>LISSE</c:v>
                </c:pt>
                <c:pt idx="2">
                  <c:v>STRUCTURE</c:v>
                </c:pt>
                <c:pt idx="3">
                  <c:v>STRUCTURE GRIP</c:v>
                </c:pt>
                <c:pt idx="4">
                  <c:v>LISSE GRIP+</c:v>
                </c:pt>
                <c:pt idx="5">
                  <c:v>Autre</c:v>
                </c:pt>
              </c:strCache>
            </c:strRef>
          </c:cat>
          <c:val>
            <c:numRef>
              <c:f>Coulisse00!$CY$11:$CY$16</c:f>
              <c:numCache>
                <c:formatCode>#\ ##0\ "€"</c:formatCode>
                <c:ptCount val="6"/>
                <c:pt idx="0">
                  <c:v>1760000</c:v>
                </c:pt>
                <c:pt idx="1">
                  <c:v>1439000</c:v>
                </c:pt>
                <c:pt idx="2">
                  <c:v>416000</c:v>
                </c:pt>
                <c:pt idx="3">
                  <c:v>283000</c:v>
                </c:pt>
                <c:pt idx="4">
                  <c:v>28000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37-4DDD-8F39-48500878D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Coulisse00!$DH$3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1FD4-4785-8EC1-06FE05805849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1FD4-4785-8EC1-06FE05805849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1FD4-4785-8EC1-06FE05805849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1FD4-4785-8EC1-06FE05805849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1FD4-4785-8EC1-06FE05805849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1FD4-4785-8EC1-06FE05805849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Coulisse00!$DG$11:$DG$16</c:f>
              <c:strCache>
                <c:ptCount val="6"/>
                <c:pt idx="0">
                  <c:v>R10</c:v>
                </c:pt>
                <c:pt idx="1">
                  <c:v> ... </c:v>
                </c:pt>
                <c:pt idx="2">
                  <c:v>R9</c:v>
                </c:pt>
                <c:pt idx="3">
                  <c:v>R11</c:v>
                </c:pt>
                <c:pt idx="5">
                  <c:v>Autre</c:v>
                </c:pt>
              </c:strCache>
            </c:strRef>
          </c:cat>
          <c:val>
            <c:numRef>
              <c:f>Coulisse00!$DH$11:$DH$16</c:f>
              <c:numCache>
                <c:formatCode>_-* #\ ##0_-;\-* #\ ##0_-;_-* "-"??_-;_-@_-</c:formatCode>
                <c:ptCount val="6"/>
                <c:pt idx="0">
                  <c:v>157800</c:v>
                </c:pt>
                <c:pt idx="1">
                  <c:v>76500</c:v>
                </c:pt>
                <c:pt idx="2">
                  <c:v>34000</c:v>
                </c:pt>
                <c:pt idx="3">
                  <c:v>9650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FD4-4785-8EC1-06FE0580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Coulisse00!$DI$3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E554-49D2-90A0-ACCF0957A346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E554-49D2-90A0-ACCF0957A346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E554-49D2-90A0-ACCF0957A346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E554-49D2-90A0-ACCF0957A346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E554-49D2-90A0-ACCF0957A346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E554-49D2-90A0-ACCF0957A346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Coulisse00!$DG$11:$DG$16</c:f>
              <c:strCache>
                <c:ptCount val="6"/>
                <c:pt idx="0">
                  <c:v>R10</c:v>
                </c:pt>
                <c:pt idx="1">
                  <c:v> ... </c:v>
                </c:pt>
                <c:pt idx="2">
                  <c:v>R9</c:v>
                </c:pt>
                <c:pt idx="3">
                  <c:v>R11</c:v>
                </c:pt>
                <c:pt idx="5">
                  <c:v>Autre</c:v>
                </c:pt>
              </c:strCache>
            </c:strRef>
          </c:cat>
          <c:val>
            <c:numRef>
              <c:f>Coulisse00!$DI$11:$DI$16</c:f>
              <c:numCache>
                <c:formatCode>#\ ##0\ "€"</c:formatCode>
                <c:ptCount val="6"/>
                <c:pt idx="0">
                  <c:v>2176000</c:v>
                </c:pt>
                <c:pt idx="1">
                  <c:v>963000</c:v>
                </c:pt>
                <c:pt idx="2">
                  <c:v>476000</c:v>
                </c:pt>
                <c:pt idx="3">
                  <c:v>311000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54-49D2-90A0-ACCF0957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Coulisse00!$DR$3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B1DF-4ACC-A628-CD0F424B79C5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B1DF-4ACC-A628-CD0F424B79C5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B1DF-4ACC-A628-CD0F424B79C5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B1DF-4ACC-A628-CD0F424B79C5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B1DF-4ACC-A628-CD0F424B79C5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B1DF-4ACC-A628-CD0F424B79C5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Coulisse00!$DQ$11:$DQ$16</c:f>
              <c:strCache>
                <c:ptCount val="6"/>
                <c:pt idx="0">
                  <c:v>A</c:v>
                </c:pt>
                <c:pt idx="1">
                  <c:v> ... </c:v>
                </c:pt>
                <c:pt idx="2">
                  <c:v>B</c:v>
                </c:pt>
                <c:pt idx="3">
                  <c:v>C</c:v>
                </c:pt>
                <c:pt idx="5">
                  <c:v>Autre</c:v>
                </c:pt>
              </c:strCache>
            </c:strRef>
          </c:cat>
          <c:val>
            <c:numRef>
              <c:f>Coulisse00!$DR$11:$DR$16</c:f>
              <c:numCache>
                <c:formatCode>_-* #\ ##0_-;\-* #\ ##0_-;_-* "-"??_-;_-@_-</c:formatCode>
                <c:ptCount val="6"/>
                <c:pt idx="0">
                  <c:v>99800</c:v>
                </c:pt>
                <c:pt idx="1">
                  <c:v>110500</c:v>
                </c:pt>
                <c:pt idx="2">
                  <c:v>58000</c:v>
                </c:pt>
                <c:pt idx="3">
                  <c:v>9650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F-4ACC-A628-CD0F424B7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Coulisse00!$DS$3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C8BD-4167-BB2C-42392CC785F7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C8BD-4167-BB2C-42392CC785F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C8BD-4167-BB2C-42392CC785F7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C8BD-4167-BB2C-42392CC785F7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C8BD-4167-BB2C-42392CC785F7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C8BD-4167-BB2C-42392CC785F7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Coulisse00!$DQ$11:$DQ$16</c:f>
              <c:strCache>
                <c:ptCount val="6"/>
                <c:pt idx="0">
                  <c:v>A</c:v>
                </c:pt>
                <c:pt idx="1">
                  <c:v> ... </c:v>
                </c:pt>
                <c:pt idx="2">
                  <c:v>B</c:v>
                </c:pt>
                <c:pt idx="3">
                  <c:v>C</c:v>
                </c:pt>
                <c:pt idx="5">
                  <c:v>Autre</c:v>
                </c:pt>
              </c:strCache>
            </c:strRef>
          </c:cat>
          <c:val>
            <c:numRef>
              <c:f>Coulisse00!$DS$11:$DS$16</c:f>
              <c:numCache>
                <c:formatCode>#\ ##0\ "€"</c:formatCode>
                <c:ptCount val="6"/>
                <c:pt idx="0">
                  <c:v>1566000</c:v>
                </c:pt>
                <c:pt idx="1">
                  <c:v>1439000</c:v>
                </c:pt>
                <c:pt idx="2">
                  <c:v>610000</c:v>
                </c:pt>
                <c:pt idx="3">
                  <c:v>311000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BD-4167-BB2C-42392CC78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Coulisse00!$EB$3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B3FD-4CEE-A8AC-0A5E46942287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B3FD-4CEE-A8AC-0A5E4694228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B3FD-4CEE-A8AC-0A5E46942287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B3FD-4CEE-A8AC-0A5E46942287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B3FD-4CEE-A8AC-0A5E46942287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B3FD-4CEE-A8AC-0A5E46942287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Coulisse00!$EA$11:$EA$16</c:f>
              <c:strCache>
                <c:ptCount val="6"/>
                <c:pt idx="0">
                  <c:v>7,5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6</c:v>
                </c:pt>
                <c:pt idx="5">
                  <c:v>Autre</c:v>
                </c:pt>
              </c:strCache>
            </c:strRef>
          </c:cat>
          <c:val>
            <c:numRef>
              <c:f>Coulisse00!$EB$11:$EB$16</c:f>
              <c:numCache>
                <c:formatCode>_-* #\ ##0_-;\-* #\ ##0_-;_-* "-"??_-;_-@_-</c:formatCode>
                <c:ptCount val="6"/>
                <c:pt idx="0">
                  <c:v>139650</c:v>
                </c:pt>
                <c:pt idx="1">
                  <c:v>50000</c:v>
                </c:pt>
                <c:pt idx="2">
                  <c:v>34000</c:v>
                </c:pt>
                <c:pt idx="3">
                  <c:v>15800</c:v>
                </c:pt>
                <c:pt idx="4">
                  <c:v>26500</c:v>
                </c:pt>
                <c:pt idx="5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FD-4CEE-A8AC-0A5E46942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Coulisse00!$EC$3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48DD-4E1C-9600-ABB3DE533290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48DD-4E1C-9600-ABB3DE533290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48DD-4E1C-9600-ABB3DE533290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48DD-4E1C-9600-ABB3DE533290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48DD-4E1C-9600-ABB3DE533290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8DD-4E1C-9600-ABB3DE533290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Coulisse00!$EA$11:$EA$16</c:f>
              <c:strCache>
                <c:ptCount val="6"/>
                <c:pt idx="0">
                  <c:v>7,5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6</c:v>
                </c:pt>
                <c:pt idx="5">
                  <c:v>Autre</c:v>
                </c:pt>
              </c:strCache>
            </c:strRef>
          </c:cat>
          <c:val>
            <c:numRef>
              <c:f>Coulisse00!$EC$11:$EC$16</c:f>
              <c:numCache>
                <c:formatCode>#\ ##0\ "€"</c:formatCode>
                <c:ptCount val="6"/>
                <c:pt idx="0">
                  <c:v>1788000</c:v>
                </c:pt>
                <c:pt idx="1">
                  <c:v>600000</c:v>
                </c:pt>
                <c:pt idx="2">
                  <c:v>476000</c:v>
                </c:pt>
                <c:pt idx="3">
                  <c:v>463000</c:v>
                </c:pt>
                <c:pt idx="4">
                  <c:v>363000</c:v>
                </c:pt>
                <c:pt idx="5">
                  <c:v>236000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DD-4E1C-9600-ABB3DE533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Coulisse00!$EL$3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BB82-4347-A99B-97CC185834AC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BB82-4347-A99B-97CC185834AC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BB82-4347-A99B-97CC185834AC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BB82-4347-A99B-97CC185834AC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BB82-4347-A99B-97CC185834AC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BB82-4347-A99B-97CC185834AC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Coulisse00!$EK$11:$EK$16</c:f>
              <c:strCache>
                <c:ptCount val="6"/>
                <c:pt idx="0">
                  <c:v>GRIS</c:v>
                </c:pt>
                <c:pt idx="1">
                  <c:v>BEIGE</c:v>
                </c:pt>
                <c:pt idx="2">
                  <c:v>BLANC-GRIS</c:v>
                </c:pt>
                <c:pt idx="3">
                  <c:v>IVOIRE</c:v>
                </c:pt>
                <c:pt idx="4">
                  <c:v>BEIGE ROSE</c:v>
                </c:pt>
                <c:pt idx="5">
                  <c:v>Autre</c:v>
                </c:pt>
              </c:strCache>
            </c:strRef>
          </c:cat>
          <c:val>
            <c:numRef>
              <c:f>Coulisse00!$EL$11:$EL$16</c:f>
              <c:numCache>
                <c:formatCode>_-* #\ ##0_-;\-* #\ ##0_-;_-* "-"??_-;_-@_-</c:formatCode>
                <c:ptCount val="6"/>
                <c:pt idx="0">
                  <c:v>80000</c:v>
                </c:pt>
                <c:pt idx="1">
                  <c:v>58000</c:v>
                </c:pt>
                <c:pt idx="2">
                  <c:v>50000</c:v>
                </c:pt>
                <c:pt idx="3">
                  <c:v>34000</c:v>
                </c:pt>
                <c:pt idx="4">
                  <c:v>11500</c:v>
                </c:pt>
                <c:pt idx="5">
                  <c:v>44450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2-4347-A99B-97CC18583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Coulisse00!$EM$3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730C-45CE-AFB1-6838F55957FF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730C-45CE-AFB1-6838F55957FF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730C-45CE-AFB1-6838F55957FF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730C-45CE-AFB1-6838F55957FF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730C-45CE-AFB1-6838F55957FF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730C-45CE-AFB1-6838F55957FF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Coulisse00!$EK$11:$EK$16</c:f>
              <c:strCache>
                <c:ptCount val="6"/>
                <c:pt idx="0">
                  <c:v>GRIS</c:v>
                </c:pt>
                <c:pt idx="1">
                  <c:v>BEIGE</c:v>
                </c:pt>
                <c:pt idx="2">
                  <c:v>BLANC-GRIS</c:v>
                </c:pt>
                <c:pt idx="3">
                  <c:v>IVOIRE</c:v>
                </c:pt>
                <c:pt idx="4">
                  <c:v>BEIGE ROSE</c:v>
                </c:pt>
                <c:pt idx="5">
                  <c:v>Autre</c:v>
                </c:pt>
              </c:strCache>
            </c:strRef>
          </c:cat>
          <c:val>
            <c:numRef>
              <c:f>Coulisse00!$EM$11:$EM$16</c:f>
              <c:numCache>
                <c:formatCode>#\ ##0\ "€"</c:formatCode>
                <c:ptCount val="6"/>
                <c:pt idx="0">
                  <c:v>1150000</c:v>
                </c:pt>
                <c:pt idx="1">
                  <c:v>610000</c:v>
                </c:pt>
                <c:pt idx="2">
                  <c:v>600000</c:v>
                </c:pt>
                <c:pt idx="3">
                  <c:v>476000</c:v>
                </c:pt>
                <c:pt idx="4">
                  <c:v>335500</c:v>
                </c:pt>
                <c:pt idx="5">
                  <c:v>754500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0C-45CE-AFB1-6838F5595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Coulisse00!$V$3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17B7-4F62-89E9-5BE45B7B8675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17B7-4F62-89E9-5BE45B7B8675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17B7-4F62-89E9-5BE45B7B8675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17B7-4F62-89E9-5BE45B7B8675}"/>
              </c:ext>
            </c:extLst>
          </c:dPt>
          <c:dPt>
            <c:idx val="4"/>
            <c:bubble3D val="0"/>
            <c:spPr>
              <a:pattFill prst="pct25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17B7-4F62-89E9-5BE45B7B8675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17B7-4F62-89E9-5BE45B7B8675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Coulisse00!$U$11:$U$16</c:f>
              <c:strCache>
                <c:ptCount val="6"/>
                <c:pt idx="0">
                  <c:v>EN GAMME</c:v>
                </c:pt>
                <c:pt idx="1">
                  <c:v>EN COURS SUPPRESSION</c:v>
                </c:pt>
                <c:pt idx="2">
                  <c:v>HORS GAMME</c:v>
                </c:pt>
                <c:pt idx="3">
                  <c:v>BALOTAGE</c:v>
                </c:pt>
                <c:pt idx="5">
                  <c:v>Autre</c:v>
                </c:pt>
              </c:strCache>
            </c:strRef>
          </c:cat>
          <c:val>
            <c:numRef>
              <c:f>Coulisse00!$V$11:$V$16</c:f>
              <c:numCache>
                <c:formatCode>_-* #\ ##0_-;\-* #\ ##0_-;_-* "-"??_-;_-@_-</c:formatCode>
                <c:ptCount val="6"/>
                <c:pt idx="0">
                  <c:v>203800</c:v>
                </c:pt>
                <c:pt idx="1">
                  <c:v>35000</c:v>
                </c:pt>
                <c:pt idx="2">
                  <c:v>34000</c:v>
                </c:pt>
                <c:pt idx="3">
                  <c:v>5150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B7-4F62-89E9-5BE45B7B8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Coulisse00!$EV$3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0EE5-4885-BF65-49646EE0AC3F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0EE5-4885-BF65-49646EE0AC3F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0EE5-4885-BF65-49646EE0AC3F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0EE5-4885-BF65-49646EE0AC3F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0EE5-4885-BF65-49646EE0AC3F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0EE5-4885-BF65-49646EE0AC3F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Coulisse00!$EU$11:$EU$16</c:f>
              <c:strCache>
                <c:ptCount val="6"/>
                <c:pt idx="0">
                  <c:v>CLAIR</c:v>
                </c:pt>
                <c:pt idx="1">
                  <c:v>MOYEN</c:v>
                </c:pt>
                <c:pt idx="2">
                  <c:v>FONCE</c:v>
                </c:pt>
                <c:pt idx="5">
                  <c:v>Autre</c:v>
                </c:pt>
              </c:strCache>
            </c:strRef>
          </c:cat>
          <c:val>
            <c:numRef>
              <c:f>Coulisse00!$EV$11:$EV$16</c:f>
              <c:numCache>
                <c:formatCode>_-* #\ ##0_-;\-* #\ ##0_-;_-* "-"??_-;_-@_-</c:formatCode>
                <c:ptCount val="6"/>
                <c:pt idx="0">
                  <c:v>172800</c:v>
                </c:pt>
                <c:pt idx="1">
                  <c:v>103500</c:v>
                </c:pt>
                <c:pt idx="2">
                  <c:v>1650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E5-4885-BF65-49646EE0A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Coulisse00!$EW$3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689C-4A0B-BD51-EEFBBC58AA86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689C-4A0B-BD51-EEFBBC58AA86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689C-4A0B-BD51-EEFBBC58AA86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689C-4A0B-BD51-EEFBBC58AA86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89C-4A0B-BD51-EEFBBC58AA86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689C-4A0B-BD51-EEFBBC58AA86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Coulisse00!$EU$11:$EU$16</c:f>
              <c:strCache>
                <c:ptCount val="6"/>
                <c:pt idx="0">
                  <c:v>CLAIR</c:v>
                </c:pt>
                <c:pt idx="1">
                  <c:v>MOYEN</c:v>
                </c:pt>
                <c:pt idx="2">
                  <c:v>FONCE</c:v>
                </c:pt>
                <c:pt idx="5">
                  <c:v>Autre</c:v>
                </c:pt>
              </c:strCache>
            </c:strRef>
          </c:cat>
          <c:val>
            <c:numRef>
              <c:f>Coulisse00!$EW$11:$EW$16</c:f>
              <c:numCache>
                <c:formatCode>#\ ##0\ "€"</c:formatCode>
                <c:ptCount val="6"/>
                <c:pt idx="0">
                  <c:v>2176500</c:v>
                </c:pt>
                <c:pt idx="1">
                  <c:v>1721500</c:v>
                </c:pt>
                <c:pt idx="2">
                  <c:v>28000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9C-4A0B-BD51-EEFBBC58A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Coulisse00!$FF$3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FC83-440C-B5D7-7F7917CBCAEB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FC83-440C-B5D7-7F7917CBCAEB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FC83-440C-B5D7-7F7917CBCAEB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FC83-440C-B5D7-7F7917CBCAEB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FC83-440C-B5D7-7F7917CBCAEB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FC83-440C-B5D7-7F7917CBCAEB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Coulisse00!$FE$11:$FE$16</c:f>
              <c:strCache>
                <c:ptCount val="6"/>
                <c:pt idx="0">
                  <c:v>FAIBLE</c:v>
                </c:pt>
                <c:pt idx="1">
                  <c:v>MOYEN</c:v>
                </c:pt>
                <c:pt idx="2">
                  <c:v>NEUTRE</c:v>
                </c:pt>
                <c:pt idx="3">
                  <c:v>FORT</c:v>
                </c:pt>
                <c:pt idx="5">
                  <c:v>Autre</c:v>
                </c:pt>
              </c:strCache>
            </c:strRef>
          </c:cat>
          <c:val>
            <c:numRef>
              <c:f>Coulisse00!$FF$11:$FF$16</c:f>
              <c:numCache>
                <c:formatCode>_-* #\ ##0_-;\-* #\ ##0_-;_-* "-"??_-;_-@_-</c:formatCode>
                <c:ptCount val="6"/>
                <c:pt idx="0">
                  <c:v>164000</c:v>
                </c:pt>
                <c:pt idx="1">
                  <c:v>77800</c:v>
                </c:pt>
                <c:pt idx="2">
                  <c:v>26500</c:v>
                </c:pt>
                <c:pt idx="3">
                  <c:v>9650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83-440C-B5D7-7F7917CB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Coulisse00!$FG$3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8564-490A-9618-1EACA464C3E9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8564-490A-9618-1EACA464C3E9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8564-490A-9618-1EACA464C3E9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8564-490A-9618-1EACA464C3E9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8564-490A-9618-1EACA464C3E9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8564-490A-9618-1EACA464C3E9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Coulisse00!$FE$11:$FE$16</c:f>
              <c:strCache>
                <c:ptCount val="6"/>
                <c:pt idx="0">
                  <c:v>FAIBLE</c:v>
                </c:pt>
                <c:pt idx="1">
                  <c:v>MOYEN</c:v>
                </c:pt>
                <c:pt idx="2">
                  <c:v>NEUTRE</c:v>
                </c:pt>
                <c:pt idx="3">
                  <c:v>FORT</c:v>
                </c:pt>
                <c:pt idx="5">
                  <c:v>Autre</c:v>
                </c:pt>
              </c:strCache>
            </c:strRef>
          </c:cat>
          <c:val>
            <c:numRef>
              <c:f>Coulisse00!$FG$11:$FG$16</c:f>
              <c:numCache>
                <c:formatCode>#\ ##0\ "€"</c:formatCode>
                <c:ptCount val="6"/>
                <c:pt idx="0">
                  <c:v>2226000</c:v>
                </c:pt>
                <c:pt idx="1">
                  <c:v>1026000</c:v>
                </c:pt>
                <c:pt idx="2">
                  <c:v>363000</c:v>
                </c:pt>
                <c:pt idx="3">
                  <c:v>311000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64-490A-9618-1EACA464C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Coulisse00!$FP$3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FD40-4712-9AD4-3D692F332901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FD40-4712-9AD4-3D692F332901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FD40-4712-9AD4-3D692F332901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FD40-4712-9AD4-3D692F332901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FD40-4712-9AD4-3D692F332901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FD40-4712-9AD4-3D692F332901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Coulisse00!$FO$11:$FO$16</c:f>
              <c:strCache>
                <c:ptCount val="6"/>
                <c:pt idx="0">
                  <c:v>SATIN</c:v>
                </c:pt>
                <c:pt idx="1">
                  <c:v>BRILLANT DOUX</c:v>
                </c:pt>
                <c:pt idx="2">
                  <c:v>MAT</c:v>
                </c:pt>
                <c:pt idx="3">
                  <c:v>BRILLANT</c:v>
                </c:pt>
                <c:pt idx="5">
                  <c:v>Autre</c:v>
                </c:pt>
              </c:strCache>
            </c:strRef>
          </c:cat>
          <c:val>
            <c:numRef>
              <c:f>Coulisse00!$FP$11:$FP$16</c:f>
              <c:numCache>
                <c:formatCode>_-* #\ ##0_-;\-* #\ ##0_-;_-* "-"??_-;_-@_-</c:formatCode>
                <c:ptCount val="6"/>
                <c:pt idx="0">
                  <c:v>145500</c:v>
                </c:pt>
                <c:pt idx="1">
                  <c:v>80000</c:v>
                </c:pt>
                <c:pt idx="2">
                  <c:v>29450</c:v>
                </c:pt>
                <c:pt idx="3">
                  <c:v>23000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40-4712-9AD4-3D692F33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Coulisse00!$FQ$3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7D07-4FA1-A6FF-72128B3C10C7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7D07-4FA1-A6FF-72128B3C10C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7D07-4FA1-A6FF-72128B3C10C7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7D07-4FA1-A6FF-72128B3C10C7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7D07-4FA1-A6FF-72128B3C10C7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7D07-4FA1-A6FF-72128B3C10C7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Coulisse00!$FO$11:$FO$16</c:f>
              <c:strCache>
                <c:ptCount val="6"/>
                <c:pt idx="0">
                  <c:v>SATIN</c:v>
                </c:pt>
                <c:pt idx="1">
                  <c:v>BRILLANT DOUX</c:v>
                </c:pt>
                <c:pt idx="2">
                  <c:v>MAT</c:v>
                </c:pt>
                <c:pt idx="3">
                  <c:v>BRILLANT</c:v>
                </c:pt>
                <c:pt idx="5">
                  <c:v>Autre</c:v>
                </c:pt>
              </c:strCache>
            </c:strRef>
          </c:cat>
          <c:val>
            <c:numRef>
              <c:f>Coulisse00!$FQ$11:$FQ$16</c:f>
              <c:numCache>
                <c:formatCode>#\ ##0\ "€"</c:formatCode>
                <c:ptCount val="6"/>
                <c:pt idx="0">
                  <c:v>1738500</c:v>
                </c:pt>
                <c:pt idx="1">
                  <c:v>1150000</c:v>
                </c:pt>
                <c:pt idx="2">
                  <c:v>727000</c:v>
                </c:pt>
                <c:pt idx="3">
                  <c:v>310500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07-4FA1-A6FF-72128B3C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Coulisse00!$FZ$3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6A17-4C40-A9CA-F96345E65D00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6A17-4C40-A9CA-F96345E65D00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6A17-4C40-A9CA-F96345E65D00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6A17-4C40-A9CA-F96345E65D00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A17-4C40-A9CA-F96345E65D00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6A17-4C40-A9CA-F96345E65D00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Coulisse00!$FY$11:$FY$16</c:f>
              <c:strCache>
                <c:ptCount val="6"/>
                <c:pt idx="0">
                  <c:v>DROIT</c:v>
                </c:pt>
                <c:pt idx="1">
                  <c:v>IRREGULIER</c:v>
                </c:pt>
                <c:pt idx="5">
                  <c:v>Autre</c:v>
                </c:pt>
              </c:strCache>
            </c:strRef>
          </c:cat>
          <c:val>
            <c:numRef>
              <c:f>Coulisse00!$FZ$11:$FZ$16</c:f>
              <c:numCache>
                <c:formatCode>_-* #\ ##0_-;\-* #\ ##0_-;_-* "-"??_-;_-@_-</c:formatCode>
                <c:ptCount val="6"/>
                <c:pt idx="0">
                  <c:v>268300</c:v>
                </c:pt>
                <c:pt idx="1">
                  <c:v>9650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17-4C40-A9CA-F96345E6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Coulisse00!$GA$3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A14D-4410-8FBA-361D5457BD13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A14D-4410-8FBA-361D5457BD13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A14D-4410-8FBA-361D5457BD13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A14D-4410-8FBA-361D5457BD13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A14D-4410-8FBA-361D5457BD13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A14D-4410-8FBA-361D5457BD13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Coulisse00!$FY$11:$FY$16</c:f>
              <c:strCache>
                <c:ptCount val="6"/>
                <c:pt idx="0">
                  <c:v>DROIT</c:v>
                </c:pt>
                <c:pt idx="1">
                  <c:v>IRREGULIER</c:v>
                </c:pt>
                <c:pt idx="5">
                  <c:v>Autre</c:v>
                </c:pt>
              </c:strCache>
            </c:strRef>
          </c:cat>
          <c:val>
            <c:numRef>
              <c:f>Coulisse00!$GA$11:$GA$16</c:f>
              <c:numCache>
                <c:formatCode>#\ ##0\ "€"</c:formatCode>
                <c:ptCount val="6"/>
                <c:pt idx="0">
                  <c:v>3615000</c:v>
                </c:pt>
                <c:pt idx="1">
                  <c:v>311000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D-4410-8FBA-361D5457B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Coulisse00!$GJ$3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F71D-4062-9C16-4E506F126FC4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F71D-4062-9C16-4E506F126FC4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F71D-4062-9C16-4E506F126FC4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F71D-4062-9C16-4E506F126FC4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F71D-4062-9C16-4E506F126FC4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F71D-4062-9C16-4E506F126FC4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Coulisse00!$GI$11:$GI$16</c:f>
              <c:strCache>
                <c:ptCount val="6"/>
                <c:pt idx="0">
                  <c:v>IMITANT</c:v>
                </c:pt>
                <c:pt idx="1">
                  <c:v>NATUREL</c:v>
                </c:pt>
                <c:pt idx="2">
                  <c:v>NUAGE</c:v>
                </c:pt>
                <c:pt idx="3">
                  <c:v>FAUX UNI</c:v>
                </c:pt>
                <c:pt idx="4">
                  <c:v>UNI</c:v>
                </c:pt>
                <c:pt idx="5">
                  <c:v>Autre</c:v>
                </c:pt>
              </c:strCache>
            </c:strRef>
          </c:cat>
          <c:val>
            <c:numRef>
              <c:f>Coulisse00!$GJ$11:$GJ$16</c:f>
              <c:numCache>
                <c:formatCode>_-* #\ ##0_-;\-* #\ ##0_-;_-* "-"??_-;_-@_-</c:formatCode>
                <c:ptCount val="6"/>
                <c:pt idx="0">
                  <c:v>137800</c:v>
                </c:pt>
                <c:pt idx="1">
                  <c:v>79650</c:v>
                </c:pt>
                <c:pt idx="2">
                  <c:v>34000</c:v>
                </c:pt>
                <c:pt idx="3">
                  <c:v>23000</c:v>
                </c:pt>
                <c:pt idx="4">
                  <c:v>3500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1D-4062-9C16-4E506F126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Coulisse00!$GK$3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69B8-4480-83CB-F35400B76C11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69B8-4480-83CB-F35400B76C11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69B8-4480-83CB-F35400B76C11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69B8-4480-83CB-F35400B76C11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9B8-4480-83CB-F35400B76C11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69B8-4480-83CB-F35400B76C11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Coulisse00!$GI$11:$GI$16</c:f>
              <c:strCache>
                <c:ptCount val="6"/>
                <c:pt idx="0">
                  <c:v>IMITANT</c:v>
                </c:pt>
                <c:pt idx="1">
                  <c:v>NATUREL</c:v>
                </c:pt>
                <c:pt idx="2">
                  <c:v>NUAGE</c:v>
                </c:pt>
                <c:pt idx="3">
                  <c:v>FAUX UNI</c:v>
                </c:pt>
                <c:pt idx="4">
                  <c:v>UNI</c:v>
                </c:pt>
                <c:pt idx="5">
                  <c:v>Autre</c:v>
                </c:pt>
              </c:strCache>
            </c:strRef>
          </c:cat>
          <c:val>
            <c:numRef>
              <c:f>Coulisse00!$GK$11:$GK$16</c:f>
              <c:numCache>
                <c:formatCode>#\ ##0\ "€"</c:formatCode>
                <c:ptCount val="6"/>
                <c:pt idx="0">
                  <c:v>1930000</c:v>
                </c:pt>
                <c:pt idx="1">
                  <c:v>1157000</c:v>
                </c:pt>
                <c:pt idx="2">
                  <c:v>476000</c:v>
                </c:pt>
                <c:pt idx="3">
                  <c:v>310500</c:v>
                </c:pt>
                <c:pt idx="4">
                  <c:v>52500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B8-4480-83CB-F35400B76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Coulisse00!$W$3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EC28-4682-8130-298DF4A924C5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EC28-4682-8130-298DF4A924C5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EC28-4682-8130-298DF4A924C5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EC28-4682-8130-298DF4A924C5}"/>
              </c:ext>
            </c:extLst>
          </c:dPt>
          <c:dPt>
            <c:idx val="4"/>
            <c:bubble3D val="0"/>
            <c:spPr>
              <a:pattFill prst="pct25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EC28-4682-8130-298DF4A924C5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EC28-4682-8130-298DF4A924C5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Coulisse00!$U$11:$U$16</c:f>
              <c:strCache>
                <c:ptCount val="6"/>
                <c:pt idx="0">
                  <c:v>EN GAMME</c:v>
                </c:pt>
                <c:pt idx="1">
                  <c:v>EN COURS SUPPRESSION</c:v>
                </c:pt>
                <c:pt idx="2">
                  <c:v>HORS GAMME</c:v>
                </c:pt>
                <c:pt idx="3">
                  <c:v>BALOTAGE</c:v>
                </c:pt>
                <c:pt idx="5">
                  <c:v>Autre</c:v>
                </c:pt>
              </c:strCache>
            </c:strRef>
          </c:cat>
          <c:val>
            <c:numRef>
              <c:f>Coulisse00!$W$11:$W$16</c:f>
              <c:numCache>
                <c:formatCode>#\ ##0\ "€"</c:formatCode>
                <c:ptCount val="6"/>
                <c:pt idx="0">
                  <c:v>2823000</c:v>
                </c:pt>
                <c:pt idx="1">
                  <c:v>546500</c:v>
                </c:pt>
                <c:pt idx="2">
                  <c:v>476000</c:v>
                </c:pt>
                <c:pt idx="3">
                  <c:v>80500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28-4682-8130-298DF4A92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Coulisse00!$GT$3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D108-48C5-93AE-6612C7EC3336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108-48C5-93AE-6612C7EC3336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D108-48C5-93AE-6612C7EC3336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D108-48C5-93AE-6612C7EC3336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D108-48C5-93AE-6612C7EC3336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D108-48C5-93AE-6612C7EC3336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Coulisse00!$GS$11:$GS$16</c:f>
              <c:strCache>
                <c:ptCount val="6"/>
                <c:pt idx="0">
                  <c:v>STANDARD</c:v>
                </c:pt>
                <c:pt idx="1">
                  <c:v>BASIC</c:v>
                </c:pt>
                <c:pt idx="2">
                  <c:v>HAUT DE GAMME</c:v>
                </c:pt>
                <c:pt idx="3">
                  <c:v>COEUR DE GAMME</c:v>
                </c:pt>
                <c:pt idx="5">
                  <c:v>Autre</c:v>
                </c:pt>
              </c:strCache>
            </c:strRef>
          </c:cat>
          <c:val>
            <c:numRef>
              <c:f>Coulisse00!$GT$11:$GT$16</c:f>
              <c:numCache>
                <c:formatCode>_-* #\ ##0_-;\-* #\ ##0_-;_-* "-"??_-;_-@_-</c:formatCode>
                <c:ptCount val="6"/>
                <c:pt idx="0">
                  <c:v>154650</c:v>
                </c:pt>
                <c:pt idx="1">
                  <c:v>92000</c:v>
                </c:pt>
                <c:pt idx="2">
                  <c:v>15800</c:v>
                </c:pt>
                <c:pt idx="3">
                  <c:v>15500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08-48C5-93AE-6612C7EC3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Coulisse00!$GU$3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500F-4B13-865C-8934342C6BE8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500F-4B13-865C-8934342C6BE8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500F-4B13-865C-8934342C6BE8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500F-4B13-865C-8934342C6BE8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500F-4B13-865C-8934342C6BE8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500F-4B13-865C-8934342C6BE8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Coulisse00!$GS$11:$GS$16</c:f>
              <c:strCache>
                <c:ptCount val="6"/>
                <c:pt idx="0">
                  <c:v>STANDARD</c:v>
                </c:pt>
                <c:pt idx="1">
                  <c:v>BASIC</c:v>
                </c:pt>
                <c:pt idx="2">
                  <c:v>HAUT DE GAMME</c:v>
                </c:pt>
                <c:pt idx="3">
                  <c:v>COEUR DE GAMME</c:v>
                </c:pt>
                <c:pt idx="5">
                  <c:v>Autre</c:v>
                </c:pt>
              </c:strCache>
            </c:strRef>
          </c:cat>
          <c:val>
            <c:numRef>
              <c:f>Coulisse00!$GU$11:$GU$16</c:f>
              <c:numCache>
                <c:formatCode>#\ ##0\ "€"</c:formatCode>
                <c:ptCount val="6"/>
                <c:pt idx="0">
                  <c:v>2088500</c:v>
                </c:pt>
                <c:pt idx="1">
                  <c:v>1086000</c:v>
                </c:pt>
                <c:pt idx="2">
                  <c:v>463000</c:v>
                </c:pt>
                <c:pt idx="3">
                  <c:v>288500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0F-4B13-865C-8934342C6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Coulisse00!$HD$3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DD36-42E3-B5EB-794741123EA1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D36-42E3-B5EB-794741123EA1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DD36-42E3-B5EB-794741123EA1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DD36-42E3-B5EB-794741123EA1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DD36-42E3-B5EB-794741123EA1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DD36-42E3-B5EB-794741123EA1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Coulisse00!$HC$11:$HC$16</c:f>
              <c:strCache>
                <c:ptCount val="6"/>
                <c:pt idx="0">
                  <c:v>CHANTIER PUBLIC STOCK</c:v>
                </c:pt>
                <c:pt idx="1">
                  <c:v>PROMOTEUR STOCK</c:v>
                </c:pt>
                <c:pt idx="2">
                  <c:v>SALLE EXPO STOCK</c:v>
                </c:pt>
                <c:pt idx="3">
                  <c:v>SALLE EXPO CONTREMARQUE</c:v>
                </c:pt>
                <c:pt idx="4">
                  <c:v>PRESCRIPEUR</c:v>
                </c:pt>
                <c:pt idx="5">
                  <c:v>Autre</c:v>
                </c:pt>
              </c:strCache>
            </c:strRef>
          </c:cat>
          <c:val>
            <c:numRef>
              <c:f>Coulisse00!$HD$11:$HD$16</c:f>
              <c:numCache>
                <c:formatCode>_-* #\ ##0_-;\-* #\ ##0_-;_-* "-"??_-;_-@_-</c:formatCode>
                <c:ptCount val="6"/>
                <c:pt idx="0">
                  <c:v>142000</c:v>
                </c:pt>
                <c:pt idx="1">
                  <c:v>80000</c:v>
                </c:pt>
                <c:pt idx="2">
                  <c:v>40150</c:v>
                </c:pt>
                <c:pt idx="3">
                  <c:v>8000</c:v>
                </c:pt>
                <c:pt idx="4">
                  <c:v>7800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36-42E3-B5EB-794741123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Coulisse00!$HE$3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D5E4-403C-BAC4-A406D2B560B6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5E4-403C-BAC4-A406D2B560B6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D5E4-403C-BAC4-A406D2B560B6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D5E4-403C-BAC4-A406D2B560B6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D5E4-403C-BAC4-A406D2B560B6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D5E4-403C-BAC4-A406D2B560B6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Coulisse00!$HC$11:$HC$16</c:f>
              <c:strCache>
                <c:ptCount val="6"/>
                <c:pt idx="0">
                  <c:v>CHANTIER PUBLIC STOCK</c:v>
                </c:pt>
                <c:pt idx="1">
                  <c:v>PROMOTEUR STOCK</c:v>
                </c:pt>
                <c:pt idx="2">
                  <c:v>SALLE EXPO STOCK</c:v>
                </c:pt>
                <c:pt idx="3">
                  <c:v>SALLE EXPO CONTREMARQUE</c:v>
                </c:pt>
                <c:pt idx="4">
                  <c:v>PRESCRIPEUR</c:v>
                </c:pt>
                <c:pt idx="5">
                  <c:v>Autre</c:v>
                </c:pt>
              </c:strCache>
            </c:strRef>
          </c:cat>
          <c:val>
            <c:numRef>
              <c:f>Coulisse00!$HE$11:$HE$16</c:f>
              <c:numCache>
                <c:formatCode>#\ ##0\ "€"</c:formatCode>
                <c:ptCount val="6"/>
                <c:pt idx="0">
                  <c:v>1686000</c:v>
                </c:pt>
                <c:pt idx="1">
                  <c:v>1150000</c:v>
                </c:pt>
                <c:pt idx="2">
                  <c:v>627000</c:v>
                </c:pt>
                <c:pt idx="3">
                  <c:v>283000</c:v>
                </c:pt>
                <c:pt idx="4">
                  <c:v>180000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E4-403C-BAC4-A406D2B56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5635010383831E-2"/>
          <c:y val="0.27544365326780879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CoulisseAnalyse!$AU$10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CoulisseAnalyse!$AT$11:$AT$20</c:f>
              <c:strCache>
                <c:ptCount val="7"/>
                <c:pt idx="0">
                  <c:v>1 : GCD CM\BIa (E&lt;0.5%)\Abrasion Profonde</c:v>
                </c:pt>
                <c:pt idx="1">
                  <c:v>2 : GCE\BIa (E&lt;0.5%)\PEI IV</c:v>
                </c:pt>
                <c:pt idx="2">
                  <c:v>3 : GCE TM\BIa (E&lt;0.5%)\PEI IV</c:v>
                </c:pt>
                <c:pt idx="3">
                  <c:v>4 : GCE TM\BIa (E&lt;0.5%)\PEI V</c:v>
                </c:pt>
                <c:pt idx="4">
                  <c:v>5 : Faïence PR bicuisson\BIII (E&gt;10%)\0</c:v>
                </c:pt>
                <c:pt idx="5">
                  <c:v>6 : GCE\BIa (E&lt;0.5%)\PEI III</c:v>
                </c:pt>
                <c:pt idx="6">
                  <c:v>7 : Faïence PB\BIIa (E&gt;3% &lt;6%)\0</c:v>
                </c:pt>
              </c:strCache>
            </c:strRef>
          </c:cat>
          <c:val>
            <c:numRef>
              <c:f>CoulisseAnalyse!$AU$11:$AU$20</c:f>
              <c:numCache>
                <c:formatCode>0%</c:formatCode>
                <c:ptCount val="10"/>
                <c:pt idx="0">
                  <c:v>0.3</c:v>
                </c:pt>
                <c:pt idx="1">
                  <c:v>0.2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F-4406-8558-22ED241ABE06}"/>
            </c:ext>
          </c:extLst>
        </c:ser>
        <c:ser>
          <c:idx val="1"/>
          <c:order val="1"/>
          <c:tx>
            <c:strRef>
              <c:f>CoulisseAnalyse!$AV$10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CoulisseAnalyse!$AT$11:$AT$20</c:f>
              <c:strCache>
                <c:ptCount val="7"/>
                <c:pt idx="0">
                  <c:v>1 : GCD CM\BIa (E&lt;0.5%)\Abrasion Profonde</c:v>
                </c:pt>
                <c:pt idx="1">
                  <c:v>2 : GCE\BIa (E&lt;0.5%)\PEI IV</c:v>
                </c:pt>
                <c:pt idx="2">
                  <c:v>3 : GCE TM\BIa (E&lt;0.5%)\PEI IV</c:v>
                </c:pt>
                <c:pt idx="3">
                  <c:v>4 : GCE TM\BIa (E&lt;0.5%)\PEI V</c:v>
                </c:pt>
                <c:pt idx="4">
                  <c:v>5 : Faïence PR bicuisson\BIII (E&gt;10%)\0</c:v>
                </c:pt>
                <c:pt idx="5">
                  <c:v>6 : GCE\BIa (E&lt;0.5%)\PEI III</c:v>
                </c:pt>
                <c:pt idx="6">
                  <c:v>7 : Faïence PB\BIIa (E&gt;3% &lt;6%)\0</c:v>
                </c:pt>
              </c:strCache>
            </c:strRef>
          </c:cat>
          <c:val>
            <c:numRef>
              <c:f>CoulisseAnalyse!$AV$11:$AV$20</c:f>
              <c:numCache>
                <c:formatCode>0%</c:formatCode>
                <c:ptCount val="10"/>
                <c:pt idx="0">
                  <c:v>0.34466630688972838</c:v>
                </c:pt>
                <c:pt idx="1">
                  <c:v>0.21460694369490915</c:v>
                </c:pt>
                <c:pt idx="2">
                  <c:v>0.17988846914912754</c:v>
                </c:pt>
                <c:pt idx="3">
                  <c:v>0.12232415902140673</c:v>
                </c:pt>
                <c:pt idx="4">
                  <c:v>8.2748695808598671E-2</c:v>
                </c:pt>
                <c:pt idx="5">
                  <c:v>4.317323259579061E-2</c:v>
                </c:pt>
                <c:pt idx="6">
                  <c:v>1.2592192840438927E-2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F-4406-8558-22ED241ABE06}"/>
            </c:ext>
          </c:extLst>
        </c:ser>
        <c:ser>
          <c:idx val="2"/>
          <c:order val="2"/>
          <c:tx>
            <c:strRef>
              <c:f>CoulisseAnalyse!$AW$10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CoulisseAnalyse!$AT$11:$AT$20</c:f>
              <c:strCache>
                <c:ptCount val="7"/>
                <c:pt idx="0">
                  <c:v>1 : GCD CM\BIa (E&lt;0.5%)\Abrasion Profonde</c:v>
                </c:pt>
                <c:pt idx="1">
                  <c:v>2 : GCE\BIa (E&lt;0.5%)\PEI IV</c:v>
                </c:pt>
                <c:pt idx="2">
                  <c:v>3 : GCE TM\BIa (E&lt;0.5%)\PEI IV</c:v>
                </c:pt>
                <c:pt idx="3">
                  <c:v>4 : GCE TM\BIa (E&lt;0.5%)\PEI V</c:v>
                </c:pt>
                <c:pt idx="4">
                  <c:v>5 : Faïence PR bicuisson\BIII (E&gt;10%)\0</c:v>
                </c:pt>
                <c:pt idx="5">
                  <c:v>6 : GCE\BIa (E&lt;0.5%)\PEI III</c:v>
                </c:pt>
                <c:pt idx="6">
                  <c:v>7 : Faïence PB\BIIa (E&gt;3% &lt;6%)\0</c:v>
                </c:pt>
              </c:strCache>
            </c:strRef>
          </c:cat>
          <c:val>
            <c:numRef>
              <c:f>CoulisseAnalyse!$AW$11:$AW$20</c:f>
              <c:numCache>
                <c:formatCode>0%</c:formatCode>
                <c:ptCount val="10"/>
                <c:pt idx="0">
                  <c:v>0.41085073866530819</c:v>
                </c:pt>
                <c:pt idx="1">
                  <c:v>0.16250636780438105</c:v>
                </c:pt>
                <c:pt idx="2">
                  <c:v>0.15282730514518594</c:v>
                </c:pt>
                <c:pt idx="3">
                  <c:v>0.12124299541518084</c:v>
                </c:pt>
                <c:pt idx="4">
                  <c:v>7.9088130412633725E-2</c:v>
                </c:pt>
                <c:pt idx="5">
                  <c:v>6.0112073357106471E-2</c:v>
                </c:pt>
                <c:pt idx="6">
                  <c:v>1.337238920020377E-2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F-4406-8558-22ED241A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250168832"/>
        <c:axId val="250817344"/>
      </c:barChart>
      <c:catAx>
        <c:axId val="250168832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250817344"/>
        <c:crosses val="autoZero"/>
        <c:auto val="1"/>
        <c:lblAlgn val="ctr"/>
        <c:lblOffset val="100"/>
        <c:noMultiLvlLbl val="0"/>
      </c:catAx>
      <c:valAx>
        <c:axId val="25081734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250168832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54753176442864382"/>
          <c:y val="8.0170916419190538E-2"/>
          <c:w val="0.1480591095382682"/>
          <c:h val="0.12384493004548881"/>
        </c:manualLayout>
      </c:layout>
      <c:overlay val="0"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D39D-47E6-801F-14A074B61DA5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39D-47E6-801F-14A074B61DA5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9D-47E6-801F-14A074B6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4561842647368E-2"/>
          <c:y val="0.23372077567708155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CoulisseAnalyse!$CS$10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CoulisseAnalyse!$CR$11:$CR$20</c:f>
              <c:strCache>
                <c:ptCount val="3"/>
                <c:pt idx="0">
                  <c:v>1 : U3 P3\</c:v>
                </c:pt>
                <c:pt idx="1">
                  <c:v>2 : U4 P3\</c:v>
                </c:pt>
                <c:pt idx="2">
                  <c:v>3 :  ... \</c:v>
                </c:pt>
              </c:strCache>
            </c:strRef>
          </c:cat>
          <c:val>
            <c:numRef>
              <c:f>CoulisseAnalyse!$CS$11:$CS$20</c:f>
              <c:numCache>
                <c:formatCode>0%</c:formatCode>
                <c:ptCount val="10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2-4F1D-9976-BD04D1C9F1C5}"/>
            </c:ext>
          </c:extLst>
        </c:ser>
        <c:ser>
          <c:idx val="1"/>
          <c:order val="1"/>
          <c:tx>
            <c:strRef>
              <c:f>CoulisseAnalyse!$CT$10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CoulisseAnalyse!$CR$11:$CR$20</c:f>
              <c:strCache>
                <c:ptCount val="3"/>
                <c:pt idx="0">
                  <c:v>1 : U3 P3\</c:v>
                </c:pt>
                <c:pt idx="1">
                  <c:v>2 : U4 P3\</c:v>
                </c:pt>
                <c:pt idx="2">
                  <c:v>3 :  ... \</c:v>
                </c:pt>
              </c:strCache>
            </c:strRef>
          </c:cat>
          <c:val>
            <c:numRef>
              <c:f>CoulisseAnalyse!$CT$11:$CT$20</c:f>
              <c:numCache>
                <c:formatCode>0%</c:formatCode>
                <c:ptCount val="10"/>
                <c:pt idx="0">
                  <c:v>0.51088325238352217</c:v>
                </c:pt>
                <c:pt idx="1">
                  <c:v>0.34466630688972838</c:v>
                </c:pt>
                <c:pt idx="2">
                  <c:v>0.14445044072674942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2-4F1D-9976-BD04D1C9F1C5}"/>
            </c:ext>
          </c:extLst>
        </c:ser>
        <c:ser>
          <c:idx val="2"/>
          <c:order val="2"/>
          <c:tx>
            <c:strRef>
              <c:f>CoulisseAnalyse!$CU$10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CoulisseAnalyse!$CR$11:$CR$20</c:f>
              <c:strCache>
                <c:ptCount val="3"/>
                <c:pt idx="0">
                  <c:v>1 : U3 P3\</c:v>
                </c:pt>
                <c:pt idx="1">
                  <c:v>2 : U4 P3\</c:v>
                </c:pt>
                <c:pt idx="2">
                  <c:v>3 :  ... \</c:v>
                </c:pt>
              </c:strCache>
            </c:strRef>
          </c:cat>
          <c:val>
            <c:numRef>
              <c:f>CoulisseAnalyse!$CU$11:$CU$20</c:f>
              <c:numCache>
                <c:formatCode>0%</c:formatCode>
                <c:ptCount val="10"/>
                <c:pt idx="0">
                  <c:v>0.42944472745797246</c:v>
                </c:pt>
                <c:pt idx="1">
                  <c:v>0.41085073866530819</c:v>
                </c:pt>
                <c:pt idx="2">
                  <c:v>0.15970453387671932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F2-4F1D-9976-BD04D1C9F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173639168"/>
        <c:axId val="250142720"/>
      </c:barChart>
      <c:catAx>
        <c:axId val="173639168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250142720"/>
        <c:crosses val="autoZero"/>
        <c:auto val="1"/>
        <c:lblAlgn val="ctr"/>
        <c:lblOffset val="100"/>
        <c:noMultiLvlLbl val="0"/>
      </c:catAx>
      <c:valAx>
        <c:axId val="25014272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173639168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54087618980406138"/>
          <c:y val="2.7205422190526463E-2"/>
          <c:w val="0.1491683719756986"/>
          <c:h val="0.13380968569647814"/>
        </c:manualLayout>
      </c:layout>
      <c:overlay val="0"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23BF-49CF-8BA5-A2BDDAD6848F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23BF-49CF-8BA5-A2BDDAD6848F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BF-49CF-8BA5-A2BDDAD68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754880863904064E-2"/>
          <c:y val="0.25811052377720256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CoulisseAnalyse!$EQ$10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CoulisseAnalyse!$EP$11:$EP$20</c:f>
              <c:strCache>
                <c:ptCount val="10"/>
                <c:pt idx="0">
                  <c:v>1 : 60X60\SOL INT+EXT\CIMENT</c:v>
                </c:pt>
                <c:pt idx="1">
                  <c:v>2 : 45X45\SOL INT\PIERRE NAT</c:v>
                </c:pt>
                <c:pt idx="2">
                  <c:v>3 : 45X45\SOL INT\CIMENT</c:v>
                </c:pt>
                <c:pt idx="3">
                  <c:v>4 : 45X45\SOL INT\BETON</c:v>
                </c:pt>
                <c:pt idx="4">
                  <c:v>5 : 20X60\MURAL INT\BRIQUE BRIQUETTE</c:v>
                </c:pt>
                <c:pt idx="5">
                  <c:v>6 : 80X80\SOL EXT\PIERRE NAT</c:v>
                </c:pt>
                <c:pt idx="6">
                  <c:v>7 : 20X80\SOL INT+EXT\BOIS</c:v>
                </c:pt>
                <c:pt idx="7">
                  <c:v>8 : 45X90\SOL INT+EXT COUVERT\BETON</c:v>
                </c:pt>
                <c:pt idx="8">
                  <c:v>9 : 20X20\MURAL INT\UNI</c:v>
                </c:pt>
                <c:pt idx="9">
                  <c:v>10 : 15X60\SOL EXTERIEUR NON COUVERT\RUSTIQUE</c:v>
                </c:pt>
              </c:strCache>
            </c:strRef>
          </c:cat>
          <c:val>
            <c:numRef>
              <c:f>CoulisseAnalyse!$EQ$11:$EQ$20</c:f>
              <c:numCache>
                <c:formatCode>0%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A-42ED-8775-38D4EAFB31EC}"/>
            </c:ext>
          </c:extLst>
        </c:ser>
        <c:ser>
          <c:idx val="1"/>
          <c:order val="1"/>
          <c:tx>
            <c:strRef>
              <c:f>CoulisseAnalyse!$ER$10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CoulisseAnalyse!$EP$11:$EP$20</c:f>
              <c:strCache>
                <c:ptCount val="10"/>
                <c:pt idx="0">
                  <c:v>1 : 60X60\SOL INT+EXT\CIMENT</c:v>
                </c:pt>
                <c:pt idx="1">
                  <c:v>2 : 45X45\SOL INT\PIERRE NAT</c:v>
                </c:pt>
                <c:pt idx="2">
                  <c:v>3 : 45X45\SOL INT\CIMENT</c:v>
                </c:pt>
                <c:pt idx="3">
                  <c:v>4 : 45X45\SOL INT\BETON</c:v>
                </c:pt>
                <c:pt idx="4">
                  <c:v>5 : 20X60\MURAL INT\BRIQUE BRIQUETTE</c:v>
                </c:pt>
                <c:pt idx="5">
                  <c:v>6 : 80X80\SOL EXT\PIERRE NAT</c:v>
                </c:pt>
                <c:pt idx="6">
                  <c:v>7 : 20X80\SOL INT+EXT\BOIS</c:v>
                </c:pt>
                <c:pt idx="7">
                  <c:v>8 : 45X90\SOL INT+EXT COUVERT\BETON</c:v>
                </c:pt>
                <c:pt idx="8">
                  <c:v>9 : 20X20\MURAL INT\UNI</c:v>
                </c:pt>
                <c:pt idx="9">
                  <c:v>10 : 15X60\SOL EXTERIEUR NON COUVERT\RUSTIQUE</c:v>
                </c:pt>
              </c:strCache>
            </c:strRef>
          </c:cat>
          <c:val>
            <c:numRef>
              <c:f>CoulisseAnalyse!$ER$11:$ER$20</c:f>
              <c:numCache>
                <c:formatCode>0%</c:formatCode>
                <c:ptCount val="10"/>
                <c:pt idx="0">
                  <c:v>0.28782155063860404</c:v>
                </c:pt>
                <c:pt idx="1">
                  <c:v>0.20867062421298796</c:v>
                </c:pt>
                <c:pt idx="2">
                  <c:v>0.17988846914912754</c:v>
                </c:pt>
                <c:pt idx="3">
                  <c:v>0.12232415902140673</c:v>
                </c:pt>
                <c:pt idx="4">
                  <c:v>8.2748695808598671E-2</c:v>
                </c:pt>
                <c:pt idx="5">
                  <c:v>2.8782155063860407E-2</c:v>
                </c:pt>
                <c:pt idx="6">
                  <c:v>4.317323259579061E-2</c:v>
                </c:pt>
                <c:pt idx="7">
                  <c:v>2.8062601187263895E-2</c:v>
                </c:pt>
                <c:pt idx="8">
                  <c:v>1.2592192840438927E-2</c:v>
                </c:pt>
                <c:pt idx="9">
                  <c:v>5.9363194819212085E-3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A-42ED-8775-38D4EAFB31EC}"/>
            </c:ext>
          </c:extLst>
        </c:ser>
        <c:ser>
          <c:idx val="2"/>
          <c:order val="2"/>
          <c:tx>
            <c:strRef>
              <c:f>CoulisseAnalyse!$ES$10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CoulisseAnalyse!$EP$11:$EP$20</c:f>
              <c:strCache>
                <c:ptCount val="10"/>
                <c:pt idx="0">
                  <c:v>1 : 60X60\SOL INT+EXT\CIMENT</c:v>
                </c:pt>
                <c:pt idx="1">
                  <c:v>2 : 45X45\SOL INT\PIERRE NAT</c:v>
                </c:pt>
                <c:pt idx="2">
                  <c:v>3 : 45X45\SOL INT\CIMENT</c:v>
                </c:pt>
                <c:pt idx="3">
                  <c:v>4 : 45X45\SOL INT\BETON</c:v>
                </c:pt>
                <c:pt idx="4">
                  <c:v>5 : 20X60\MURAL INT\BRIQUE BRIQUETTE</c:v>
                </c:pt>
                <c:pt idx="5">
                  <c:v>6 : 80X80\SOL EXT\PIERRE NAT</c:v>
                </c:pt>
                <c:pt idx="6">
                  <c:v>7 : 20X80\SOL INT+EXT\BOIS</c:v>
                </c:pt>
                <c:pt idx="7">
                  <c:v>8 : 45X90\SOL INT+EXT COUVERT\BETON</c:v>
                </c:pt>
                <c:pt idx="8">
                  <c:v>9 : 20X20\MURAL INT\UNI</c:v>
                </c:pt>
                <c:pt idx="9">
                  <c:v>10 : 15X60\SOL EXTERIEUR NON COUVERT\RUSTIQUE</c:v>
                </c:pt>
              </c:strCache>
            </c:strRef>
          </c:cat>
          <c:val>
            <c:numRef>
              <c:f>CoulisseAnalyse!$ES$11:$ES$20</c:f>
              <c:numCache>
                <c:formatCode>0%</c:formatCode>
                <c:ptCount val="10"/>
                <c:pt idx="0">
                  <c:v>0.29291900152827305</c:v>
                </c:pt>
                <c:pt idx="1">
                  <c:v>0.15537442689760569</c:v>
                </c:pt>
                <c:pt idx="2">
                  <c:v>0.15282730514518594</c:v>
                </c:pt>
                <c:pt idx="3">
                  <c:v>0.12124299541518084</c:v>
                </c:pt>
                <c:pt idx="4">
                  <c:v>7.9088130412633725E-2</c:v>
                </c:pt>
                <c:pt idx="5">
                  <c:v>7.2083545593479362E-2</c:v>
                </c:pt>
                <c:pt idx="6">
                  <c:v>6.0112073357106471E-2</c:v>
                </c:pt>
                <c:pt idx="7">
                  <c:v>4.584819154355578E-2</c:v>
                </c:pt>
                <c:pt idx="8">
                  <c:v>1.337238920020377E-2</c:v>
                </c:pt>
                <c:pt idx="9">
                  <c:v>7.1319409067753439E-3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A-42ED-8775-38D4EAFB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174054400"/>
        <c:axId val="250145600"/>
      </c:barChart>
      <c:catAx>
        <c:axId val="174054400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250145600"/>
        <c:crosses val="autoZero"/>
        <c:auto val="1"/>
        <c:lblAlgn val="ctr"/>
        <c:lblOffset val="100"/>
        <c:noMultiLvlLbl val="0"/>
      </c:catAx>
      <c:valAx>
        <c:axId val="25014560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174054400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53532987761690942"/>
          <c:y val="4.2278220689990736E-2"/>
          <c:w val="0.14473132222597701"/>
          <c:h val="0.13810796146079712"/>
        </c:manualLayout>
      </c:layout>
      <c:overlay val="0"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D2CE-4356-843D-47399E64AFB7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2CE-4356-843D-47399E64AFB7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CE-4356-843D-47399E64A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Coulisse00!$AF$3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52D5-40A4-A2F3-B936230DCAF9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52D5-40A4-A2F3-B936230DCAF9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52D5-40A4-A2F3-B936230DCAF9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52D5-40A4-A2F3-B936230DCAF9}"/>
              </c:ext>
            </c:extLst>
          </c:dPt>
          <c:dPt>
            <c:idx val="4"/>
            <c:bubble3D val="0"/>
            <c:spPr>
              <a:pattFill prst="pct25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52D5-40A4-A2F3-B936230DCAF9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52D5-40A4-A2F3-B936230DCAF9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Coulisse00!$AE$11:$AE$16</c:f>
              <c:strCache>
                <c:ptCount val="6"/>
                <c:pt idx="0">
                  <c:v>GCD CM</c:v>
                </c:pt>
                <c:pt idx="1">
                  <c:v>GCE TM</c:v>
                </c:pt>
                <c:pt idx="2">
                  <c:v>GCE</c:v>
                </c:pt>
                <c:pt idx="3">
                  <c:v>Faïence PR bicuisson</c:v>
                </c:pt>
                <c:pt idx="4">
                  <c:v>Faïence PB</c:v>
                </c:pt>
                <c:pt idx="5">
                  <c:v>Autre</c:v>
                </c:pt>
              </c:strCache>
            </c:strRef>
          </c:cat>
          <c:val>
            <c:numRef>
              <c:f>Coulisse00!$AF$11:$AF$16</c:f>
              <c:numCache>
                <c:formatCode>_-* #\ ##0_-;\-* #\ ##0_-;_-* "-"??_-;_-@_-</c:formatCode>
                <c:ptCount val="6"/>
                <c:pt idx="0">
                  <c:v>95800</c:v>
                </c:pt>
                <c:pt idx="1">
                  <c:v>84000</c:v>
                </c:pt>
                <c:pt idx="2">
                  <c:v>71650</c:v>
                </c:pt>
                <c:pt idx="3">
                  <c:v>23000</c:v>
                </c:pt>
                <c:pt idx="4">
                  <c:v>3500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D5-40A4-A2F3-B936230DC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5299405216975E-2"/>
          <c:y val="0.29678036118182272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CoulisseAnalyse!$GQ$10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CoulisseAnalyse!$GP$11:$GP$20</c:f>
              <c:strCache>
                <c:ptCount val="9"/>
                <c:pt idx="0">
                  <c:v>1 : LISSE GRIP LEGER\R10\A\7,5</c:v>
                </c:pt>
                <c:pt idx="1">
                  <c:v>2 : LISSE GRIP LEGER\R10\B\7,5</c:v>
                </c:pt>
                <c:pt idx="2">
                  <c:v>3 : LISSE\0\0\8</c:v>
                </c:pt>
                <c:pt idx="3">
                  <c:v>4 : LISSE\R9\0\7</c:v>
                </c:pt>
                <c:pt idx="4">
                  <c:v>5 : LISSE\0\0\6</c:v>
                </c:pt>
                <c:pt idx="5">
                  <c:v>6 : STRUCTURE GRIP\R11\C\9</c:v>
                </c:pt>
                <c:pt idx="6">
                  <c:v>7 : STRUCTURE\R10\A\8,5</c:v>
                </c:pt>
                <c:pt idx="7">
                  <c:v>8 : STRUCTURE\R10\A\9</c:v>
                </c:pt>
                <c:pt idx="8">
                  <c:v>9 : LISSE GRIP+\R11\C\7,5</c:v>
                </c:pt>
              </c:strCache>
            </c:strRef>
          </c:cat>
          <c:val>
            <c:numRef>
              <c:f>CoulisseAnalyse!$GQ$11:$GQ$20</c:f>
              <c:numCache>
                <c:formatCode>0%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808-A42A-E9346ED1A9DC}"/>
            </c:ext>
          </c:extLst>
        </c:ser>
        <c:ser>
          <c:idx val="1"/>
          <c:order val="1"/>
          <c:tx>
            <c:strRef>
              <c:f>CoulisseAnalyse!$GR$10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CoulisseAnalyse!$GP$11:$GP$20</c:f>
              <c:strCache>
                <c:ptCount val="9"/>
                <c:pt idx="0">
                  <c:v>1 : LISSE GRIP LEGER\R10\A\7,5</c:v>
                </c:pt>
                <c:pt idx="1">
                  <c:v>2 : LISSE GRIP LEGER\R10\B\7,5</c:v>
                </c:pt>
                <c:pt idx="2">
                  <c:v>3 : LISSE\0\0\8</c:v>
                </c:pt>
                <c:pt idx="3">
                  <c:v>4 : LISSE\R9\0\7</c:v>
                </c:pt>
                <c:pt idx="4">
                  <c:v>5 : LISSE\0\0\6</c:v>
                </c:pt>
                <c:pt idx="5">
                  <c:v>6 : STRUCTURE GRIP\R11\C\9</c:v>
                </c:pt>
                <c:pt idx="6">
                  <c:v>7 : STRUCTURE\R10\A\8,5</c:v>
                </c:pt>
                <c:pt idx="7">
                  <c:v>8 : STRUCTURE\R10\A\9</c:v>
                </c:pt>
                <c:pt idx="8">
                  <c:v>9 : LISSE GRIP+\R11\C\7,5</c:v>
                </c:pt>
              </c:strCache>
            </c:strRef>
          </c:cat>
          <c:val>
            <c:numRef>
              <c:f>CoulisseAnalyse!$GR$11:$GR$20</c:f>
              <c:numCache>
                <c:formatCode>0%</c:formatCode>
                <c:ptCount val="10"/>
                <c:pt idx="0">
                  <c:v>0.28782155063860404</c:v>
                </c:pt>
                <c:pt idx="1">
                  <c:v>0.20867062421298796</c:v>
                </c:pt>
                <c:pt idx="2">
                  <c:v>0.17988846914912754</c:v>
                </c:pt>
                <c:pt idx="3">
                  <c:v>0.12232415902140673</c:v>
                </c:pt>
                <c:pt idx="4">
                  <c:v>9.53408886490376E-2</c:v>
                </c:pt>
                <c:pt idx="5">
                  <c:v>2.8782155063860407E-2</c:v>
                </c:pt>
                <c:pt idx="6">
                  <c:v>4.317323259579061E-2</c:v>
                </c:pt>
                <c:pt idx="7">
                  <c:v>2.8062601187263895E-2</c:v>
                </c:pt>
                <c:pt idx="8">
                  <c:v>5.9363194819212085E-3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808-A42A-E9346ED1A9DC}"/>
            </c:ext>
          </c:extLst>
        </c:ser>
        <c:ser>
          <c:idx val="2"/>
          <c:order val="2"/>
          <c:tx>
            <c:strRef>
              <c:f>CoulisseAnalyse!$GS$10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CoulisseAnalyse!$GP$11:$GP$20</c:f>
              <c:strCache>
                <c:ptCount val="9"/>
                <c:pt idx="0">
                  <c:v>1 : LISSE GRIP LEGER\R10\A\7,5</c:v>
                </c:pt>
                <c:pt idx="1">
                  <c:v>2 : LISSE GRIP LEGER\R10\B\7,5</c:v>
                </c:pt>
                <c:pt idx="2">
                  <c:v>3 : LISSE\0\0\8</c:v>
                </c:pt>
                <c:pt idx="3">
                  <c:v>4 : LISSE\R9\0\7</c:v>
                </c:pt>
                <c:pt idx="4">
                  <c:v>5 : LISSE\0\0\6</c:v>
                </c:pt>
                <c:pt idx="5">
                  <c:v>6 : STRUCTURE GRIP\R11\C\9</c:v>
                </c:pt>
                <c:pt idx="6">
                  <c:v>7 : STRUCTURE\R10\A\8,5</c:v>
                </c:pt>
                <c:pt idx="7">
                  <c:v>8 : STRUCTURE\R10\A\9</c:v>
                </c:pt>
                <c:pt idx="8">
                  <c:v>9 : LISSE GRIP+\R11\C\7,5</c:v>
                </c:pt>
              </c:strCache>
            </c:strRef>
          </c:cat>
          <c:val>
            <c:numRef>
              <c:f>CoulisseAnalyse!$GS$11:$GS$20</c:f>
              <c:numCache>
                <c:formatCode>0%</c:formatCode>
                <c:ptCount val="10"/>
                <c:pt idx="0">
                  <c:v>0.29291900152827305</c:v>
                </c:pt>
                <c:pt idx="1">
                  <c:v>0.15537442689760569</c:v>
                </c:pt>
                <c:pt idx="2">
                  <c:v>0.15282730514518594</c:v>
                </c:pt>
                <c:pt idx="3">
                  <c:v>0.12124299541518084</c:v>
                </c:pt>
                <c:pt idx="4">
                  <c:v>9.2460519612837494E-2</c:v>
                </c:pt>
                <c:pt idx="5">
                  <c:v>7.2083545593479362E-2</c:v>
                </c:pt>
                <c:pt idx="6">
                  <c:v>6.0112073357106471E-2</c:v>
                </c:pt>
                <c:pt idx="7">
                  <c:v>4.584819154355578E-2</c:v>
                </c:pt>
                <c:pt idx="8">
                  <c:v>7.1319409067753439E-3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D0-4808-A42A-E9346ED1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173883392"/>
        <c:axId val="250149632"/>
      </c:barChart>
      <c:catAx>
        <c:axId val="173883392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250149632"/>
        <c:crosses val="autoZero"/>
        <c:auto val="1"/>
        <c:lblAlgn val="ctr"/>
        <c:lblOffset val="100"/>
        <c:noMultiLvlLbl val="0"/>
      </c:catAx>
      <c:valAx>
        <c:axId val="25014963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173883392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53976692736663101"/>
          <c:y val="7.6865084656194696E-2"/>
          <c:w val="0.15138689685055937"/>
          <c:h val="0.13006986077997953"/>
        </c:manualLayout>
      </c:layout>
      <c:overlay val="0"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FFA4-43A5-A626-CBC658BA2DF3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FFA4-43A5-A626-CBC658BA2DF3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A4-43A5-A626-CBC658BA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722377989647871E-2"/>
          <c:y val="0.25953336683554035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CoulisseAnalyse!$IO$10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CoulisseAnalyse!$IN$11:$IN$20</c:f>
              <c:strCache>
                <c:ptCount val="10"/>
                <c:pt idx="0">
                  <c:v>1 : GRIS\MOYEN\FAIBLE\BRILLANT DOUX</c:v>
                </c:pt>
                <c:pt idx="1">
                  <c:v>2 : BEIGE\CLAIR\MOYEN\SATIN</c:v>
                </c:pt>
                <c:pt idx="2">
                  <c:v>3 : BLANC-GRIS\CLAIR\FAIBLE\SATIN</c:v>
                </c:pt>
                <c:pt idx="3">
                  <c:v>4 : IVOIRE\CLAIR\FAIBLE\SATIN</c:v>
                </c:pt>
                <c:pt idx="4">
                  <c:v>5 : COULEUR PASTEL\CLAIR\NEUTRE\BRILLANT</c:v>
                </c:pt>
                <c:pt idx="5">
                  <c:v>6 : BEIGE ROSE\MOYEN\FORT\MAT</c:v>
                </c:pt>
                <c:pt idx="6">
                  <c:v>7 : BEIGE BRUN\MOYEN\MOYEN\MAT</c:v>
                </c:pt>
                <c:pt idx="7">
                  <c:v>8 : GREIGE\CLAIR\MOYEN\MAT</c:v>
                </c:pt>
                <c:pt idx="8">
                  <c:v>9 : BEIGE ROSE\MOYEN\NEUTRE\SATIN</c:v>
                </c:pt>
                <c:pt idx="9">
                  <c:v>10 : TABACO/TAUPE\FONCE\FORT\MAT</c:v>
                </c:pt>
              </c:strCache>
            </c:strRef>
          </c:cat>
          <c:val>
            <c:numRef>
              <c:f>CoulisseAnalyse!$IO$11:$IO$20</c:f>
              <c:numCache>
                <c:formatCode>0%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A-4049-B620-ABFF12D4165A}"/>
            </c:ext>
          </c:extLst>
        </c:ser>
        <c:ser>
          <c:idx val="1"/>
          <c:order val="1"/>
          <c:tx>
            <c:strRef>
              <c:f>CoulisseAnalyse!$IP$10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CoulisseAnalyse!$IN$11:$IN$20</c:f>
              <c:strCache>
                <c:ptCount val="10"/>
                <c:pt idx="0">
                  <c:v>1 : GRIS\MOYEN\FAIBLE\BRILLANT DOUX</c:v>
                </c:pt>
                <c:pt idx="1">
                  <c:v>2 : BEIGE\CLAIR\MOYEN\SATIN</c:v>
                </c:pt>
                <c:pt idx="2">
                  <c:v>3 : BLANC-GRIS\CLAIR\FAIBLE\SATIN</c:v>
                </c:pt>
                <c:pt idx="3">
                  <c:v>4 : IVOIRE\CLAIR\FAIBLE\SATIN</c:v>
                </c:pt>
                <c:pt idx="4">
                  <c:v>5 : COULEUR PASTEL\CLAIR\NEUTRE\BRILLANT</c:v>
                </c:pt>
                <c:pt idx="5">
                  <c:v>6 : BEIGE ROSE\MOYEN\FORT\MAT</c:v>
                </c:pt>
                <c:pt idx="6">
                  <c:v>7 : BEIGE BRUN\MOYEN\MOYEN\MAT</c:v>
                </c:pt>
                <c:pt idx="7">
                  <c:v>8 : GREIGE\CLAIR\MOYEN\MAT</c:v>
                </c:pt>
                <c:pt idx="8">
                  <c:v>9 : BEIGE ROSE\MOYEN\NEUTRE\SATIN</c:v>
                </c:pt>
                <c:pt idx="9">
                  <c:v>10 : TABACO/TAUPE\FONCE\FORT\MAT</c:v>
                </c:pt>
              </c:strCache>
            </c:strRef>
          </c:cat>
          <c:val>
            <c:numRef>
              <c:f>CoulisseAnalyse!$IP$11:$IP$20</c:f>
              <c:numCache>
                <c:formatCode>0%</c:formatCode>
                <c:ptCount val="10"/>
                <c:pt idx="0">
                  <c:v>0.28782155063860404</c:v>
                </c:pt>
                <c:pt idx="1">
                  <c:v>0.20867062421298796</c:v>
                </c:pt>
                <c:pt idx="2">
                  <c:v>0.17988846914912754</c:v>
                </c:pt>
                <c:pt idx="3">
                  <c:v>0.12232415902140673</c:v>
                </c:pt>
                <c:pt idx="4">
                  <c:v>8.2748695808598671E-2</c:v>
                </c:pt>
                <c:pt idx="5">
                  <c:v>2.8782155063860407E-2</c:v>
                </c:pt>
                <c:pt idx="6">
                  <c:v>4.317323259579061E-2</c:v>
                </c:pt>
                <c:pt idx="7">
                  <c:v>2.8062601187263895E-2</c:v>
                </c:pt>
                <c:pt idx="8">
                  <c:v>1.2592192840438927E-2</c:v>
                </c:pt>
                <c:pt idx="9">
                  <c:v>5.9363194819212085E-3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A-4049-B620-ABFF12D4165A}"/>
            </c:ext>
          </c:extLst>
        </c:ser>
        <c:ser>
          <c:idx val="2"/>
          <c:order val="2"/>
          <c:tx>
            <c:strRef>
              <c:f>CoulisseAnalyse!$IQ$10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CoulisseAnalyse!$IN$11:$IN$20</c:f>
              <c:strCache>
                <c:ptCount val="10"/>
                <c:pt idx="0">
                  <c:v>1 : GRIS\MOYEN\FAIBLE\BRILLANT DOUX</c:v>
                </c:pt>
                <c:pt idx="1">
                  <c:v>2 : BEIGE\CLAIR\MOYEN\SATIN</c:v>
                </c:pt>
                <c:pt idx="2">
                  <c:v>3 : BLANC-GRIS\CLAIR\FAIBLE\SATIN</c:v>
                </c:pt>
                <c:pt idx="3">
                  <c:v>4 : IVOIRE\CLAIR\FAIBLE\SATIN</c:v>
                </c:pt>
                <c:pt idx="4">
                  <c:v>5 : COULEUR PASTEL\CLAIR\NEUTRE\BRILLANT</c:v>
                </c:pt>
                <c:pt idx="5">
                  <c:v>6 : BEIGE ROSE\MOYEN\FORT\MAT</c:v>
                </c:pt>
                <c:pt idx="6">
                  <c:v>7 : BEIGE BRUN\MOYEN\MOYEN\MAT</c:v>
                </c:pt>
                <c:pt idx="7">
                  <c:v>8 : GREIGE\CLAIR\MOYEN\MAT</c:v>
                </c:pt>
                <c:pt idx="8">
                  <c:v>9 : BEIGE ROSE\MOYEN\NEUTRE\SATIN</c:v>
                </c:pt>
                <c:pt idx="9">
                  <c:v>10 : TABACO/TAUPE\FONCE\FORT\MAT</c:v>
                </c:pt>
              </c:strCache>
            </c:strRef>
          </c:cat>
          <c:val>
            <c:numRef>
              <c:f>CoulisseAnalyse!$IQ$11:$IQ$20</c:f>
              <c:numCache>
                <c:formatCode>0%</c:formatCode>
                <c:ptCount val="10"/>
                <c:pt idx="0">
                  <c:v>0.29291900152827305</c:v>
                </c:pt>
                <c:pt idx="1">
                  <c:v>0.15537442689760569</c:v>
                </c:pt>
                <c:pt idx="2">
                  <c:v>0.15282730514518594</c:v>
                </c:pt>
                <c:pt idx="3">
                  <c:v>0.12124299541518084</c:v>
                </c:pt>
                <c:pt idx="4">
                  <c:v>7.9088130412633725E-2</c:v>
                </c:pt>
                <c:pt idx="5">
                  <c:v>7.2083545593479362E-2</c:v>
                </c:pt>
                <c:pt idx="6">
                  <c:v>6.0112073357106471E-2</c:v>
                </c:pt>
                <c:pt idx="7">
                  <c:v>4.584819154355578E-2</c:v>
                </c:pt>
                <c:pt idx="8">
                  <c:v>1.337238920020377E-2</c:v>
                </c:pt>
                <c:pt idx="9">
                  <c:v>7.1319409067753439E-3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3A-4049-B620-ABFF12D41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174875648"/>
        <c:axId val="174713664"/>
      </c:barChart>
      <c:catAx>
        <c:axId val="174875648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174713664"/>
        <c:crosses val="autoZero"/>
        <c:auto val="1"/>
        <c:lblAlgn val="ctr"/>
        <c:lblOffset val="100"/>
        <c:noMultiLvlLbl val="0"/>
      </c:catAx>
      <c:valAx>
        <c:axId val="17471366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174875648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59633931167558107"/>
          <c:y val="5.1136769525599673E-2"/>
          <c:w val="0.13585722272653389"/>
          <c:h val="0.10373509692034336"/>
        </c:manualLayout>
      </c:layout>
      <c:overlay val="0"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4620-4A31-B0EE-88F0641E605F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4620-4A31-B0EE-88F0641E605F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20-4A31-B0EE-88F0641E6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678894552726607E-2"/>
          <c:y val="0.25790374452007253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CoulisseAnalyse!$KM$10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CoulisseAnalyse!$KL$11:$KL$20</c:f>
              <c:strCache>
                <c:ptCount val="6"/>
                <c:pt idx="0">
                  <c:v>1 : DROIT\IMITANT</c:v>
                </c:pt>
                <c:pt idx="1">
                  <c:v>2 : DROIT\NATUREL</c:v>
                </c:pt>
                <c:pt idx="2">
                  <c:v>3 : DROIT\NUAGE</c:v>
                </c:pt>
                <c:pt idx="3">
                  <c:v>4 : IRREGULIER\NATUREL</c:v>
                </c:pt>
                <c:pt idx="4">
                  <c:v>5 : DROIT\FAUX UNI</c:v>
                </c:pt>
                <c:pt idx="5">
                  <c:v>6 : DROIT\UNI</c:v>
                </c:pt>
              </c:strCache>
            </c:strRef>
          </c:cat>
          <c:val>
            <c:numRef>
              <c:f>CoulisseAnalyse!$KM$11:$KM$20</c:f>
              <c:numCache>
                <c:formatCode>0%</c:formatCode>
                <c:ptCount val="10"/>
                <c:pt idx="0">
                  <c:v>0.3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0.1</c:v>
                </c:pt>
                <c:pt idx="5">
                  <c:v>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3-48CE-B2E0-E716D02D98AA}"/>
            </c:ext>
          </c:extLst>
        </c:ser>
        <c:ser>
          <c:idx val="1"/>
          <c:order val="1"/>
          <c:tx>
            <c:strRef>
              <c:f>CoulisseAnalyse!$KN$10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CoulisseAnalyse!$KL$11:$KL$20</c:f>
              <c:strCache>
                <c:ptCount val="6"/>
                <c:pt idx="0">
                  <c:v>1 : DROIT\IMITANT</c:v>
                </c:pt>
                <c:pt idx="1">
                  <c:v>2 : DROIT\NATUREL</c:v>
                </c:pt>
                <c:pt idx="2">
                  <c:v>3 : DROIT\NUAGE</c:v>
                </c:pt>
                <c:pt idx="3">
                  <c:v>4 : IRREGULIER\NATUREL</c:v>
                </c:pt>
                <c:pt idx="4">
                  <c:v>5 : DROIT\FAUX UNI</c:v>
                </c:pt>
                <c:pt idx="5">
                  <c:v>6 : DROIT\UNI</c:v>
                </c:pt>
              </c:strCache>
            </c:strRef>
          </c:cat>
          <c:val>
            <c:numRef>
              <c:f>CoulisseAnalyse!$KN$11:$KN$20</c:f>
              <c:numCache>
                <c:formatCode>0%</c:formatCode>
                <c:ptCount val="10"/>
                <c:pt idx="0">
                  <c:v>0.49577262097499553</c:v>
                </c:pt>
                <c:pt idx="1">
                  <c:v>0.25184385680877858</c:v>
                </c:pt>
                <c:pt idx="2">
                  <c:v>0.12232415902140673</c:v>
                </c:pt>
                <c:pt idx="3">
                  <c:v>3.4718474545781614E-2</c:v>
                </c:pt>
                <c:pt idx="4">
                  <c:v>8.2748695808598671E-2</c:v>
                </c:pt>
                <c:pt idx="5">
                  <c:v>1.2592192840438927E-2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3-48CE-B2E0-E716D02D98AA}"/>
            </c:ext>
          </c:extLst>
        </c:ser>
        <c:ser>
          <c:idx val="2"/>
          <c:order val="2"/>
          <c:tx>
            <c:strRef>
              <c:f>CoulisseAnalyse!$KO$10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CoulisseAnalyse!$KL$11:$KL$20</c:f>
              <c:strCache>
                <c:ptCount val="6"/>
                <c:pt idx="0">
                  <c:v>1 : DROIT\IMITANT</c:v>
                </c:pt>
                <c:pt idx="1">
                  <c:v>2 : DROIT\NATUREL</c:v>
                </c:pt>
                <c:pt idx="2">
                  <c:v>3 : DROIT\NUAGE</c:v>
                </c:pt>
                <c:pt idx="3">
                  <c:v>4 : IRREGULIER\NATUREL</c:v>
                </c:pt>
                <c:pt idx="4">
                  <c:v>5 : DROIT\FAUX UNI</c:v>
                </c:pt>
                <c:pt idx="5">
                  <c:v>6 : DROIT\UNI</c:v>
                </c:pt>
              </c:strCache>
            </c:strRef>
          </c:cat>
          <c:val>
            <c:numRef>
              <c:f>CoulisseAnalyse!$KO$11:$KO$20</c:f>
              <c:numCache>
                <c:formatCode>0%</c:formatCode>
                <c:ptCount val="10"/>
                <c:pt idx="0">
                  <c:v>0.49159449821701479</c:v>
                </c:pt>
                <c:pt idx="1">
                  <c:v>0.21548650025471217</c:v>
                </c:pt>
                <c:pt idx="2">
                  <c:v>0.12124299541518084</c:v>
                </c:pt>
                <c:pt idx="3">
                  <c:v>7.9215486500254714E-2</c:v>
                </c:pt>
                <c:pt idx="4">
                  <c:v>7.9088130412633725E-2</c:v>
                </c:pt>
                <c:pt idx="5">
                  <c:v>1.337238920020377E-2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53-48CE-B2E0-E716D02D9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174796288"/>
        <c:axId val="174718272"/>
      </c:barChart>
      <c:catAx>
        <c:axId val="174796288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174718272"/>
        <c:crosses val="autoZero"/>
        <c:auto val="1"/>
        <c:lblAlgn val="ctr"/>
        <c:lblOffset val="100"/>
        <c:noMultiLvlLbl val="0"/>
      </c:catAx>
      <c:valAx>
        <c:axId val="17471827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174796288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52312799080517514"/>
          <c:y val="3.8026325339337461E-2"/>
          <c:w val="0.15138689685055937"/>
          <c:h val="0.1153129416426924"/>
        </c:manualLayout>
      </c:layout>
      <c:overlay val="0"/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8842-41CF-8BA0-90BC97389DA5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8842-41CF-8BA0-90BC97389DA5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42-41CF-8BA0-90BC97389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4333209684054"/>
          <c:y val="0.19228386260482946"/>
          <c:w val="0.63912426263526345"/>
          <c:h val="0.52989976498001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CoulisseAnalyse!$MK$10</c:f>
              <c:strCache>
                <c:ptCount val="1"/>
                <c:pt idx="0">
                  <c:v>Nb Ref</c:v>
                </c:pt>
              </c:strCache>
            </c:strRef>
          </c:tx>
          <c:spPr>
            <a:pattFill prst="pct20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6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CoulisseAnalyse!$MJ$11:$MJ$20</c:f>
              <c:strCache>
                <c:ptCount val="7"/>
                <c:pt idx="0">
                  <c:v>1 : STANDARD\PROMOTEUR STOCK</c:v>
                </c:pt>
                <c:pt idx="1">
                  <c:v>2 : BASIC\CHANTIER PUBLIC STOCK</c:v>
                </c:pt>
                <c:pt idx="2">
                  <c:v>3 : STANDARD\CHANTIER PUBLIC STOCK</c:v>
                </c:pt>
                <c:pt idx="3">
                  <c:v>4 : STANDARD\SALLE EXPO STOCK</c:v>
                </c:pt>
                <c:pt idx="4">
                  <c:v>5 : COEUR DE GAMME\SALLE EXPO STOCK</c:v>
                </c:pt>
                <c:pt idx="5">
                  <c:v>6 : HAUT DE GAMME\SALLE EXPO CONTREMARQUE</c:v>
                </c:pt>
                <c:pt idx="6">
                  <c:v>7 : HAUT DE GAMME\PRESCRIPEUR</c:v>
                </c:pt>
              </c:strCache>
            </c:strRef>
          </c:cat>
          <c:val>
            <c:numRef>
              <c:f>CoulisseAnalyse!$MK$11:$MK$20</c:f>
              <c:numCache>
                <c:formatCode>0%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D-4DE7-B9FD-0A6EB2EA6ECE}"/>
            </c:ext>
          </c:extLst>
        </c:ser>
        <c:ser>
          <c:idx val="1"/>
          <c:order val="1"/>
          <c:tx>
            <c:strRef>
              <c:f>CoulisseAnalyse!$ML$10</c:f>
              <c:strCache>
                <c:ptCount val="1"/>
                <c:pt idx="0">
                  <c:v>QUANTITE
M2/ML/PC</c:v>
                </c:pt>
              </c:strCache>
            </c:strRef>
          </c:tx>
          <c:spPr>
            <a:pattFill prst="ltUpDiag">
              <a:fgClr>
                <a:schemeClr val="accent1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CoulisseAnalyse!$MJ$11:$MJ$20</c:f>
              <c:strCache>
                <c:ptCount val="7"/>
                <c:pt idx="0">
                  <c:v>1 : STANDARD\PROMOTEUR STOCK</c:v>
                </c:pt>
                <c:pt idx="1">
                  <c:v>2 : BASIC\CHANTIER PUBLIC STOCK</c:v>
                </c:pt>
                <c:pt idx="2">
                  <c:v>3 : STANDARD\CHANTIER PUBLIC STOCK</c:v>
                </c:pt>
                <c:pt idx="3">
                  <c:v>4 : STANDARD\SALLE EXPO STOCK</c:v>
                </c:pt>
                <c:pt idx="4">
                  <c:v>5 : COEUR DE GAMME\SALLE EXPO STOCK</c:v>
                </c:pt>
                <c:pt idx="5">
                  <c:v>6 : HAUT DE GAMME\SALLE EXPO CONTREMARQUE</c:v>
                </c:pt>
                <c:pt idx="6">
                  <c:v>7 : HAUT DE GAMME\PRESCRIPEUR</c:v>
                </c:pt>
              </c:strCache>
            </c:strRef>
          </c:cat>
          <c:val>
            <c:numRef>
              <c:f>CoulisseAnalyse!$ML$11:$ML$20</c:f>
              <c:numCache>
                <c:formatCode>0%</c:formatCode>
                <c:ptCount val="10"/>
                <c:pt idx="0">
                  <c:v>0.28782155063860404</c:v>
                </c:pt>
                <c:pt idx="1">
                  <c:v>0.33099478323439468</c:v>
                </c:pt>
                <c:pt idx="2">
                  <c:v>0.17988846914912754</c:v>
                </c:pt>
                <c:pt idx="3">
                  <c:v>8.8685015290519878E-2</c:v>
                </c:pt>
                <c:pt idx="4">
                  <c:v>5.5765425436229539E-2</c:v>
                </c:pt>
                <c:pt idx="5">
                  <c:v>2.8782155063860407E-2</c:v>
                </c:pt>
                <c:pt idx="6">
                  <c:v>2.8062601187263895E-2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D-4DE7-B9FD-0A6EB2EA6ECE}"/>
            </c:ext>
          </c:extLst>
        </c:ser>
        <c:ser>
          <c:idx val="2"/>
          <c:order val="2"/>
          <c:tx>
            <c:strRef>
              <c:f>CoulisseAnalyse!$MM$10</c:f>
              <c:strCache>
                <c:ptCount val="1"/>
                <c:pt idx="0">
                  <c:v>CA VENTE
€ HT</c:v>
                </c:pt>
              </c:strCache>
            </c:strRef>
          </c:tx>
          <c:spPr>
            <a:pattFill prst="ltDnDiag">
              <a:fgClr>
                <a:schemeClr val="accent2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>
                  <a:alpha val="50000"/>
                </a:schemeClr>
              </a:solidFill>
            </c:spPr>
            <c:txPr>
              <a:bodyPr/>
              <a:lstStyle/>
              <a:p>
                <a:pPr>
                  <a:defRPr sz="90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CoulisseAnalyse!$MJ$11:$MJ$20</c:f>
              <c:strCache>
                <c:ptCount val="7"/>
                <c:pt idx="0">
                  <c:v>1 : STANDARD\PROMOTEUR STOCK</c:v>
                </c:pt>
                <c:pt idx="1">
                  <c:v>2 : BASIC\CHANTIER PUBLIC STOCK</c:v>
                </c:pt>
                <c:pt idx="2">
                  <c:v>3 : STANDARD\CHANTIER PUBLIC STOCK</c:v>
                </c:pt>
                <c:pt idx="3">
                  <c:v>4 : STANDARD\SALLE EXPO STOCK</c:v>
                </c:pt>
                <c:pt idx="4">
                  <c:v>5 : COEUR DE GAMME\SALLE EXPO STOCK</c:v>
                </c:pt>
                <c:pt idx="5">
                  <c:v>6 : HAUT DE GAMME\SALLE EXPO CONTREMARQUE</c:v>
                </c:pt>
                <c:pt idx="6">
                  <c:v>7 : HAUT DE GAMME\PRESCRIPEUR</c:v>
                </c:pt>
              </c:strCache>
            </c:strRef>
          </c:cat>
          <c:val>
            <c:numRef>
              <c:f>CoulisseAnalyse!$MM$11:$MM$20</c:f>
              <c:numCache>
                <c:formatCode>0%</c:formatCode>
                <c:ptCount val="10"/>
                <c:pt idx="0">
                  <c:v>0.29291900152827305</c:v>
                </c:pt>
                <c:pt idx="1">
                  <c:v>0.27661742231278658</c:v>
                </c:pt>
                <c:pt idx="2">
                  <c:v>0.15282730514518594</c:v>
                </c:pt>
                <c:pt idx="3">
                  <c:v>8.6220071319409064E-2</c:v>
                </c:pt>
                <c:pt idx="4">
                  <c:v>7.348446255731024E-2</c:v>
                </c:pt>
                <c:pt idx="5">
                  <c:v>7.2083545593479362E-2</c:v>
                </c:pt>
                <c:pt idx="6">
                  <c:v>4.584819154355578E-2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1D-4DE7-B9FD-0A6EB2EA6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4"/>
        <c:axId val="175408640"/>
        <c:axId val="175000384"/>
      </c:barChart>
      <c:catAx>
        <c:axId val="175408640"/>
        <c:scaling>
          <c:orientation val="minMax"/>
        </c:scaling>
        <c:delete val="0"/>
        <c:axPos val="b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-2760000"/>
          <a:lstStyle/>
          <a:p>
            <a:pPr>
              <a:defRPr sz="940" baseline="0"/>
            </a:pPr>
            <a:endParaRPr lang="fr-FR"/>
          </a:p>
        </c:txPr>
        <c:crossAx val="175000384"/>
        <c:crosses val="autoZero"/>
        <c:auto val="1"/>
        <c:lblAlgn val="ctr"/>
        <c:lblOffset val="100"/>
        <c:noMultiLvlLbl val="0"/>
      </c:catAx>
      <c:valAx>
        <c:axId val="17500038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extTo"/>
        <c:crossAx val="175408640"/>
        <c:crosses val="autoZero"/>
        <c:crossBetween val="between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tr"/>
      <c:layout>
        <c:manualLayout>
          <c:xMode val="edge"/>
          <c:yMode val="edge"/>
          <c:x val="0.60188562386273303"/>
          <c:y val="3.3275731856501123E-2"/>
          <c:w val="0.15249615928798976"/>
          <c:h val="0.12740134131350073"/>
        </c:manualLayout>
      </c:layout>
      <c:overlay val="0"/>
      <c:spPr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624756780326"/>
          <c:y val="0.1759259067239316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Coulisse00!$G$10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FE10-4E2D-BB27-6531B6CC7D84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FE10-4E2D-BB27-6531B6CC7D84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Coulisse00!$G$11:$G$12</c:f>
              <c:numCache>
                <c:formatCode>_-* #\ ##0_-;\-* #\ ##0_-;_-* "-"??_-;_-@_-</c:formatCode>
                <c:ptCount val="2"/>
                <c:pt idx="0">
                  <c:v>3926000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0-4E2D-BB27-6531B6CC7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4103392872005047"/>
          <c:y val="2.6673413479385229E-2"/>
          <c:w val="0.25896607127994947"/>
          <c:h val="0.91877176210019429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Coulisse00!$AG$3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64A8-4378-9D31-59A942DAD752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64A8-4378-9D31-59A942DAD752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64A8-4378-9D31-59A942DAD752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64A8-4378-9D31-59A942DAD752}"/>
              </c:ext>
            </c:extLst>
          </c:dPt>
          <c:dPt>
            <c:idx val="4"/>
            <c:bubble3D val="0"/>
            <c:spPr>
              <a:pattFill prst="pct25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4A8-4378-9D31-59A942DAD752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64A8-4378-9D31-59A942DAD752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Coulisse00!$AE$11:$AE$16</c:f>
              <c:strCache>
                <c:ptCount val="6"/>
                <c:pt idx="0">
                  <c:v>GCD CM</c:v>
                </c:pt>
                <c:pt idx="1">
                  <c:v>GCE TM</c:v>
                </c:pt>
                <c:pt idx="2">
                  <c:v>GCE</c:v>
                </c:pt>
                <c:pt idx="3">
                  <c:v>Faïence PR bicuisson</c:v>
                </c:pt>
                <c:pt idx="4">
                  <c:v>Faïence PB</c:v>
                </c:pt>
                <c:pt idx="5">
                  <c:v>Autre</c:v>
                </c:pt>
              </c:strCache>
            </c:strRef>
          </c:cat>
          <c:val>
            <c:numRef>
              <c:f>Coulisse00!$AG$11:$AG$16</c:f>
              <c:numCache>
                <c:formatCode>#\ ##0\ "€"</c:formatCode>
                <c:ptCount val="6"/>
                <c:pt idx="0">
                  <c:v>1613000</c:v>
                </c:pt>
                <c:pt idx="1">
                  <c:v>1076000</c:v>
                </c:pt>
                <c:pt idx="2">
                  <c:v>874000</c:v>
                </c:pt>
                <c:pt idx="3">
                  <c:v>310500</c:v>
                </c:pt>
                <c:pt idx="4">
                  <c:v>52500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A8-4378-9D31-59A942DA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Coulisse00!$AP$3</c:f>
              <c:strCache>
                <c:ptCount val="1"/>
                <c:pt idx="0">
                  <c:v>QUANTITE
M2/ML/PC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4251-47DA-BE8B-2C91959F9990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4251-47DA-BE8B-2C91959F9990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4251-47DA-BE8B-2C91959F9990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4251-47DA-BE8B-2C91959F9990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4251-47DA-BE8B-2C91959F9990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251-47DA-BE8B-2C91959F9990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Coulisse00!$AO$11:$AO$16</c:f>
              <c:strCache>
                <c:ptCount val="6"/>
                <c:pt idx="0">
                  <c:v>BIa (E&lt;0.5%)</c:v>
                </c:pt>
                <c:pt idx="1">
                  <c:v>BIII (E&gt;10%)</c:v>
                </c:pt>
                <c:pt idx="2">
                  <c:v>BIIa (E&gt;3% &lt;6%)</c:v>
                </c:pt>
                <c:pt idx="5">
                  <c:v>Autre</c:v>
                </c:pt>
              </c:strCache>
            </c:strRef>
          </c:cat>
          <c:val>
            <c:numRef>
              <c:f>Coulisse00!$AP$11:$AP$16</c:f>
              <c:numCache>
                <c:formatCode>_-* #\ ##0_-;\-* #\ ##0_-;_-* "-"??_-;_-@_-</c:formatCode>
                <c:ptCount val="6"/>
                <c:pt idx="0">
                  <c:v>251450</c:v>
                </c:pt>
                <c:pt idx="1">
                  <c:v>23000</c:v>
                </c:pt>
                <c:pt idx="2">
                  <c:v>3500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51-47DA-BE8B-2C91959F9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89501312335958"/>
          <c:y val="0.14966471438230319"/>
          <c:w val="0.40087685914260718"/>
          <c:h val="0.63192400399536197"/>
        </c:manualLayout>
      </c:layout>
      <c:pieChart>
        <c:varyColors val="1"/>
        <c:ser>
          <c:idx val="0"/>
          <c:order val="0"/>
          <c:tx>
            <c:strRef>
              <c:f>Coulisse00!$AQ$3</c:f>
              <c:strCache>
                <c:ptCount val="1"/>
                <c:pt idx="0">
                  <c:v>CA VENTE
€ HT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2124-444E-BFFE-AF245B91BB60}"/>
              </c:ext>
            </c:extLst>
          </c:dPt>
          <c:dPt>
            <c:idx val="1"/>
            <c:bubble3D val="0"/>
            <c:spPr>
              <a:pattFill prst="ltDnDiag">
                <a:fgClr>
                  <a:schemeClr val="accent6">
                    <a:lumMod val="50000"/>
                  </a:schemeClr>
                </a:fgClr>
                <a:bgClr>
                  <a:schemeClr val="accent4">
                    <a:lumMod val="60000"/>
                    <a:lumOff val="40000"/>
                  </a:schemeClr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2124-444E-BFFE-AF245B91BB60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5-2124-444E-BFFE-AF245B91BB60}"/>
              </c:ext>
            </c:extLst>
          </c:dPt>
          <c:dPt>
            <c:idx val="3"/>
            <c:bubble3D val="0"/>
            <c:spPr>
              <a:pattFill prst="smCheck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7-2124-444E-BFFE-AF245B91BB60}"/>
              </c:ext>
            </c:extLst>
          </c:dPt>
          <c:dPt>
            <c:idx val="4"/>
            <c:bubble3D val="0"/>
            <c:spPr>
              <a:pattFill prst="pct25">
                <a:fgClr>
                  <a:schemeClr val="tx2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124-444E-BFFE-AF245B91BB60}"/>
              </c:ext>
            </c:extLst>
          </c:dPt>
          <c:dPt>
            <c:idx val="5"/>
            <c:bubble3D val="0"/>
            <c:spPr>
              <a:pattFill prst="pct10">
                <a:fgClr>
                  <a:schemeClr val="accent6">
                    <a:lumMod val="50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2124-444E-BFFE-AF245B91BB60}"/>
              </c:ext>
            </c:extLst>
          </c:dPt>
          <c:dLbls>
            <c:spPr>
              <a:ln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900" baseline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Coulisse00!$AO$11:$AO$16</c:f>
              <c:strCache>
                <c:ptCount val="6"/>
                <c:pt idx="0">
                  <c:v>BIa (E&lt;0.5%)</c:v>
                </c:pt>
                <c:pt idx="1">
                  <c:v>BIII (E&gt;10%)</c:v>
                </c:pt>
                <c:pt idx="2">
                  <c:v>BIIa (E&gt;3% &lt;6%)</c:v>
                </c:pt>
                <c:pt idx="5">
                  <c:v>Autre</c:v>
                </c:pt>
              </c:strCache>
            </c:strRef>
          </c:cat>
          <c:val>
            <c:numRef>
              <c:f>Coulisse00!$AQ$11:$AQ$16</c:f>
              <c:numCache>
                <c:formatCode>#\ ##0\ "€"</c:formatCode>
                <c:ptCount val="6"/>
                <c:pt idx="0">
                  <c:v>3563000</c:v>
                </c:pt>
                <c:pt idx="1">
                  <c:v>310500</c:v>
                </c:pt>
                <c:pt idx="2">
                  <c:v>52500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24-444E-BFFE-AF245B91B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3"/>
    </mc:Choice>
    <mc:Fallback>
      <c:style val="33"/>
    </mc:Fallback>
  </mc:AlternateContent>
  <c:chart>
    <c:title>
      <c:layout>
        <c:manualLayout>
          <c:xMode val="edge"/>
          <c:yMode val="edge"/>
          <c:x val="4.8930446194225714E-2"/>
          <c:y val="2.7777777777777776E-2"/>
        </c:manualLayout>
      </c:layout>
      <c:overlay val="0"/>
      <c:spPr>
        <a:noFill/>
        <a:ln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</c:spPr>
      <c:txPr>
        <a:bodyPr/>
        <a:lstStyle/>
        <a:p>
          <a:pPr>
            <a:defRPr sz="1170" baseline="0"/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149932195975503"/>
          <c:y val="0.17592592592592593"/>
          <c:w val="0.60449050086355782"/>
          <c:h val="0.81018518518518523"/>
        </c:manualLayout>
      </c:layout>
      <c:doughnutChart>
        <c:varyColors val="1"/>
        <c:ser>
          <c:idx val="0"/>
          <c:order val="0"/>
          <c:tx>
            <c:strRef>
              <c:f>Coulisse00!$M$10</c:f>
              <c:strCache>
                <c:ptCount val="1"/>
                <c:pt idx="0">
                  <c:v>Nb Ref</c:v>
                </c:pt>
              </c:strCache>
            </c:strRef>
          </c:tx>
          <c:dPt>
            <c:idx val="0"/>
            <c:bubble3D val="0"/>
            <c:spPr>
              <a:pattFill prst="dkUpDiag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C843-4E34-8D4D-9710BD0DB259}"/>
              </c:ext>
            </c:extLst>
          </c:dPt>
          <c:dPt>
            <c:idx val="1"/>
            <c:bubble3D val="0"/>
            <c:spPr>
              <a:pattFill prst="dkDnDiag">
                <a:fgClr>
                  <a:srgbClr val="FF0000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C843-4E34-8D4D-9710BD0DB259}"/>
              </c:ext>
            </c:extLst>
          </c:dPt>
          <c:dLbls>
            <c:spPr>
              <a:solidFill>
                <a:schemeClr val="bg2">
                  <a:alpha val="85000"/>
                </a:schemeClr>
              </a:solidFill>
            </c:spPr>
            <c:txPr>
              <a:bodyPr/>
              <a:lstStyle/>
              <a:p>
                <a:pPr>
                  <a:defRPr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Coulisse00!$J$11:$J$12</c:f>
              <c:strCache>
                <c:ptCount val="2"/>
                <c:pt idx="0">
                  <c:v>Selectioné</c:v>
                </c:pt>
                <c:pt idx="1">
                  <c:v>Exclu</c:v>
                </c:pt>
              </c:strCache>
            </c:strRef>
          </c:cat>
          <c:val>
            <c:numRef>
              <c:f>Coulisse00!$M$11:$M$12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3-4E34-8D4D-9710BD0DB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8831999125109358"/>
          <c:y val="1.3505030621172356E-2"/>
          <c:w val="0.20056889763779528"/>
          <c:h val="0.18132327209098861"/>
        </c:manualLayout>
      </c:layout>
      <c:overlay val="0"/>
      <c:txPr>
        <a:bodyPr/>
        <a:lstStyle/>
        <a:p>
          <a:pPr rtl="0">
            <a:defRPr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ValueScore" fmlaRange="VldScore" sel="2" val="0"/>
</file>

<file path=xl/ctrlProps/ctrlProp10.xml><?xml version="1.0" encoding="utf-8"?>
<formControlPr xmlns="http://schemas.microsoft.com/office/spreadsheetml/2009/9/main" objectType="Drop" dropStyle="combo" dx="16" fmlaLink="Value_A" fmlaRange="Vld_A" sel="3" val="0"/>
</file>

<file path=xl/ctrlProps/ctrlProp11.xml><?xml version="1.0" encoding="utf-8"?>
<formControlPr xmlns="http://schemas.microsoft.com/office/spreadsheetml/2009/9/main" objectType="Scroll" dx="16" fmlaLink="Value_F" horiz="1" max="83" min="1" page="3"/>
</file>

<file path=xl/ctrlProps/ctrlProp12.xml><?xml version="1.0" encoding="utf-8"?>
<formControlPr xmlns="http://schemas.microsoft.com/office/spreadsheetml/2009/9/main" objectType="Drop" dropStyle="combo" dx="16" fmlaLink="Value_A" fmlaRange="Vld_A" sel="3" val="0"/>
</file>

<file path=xl/ctrlProps/ctrlProp13.xml><?xml version="1.0" encoding="utf-8"?>
<formControlPr xmlns="http://schemas.microsoft.com/office/spreadsheetml/2009/9/main" objectType="Scroll" dx="16" fmlaLink="Value_G" horiz="1" max="83" min="1" page="3"/>
</file>

<file path=xl/ctrlProps/ctrlProp14.xml><?xml version="1.0" encoding="utf-8"?>
<formControlPr xmlns="http://schemas.microsoft.com/office/spreadsheetml/2009/9/main" objectType="Drop" dropStyle="combo" dx="16" fmlaLink="Value_A" fmlaRange="Vld_A" sel="3" val="0"/>
</file>

<file path=xl/ctrlProps/ctrlProp15.xml><?xml version="1.0" encoding="utf-8"?>
<formControlPr xmlns="http://schemas.microsoft.com/office/spreadsheetml/2009/9/main" objectType="Scroll" dx="16" fmlaLink="Value_H" horiz="1" max="83" min="1" page="3"/>
</file>

<file path=xl/ctrlProps/ctrlProp2.xml><?xml version="1.0" encoding="utf-8"?>
<formControlPr xmlns="http://schemas.microsoft.com/office/spreadsheetml/2009/9/main" objectType="Drop" dropStyle="combo" dx="16" fmlaLink="Value_A" fmlaRange="Vld_A" sel="3" val="0"/>
</file>

<file path=xl/ctrlProps/ctrlProp3.xml><?xml version="1.0" encoding="utf-8"?>
<formControlPr xmlns="http://schemas.microsoft.com/office/spreadsheetml/2009/9/main" objectType="Scroll" dx="16" fmlaLink="Value_B" horiz="1" max="83" min="1" page="3"/>
</file>

<file path=xl/ctrlProps/ctrlProp4.xml><?xml version="1.0" encoding="utf-8"?>
<formControlPr xmlns="http://schemas.microsoft.com/office/spreadsheetml/2009/9/main" objectType="Drop" dropStyle="combo" dx="16" fmlaLink="Value_A" fmlaRange="Vld_A" sel="3" val="0"/>
</file>

<file path=xl/ctrlProps/ctrlProp5.xml><?xml version="1.0" encoding="utf-8"?>
<formControlPr xmlns="http://schemas.microsoft.com/office/spreadsheetml/2009/9/main" objectType="Scroll" dx="16" fmlaLink="Value_C" horiz="1" max="83" min="1" page="3"/>
</file>

<file path=xl/ctrlProps/ctrlProp6.xml><?xml version="1.0" encoding="utf-8"?>
<formControlPr xmlns="http://schemas.microsoft.com/office/spreadsheetml/2009/9/main" objectType="Drop" dropStyle="combo" dx="16" fmlaLink="Value_A" fmlaRange="Vld_A" sel="3" val="0"/>
</file>

<file path=xl/ctrlProps/ctrlProp7.xml><?xml version="1.0" encoding="utf-8"?>
<formControlPr xmlns="http://schemas.microsoft.com/office/spreadsheetml/2009/9/main" objectType="Scroll" dx="16" fmlaLink="Value_D" horiz="1" max="83" min="1" page="3"/>
</file>

<file path=xl/ctrlProps/ctrlProp8.xml><?xml version="1.0" encoding="utf-8"?>
<formControlPr xmlns="http://schemas.microsoft.com/office/spreadsheetml/2009/9/main" objectType="Drop" dropStyle="combo" dx="16" fmlaLink="Value_A" fmlaRange="Vld_A" sel="3" val="0"/>
</file>

<file path=xl/ctrlProps/ctrlProp9.xml><?xml version="1.0" encoding="utf-8"?>
<formControlPr xmlns="http://schemas.microsoft.com/office/spreadsheetml/2009/9/main" objectType="Scroll" dx="16" fmlaLink="Value_E" horiz="1" max="83" min="1" page="3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2458508</xdr:colOff>
      <xdr:row>10</xdr:row>
      <xdr:rowOff>74084</xdr:rowOff>
    </xdr:from>
    <xdr:to>
      <xdr:col>13</xdr:col>
      <xdr:colOff>39158</xdr:colOff>
      <xdr:row>21</xdr:row>
      <xdr:rowOff>74084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609600</xdr:colOff>
      <xdr:row>10</xdr:row>
      <xdr:rowOff>28575</xdr:rowOff>
    </xdr:from>
    <xdr:to>
      <xdr:col>20</xdr:col>
      <xdr:colOff>581025</xdr:colOff>
      <xdr:row>21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209549</xdr:colOff>
      <xdr:row>24</xdr:row>
      <xdr:rowOff>52386</xdr:rowOff>
    </xdr:from>
    <xdr:to>
      <xdr:col>13</xdr:col>
      <xdr:colOff>266700</xdr:colOff>
      <xdr:row>41</xdr:row>
      <xdr:rowOff>0</xdr:rowOff>
    </xdr:to>
    <xdr:graphicFrame macro="">
      <xdr:nvGraphicFramePr>
        <xdr:cNvPr id="4" name="Graphiqu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295276</xdr:colOff>
      <xdr:row>24</xdr:row>
      <xdr:rowOff>114300</xdr:rowOff>
    </xdr:from>
    <xdr:to>
      <xdr:col>22</xdr:col>
      <xdr:colOff>638176</xdr:colOff>
      <xdr:row>41</xdr:row>
      <xdr:rowOff>0</xdr:rowOff>
    </xdr:to>
    <xdr:graphicFrame macro="">
      <xdr:nvGraphicFramePr>
        <xdr:cNvPr id="5" name="Graphiqu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43</xdr:row>
      <xdr:rowOff>0</xdr:rowOff>
    </xdr:from>
    <xdr:to>
      <xdr:col>13</xdr:col>
      <xdr:colOff>57151</xdr:colOff>
      <xdr:row>60</xdr:row>
      <xdr:rowOff>157164</xdr:rowOff>
    </xdr:to>
    <xdr:graphicFrame macro="">
      <xdr:nvGraphicFramePr>
        <xdr:cNvPr id="6" name="Graphique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117477</xdr:colOff>
      <xdr:row>44</xdr:row>
      <xdr:rowOff>14289</xdr:rowOff>
    </xdr:from>
    <xdr:to>
      <xdr:col>24</xdr:col>
      <xdr:colOff>31750</xdr:colOff>
      <xdr:row>60</xdr:row>
      <xdr:rowOff>280989</xdr:rowOff>
    </xdr:to>
    <xdr:graphicFrame macro="">
      <xdr:nvGraphicFramePr>
        <xdr:cNvPr id="7" name="Graphiqu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13</xdr:col>
      <xdr:colOff>57151</xdr:colOff>
      <xdr:row>80</xdr:row>
      <xdr:rowOff>157164</xdr:rowOff>
    </xdr:to>
    <xdr:graphicFrame macro="">
      <xdr:nvGraphicFramePr>
        <xdr:cNvPr id="8" name="Graphique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85727</xdr:colOff>
      <xdr:row>62</xdr:row>
      <xdr:rowOff>61914</xdr:rowOff>
    </xdr:from>
    <xdr:to>
      <xdr:col>22</xdr:col>
      <xdr:colOff>428627</xdr:colOff>
      <xdr:row>80</xdr:row>
      <xdr:rowOff>128589</xdr:rowOff>
    </xdr:to>
    <xdr:graphicFrame macro="">
      <xdr:nvGraphicFramePr>
        <xdr:cNvPr id="9" name="Graphique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228600</xdr:colOff>
      <xdr:row>10</xdr:row>
      <xdr:rowOff>66675</xdr:rowOff>
    </xdr:from>
    <xdr:to>
      <xdr:col>34</xdr:col>
      <xdr:colOff>695325</xdr:colOff>
      <xdr:row>21</xdr:row>
      <xdr:rowOff>38100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42333</xdr:colOff>
      <xdr:row>80</xdr:row>
      <xdr:rowOff>158750</xdr:rowOff>
    </xdr:from>
    <xdr:to>
      <xdr:col>13</xdr:col>
      <xdr:colOff>99484</xdr:colOff>
      <xdr:row>99</xdr:row>
      <xdr:rowOff>19581</xdr:rowOff>
    </xdr:to>
    <xdr:graphicFrame macro="">
      <xdr:nvGraphicFramePr>
        <xdr:cNvPr id="11" name="Graphique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128060</xdr:colOff>
      <xdr:row>80</xdr:row>
      <xdr:rowOff>220664</xdr:rowOff>
    </xdr:from>
    <xdr:to>
      <xdr:col>24</xdr:col>
      <xdr:colOff>42333</xdr:colOff>
      <xdr:row>98</xdr:row>
      <xdr:rowOff>181506</xdr:rowOff>
    </xdr:to>
    <xdr:graphicFrame macro="">
      <xdr:nvGraphicFramePr>
        <xdr:cNvPr id="12" name="Graphique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42333</xdr:colOff>
      <xdr:row>100</xdr:row>
      <xdr:rowOff>158750</xdr:rowOff>
    </xdr:from>
    <xdr:to>
      <xdr:col>13</xdr:col>
      <xdr:colOff>99484</xdr:colOff>
      <xdr:row>119</xdr:row>
      <xdr:rowOff>19581</xdr:rowOff>
    </xdr:to>
    <xdr:graphicFrame macro="">
      <xdr:nvGraphicFramePr>
        <xdr:cNvPr id="13" name="Graphiqu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128060</xdr:colOff>
      <xdr:row>100</xdr:row>
      <xdr:rowOff>220664</xdr:rowOff>
    </xdr:from>
    <xdr:to>
      <xdr:col>24</xdr:col>
      <xdr:colOff>42333</xdr:colOff>
      <xdr:row>118</xdr:row>
      <xdr:rowOff>181506</xdr:rowOff>
    </xdr:to>
    <xdr:graphicFrame macro="">
      <xdr:nvGraphicFramePr>
        <xdr:cNvPr id="14" name="Graphique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42333</xdr:colOff>
      <xdr:row>120</xdr:row>
      <xdr:rowOff>158750</xdr:rowOff>
    </xdr:from>
    <xdr:to>
      <xdr:col>13</xdr:col>
      <xdr:colOff>99484</xdr:colOff>
      <xdr:row>139</xdr:row>
      <xdr:rowOff>19581</xdr:rowOff>
    </xdr:to>
    <xdr:graphicFrame macro="">
      <xdr:nvGraphicFramePr>
        <xdr:cNvPr id="15" name="Graphiqu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128060</xdr:colOff>
      <xdr:row>120</xdr:row>
      <xdr:rowOff>220664</xdr:rowOff>
    </xdr:from>
    <xdr:to>
      <xdr:col>24</xdr:col>
      <xdr:colOff>42333</xdr:colOff>
      <xdr:row>138</xdr:row>
      <xdr:rowOff>181506</xdr:rowOff>
    </xdr:to>
    <xdr:graphicFrame macro="">
      <xdr:nvGraphicFramePr>
        <xdr:cNvPr id="16" name="Graphiqu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42333</xdr:colOff>
      <xdr:row>140</xdr:row>
      <xdr:rowOff>158750</xdr:rowOff>
    </xdr:from>
    <xdr:to>
      <xdr:col>13</xdr:col>
      <xdr:colOff>99484</xdr:colOff>
      <xdr:row>159</xdr:row>
      <xdr:rowOff>19581</xdr:rowOff>
    </xdr:to>
    <xdr:graphicFrame macro="">
      <xdr:nvGraphicFramePr>
        <xdr:cNvPr id="17" name="Graphique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128060</xdr:colOff>
      <xdr:row>140</xdr:row>
      <xdr:rowOff>220664</xdr:rowOff>
    </xdr:from>
    <xdr:to>
      <xdr:col>24</xdr:col>
      <xdr:colOff>42333</xdr:colOff>
      <xdr:row>158</xdr:row>
      <xdr:rowOff>181506</xdr:rowOff>
    </xdr:to>
    <xdr:graphicFrame macro="">
      <xdr:nvGraphicFramePr>
        <xdr:cNvPr id="18" name="Graphiqu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42333</xdr:colOff>
      <xdr:row>160</xdr:row>
      <xdr:rowOff>158750</xdr:rowOff>
    </xdr:from>
    <xdr:to>
      <xdr:col>13</xdr:col>
      <xdr:colOff>99484</xdr:colOff>
      <xdr:row>179</xdr:row>
      <xdr:rowOff>19581</xdr:rowOff>
    </xdr:to>
    <xdr:graphicFrame macro="">
      <xdr:nvGraphicFramePr>
        <xdr:cNvPr id="19" name="Graphique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128060</xdr:colOff>
      <xdr:row>160</xdr:row>
      <xdr:rowOff>220664</xdr:rowOff>
    </xdr:from>
    <xdr:to>
      <xdr:col>24</xdr:col>
      <xdr:colOff>42333</xdr:colOff>
      <xdr:row>178</xdr:row>
      <xdr:rowOff>181506</xdr:rowOff>
    </xdr:to>
    <xdr:graphicFrame macro="">
      <xdr:nvGraphicFramePr>
        <xdr:cNvPr id="20" name="Graphiqu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42333</xdr:colOff>
      <xdr:row>180</xdr:row>
      <xdr:rowOff>158750</xdr:rowOff>
    </xdr:from>
    <xdr:to>
      <xdr:col>13</xdr:col>
      <xdr:colOff>99484</xdr:colOff>
      <xdr:row>199</xdr:row>
      <xdr:rowOff>19581</xdr:rowOff>
    </xdr:to>
    <xdr:graphicFrame macro="">
      <xdr:nvGraphicFramePr>
        <xdr:cNvPr id="21" name="Graphique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128060</xdr:colOff>
      <xdr:row>180</xdr:row>
      <xdr:rowOff>220664</xdr:rowOff>
    </xdr:from>
    <xdr:to>
      <xdr:col>24</xdr:col>
      <xdr:colOff>42333</xdr:colOff>
      <xdr:row>198</xdr:row>
      <xdr:rowOff>181506</xdr:rowOff>
    </xdr:to>
    <xdr:graphicFrame macro="">
      <xdr:nvGraphicFramePr>
        <xdr:cNvPr id="22" name="Graphiqu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42333</xdr:colOff>
      <xdr:row>200</xdr:row>
      <xdr:rowOff>158750</xdr:rowOff>
    </xdr:from>
    <xdr:to>
      <xdr:col>13</xdr:col>
      <xdr:colOff>99484</xdr:colOff>
      <xdr:row>219</xdr:row>
      <xdr:rowOff>19581</xdr:rowOff>
    </xdr:to>
    <xdr:graphicFrame macro="">
      <xdr:nvGraphicFramePr>
        <xdr:cNvPr id="23" name="Graphique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128060</xdr:colOff>
      <xdr:row>200</xdr:row>
      <xdr:rowOff>220664</xdr:rowOff>
    </xdr:from>
    <xdr:to>
      <xdr:col>24</xdr:col>
      <xdr:colOff>42333</xdr:colOff>
      <xdr:row>218</xdr:row>
      <xdr:rowOff>181506</xdr:rowOff>
    </xdr:to>
    <xdr:graphicFrame macro="">
      <xdr:nvGraphicFramePr>
        <xdr:cNvPr id="24" name="Graphiqu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42333</xdr:colOff>
      <xdr:row>220</xdr:row>
      <xdr:rowOff>158750</xdr:rowOff>
    </xdr:from>
    <xdr:to>
      <xdr:col>13</xdr:col>
      <xdr:colOff>99484</xdr:colOff>
      <xdr:row>239</xdr:row>
      <xdr:rowOff>19581</xdr:rowOff>
    </xdr:to>
    <xdr:graphicFrame macro="">
      <xdr:nvGraphicFramePr>
        <xdr:cNvPr id="25" name="Graphique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128060</xdr:colOff>
      <xdr:row>220</xdr:row>
      <xdr:rowOff>220664</xdr:rowOff>
    </xdr:from>
    <xdr:to>
      <xdr:col>24</xdr:col>
      <xdr:colOff>42333</xdr:colOff>
      <xdr:row>238</xdr:row>
      <xdr:rowOff>181506</xdr:rowOff>
    </xdr:to>
    <xdr:graphicFrame macro="">
      <xdr:nvGraphicFramePr>
        <xdr:cNvPr id="26" name="Graphiqu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42333</xdr:colOff>
      <xdr:row>240</xdr:row>
      <xdr:rowOff>158750</xdr:rowOff>
    </xdr:from>
    <xdr:to>
      <xdr:col>13</xdr:col>
      <xdr:colOff>99484</xdr:colOff>
      <xdr:row>259</xdr:row>
      <xdr:rowOff>19581</xdr:rowOff>
    </xdr:to>
    <xdr:graphicFrame macro="">
      <xdr:nvGraphicFramePr>
        <xdr:cNvPr id="27" name="Graphique 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128060</xdr:colOff>
      <xdr:row>240</xdr:row>
      <xdr:rowOff>220664</xdr:rowOff>
    </xdr:from>
    <xdr:to>
      <xdr:col>24</xdr:col>
      <xdr:colOff>42333</xdr:colOff>
      <xdr:row>258</xdr:row>
      <xdr:rowOff>181506</xdr:rowOff>
    </xdr:to>
    <xdr:graphicFrame macro="">
      <xdr:nvGraphicFramePr>
        <xdr:cNvPr id="28" name="Graphiqu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42333</xdr:colOff>
      <xdr:row>260</xdr:row>
      <xdr:rowOff>158750</xdr:rowOff>
    </xdr:from>
    <xdr:to>
      <xdr:col>13</xdr:col>
      <xdr:colOff>99484</xdr:colOff>
      <xdr:row>279</xdr:row>
      <xdr:rowOff>19581</xdr:rowOff>
    </xdr:to>
    <xdr:graphicFrame macro="">
      <xdr:nvGraphicFramePr>
        <xdr:cNvPr id="29" name="Graphique 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128060</xdr:colOff>
      <xdr:row>260</xdr:row>
      <xdr:rowOff>220664</xdr:rowOff>
    </xdr:from>
    <xdr:to>
      <xdr:col>24</xdr:col>
      <xdr:colOff>42333</xdr:colOff>
      <xdr:row>278</xdr:row>
      <xdr:rowOff>181506</xdr:rowOff>
    </xdr:to>
    <xdr:graphicFrame macro="">
      <xdr:nvGraphicFramePr>
        <xdr:cNvPr id="30" name="Graphiqu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42333</xdr:colOff>
      <xdr:row>280</xdr:row>
      <xdr:rowOff>158750</xdr:rowOff>
    </xdr:from>
    <xdr:to>
      <xdr:col>13</xdr:col>
      <xdr:colOff>99484</xdr:colOff>
      <xdr:row>299</xdr:row>
      <xdr:rowOff>19581</xdr:rowOff>
    </xdr:to>
    <xdr:graphicFrame macro="">
      <xdr:nvGraphicFramePr>
        <xdr:cNvPr id="31" name="Graphique 1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128060</xdr:colOff>
      <xdr:row>280</xdr:row>
      <xdr:rowOff>220664</xdr:rowOff>
    </xdr:from>
    <xdr:to>
      <xdr:col>24</xdr:col>
      <xdr:colOff>42333</xdr:colOff>
      <xdr:row>298</xdr:row>
      <xdr:rowOff>181506</xdr:rowOff>
    </xdr:to>
    <xdr:graphicFrame macro="">
      <xdr:nvGraphicFramePr>
        <xdr:cNvPr id="32" name="Graphique 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42333</xdr:colOff>
      <xdr:row>300</xdr:row>
      <xdr:rowOff>158750</xdr:rowOff>
    </xdr:from>
    <xdr:to>
      <xdr:col>13</xdr:col>
      <xdr:colOff>99484</xdr:colOff>
      <xdr:row>319</xdr:row>
      <xdr:rowOff>19581</xdr:rowOff>
    </xdr:to>
    <xdr:graphicFrame macro="">
      <xdr:nvGraphicFramePr>
        <xdr:cNvPr id="33" name="Graphiqu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128060</xdr:colOff>
      <xdr:row>300</xdr:row>
      <xdr:rowOff>220664</xdr:rowOff>
    </xdr:from>
    <xdr:to>
      <xdr:col>24</xdr:col>
      <xdr:colOff>42333</xdr:colOff>
      <xdr:row>318</xdr:row>
      <xdr:rowOff>181506</xdr:rowOff>
    </xdr:to>
    <xdr:graphicFrame macro="">
      <xdr:nvGraphicFramePr>
        <xdr:cNvPr id="34" name="Graphique 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42333</xdr:colOff>
      <xdr:row>320</xdr:row>
      <xdr:rowOff>158750</xdr:rowOff>
    </xdr:from>
    <xdr:to>
      <xdr:col>13</xdr:col>
      <xdr:colOff>99484</xdr:colOff>
      <xdr:row>339</xdr:row>
      <xdr:rowOff>19581</xdr:rowOff>
    </xdr:to>
    <xdr:graphicFrame macro="">
      <xdr:nvGraphicFramePr>
        <xdr:cNvPr id="35" name="Graphiqu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128060</xdr:colOff>
      <xdr:row>320</xdr:row>
      <xdr:rowOff>220664</xdr:rowOff>
    </xdr:from>
    <xdr:to>
      <xdr:col>24</xdr:col>
      <xdr:colOff>42333</xdr:colOff>
      <xdr:row>338</xdr:row>
      <xdr:rowOff>181506</xdr:rowOff>
    </xdr:to>
    <xdr:graphicFrame macro="">
      <xdr:nvGraphicFramePr>
        <xdr:cNvPr id="36" name="Graphique 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42333</xdr:colOff>
      <xdr:row>340</xdr:row>
      <xdr:rowOff>158750</xdr:rowOff>
    </xdr:from>
    <xdr:to>
      <xdr:col>13</xdr:col>
      <xdr:colOff>99484</xdr:colOff>
      <xdr:row>359</xdr:row>
      <xdr:rowOff>19581</xdr:rowOff>
    </xdr:to>
    <xdr:graphicFrame macro="">
      <xdr:nvGraphicFramePr>
        <xdr:cNvPr id="37" name="Graphiqu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128060</xdr:colOff>
      <xdr:row>340</xdr:row>
      <xdr:rowOff>220664</xdr:rowOff>
    </xdr:from>
    <xdr:to>
      <xdr:col>24</xdr:col>
      <xdr:colOff>42333</xdr:colOff>
      <xdr:row>358</xdr:row>
      <xdr:rowOff>181506</xdr:rowOff>
    </xdr:to>
    <xdr:graphicFrame macro="">
      <xdr:nvGraphicFramePr>
        <xdr:cNvPr id="38" name="Graphique 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42333</xdr:colOff>
      <xdr:row>360</xdr:row>
      <xdr:rowOff>158750</xdr:rowOff>
    </xdr:from>
    <xdr:to>
      <xdr:col>13</xdr:col>
      <xdr:colOff>99484</xdr:colOff>
      <xdr:row>379</xdr:row>
      <xdr:rowOff>19581</xdr:rowOff>
    </xdr:to>
    <xdr:graphicFrame macro="">
      <xdr:nvGraphicFramePr>
        <xdr:cNvPr id="39" name="Graphiqu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128060</xdr:colOff>
      <xdr:row>360</xdr:row>
      <xdr:rowOff>220664</xdr:rowOff>
    </xdr:from>
    <xdr:to>
      <xdr:col>24</xdr:col>
      <xdr:colOff>42333</xdr:colOff>
      <xdr:row>378</xdr:row>
      <xdr:rowOff>181506</xdr:rowOff>
    </xdr:to>
    <xdr:graphicFrame macro="">
      <xdr:nvGraphicFramePr>
        <xdr:cNvPr id="40" name="Graphique 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42333</xdr:colOff>
      <xdr:row>380</xdr:row>
      <xdr:rowOff>158750</xdr:rowOff>
    </xdr:from>
    <xdr:to>
      <xdr:col>13</xdr:col>
      <xdr:colOff>99484</xdr:colOff>
      <xdr:row>399</xdr:row>
      <xdr:rowOff>19581</xdr:rowOff>
    </xdr:to>
    <xdr:graphicFrame macro="">
      <xdr:nvGraphicFramePr>
        <xdr:cNvPr id="41" name="Graphique 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128060</xdr:colOff>
      <xdr:row>380</xdr:row>
      <xdr:rowOff>220664</xdr:rowOff>
    </xdr:from>
    <xdr:to>
      <xdr:col>24</xdr:col>
      <xdr:colOff>42333</xdr:colOff>
      <xdr:row>398</xdr:row>
      <xdr:rowOff>181506</xdr:rowOff>
    </xdr:to>
    <xdr:graphicFrame macro="">
      <xdr:nvGraphicFramePr>
        <xdr:cNvPr id="42" name="Graphique 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42333</xdr:colOff>
      <xdr:row>400</xdr:row>
      <xdr:rowOff>158750</xdr:rowOff>
    </xdr:from>
    <xdr:to>
      <xdr:col>13</xdr:col>
      <xdr:colOff>99484</xdr:colOff>
      <xdr:row>419</xdr:row>
      <xdr:rowOff>19581</xdr:rowOff>
    </xdr:to>
    <xdr:graphicFrame macro="">
      <xdr:nvGraphicFramePr>
        <xdr:cNvPr id="43" name="Graphique 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128060</xdr:colOff>
      <xdr:row>400</xdr:row>
      <xdr:rowOff>220664</xdr:rowOff>
    </xdr:from>
    <xdr:to>
      <xdr:col>24</xdr:col>
      <xdr:colOff>42333</xdr:colOff>
      <xdr:row>418</xdr:row>
      <xdr:rowOff>181506</xdr:rowOff>
    </xdr:to>
    <xdr:graphicFrame macro="">
      <xdr:nvGraphicFramePr>
        <xdr:cNvPr id="44" name="Graphique 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731520</xdr:colOff>
          <xdr:row>13</xdr:row>
          <xdr:rowOff>0</xdr:rowOff>
        </xdr:from>
        <xdr:to>
          <xdr:col>26</xdr:col>
          <xdr:colOff>685800</xdr:colOff>
          <xdr:row>14</xdr:row>
          <xdr:rowOff>7620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8</xdr:row>
          <xdr:rowOff>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742951</xdr:colOff>
      <xdr:row>10</xdr:row>
      <xdr:rowOff>28576</xdr:rowOff>
    </xdr:from>
    <xdr:to>
      <xdr:col>36</xdr:col>
      <xdr:colOff>0</xdr:colOff>
      <xdr:row>59</xdr:row>
      <xdr:rowOff>35718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259080</xdr:colOff>
          <xdr:row>8</xdr:row>
          <xdr:rowOff>190500</xdr:rowOff>
        </xdr:from>
        <xdr:to>
          <xdr:col>25</xdr:col>
          <xdr:colOff>678180</xdr:colOff>
          <xdr:row>9</xdr:row>
          <xdr:rowOff>190500</xdr:rowOff>
        </xdr:to>
        <xdr:sp macro="" textlink="">
          <xdr:nvSpPr>
            <xdr:cNvPr id="7170" name="Scroll Ba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29</xdr:col>
      <xdr:colOff>333375</xdr:colOff>
      <xdr:row>6</xdr:row>
      <xdr:rowOff>142876</xdr:rowOff>
    </xdr:from>
    <xdr:to>
      <xdr:col>34</xdr:col>
      <xdr:colOff>464343</xdr:colOff>
      <xdr:row>9</xdr:row>
      <xdr:rowOff>511969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8</xdr:row>
          <xdr:rowOff>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7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742951</xdr:colOff>
      <xdr:row>10</xdr:row>
      <xdr:rowOff>28576</xdr:rowOff>
    </xdr:from>
    <xdr:to>
      <xdr:col>36</xdr:col>
      <xdr:colOff>0</xdr:colOff>
      <xdr:row>59</xdr:row>
      <xdr:rowOff>83344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259080</xdr:colOff>
          <xdr:row>8</xdr:row>
          <xdr:rowOff>190500</xdr:rowOff>
        </xdr:from>
        <xdr:to>
          <xdr:col>25</xdr:col>
          <xdr:colOff>678180</xdr:colOff>
          <xdr:row>9</xdr:row>
          <xdr:rowOff>106680</xdr:rowOff>
        </xdr:to>
        <xdr:sp macro="" textlink="">
          <xdr:nvSpPr>
            <xdr:cNvPr id="16386" name="Scroll Bar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7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29</xdr:col>
      <xdr:colOff>333375</xdr:colOff>
      <xdr:row>6</xdr:row>
      <xdr:rowOff>142876</xdr:rowOff>
    </xdr:from>
    <xdr:to>
      <xdr:col>34</xdr:col>
      <xdr:colOff>464343</xdr:colOff>
      <xdr:row>9</xdr:row>
      <xdr:rowOff>238125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8</xdr:row>
          <xdr:rowOff>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8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742951</xdr:colOff>
      <xdr:row>10</xdr:row>
      <xdr:rowOff>28576</xdr:rowOff>
    </xdr:from>
    <xdr:to>
      <xdr:col>36</xdr:col>
      <xdr:colOff>0</xdr:colOff>
      <xdr:row>57</xdr:row>
      <xdr:rowOff>35718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259080</xdr:colOff>
          <xdr:row>8</xdr:row>
          <xdr:rowOff>190500</xdr:rowOff>
        </xdr:from>
        <xdr:to>
          <xdr:col>25</xdr:col>
          <xdr:colOff>678180</xdr:colOff>
          <xdr:row>9</xdr:row>
          <xdr:rowOff>106680</xdr:rowOff>
        </xdr:to>
        <xdr:sp macro="" textlink="">
          <xdr:nvSpPr>
            <xdr:cNvPr id="17410" name="Scroll Bar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8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29</xdr:col>
      <xdr:colOff>333375</xdr:colOff>
      <xdr:row>6</xdr:row>
      <xdr:rowOff>142876</xdr:rowOff>
    </xdr:from>
    <xdr:to>
      <xdr:col>34</xdr:col>
      <xdr:colOff>428625</xdr:colOff>
      <xdr:row>9</xdr:row>
      <xdr:rowOff>321469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7</xdr:row>
          <xdr:rowOff>198120</xdr:rowOff>
        </xdr:to>
        <xdr:sp macro="" textlink="">
          <xdr:nvSpPr>
            <xdr:cNvPr id="25601" name="Drop Down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9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742951</xdr:colOff>
      <xdr:row>10</xdr:row>
      <xdr:rowOff>28576</xdr:rowOff>
    </xdr:from>
    <xdr:to>
      <xdr:col>37</xdr:col>
      <xdr:colOff>0</xdr:colOff>
      <xdr:row>53</xdr:row>
      <xdr:rowOff>11906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259080</xdr:colOff>
          <xdr:row>8</xdr:row>
          <xdr:rowOff>190500</xdr:rowOff>
        </xdr:from>
        <xdr:to>
          <xdr:col>26</xdr:col>
          <xdr:colOff>678180</xdr:colOff>
          <xdr:row>9</xdr:row>
          <xdr:rowOff>152400</xdr:rowOff>
        </xdr:to>
        <xdr:sp macro="" textlink="">
          <xdr:nvSpPr>
            <xdr:cNvPr id="25602" name="Scroll Bar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9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333374</xdr:colOff>
      <xdr:row>6</xdr:row>
      <xdr:rowOff>142877</xdr:rowOff>
    </xdr:from>
    <xdr:to>
      <xdr:col>35</xdr:col>
      <xdr:colOff>464343</xdr:colOff>
      <xdr:row>9</xdr:row>
      <xdr:rowOff>250032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7</xdr:row>
          <xdr:rowOff>198120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A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742951</xdr:colOff>
      <xdr:row>10</xdr:row>
      <xdr:rowOff>16670</xdr:rowOff>
    </xdr:from>
    <xdr:to>
      <xdr:col>37</xdr:col>
      <xdr:colOff>0</xdr:colOff>
      <xdr:row>60</xdr:row>
      <xdr:rowOff>178594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259080</xdr:colOff>
          <xdr:row>8</xdr:row>
          <xdr:rowOff>190500</xdr:rowOff>
        </xdr:from>
        <xdr:to>
          <xdr:col>26</xdr:col>
          <xdr:colOff>678180</xdr:colOff>
          <xdr:row>9</xdr:row>
          <xdr:rowOff>190500</xdr:rowOff>
        </xdr:to>
        <xdr:sp macro="" textlink="">
          <xdr:nvSpPr>
            <xdr:cNvPr id="33794" name="Scroll Bar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A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333374</xdr:colOff>
      <xdr:row>6</xdr:row>
      <xdr:rowOff>142876</xdr:rowOff>
    </xdr:from>
    <xdr:to>
      <xdr:col>35</xdr:col>
      <xdr:colOff>488155</xdr:colOff>
      <xdr:row>9</xdr:row>
      <xdr:rowOff>226219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7</xdr:row>
          <xdr:rowOff>198120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B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742951</xdr:colOff>
      <xdr:row>10</xdr:row>
      <xdr:rowOff>28575</xdr:rowOff>
    </xdr:from>
    <xdr:to>
      <xdr:col>37</xdr:col>
      <xdr:colOff>0</xdr:colOff>
      <xdr:row>52</xdr:row>
      <xdr:rowOff>142874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259080</xdr:colOff>
          <xdr:row>8</xdr:row>
          <xdr:rowOff>190500</xdr:rowOff>
        </xdr:from>
        <xdr:to>
          <xdr:col>26</xdr:col>
          <xdr:colOff>678180</xdr:colOff>
          <xdr:row>9</xdr:row>
          <xdr:rowOff>144780</xdr:rowOff>
        </xdr:to>
        <xdr:sp macro="" textlink="">
          <xdr:nvSpPr>
            <xdr:cNvPr id="34818" name="Scroll Bar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0B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333375</xdr:colOff>
      <xdr:row>6</xdr:row>
      <xdr:rowOff>142876</xdr:rowOff>
    </xdr:from>
    <xdr:to>
      <xdr:col>35</xdr:col>
      <xdr:colOff>464343</xdr:colOff>
      <xdr:row>9</xdr:row>
      <xdr:rowOff>166687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10</xdr:col>
          <xdr:colOff>2293620</xdr:colOff>
          <xdr:row>7</xdr:row>
          <xdr:rowOff>198120</xdr:rowOff>
        </xdr:to>
        <xdr:sp macro="" textlink="">
          <xdr:nvSpPr>
            <xdr:cNvPr id="35841" name="Drop Down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C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742951</xdr:colOff>
      <xdr:row>10</xdr:row>
      <xdr:rowOff>28575</xdr:rowOff>
    </xdr:from>
    <xdr:to>
      <xdr:col>37</xdr:col>
      <xdr:colOff>0</xdr:colOff>
      <xdr:row>52</xdr:row>
      <xdr:rowOff>47624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259080</xdr:colOff>
          <xdr:row>8</xdr:row>
          <xdr:rowOff>190500</xdr:rowOff>
        </xdr:from>
        <xdr:to>
          <xdr:col>26</xdr:col>
          <xdr:colOff>678180</xdr:colOff>
          <xdr:row>9</xdr:row>
          <xdr:rowOff>137160</xdr:rowOff>
        </xdr:to>
        <xdr:sp macro="" textlink="">
          <xdr:nvSpPr>
            <xdr:cNvPr id="35842" name="Scroll Bar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C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30</xdr:col>
      <xdr:colOff>333374</xdr:colOff>
      <xdr:row>6</xdr:row>
      <xdr:rowOff>142877</xdr:rowOff>
    </xdr:from>
    <xdr:to>
      <xdr:col>35</xdr:col>
      <xdr:colOff>464343</xdr:colOff>
      <xdr:row>9</xdr:row>
      <xdr:rowOff>250032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38100</xdr:rowOff>
    </xdr:from>
    <xdr:to>
      <xdr:col>1</xdr:col>
      <xdr:colOff>196215</xdr:colOff>
      <xdr:row>1</xdr:row>
      <xdr:rowOff>167640</xdr:rowOff>
    </xdr:to>
    <xdr:pic>
      <xdr:nvPicPr>
        <xdr:cNvPr id="2" name="Picture 89" descr="180px-Copyrigh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200025"/>
          <a:ext cx="129540" cy="129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568985</xdr:colOff>
      <xdr:row>18</xdr:row>
      <xdr:rowOff>174624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5375" y="1984375"/>
          <a:ext cx="568985" cy="365124"/>
        </a:xfrm>
        <a:prstGeom prst="rect">
          <a:avLst/>
        </a:prstGeom>
      </xdr:spPr>
    </xdr:pic>
    <xdr:clientData/>
  </xdr:twoCellAnchor>
  <xdr:twoCellAnchor editAs="oneCell">
    <xdr:from>
      <xdr:col>2</xdr:col>
      <xdr:colOff>1600149</xdr:colOff>
      <xdr:row>17</xdr:row>
      <xdr:rowOff>13353</xdr:rowOff>
    </xdr:from>
    <xdr:to>
      <xdr:col>2</xdr:col>
      <xdr:colOff>2327140</xdr:colOff>
      <xdr:row>18</xdr:row>
      <xdr:rowOff>150813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8212" y="1997728"/>
          <a:ext cx="726991" cy="32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1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qeramix.co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ctrlProp" Target="../ctrlProps/ctrlProp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0" tint="-0.14999847407452621"/>
  </sheetPr>
  <dimension ref="D1:HG30"/>
  <sheetViews>
    <sheetView topLeftCell="GN1" workbookViewId="0">
      <selection activeCell="HG30" sqref="HG30"/>
    </sheetView>
  </sheetViews>
  <sheetFormatPr baseColWidth="10" defaultRowHeight="14.4" x14ac:dyDescent="0.3"/>
  <cols>
    <col min="7" max="7" width="12.88671875" bestFit="1" customWidth="1"/>
    <col min="11" max="12" width="28.6640625" customWidth="1"/>
    <col min="20" max="20" width="11.44140625" style="5"/>
    <col min="21" max="21" width="24.6640625" bestFit="1" customWidth="1"/>
    <col min="30" max="30" width="11.44140625" style="5"/>
    <col min="40" max="40" width="11.44140625" style="5"/>
    <col min="50" max="50" width="11.44140625" style="5"/>
    <col min="60" max="60" width="11.44140625" style="5"/>
    <col min="70" max="70" width="11.44140625" style="5"/>
    <col min="80" max="80" width="11.44140625" style="5"/>
    <col min="90" max="90" width="11.44140625" style="5"/>
    <col min="100" max="100" width="11.44140625" style="5"/>
    <col min="110" max="110" width="11.44140625" style="5"/>
    <col min="120" max="120" width="11.44140625" style="5"/>
    <col min="130" max="130" width="11.44140625" style="5"/>
    <col min="140" max="140" width="11.44140625" style="5"/>
    <col min="150" max="150" width="11.44140625" style="5"/>
    <col min="160" max="160" width="11.44140625" style="5"/>
    <col min="170" max="170" width="11.44140625" style="5"/>
    <col min="180" max="180" width="11.44140625" style="5"/>
    <col min="190" max="190" width="11.44140625" style="5"/>
    <col min="200" max="200" width="11.44140625" style="5"/>
    <col min="210" max="210" width="11.44140625" style="5"/>
  </cols>
  <sheetData>
    <row r="1" spans="4:215" x14ac:dyDescent="0.3">
      <c r="U1" t="str">
        <f>Coulisse!$IG$1</f>
        <v>STATUT
dans la gamme</v>
      </c>
      <c r="AE1" t="str">
        <f>Coulisse!$JA$1</f>
        <v>TYPE PROD</v>
      </c>
      <c r="AO1" t="str">
        <f>Coulisse!$JU$1</f>
        <v>Groupe selon EN/ISO</v>
      </c>
      <c r="AY1" t="str">
        <f>Coulisse!$KO$1</f>
        <v>TEST RESISTANCE
Abrasion Profonde
ou PEI selon EN/ISO</v>
      </c>
      <c r="BI1" t="str">
        <f>Coulisse!$LI$1</f>
        <v>UPEC/CSTB</v>
      </c>
      <c r="BS1" t="str">
        <f>Coulisse!$MC$1</f>
        <v>FORMAT
NOMINAL</v>
      </c>
      <c r="CC1" t="str">
        <f>Coulisse!$MW$1</f>
        <v xml:space="preserve">DESTINATION </v>
      </c>
      <c r="CM1" t="str">
        <f>Coulisse!$NQ$1</f>
        <v>ASPECT
GENERAL</v>
      </c>
      <c r="CW1" t="str">
        <f>Coulisse!$OK$1</f>
        <v>SURFACE</v>
      </c>
      <c r="DG1" t="str">
        <f>Coulisse!$PE$1</f>
        <v>ADR</v>
      </c>
      <c r="DQ1" t="str">
        <f>Coulisse!$PY$1</f>
        <v>AD
A/B/C</v>
      </c>
      <c r="EA1" t="str">
        <f>Coulisse!$QS$1</f>
        <v>EPAISSEUR  MM</v>
      </c>
      <c r="EK1" t="str">
        <f>Coulisse!$RM$1</f>
        <v>COLORIS
PRINCIPAL</v>
      </c>
      <c r="EU1" t="str">
        <f>Coulisse!$SG$1</f>
        <v>TON</v>
      </c>
      <c r="FE1" t="str">
        <f>Coulisse!$TA$1</f>
        <v>CONTRASTE</v>
      </c>
      <c r="FO1" t="str">
        <f>Coulisse!$TU$1</f>
        <v>FINITION 
ASPECT</v>
      </c>
      <c r="FY1" t="str">
        <f>Coulisse!$UO$1</f>
        <v>BORD</v>
      </c>
      <c r="GI1" t="str">
        <f>Coulisse!$VI$1</f>
        <v>EFFET PRINCIPAL</v>
      </c>
      <c r="GS1" t="str">
        <f>Coulisse!$WC$1</f>
        <v>NIVEAU DE GAMME</v>
      </c>
      <c r="HC1" t="str">
        <f>Coulisse!$WW$1</f>
        <v>SEGMENT DE MARCHE
PRINCIPAL</v>
      </c>
    </row>
    <row r="2" spans="4:215" x14ac:dyDescent="0.3">
      <c r="V2" s="64">
        <f ca="1">Coulisse!$IL$2</f>
        <v>277950</v>
      </c>
      <c r="W2" s="65">
        <f ca="1">Coulisse!$IM$2</f>
        <v>3926000</v>
      </c>
      <c r="Y2" s="7">
        <f>$M$11</f>
        <v>10</v>
      </c>
      <c r="AF2" s="64">
        <f ca="1">Coulisse!$JF$2</f>
        <v>277950</v>
      </c>
      <c r="AG2" s="65">
        <f ca="1">Coulisse!$JG$2</f>
        <v>3926000</v>
      </c>
      <c r="AI2" s="7">
        <f>Y2</f>
        <v>10</v>
      </c>
      <c r="AP2" s="64">
        <f ca="1">Coulisse!$JZ$2</f>
        <v>277950</v>
      </c>
      <c r="AQ2" s="65">
        <f ca="1">Coulisse!$KA$2</f>
        <v>3926000</v>
      </c>
      <c r="AS2" s="7">
        <f>AI2</f>
        <v>10</v>
      </c>
      <c r="AZ2" s="64">
        <f ca="1">Coulisse!$KT$2</f>
        <v>277950</v>
      </c>
      <c r="BA2" s="65">
        <f ca="1">Coulisse!$KU$2</f>
        <v>3926000</v>
      </c>
      <c r="BC2" s="7">
        <f>AS2</f>
        <v>10</v>
      </c>
      <c r="BJ2" s="64">
        <f ca="1">Coulisse!$LN$2</f>
        <v>277950</v>
      </c>
      <c r="BK2" s="65">
        <f ca="1">Coulisse!$LO$2</f>
        <v>3926000</v>
      </c>
      <c r="BM2" s="7">
        <f>BC2</f>
        <v>10</v>
      </c>
      <c r="BT2" s="64">
        <f ca="1">Coulisse!$MH$2</f>
        <v>277950</v>
      </c>
      <c r="BU2" s="65">
        <f ca="1">Coulisse!$MI$2</f>
        <v>3926000</v>
      </c>
      <c r="BW2" s="7">
        <f>BM2</f>
        <v>10</v>
      </c>
      <c r="CD2" s="64">
        <f ca="1">Coulisse!$NB$2</f>
        <v>277950</v>
      </c>
      <c r="CE2" s="65">
        <f ca="1">Coulisse!$NC$2</f>
        <v>3926000</v>
      </c>
      <c r="CG2" s="7">
        <f>BW2</f>
        <v>10</v>
      </c>
      <c r="CN2" s="64">
        <f ca="1">Coulisse!$NV$2</f>
        <v>277950</v>
      </c>
      <c r="CO2" s="65">
        <f ca="1">Coulisse!$NW$2</f>
        <v>3926000</v>
      </c>
      <c r="CQ2" s="7">
        <f>CG2</f>
        <v>10</v>
      </c>
      <c r="CX2" s="64">
        <f ca="1">Coulisse!$OP$2</f>
        <v>277950</v>
      </c>
      <c r="CY2" s="65">
        <f ca="1">Coulisse!$OQ$2</f>
        <v>3926000</v>
      </c>
      <c r="DA2" s="7">
        <f>CQ2</f>
        <v>10</v>
      </c>
      <c r="DH2" s="64">
        <f ca="1">Coulisse!$PJ$2</f>
        <v>277950</v>
      </c>
      <c r="DI2" s="65">
        <f ca="1">Coulisse!$PK$2</f>
        <v>3926000</v>
      </c>
      <c r="DK2" s="7">
        <f>DA2</f>
        <v>10</v>
      </c>
      <c r="DR2" s="64">
        <f ca="1">Coulisse!$QD$2</f>
        <v>277950</v>
      </c>
      <c r="DS2" s="65">
        <f ca="1">Coulisse!$QE$2</f>
        <v>3926000</v>
      </c>
      <c r="DU2" s="7">
        <f>DK2</f>
        <v>10</v>
      </c>
      <c r="EB2" s="64">
        <f ca="1">Coulisse!$QX$2</f>
        <v>277950</v>
      </c>
      <c r="EC2" s="65">
        <f ca="1">Coulisse!$QY$2</f>
        <v>3926000</v>
      </c>
      <c r="EE2" s="7">
        <f>DU2</f>
        <v>10</v>
      </c>
      <c r="EL2" s="64">
        <f ca="1">Coulisse!$RR$2</f>
        <v>277950</v>
      </c>
      <c r="EM2" s="65">
        <f ca="1">Coulisse!$RS$2</f>
        <v>3926000</v>
      </c>
      <c r="EO2" s="7">
        <f>EE2</f>
        <v>10</v>
      </c>
      <c r="EV2" s="64">
        <f ca="1">Coulisse!$SL$2</f>
        <v>277950</v>
      </c>
      <c r="EW2" s="65">
        <f ca="1">Coulisse!$SM$2</f>
        <v>3926000</v>
      </c>
      <c r="EY2" s="7">
        <f>EO2</f>
        <v>10</v>
      </c>
      <c r="FF2" s="64">
        <f ca="1">Coulisse!$TF$2</f>
        <v>277950</v>
      </c>
      <c r="FG2" s="65">
        <f ca="1">Coulisse!$TG$2</f>
        <v>3926000</v>
      </c>
      <c r="FI2" s="7">
        <f>EY2</f>
        <v>10</v>
      </c>
      <c r="FP2" s="64">
        <f ca="1">Coulisse!$TZ$2</f>
        <v>277950</v>
      </c>
      <c r="FQ2" s="65">
        <f ca="1">Coulisse!$UA$2</f>
        <v>3926000</v>
      </c>
      <c r="FS2" s="7">
        <f>FI2</f>
        <v>10</v>
      </c>
      <c r="FZ2" s="64">
        <f ca="1">Coulisse!$UT$2</f>
        <v>277950</v>
      </c>
      <c r="GA2" s="65">
        <f ca="1">Coulisse!$UU$2</f>
        <v>3926000</v>
      </c>
      <c r="GC2" s="7">
        <f>FS2</f>
        <v>10</v>
      </c>
      <c r="GJ2" s="64">
        <f ca="1">Coulisse!$VN$2</f>
        <v>277950</v>
      </c>
      <c r="GK2" s="65">
        <f ca="1">Coulisse!$VO$2</f>
        <v>3926000</v>
      </c>
      <c r="GM2" s="7">
        <f>GC2</f>
        <v>10</v>
      </c>
      <c r="GT2" s="64">
        <f ca="1">Coulisse!$WH$2</f>
        <v>277950</v>
      </c>
      <c r="GU2" s="65">
        <f ca="1">Coulisse!$WI$2</f>
        <v>3926000</v>
      </c>
      <c r="GW2" s="7">
        <f>GM2</f>
        <v>10</v>
      </c>
      <c r="HD2" s="64">
        <f ca="1">Coulisse!$XB$2</f>
        <v>277950</v>
      </c>
      <c r="HE2" s="65">
        <f ca="1">Coulisse!$XC$2</f>
        <v>3926000</v>
      </c>
      <c r="HG2" s="7">
        <f>GW2</f>
        <v>10</v>
      </c>
    </row>
    <row r="3" spans="4:215" x14ac:dyDescent="0.3">
      <c r="G3">
        <f>Value_A</f>
        <v>3</v>
      </c>
      <c r="V3" t="str">
        <f>Coulisse!$JF$1</f>
        <v>QUANTITE
M2/ML/PC</v>
      </c>
      <c r="W3" t="str">
        <f>Coulisse!$JG$1</f>
        <v>CA VENTE
€ HT</v>
      </c>
      <c r="Y3" t="str">
        <f>$M$10</f>
        <v>Nb Ref</v>
      </c>
      <c r="AF3" t="str">
        <f>Coulisse!$JF$1</f>
        <v>QUANTITE
M2/ML/PC</v>
      </c>
      <c r="AG3" t="str">
        <f>Coulisse!$JG$1</f>
        <v>CA VENTE
€ HT</v>
      </c>
      <c r="AI3" t="str">
        <f>Y3</f>
        <v>Nb Ref</v>
      </c>
      <c r="AP3" t="str">
        <f>Coulisse!$JZ$1</f>
        <v>QUANTITE
M2/ML/PC</v>
      </c>
      <c r="AQ3" t="str">
        <f>Coulisse!$KA$1</f>
        <v>CA VENTE
€ HT</v>
      </c>
      <c r="AS3" t="str">
        <f>AI3</f>
        <v>Nb Ref</v>
      </c>
      <c r="AZ3" t="str">
        <f>Coulisse!$KT$1</f>
        <v>QUANTITE
M2/ML/PC</v>
      </c>
      <c r="BA3" t="str">
        <f>Coulisse!$KU$1</f>
        <v>CA VENTE
€ HT</v>
      </c>
      <c r="BC3" t="str">
        <f>AS3</f>
        <v>Nb Ref</v>
      </c>
      <c r="BJ3" t="str">
        <f>Coulisse!$LN$1</f>
        <v>QUANTITE
M2/ML/PC</v>
      </c>
      <c r="BK3" t="str">
        <f>Coulisse!$LO$1</f>
        <v>CA VENTE
€ HT</v>
      </c>
      <c r="BM3" t="str">
        <f>BC3</f>
        <v>Nb Ref</v>
      </c>
      <c r="BT3" t="str">
        <f>Coulisse!$MH$1</f>
        <v>QUANTITE
M2/ML/PC</v>
      </c>
      <c r="BU3" t="str">
        <f>Coulisse!$MI$1</f>
        <v>CA VENTE
€ HT</v>
      </c>
      <c r="BW3" t="str">
        <f>BM3</f>
        <v>Nb Ref</v>
      </c>
      <c r="CD3" t="str">
        <f>Coulisse!$NB$1</f>
        <v>QUANTITE
M2/ML/PC</v>
      </c>
      <c r="CE3" t="str">
        <f>Coulisse!$NC$1</f>
        <v>CA VENTE
€ HT</v>
      </c>
      <c r="CG3" t="str">
        <f>BW3</f>
        <v>Nb Ref</v>
      </c>
      <c r="CN3" t="str">
        <f>Coulisse!$NV$1</f>
        <v>QUANTITE
M2/ML/PC</v>
      </c>
      <c r="CO3" t="str">
        <f>Coulisse!$NW$1</f>
        <v>CA VENTE
€ HT</v>
      </c>
      <c r="CQ3" t="str">
        <f>CG3</f>
        <v>Nb Ref</v>
      </c>
      <c r="CX3" t="str">
        <f>Coulisse!$OP$1</f>
        <v>QUANTITE
M2/ML/PC</v>
      </c>
      <c r="CY3" t="str">
        <f>Coulisse!$OQ$1</f>
        <v>CA VENTE
€ HT</v>
      </c>
      <c r="DA3" t="str">
        <f>CQ3</f>
        <v>Nb Ref</v>
      </c>
      <c r="DH3" t="str">
        <f>Coulisse!$PJ$1</f>
        <v>QUANTITE
M2/ML/PC</v>
      </c>
      <c r="DI3" t="str">
        <f>Coulisse!$PK$1</f>
        <v>CA VENTE
€ HT</v>
      </c>
      <c r="DK3" t="str">
        <f>DA3</f>
        <v>Nb Ref</v>
      </c>
      <c r="DR3" t="str">
        <f>Coulisse!$QD$1</f>
        <v>QUANTITE
M2/ML/PC</v>
      </c>
      <c r="DS3" t="str">
        <f>Coulisse!$QE$1</f>
        <v>CA VENTE
€ HT</v>
      </c>
      <c r="DU3" t="str">
        <f>DK3</f>
        <v>Nb Ref</v>
      </c>
      <c r="EB3" t="str">
        <f>Coulisse!$QX$1</f>
        <v>QUANTITE
M2/ML/PC</v>
      </c>
      <c r="EC3" t="str">
        <f>Coulisse!$QY$1</f>
        <v>CA VENTE
€ HT</v>
      </c>
      <c r="EE3" t="str">
        <f>DU3</f>
        <v>Nb Ref</v>
      </c>
      <c r="EL3" t="str">
        <f>Coulisse!$RR$1</f>
        <v>QUANTITE
M2/ML/PC</v>
      </c>
      <c r="EM3" t="str">
        <f>Coulisse!$RS$1</f>
        <v>CA VENTE
€ HT</v>
      </c>
      <c r="EO3" t="str">
        <f>EE3</f>
        <v>Nb Ref</v>
      </c>
      <c r="EV3" t="str">
        <f>Coulisse!$SL$1</f>
        <v>QUANTITE
M2/ML/PC</v>
      </c>
      <c r="EW3" t="str">
        <f>Coulisse!$SM$1</f>
        <v>CA VENTE
€ HT</v>
      </c>
      <c r="EY3" t="str">
        <f>EO3</f>
        <v>Nb Ref</v>
      </c>
      <c r="FF3" t="str">
        <f>Coulisse!$TF$1</f>
        <v>QUANTITE
M2/ML/PC</v>
      </c>
      <c r="FG3" t="str">
        <f>Coulisse!$TG$1</f>
        <v>CA VENTE
€ HT</v>
      </c>
      <c r="FI3" t="str">
        <f>EY3</f>
        <v>Nb Ref</v>
      </c>
      <c r="FP3" t="str">
        <f>Coulisse!$TZ$1</f>
        <v>QUANTITE
M2/ML/PC</v>
      </c>
      <c r="FQ3" t="str">
        <f>Coulisse!$UA$1</f>
        <v>CA VENTE
€ HT</v>
      </c>
      <c r="FS3" t="str">
        <f>FI3</f>
        <v>Nb Ref</v>
      </c>
      <c r="FZ3" t="str">
        <f>Coulisse!$UT$1</f>
        <v>QUANTITE
M2/ML/PC</v>
      </c>
      <c r="GA3" t="str">
        <f>Coulisse!$UU$1</f>
        <v>CA VENTE
€ HT</v>
      </c>
      <c r="GC3" t="str">
        <f>FS3</f>
        <v>Nb Ref</v>
      </c>
      <c r="GJ3" t="str">
        <f>Coulisse!$VN$1</f>
        <v>QUANTITE
M2/ML/PC</v>
      </c>
      <c r="GK3" t="str">
        <f>Coulisse!$VO$1</f>
        <v>CA VENTE
€ HT</v>
      </c>
      <c r="GM3" t="str">
        <f>GC3</f>
        <v>Nb Ref</v>
      </c>
      <c r="GT3" t="str">
        <f>Coulisse!$WH$1</f>
        <v>QUANTITE
M2/ML/PC</v>
      </c>
      <c r="GU3" t="str">
        <f>Coulisse!$WI$1</f>
        <v>CA VENTE
€ HT</v>
      </c>
      <c r="GW3" t="str">
        <f>GM3</f>
        <v>Nb Ref</v>
      </c>
      <c r="HD3" t="str">
        <f>Coulisse!$XB$1</f>
        <v>QUANTITE
M2/ML/PC</v>
      </c>
      <c r="HE3" t="str">
        <f>Coulisse!$XC$1</f>
        <v>CA VENTE
€ HT</v>
      </c>
      <c r="HG3" t="str">
        <f>GW3</f>
        <v>Nb Ref</v>
      </c>
    </row>
    <row r="9" spans="4:215" x14ac:dyDescent="0.3">
      <c r="J9" t="s">
        <v>172</v>
      </c>
      <c r="K9" s="57">
        <f>SUM(K$11:K$12)</f>
        <v>277950</v>
      </c>
      <c r="L9" s="59">
        <f>SUM(L$11:L$12)</f>
        <v>3926000</v>
      </c>
      <c r="M9">
        <f>COUNTIF('Analyse Plan de Gamme'!$D:$D,TRUE)</f>
        <v>10</v>
      </c>
    </row>
    <row r="10" spans="4:215" x14ac:dyDescent="0.3">
      <c r="D10" t="str">
        <f>+$M10</f>
        <v>Nb Ref</v>
      </c>
      <c r="E10" t="str">
        <f>+$K10</f>
        <v>QUANTITE
M2/ML/PC</v>
      </c>
      <c r="F10" t="str">
        <f>+$L10</f>
        <v>CA VENTE
€ HT</v>
      </c>
      <c r="G10" s="7" t="str">
        <f>INDEX($D10:$F10,G$3)</f>
        <v>CA VENTE
€ HT</v>
      </c>
      <c r="K10" s="55" t="str">
        <f>Coulisse!$HG$7</f>
        <v>QUANTITE
M2/ML/PC</v>
      </c>
      <c r="L10" s="55" t="str">
        <f>Coulisse!$HH$7</f>
        <v>CA VENTE
€ HT</v>
      </c>
      <c r="M10" t="s">
        <v>181</v>
      </c>
    </row>
    <row r="11" spans="4:215" x14ac:dyDescent="0.3">
      <c r="D11">
        <f t="shared" ref="D11:D12" si="0">+$M11</f>
        <v>10</v>
      </c>
      <c r="E11">
        <f t="shared" ref="E11:E12" si="1">+$K11</f>
        <v>277950</v>
      </c>
      <c r="F11">
        <f t="shared" ref="F11:F12" si="2">+$L11</f>
        <v>3926000</v>
      </c>
      <c r="G11" s="64">
        <f t="shared" ref="G11:G12" si="3">INDEX($D11:$F11,G$3)</f>
        <v>3926000</v>
      </c>
      <c r="I11" t="b">
        <v>1</v>
      </c>
      <c r="J11" t="s">
        <v>176</v>
      </c>
      <c r="K11" s="56">
        <f>SUMIF(Coulisse!$HK:$HK,$I11,Coulisse!$HG:$HG)</f>
        <v>277950</v>
      </c>
      <c r="L11" s="58">
        <f>SUMIF(Coulisse!$HK:$HK,$I11,Coulisse!$HH:$HH)</f>
        <v>3926000</v>
      </c>
      <c r="M11">
        <f>COUNTIF(Coulisse!$HK:$HK,TRUE)</f>
        <v>10</v>
      </c>
      <c r="T11" s="5">
        <f ca="1">Coulisse!$IP11</f>
        <v>11</v>
      </c>
      <c r="U11" t="str">
        <f ca="1">IF(X11,INDEX(Coulisse!$IK:$IK,T11),"")</f>
        <v>EN GAMME</v>
      </c>
      <c r="V11" s="62">
        <f ca="1">IF(X11,INDEX(Coulisse!$IL:$IL,T11),0)</f>
        <v>203800</v>
      </c>
      <c r="W11" s="63">
        <f ca="1">IF(X11,INDEX(Coulisse!$IM:$IM,T11),0)</f>
        <v>2823000</v>
      </c>
      <c r="X11" t="b">
        <f ca="1">NOT(ISNA(T11))</f>
        <v>1</v>
      </c>
      <c r="Y11">
        <f ca="1">IF(X11,COUNTIF(Coulisse!$IF:$IF,U11),0)</f>
        <v>5</v>
      </c>
      <c r="AD11" s="5">
        <f ca="1">Coulisse!$JJ11</f>
        <v>14</v>
      </c>
      <c r="AE11" t="str">
        <f ca="1">IF(AH11,INDEX(Coulisse!$JE:$JE,AD11),"")</f>
        <v>GCD CM</v>
      </c>
      <c r="AF11" s="62">
        <f ca="1">IF(AH11,INDEX(Coulisse!$JF:$JF,AD11),0)</f>
        <v>95800</v>
      </c>
      <c r="AG11" s="63">
        <f ca="1">IF(AH11,INDEX(Coulisse!$JG:$JG,AD11),0)</f>
        <v>1613000</v>
      </c>
      <c r="AH11" t="b">
        <f ca="1">NOT(ISNA(AD11))</f>
        <v>1</v>
      </c>
      <c r="AI11">
        <f ca="1">IF(AH11,COUNTIF(Coulisse!$IZ:$IZ,AE11),0)</f>
        <v>3</v>
      </c>
      <c r="AN11" s="5">
        <f ca="1">Coulisse!$KD11</f>
        <v>11</v>
      </c>
      <c r="AO11" t="str">
        <f ca="1">IF(AR11,INDEX(Coulisse!$JY:$JY,AN11),"")</f>
        <v>BIa (E&lt;0.5%)</v>
      </c>
      <c r="AP11" s="62">
        <f ca="1">IF(AR11,INDEX(Coulisse!$JZ:$JZ,AN11),0)</f>
        <v>251450</v>
      </c>
      <c r="AQ11" s="63">
        <f ca="1">IF(AR11,INDEX(Coulisse!$KA:$KA,AN11),0)</f>
        <v>3563000</v>
      </c>
      <c r="AR11" t="b">
        <f ca="1">NOT(ISNA(AN11))</f>
        <v>1</v>
      </c>
      <c r="AS11">
        <f ca="1">IF(AR11,COUNTIF(Coulisse!$JT:$JT,AO11),0)</f>
        <v>8</v>
      </c>
      <c r="AX11" s="5">
        <f ca="1">Coulisse!$KX11</f>
        <v>14</v>
      </c>
      <c r="AY11" t="str">
        <f ca="1">IF(BB11,INDEX(Coulisse!$KS:$KS,AX11),"")</f>
        <v>Abrasion Profonde</v>
      </c>
      <c r="AZ11" s="62">
        <f ca="1">IF(BB11,INDEX(Coulisse!$KT:$KT,AX11),0)</f>
        <v>95800</v>
      </c>
      <c r="BA11" s="63">
        <f ca="1">IF(BB11,INDEX(Coulisse!$KU:$KU,AX11),0)</f>
        <v>1613000</v>
      </c>
      <c r="BB11" t="b">
        <f ca="1">NOT(ISNA(AX11))</f>
        <v>1</v>
      </c>
      <c r="BC11">
        <f ca="1">IF(BB11,COUNTIF(Coulisse!$KN:$KN,AY11),0)</f>
        <v>3</v>
      </c>
      <c r="BH11" s="5">
        <f ca="1">Coulisse!$LR11</f>
        <v>11</v>
      </c>
      <c r="BI11" t="str">
        <f ca="1">IF(BL11,INDEX(Coulisse!$LM:$LM,BH11),"")</f>
        <v>U3 P3</v>
      </c>
      <c r="BJ11" s="62">
        <f ca="1">IF(BL11,INDEX(Coulisse!$LN:$LN,BH11),0)</f>
        <v>142000</v>
      </c>
      <c r="BK11" s="63">
        <f ca="1">IF(BL11,INDEX(Coulisse!$LO:$LO,BH11),0)</f>
        <v>1686000</v>
      </c>
      <c r="BL11" t="b">
        <f ca="1">NOT(ISNA(BH11))</f>
        <v>1</v>
      </c>
      <c r="BM11">
        <f ca="1">IF(BL11,COUNTIF(Coulisse!$LH:$LH,BI11),0)</f>
        <v>3</v>
      </c>
      <c r="BR11" s="5">
        <f ca="1">Coulisse!$ML11</f>
        <v>11</v>
      </c>
      <c r="BS11" t="str">
        <f ca="1">IF(BV11,INDEX(Coulisse!$MG:$MG,BR11),"")</f>
        <v>45X45</v>
      </c>
      <c r="BT11" s="62">
        <f ca="1">IF(BV11,INDEX(Coulisse!$MH:$MH,BR11),0)</f>
        <v>142000</v>
      </c>
      <c r="BU11" s="63">
        <f ca="1">IF(BV11,INDEX(Coulisse!$MI:$MI,BR11),0)</f>
        <v>1686000</v>
      </c>
      <c r="BV11" t="b">
        <f ca="1">NOT(ISNA(BR11))</f>
        <v>1</v>
      </c>
      <c r="BW11">
        <f ca="1">IF(BV11,COUNTIF(Coulisse!$MB:$MB,BS11),0)</f>
        <v>3</v>
      </c>
      <c r="CB11" s="5">
        <f ca="1">Coulisse!$NF11</f>
        <v>11</v>
      </c>
      <c r="CC11" t="str">
        <f ca="1">IF(CF11,INDEX(Coulisse!$NA:$NA,CB11),"")</f>
        <v>SOL INT</v>
      </c>
      <c r="CD11" s="62">
        <f ca="1">IF(CF11,INDEX(Coulisse!$NB:$NB,CB11),0)</f>
        <v>142000</v>
      </c>
      <c r="CE11" s="63">
        <f ca="1">IF(CF11,INDEX(Coulisse!$NC:$NC,CB11),0)</f>
        <v>1686000</v>
      </c>
      <c r="CF11" t="b">
        <f ca="1">NOT(ISNA(CB11))</f>
        <v>1</v>
      </c>
      <c r="CG11">
        <f ca="1">IF(CF11,COUNTIF(Coulisse!$MV:$MV,CC11),0)</f>
        <v>3</v>
      </c>
      <c r="CL11" s="5">
        <f ca="1">Coulisse!$NZ11</f>
        <v>11</v>
      </c>
      <c r="CM11" t="str">
        <f ca="1">IF(CP11,INDEX(Coulisse!$NU:$NU,CL11),"")</f>
        <v>CIMENT</v>
      </c>
      <c r="CN11" s="62">
        <f ca="1">IF(CP11,INDEX(Coulisse!$NV:$NV,CL11),0)</f>
        <v>130000</v>
      </c>
      <c r="CO11" s="63">
        <f ca="1">IF(CP11,INDEX(Coulisse!$NW:$NW,CL11),0)</f>
        <v>1750000</v>
      </c>
      <c r="CP11" t="b">
        <f ca="1">NOT(ISNA(CL11))</f>
        <v>1</v>
      </c>
      <c r="CQ11">
        <f ca="1">IF(CP11,COUNTIF(Coulisse!$NP:$NP,CM11),0)</f>
        <v>2</v>
      </c>
      <c r="CV11" s="5">
        <f ca="1">Coulisse!$OT11</f>
        <v>12</v>
      </c>
      <c r="CW11" t="str">
        <f ca="1">IF(CZ11,INDEX(Coulisse!$OO:$OO,CV11),"")</f>
        <v>LISSE GRIP LEGER</v>
      </c>
      <c r="CX11" s="62">
        <f ca="1">IF(CZ11,INDEX(Coulisse!$OP:$OP,CV11),0)</f>
        <v>138000</v>
      </c>
      <c r="CY11" s="63">
        <f ca="1">IF(CZ11,INDEX(Coulisse!$OQ:$OQ,CV11),0)</f>
        <v>1760000</v>
      </c>
      <c r="CZ11" t="b">
        <f ca="1">NOT(ISNA(CV11))</f>
        <v>1</v>
      </c>
      <c r="DA11">
        <f ca="1">IF(CZ11,COUNTIF(Coulisse!$OJ:$OJ,CW11),0)</f>
        <v>2</v>
      </c>
      <c r="DF11" s="5">
        <f ca="1">Coulisse!$PN11</f>
        <v>12</v>
      </c>
      <c r="DG11" t="str">
        <f ca="1">IF(DJ11,INDEX(Coulisse!$PI:$PI,DF11),"")</f>
        <v>R10</v>
      </c>
      <c r="DH11" s="62">
        <f ca="1">IF(DJ11,INDEX(Coulisse!$PJ:$PJ,DF11),0)</f>
        <v>157800</v>
      </c>
      <c r="DI11" s="63">
        <f ca="1">IF(DJ11,INDEX(Coulisse!$PK:$PK,DF11),0)</f>
        <v>2176000</v>
      </c>
      <c r="DJ11" t="b">
        <f ca="1">NOT(ISNA(DF11))</f>
        <v>1</v>
      </c>
      <c r="DK11">
        <f ca="1">IF(DJ11,COUNTIF(Coulisse!$PD:$PD,DG11),0)</f>
        <v>4</v>
      </c>
      <c r="DP11" s="5">
        <f ca="1">Coulisse!$QH11</f>
        <v>13</v>
      </c>
      <c r="DQ11" t="str">
        <f ca="1">IF(DT11,INDEX(Coulisse!$QC:$QC,DP11),"")</f>
        <v>A</v>
      </c>
      <c r="DR11" s="62">
        <f ca="1">IF(DT11,INDEX(Coulisse!$QD:$QD,DP11),0)</f>
        <v>99800</v>
      </c>
      <c r="DS11" s="63">
        <f ca="1">IF(DT11,INDEX(Coulisse!$QE:$QE,DP11),0)</f>
        <v>1566000</v>
      </c>
      <c r="DT11" t="b">
        <f ca="1">NOT(ISNA(DP11))</f>
        <v>1</v>
      </c>
      <c r="DU11">
        <f ca="1">IF(DT11,COUNTIF(Coulisse!$PX:$PX,DQ11),0)</f>
        <v>3</v>
      </c>
      <c r="DZ11" s="5">
        <f ca="1">Coulisse!$RB11</f>
        <v>12</v>
      </c>
      <c r="EA11">
        <f ca="1">IF(ED11,INDEX(Coulisse!$QW:$QW,DZ11),"")</f>
        <v>7.5</v>
      </c>
      <c r="EB11" s="62">
        <f ca="1">IF(ED11,INDEX(Coulisse!$QX:$QX,DZ11),0)</f>
        <v>139650</v>
      </c>
      <c r="EC11" s="63">
        <f ca="1">IF(ED11,INDEX(Coulisse!$QY:$QY,DZ11),0)</f>
        <v>1788000</v>
      </c>
      <c r="ED11" t="b">
        <f ca="1">NOT(ISNA(DZ11))</f>
        <v>1</v>
      </c>
      <c r="EE11">
        <f ca="1">IF(ED11,COUNTIF(Coulisse!$QR:$QR,EA11),0)</f>
        <v>3</v>
      </c>
      <c r="EJ11" s="5">
        <f ca="1">Coulisse!$RV11</f>
        <v>16</v>
      </c>
      <c r="EK11" t="str">
        <f ca="1">IF(EN11,INDEX(Coulisse!$RQ:$RQ,EJ11),"")</f>
        <v>GRIS</v>
      </c>
      <c r="EL11" s="62">
        <f ca="1">IF(EN11,INDEX(Coulisse!$RR:$RR,EJ11),0)</f>
        <v>80000</v>
      </c>
      <c r="EM11" s="63">
        <f ca="1">IF(EN11,INDEX(Coulisse!$RS:$RS,EJ11),0)</f>
        <v>1150000</v>
      </c>
      <c r="EN11" t="b">
        <f ca="1">NOT(ISNA(EJ11))</f>
        <v>1</v>
      </c>
      <c r="EO11">
        <f ca="1">IF(EN11,COUNTIF(Coulisse!$RL:$RL,EK11),0)</f>
        <v>1</v>
      </c>
      <c r="ET11" s="5">
        <f ca="1">Coulisse!$SP11</f>
        <v>11</v>
      </c>
      <c r="EU11" t="str">
        <f ca="1">IF(EX11,INDEX(Coulisse!$SK:$SK,ET11),"")</f>
        <v>CLAIR</v>
      </c>
      <c r="EV11" s="62">
        <f ca="1">IF(EX11,INDEX(Coulisse!$SL:$SL,ET11),0)</f>
        <v>172800</v>
      </c>
      <c r="EW11" s="63">
        <f ca="1">IF(EX11,INDEX(Coulisse!$SM:$SM,ET11),0)</f>
        <v>2176500</v>
      </c>
      <c r="EX11" t="b">
        <f ca="1">NOT(ISNA(ET11))</f>
        <v>1</v>
      </c>
      <c r="EY11">
        <f ca="1">IF(EX11,COUNTIF(Coulisse!$SF:$SF,EU11),0)</f>
        <v>5</v>
      </c>
      <c r="FD11" s="5">
        <f ca="1">Coulisse!$TJ11</f>
        <v>11</v>
      </c>
      <c r="FE11" t="str">
        <f ca="1">IF(FH11,INDEX(Coulisse!$TE:$TE,FD11),"")</f>
        <v>FAIBLE</v>
      </c>
      <c r="FF11" s="62">
        <f ca="1">IF(FH11,INDEX(Coulisse!$TF:$TF,FD11),0)</f>
        <v>164000</v>
      </c>
      <c r="FG11" s="63">
        <f ca="1">IF(FH11,INDEX(Coulisse!$TG:$TG,FD11),0)</f>
        <v>2226000</v>
      </c>
      <c r="FH11" t="b">
        <f ca="1">NOT(ISNA(FD11))</f>
        <v>1</v>
      </c>
      <c r="FI11">
        <f ca="1">IF(FH11,COUNTIF(Coulisse!$SZ:$SZ,FE11),0)</f>
        <v>3</v>
      </c>
      <c r="FN11" s="5">
        <f ca="1">Coulisse!$UD11</f>
        <v>11</v>
      </c>
      <c r="FO11" t="str">
        <f ca="1">IF(FR11,INDEX(Coulisse!$TY:$TY,FN11),"")</f>
        <v>SATIN</v>
      </c>
      <c r="FP11" s="62">
        <f ca="1">IF(FR11,INDEX(Coulisse!$TZ:$TZ,FN11),0)</f>
        <v>145500</v>
      </c>
      <c r="FQ11" s="63">
        <f ca="1">IF(FR11,INDEX(Coulisse!$UA:$UA,FN11),0)</f>
        <v>1738500</v>
      </c>
      <c r="FR11" t="b">
        <f ca="1">NOT(ISNA(FN11))</f>
        <v>1</v>
      </c>
      <c r="FS11">
        <f ca="1">IF(FR11,COUNTIF(Coulisse!$TT:$TT,FO11),0)</f>
        <v>4</v>
      </c>
      <c r="FX11" s="5">
        <f ca="1">Coulisse!$UX11</f>
        <v>11</v>
      </c>
      <c r="FY11" t="str">
        <f ca="1">IF(GB11,INDEX(Coulisse!$US:$US,FX11),"")</f>
        <v>DROIT</v>
      </c>
      <c r="FZ11" s="62">
        <f ca="1">IF(GB11,INDEX(Coulisse!$UT:$UT,FX11),0)</f>
        <v>268300</v>
      </c>
      <c r="GA11" s="63">
        <f ca="1">IF(GB11,INDEX(Coulisse!$UU:$UU,FX11),0)</f>
        <v>3615000</v>
      </c>
      <c r="GB11" t="b">
        <f ca="1">NOT(ISNA(FX11))</f>
        <v>1</v>
      </c>
      <c r="GC11">
        <f ca="1">IF(GB11,COUNTIF(Coulisse!$UN:$UN,FY11),0)</f>
        <v>8</v>
      </c>
      <c r="GH11" s="5">
        <f ca="1">Coulisse!$VR11</f>
        <v>11</v>
      </c>
      <c r="GI11" t="str">
        <f ca="1">IF(GL11,INDEX(Coulisse!$VM:$VM,GH11),"")</f>
        <v>IMITANT</v>
      </c>
      <c r="GJ11" s="62">
        <f ca="1">IF(GL11,INDEX(Coulisse!$VN:$VN,GH11),0)</f>
        <v>137800</v>
      </c>
      <c r="GK11" s="63">
        <f ca="1">IF(GL11,INDEX(Coulisse!$VO:$VO,GH11),0)</f>
        <v>1930000</v>
      </c>
      <c r="GL11" t="b">
        <f ca="1">NOT(ISNA(GH11))</f>
        <v>1</v>
      </c>
      <c r="GM11">
        <f ca="1">IF(GL11,COUNTIF(Coulisse!$VH:$VH,GI11),0)</f>
        <v>3</v>
      </c>
      <c r="GR11" s="5">
        <f ca="1">Coulisse!$WL11</f>
        <v>11</v>
      </c>
      <c r="GS11" t="str">
        <f ca="1">IF(GV11,INDEX(Coulisse!$WG:$WG,GR11),"")</f>
        <v>STANDARD</v>
      </c>
      <c r="GT11" s="62">
        <f ca="1">IF(GV11,INDEX(Coulisse!$WH:$WH,GR11),0)</f>
        <v>154650</v>
      </c>
      <c r="GU11" s="63">
        <f ca="1">IF(GV11,INDEX(Coulisse!$WI:$WI,GR11),0)</f>
        <v>2088500</v>
      </c>
      <c r="GV11" t="b">
        <f ca="1">NOT(ISNA(GR11))</f>
        <v>1</v>
      </c>
      <c r="GW11">
        <f ca="1">IF(GV11,COUNTIF(Coulisse!$WB:$WB,GS11),0)</f>
        <v>4</v>
      </c>
      <c r="HB11" s="5">
        <f ca="1">Coulisse!$XF11</f>
        <v>11</v>
      </c>
      <c r="HC11" t="str">
        <f ca="1">IF(HF11,INDEX(Coulisse!$XA:$XA,HB11),"")</f>
        <v>CHANTIER PUBLIC STOCK</v>
      </c>
      <c r="HD11" s="62">
        <f ca="1">IF(HF11,INDEX(Coulisse!$XB:$XB,HB11),0)</f>
        <v>142000</v>
      </c>
      <c r="HE11" s="63">
        <f ca="1">IF(HF11,INDEX(Coulisse!$XC:$XC,HB11),0)</f>
        <v>1686000</v>
      </c>
      <c r="HF11" t="b">
        <f ca="1">NOT(ISNA(HB11))</f>
        <v>1</v>
      </c>
      <c r="HG11">
        <f ca="1">IF(HF11,COUNTIF(Coulisse!$WV:$WV,HC11),0)</f>
        <v>3</v>
      </c>
    </row>
    <row r="12" spans="4:215" x14ac:dyDescent="0.3">
      <c r="D12">
        <f t="shared" si="0"/>
        <v>0</v>
      </c>
      <c r="E12">
        <f t="shared" si="1"/>
        <v>0</v>
      </c>
      <c r="F12">
        <f t="shared" si="2"/>
        <v>0</v>
      </c>
      <c r="G12" s="64">
        <f t="shared" si="3"/>
        <v>0</v>
      </c>
      <c r="I12" t="b">
        <f>NOT(I11)</f>
        <v>0</v>
      </c>
      <c r="J12" t="s">
        <v>177</v>
      </c>
      <c r="K12" s="56">
        <f>SUMIF(Coulisse!$HK:$HK,$I12,Coulisse!$HG:$HG)</f>
        <v>0</v>
      </c>
      <c r="L12" s="58">
        <f>SUMIF(Coulisse!$HK:$HK,$I12,Coulisse!$HH:$HH)</f>
        <v>0</v>
      </c>
      <c r="M12">
        <f>+M9-M11</f>
        <v>0</v>
      </c>
      <c r="T12" s="5">
        <f ca="1">Coulisse!$IP12</f>
        <v>13</v>
      </c>
      <c r="U12" t="str">
        <f ca="1">IF(X12,INDEX(Coulisse!$IK:$IK,T12),"")</f>
        <v>EN COURS SUPPRESSION</v>
      </c>
      <c r="V12" s="62">
        <f ca="1">IF(X12,INDEX(Coulisse!$IL:$IL,T12),0)</f>
        <v>35000</v>
      </c>
      <c r="W12" s="63">
        <f ca="1">IF(X12,INDEX(Coulisse!$IM:$IM,T12),0)</f>
        <v>546500</v>
      </c>
      <c r="X12" t="b">
        <f t="shared" ref="X12" ca="1" si="4">NOT(ISNA(T12))</f>
        <v>1</v>
      </c>
      <c r="Y12">
        <f ca="1">IF(X12,COUNTIF(Coulisse!$IF:$IF,U12),0)</f>
        <v>2</v>
      </c>
      <c r="AD12" s="5">
        <f ca="1">Coulisse!$JJ12</f>
        <v>11</v>
      </c>
      <c r="AE12" t="str">
        <f ca="1">IF(AH12,INDEX(Coulisse!$JE:$JE,AD12),"")</f>
        <v>GCE TM</v>
      </c>
      <c r="AF12" s="62">
        <f ca="1">IF(AH12,INDEX(Coulisse!$JF:$JF,AD12),0)</f>
        <v>84000</v>
      </c>
      <c r="AG12" s="63">
        <f ca="1">IF(AH12,INDEX(Coulisse!$JG:$JG,AD12),0)</f>
        <v>1076000</v>
      </c>
      <c r="AH12" t="b">
        <f t="shared" ref="AH12:AH15" ca="1" si="5">NOT(ISNA(AD12))</f>
        <v>1</v>
      </c>
      <c r="AI12">
        <f ca="1">IF(AH12,COUNTIF(Coulisse!$IZ:$IZ,AE12),0)</f>
        <v>2</v>
      </c>
      <c r="AN12" s="5">
        <f ca="1">Coulisse!$KD12</f>
        <v>13</v>
      </c>
      <c r="AO12" t="str">
        <f ca="1">IF(AR12,INDEX(Coulisse!$JY:$JY,AN12),"")</f>
        <v>BIII (E&gt;10%)</v>
      </c>
      <c r="AP12" s="62">
        <f ca="1">IF(AR12,INDEX(Coulisse!$JZ:$JZ,AN12),0)</f>
        <v>23000</v>
      </c>
      <c r="AQ12" s="63">
        <f ca="1">IF(AR12,INDEX(Coulisse!$KA:$KA,AN12),0)</f>
        <v>310500</v>
      </c>
      <c r="AR12" t="b">
        <f t="shared" ref="AR12:AR15" ca="1" si="6">NOT(ISNA(AN12))</f>
        <v>1</v>
      </c>
      <c r="AS12">
        <f ca="1">IF(AR12,COUNTIF(Coulisse!$JT:$JT,AO12),0)</f>
        <v>1</v>
      </c>
      <c r="AX12" s="5">
        <f ca="1">Coulisse!$KX12</f>
        <v>11</v>
      </c>
      <c r="AY12" t="str">
        <f ca="1">IF(BB12,INDEX(Coulisse!$KS:$KS,AX12),"")</f>
        <v>PEI IV</v>
      </c>
      <c r="AZ12" s="62">
        <f ca="1">IF(BB12,INDEX(Coulisse!$KT:$KT,AX12),0)</f>
        <v>109650</v>
      </c>
      <c r="BA12" s="63">
        <f ca="1">IF(BB12,INDEX(Coulisse!$KU:$KU,AX12),0)</f>
        <v>1238000</v>
      </c>
      <c r="BB12" t="b">
        <f t="shared" ref="BB12:BB16" ca="1" si="7">NOT(ISNA(AX12))</f>
        <v>1</v>
      </c>
      <c r="BC12">
        <f ca="1">IF(BB12,COUNTIF(Coulisse!$KN:$KN,AY12),0)</f>
        <v>3</v>
      </c>
      <c r="BH12" s="5">
        <f ca="1">Coulisse!$LR12</f>
        <v>13</v>
      </c>
      <c r="BI12" t="str">
        <f ca="1">IF(BL12,INDEX(Coulisse!$LM:$LM,BH12),"")</f>
        <v>U4 P3</v>
      </c>
      <c r="BJ12" s="62">
        <f ca="1">IF(BL12,INDEX(Coulisse!$LN:$LN,BH12),0)</f>
        <v>95800</v>
      </c>
      <c r="BK12" s="63">
        <f ca="1">IF(BL12,INDEX(Coulisse!$LO:$LO,BH12),0)</f>
        <v>1613000</v>
      </c>
      <c r="BL12" t="b">
        <f t="shared" ref="BL12:BL16" ca="1" si="8">NOT(ISNA(BH12))</f>
        <v>1</v>
      </c>
      <c r="BM12">
        <f ca="1">IF(BL12,COUNTIF(Coulisse!$LH:$LH,BI12),0)</f>
        <v>3</v>
      </c>
      <c r="BR12" s="5">
        <f ca="1">Coulisse!$ML12</f>
        <v>15</v>
      </c>
      <c r="BS12" t="str">
        <f ca="1">IF(BV12,INDEX(Coulisse!$MG:$MG,BR12),"")</f>
        <v>60X60</v>
      </c>
      <c r="BT12" s="62">
        <f ca="1">IF(BV12,INDEX(Coulisse!$MH:$MH,BR12),0)</f>
        <v>80000</v>
      </c>
      <c r="BU12" s="63">
        <f ca="1">IF(BV12,INDEX(Coulisse!$MI:$MI,BR12),0)</f>
        <v>1150000</v>
      </c>
      <c r="BV12" t="b">
        <f t="shared" ref="BV12:BV16" ca="1" si="9">NOT(ISNA(BR12))</f>
        <v>1</v>
      </c>
      <c r="BW12">
        <f ca="1">IF(BV12,COUNTIF(Coulisse!$MB:$MB,BS12),0)</f>
        <v>1</v>
      </c>
      <c r="CB12" s="5">
        <f ca="1">Coulisse!$NF12</f>
        <v>13</v>
      </c>
      <c r="CC12" t="str">
        <f ca="1">IF(CF12,INDEX(Coulisse!$NA:$NA,CB12),"")</f>
        <v>SOL INT+EXT</v>
      </c>
      <c r="CD12" s="62">
        <f ca="1">IF(CF12,INDEX(Coulisse!$NB:$NB,CB12),0)</f>
        <v>92000</v>
      </c>
      <c r="CE12" s="63">
        <f ca="1">IF(CF12,INDEX(Coulisse!$NC:$NC,CB12),0)</f>
        <v>1386000</v>
      </c>
      <c r="CF12" t="b">
        <f t="shared" ref="CF12:CF16" ca="1" si="10">NOT(ISNA(CB12))</f>
        <v>1</v>
      </c>
      <c r="CG12">
        <f ca="1">IF(CF12,COUNTIF(Coulisse!$MV:$MV,CC12),0)</f>
        <v>2</v>
      </c>
      <c r="CL12" s="5">
        <f ca="1">Coulisse!$NZ12</f>
        <v>12</v>
      </c>
      <c r="CM12" t="str">
        <f ca="1">IF(CP12,INDEX(Coulisse!$NU:$NU,CL12),"")</f>
        <v>PIERRE NAT</v>
      </c>
      <c r="CN12" s="62">
        <f ca="1">IF(CP12,INDEX(Coulisse!$NV:$NV,CL12),0)</f>
        <v>66000</v>
      </c>
      <c r="CO12" s="63">
        <f ca="1">IF(CP12,INDEX(Coulisse!$NW:$NW,CL12),0)</f>
        <v>893000</v>
      </c>
      <c r="CP12" t="b">
        <f t="shared" ref="CP12:CP16" ca="1" si="11">NOT(ISNA(CL12))</f>
        <v>1</v>
      </c>
      <c r="CQ12">
        <f ca="1">IF(CP12,COUNTIF(Coulisse!$NP:$NP,CM12),0)</f>
        <v>2</v>
      </c>
      <c r="CV12" s="5">
        <f ca="1">Coulisse!$OT12</f>
        <v>11</v>
      </c>
      <c r="CW12" t="str">
        <f ca="1">IF(CZ12,INDEX(Coulisse!$OO:$OO,CV12),"")</f>
        <v>LISSE</v>
      </c>
      <c r="CX12" s="62">
        <f ca="1">IF(CZ12,INDEX(Coulisse!$OP:$OP,CV12),0)</f>
        <v>110500</v>
      </c>
      <c r="CY12" s="63">
        <f ca="1">IF(CZ12,INDEX(Coulisse!$OQ:$OQ,CV12),0)</f>
        <v>1439000</v>
      </c>
      <c r="CZ12" t="b">
        <f t="shared" ref="CZ12:CZ16" ca="1" si="12">NOT(ISNA(CV12))</f>
        <v>1</v>
      </c>
      <c r="DA12">
        <f ca="1">IF(CZ12,COUNTIF(Coulisse!$OJ:$OJ,CW12),0)</f>
        <v>4</v>
      </c>
      <c r="DF12" s="5">
        <f ca="1">Coulisse!$PN12</f>
        <v>11</v>
      </c>
      <c r="DG12" t="str">
        <f ca="1">IF(DJ12,INDEX(Coulisse!$PI:$PI,DF12),"")</f>
        <v xml:space="preserve"> ... </v>
      </c>
      <c r="DH12" s="62">
        <f ca="1">IF(DJ12,INDEX(Coulisse!$PJ:$PJ,DF12),0)</f>
        <v>76500</v>
      </c>
      <c r="DI12" s="63">
        <f ca="1">IF(DJ12,INDEX(Coulisse!$PK:$PK,DF12),0)</f>
        <v>963000</v>
      </c>
      <c r="DJ12" t="b">
        <f t="shared" ref="DJ12:DJ16" ca="1" si="13">NOT(ISNA(DF12))</f>
        <v>1</v>
      </c>
      <c r="DK12">
        <f ca="1">IF(DJ12,COUNTIF(Coulisse!$PD:$PD,DG12),0)</f>
        <v>3</v>
      </c>
      <c r="DP12" s="5">
        <f ca="1">Coulisse!$QH12</f>
        <v>11</v>
      </c>
      <c r="DQ12" t="str">
        <f ca="1">IF(DT12,INDEX(Coulisse!$QC:$QC,DP12),"")</f>
        <v xml:space="preserve"> ... </v>
      </c>
      <c r="DR12" s="62">
        <f ca="1">IF(DT12,INDEX(Coulisse!$QD:$QD,DP12),0)</f>
        <v>110500</v>
      </c>
      <c r="DS12" s="63">
        <f ca="1">IF(DT12,INDEX(Coulisse!$QE:$QE,DP12),0)</f>
        <v>1439000</v>
      </c>
      <c r="DT12" t="b">
        <f t="shared" ref="DT12:DT16" ca="1" si="14">NOT(ISNA(DP12))</f>
        <v>1</v>
      </c>
      <c r="DU12">
        <f ca="1">IF(DT12,COUNTIF(Coulisse!$PX:$PX,DQ12),0)</f>
        <v>4</v>
      </c>
      <c r="DZ12" s="5">
        <f ca="1">Coulisse!$RB12</f>
        <v>11</v>
      </c>
      <c r="EA12">
        <f ca="1">IF(ED12,INDEX(Coulisse!$QW:$QW,DZ12),"")</f>
        <v>8</v>
      </c>
      <c r="EB12" s="62">
        <f ca="1">IF(ED12,INDEX(Coulisse!$QX:$QX,DZ12),0)</f>
        <v>50000</v>
      </c>
      <c r="EC12" s="63">
        <f ca="1">IF(ED12,INDEX(Coulisse!$QY:$QY,DZ12),0)</f>
        <v>600000</v>
      </c>
      <c r="ED12" t="b">
        <f t="shared" ref="ED12:ED16" ca="1" si="15">NOT(ISNA(DZ12))</f>
        <v>1</v>
      </c>
      <c r="EE12">
        <f ca="1">IF(ED12,COUNTIF(Coulisse!$QR:$QR,EA12),0)</f>
        <v>1</v>
      </c>
      <c r="EJ12" s="5">
        <f ca="1">Coulisse!$RV12</f>
        <v>12</v>
      </c>
      <c r="EK12" t="str">
        <f ca="1">IF(EN12,INDEX(Coulisse!$RQ:$RQ,EJ12),"")</f>
        <v>BEIGE</v>
      </c>
      <c r="EL12" s="62">
        <f ca="1">IF(EN12,INDEX(Coulisse!$RR:$RR,EJ12),0)</f>
        <v>58000</v>
      </c>
      <c r="EM12" s="63">
        <f ca="1">IF(EN12,INDEX(Coulisse!$RS:$RS,EJ12),0)</f>
        <v>610000</v>
      </c>
      <c r="EN12" t="b">
        <f t="shared" ref="EN12:EN16" ca="1" si="16">NOT(ISNA(EJ12))</f>
        <v>1</v>
      </c>
      <c r="EO12">
        <f ca="1">IF(EN12,COUNTIF(Coulisse!$RL:$RL,EK12),0)</f>
        <v>1</v>
      </c>
      <c r="ET12" s="5">
        <f ca="1">Coulisse!$SP12</f>
        <v>12</v>
      </c>
      <c r="EU12" t="str">
        <f ca="1">IF(EX12,INDEX(Coulisse!$SK:$SK,ET12),"")</f>
        <v>MOYEN</v>
      </c>
      <c r="EV12" s="62">
        <f ca="1">IF(EX12,INDEX(Coulisse!$SL:$SL,ET12),0)</f>
        <v>103500</v>
      </c>
      <c r="EW12" s="63">
        <f ca="1">IF(EX12,INDEX(Coulisse!$SM:$SM,ET12),0)</f>
        <v>1721500</v>
      </c>
      <c r="EX12" t="b">
        <f t="shared" ref="EX12:EX16" ca="1" si="17">NOT(ISNA(ET12))</f>
        <v>1</v>
      </c>
      <c r="EY12">
        <f ca="1">IF(EX12,COUNTIF(Coulisse!$SF:$SF,EU12),0)</f>
        <v>4</v>
      </c>
      <c r="FD12" s="5">
        <f ca="1">Coulisse!$TJ12</f>
        <v>12</v>
      </c>
      <c r="FE12" t="str">
        <f ca="1">IF(FH12,INDEX(Coulisse!$TE:$TE,FD12),"")</f>
        <v>MOYEN</v>
      </c>
      <c r="FF12" s="62">
        <f ca="1">IF(FH12,INDEX(Coulisse!$TF:$TF,FD12),0)</f>
        <v>77800</v>
      </c>
      <c r="FG12" s="63">
        <f ca="1">IF(FH12,INDEX(Coulisse!$TG:$TG,FD12),0)</f>
        <v>1026000</v>
      </c>
      <c r="FH12" t="b">
        <f t="shared" ref="FH12:FH16" ca="1" si="18">NOT(ISNA(FD12))</f>
        <v>1</v>
      </c>
      <c r="FI12">
        <f ca="1">IF(FH12,COUNTIF(Coulisse!$SZ:$SZ,FE12),0)</f>
        <v>3</v>
      </c>
      <c r="FN12" s="5">
        <f ca="1">Coulisse!$UD12</f>
        <v>13</v>
      </c>
      <c r="FO12" t="str">
        <f ca="1">IF(FR12,INDEX(Coulisse!$TY:$TY,FN12),"")</f>
        <v>BRILLANT DOUX</v>
      </c>
      <c r="FP12" s="62">
        <f ca="1">IF(FR12,INDEX(Coulisse!$TZ:$TZ,FN12),0)</f>
        <v>80000</v>
      </c>
      <c r="FQ12" s="63">
        <f ca="1">IF(FR12,INDEX(Coulisse!$UA:$UA,FN12),0)</f>
        <v>1150000</v>
      </c>
      <c r="FR12" t="b">
        <f t="shared" ref="FR12:FR16" ca="1" si="19">NOT(ISNA(FN12))</f>
        <v>1</v>
      </c>
      <c r="FS12">
        <f ca="1">IF(FR12,COUNTIF(Coulisse!$TT:$TT,FO12),0)</f>
        <v>1</v>
      </c>
      <c r="FX12" s="5">
        <f ca="1">Coulisse!$UX12</f>
        <v>12</v>
      </c>
      <c r="FY12" t="str">
        <f ca="1">IF(GB12,INDEX(Coulisse!$US:$US,FX12),"")</f>
        <v>IRREGULIER</v>
      </c>
      <c r="FZ12" s="62">
        <f ca="1">IF(GB12,INDEX(Coulisse!$UT:$UT,FX12),0)</f>
        <v>9650</v>
      </c>
      <c r="GA12" s="63">
        <f ca="1">IF(GB12,INDEX(Coulisse!$UU:$UU,FX12),0)</f>
        <v>311000</v>
      </c>
      <c r="GB12" t="b">
        <f t="shared" ref="GB12:GB16" ca="1" si="20">NOT(ISNA(FX12))</f>
        <v>1</v>
      </c>
      <c r="GC12">
        <f ca="1">IF(GB12,COUNTIF(Coulisse!$UN:$UN,FY12),0)</f>
        <v>2</v>
      </c>
      <c r="GH12" s="5">
        <f ca="1">Coulisse!$VR12</f>
        <v>12</v>
      </c>
      <c r="GI12" t="str">
        <f ca="1">IF(GL12,INDEX(Coulisse!$VM:$VM,GH12),"")</f>
        <v>NATUREL</v>
      </c>
      <c r="GJ12" s="62">
        <f ca="1">IF(GL12,INDEX(Coulisse!$VN:$VN,GH12),0)</f>
        <v>79650</v>
      </c>
      <c r="GK12" s="63">
        <f ca="1">IF(GL12,INDEX(Coulisse!$VO:$VO,GH12),0)</f>
        <v>1157000</v>
      </c>
      <c r="GL12" t="b">
        <f t="shared" ref="GL12:GL16" ca="1" si="21">NOT(ISNA(GH12))</f>
        <v>1</v>
      </c>
      <c r="GM12">
        <f ca="1">IF(GL12,COUNTIF(Coulisse!$VH:$VH,GI12),0)</f>
        <v>4</v>
      </c>
      <c r="GR12" s="5">
        <f ca="1">Coulisse!$WL12</f>
        <v>12</v>
      </c>
      <c r="GS12" t="str">
        <f ca="1">IF(GV12,INDEX(Coulisse!$WG:$WG,GR12),"")</f>
        <v>BASIC</v>
      </c>
      <c r="GT12" s="62">
        <f ca="1">IF(GV12,INDEX(Coulisse!$WH:$WH,GR12),0)</f>
        <v>92000</v>
      </c>
      <c r="GU12" s="63">
        <f ca="1">IF(GV12,INDEX(Coulisse!$WI:$WI,GR12),0)</f>
        <v>1086000</v>
      </c>
      <c r="GV12" t="b">
        <f t="shared" ref="GV12:GV16" ca="1" si="22">NOT(ISNA(GR12))</f>
        <v>1</v>
      </c>
      <c r="GW12">
        <f ca="1">IF(GV12,COUNTIF(Coulisse!$WB:$WB,GS12),0)</f>
        <v>2</v>
      </c>
      <c r="HB12" s="5">
        <f ca="1">Coulisse!$XF12</f>
        <v>14</v>
      </c>
      <c r="HC12" t="str">
        <f ca="1">IF(HF12,INDEX(Coulisse!$XA:$XA,HB12),"")</f>
        <v>PROMOTEUR STOCK</v>
      </c>
      <c r="HD12" s="62">
        <f ca="1">IF(HF12,INDEX(Coulisse!$XB:$XB,HB12),0)</f>
        <v>80000</v>
      </c>
      <c r="HE12" s="63">
        <f ca="1">IF(HF12,INDEX(Coulisse!$XC:$XC,HB12),0)</f>
        <v>1150000</v>
      </c>
      <c r="HF12" t="b">
        <f t="shared" ref="HF12:HF16" ca="1" si="23">NOT(ISNA(HB12))</f>
        <v>1</v>
      </c>
      <c r="HG12">
        <f ca="1">IF(HF12,COUNTIF(Coulisse!$WV:$WV,HC12),0)</f>
        <v>1</v>
      </c>
    </row>
    <row r="13" spans="4:215" x14ac:dyDescent="0.3">
      <c r="T13" s="5">
        <f ca="1">Coulisse!$IP13</f>
        <v>14</v>
      </c>
      <c r="U13" t="str">
        <f ca="1">IF(X13,INDEX(Coulisse!$IK:$IK,T13),"")</f>
        <v>HORS GAMME</v>
      </c>
      <c r="V13" s="62">
        <f ca="1">IF(X13,INDEX(Coulisse!$IL:$IL,T13),0)</f>
        <v>34000</v>
      </c>
      <c r="W13" s="63">
        <f ca="1">IF(X13,INDEX(Coulisse!$IM:$IM,T13),0)</f>
        <v>476000</v>
      </c>
      <c r="X13" t="b">
        <f t="shared" ref="X13:X15" ca="1" si="24">NOT(ISNA(T13))</f>
        <v>1</v>
      </c>
      <c r="Y13">
        <f ca="1">IF(X13,COUNTIF(Coulisse!$IF:$IF,U13),0)</f>
        <v>1</v>
      </c>
      <c r="AD13" s="5">
        <f ca="1">Coulisse!$JJ13</f>
        <v>12</v>
      </c>
      <c r="AE13" t="str">
        <f ca="1">IF(AH13,INDEX(Coulisse!$JE:$JE,AD13),"")</f>
        <v>GCE</v>
      </c>
      <c r="AF13" s="62">
        <f ca="1">IF(AH13,INDEX(Coulisse!$JF:$JF,AD13),0)</f>
        <v>71650</v>
      </c>
      <c r="AG13" s="63">
        <f ca="1">IF(AH13,INDEX(Coulisse!$JG:$JG,AD13),0)</f>
        <v>874000</v>
      </c>
      <c r="AH13" t="b">
        <f t="shared" ca="1" si="5"/>
        <v>1</v>
      </c>
      <c r="AI13">
        <f ca="1">IF(AH13,COUNTIF(Coulisse!$IZ:$IZ,AE13),0)</f>
        <v>3</v>
      </c>
      <c r="AN13" s="5">
        <f ca="1">Coulisse!$KD13</f>
        <v>12</v>
      </c>
      <c r="AO13" t="str">
        <f ca="1">IF(AR13,INDEX(Coulisse!$JY:$JY,AN13),"")</f>
        <v>BIIa (E&gt;3% &lt;6%)</v>
      </c>
      <c r="AP13" s="62">
        <f ca="1">IF(AR13,INDEX(Coulisse!$JZ:$JZ,AN13),0)</f>
        <v>3500</v>
      </c>
      <c r="AQ13" s="63">
        <f ca="1">IF(AR13,INDEX(Coulisse!$KA:$KA,AN13),0)</f>
        <v>52500</v>
      </c>
      <c r="AR13" t="b">
        <f t="shared" ca="1" si="6"/>
        <v>1</v>
      </c>
      <c r="AS13">
        <f ca="1">IF(AR13,COUNTIF(Coulisse!$JT:$JT,AO13),0)</f>
        <v>1</v>
      </c>
      <c r="AX13" s="5">
        <f ca="1">Coulisse!$KX13</f>
        <v>15</v>
      </c>
      <c r="AY13" t="str">
        <f ca="1">IF(BB13,INDEX(Coulisse!$KS:$KS,AX13),"")</f>
        <v>PEI V</v>
      </c>
      <c r="AZ13" s="62">
        <f ca="1">IF(BB13,INDEX(Coulisse!$KT:$KT,AX13),0)</f>
        <v>34000</v>
      </c>
      <c r="BA13" s="63">
        <f ca="1">IF(BB13,INDEX(Coulisse!$KU:$KU,AX13),0)</f>
        <v>476000</v>
      </c>
      <c r="BB13" t="b">
        <f t="shared" ca="1" si="7"/>
        <v>1</v>
      </c>
      <c r="BC13">
        <f ca="1">IF(BB13,COUNTIF(Coulisse!$KN:$KN,AY13),0)</f>
        <v>1</v>
      </c>
      <c r="BH13" s="5">
        <f ca="1">Coulisse!$LR13</f>
        <v>12</v>
      </c>
      <c r="BI13" t="str">
        <f ca="1">IF(BL13,INDEX(Coulisse!$LM:$LM,BH13),"")</f>
        <v xml:space="preserve"> ... </v>
      </c>
      <c r="BJ13" s="62">
        <f ca="1">IF(BL13,INDEX(Coulisse!$LN:$LN,BH13),0)</f>
        <v>40150</v>
      </c>
      <c r="BK13" s="63">
        <f ca="1">IF(BL13,INDEX(Coulisse!$LO:$LO,BH13),0)</f>
        <v>627000</v>
      </c>
      <c r="BL13" t="b">
        <f t="shared" ca="1" si="8"/>
        <v>1</v>
      </c>
      <c r="BM13">
        <f ca="1">IF(BL13,COUNTIF(Coulisse!$LH:$LH,BI13),0)</f>
        <v>4</v>
      </c>
      <c r="BR13" s="5">
        <f ca="1">Coulisse!$ML13</f>
        <v>18</v>
      </c>
      <c r="BS13" t="str">
        <f ca="1">IF(BV13,INDEX(Coulisse!$MG:$MG,BR13),"")</f>
        <v>20X60</v>
      </c>
      <c r="BT13" s="62">
        <f ca="1">IF(BV13,INDEX(Coulisse!$MH:$MH,BR13),0)</f>
        <v>23000</v>
      </c>
      <c r="BU13" s="63">
        <f ca="1">IF(BV13,INDEX(Coulisse!$MI:$MI,BR13),0)</f>
        <v>310500</v>
      </c>
      <c r="BV13" t="b">
        <f t="shared" ca="1" si="9"/>
        <v>1</v>
      </c>
      <c r="BW13">
        <f ca="1">IF(BV13,COUNTIF(Coulisse!$MB:$MB,BS13),0)</f>
        <v>1</v>
      </c>
      <c r="CB13" s="5">
        <f ca="1">Coulisse!$NF13</f>
        <v>12</v>
      </c>
      <c r="CC13" t="str">
        <f ca="1">IF(CF13,INDEX(Coulisse!$NA:$NA,CB13),"")</f>
        <v>MURAL INT</v>
      </c>
      <c r="CD13" s="62">
        <f ca="1">IF(CF13,INDEX(Coulisse!$NB:$NB,CB13),0)</f>
        <v>26500</v>
      </c>
      <c r="CE13" s="63">
        <f ca="1">IF(CF13,INDEX(Coulisse!$NC:$NC,CB13),0)</f>
        <v>363000</v>
      </c>
      <c r="CF13" t="b">
        <f t="shared" ca="1" si="10"/>
        <v>1</v>
      </c>
      <c r="CG13">
        <f ca="1">IF(CF13,COUNTIF(Coulisse!$MV:$MV,CC13),0)</f>
        <v>2</v>
      </c>
      <c r="CL13" s="5">
        <f ca="1">Coulisse!$NZ13</f>
        <v>15</v>
      </c>
      <c r="CM13" t="str">
        <f ca="1">IF(CP13,INDEX(Coulisse!$NU:$NU,CL13),"")</f>
        <v>BETON</v>
      </c>
      <c r="CN13" s="62">
        <f ca="1">IF(CP13,INDEX(Coulisse!$NV:$NV,CL13),0)</f>
        <v>41800</v>
      </c>
      <c r="CO13" s="63">
        <f ca="1">IF(CP13,INDEX(Coulisse!$NW:$NW,CL13),0)</f>
        <v>656000</v>
      </c>
      <c r="CP13" t="b">
        <f t="shared" ca="1" si="11"/>
        <v>1</v>
      </c>
      <c r="CQ13">
        <f ca="1">IF(CP13,COUNTIF(Coulisse!$NP:$NP,CM13),0)</f>
        <v>2</v>
      </c>
      <c r="CV13" s="5">
        <f ca="1">Coulisse!$OT13</f>
        <v>13</v>
      </c>
      <c r="CW13" t="str">
        <f ca="1">IF(CZ13,INDEX(Coulisse!$OO:$OO,CV13),"")</f>
        <v>STRUCTURE</v>
      </c>
      <c r="CX13" s="62">
        <f ca="1">IF(CZ13,INDEX(Coulisse!$OP:$OP,CV13),0)</f>
        <v>19800</v>
      </c>
      <c r="CY13" s="63">
        <f ca="1">IF(CZ13,INDEX(Coulisse!$OQ:$OQ,CV13),0)</f>
        <v>416000</v>
      </c>
      <c r="CZ13" t="b">
        <f t="shared" ca="1" si="12"/>
        <v>1</v>
      </c>
      <c r="DA13">
        <f ca="1">IF(CZ13,COUNTIF(Coulisse!$OJ:$OJ,CW13),0)</f>
        <v>2</v>
      </c>
      <c r="DF13" s="5">
        <f ca="1">Coulisse!$PN13</f>
        <v>14</v>
      </c>
      <c r="DG13" t="str">
        <f ca="1">IF(DJ13,INDEX(Coulisse!$PI:$PI,DF13),"")</f>
        <v>R9</v>
      </c>
      <c r="DH13" s="62">
        <f ca="1">IF(DJ13,INDEX(Coulisse!$PJ:$PJ,DF13),0)</f>
        <v>34000</v>
      </c>
      <c r="DI13" s="63">
        <f ca="1">IF(DJ13,INDEX(Coulisse!$PK:$PK,DF13),0)</f>
        <v>476000</v>
      </c>
      <c r="DJ13" t="b">
        <f t="shared" ca="1" si="13"/>
        <v>1</v>
      </c>
      <c r="DK13">
        <f ca="1">IF(DJ13,COUNTIF(Coulisse!$PD:$PD,DG13),0)</f>
        <v>1</v>
      </c>
      <c r="DP13" s="5">
        <f ca="1">Coulisse!$QH13</f>
        <v>12</v>
      </c>
      <c r="DQ13" t="str">
        <f ca="1">IF(DT13,INDEX(Coulisse!$QC:$QC,DP13),"")</f>
        <v>B</v>
      </c>
      <c r="DR13" s="62">
        <f ca="1">IF(DT13,INDEX(Coulisse!$QD:$QD,DP13),0)</f>
        <v>58000</v>
      </c>
      <c r="DS13" s="63">
        <f ca="1">IF(DT13,INDEX(Coulisse!$QE:$QE,DP13),0)</f>
        <v>610000</v>
      </c>
      <c r="DT13" t="b">
        <f t="shared" ca="1" si="14"/>
        <v>1</v>
      </c>
      <c r="DU13">
        <f ca="1">IF(DT13,COUNTIF(Coulisse!$PX:$PX,DQ13),0)</f>
        <v>1</v>
      </c>
      <c r="DZ13" s="5">
        <f ca="1">Coulisse!$RB13</f>
        <v>16</v>
      </c>
      <c r="EA13">
        <f ca="1">IF(ED13,INDEX(Coulisse!$QW:$QW,DZ13),"")</f>
        <v>7</v>
      </c>
      <c r="EB13" s="62">
        <f ca="1">IF(ED13,INDEX(Coulisse!$QX:$QX,DZ13),0)</f>
        <v>34000</v>
      </c>
      <c r="EC13" s="63">
        <f ca="1">IF(ED13,INDEX(Coulisse!$QY:$QY,DZ13),0)</f>
        <v>476000</v>
      </c>
      <c r="ED13" t="b">
        <f t="shared" ca="1" si="15"/>
        <v>1</v>
      </c>
      <c r="EE13">
        <f ca="1">IF(ED13,COUNTIF(Coulisse!$QR:$QR,EA13),0)</f>
        <v>1</v>
      </c>
      <c r="EJ13" s="5">
        <f ca="1">Coulisse!$RV13</f>
        <v>11</v>
      </c>
      <c r="EK13" t="str">
        <f ca="1">IF(EN13,INDEX(Coulisse!$RQ:$RQ,EJ13),"")</f>
        <v>BLANC-GRIS</v>
      </c>
      <c r="EL13" s="62">
        <f ca="1">IF(EN13,INDEX(Coulisse!$RR:$RR,EJ13),0)</f>
        <v>50000</v>
      </c>
      <c r="EM13" s="63">
        <f ca="1">IF(EN13,INDEX(Coulisse!$RS:$RS,EJ13),0)</f>
        <v>600000</v>
      </c>
      <c r="EN13" t="b">
        <f t="shared" ca="1" si="16"/>
        <v>1</v>
      </c>
      <c r="EO13">
        <f ca="1">IF(EN13,COUNTIF(Coulisse!$RL:$RL,EK13),0)</f>
        <v>1</v>
      </c>
      <c r="ET13" s="5">
        <f ca="1">Coulisse!$SP13</f>
        <v>13</v>
      </c>
      <c r="EU13" t="str">
        <f ca="1">IF(EX13,INDEX(Coulisse!$SK:$SK,ET13),"")</f>
        <v>FONCE</v>
      </c>
      <c r="EV13" s="62">
        <f ca="1">IF(EX13,INDEX(Coulisse!$SL:$SL,ET13),0)</f>
        <v>1650</v>
      </c>
      <c r="EW13" s="63">
        <f ca="1">IF(EX13,INDEX(Coulisse!$SM:$SM,ET13),0)</f>
        <v>28000</v>
      </c>
      <c r="EX13" t="b">
        <f t="shared" ca="1" si="17"/>
        <v>1</v>
      </c>
      <c r="EY13">
        <f ca="1">IF(EX13,COUNTIF(Coulisse!$SF:$SF,EU13),0)</f>
        <v>1</v>
      </c>
      <c r="FD13" s="5">
        <f ca="1">Coulisse!$TJ13</f>
        <v>13</v>
      </c>
      <c r="FE13" t="str">
        <f ca="1">IF(FH13,INDEX(Coulisse!$TE:$TE,FD13),"")</f>
        <v>NEUTRE</v>
      </c>
      <c r="FF13" s="62">
        <f ca="1">IF(FH13,INDEX(Coulisse!$TF:$TF,FD13),0)</f>
        <v>26500</v>
      </c>
      <c r="FG13" s="63">
        <f ca="1">IF(FH13,INDEX(Coulisse!$TG:$TG,FD13),0)</f>
        <v>363000</v>
      </c>
      <c r="FH13" t="b">
        <f t="shared" ca="1" si="18"/>
        <v>1</v>
      </c>
      <c r="FI13">
        <f ca="1">IF(FH13,COUNTIF(Coulisse!$SZ:$SZ,FE13),0)</f>
        <v>2</v>
      </c>
      <c r="FN13" s="5">
        <f ca="1">Coulisse!$UD13</f>
        <v>12</v>
      </c>
      <c r="FO13" t="str">
        <f ca="1">IF(FR13,INDEX(Coulisse!$TY:$TY,FN13),"")</f>
        <v>MAT</v>
      </c>
      <c r="FP13" s="62">
        <f ca="1">IF(FR13,INDEX(Coulisse!$TZ:$TZ,FN13),0)</f>
        <v>29450</v>
      </c>
      <c r="FQ13" s="63">
        <f ca="1">IF(FR13,INDEX(Coulisse!$UA:$UA,FN13),0)</f>
        <v>727000</v>
      </c>
      <c r="FR13" t="b">
        <f t="shared" ca="1" si="19"/>
        <v>1</v>
      </c>
      <c r="FS13">
        <f ca="1">IF(FR13,COUNTIF(Coulisse!$TT:$TT,FO13),0)</f>
        <v>4</v>
      </c>
      <c r="FX13" s="5" t="e">
        <f ca="1">Coulisse!$UX13</f>
        <v>#N/A</v>
      </c>
      <c r="FY13" t="str">
        <f ca="1">IF(GB13,INDEX(Coulisse!$US:$US,FX13),"")</f>
        <v/>
      </c>
      <c r="FZ13" s="62">
        <f ca="1">IF(GB13,INDEX(Coulisse!$UT:$UT,FX13),0)</f>
        <v>0</v>
      </c>
      <c r="GA13" s="63">
        <f ca="1">IF(GB13,INDEX(Coulisse!$UU:$UU,FX13),0)</f>
        <v>0</v>
      </c>
      <c r="GB13" t="b">
        <f t="shared" ca="1" si="20"/>
        <v>0</v>
      </c>
      <c r="GC13">
        <f ca="1">IF(GB13,COUNTIF(Coulisse!$UN:$UN,FY13),0)</f>
        <v>0</v>
      </c>
      <c r="GH13" s="5">
        <f ca="1">Coulisse!$VR13</f>
        <v>14</v>
      </c>
      <c r="GI13" t="str">
        <f ca="1">IF(GL13,INDEX(Coulisse!$VM:$VM,GH13),"")</f>
        <v>NUAGE</v>
      </c>
      <c r="GJ13" s="62">
        <f ca="1">IF(GL13,INDEX(Coulisse!$VN:$VN,GH13),0)</f>
        <v>34000</v>
      </c>
      <c r="GK13" s="63">
        <f ca="1">IF(GL13,INDEX(Coulisse!$VO:$VO,GH13),0)</f>
        <v>476000</v>
      </c>
      <c r="GL13" t="b">
        <f t="shared" ca="1" si="21"/>
        <v>1</v>
      </c>
      <c r="GM13">
        <f ca="1">IF(GL13,COUNTIF(Coulisse!$VH:$VH,GI13),0)</f>
        <v>1</v>
      </c>
      <c r="GR13" s="5">
        <f ca="1">Coulisse!$WL13</f>
        <v>14</v>
      </c>
      <c r="GS13" t="str">
        <f ca="1">IF(GV13,INDEX(Coulisse!$WG:$WG,GR13),"")</f>
        <v>HAUT DE GAMME</v>
      </c>
      <c r="GT13" s="62">
        <f ca="1">IF(GV13,INDEX(Coulisse!$WH:$WH,GR13),0)</f>
        <v>15800</v>
      </c>
      <c r="GU13" s="63">
        <f ca="1">IF(GV13,INDEX(Coulisse!$WI:$WI,GR13),0)</f>
        <v>463000</v>
      </c>
      <c r="GV13" t="b">
        <f t="shared" ca="1" si="22"/>
        <v>1</v>
      </c>
      <c r="GW13">
        <f ca="1">IF(GV13,COUNTIF(Coulisse!$WB:$WB,GS13),0)</f>
        <v>2</v>
      </c>
      <c r="HB13" s="5">
        <f ca="1">Coulisse!$XF13</f>
        <v>12</v>
      </c>
      <c r="HC13" t="str">
        <f ca="1">IF(HF13,INDEX(Coulisse!$XA:$XA,HB13),"")</f>
        <v>SALLE EXPO STOCK</v>
      </c>
      <c r="HD13" s="62">
        <f ca="1">IF(HF13,INDEX(Coulisse!$XB:$XB,HB13),0)</f>
        <v>40150</v>
      </c>
      <c r="HE13" s="63">
        <f ca="1">IF(HF13,INDEX(Coulisse!$XC:$XC,HB13),0)</f>
        <v>627000</v>
      </c>
      <c r="HF13" t="b">
        <f t="shared" ca="1" si="23"/>
        <v>1</v>
      </c>
      <c r="HG13">
        <f ca="1">IF(HF13,COUNTIF(Coulisse!$WV:$WV,HC13),0)</f>
        <v>4</v>
      </c>
    </row>
    <row r="14" spans="4:215" x14ac:dyDescent="0.3">
      <c r="T14" s="5">
        <f ca="1">Coulisse!$IP14</f>
        <v>12</v>
      </c>
      <c r="U14" t="str">
        <f ca="1">IF(X14,INDEX(Coulisse!$IK:$IK,T14),"")</f>
        <v>BALOTAGE</v>
      </c>
      <c r="V14" s="62">
        <f ca="1">IF(X14,INDEX(Coulisse!$IL:$IL,T14),0)</f>
        <v>5150</v>
      </c>
      <c r="W14" s="63">
        <f ca="1">IF(X14,INDEX(Coulisse!$IM:$IM,T14),0)</f>
        <v>80500</v>
      </c>
      <c r="X14" t="b">
        <f t="shared" ca="1" si="24"/>
        <v>1</v>
      </c>
      <c r="Y14">
        <f ca="1">IF(X14,COUNTIF(Coulisse!$IF:$IF,U14),0)</f>
        <v>2</v>
      </c>
      <c r="AD14" s="5">
        <f ca="1">Coulisse!$JJ14</f>
        <v>15</v>
      </c>
      <c r="AE14" t="str">
        <f ca="1">IF(AH14,INDEX(Coulisse!$JE:$JE,AD14),"")</f>
        <v>Faïence PR bicuisson</v>
      </c>
      <c r="AF14" s="62">
        <f ca="1">IF(AH14,INDEX(Coulisse!$JF:$JF,AD14),0)</f>
        <v>23000</v>
      </c>
      <c r="AG14" s="63">
        <f ca="1">IF(AH14,INDEX(Coulisse!$JG:$JG,AD14),0)</f>
        <v>310500</v>
      </c>
      <c r="AH14" t="b">
        <f t="shared" ca="1" si="5"/>
        <v>1</v>
      </c>
      <c r="AI14">
        <f ca="1">IF(AH14,COUNTIF(Coulisse!$IZ:$IZ,AE14),0)</f>
        <v>1</v>
      </c>
      <c r="AN14" s="5" t="e">
        <f ca="1">Coulisse!$KD14</f>
        <v>#N/A</v>
      </c>
      <c r="AO14" t="str">
        <f ca="1">IF(AR14,INDEX(Coulisse!$JY:$JY,AN14),"")</f>
        <v/>
      </c>
      <c r="AP14" s="62">
        <f ca="1">IF(AR14,INDEX(Coulisse!$JZ:$JZ,AN14),0)</f>
        <v>0</v>
      </c>
      <c r="AQ14" s="63">
        <f ca="1">IF(AR14,INDEX(Coulisse!$KA:$KA,AN14),0)</f>
        <v>0</v>
      </c>
      <c r="AR14" t="b">
        <f t="shared" ca="1" si="6"/>
        <v>0</v>
      </c>
      <c r="AS14">
        <f ca="1">IF(AR14,COUNTIF(Coulisse!$JT:$JT,AO14),0)</f>
        <v>0</v>
      </c>
      <c r="AX14" s="5">
        <f ca="1">Coulisse!$KX14</f>
        <v>12</v>
      </c>
      <c r="AY14" t="str">
        <f ca="1">IF(BB14,INDEX(Coulisse!$KS:$KS,AX14),"")</f>
        <v xml:space="preserve"> ... </v>
      </c>
      <c r="AZ14" s="62">
        <f ca="1">IF(BB14,INDEX(Coulisse!$KT:$KT,AX14),0)</f>
        <v>26500</v>
      </c>
      <c r="BA14" s="63">
        <f ca="1">IF(BB14,INDEX(Coulisse!$KU:$KU,AX14),0)</f>
        <v>363000</v>
      </c>
      <c r="BB14" t="b">
        <f t="shared" ca="1" si="7"/>
        <v>1</v>
      </c>
      <c r="BC14">
        <f ca="1">IF(BB14,COUNTIF(Coulisse!$KN:$KN,AY14),0)</f>
        <v>2</v>
      </c>
      <c r="BH14" s="5" t="e">
        <f ca="1">Coulisse!$LR14</f>
        <v>#N/A</v>
      </c>
      <c r="BI14" t="str">
        <f ca="1">IF(BL14,INDEX(Coulisse!$LM:$LM,BH14),"")</f>
        <v/>
      </c>
      <c r="BJ14" s="62">
        <f ca="1">IF(BL14,INDEX(Coulisse!$LN:$LN,BH14),0)</f>
        <v>0</v>
      </c>
      <c r="BK14" s="63">
        <f ca="1">IF(BL14,INDEX(Coulisse!$LO:$LO,BH14),0)</f>
        <v>0</v>
      </c>
      <c r="BL14" t="b">
        <f t="shared" ca="1" si="8"/>
        <v>0</v>
      </c>
      <c r="BM14">
        <f ca="1">IF(BL14,COUNTIF(Coulisse!$LH:$LH,BI14),0)</f>
        <v>0</v>
      </c>
      <c r="BR14" s="5">
        <f ca="1">Coulisse!$ML14</f>
        <v>14</v>
      </c>
      <c r="BS14" t="str">
        <f ca="1">IF(BV14,INDEX(Coulisse!$MG:$MG,BR14),"")</f>
        <v>80X80</v>
      </c>
      <c r="BT14" s="62">
        <f ca="1">IF(BV14,INDEX(Coulisse!$MH:$MH,BR14),0)</f>
        <v>8000</v>
      </c>
      <c r="BU14" s="63">
        <f ca="1">IF(BV14,INDEX(Coulisse!$MI:$MI,BR14),0)</f>
        <v>283000</v>
      </c>
      <c r="BV14" t="b">
        <f t="shared" ca="1" si="9"/>
        <v>1</v>
      </c>
      <c r="BW14">
        <f ca="1">IF(BV14,COUNTIF(Coulisse!$MB:$MB,BS14),0)</f>
        <v>1</v>
      </c>
      <c r="CB14" s="5">
        <f ca="1">Coulisse!$NF14</f>
        <v>14</v>
      </c>
      <c r="CC14" t="str">
        <f ca="1">IF(CF14,INDEX(Coulisse!$NA:$NA,CB14),"")</f>
        <v>SOL EXT</v>
      </c>
      <c r="CD14" s="62">
        <f ca="1">IF(CF14,INDEX(Coulisse!$NB:$NB,CB14),0)</f>
        <v>8000</v>
      </c>
      <c r="CE14" s="63">
        <f ca="1">IF(CF14,INDEX(Coulisse!$NC:$NC,CB14),0)</f>
        <v>283000</v>
      </c>
      <c r="CF14" t="b">
        <f t="shared" ca="1" si="10"/>
        <v>1</v>
      </c>
      <c r="CG14">
        <f ca="1">IF(CF14,COUNTIF(Coulisse!$MV:$MV,CC14),0)</f>
        <v>1</v>
      </c>
      <c r="CL14" s="5">
        <f ca="1">Coulisse!$NZ14</f>
        <v>17</v>
      </c>
      <c r="CM14" t="str">
        <f ca="1">IF(CP14,INDEX(Coulisse!$NU:$NU,CL14),"")</f>
        <v>BRIQUE BRIQUETTE</v>
      </c>
      <c r="CN14" s="62">
        <f ca="1">IF(CP14,INDEX(Coulisse!$NV:$NV,CL14),0)</f>
        <v>23000</v>
      </c>
      <c r="CO14" s="63">
        <f ca="1">IF(CP14,INDEX(Coulisse!$NW:$NW,CL14),0)</f>
        <v>310500</v>
      </c>
      <c r="CP14" t="b">
        <f t="shared" ca="1" si="11"/>
        <v>1</v>
      </c>
      <c r="CQ14">
        <f ca="1">IF(CP14,COUNTIF(Coulisse!$NP:$NP,CM14),0)</f>
        <v>1</v>
      </c>
      <c r="CV14" s="5">
        <f ca="1">Coulisse!$OT14</f>
        <v>14</v>
      </c>
      <c r="CW14" t="str">
        <f ca="1">IF(CZ14,INDEX(Coulisse!$OO:$OO,CV14),"")</f>
        <v>STRUCTURE GRIP</v>
      </c>
      <c r="CX14" s="62">
        <f ca="1">IF(CZ14,INDEX(Coulisse!$OP:$OP,CV14),0)</f>
        <v>8000</v>
      </c>
      <c r="CY14" s="63">
        <f ca="1">IF(CZ14,INDEX(Coulisse!$OQ:$OQ,CV14),0)</f>
        <v>283000</v>
      </c>
      <c r="CZ14" t="b">
        <f t="shared" ca="1" si="12"/>
        <v>1</v>
      </c>
      <c r="DA14">
        <f ca="1">IF(CZ14,COUNTIF(Coulisse!$OJ:$OJ,CW14),0)</f>
        <v>1</v>
      </c>
      <c r="DF14" s="5">
        <f ca="1">Coulisse!$PN14</f>
        <v>13</v>
      </c>
      <c r="DG14" t="str">
        <f ca="1">IF(DJ14,INDEX(Coulisse!$PI:$PI,DF14),"")</f>
        <v>R11</v>
      </c>
      <c r="DH14" s="62">
        <f ca="1">IF(DJ14,INDEX(Coulisse!$PJ:$PJ,DF14),0)</f>
        <v>9650</v>
      </c>
      <c r="DI14" s="63">
        <f ca="1">IF(DJ14,INDEX(Coulisse!$PK:$PK,DF14),0)</f>
        <v>311000</v>
      </c>
      <c r="DJ14" t="b">
        <f t="shared" ca="1" si="13"/>
        <v>1</v>
      </c>
      <c r="DK14">
        <f ca="1">IF(DJ14,COUNTIF(Coulisse!$PD:$PD,DG14),0)</f>
        <v>2</v>
      </c>
      <c r="DP14" s="5">
        <f ca="1">Coulisse!$QH14</f>
        <v>14</v>
      </c>
      <c r="DQ14" t="str">
        <f ca="1">IF(DT14,INDEX(Coulisse!$QC:$QC,DP14),"")</f>
        <v>C</v>
      </c>
      <c r="DR14" s="62">
        <f ca="1">IF(DT14,INDEX(Coulisse!$QD:$QD,DP14),0)</f>
        <v>9650</v>
      </c>
      <c r="DS14" s="63">
        <f ca="1">IF(DT14,INDEX(Coulisse!$QE:$QE,DP14),0)</f>
        <v>311000</v>
      </c>
      <c r="DT14" t="b">
        <f t="shared" ca="1" si="14"/>
        <v>1</v>
      </c>
      <c r="DU14">
        <f ca="1">IF(DT14,COUNTIF(Coulisse!$PX:$PX,DQ14),0)</f>
        <v>2</v>
      </c>
      <c r="DZ14" s="5">
        <f ca="1">Coulisse!$RB14</f>
        <v>15</v>
      </c>
      <c r="EA14">
        <f ca="1">IF(ED14,INDEX(Coulisse!$QW:$QW,DZ14),"")</f>
        <v>9</v>
      </c>
      <c r="EB14" s="62">
        <f ca="1">IF(ED14,INDEX(Coulisse!$QX:$QX,DZ14),0)</f>
        <v>15800</v>
      </c>
      <c r="EC14" s="63">
        <f ca="1">IF(ED14,INDEX(Coulisse!$QY:$QY,DZ14),0)</f>
        <v>463000</v>
      </c>
      <c r="ED14" t="b">
        <f t="shared" ca="1" si="15"/>
        <v>1</v>
      </c>
      <c r="EE14">
        <f ca="1">IF(ED14,COUNTIF(Coulisse!$QR:$QR,EA14),0)</f>
        <v>2</v>
      </c>
      <c r="EJ14" s="5">
        <f ca="1">Coulisse!$RV14</f>
        <v>15</v>
      </c>
      <c r="EK14" t="str">
        <f ca="1">IF(EN14,INDEX(Coulisse!$RQ:$RQ,EJ14),"")</f>
        <v>IVOIRE</v>
      </c>
      <c r="EL14" s="62">
        <f ca="1">IF(EN14,INDEX(Coulisse!$RR:$RR,EJ14),0)</f>
        <v>34000</v>
      </c>
      <c r="EM14" s="63">
        <f ca="1">IF(EN14,INDEX(Coulisse!$RS:$RS,EJ14),0)</f>
        <v>476000</v>
      </c>
      <c r="EN14" t="b">
        <f t="shared" ca="1" si="16"/>
        <v>1</v>
      </c>
      <c r="EO14">
        <f ca="1">IF(EN14,COUNTIF(Coulisse!$RL:$RL,EK14),0)</f>
        <v>1</v>
      </c>
      <c r="ET14" s="5" t="e">
        <f ca="1">Coulisse!$SP14</f>
        <v>#N/A</v>
      </c>
      <c r="EU14" t="str">
        <f ca="1">IF(EX14,INDEX(Coulisse!$SK:$SK,ET14),"")</f>
        <v/>
      </c>
      <c r="EV14" s="62">
        <f ca="1">IF(EX14,INDEX(Coulisse!$SL:$SL,ET14),0)</f>
        <v>0</v>
      </c>
      <c r="EW14" s="63">
        <f ca="1">IF(EX14,INDEX(Coulisse!$SM:$SM,ET14),0)</f>
        <v>0</v>
      </c>
      <c r="EX14" t="b">
        <f t="shared" ca="1" si="17"/>
        <v>0</v>
      </c>
      <c r="EY14">
        <f ca="1">IF(EX14,COUNTIF(Coulisse!$SF:$SF,EU14),0)</f>
        <v>0</v>
      </c>
      <c r="FD14" s="5">
        <f ca="1">Coulisse!$TJ14</f>
        <v>14</v>
      </c>
      <c r="FE14" t="str">
        <f ca="1">IF(FH14,INDEX(Coulisse!$TE:$TE,FD14),"")</f>
        <v>FORT</v>
      </c>
      <c r="FF14" s="62">
        <f ca="1">IF(FH14,INDEX(Coulisse!$TF:$TF,FD14),0)</f>
        <v>9650</v>
      </c>
      <c r="FG14" s="63">
        <f ca="1">IF(FH14,INDEX(Coulisse!$TG:$TG,FD14),0)</f>
        <v>311000</v>
      </c>
      <c r="FH14" t="b">
        <f t="shared" ca="1" si="18"/>
        <v>1</v>
      </c>
      <c r="FI14">
        <f ca="1">IF(FH14,COUNTIF(Coulisse!$SZ:$SZ,FE14),0)</f>
        <v>2</v>
      </c>
      <c r="FN14" s="5">
        <f ca="1">Coulisse!$UD14</f>
        <v>14</v>
      </c>
      <c r="FO14" t="str">
        <f ca="1">IF(FR14,INDEX(Coulisse!$TY:$TY,FN14),"")</f>
        <v>BRILLANT</v>
      </c>
      <c r="FP14" s="62">
        <f ca="1">IF(FR14,INDEX(Coulisse!$TZ:$TZ,FN14),0)</f>
        <v>23000</v>
      </c>
      <c r="FQ14" s="63">
        <f ca="1">IF(FR14,INDEX(Coulisse!$UA:$UA,FN14),0)</f>
        <v>310500</v>
      </c>
      <c r="FR14" t="b">
        <f t="shared" ca="1" si="19"/>
        <v>1</v>
      </c>
      <c r="FS14">
        <f ca="1">IF(FR14,COUNTIF(Coulisse!$TT:$TT,FO14),0)</f>
        <v>1</v>
      </c>
      <c r="FX14" s="5" t="e">
        <f ca="1">Coulisse!$UX14</f>
        <v>#N/A</v>
      </c>
      <c r="FY14" t="str">
        <f ca="1">IF(GB14,INDEX(Coulisse!$US:$US,FX14),"")</f>
        <v/>
      </c>
      <c r="FZ14" s="62">
        <f ca="1">IF(GB14,INDEX(Coulisse!$UT:$UT,FX14),0)</f>
        <v>0</v>
      </c>
      <c r="GA14" s="63">
        <f ca="1">IF(GB14,INDEX(Coulisse!$UU:$UU,FX14),0)</f>
        <v>0</v>
      </c>
      <c r="GB14" t="b">
        <f t="shared" ca="1" si="20"/>
        <v>0</v>
      </c>
      <c r="GC14">
        <f ca="1">IF(GB14,COUNTIF(Coulisse!$UN:$UN,FY14),0)</f>
        <v>0</v>
      </c>
      <c r="GH14" s="5">
        <f ca="1">Coulisse!$VR14</f>
        <v>15</v>
      </c>
      <c r="GI14" t="str">
        <f ca="1">IF(GL14,INDEX(Coulisse!$VM:$VM,GH14),"")</f>
        <v>FAUX UNI</v>
      </c>
      <c r="GJ14" s="62">
        <f ca="1">IF(GL14,INDEX(Coulisse!$VN:$VN,GH14),0)</f>
        <v>23000</v>
      </c>
      <c r="GK14" s="63">
        <f ca="1">IF(GL14,INDEX(Coulisse!$VO:$VO,GH14),0)</f>
        <v>310500</v>
      </c>
      <c r="GL14" t="b">
        <f t="shared" ca="1" si="21"/>
        <v>1</v>
      </c>
      <c r="GM14">
        <f ca="1">IF(GL14,COUNTIF(Coulisse!$VH:$VH,GI14),0)</f>
        <v>1</v>
      </c>
      <c r="GR14" s="5">
        <f ca="1">Coulisse!$WL14</f>
        <v>13</v>
      </c>
      <c r="GS14" t="str">
        <f ca="1">IF(GV14,INDEX(Coulisse!$WG:$WG,GR14),"")</f>
        <v>COEUR DE GAMME</v>
      </c>
      <c r="GT14" s="62">
        <f ca="1">IF(GV14,INDEX(Coulisse!$WH:$WH,GR14),0)</f>
        <v>15500</v>
      </c>
      <c r="GU14" s="63">
        <f ca="1">IF(GV14,INDEX(Coulisse!$WI:$WI,GR14),0)</f>
        <v>288500</v>
      </c>
      <c r="GV14" t="b">
        <f t="shared" ca="1" si="22"/>
        <v>1</v>
      </c>
      <c r="GW14">
        <f ca="1">IF(GV14,COUNTIF(Coulisse!$WB:$WB,GS14),0)</f>
        <v>2</v>
      </c>
      <c r="HB14" s="5">
        <f ca="1">Coulisse!$XF14</f>
        <v>13</v>
      </c>
      <c r="HC14" t="str">
        <f ca="1">IF(HF14,INDEX(Coulisse!$XA:$XA,HB14),"")</f>
        <v>SALLE EXPO CONTREMARQUE</v>
      </c>
      <c r="HD14" s="62">
        <f ca="1">IF(HF14,INDEX(Coulisse!$XB:$XB,HB14),0)</f>
        <v>8000</v>
      </c>
      <c r="HE14" s="63">
        <f ca="1">IF(HF14,INDEX(Coulisse!$XC:$XC,HB14),0)</f>
        <v>283000</v>
      </c>
      <c r="HF14" t="b">
        <f t="shared" ca="1" si="23"/>
        <v>1</v>
      </c>
      <c r="HG14">
        <f ca="1">IF(HF14,COUNTIF(Coulisse!$WV:$WV,HC14),0)</f>
        <v>1</v>
      </c>
    </row>
    <row r="15" spans="4:215" x14ac:dyDescent="0.3">
      <c r="T15" s="5" t="e">
        <f ca="1">Coulisse!$IP15</f>
        <v>#N/A</v>
      </c>
      <c r="U15" t="str">
        <f ca="1">IF(X15,INDEX(Coulisse!$IK:$IK,T15),"")</f>
        <v/>
      </c>
      <c r="V15" s="62">
        <f ca="1">IF(X15,INDEX(Coulisse!$IL:$IL,T15),0)</f>
        <v>0</v>
      </c>
      <c r="W15" s="63">
        <f ca="1">IF(X15,INDEX(Coulisse!$IM:$IM,T15),0)</f>
        <v>0</v>
      </c>
      <c r="X15" t="b">
        <f t="shared" ca="1" si="24"/>
        <v>0</v>
      </c>
      <c r="Y15">
        <f ca="1">IF(X15,COUNTIF(Coulisse!$IF:$IF,U15),0)</f>
        <v>0</v>
      </c>
      <c r="AD15" s="5">
        <f ca="1">Coulisse!$JJ15</f>
        <v>13</v>
      </c>
      <c r="AE15" t="str">
        <f ca="1">IF(AH15,INDEX(Coulisse!$JE:$JE,AD15),"")</f>
        <v>Faïence PB</v>
      </c>
      <c r="AF15" s="62">
        <f ca="1">IF(AH15,INDEX(Coulisse!$JF:$JF,AD15),0)</f>
        <v>3500</v>
      </c>
      <c r="AG15" s="63">
        <f ca="1">IF(AH15,INDEX(Coulisse!$JG:$JG,AD15),0)</f>
        <v>52500</v>
      </c>
      <c r="AH15" t="b">
        <f t="shared" ca="1" si="5"/>
        <v>1</v>
      </c>
      <c r="AI15">
        <f ca="1">IF(AH15,COUNTIF(Coulisse!$IZ:$IZ,AE15),0)</f>
        <v>1</v>
      </c>
      <c r="AN15" s="5" t="e">
        <f ca="1">Coulisse!$KD15</f>
        <v>#N/A</v>
      </c>
      <c r="AO15" t="str">
        <f ca="1">IF(AR15,INDEX(Coulisse!$JY:$JY,AN15),"")</f>
        <v/>
      </c>
      <c r="AP15" s="62">
        <f ca="1">IF(AR15,INDEX(Coulisse!$JZ:$JZ,AN15),0)</f>
        <v>0</v>
      </c>
      <c r="AQ15" s="63">
        <f ca="1">IF(AR15,INDEX(Coulisse!$KA:$KA,AN15),0)</f>
        <v>0</v>
      </c>
      <c r="AR15" t="b">
        <f t="shared" ca="1" si="6"/>
        <v>0</v>
      </c>
      <c r="AS15">
        <f ca="1">IF(AR15,COUNTIF(Coulisse!$JT:$JT,AO15),0)</f>
        <v>0</v>
      </c>
      <c r="AX15" s="5">
        <f ca="1">Coulisse!$KX15</f>
        <v>13</v>
      </c>
      <c r="AY15" t="str">
        <f ca="1">IF(BB15,INDEX(Coulisse!$KS:$KS,AX15),"")</f>
        <v>PEI III</v>
      </c>
      <c r="AZ15" s="62">
        <f ca="1">IF(BB15,INDEX(Coulisse!$KT:$KT,AX15),0)</f>
        <v>12000</v>
      </c>
      <c r="BA15" s="63">
        <f ca="1">IF(BB15,INDEX(Coulisse!$KU:$KU,AX15),0)</f>
        <v>236000</v>
      </c>
      <c r="BB15" t="b">
        <f t="shared" ca="1" si="7"/>
        <v>1</v>
      </c>
      <c r="BC15">
        <f ca="1">IF(BB15,COUNTIF(Coulisse!$KN:$KN,AY15),0)</f>
        <v>1</v>
      </c>
      <c r="BH15" s="5" t="e">
        <f ca="1">Coulisse!$LR15</f>
        <v>#N/A</v>
      </c>
      <c r="BI15" t="str">
        <f ca="1">IF(BL15,INDEX(Coulisse!$LM:$LM,BH15),"")</f>
        <v/>
      </c>
      <c r="BJ15" s="62">
        <f ca="1">IF(BL15,INDEX(Coulisse!$LN:$LN,BH15),0)</f>
        <v>0</v>
      </c>
      <c r="BK15" s="63">
        <f ca="1">IF(BL15,INDEX(Coulisse!$LO:$LO,BH15),0)</f>
        <v>0</v>
      </c>
      <c r="BL15" t="b">
        <f t="shared" ca="1" si="8"/>
        <v>0</v>
      </c>
      <c r="BM15">
        <f ca="1">IF(BL15,COUNTIF(Coulisse!$LH:$LH,BI15),0)</f>
        <v>0</v>
      </c>
      <c r="BR15" s="5">
        <f ca="1">Coulisse!$ML15</f>
        <v>13</v>
      </c>
      <c r="BS15" t="str">
        <f ca="1">IF(BV15,INDEX(Coulisse!$MG:$MG,BR15),"")</f>
        <v>20X80</v>
      </c>
      <c r="BT15" s="62">
        <f ca="1">IF(BV15,INDEX(Coulisse!$MH:$MH,BR15),0)</f>
        <v>12000</v>
      </c>
      <c r="BU15" s="63">
        <f ca="1">IF(BV15,INDEX(Coulisse!$MI:$MI,BR15),0)</f>
        <v>236000</v>
      </c>
      <c r="BV15" t="b">
        <f t="shared" ca="1" si="9"/>
        <v>1</v>
      </c>
      <c r="BW15">
        <f ca="1">IF(BV15,COUNTIF(Coulisse!$MB:$MB,BS15),0)</f>
        <v>1</v>
      </c>
      <c r="CB15" s="5">
        <f ca="1">Coulisse!$NF15</f>
        <v>16</v>
      </c>
      <c r="CC15" t="str">
        <f ca="1">IF(CF15,INDEX(Coulisse!$NA:$NA,CB15),"")</f>
        <v>SOL INT+EXT COUVERT</v>
      </c>
      <c r="CD15" s="62">
        <f ca="1">IF(CF15,INDEX(Coulisse!$NB:$NB,CB15),0)</f>
        <v>7800</v>
      </c>
      <c r="CE15" s="63">
        <f ca="1">IF(CF15,INDEX(Coulisse!$NC:$NC,CB15),0)</f>
        <v>180000</v>
      </c>
      <c r="CF15" t="b">
        <f t="shared" ca="1" si="10"/>
        <v>1</v>
      </c>
      <c r="CG15">
        <f ca="1">IF(CF15,COUNTIF(Coulisse!$MV:$MV,CC15),0)</f>
        <v>1</v>
      </c>
      <c r="CL15" s="5">
        <f ca="1">Coulisse!$NZ15</f>
        <v>14</v>
      </c>
      <c r="CM15" t="str">
        <f ca="1">IF(CP15,INDEX(Coulisse!$NU:$NU,CL15),"")</f>
        <v>BOIS</v>
      </c>
      <c r="CN15" s="62">
        <f ca="1">IF(CP15,INDEX(Coulisse!$NV:$NV,CL15),0)</f>
        <v>12000</v>
      </c>
      <c r="CO15" s="63">
        <f ca="1">IF(CP15,INDEX(Coulisse!$NW:$NW,CL15),0)</f>
        <v>236000</v>
      </c>
      <c r="CP15" t="b">
        <f t="shared" ca="1" si="11"/>
        <v>1</v>
      </c>
      <c r="CQ15">
        <f ca="1">IF(CP15,COUNTIF(Coulisse!$NP:$NP,CM15),0)</f>
        <v>1</v>
      </c>
      <c r="CV15" s="5">
        <f ca="1">Coulisse!$OT15</f>
        <v>15</v>
      </c>
      <c r="CW15" t="str">
        <f ca="1">IF(CZ15,INDEX(Coulisse!$OO:$OO,CV15),"")</f>
        <v>LISSE GRIP+</v>
      </c>
      <c r="CX15" s="62">
        <f ca="1">IF(CZ15,INDEX(Coulisse!$OP:$OP,CV15),0)</f>
        <v>1650</v>
      </c>
      <c r="CY15" s="63">
        <f ca="1">IF(CZ15,INDEX(Coulisse!$OQ:$OQ,CV15),0)</f>
        <v>28000</v>
      </c>
      <c r="CZ15" t="b">
        <f t="shared" ca="1" si="12"/>
        <v>1</v>
      </c>
      <c r="DA15">
        <f ca="1">IF(CZ15,COUNTIF(Coulisse!$OJ:$OJ,CW15),0)</f>
        <v>1</v>
      </c>
      <c r="DF15" s="5" t="e">
        <f ca="1">Coulisse!$PN15</f>
        <v>#N/A</v>
      </c>
      <c r="DG15" t="str">
        <f ca="1">IF(DJ15,INDEX(Coulisse!$PI:$PI,DF15),"")</f>
        <v/>
      </c>
      <c r="DH15" s="62">
        <f ca="1">IF(DJ15,INDEX(Coulisse!$PJ:$PJ,DF15),0)</f>
        <v>0</v>
      </c>
      <c r="DI15" s="63">
        <f ca="1">IF(DJ15,INDEX(Coulisse!$PK:$PK,DF15),0)</f>
        <v>0</v>
      </c>
      <c r="DJ15" t="b">
        <f t="shared" ca="1" si="13"/>
        <v>0</v>
      </c>
      <c r="DK15">
        <f ca="1">IF(DJ15,COUNTIF(Coulisse!$PD:$PD,DG15),0)</f>
        <v>0</v>
      </c>
      <c r="DP15" s="5" t="e">
        <f ca="1">Coulisse!$QH15</f>
        <v>#N/A</v>
      </c>
      <c r="DQ15" t="str">
        <f ca="1">IF(DT15,INDEX(Coulisse!$QC:$QC,DP15),"")</f>
        <v/>
      </c>
      <c r="DR15" s="62">
        <f ca="1">IF(DT15,INDEX(Coulisse!$QD:$QD,DP15),0)</f>
        <v>0</v>
      </c>
      <c r="DS15" s="63">
        <f ca="1">IF(DT15,INDEX(Coulisse!$QE:$QE,DP15),0)</f>
        <v>0</v>
      </c>
      <c r="DT15" t="b">
        <f t="shared" ca="1" si="14"/>
        <v>0</v>
      </c>
      <c r="DU15">
        <f ca="1">IF(DT15,COUNTIF(Coulisse!$PX:$PX,DQ15),0)</f>
        <v>0</v>
      </c>
      <c r="DZ15" s="5">
        <f ca="1">Coulisse!$RB15</f>
        <v>13</v>
      </c>
      <c r="EA15">
        <f ca="1">IF(ED15,INDEX(Coulisse!$QW:$QW,DZ15),"")</f>
        <v>6</v>
      </c>
      <c r="EB15" s="62">
        <f ca="1">IF(ED15,INDEX(Coulisse!$QX:$QX,DZ15),0)</f>
        <v>26500</v>
      </c>
      <c r="EC15" s="63">
        <f ca="1">IF(ED15,INDEX(Coulisse!$QY:$QY,DZ15),0)</f>
        <v>363000</v>
      </c>
      <c r="ED15" t="b">
        <f t="shared" ca="1" si="15"/>
        <v>1</v>
      </c>
      <c r="EE15">
        <f ca="1">IF(ED15,COUNTIF(Coulisse!$QR:$QR,EA15),0)</f>
        <v>2</v>
      </c>
      <c r="EJ15" s="5">
        <f ca="1">Coulisse!$RV15</f>
        <v>13</v>
      </c>
      <c r="EK15" t="str">
        <f ca="1">IF(EN15,INDEX(Coulisse!$RQ:$RQ,EJ15),"")</f>
        <v>BEIGE ROSE</v>
      </c>
      <c r="EL15" s="62">
        <f ca="1">IF(EN15,INDEX(Coulisse!$RR:$RR,EJ15),0)</f>
        <v>11500</v>
      </c>
      <c r="EM15" s="63">
        <f ca="1">IF(EN15,INDEX(Coulisse!$RS:$RS,EJ15),0)</f>
        <v>335500</v>
      </c>
      <c r="EN15" t="b">
        <f t="shared" ca="1" si="16"/>
        <v>1</v>
      </c>
      <c r="EO15">
        <f ca="1">IF(EN15,COUNTIF(Coulisse!$RL:$RL,EK15),0)</f>
        <v>2</v>
      </c>
      <c r="ET15" s="5" t="e">
        <f ca="1">Coulisse!$SP15</f>
        <v>#N/A</v>
      </c>
      <c r="EU15" t="str">
        <f ca="1">IF(EX15,INDEX(Coulisse!$SK:$SK,ET15),"")</f>
        <v/>
      </c>
      <c r="EV15" s="62">
        <f ca="1">IF(EX15,INDEX(Coulisse!$SL:$SL,ET15),0)</f>
        <v>0</v>
      </c>
      <c r="EW15" s="63">
        <f ca="1">IF(EX15,INDEX(Coulisse!$SM:$SM,ET15),0)</f>
        <v>0</v>
      </c>
      <c r="EX15" t="b">
        <f t="shared" ca="1" si="17"/>
        <v>0</v>
      </c>
      <c r="EY15">
        <f ca="1">IF(EX15,COUNTIF(Coulisse!$SF:$SF,EU15),0)</f>
        <v>0</v>
      </c>
      <c r="FD15" s="5" t="e">
        <f ca="1">Coulisse!$TJ15</f>
        <v>#N/A</v>
      </c>
      <c r="FE15" t="str">
        <f ca="1">IF(FH15,INDEX(Coulisse!$TE:$TE,FD15),"")</f>
        <v/>
      </c>
      <c r="FF15" s="62">
        <f ca="1">IF(FH15,INDEX(Coulisse!$TF:$TF,FD15),0)</f>
        <v>0</v>
      </c>
      <c r="FG15" s="63">
        <f ca="1">IF(FH15,INDEX(Coulisse!$TG:$TG,FD15),0)</f>
        <v>0</v>
      </c>
      <c r="FH15" t="b">
        <f t="shared" ca="1" si="18"/>
        <v>0</v>
      </c>
      <c r="FI15">
        <f ca="1">IF(FH15,COUNTIF(Coulisse!$SZ:$SZ,FE15),0)</f>
        <v>0</v>
      </c>
      <c r="FN15" s="5" t="e">
        <f ca="1">Coulisse!$UD15</f>
        <v>#N/A</v>
      </c>
      <c r="FO15" t="str">
        <f ca="1">IF(FR15,INDEX(Coulisse!$TY:$TY,FN15),"")</f>
        <v/>
      </c>
      <c r="FP15" s="62">
        <f ca="1">IF(FR15,INDEX(Coulisse!$TZ:$TZ,FN15),0)</f>
        <v>0</v>
      </c>
      <c r="FQ15" s="63">
        <f ca="1">IF(FR15,INDEX(Coulisse!$UA:$UA,FN15),0)</f>
        <v>0</v>
      </c>
      <c r="FR15" t="b">
        <f t="shared" ca="1" si="19"/>
        <v>0</v>
      </c>
      <c r="FS15">
        <f ca="1">IF(FR15,COUNTIF(Coulisse!$TT:$TT,FO15),0)</f>
        <v>0</v>
      </c>
      <c r="FX15" s="5" t="e">
        <f ca="1">Coulisse!$UX15</f>
        <v>#N/A</v>
      </c>
      <c r="FY15" t="str">
        <f ca="1">IF(GB15,INDEX(Coulisse!$US:$US,FX15),"")</f>
        <v/>
      </c>
      <c r="FZ15" s="62">
        <f ca="1">IF(GB15,INDEX(Coulisse!$UT:$UT,FX15),0)</f>
        <v>0</v>
      </c>
      <c r="GA15" s="63">
        <f ca="1">IF(GB15,INDEX(Coulisse!$UU:$UU,FX15),0)</f>
        <v>0</v>
      </c>
      <c r="GB15" t="b">
        <f t="shared" ca="1" si="20"/>
        <v>0</v>
      </c>
      <c r="GC15">
        <f ca="1">IF(GB15,COUNTIF(Coulisse!$UN:$UN,FY15),0)</f>
        <v>0</v>
      </c>
      <c r="GH15" s="5">
        <f ca="1">Coulisse!$VR15</f>
        <v>13</v>
      </c>
      <c r="GI15" t="str">
        <f ca="1">IF(GL15,INDEX(Coulisse!$VM:$VM,GH15),"")</f>
        <v>UNI</v>
      </c>
      <c r="GJ15" s="62">
        <f ca="1">IF(GL15,INDEX(Coulisse!$VN:$VN,GH15),0)</f>
        <v>3500</v>
      </c>
      <c r="GK15" s="63">
        <f ca="1">IF(GL15,INDEX(Coulisse!$VO:$VO,GH15),0)</f>
        <v>52500</v>
      </c>
      <c r="GL15" t="b">
        <f t="shared" ca="1" si="21"/>
        <v>1</v>
      </c>
      <c r="GM15">
        <f ca="1">IF(GL15,COUNTIF(Coulisse!$VH:$VH,GI15),0)</f>
        <v>1</v>
      </c>
      <c r="GR15" s="5" t="e">
        <f ca="1">Coulisse!$WL15</f>
        <v>#N/A</v>
      </c>
      <c r="GS15" t="str">
        <f ca="1">IF(GV15,INDEX(Coulisse!$WG:$WG,GR15),"")</f>
        <v/>
      </c>
      <c r="GT15" s="62">
        <f ca="1">IF(GV15,INDEX(Coulisse!$WH:$WH,GR15),0)</f>
        <v>0</v>
      </c>
      <c r="GU15" s="63">
        <f ca="1">IF(GV15,INDEX(Coulisse!$WI:$WI,GR15),0)</f>
        <v>0</v>
      </c>
      <c r="GV15" t="b">
        <f t="shared" ca="1" si="22"/>
        <v>0</v>
      </c>
      <c r="GW15">
        <f ca="1">IF(GV15,COUNTIF(Coulisse!$WB:$WB,GS15),0)</f>
        <v>0</v>
      </c>
      <c r="HB15" s="5">
        <f ca="1">Coulisse!$XF15</f>
        <v>15</v>
      </c>
      <c r="HC15" t="str">
        <f ca="1">IF(HF15,INDEX(Coulisse!$XA:$XA,HB15),"")</f>
        <v>PRESCRIPEUR</v>
      </c>
      <c r="HD15" s="62">
        <f ca="1">IF(HF15,INDEX(Coulisse!$XB:$XB,HB15),0)</f>
        <v>7800</v>
      </c>
      <c r="HE15" s="63">
        <f ca="1">IF(HF15,INDEX(Coulisse!$XC:$XC,HB15),0)</f>
        <v>180000</v>
      </c>
      <c r="HF15" t="b">
        <f t="shared" ca="1" si="23"/>
        <v>1</v>
      </c>
      <c r="HG15">
        <f ca="1">IF(HF15,COUNTIF(Coulisse!$WV:$WV,HC15),0)</f>
        <v>1</v>
      </c>
    </row>
    <row r="16" spans="4:215" x14ac:dyDescent="0.3">
      <c r="U16" t="s">
        <v>178</v>
      </c>
      <c r="V16" s="62">
        <f ca="1">V$2-SUM(V$11:V$15)</f>
        <v>0</v>
      </c>
      <c r="W16" s="63">
        <f ca="1">W$2-SUM(W$11:W$15)</f>
        <v>0</v>
      </c>
      <c r="Y16">
        <f ca="1">Y$2-SUM(Y$11:Y$15)</f>
        <v>0</v>
      </c>
      <c r="AE16" t="s">
        <v>178</v>
      </c>
      <c r="AF16" s="62">
        <f ca="1">AF$2-SUM(AF$11:AF$15)</f>
        <v>0</v>
      </c>
      <c r="AG16" s="63">
        <f ca="1">AG$2-SUM(AG$11:AG$15)</f>
        <v>0</v>
      </c>
      <c r="AI16">
        <f ca="1">AI$2-SUM(AI$11:AI$15)</f>
        <v>0</v>
      </c>
      <c r="AO16" t="s">
        <v>178</v>
      </c>
      <c r="AP16" s="62">
        <f ca="1">AP$2-SUM(AP$11:AP$15)</f>
        <v>0</v>
      </c>
      <c r="AQ16" s="63">
        <f ca="1">AQ$2-SUM(AQ$11:AQ$15)</f>
        <v>0</v>
      </c>
      <c r="AS16">
        <f ca="1">AS$2-SUM(AS$11:AS$15)</f>
        <v>0</v>
      </c>
      <c r="AY16" t="s">
        <v>178</v>
      </c>
      <c r="AZ16" s="62">
        <f ca="1">AZ$2-SUM(AZ$11:AZ$15)</f>
        <v>0</v>
      </c>
      <c r="BA16" s="63">
        <f ca="1">BA$2-SUM(BA$11:BA$15)</f>
        <v>0</v>
      </c>
      <c r="BB16" t="b">
        <f t="shared" si="7"/>
        <v>1</v>
      </c>
      <c r="BC16">
        <f ca="1">BC$2-SUM(BC$11:BC$15)</f>
        <v>0</v>
      </c>
      <c r="BI16" t="s">
        <v>178</v>
      </c>
      <c r="BJ16" s="62">
        <f ca="1">BJ$2-SUM(BJ$11:BJ$15)</f>
        <v>0</v>
      </c>
      <c r="BK16" s="63">
        <f ca="1">BK$2-SUM(BK$11:BK$15)</f>
        <v>0</v>
      </c>
      <c r="BL16" t="b">
        <f t="shared" si="8"/>
        <v>1</v>
      </c>
      <c r="BM16">
        <f ca="1">BM$2-SUM(BM$11:BM$15)</f>
        <v>0</v>
      </c>
      <c r="BS16" t="s">
        <v>178</v>
      </c>
      <c r="BT16" s="62">
        <f ca="1">BT$2-SUM(BT$11:BT$15)</f>
        <v>12950</v>
      </c>
      <c r="BU16" s="63">
        <f ca="1">BU$2-SUM(BU$11:BU$15)</f>
        <v>260500</v>
      </c>
      <c r="BV16" t="b">
        <f t="shared" si="9"/>
        <v>1</v>
      </c>
      <c r="BW16">
        <f ca="1">BW$2-SUM(BW$11:BW$15)</f>
        <v>3</v>
      </c>
      <c r="CC16" t="s">
        <v>178</v>
      </c>
      <c r="CD16" s="62">
        <f ca="1">CD$2-SUM(CD$11:CD$15)</f>
        <v>1650</v>
      </c>
      <c r="CE16" s="63">
        <f ca="1">CE$2-SUM(CE$11:CE$15)</f>
        <v>28000</v>
      </c>
      <c r="CF16" t="b">
        <f t="shared" si="10"/>
        <v>1</v>
      </c>
      <c r="CG16">
        <f ca="1">CG$2-SUM(CG$11:CG$15)</f>
        <v>1</v>
      </c>
      <c r="CM16" t="s">
        <v>178</v>
      </c>
      <c r="CN16" s="62">
        <f ca="1">CN$2-SUM(CN$11:CN$15)</f>
        <v>5150</v>
      </c>
      <c r="CO16" s="63">
        <f ca="1">CO$2-SUM(CO$11:CO$15)</f>
        <v>80500</v>
      </c>
      <c r="CP16" t="b">
        <f t="shared" si="11"/>
        <v>1</v>
      </c>
      <c r="CQ16">
        <f ca="1">CQ$2-SUM(CQ$11:CQ$15)</f>
        <v>2</v>
      </c>
      <c r="CW16" t="s">
        <v>178</v>
      </c>
      <c r="CX16" s="62">
        <f ca="1">CX$2-SUM(CX$11:CX$15)</f>
        <v>0</v>
      </c>
      <c r="CY16" s="63">
        <f ca="1">CY$2-SUM(CY$11:CY$15)</f>
        <v>0</v>
      </c>
      <c r="CZ16" t="b">
        <f t="shared" si="12"/>
        <v>1</v>
      </c>
      <c r="DA16">
        <f ca="1">DA$2-SUM(DA$11:DA$15)</f>
        <v>0</v>
      </c>
      <c r="DG16" t="s">
        <v>178</v>
      </c>
      <c r="DH16" s="62">
        <f ca="1">DH$2-SUM(DH$11:DH$15)</f>
        <v>0</v>
      </c>
      <c r="DI16" s="63">
        <f ca="1">DI$2-SUM(DI$11:DI$15)</f>
        <v>0</v>
      </c>
      <c r="DJ16" t="b">
        <f t="shared" si="13"/>
        <v>1</v>
      </c>
      <c r="DK16">
        <f ca="1">DK$2-SUM(DK$11:DK$15)</f>
        <v>0</v>
      </c>
      <c r="DQ16" t="s">
        <v>178</v>
      </c>
      <c r="DR16" s="62">
        <f ca="1">DR$2-SUM(DR$11:DR$15)</f>
        <v>0</v>
      </c>
      <c r="DS16" s="63">
        <f ca="1">DS$2-SUM(DS$11:DS$15)</f>
        <v>0</v>
      </c>
      <c r="DT16" t="b">
        <f t="shared" si="14"/>
        <v>1</v>
      </c>
      <c r="DU16">
        <f ca="1">DU$2-SUM(DU$11:DU$15)</f>
        <v>0</v>
      </c>
      <c r="EA16" t="s">
        <v>178</v>
      </c>
      <c r="EB16" s="62">
        <f ca="1">EB$2-SUM(EB$11:EB$15)</f>
        <v>12000</v>
      </c>
      <c r="EC16" s="63">
        <f ca="1">EC$2-SUM(EC$11:EC$15)</f>
        <v>236000</v>
      </c>
      <c r="ED16" t="b">
        <f t="shared" si="15"/>
        <v>1</v>
      </c>
      <c r="EE16">
        <f ca="1">EE$2-SUM(EE$11:EE$15)</f>
        <v>1</v>
      </c>
      <c r="EK16" t="s">
        <v>178</v>
      </c>
      <c r="EL16" s="62">
        <f ca="1">EL$2-SUM(EL$11:EL$15)</f>
        <v>44450</v>
      </c>
      <c r="EM16" s="63">
        <f ca="1">EM$2-SUM(EM$11:EM$15)</f>
        <v>754500</v>
      </c>
      <c r="EN16" t="b">
        <f t="shared" si="16"/>
        <v>1</v>
      </c>
      <c r="EO16">
        <f ca="1">EO$2-SUM(EO$11:EO$15)</f>
        <v>4</v>
      </c>
      <c r="EU16" t="s">
        <v>178</v>
      </c>
      <c r="EV16" s="62">
        <f ca="1">EV$2-SUM(EV$11:EV$15)</f>
        <v>0</v>
      </c>
      <c r="EW16" s="63">
        <f ca="1">EW$2-SUM(EW$11:EW$15)</f>
        <v>0</v>
      </c>
      <c r="EX16" t="b">
        <f t="shared" si="17"/>
        <v>1</v>
      </c>
      <c r="EY16">
        <f ca="1">EY$2-SUM(EY$11:EY$15)</f>
        <v>0</v>
      </c>
      <c r="FE16" t="s">
        <v>178</v>
      </c>
      <c r="FF16" s="62">
        <f ca="1">FF$2-SUM(FF$11:FF$15)</f>
        <v>0</v>
      </c>
      <c r="FG16" s="63">
        <f ca="1">FG$2-SUM(FG$11:FG$15)</f>
        <v>0</v>
      </c>
      <c r="FH16" t="b">
        <f t="shared" si="18"/>
        <v>1</v>
      </c>
      <c r="FI16">
        <f ca="1">FI$2-SUM(FI$11:FI$15)</f>
        <v>0</v>
      </c>
      <c r="FO16" t="s">
        <v>178</v>
      </c>
      <c r="FP16" s="62">
        <f ca="1">FP$2-SUM(FP$11:FP$15)</f>
        <v>0</v>
      </c>
      <c r="FQ16" s="63">
        <f ca="1">FQ$2-SUM(FQ$11:FQ$15)</f>
        <v>0</v>
      </c>
      <c r="FR16" t="b">
        <f t="shared" si="19"/>
        <v>1</v>
      </c>
      <c r="FS16">
        <f ca="1">FS$2-SUM(FS$11:FS$15)</f>
        <v>0</v>
      </c>
      <c r="FY16" t="s">
        <v>178</v>
      </c>
      <c r="FZ16" s="62">
        <f ca="1">FZ$2-SUM(FZ$11:FZ$15)</f>
        <v>0</v>
      </c>
      <c r="GA16" s="63">
        <f ca="1">GA$2-SUM(GA$11:GA$15)</f>
        <v>0</v>
      </c>
      <c r="GB16" t="b">
        <f t="shared" si="20"/>
        <v>1</v>
      </c>
      <c r="GC16">
        <f ca="1">GC$2-SUM(GC$11:GC$15)</f>
        <v>0</v>
      </c>
      <c r="GI16" t="s">
        <v>178</v>
      </c>
      <c r="GJ16" s="62">
        <f ca="1">GJ$2-SUM(GJ$11:GJ$15)</f>
        <v>0</v>
      </c>
      <c r="GK16" s="63">
        <f ca="1">GK$2-SUM(GK$11:GK$15)</f>
        <v>0</v>
      </c>
      <c r="GL16" t="b">
        <f t="shared" si="21"/>
        <v>1</v>
      </c>
      <c r="GM16">
        <f ca="1">GM$2-SUM(GM$11:GM$15)</f>
        <v>0</v>
      </c>
      <c r="GS16" t="s">
        <v>178</v>
      </c>
      <c r="GT16" s="62">
        <f ca="1">GT$2-SUM(GT$11:GT$15)</f>
        <v>0</v>
      </c>
      <c r="GU16" s="63">
        <f ca="1">GU$2-SUM(GU$11:GU$15)</f>
        <v>0</v>
      </c>
      <c r="GV16" t="b">
        <f t="shared" si="22"/>
        <v>1</v>
      </c>
      <c r="GW16">
        <f ca="1">GW$2-SUM(GW$11:GW$15)</f>
        <v>0</v>
      </c>
      <c r="HC16" t="s">
        <v>178</v>
      </c>
      <c r="HD16" s="62">
        <f ca="1">HD$2-SUM(HD$11:HD$15)</f>
        <v>0</v>
      </c>
      <c r="HE16" s="63">
        <f ca="1">HE$2-SUM(HE$11:HE$15)</f>
        <v>0</v>
      </c>
      <c r="HF16" t="b">
        <f t="shared" si="23"/>
        <v>1</v>
      </c>
      <c r="HG16">
        <f ca="1">HG$2-SUM(HG$11:HG$15)</f>
        <v>0</v>
      </c>
    </row>
    <row r="21" spans="20:215" x14ac:dyDescent="0.3">
      <c r="T21" s="5" t="e">
        <f ca="1">Coulisse!$IP16</f>
        <v>#N/A</v>
      </c>
      <c r="U21" t="str">
        <f ca="1">IF(X21,INDEX(Coulisse!$IK:$IK,T21),"")</f>
        <v/>
      </c>
      <c r="V21" s="62">
        <f ca="1">IF(X21,INDEX(Coulisse!$IL:$IL,T21),0)</f>
        <v>0</v>
      </c>
      <c r="W21" s="63">
        <f ca="1">IF(X21,INDEX(Coulisse!$IM:$IM,T21),0)</f>
        <v>0</v>
      </c>
      <c r="X21" t="b">
        <f t="shared" ref="X21" ca="1" si="25">NOT(ISNA(T21))</f>
        <v>0</v>
      </c>
      <c r="Y21">
        <f ca="1">IF(X21,COUNTIF(Coulisse!$IF:$IF,U21),0)</f>
        <v>0</v>
      </c>
      <c r="AD21" s="5" t="e">
        <f ca="1">Coulisse!$JJ16</f>
        <v>#N/A</v>
      </c>
      <c r="AE21" t="str">
        <f ca="1">IF(AH21,INDEX(Coulisse!$JE:$JE,AD21),"")</f>
        <v/>
      </c>
      <c r="AF21" s="62">
        <f ca="1">IF(AH21,INDEX(Coulisse!$JF:$JF,AD21),0)</f>
        <v>0</v>
      </c>
      <c r="AG21" s="63">
        <f ca="1">IF(AH21,INDEX(Coulisse!$JG:$JG,AD21),0)</f>
        <v>0</v>
      </c>
      <c r="AH21" t="b">
        <f t="shared" ref="AH21:AH30" ca="1" si="26">NOT(ISNA(AD21))</f>
        <v>0</v>
      </c>
      <c r="AI21">
        <f ca="1">IF(AH21,COUNTIF(Coulisse!$IZ:$IZ,AE21),0)</f>
        <v>0</v>
      </c>
      <c r="AN21" s="5" t="e">
        <f ca="1">Coulisse!$KD16</f>
        <v>#N/A</v>
      </c>
      <c r="AO21" t="str">
        <f ca="1">IF(AR21,INDEX(Coulisse!$JY:$JY,AN21),"")</f>
        <v/>
      </c>
      <c r="AP21" s="62">
        <f ca="1">IF(AR21,INDEX(Coulisse!$JZ:$JZ,AN21),0)</f>
        <v>0</v>
      </c>
      <c r="AQ21" s="63">
        <f ca="1">IF(AR21,INDEX(Coulisse!$KA:$KA,AN21),0)</f>
        <v>0</v>
      </c>
      <c r="AR21" t="b">
        <f t="shared" ref="AR21:AR30" ca="1" si="27">NOT(ISNA(AN21))</f>
        <v>0</v>
      </c>
      <c r="AS21">
        <f ca="1">IF(AR21,COUNTIF(Coulisse!$JT:$JT,AO21),0)</f>
        <v>0</v>
      </c>
      <c r="AX21" s="5" t="e">
        <f ca="1">Coulisse!$KX16</f>
        <v>#N/A</v>
      </c>
      <c r="AY21" t="str">
        <f ca="1">IF(BB21,INDEX(Coulisse!$KS:$KS,AX21),"")</f>
        <v/>
      </c>
      <c r="AZ21" s="62">
        <f ca="1">IF(BB21,INDEX(Coulisse!$KT:$KT,AX21),0)</f>
        <v>0</v>
      </c>
      <c r="BA21" s="63">
        <f ca="1">IF(BB21,INDEX(Coulisse!$KU:$KU,AX21),0)</f>
        <v>0</v>
      </c>
      <c r="BB21" t="b">
        <f t="shared" ref="BB21:BB30" ca="1" si="28">NOT(ISNA(AX21))</f>
        <v>0</v>
      </c>
      <c r="BC21">
        <f ca="1">IF(BB21,COUNTIF(Coulisse!$KN:$KN,AY21),0)</f>
        <v>0</v>
      </c>
      <c r="BH21" s="5" t="e">
        <f ca="1">Coulisse!$LR16</f>
        <v>#N/A</v>
      </c>
      <c r="BI21" t="str">
        <f ca="1">IF(BL21,INDEX(Coulisse!$LM:$LM,BH21),"")</f>
        <v/>
      </c>
      <c r="BJ21" s="62">
        <f ca="1">IF(BL21,INDEX(Coulisse!$LN:$LN,BH21),0)</f>
        <v>0</v>
      </c>
      <c r="BK21" s="63">
        <f ca="1">IF(BL21,INDEX(Coulisse!$LO:$LO,BH21),0)</f>
        <v>0</v>
      </c>
      <c r="BL21" t="b">
        <f t="shared" ref="BL21" ca="1" si="29">NOT(ISNA(BH21))</f>
        <v>0</v>
      </c>
      <c r="BM21">
        <f ca="1">IF(BL21,COUNTIF(Coulisse!$LH:$LH,BI21),0)</f>
        <v>0</v>
      </c>
      <c r="BR21" s="5">
        <f ca="1">Coulisse!$ML16</f>
        <v>17</v>
      </c>
      <c r="BS21" t="str">
        <f ca="1">IF(BV21,INDEX(Coulisse!$MG:$MG,BR21),"")</f>
        <v>45X90</v>
      </c>
      <c r="BT21" s="62">
        <f ca="1">IF(BV21,INDEX(Coulisse!$MH:$MH,BR21),0)</f>
        <v>7800</v>
      </c>
      <c r="BU21" s="63">
        <f ca="1">IF(BV21,INDEX(Coulisse!$MI:$MI,BR21),0)</f>
        <v>180000</v>
      </c>
      <c r="BV21" t="b">
        <f t="shared" ref="BV21:BV30" ca="1" si="30">NOT(ISNA(BR21))</f>
        <v>1</v>
      </c>
      <c r="BW21">
        <f ca="1">IF(BV21,COUNTIF(Coulisse!$MB:$MB,BS21),0)</f>
        <v>1</v>
      </c>
      <c r="CB21" s="5">
        <f ca="1">Coulisse!$NF16</f>
        <v>15</v>
      </c>
      <c r="CC21" t="str">
        <f ca="1">IF(CF21,INDEX(Coulisse!$NA:$NA,CB21),"")</f>
        <v>SOL EXTERIEUR NON COUVERT</v>
      </c>
      <c r="CD21" s="62">
        <f ca="1">IF(CF21,INDEX(Coulisse!$NB:$NB,CB21),0)</f>
        <v>1650</v>
      </c>
      <c r="CE21" s="63">
        <f ca="1">IF(CF21,INDEX(Coulisse!$NC:$NC,CB21),0)</f>
        <v>28000</v>
      </c>
      <c r="CF21" t="b">
        <f t="shared" ref="CF21:CF30" ca="1" si="31">NOT(ISNA(CB21))</f>
        <v>1</v>
      </c>
      <c r="CG21">
        <f ca="1">IF(CF21,COUNTIF(Coulisse!$MV:$MV,CC21),0)</f>
        <v>1</v>
      </c>
      <c r="CL21" s="5">
        <f ca="1">Coulisse!$NZ16</f>
        <v>13</v>
      </c>
      <c r="CM21" t="str">
        <f ca="1">IF(CP21,INDEX(Coulisse!$NU:$NU,CL21),"")</f>
        <v>UNI</v>
      </c>
      <c r="CN21" s="62">
        <f ca="1">IF(CP21,INDEX(Coulisse!$NV:$NV,CL21),0)</f>
        <v>3500</v>
      </c>
      <c r="CO21" s="63">
        <f ca="1">IF(CP21,INDEX(Coulisse!$NW:$NW,CL21),0)</f>
        <v>52500</v>
      </c>
      <c r="CP21" t="b">
        <f t="shared" ref="CP21:CP30" ca="1" si="32">NOT(ISNA(CL21))</f>
        <v>1</v>
      </c>
      <c r="CQ21">
        <f ca="1">IF(CP21,COUNTIF(Coulisse!$NP:$NP,CM21),0)</f>
        <v>1</v>
      </c>
      <c r="CV21" s="5" t="e">
        <f ca="1">Coulisse!$OT16</f>
        <v>#N/A</v>
      </c>
      <c r="CW21" t="str">
        <f ca="1">IF(CZ21,INDEX(Coulisse!$OO:$OO,CV21),"")</f>
        <v/>
      </c>
      <c r="CX21" s="62">
        <f ca="1">IF(CZ21,INDEX(Coulisse!$OP:$OP,CV21),0)</f>
        <v>0</v>
      </c>
      <c r="CY21" s="63">
        <f ca="1">IF(CZ21,INDEX(Coulisse!$OQ:$OQ,CV21),0)</f>
        <v>0</v>
      </c>
      <c r="CZ21" t="b">
        <f t="shared" ref="CZ21:CZ30" ca="1" si="33">NOT(ISNA(CV21))</f>
        <v>0</v>
      </c>
      <c r="DA21">
        <f ca="1">IF(CZ21,COUNTIF(Coulisse!$OJ:$OJ,CW21),0)</f>
        <v>0</v>
      </c>
      <c r="DF21" s="5" t="e">
        <f ca="1">Coulisse!$PN16</f>
        <v>#N/A</v>
      </c>
      <c r="DG21" t="str">
        <f ca="1">IF(DJ21,INDEX(Coulisse!$PI:$PI,DF21),"")</f>
        <v/>
      </c>
      <c r="DH21" s="62">
        <f ca="1">IF(DJ21,INDEX(Coulisse!$PJ:$PJ,DF21),0)</f>
        <v>0</v>
      </c>
      <c r="DI21" s="63">
        <f ca="1">IF(DJ21,INDEX(Coulisse!$PK:$PK,DF21),0)</f>
        <v>0</v>
      </c>
      <c r="DJ21" t="b">
        <f t="shared" ref="DJ21:DJ30" ca="1" si="34">NOT(ISNA(DF21))</f>
        <v>0</v>
      </c>
      <c r="DK21">
        <f ca="1">IF(DJ21,COUNTIF(Coulisse!$PD:$PD,DG21),0)</f>
        <v>0</v>
      </c>
      <c r="DP21" s="5" t="e">
        <f ca="1">Coulisse!$QH16</f>
        <v>#N/A</v>
      </c>
      <c r="DQ21" t="str">
        <f ca="1">IF(DT21,INDEX(Coulisse!$QC:$QC,DP21),"")</f>
        <v/>
      </c>
      <c r="DR21" s="62">
        <f ca="1">IF(DT21,INDEX(Coulisse!$QD:$QD,DP21),0)</f>
        <v>0</v>
      </c>
      <c r="DS21" s="63">
        <f ca="1">IF(DT21,INDEX(Coulisse!$QE:$QE,DP21),0)</f>
        <v>0</v>
      </c>
      <c r="DT21" t="b">
        <f t="shared" ref="DT21:DT30" ca="1" si="35">NOT(ISNA(DP21))</f>
        <v>0</v>
      </c>
      <c r="DU21">
        <f ca="1">IF(DT21,COUNTIF(Coulisse!$PX:$PX,DQ21),0)</f>
        <v>0</v>
      </c>
      <c r="DZ21" s="5">
        <f ca="1">Coulisse!$RB16</f>
        <v>14</v>
      </c>
      <c r="EA21">
        <f ca="1">IF(ED21,INDEX(Coulisse!$QW:$QW,DZ21),"")</f>
        <v>8.5</v>
      </c>
      <c r="EB21" s="62">
        <f ca="1">IF(ED21,INDEX(Coulisse!$QX:$QX,DZ21),0)</f>
        <v>12000</v>
      </c>
      <c r="EC21" s="63">
        <f ca="1">IF(ED21,INDEX(Coulisse!$QY:$QY,DZ21),0)</f>
        <v>236000</v>
      </c>
      <c r="ED21" t="b">
        <f t="shared" ref="ED21:ED30" ca="1" si="36">NOT(ISNA(DZ21))</f>
        <v>1</v>
      </c>
      <c r="EE21">
        <f ca="1">IF(ED21,COUNTIF(Coulisse!$QR:$QR,EA21),0)</f>
        <v>1</v>
      </c>
      <c r="EJ21" s="5">
        <f ca="1">Coulisse!$RV16</f>
        <v>19</v>
      </c>
      <c r="EK21" t="str">
        <f ca="1">IF(EN21,INDEX(Coulisse!$RQ:$RQ,EJ21),"")</f>
        <v>COULEUR PASTEL</v>
      </c>
      <c r="EL21" s="62">
        <f ca="1">IF(EN21,INDEX(Coulisse!$RR:$RR,EJ21),0)</f>
        <v>23000</v>
      </c>
      <c r="EM21" s="63">
        <f ca="1">IF(EN21,INDEX(Coulisse!$RS:$RS,EJ21),0)</f>
        <v>310500</v>
      </c>
      <c r="EN21" t="b">
        <f t="shared" ref="EN21:EN30" ca="1" si="37">NOT(ISNA(EJ21))</f>
        <v>1</v>
      </c>
      <c r="EO21">
        <f ca="1">IF(EN21,COUNTIF(Coulisse!$RL:$RL,EK21),0)</f>
        <v>1</v>
      </c>
      <c r="ET21" s="5" t="e">
        <f ca="1">Coulisse!$SP16</f>
        <v>#N/A</v>
      </c>
      <c r="EU21" t="str">
        <f ca="1">IF(EX21,INDEX(Coulisse!$SK:$SK,ET21),"")</f>
        <v/>
      </c>
      <c r="EV21" s="62">
        <f ca="1">IF(EX21,INDEX(Coulisse!$SL:$SL,ET21),0)</f>
        <v>0</v>
      </c>
      <c r="EW21" s="63">
        <f ca="1">IF(EX21,INDEX(Coulisse!$SM:$SM,ET21),0)</f>
        <v>0</v>
      </c>
      <c r="EX21" t="b">
        <f t="shared" ref="EX21:EX30" ca="1" si="38">NOT(ISNA(ET21))</f>
        <v>0</v>
      </c>
      <c r="EY21">
        <f ca="1">IF(EX21,COUNTIF(Coulisse!$SF:$SF,EU21),0)</f>
        <v>0</v>
      </c>
      <c r="FD21" s="5" t="e">
        <f ca="1">Coulisse!$TJ16</f>
        <v>#N/A</v>
      </c>
      <c r="FE21" t="str">
        <f ca="1">IF(FH21,INDEX(Coulisse!$TE:$TE,FD21),"")</f>
        <v/>
      </c>
      <c r="FF21" s="62">
        <f ca="1">IF(FH21,INDEX(Coulisse!$TF:$TF,FD21),0)</f>
        <v>0</v>
      </c>
      <c r="FG21" s="63">
        <f ca="1">IF(FH21,INDEX(Coulisse!$TG:$TG,FD21),0)</f>
        <v>0</v>
      </c>
      <c r="FH21" t="b">
        <f t="shared" ref="FH21:FH30" ca="1" si="39">NOT(ISNA(FD21))</f>
        <v>0</v>
      </c>
      <c r="FI21">
        <f ca="1">IF(FH21,COUNTIF(Coulisse!$SZ:$SZ,FE21),0)</f>
        <v>0</v>
      </c>
      <c r="FN21" s="5" t="e">
        <f ca="1">Coulisse!$UD16</f>
        <v>#N/A</v>
      </c>
      <c r="FO21" t="str">
        <f ca="1">IF(FR21,INDEX(Coulisse!$TY:$TY,FN21),"")</f>
        <v/>
      </c>
      <c r="FP21" s="62">
        <f ca="1">IF(FR21,INDEX(Coulisse!$TZ:$TZ,FN21),0)</f>
        <v>0</v>
      </c>
      <c r="FQ21" s="63">
        <f ca="1">IF(FR21,INDEX(Coulisse!$UA:$UA,FN21),0)</f>
        <v>0</v>
      </c>
      <c r="FR21" t="b">
        <f t="shared" ref="FR21:FR30" ca="1" si="40">NOT(ISNA(FN21))</f>
        <v>0</v>
      </c>
      <c r="FS21">
        <f ca="1">IF(FR21,COUNTIF(Coulisse!$TT:$TT,FO21),0)</f>
        <v>0</v>
      </c>
      <c r="FX21" s="5" t="e">
        <f ca="1">Coulisse!$UX16</f>
        <v>#N/A</v>
      </c>
      <c r="FY21" t="str">
        <f ca="1">IF(GB21,INDEX(Coulisse!$US:$US,FX21),"")</f>
        <v/>
      </c>
      <c r="FZ21" s="62">
        <f ca="1">IF(GB21,INDEX(Coulisse!$UT:$UT,FX21),0)</f>
        <v>0</v>
      </c>
      <c r="GA21" s="63">
        <f ca="1">IF(GB21,INDEX(Coulisse!$UU:$UU,FX21),0)</f>
        <v>0</v>
      </c>
      <c r="GB21" t="b">
        <f t="shared" ref="GB21:GB30" ca="1" si="41">NOT(ISNA(FX21))</f>
        <v>0</v>
      </c>
      <c r="GC21">
        <f ca="1">IF(GB21,COUNTIF(Coulisse!$UN:$UN,FY21),0)</f>
        <v>0</v>
      </c>
      <c r="GH21" s="5" t="e">
        <f ca="1">Coulisse!$VR16</f>
        <v>#N/A</v>
      </c>
      <c r="GI21" t="str">
        <f ca="1">IF(GL21,INDEX(Coulisse!$VM:$VM,GH21),"")</f>
        <v/>
      </c>
      <c r="GJ21" s="62">
        <f ca="1">IF(GL21,INDEX(Coulisse!$VN:$VN,GH21),0)</f>
        <v>0</v>
      </c>
      <c r="GK21" s="63">
        <f ca="1">IF(GL21,INDEX(Coulisse!$VO:$VO,GH21),0)</f>
        <v>0</v>
      </c>
      <c r="GL21" t="b">
        <f t="shared" ref="GL21:GL30" ca="1" si="42">NOT(ISNA(GH21))</f>
        <v>0</v>
      </c>
      <c r="GM21">
        <f ca="1">IF(GL21,COUNTIF(Coulisse!$VH:$VH,GI21),0)</f>
        <v>0</v>
      </c>
      <c r="GR21" s="5" t="e">
        <f ca="1">Coulisse!$WL16</f>
        <v>#N/A</v>
      </c>
      <c r="GS21" t="str">
        <f ca="1">IF(GV21,INDEX(Coulisse!$WG:$WG,GR21),"")</f>
        <v/>
      </c>
      <c r="GT21" s="62">
        <f ca="1">IF(GV21,INDEX(Coulisse!$WH:$WH,GR21),0)</f>
        <v>0</v>
      </c>
      <c r="GU21" s="63">
        <f ca="1">IF(GV21,INDEX(Coulisse!$WI:$WI,GR21),0)</f>
        <v>0</v>
      </c>
      <c r="GV21" t="b">
        <f t="shared" ref="GV21:GV30" ca="1" si="43">NOT(ISNA(GR21))</f>
        <v>0</v>
      </c>
      <c r="GW21">
        <f ca="1">IF(GV21,COUNTIF(Coulisse!$WB:$WB,GS21),0)</f>
        <v>0</v>
      </c>
      <c r="HB21" s="5" t="e">
        <f ca="1">Coulisse!$XF16</f>
        <v>#N/A</v>
      </c>
      <c r="HC21" t="str">
        <f ca="1">IF(HF21,INDEX(Coulisse!$XA:$XA,HB21),"")</f>
        <v/>
      </c>
      <c r="HD21" s="62">
        <f ca="1">IF(HF21,INDEX(Coulisse!$XB:$XB,HB21),0)</f>
        <v>0</v>
      </c>
      <c r="HE21" s="63">
        <f ca="1">IF(HF21,INDEX(Coulisse!$XC:$XC,HB21),0)</f>
        <v>0</v>
      </c>
      <c r="HF21" t="b">
        <f t="shared" ref="HF21:HF30" ca="1" si="44">NOT(ISNA(HB21))</f>
        <v>0</v>
      </c>
      <c r="HG21">
        <f ca="1">IF(HF21,COUNTIF(Coulisse!$WV:$WV,HC21),0)</f>
        <v>0</v>
      </c>
    </row>
    <row r="22" spans="20:215" x14ac:dyDescent="0.3">
      <c r="T22" s="5" t="e">
        <f ca="1">Coulisse!$IP17</f>
        <v>#N/A</v>
      </c>
      <c r="U22" t="str">
        <f ca="1">IF(X22,INDEX(Coulisse!$IK:$IK,T22),"")</f>
        <v/>
      </c>
      <c r="V22" s="62">
        <f ca="1">IF(X22,INDEX(Coulisse!$IL:$IL,T22),0)</f>
        <v>0</v>
      </c>
      <c r="W22" s="63">
        <f ca="1">IF(X22,INDEX(Coulisse!$IM:$IM,T22),0)</f>
        <v>0</v>
      </c>
      <c r="X22" t="b">
        <f t="shared" ref="X22:X30" ca="1" si="45">NOT(ISNA(T22))</f>
        <v>0</v>
      </c>
      <c r="Y22">
        <f ca="1">IF(X22,COUNTIF(Coulisse!$IF:$IF,U22),0)</f>
        <v>0</v>
      </c>
      <c r="AD22" s="5" t="e">
        <f ca="1">Coulisse!$JJ17</f>
        <v>#N/A</v>
      </c>
      <c r="AE22" t="str">
        <f ca="1">IF(AH22,INDEX(Coulisse!$JE:$JE,AD22),"")</f>
        <v/>
      </c>
      <c r="AF22" s="62">
        <f ca="1">IF(AH22,INDEX(Coulisse!$JF:$JF,AD22),0)</f>
        <v>0</v>
      </c>
      <c r="AG22" s="63">
        <f ca="1">IF(AH22,INDEX(Coulisse!$JG:$JG,AD22),0)</f>
        <v>0</v>
      </c>
      <c r="AH22" t="b">
        <f t="shared" ca="1" si="26"/>
        <v>0</v>
      </c>
      <c r="AI22">
        <f ca="1">IF(AH22,COUNTIF(Coulisse!$IZ:$IZ,AE22),0)</f>
        <v>0</v>
      </c>
      <c r="AN22" s="5" t="e">
        <f ca="1">Coulisse!$KD17</f>
        <v>#N/A</v>
      </c>
      <c r="AO22" t="str">
        <f ca="1">IF(AR22,INDEX(Coulisse!$JY:$JY,AN22),"")</f>
        <v/>
      </c>
      <c r="AP22" s="62">
        <f ca="1">IF(AR22,INDEX(Coulisse!$JZ:$JZ,AN22),0)</f>
        <v>0</v>
      </c>
      <c r="AQ22" s="63">
        <f ca="1">IF(AR22,INDEX(Coulisse!$KA:$KA,AN22),0)</f>
        <v>0</v>
      </c>
      <c r="AR22" t="b">
        <f t="shared" ca="1" si="27"/>
        <v>0</v>
      </c>
      <c r="AS22">
        <f ca="1">IF(AR22,COUNTIF(Coulisse!$JT:$JT,AO22),0)</f>
        <v>0</v>
      </c>
      <c r="AX22" s="5" t="e">
        <f ca="1">Coulisse!$KX17</f>
        <v>#N/A</v>
      </c>
      <c r="AY22" t="str">
        <f ca="1">IF(BB22,INDEX(Coulisse!$KS:$KS,AX22),"")</f>
        <v/>
      </c>
      <c r="AZ22" s="62">
        <f ca="1">IF(BB22,INDEX(Coulisse!$KT:$KT,AX22),0)</f>
        <v>0</v>
      </c>
      <c r="BA22" s="63">
        <f ca="1">IF(BB22,INDEX(Coulisse!$KU:$KU,AX22),0)</f>
        <v>0</v>
      </c>
      <c r="BB22" t="b">
        <f t="shared" ca="1" si="28"/>
        <v>0</v>
      </c>
      <c r="BC22">
        <f ca="1">IF(BB22,COUNTIF(Coulisse!$KN:$KN,AY22),0)</f>
        <v>0</v>
      </c>
      <c r="BH22" s="5" t="e">
        <f ca="1">Coulisse!$LR17</f>
        <v>#N/A</v>
      </c>
      <c r="BI22" t="str">
        <f ca="1">IF(BL22,INDEX(Coulisse!$LM:$LM,BH22),"")</f>
        <v/>
      </c>
      <c r="BJ22" s="62">
        <f ca="1">IF(BL22,INDEX(Coulisse!$LN:$LN,BH22),0)</f>
        <v>0</v>
      </c>
      <c r="BK22" s="63">
        <f ca="1">IF(BL22,INDEX(Coulisse!$LO:$LO,BH22),0)</f>
        <v>0</v>
      </c>
      <c r="BL22" t="b">
        <f t="shared" ref="BL22:BL30" ca="1" si="46">NOT(ISNA(BH22))</f>
        <v>0</v>
      </c>
      <c r="BM22">
        <f ca="1">IF(BL22,COUNTIF(Coulisse!$LH:$LH,BI22),0)</f>
        <v>0</v>
      </c>
      <c r="BR22" s="5">
        <f ca="1">Coulisse!$ML17</f>
        <v>12</v>
      </c>
      <c r="BS22" t="str">
        <f ca="1">IF(BV22,INDEX(Coulisse!$MG:$MG,BR22),"")</f>
        <v>20X20</v>
      </c>
      <c r="BT22" s="62">
        <f ca="1">IF(BV22,INDEX(Coulisse!$MH:$MH,BR22),0)</f>
        <v>3500</v>
      </c>
      <c r="BU22" s="63">
        <f ca="1">IF(BV22,INDEX(Coulisse!$MI:$MI,BR22),0)</f>
        <v>52500</v>
      </c>
      <c r="BV22" t="b">
        <f t="shared" ca="1" si="30"/>
        <v>1</v>
      </c>
      <c r="BW22">
        <f ca="1">IF(BV22,COUNTIF(Coulisse!$MB:$MB,BS22),0)</f>
        <v>1</v>
      </c>
      <c r="CB22" s="5" t="e">
        <f ca="1">Coulisse!$NF17</f>
        <v>#N/A</v>
      </c>
      <c r="CC22" t="str">
        <f ca="1">IF(CF22,INDEX(Coulisse!$NA:$NA,CB22),"")</f>
        <v/>
      </c>
      <c r="CD22" s="62">
        <f ca="1">IF(CF22,INDEX(Coulisse!$NB:$NB,CB22),0)</f>
        <v>0</v>
      </c>
      <c r="CE22" s="63">
        <f ca="1">IF(CF22,INDEX(Coulisse!$NC:$NC,CB22),0)</f>
        <v>0</v>
      </c>
      <c r="CF22" t="b">
        <f t="shared" ca="1" si="31"/>
        <v>0</v>
      </c>
      <c r="CG22">
        <f ca="1">IF(CF22,COUNTIF(Coulisse!$MV:$MV,CC22),0)</f>
        <v>0</v>
      </c>
      <c r="CL22" s="5">
        <f ca="1">Coulisse!$NZ17</f>
        <v>16</v>
      </c>
      <c r="CM22" t="str">
        <f ca="1">IF(CP22,INDEX(Coulisse!$NU:$NU,CL22),"")</f>
        <v>RUSTIQUE</v>
      </c>
      <c r="CN22" s="62">
        <f ca="1">IF(CP22,INDEX(Coulisse!$NV:$NV,CL22),0)</f>
        <v>1650</v>
      </c>
      <c r="CO22" s="63">
        <f ca="1">IF(CP22,INDEX(Coulisse!$NW:$NW,CL22),0)</f>
        <v>28000</v>
      </c>
      <c r="CP22" t="b">
        <f t="shared" ca="1" si="32"/>
        <v>1</v>
      </c>
      <c r="CQ22">
        <f ca="1">IF(CP22,COUNTIF(Coulisse!$NP:$NP,CM22),0)</f>
        <v>1</v>
      </c>
      <c r="CV22" s="5" t="e">
        <f ca="1">Coulisse!$OT17</f>
        <v>#N/A</v>
      </c>
      <c r="CW22" t="str">
        <f ca="1">IF(CZ22,INDEX(Coulisse!$OO:$OO,CV22),"")</f>
        <v/>
      </c>
      <c r="CX22" s="62">
        <f ca="1">IF(CZ22,INDEX(Coulisse!$OP:$OP,CV22),0)</f>
        <v>0</v>
      </c>
      <c r="CY22" s="63">
        <f ca="1">IF(CZ22,INDEX(Coulisse!$OQ:$OQ,CV22),0)</f>
        <v>0</v>
      </c>
      <c r="CZ22" t="b">
        <f t="shared" ca="1" si="33"/>
        <v>0</v>
      </c>
      <c r="DA22">
        <f ca="1">IF(CZ22,COUNTIF(Coulisse!$OJ:$OJ,CW22),0)</f>
        <v>0</v>
      </c>
      <c r="DF22" s="5" t="e">
        <f ca="1">Coulisse!$PN17</f>
        <v>#N/A</v>
      </c>
      <c r="DG22" t="str">
        <f ca="1">IF(DJ22,INDEX(Coulisse!$PI:$PI,DF22),"")</f>
        <v/>
      </c>
      <c r="DH22" s="62">
        <f ca="1">IF(DJ22,INDEX(Coulisse!$PJ:$PJ,DF22),0)</f>
        <v>0</v>
      </c>
      <c r="DI22" s="63">
        <f ca="1">IF(DJ22,INDEX(Coulisse!$PK:$PK,DF22),0)</f>
        <v>0</v>
      </c>
      <c r="DJ22" t="b">
        <f t="shared" ca="1" si="34"/>
        <v>0</v>
      </c>
      <c r="DK22">
        <f ca="1">IF(DJ22,COUNTIF(Coulisse!$PD:$PD,DG22),0)</f>
        <v>0</v>
      </c>
      <c r="DP22" s="5" t="e">
        <f ca="1">Coulisse!$QH17</f>
        <v>#N/A</v>
      </c>
      <c r="DQ22" t="str">
        <f ca="1">IF(DT22,INDEX(Coulisse!$QC:$QC,DP22),"")</f>
        <v/>
      </c>
      <c r="DR22" s="62">
        <f ca="1">IF(DT22,INDEX(Coulisse!$QD:$QD,DP22),0)</f>
        <v>0</v>
      </c>
      <c r="DS22" s="63">
        <f ca="1">IF(DT22,INDEX(Coulisse!$QE:$QE,DP22),0)</f>
        <v>0</v>
      </c>
      <c r="DT22" t="b">
        <f t="shared" ca="1" si="35"/>
        <v>0</v>
      </c>
      <c r="DU22">
        <f ca="1">IF(DT22,COUNTIF(Coulisse!$PX:$PX,DQ22),0)</f>
        <v>0</v>
      </c>
      <c r="DZ22" s="5" t="e">
        <f ca="1">Coulisse!$RB17</f>
        <v>#N/A</v>
      </c>
      <c r="EA22" t="str">
        <f ca="1">IF(ED22,INDEX(Coulisse!$QW:$QW,DZ22),"")</f>
        <v/>
      </c>
      <c r="EB22" s="62">
        <f ca="1">IF(ED22,INDEX(Coulisse!$QX:$QX,DZ22),0)</f>
        <v>0</v>
      </c>
      <c r="EC22" s="63">
        <f ca="1">IF(ED22,INDEX(Coulisse!$QY:$QY,DZ22),0)</f>
        <v>0</v>
      </c>
      <c r="ED22" t="b">
        <f t="shared" ca="1" si="36"/>
        <v>0</v>
      </c>
      <c r="EE22">
        <f ca="1">IF(ED22,COUNTIF(Coulisse!$QR:$QR,EA22),0)</f>
        <v>0</v>
      </c>
      <c r="EJ22" s="5">
        <f ca="1">Coulisse!$RV17</f>
        <v>14</v>
      </c>
      <c r="EK22" t="str">
        <f ca="1">IF(EN22,INDEX(Coulisse!$RQ:$RQ,EJ22),"")</f>
        <v>BEIGE BRUN</v>
      </c>
      <c r="EL22" s="62">
        <f ca="1">IF(EN22,INDEX(Coulisse!$RR:$RR,EJ22),0)</f>
        <v>12000</v>
      </c>
      <c r="EM22" s="63">
        <f ca="1">IF(EN22,INDEX(Coulisse!$RS:$RS,EJ22),0)</f>
        <v>236000</v>
      </c>
      <c r="EN22" t="b">
        <f t="shared" ca="1" si="37"/>
        <v>1</v>
      </c>
      <c r="EO22">
        <f ca="1">IF(EN22,COUNTIF(Coulisse!$RL:$RL,EK22),0)</f>
        <v>1</v>
      </c>
      <c r="ET22" s="5" t="e">
        <f ca="1">Coulisse!$SP17</f>
        <v>#N/A</v>
      </c>
      <c r="EU22" t="str">
        <f ca="1">IF(EX22,INDEX(Coulisse!$SK:$SK,ET22),"")</f>
        <v/>
      </c>
      <c r="EV22" s="62">
        <f ca="1">IF(EX22,INDEX(Coulisse!$SL:$SL,ET22),0)</f>
        <v>0</v>
      </c>
      <c r="EW22" s="63">
        <f ca="1">IF(EX22,INDEX(Coulisse!$SM:$SM,ET22),0)</f>
        <v>0</v>
      </c>
      <c r="EX22" t="b">
        <f t="shared" ca="1" si="38"/>
        <v>0</v>
      </c>
      <c r="EY22">
        <f ca="1">IF(EX22,COUNTIF(Coulisse!$SF:$SF,EU22),0)</f>
        <v>0</v>
      </c>
      <c r="FD22" s="5" t="e">
        <f ca="1">Coulisse!$TJ17</f>
        <v>#N/A</v>
      </c>
      <c r="FE22" t="str">
        <f ca="1">IF(FH22,INDEX(Coulisse!$TE:$TE,FD22),"")</f>
        <v/>
      </c>
      <c r="FF22" s="62">
        <f ca="1">IF(FH22,INDEX(Coulisse!$TF:$TF,FD22),0)</f>
        <v>0</v>
      </c>
      <c r="FG22" s="63">
        <f ca="1">IF(FH22,INDEX(Coulisse!$TG:$TG,FD22),0)</f>
        <v>0</v>
      </c>
      <c r="FH22" t="b">
        <f t="shared" ca="1" si="39"/>
        <v>0</v>
      </c>
      <c r="FI22">
        <f ca="1">IF(FH22,COUNTIF(Coulisse!$SZ:$SZ,FE22),0)</f>
        <v>0</v>
      </c>
      <c r="FN22" s="5" t="e">
        <f ca="1">Coulisse!$UD17</f>
        <v>#N/A</v>
      </c>
      <c r="FO22" t="str">
        <f ca="1">IF(FR22,INDEX(Coulisse!$TY:$TY,FN22),"")</f>
        <v/>
      </c>
      <c r="FP22" s="62">
        <f ca="1">IF(FR22,INDEX(Coulisse!$TZ:$TZ,FN22),0)</f>
        <v>0</v>
      </c>
      <c r="FQ22" s="63">
        <f ca="1">IF(FR22,INDEX(Coulisse!$UA:$UA,FN22),0)</f>
        <v>0</v>
      </c>
      <c r="FR22" t="b">
        <f t="shared" ca="1" si="40"/>
        <v>0</v>
      </c>
      <c r="FS22">
        <f ca="1">IF(FR22,COUNTIF(Coulisse!$TT:$TT,FO22),0)</f>
        <v>0</v>
      </c>
      <c r="FX22" s="5" t="e">
        <f ca="1">Coulisse!$UX17</f>
        <v>#N/A</v>
      </c>
      <c r="FY22" t="str">
        <f ca="1">IF(GB22,INDEX(Coulisse!$US:$US,FX22),"")</f>
        <v/>
      </c>
      <c r="FZ22" s="62">
        <f ca="1">IF(GB22,INDEX(Coulisse!$UT:$UT,FX22),0)</f>
        <v>0</v>
      </c>
      <c r="GA22" s="63">
        <f ca="1">IF(GB22,INDEX(Coulisse!$UU:$UU,FX22),0)</f>
        <v>0</v>
      </c>
      <c r="GB22" t="b">
        <f t="shared" ca="1" si="41"/>
        <v>0</v>
      </c>
      <c r="GC22">
        <f ca="1">IF(GB22,COUNTIF(Coulisse!$UN:$UN,FY22),0)</f>
        <v>0</v>
      </c>
      <c r="GH22" s="5" t="e">
        <f ca="1">Coulisse!$VR17</f>
        <v>#N/A</v>
      </c>
      <c r="GI22" t="str">
        <f ca="1">IF(GL22,INDEX(Coulisse!$VM:$VM,GH22),"")</f>
        <v/>
      </c>
      <c r="GJ22" s="62">
        <f ca="1">IF(GL22,INDEX(Coulisse!$VN:$VN,GH22),0)</f>
        <v>0</v>
      </c>
      <c r="GK22" s="63">
        <f ca="1">IF(GL22,INDEX(Coulisse!$VO:$VO,GH22),0)</f>
        <v>0</v>
      </c>
      <c r="GL22" t="b">
        <f t="shared" ca="1" si="42"/>
        <v>0</v>
      </c>
      <c r="GM22">
        <f ca="1">IF(GL22,COUNTIF(Coulisse!$VH:$VH,GI22),0)</f>
        <v>0</v>
      </c>
      <c r="GR22" s="5" t="e">
        <f ca="1">Coulisse!$WL17</f>
        <v>#N/A</v>
      </c>
      <c r="GS22" t="str">
        <f ca="1">IF(GV22,INDEX(Coulisse!$WG:$WG,GR22),"")</f>
        <v/>
      </c>
      <c r="GT22" s="62">
        <f ca="1">IF(GV22,INDEX(Coulisse!$WH:$WH,GR22),0)</f>
        <v>0</v>
      </c>
      <c r="GU22" s="63">
        <f ca="1">IF(GV22,INDEX(Coulisse!$WI:$WI,GR22),0)</f>
        <v>0</v>
      </c>
      <c r="GV22" t="b">
        <f t="shared" ca="1" si="43"/>
        <v>0</v>
      </c>
      <c r="GW22">
        <f ca="1">IF(GV22,COUNTIF(Coulisse!$WB:$WB,GS22),0)</f>
        <v>0</v>
      </c>
      <c r="HB22" s="5" t="e">
        <f ca="1">Coulisse!$XF17</f>
        <v>#N/A</v>
      </c>
      <c r="HC22" t="str">
        <f ca="1">IF(HF22,INDEX(Coulisse!$XA:$XA,HB22),"")</f>
        <v/>
      </c>
      <c r="HD22" s="62">
        <f ca="1">IF(HF22,INDEX(Coulisse!$XB:$XB,HB22),0)</f>
        <v>0</v>
      </c>
      <c r="HE22" s="63">
        <f ca="1">IF(HF22,INDEX(Coulisse!$XC:$XC,HB22),0)</f>
        <v>0</v>
      </c>
      <c r="HF22" t="b">
        <f t="shared" ca="1" si="44"/>
        <v>0</v>
      </c>
      <c r="HG22">
        <f ca="1">IF(HF22,COUNTIF(Coulisse!$WV:$WV,HC22),0)</f>
        <v>0</v>
      </c>
    </row>
    <row r="23" spans="20:215" x14ac:dyDescent="0.3">
      <c r="T23" s="5" t="e">
        <f ca="1">Coulisse!$IP18</f>
        <v>#N/A</v>
      </c>
      <c r="U23" t="str">
        <f ca="1">IF(X23,INDEX(Coulisse!$IK:$IK,T23),"")</f>
        <v/>
      </c>
      <c r="V23" s="62">
        <f ca="1">IF(X23,INDEX(Coulisse!$IL:$IL,T23),0)</f>
        <v>0</v>
      </c>
      <c r="W23" s="63">
        <f ca="1">IF(X23,INDEX(Coulisse!$IM:$IM,T23),0)</f>
        <v>0</v>
      </c>
      <c r="X23" t="b">
        <f t="shared" ca="1" si="45"/>
        <v>0</v>
      </c>
      <c r="Y23">
        <f ca="1">IF(X23,COUNTIF(Coulisse!$IF:$IF,U23),0)</f>
        <v>0</v>
      </c>
      <c r="AD23" s="5" t="e">
        <f ca="1">Coulisse!$JJ18</f>
        <v>#N/A</v>
      </c>
      <c r="AE23" t="str">
        <f ca="1">IF(AH23,INDEX(Coulisse!$JE:$JE,AD23),"")</f>
        <v/>
      </c>
      <c r="AF23" s="62">
        <f ca="1">IF(AH23,INDEX(Coulisse!$JF:$JF,AD23),0)</f>
        <v>0</v>
      </c>
      <c r="AG23" s="63">
        <f ca="1">IF(AH23,INDEX(Coulisse!$JG:$JG,AD23),0)</f>
        <v>0</v>
      </c>
      <c r="AH23" t="b">
        <f t="shared" ca="1" si="26"/>
        <v>0</v>
      </c>
      <c r="AI23">
        <f ca="1">IF(AH23,COUNTIF(Coulisse!$IZ:$IZ,AE23),0)</f>
        <v>0</v>
      </c>
      <c r="AN23" s="5" t="e">
        <f ca="1">Coulisse!$KD18</f>
        <v>#N/A</v>
      </c>
      <c r="AO23" t="str">
        <f ca="1">IF(AR23,INDEX(Coulisse!$JY:$JY,AN23),"")</f>
        <v/>
      </c>
      <c r="AP23" s="62">
        <f ca="1">IF(AR23,INDEX(Coulisse!$JZ:$JZ,AN23),0)</f>
        <v>0</v>
      </c>
      <c r="AQ23" s="63">
        <f ca="1">IF(AR23,INDEX(Coulisse!$KA:$KA,AN23),0)</f>
        <v>0</v>
      </c>
      <c r="AR23" t="b">
        <f t="shared" ca="1" si="27"/>
        <v>0</v>
      </c>
      <c r="AS23">
        <f ca="1">IF(AR23,COUNTIF(Coulisse!$JT:$JT,AO23),0)</f>
        <v>0</v>
      </c>
      <c r="AX23" s="5" t="e">
        <f ca="1">Coulisse!$KX18</f>
        <v>#N/A</v>
      </c>
      <c r="AY23" t="str">
        <f ca="1">IF(BB23,INDEX(Coulisse!$KS:$KS,AX23),"")</f>
        <v/>
      </c>
      <c r="AZ23" s="62">
        <f ca="1">IF(BB23,INDEX(Coulisse!$KT:$KT,AX23),0)</f>
        <v>0</v>
      </c>
      <c r="BA23" s="63">
        <f ca="1">IF(BB23,INDEX(Coulisse!$KU:$KU,AX23),0)</f>
        <v>0</v>
      </c>
      <c r="BB23" t="b">
        <f t="shared" ca="1" si="28"/>
        <v>0</v>
      </c>
      <c r="BC23">
        <f ca="1">IF(BB23,COUNTIF(Coulisse!$KN:$KN,AY23),0)</f>
        <v>0</v>
      </c>
      <c r="BH23" s="5" t="e">
        <f ca="1">Coulisse!$LR18</f>
        <v>#N/A</v>
      </c>
      <c r="BI23" t="str">
        <f ca="1">IF(BL23,INDEX(Coulisse!$LM:$LM,BH23),"")</f>
        <v/>
      </c>
      <c r="BJ23" s="62">
        <f ca="1">IF(BL23,INDEX(Coulisse!$LN:$LN,BH23),0)</f>
        <v>0</v>
      </c>
      <c r="BK23" s="63">
        <f ca="1">IF(BL23,INDEX(Coulisse!$LO:$LO,BH23),0)</f>
        <v>0</v>
      </c>
      <c r="BL23" t="b">
        <f t="shared" ca="1" si="46"/>
        <v>0</v>
      </c>
      <c r="BM23">
        <f ca="1">IF(BL23,COUNTIF(Coulisse!$LH:$LH,BI23),0)</f>
        <v>0</v>
      </c>
      <c r="BR23" s="5">
        <f ca="1">Coulisse!$ML18</f>
        <v>16</v>
      </c>
      <c r="BS23" t="str">
        <f ca="1">IF(BV23,INDEX(Coulisse!$MG:$MG,BR23),"")</f>
        <v>15X60</v>
      </c>
      <c r="BT23" s="62">
        <f ca="1">IF(BV23,INDEX(Coulisse!$MH:$MH,BR23),0)</f>
        <v>1650</v>
      </c>
      <c r="BU23" s="63">
        <f ca="1">IF(BV23,INDEX(Coulisse!$MI:$MI,BR23),0)</f>
        <v>28000</v>
      </c>
      <c r="BV23" t="b">
        <f t="shared" ca="1" si="30"/>
        <v>1</v>
      </c>
      <c r="BW23">
        <f ca="1">IF(BV23,COUNTIF(Coulisse!$MB:$MB,BS23),0)</f>
        <v>1</v>
      </c>
      <c r="CB23" s="5" t="e">
        <f ca="1">Coulisse!$NF18</f>
        <v>#N/A</v>
      </c>
      <c r="CC23" t="str">
        <f ca="1">IF(CF23,INDEX(Coulisse!$NA:$NA,CB23),"")</f>
        <v/>
      </c>
      <c r="CD23" s="62">
        <f ca="1">IF(CF23,INDEX(Coulisse!$NB:$NB,CB23),0)</f>
        <v>0</v>
      </c>
      <c r="CE23" s="63">
        <f ca="1">IF(CF23,INDEX(Coulisse!$NC:$NC,CB23),0)</f>
        <v>0</v>
      </c>
      <c r="CF23" t="b">
        <f t="shared" ca="1" si="31"/>
        <v>0</v>
      </c>
      <c r="CG23">
        <f ca="1">IF(CF23,COUNTIF(Coulisse!$MV:$MV,CC23),0)</f>
        <v>0</v>
      </c>
      <c r="CL23" s="5" t="e">
        <f ca="1">Coulisse!$NZ18</f>
        <v>#N/A</v>
      </c>
      <c r="CM23" t="str">
        <f ca="1">IF(CP23,INDEX(Coulisse!$NU:$NU,CL23),"")</f>
        <v/>
      </c>
      <c r="CN23" s="62">
        <f ca="1">IF(CP23,INDEX(Coulisse!$NV:$NV,CL23),0)</f>
        <v>0</v>
      </c>
      <c r="CO23" s="63">
        <f ca="1">IF(CP23,INDEX(Coulisse!$NW:$NW,CL23),0)</f>
        <v>0</v>
      </c>
      <c r="CP23" t="b">
        <f t="shared" ca="1" si="32"/>
        <v>0</v>
      </c>
      <c r="CQ23">
        <f ca="1">IF(CP23,COUNTIF(Coulisse!$NP:$NP,CM23),0)</f>
        <v>0</v>
      </c>
      <c r="CV23" s="5" t="e">
        <f ca="1">Coulisse!$OT18</f>
        <v>#N/A</v>
      </c>
      <c r="CW23" t="str">
        <f ca="1">IF(CZ23,INDEX(Coulisse!$OO:$OO,CV23),"")</f>
        <v/>
      </c>
      <c r="CX23" s="62">
        <f ca="1">IF(CZ23,INDEX(Coulisse!$OP:$OP,CV23),0)</f>
        <v>0</v>
      </c>
      <c r="CY23" s="63">
        <f ca="1">IF(CZ23,INDEX(Coulisse!$OQ:$OQ,CV23),0)</f>
        <v>0</v>
      </c>
      <c r="CZ23" t="b">
        <f t="shared" ca="1" si="33"/>
        <v>0</v>
      </c>
      <c r="DA23">
        <f ca="1">IF(CZ23,COUNTIF(Coulisse!$OJ:$OJ,CW23),0)</f>
        <v>0</v>
      </c>
      <c r="DF23" s="5" t="e">
        <f ca="1">Coulisse!$PN18</f>
        <v>#N/A</v>
      </c>
      <c r="DG23" t="str">
        <f ca="1">IF(DJ23,INDEX(Coulisse!$PI:$PI,DF23),"")</f>
        <v/>
      </c>
      <c r="DH23" s="62">
        <f ca="1">IF(DJ23,INDEX(Coulisse!$PJ:$PJ,DF23),0)</f>
        <v>0</v>
      </c>
      <c r="DI23" s="63">
        <f ca="1">IF(DJ23,INDEX(Coulisse!$PK:$PK,DF23),0)</f>
        <v>0</v>
      </c>
      <c r="DJ23" t="b">
        <f t="shared" ca="1" si="34"/>
        <v>0</v>
      </c>
      <c r="DK23">
        <f ca="1">IF(DJ23,COUNTIF(Coulisse!$PD:$PD,DG23),0)</f>
        <v>0</v>
      </c>
      <c r="DP23" s="5" t="e">
        <f ca="1">Coulisse!$QH18</f>
        <v>#N/A</v>
      </c>
      <c r="DQ23" t="str">
        <f ca="1">IF(DT23,INDEX(Coulisse!$QC:$QC,DP23),"")</f>
        <v/>
      </c>
      <c r="DR23" s="62">
        <f ca="1">IF(DT23,INDEX(Coulisse!$QD:$QD,DP23),0)</f>
        <v>0</v>
      </c>
      <c r="DS23" s="63">
        <f ca="1">IF(DT23,INDEX(Coulisse!$QE:$QE,DP23),0)</f>
        <v>0</v>
      </c>
      <c r="DT23" t="b">
        <f t="shared" ca="1" si="35"/>
        <v>0</v>
      </c>
      <c r="DU23">
        <f ca="1">IF(DT23,COUNTIF(Coulisse!$PX:$PX,DQ23),0)</f>
        <v>0</v>
      </c>
      <c r="DZ23" s="5" t="e">
        <f ca="1">Coulisse!$RB18</f>
        <v>#N/A</v>
      </c>
      <c r="EA23" t="str">
        <f ca="1">IF(ED23,INDEX(Coulisse!$QW:$QW,DZ23),"")</f>
        <v/>
      </c>
      <c r="EB23" s="62">
        <f ca="1">IF(ED23,INDEX(Coulisse!$QX:$QX,DZ23),0)</f>
        <v>0</v>
      </c>
      <c r="EC23" s="63">
        <f ca="1">IF(ED23,INDEX(Coulisse!$QY:$QY,DZ23),0)</f>
        <v>0</v>
      </c>
      <c r="ED23" t="b">
        <f t="shared" ca="1" si="36"/>
        <v>0</v>
      </c>
      <c r="EE23">
        <f ca="1">IF(ED23,COUNTIF(Coulisse!$QR:$QR,EA23),0)</f>
        <v>0</v>
      </c>
      <c r="EJ23" s="5">
        <f ca="1">Coulisse!$RV18</f>
        <v>18</v>
      </c>
      <c r="EK23" t="str">
        <f ca="1">IF(EN23,INDEX(Coulisse!$RQ:$RQ,EJ23),"")</f>
        <v>GREIGE</v>
      </c>
      <c r="EL23" s="62">
        <f ca="1">IF(EN23,INDEX(Coulisse!$RR:$RR,EJ23),0)</f>
        <v>7800</v>
      </c>
      <c r="EM23" s="63">
        <f ca="1">IF(EN23,INDEX(Coulisse!$RS:$RS,EJ23),0)</f>
        <v>180000</v>
      </c>
      <c r="EN23" t="b">
        <f t="shared" ca="1" si="37"/>
        <v>1</v>
      </c>
      <c r="EO23">
        <f ca="1">IF(EN23,COUNTIF(Coulisse!$RL:$RL,EK23),0)</f>
        <v>1</v>
      </c>
      <c r="ET23" s="5" t="e">
        <f ca="1">Coulisse!$SP18</f>
        <v>#N/A</v>
      </c>
      <c r="EU23" t="str">
        <f ca="1">IF(EX23,INDEX(Coulisse!$SK:$SK,ET23),"")</f>
        <v/>
      </c>
      <c r="EV23" s="62">
        <f ca="1">IF(EX23,INDEX(Coulisse!$SL:$SL,ET23),0)</f>
        <v>0</v>
      </c>
      <c r="EW23" s="63">
        <f ca="1">IF(EX23,INDEX(Coulisse!$SM:$SM,ET23),0)</f>
        <v>0</v>
      </c>
      <c r="EX23" t="b">
        <f t="shared" ca="1" si="38"/>
        <v>0</v>
      </c>
      <c r="EY23">
        <f ca="1">IF(EX23,COUNTIF(Coulisse!$SF:$SF,EU23),0)</f>
        <v>0</v>
      </c>
      <c r="FD23" s="5" t="e">
        <f ca="1">Coulisse!$TJ18</f>
        <v>#N/A</v>
      </c>
      <c r="FE23" t="str">
        <f ca="1">IF(FH23,INDEX(Coulisse!$TE:$TE,FD23),"")</f>
        <v/>
      </c>
      <c r="FF23" s="62">
        <f ca="1">IF(FH23,INDEX(Coulisse!$TF:$TF,FD23),0)</f>
        <v>0</v>
      </c>
      <c r="FG23" s="63">
        <f ca="1">IF(FH23,INDEX(Coulisse!$TG:$TG,FD23),0)</f>
        <v>0</v>
      </c>
      <c r="FH23" t="b">
        <f t="shared" ca="1" si="39"/>
        <v>0</v>
      </c>
      <c r="FI23">
        <f ca="1">IF(FH23,COUNTIF(Coulisse!$SZ:$SZ,FE23),0)</f>
        <v>0</v>
      </c>
      <c r="FN23" s="5" t="e">
        <f ca="1">Coulisse!$UD18</f>
        <v>#N/A</v>
      </c>
      <c r="FO23" t="str">
        <f ca="1">IF(FR23,INDEX(Coulisse!$TY:$TY,FN23),"")</f>
        <v/>
      </c>
      <c r="FP23" s="62">
        <f ca="1">IF(FR23,INDEX(Coulisse!$TZ:$TZ,FN23),0)</f>
        <v>0</v>
      </c>
      <c r="FQ23" s="63">
        <f ca="1">IF(FR23,INDEX(Coulisse!$UA:$UA,FN23),0)</f>
        <v>0</v>
      </c>
      <c r="FR23" t="b">
        <f t="shared" ca="1" si="40"/>
        <v>0</v>
      </c>
      <c r="FS23">
        <f ca="1">IF(FR23,COUNTIF(Coulisse!$TT:$TT,FO23),0)</f>
        <v>0</v>
      </c>
      <c r="FX23" s="5" t="e">
        <f ca="1">Coulisse!$UX18</f>
        <v>#N/A</v>
      </c>
      <c r="FY23" t="str">
        <f ca="1">IF(GB23,INDEX(Coulisse!$US:$US,FX23),"")</f>
        <v/>
      </c>
      <c r="FZ23" s="62">
        <f ca="1">IF(GB23,INDEX(Coulisse!$UT:$UT,FX23),0)</f>
        <v>0</v>
      </c>
      <c r="GA23" s="63">
        <f ca="1">IF(GB23,INDEX(Coulisse!$UU:$UU,FX23),0)</f>
        <v>0</v>
      </c>
      <c r="GB23" t="b">
        <f t="shared" ca="1" si="41"/>
        <v>0</v>
      </c>
      <c r="GC23">
        <f ca="1">IF(GB23,COUNTIF(Coulisse!$UN:$UN,FY23),0)</f>
        <v>0</v>
      </c>
      <c r="GH23" s="5" t="e">
        <f ca="1">Coulisse!$VR18</f>
        <v>#N/A</v>
      </c>
      <c r="GI23" t="str">
        <f ca="1">IF(GL23,INDEX(Coulisse!$VM:$VM,GH23),"")</f>
        <v/>
      </c>
      <c r="GJ23" s="62">
        <f ca="1">IF(GL23,INDEX(Coulisse!$VN:$VN,GH23),0)</f>
        <v>0</v>
      </c>
      <c r="GK23" s="63">
        <f ca="1">IF(GL23,INDEX(Coulisse!$VO:$VO,GH23),0)</f>
        <v>0</v>
      </c>
      <c r="GL23" t="b">
        <f t="shared" ca="1" si="42"/>
        <v>0</v>
      </c>
      <c r="GM23">
        <f ca="1">IF(GL23,COUNTIF(Coulisse!$VH:$VH,GI23),0)</f>
        <v>0</v>
      </c>
      <c r="GR23" s="5" t="e">
        <f ca="1">Coulisse!$WL18</f>
        <v>#N/A</v>
      </c>
      <c r="GS23" t="str">
        <f ca="1">IF(GV23,INDEX(Coulisse!$WG:$WG,GR23),"")</f>
        <v/>
      </c>
      <c r="GT23" s="62">
        <f ca="1">IF(GV23,INDEX(Coulisse!$WH:$WH,GR23),0)</f>
        <v>0</v>
      </c>
      <c r="GU23" s="63">
        <f ca="1">IF(GV23,INDEX(Coulisse!$WI:$WI,GR23),0)</f>
        <v>0</v>
      </c>
      <c r="GV23" t="b">
        <f t="shared" ca="1" si="43"/>
        <v>0</v>
      </c>
      <c r="GW23">
        <f ca="1">IF(GV23,COUNTIF(Coulisse!$WB:$WB,GS23),0)</f>
        <v>0</v>
      </c>
      <c r="HB23" s="5" t="e">
        <f ca="1">Coulisse!$XF18</f>
        <v>#N/A</v>
      </c>
      <c r="HC23" t="str">
        <f ca="1">IF(HF23,INDEX(Coulisse!$XA:$XA,HB23),"")</f>
        <v/>
      </c>
      <c r="HD23" s="62">
        <f ca="1">IF(HF23,INDEX(Coulisse!$XB:$XB,HB23),0)</f>
        <v>0</v>
      </c>
      <c r="HE23" s="63">
        <f ca="1">IF(HF23,INDEX(Coulisse!$XC:$XC,HB23),0)</f>
        <v>0</v>
      </c>
      <c r="HF23" t="b">
        <f t="shared" ca="1" si="44"/>
        <v>0</v>
      </c>
      <c r="HG23">
        <f ca="1">IF(HF23,COUNTIF(Coulisse!$WV:$WV,HC23),0)</f>
        <v>0</v>
      </c>
    </row>
    <row r="24" spans="20:215" x14ac:dyDescent="0.3">
      <c r="T24" s="5" t="e">
        <f ca="1">Coulisse!$IP19</f>
        <v>#N/A</v>
      </c>
      <c r="U24" t="str">
        <f ca="1">IF(X24,INDEX(Coulisse!$IK:$IK,T24),"")</f>
        <v/>
      </c>
      <c r="V24" s="62">
        <f ca="1">IF(X24,INDEX(Coulisse!$IL:$IL,T24),0)</f>
        <v>0</v>
      </c>
      <c r="W24" s="63">
        <f ca="1">IF(X24,INDEX(Coulisse!$IM:$IM,T24),0)</f>
        <v>0</v>
      </c>
      <c r="X24" t="b">
        <f t="shared" ca="1" si="45"/>
        <v>0</v>
      </c>
      <c r="Y24">
        <f ca="1">IF(X24,COUNTIF(Coulisse!$IF:$IF,U24),0)</f>
        <v>0</v>
      </c>
      <c r="AD24" s="5" t="e">
        <f ca="1">Coulisse!$JJ19</f>
        <v>#N/A</v>
      </c>
      <c r="AE24" t="str">
        <f ca="1">IF(AH24,INDEX(Coulisse!$JE:$JE,AD24),"")</f>
        <v/>
      </c>
      <c r="AF24" s="62">
        <f ca="1">IF(AH24,INDEX(Coulisse!$JF:$JF,AD24),0)</f>
        <v>0</v>
      </c>
      <c r="AG24" s="63">
        <f ca="1">IF(AH24,INDEX(Coulisse!$JG:$JG,AD24),0)</f>
        <v>0</v>
      </c>
      <c r="AH24" t="b">
        <f t="shared" ca="1" si="26"/>
        <v>0</v>
      </c>
      <c r="AI24">
        <f ca="1">IF(AH24,COUNTIF(Coulisse!$IZ:$IZ,AE24),0)</f>
        <v>0</v>
      </c>
      <c r="AN24" s="5" t="e">
        <f ca="1">Coulisse!$KD19</f>
        <v>#N/A</v>
      </c>
      <c r="AO24" t="str">
        <f ca="1">IF(AR24,INDEX(Coulisse!$JY:$JY,AN24),"")</f>
        <v/>
      </c>
      <c r="AP24" s="62">
        <f ca="1">IF(AR24,INDEX(Coulisse!$JZ:$JZ,AN24),0)</f>
        <v>0</v>
      </c>
      <c r="AQ24" s="63">
        <f ca="1">IF(AR24,INDEX(Coulisse!$KA:$KA,AN24),0)</f>
        <v>0</v>
      </c>
      <c r="AR24" t="b">
        <f t="shared" ca="1" si="27"/>
        <v>0</v>
      </c>
      <c r="AS24">
        <f ca="1">IF(AR24,COUNTIF(Coulisse!$JT:$JT,AO24),0)</f>
        <v>0</v>
      </c>
      <c r="AX24" s="5" t="e">
        <f ca="1">Coulisse!$KX19</f>
        <v>#N/A</v>
      </c>
      <c r="AY24" t="str">
        <f ca="1">IF(BB24,INDEX(Coulisse!$KS:$KS,AX24),"")</f>
        <v/>
      </c>
      <c r="AZ24" s="62">
        <f ca="1">IF(BB24,INDEX(Coulisse!$KT:$KT,AX24),0)</f>
        <v>0</v>
      </c>
      <c r="BA24" s="63">
        <f ca="1">IF(BB24,INDEX(Coulisse!$KU:$KU,AX24),0)</f>
        <v>0</v>
      </c>
      <c r="BB24" t="b">
        <f t="shared" ca="1" si="28"/>
        <v>0</v>
      </c>
      <c r="BC24">
        <f ca="1">IF(BB24,COUNTIF(Coulisse!$KN:$KN,AY24),0)</f>
        <v>0</v>
      </c>
      <c r="BH24" s="5" t="e">
        <f ca="1">Coulisse!$LR19</f>
        <v>#N/A</v>
      </c>
      <c r="BI24" t="str">
        <f ca="1">IF(BL24,INDEX(Coulisse!$LM:$LM,BH24),"")</f>
        <v/>
      </c>
      <c r="BJ24" s="62">
        <f ca="1">IF(BL24,INDEX(Coulisse!$LN:$LN,BH24),0)</f>
        <v>0</v>
      </c>
      <c r="BK24" s="63">
        <f ca="1">IF(BL24,INDEX(Coulisse!$LO:$LO,BH24),0)</f>
        <v>0</v>
      </c>
      <c r="BL24" t="b">
        <f t="shared" ca="1" si="46"/>
        <v>0</v>
      </c>
      <c r="BM24">
        <f ca="1">IF(BL24,COUNTIF(Coulisse!$LH:$LH,BI24),0)</f>
        <v>0</v>
      </c>
      <c r="BR24" s="5" t="e">
        <f ca="1">Coulisse!$ML19</f>
        <v>#N/A</v>
      </c>
      <c r="BS24" t="str">
        <f ca="1">IF(BV24,INDEX(Coulisse!$MG:$MG,BR24),"")</f>
        <v/>
      </c>
      <c r="BT24" s="62">
        <f ca="1">IF(BV24,INDEX(Coulisse!$MH:$MH,BR24),0)</f>
        <v>0</v>
      </c>
      <c r="BU24" s="63">
        <f ca="1">IF(BV24,INDEX(Coulisse!$MI:$MI,BR24),0)</f>
        <v>0</v>
      </c>
      <c r="BV24" t="b">
        <f t="shared" ca="1" si="30"/>
        <v>0</v>
      </c>
      <c r="BW24">
        <f ca="1">IF(BV24,COUNTIF(Coulisse!$MB:$MB,BS24),0)</f>
        <v>0</v>
      </c>
      <c r="CB24" s="5" t="e">
        <f ca="1">Coulisse!$NF19</f>
        <v>#N/A</v>
      </c>
      <c r="CC24" t="str">
        <f ca="1">IF(CF24,INDEX(Coulisse!$NA:$NA,CB24),"")</f>
        <v/>
      </c>
      <c r="CD24" s="62">
        <f ca="1">IF(CF24,INDEX(Coulisse!$NB:$NB,CB24),0)</f>
        <v>0</v>
      </c>
      <c r="CE24" s="63">
        <f ca="1">IF(CF24,INDEX(Coulisse!$NC:$NC,CB24),0)</f>
        <v>0</v>
      </c>
      <c r="CF24" t="b">
        <f t="shared" ca="1" si="31"/>
        <v>0</v>
      </c>
      <c r="CG24">
        <f ca="1">IF(CF24,COUNTIF(Coulisse!$MV:$MV,CC24),0)</f>
        <v>0</v>
      </c>
      <c r="CL24" s="5" t="e">
        <f ca="1">Coulisse!$NZ19</f>
        <v>#N/A</v>
      </c>
      <c r="CM24" t="str">
        <f ca="1">IF(CP24,INDEX(Coulisse!$NU:$NU,CL24),"")</f>
        <v/>
      </c>
      <c r="CN24" s="62">
        <f ca="1">IF(CP24,INDEX(Coulisse!$NV:$NV,CL24),0)</f>
        <v>0</v>
      </c>
      <c r="CO24" s="63">
        <f ca="1">IF(CP24,INDEX(Coulisse!$NW:$NW,CL24),0)</f>
        <v>0</v>
      </c>
      <c r="CP24" t="b">
        <f t="shared" ca="1" si="32"/>
        <v>0</v>
      </c>
      <c r="CQ24">
        <f ca="1">IF(CP24,COUNTIF(Coulisse!$NP:$NP,CM24),0)</f>
        <v>0</v>
      </c>
      <c r="CV24" s="5" t="e">
        <f ca="1">Coulisse!$OT19</f>
        <v>#N/A</v>
      </c>
      <c r="CW24" t="str">
        <f ca="1">IF(CZ24,INDEX(Coulisse!$OO:$OO,CV24),"")</f>
        <v/>
      </c>
      <c r="CX24" s="62">
        <f ca="1">IF(CZ24,INDEX(Coulisse!$OP:$OP,CV24),0)</f>
        <v>0</v>
      </c>
      <c r="CY24" s="63">
        <f ca="1">IF(CZ24,INDEX(Coulisse!$OQ:$OQ,CV24),0)</f>
        <v>0</v>
      </c>
      <c r="CZ24" t="b">
        <f t="shared" ca="1" si="33"/>
        <v>0</v>
      </c>
      <c r="DA24">
        <f ca="1">IF(CZ24,COUNTIF(Coulisse!$OJ:$OJ,CW24),0)</f>
        <v>0</v>
      </c>
      <c r="DF24" s="5" t="e">
        <f ca="1">Coulisse!$PN19</f>
        <v>#N/A</v>
      </c>
      <c r="DG24" t="str">
        <f ca="1">IF(DJ24,INDEX(Coulisse!$PI:$PI,DF24),"")</f>
        <v/>
      </c>
      <c r="DH24" s="62">
        <f ca="1">IF(DJ24,INDEX(Coulisse!$PJ:$PJ,DF24),0)</f>
        <v>0</v>
      </c>
      <c r="DI24" s="63">
        <f ca="1">IF(DJ24,INDEX(Coulisse!$PK:$PK,DF24),0)</f>
        <v>0</v>
      </c>
      <c r="DJ24" t="b">
        <f t="shared" ca="1" si="34"/>
        <v>0</v>
      </c>
      <c r="DK24">
        <f ca="1">IF(DJ24,COUNTIF(Coulisse!$PD:$PD,DG24),0)</f>
        <v>0</v>
      </c>
      <c r="DP24" s="5" t="e">
        <f ca="1">Coulisse!$QH19</f>
        <v>#N/A</v>
      </c>
      <c r="DQ24" t="str">
        <f ca="1">IF(DT24,INDEX(Coulisse!$QC:$QC,DP24),"")</f>
        <v/>
      </c>
      <c r="DR24" s="62">
        <f ca="1">IF(DT24,INDEX(Coulisse!$QD:$QD,DP24),0)</f>
        <v>0</v>
      </c>
      <c r="DS24" s="63">
        <f ca="1">IF(DT24,INDEX(Coulisse!$QE:$QE,DP24),0)</f>
        <v>0</v>
      </c>
      <c r="DT24" t="b">
        <f t="shared" ca="1" si="35"/>
        <v>0</v>
      </c>
      <c r="DU24">
        <f ca="1">IF(DT24,COUNTIF(Coulisse!$PX:$PX,DQ24),0)</f>
        <v>0</v>
      </c>
      <c r="DZ24" s="5" t="e">
        <f ca="1">Coulisse!$RB19</f>
        <v>#N/A</v>
      </c>
      <c r="EA24" t="str">
        <f ca="1">IF(ED24,INDEX(Coulisse!$QW:$QW,DZ24),"")</f>
        <v/>
      </c>
      <c r="EB24" s="62">
        <f ca="1">IF(ED24,INDEX(Coulisse!$QX:$QX,DZ24),0)</f>
        <v>0</v>
      </c>
      <c r="EC24" s="63">
        <f ca="1">IF(ED24,INDEX(Coulisse!$QY:$QY,DZ24),0)</f>
        <v>0</v>
      </c>
      <c r="ED24" t="b">
        <f t="shared" ca="1" si="36"/>
        <v>0</v>
      </c>
      <c r="EE24">
        <f ca="1">IF(ED24,COUNTIF(Coulisse!$QR:$QR,EA24),0)</f>
        <v>0</v>
      </c>
      <c r="EJ24" s="5">
        <f ca="1">Coulisse!$RV19</f>
        <v>17</v>
      </c>
      <c r="EK24" t="str">
        <f ca="1">IF(EN24,INDEX(Coulisse!$RQ:$RQ,EJ24),"")</f>
        <v>TABACO/TAUPE</v>
      </c>
      <c r="EL24" s="62">
        <f ca="1">IF(EN24,INDEX(Coulisse!$RR:$RR,EJ24),0)</f>
        <v>1650</v>
      </c>
      <c r="EM24" s="63">
        <f ca="1">IF(EN24,INDEX(Coulisse!$RS:$RS,EJ24),0)</f>
        <v>28000</v>
      </c>
      <c r="EN24" t="b">
        <f t="shared" ca="1" si="37"/>
        <v>1</v>
      </c>
      <c r="EO24">
        <f ca="1">IF(EN24,COUNTIF(Coulisse!$RL:$RL,EK24),0)</f>
        <v>1</v>
      </c>
      <c r="ET24" s="5" t="e">
        <f ca="1">Coulisse!$SP19</f>
        <v>#N/A</v>
      </c>
      <c r="EU24" t="str">
        <f ca="1">IF(EX24,INDEX(Coulisse!$SK:$SK,ET24),"")</f>
        <v/>
      </c>
      <c r="EV24" s="62">
        <f ca="1">IF(EX24,INDEX(Coulisse!$SL:$SL,ET24),0)</f>
        <v>0</v>
      </c>
      <c r="EW24" s="63">
        <f ca="1">IF(EX24,INDEX(Coulisse!$SM:$SM,ET24),0)</f>
        <v>0</v>
      </c>
      <c r="EX24" t="b">
        <f t="shared" ca="1" si="38"/>
        <v>0</v>
      </c>
      <c r="EY24">
        <f ca="1">IF(EX24,COUNTIF(Coulisse!$SF:$SF,EU24),0)</f>
        <v>0</v>
      </c>
      <c r="FD24" s="5" t="e">
        <f ca="1">Coulisse!$TJ19</f>
        <v>#N/A</v>
      </c>
      <c r="FE24" t="str">
        <f ca="1">IF(FH24,INDEX(Coulisse!$TE:$TE,FD24),"")</f>
        <v/>
      </c>
      <c r="FF24" s="62">
        <f ca="1">IF(FH24,INDEX(Coulisse!$TF:$TF,FD24),0)</f>
        <v>0</v>
      </c>
      <c r="FG24" s="63">
        <f ca="1">IF(FH24,INDEX(Coulisse!$TG:$TG,FD24),0)</f>
        <v>0</v>
      </c>
      <c r="FH24" t="b">
        <f t="shared" ca="1" si="39"/>
        <v>0</v>
      </c>
      <c r="FI24">
        <f ca="1">IF(FH24,COUNTIF(Coulisse!$SZ:$SZ,FE24),0)</f>
        <v>0</v>
      </c>
      <c r="FN24" s="5" t="e">
        <f ca="1">Coulisse!$UD19</f>
        <v>#N/A</v>
      </c>
      <c r="FO24" t="str">
        <f ca="1">IF(FR24,INDEX(Coulisse!$TY:$TY,FN24),"")</f>
        <v/>
      </c>
      <c r="FP24" s="62">
        <f ca="1">IF(FR24,INDEX(Coulisse!$TZ:$TZ,FN24),0)</f>
        <v>0</v>
      </c>
      <c r="FQ24" s="63">
        <f ca="1">IF(FR24,INDEX(Coulisse!$UA:$UA,FN24),0)</f>
        <v>0</v>
      </c>
      <c r="FR24" t="b">
        <f t="shared" ca="1" si="40"/>
        <v>0</v>
      </c>
      <c r="FS24">
        <f ca="1">IF(FR24,COUNTIF(Coulisse!$TT:$TT,FO24),0)</f>
        <v>0</v>
      </c>
      <c r="FX24" s="5" t="e">
        <f ca="1">Coulisse!$UX19</f>
        <v>#N/A</v>
      </c>
      <c r="FY24" t="str">
        <f ca="1">IF(GB24,INDEX(Coulisse!$US:$US,FX24),"")</f>
        <v/>
      </c>
      <c r="FZ24" s="62">
        <f ca="1">IF(GB24,INDEX(Coulisse!$UT:$UT,FX24),0)</f>
        <v>0</v>
      </c>
      <c r="GA24" s="63">
        <f ca="1">IF(GB24,INDEX(Coulisse!$UU:$UU,FX24),0)</f>
        <v>0</v>
      </c>
      <c r="GB24" t="b">
        <f t="shared" ca="1" si="41"/>
        <v>0</v>
      </c>
      <c r="GC24">
        <f ca="1">IF(GB24,COUNTIF(Coulisse!$UN:$UN,FY24),0)</f>
        <v>0</v>
      </c>
      <c r="GH24" s="5" t="e">
        <f ca="1">Coulisse!$VR19</f>
        <v>#N/A</v>
      </c>
      <c r="GI24" t="str">
        <f ca="1">IF(GL24,INDEX(Coulisse!$VM:$VM,GH24),"")</f>
        <v/>
      </c>
      <c r="GJ24" s="62">
        <f ca="1">IF(GL24,INDEX(Coulisse!$VN:$VN,GH24),0)</f>
        <v>0</v>
      </c>
      <c r="GK24" s="63">
        <f ca="1">IF(GL24,INDEX(Coulisse!$VO:$VO,GH24),0)</f>
        <v>0</v>
      </c>
      <c r="GL24" t="b">
        <f t="shared" ca="1" si="42"/>
        <v>0</v>
      </c>
      <c r="GM24">
        <f ca="1">IF(GL24,COUNTIF(Coulisse!$VH:$VH,GI24),0)</f>
        <v>0</v>
      </c>
      <c r="GR24" s="5" t="e">
        <f ca="1">Coulisse!$WL19</f>
        <v>#N/A</v>
      </c>
      <c r="GS24" t="str">
        <f ca="1">IF(GV24,INDEX(Coulisse!$WG:$WG,GR24),"")</f>
        <v/>
      </c>
      <c r="GT24" s="62">
        <f ca="1">IF(GV24,INDEX(Coulisse!$WH:$WH,GR24),0)</f>
        <v>0</v>
      </c>
      <c r="GU24" s="63">
        <f ca="1">IF(GV24,INDEX(Coulisse!$WI:$WI,GR24),0)</f>
        <v>0</v>
      </c>
      <c r="GV24" t="b">
        <f t="shared" ca="1" si="43"/>
        <v>0</v>
      </c>
      <c r="GW24">
        <f ca="1">IF(GV24,COUNTIF(Coulisse!$WB:$WB,GS24),0)</f>
        <v>0</v>
      </c>
      <c r="HB24" s="5" t="e">
        <f ca="1">Coulisse!$XF19</f>
        <v>#N/A</v>
      </c>
      <c r="HC24" t="str">
        <f ca="1">IF(HF24,INDEX(Coulisse!$XA:$XA,HB24),"")</f>
        <v/>
      </c>
      <c r="HD24" s="62">
        <f ca="1">IF(HF24,INDEX(Coulisse!$XB:$XB,HB24),0)</f>
        <v>0</v>
      </c>
      <c r="HE24" s="63">
        <f ca="1">IF(HF24,INDEX(Coulisse!$XC:$XC,HB24),0)</f>
        <v>0</v>
      </c>
      <c r="HF24" t="b">
        <f t="shared" ca="1" si="44"/>
        <v>0</v>
      </c>
      <c r="HG24">
        <f ca="1">IF(HF24,COUNTIF(Coulisse!$WV:$WV,HC24),0)</f>
        <v>0</v>
      </c>
    </row>
    <row r="25" spans="20:215" x14ac:dyDescent="0.3">
      <c r="T25" s="5" t="e">
        <f ca="1">Coulisse!$IP20</f>
        <v>#N/A</v>
      </c>
      <c r="U25" t="str">
        <f ca="1">IF(X25,INDEX(Coulisse!$IK:$IK,T25),"")</f>
        <v/>
      </c>
      <c r="V25" s="62">
        <f ca="1">IF(X25,INDEX(Coulisse!$IL:$IL,T25),0)</f>
        <v>0</v>
      </c>
      <c r="W25" s="63">
        <f ca="1">IF(X25,INDEX(Coulisse!$IM:$IM,T25),0)</f>
        <v>0</v>
      </c>
      <c r="X25" t="b">
        <f t="shared" ca="1" si="45"/>
        <v>0</v>
      </c>
      <c r="Y25">
        <f ca="1">IF(X25,COUNTIF(Coulisse!$IF:$IF,U25),0)</f>
        <v>0</v>
      </c>
      <c r="AD25" s="5" t="e">
        <f ca="1">Coulisse!$JJ20</f>
        <v>#N/A</v>
      </c>
      <c r="AE25" t="str">
        <f ca="1">IF(AH25,INDEX(Coulisse!$JE:$JE,AD25),"")</f>
        <v/>
      </c>
      <c r="AF25" s="62">
        <f ca="1">IF(AH25,INDEX(Coulisse!$JF:$JF,AD25),0)</f>
        <v>0</v>
      </c>
      <c r="AG25" s="63">
        <f ca="1">IF(AH25,INDEX(Coulisse!$JG:$JG,AD25),0)</f>
        <v>0</v>
      </c>
      <c r="AH25" t="b">
        <f t="shared" ca="1" si="26"/>
        <v>0</v>
      </c>
      <c r="AI25">
        <f ca="1">IF(AH25,COUNTIF(Coulisse!$IZ:$IZ,AE25),0)</f>
        <v>0</v>
      </c>
      <c r="AN25" s="5" t="e">
        <f ca="1">Coulisse!$KD20</f>
        <v>#N/A</v>
      </c>
      <c r="AO25" t="str">
        <f ca="1">IF(AR25,INDEX(Coulisse!$JY:$JY,AN25),"")</f>
        <v/>
      </c>
      <c r="AP25" s="62">
        <f ca="1">IF(AR25,INDEX(Coulisse!$JZ:$JZ,AN25),0)</f>
        <v>0</v>
      </c>
      <c r="AQ25" s="63">
        <f ca="1">IF(AR25,INDEX(Coulisse!$KA:$KA,AN25),0)</f>
        <v>0</v>
      </c>
      <c r="AR25" t="b">
        <f t="shared" ca="1" si="27"/>
        <v>0</v>
      </c>
      <c r="AS25">
        <f ca="1">IF(AR25,COUNTIF(Coulisse!$JT:$JT,AO25),0)</f>
        <v>0</v>
      </c>
      <c r="AX25" s="5" t="e">
        <f ca="1">Coulisse!$KX20</f>
        <v>#N/A</v>
      </c>
      <c r="AY25" t="str">
        <f ca="1">IF(BB25,INDEX(Coulisse!$KS:$KS,AX25),"")</f>
        <v/>
      </c>
      <c r="AZ25" s="62">
        <f ca="1">IF(BB25,INDEX(Coulisse!$KT:$KT,AX25),0)</f>
        <v>0</v>
      </c>
      <c r="BA25" s="63">
        <f ca="1">IF(BB25,INDEX(Coulisse!$KU:$KU,AX25),0)</f>
        <v>0</v>
      </c>
      <c r="BB25" t="b">
        <f t="shared" ca="1" si="28"/>
        <v>0</v>
      </c>
      <c r="BC25">
        <f ca="1">IF(BB25,COUNTIF(Coulisse!$KN:$KN,AY25),0)</f>
        <v>0</v>
      </c>
      <c r="BH25" s="5" t="e">
        <f ca="1">Coulisse!$LR20</f>
        <v>#N/A</v>
      </c>
      <c r="BI25" t="str">
        <f ca="1">IF(BL25,INDEX(Coulisse!$LM:$LM,BH25),"")</f>
        <v/>
      </c>
      <c r="BJ25" s="62">
        <f ca="1">IF(BL25,INDEX(Coulisse!$LN:$LN,BH25),0)</f>
        <v>0</v>
      </c>
      <c r="BK25" s="63">
        <f ca="1">IF(BL25,INDEX(Coulisse!$LO:$LO,BH25),0)</f>
        <v>0</v>
      </c>
      <c r="BL25" t="b">
        <f t="shared" ca="1" si="46"/>
        <v>0</v>
      </c>
      <c r="BM25">
        <f ca="1">IF(BL25,COUNTIF(Coulisse!$LH:$LH,BI25),0)</f>
        <v>0</v>
      </c>
      <c r="BR25" s="5" t="e">
        <f ca="1">Coulisse!$ML20</f>
        <v>#N/A</v>
      </c>
      <c r="BS25" t="str">
        <f ca="1">IF(BV25,INDEX(Coulisse!$MG:$MG,BR25),"")</f>
        <v/>
      </c>
      <c r="BT25" s="62">
        <f ca="1">IF(BV25,INDEX(Coulisse!$MH:$MH,BR25),0)</f>
        <v>0</v>
      </c>
      <c r="BU25" s="63">
        <f ca="1">IF(BV25,INDEX(Coulisse!$MI:$MI,BR25),0)</f>
        <v>0</v>
      </c>
      <c r="BV25" t="b">
        <f t="shared" ca="1" si="30"/>
        <v>0</v>
      </c>
      <c r="BW25">
        <f ca="1">IF(BV25,COUNTIF(Coulisse!$MB:$MB,BS25),0)</f>
        <v>0</v>
      </c>
      <c r="CB25" s="5" t="e">
        <f ca="1">Coulisse!$NF20</f>
        <v>#N/A</v>
      </c>
      <c r="CC25" t="str">
        <f ca="1">IF(CF25,INDEX(Coulisse!$NA:$NA,CB25),"")</f>
        <v/>
      </c>
      <c r="CD25" s="62">
        <f ca="1">IF(CF25,INDEX(Coulisse!$NB:$NB,CB25),0)</f>
        <v>0</v>
      </c>
      <c r="CE25" s="63">
        <f ca="1">IF(CF25,INDEX(Coulisse!$NC:$NC,CB25),0)</f>
        <v>0</v>
      </c>
      <c r="CF25" t="b">
        <f t="shared" ca="1" si="31"/>
        <v>0</v>
      </c>
      <c r="CG25">
        <f ca="1">IF(CF25,COUNTIF(Coulisse!$MV:$MV,CC25),0)</f>
        <v>0</v>
      </c>
      <c r="CL25" s="5" t="e">
        <f ca="1">Coulisse!$NZ20</f>
        <v>#N/A</v>
      </c>
      <c r="CM25" t="str">
        <f ca="1">IF(CP25,INDEX(Coulisse!$NU:$NU,CL25),"")</f>
        <v/>
      </c>
      <c r="CN25" s="62">
        <f ca="1">IF(CP25,INDEX(Coulisse!$NV:$NV,CL25),0)</f>
        <v>0</v>
      </c>
      <c r="CO25" s="63">
        <f ca="1">IF(CP25,INDEX(Coulisse!$NW:$NW,CL25),0)</f>
        <v>0</v>
      </c>
      <c r="CP25" t="b">
        <f t="shared" ca="1" si="32"/>
        <v>0</v>
      </c>
      <c r="CQ25">
        <f ca="1">IF(CP25,COUNTIF(Coulisse!$NP:$NP,CM25),0)</f>
        <v>0</v>
      </c>
      <c r="CV25" s="5" t="e">
        <f ca="1">Coulisse!$OT20</f>
        <v>#N/A</v>
      </c>
      <c r="CW25" t="str">
        <f ca="1">IF(CZ25,INDEX(Coulisse!$OO:$OO,CV25),"")</f>
        <v/>
      </c>
      <c r="CX25" s="62">
        <f ca="1">IF(CZ25,INDEX(Coulisse!$OP:$OP,CV25),0)</f>
        <v>0</v>
      </c>
      <c r="CY25" s="63">
        <f ca="1">IF(CZ25,INDEX(Coulisse!$OQ:$OQ,CV25),0)</f>
        <v>0</v>
      </c>
      <c r="CZ25" t="b">
        <f t="shared" ca="1" si="33"/>
        <v>0</v>
      </c>
      <c r="DA25">
        <f ca="1">IF(CZ25,COUNTIF(Coulisse!$OJ:$OJ,CW25),0)</f>
        <v>0</v>
      </c>
      <c r="DF25" s="5" t="e">
        <f ca="1">Coulisse!$PN20</f>
        <v>#N/A</v>
      </c>
      <c r="DG25" t="str">
        <f ca="1">IF(DJ25,INDEX(Coulisse!$PI:$PI,DF25),"")</f>
        <v/>
      </c>
      <c r="DH25" s="62">
        <f ca="1">IF(DJ25,INDEX(Coulisse!$PJ:$PJ,DF25),0)</f>
        <v>0</v>
      </c>
      <c r="DI25" s="63">
        <f ca="1">IF(DJ25,INDEX(Coulisse!$PK:$PK,DF25),0)</f>
        <v>0</v>
      </c>
      <c r="DJ25" t="b">
        <f t="shared" ca="1" si="34"/>
        <v>0</v>
      </c>
      <c r="DK25">
        <f ca="1">IF(DJ25,COUNTIF(Coulisse!$PD:$PD,DG25),0)</f>
        <v>0</v>
      </c>
      <c r="DP25" s="5" t="e">
        <f ca="1">Coulisse!$QH20</f>
        <v>#N/A</v>
      </c>
      <c r="DQ25" t="str">
        <f ca="1">IF(DT25,INDEX(Coulisse!$QC:$QC,DP25),"")</f>
        <v/>
      </c>
      <c r="DR25" s="62">
        <f ca="1">IF(DT25,INDEX(Coulisse!$QD:$QD,DP25),0)</f>
        <v>0</v>
      </c>
      <c r="DS25" s="63">
        <f ca="1">IF(DT25,INDEX(Coulisse!$QE:$QE,DP25),0)</f>
        <v>0</v>
      </c>
      <c r="DT25" t="b">
        <f t="shared" ca="1" si="35"/>
        <v>0</v>
      </c>
      <c r="DU25">
        <f ca="1">IF(DT25,COUNTIF(Coulisse!$PX:$PX,DQ25),0)</f>
        <v>0</v>
      </c>
      <c r="DZ25" s="5" t="e">
        <f ca="1">Coulisse!$RB20</f>
        <v>#N/A</v>
      </c>
      <c r="EA25" t="str">
        <f ca="1">IF(ED25,INDEX(Coulisse!$QW:$QW,DZ25),"")</f>
        <v/>
      </c>
      <c r="EB25" s="62">
        <f ca="1">IF(ED25,INDEX(Coulisse!$QX:$QX,DZ25),0)</f>
        <v>0</v>
      </c>
      <c r="EC25" s="63">
        <f ca="1">IF(ED25,INDEX(Coulisse!$QY:$QY,DZ25),0)</f>
        <v>0</v>
      </c>
      <c r="ED25" t="b">
        <f t="shared" ca="1" si="36"/>
        <v>0</v>
      </c>
      <c r="EE25">
        <f ca="1">IF(ED25,COUNTIF(Coulisse!$QR:$QR,EA25),0)</f>
        <v>0</v>
      </c>
      <c r="EJ25" s="5" t="e">
        <f ca="1">Coulisse!$RV20</f>
        <v>#N/A</v>
      </c>
      <c r="EK25" t="str">
        <f ca="1">IF(EN25,INDEX(Coulisse!$RQ:$RQ,EJ25),"")</f>
        <v/>
      </c>
      <c r="EL25" s="62">
        <f ca="1">IF(EN25,INDEX(Coulisse!$RR:$RR,EJ25),0)</f>
        <v>0</v>
      </c>
      <c r="EM25" s="63">
        <f ca="1">IF(EN25,INDEX(Coulisse!$RS:$RS,EJ25),0)</f>
        <v>0</v>
      </c>
      <c r="EN25" t="b">
        <f t="shared" ca="1" si="37"/>
        <v>0</v>
      </c>
      <c r="EO25">
        <f ca="1">IF(EN25,COUNTIF(Coulisse!$RL:$RL,EK25),0)</f>
        <v>0</v>
      </c>
      <c r="ET25" s="5" t="e">
        <f ca="1">Coulisse!$SP20</f>
        <v>#N/A</v>
      </c>
      <c r="EU25" t="str">
        <f ca="1">IF(EX25,INDEX(Coulisse!$SK:$SK,ET25),"")</f>
        <v/>
      </c>
      <c r="EV25" s="62">
        <f ca="1">IF(EX25,INDEX(Coulisse!$SL:$SL,ET25),0)</f>
        <v>0</v>
      </c>
      <c r="EW25" s="63">
        <f ca="1">IF(EX25,INDEX(Coulisse!$SM:$SM,ET25),0)</f>
        <v>0</v>
      </c>
      <c r="EX25" t="b">
        <f t="shared" ca="1" si="38"/>
        <v>0</v>
      </c>
      <c r="EY25">
        <f ca="1">IF(EX25,COUNTIF(Coulisse!$SF:$SF,EU25),0)</f>
        <v>0</v>
      </c>
      <c r="FD25" s="5" t="e">
        <f ca="1">Coulisse!$TJ20</f>
        <v>#N/A</v>
      </c>
      <c r="FE25" t="str">
        <f ca="1">IF(FH25,INDEX(Coulisse!$TE:$TE,FD25),"")</f>
        <v/>
      </c>
      <c r="FF25" s="62">
        <f ca="1">IF(FH25,INDEX(Coulisse!$TF:$TF,FD25),0)</f>
        <v>0</v>
      </c>
      <c r="FG25" s="63">
        <f ca="1">IF(FH25,INDEX(Coulisse!$TG:$TG,FD25),0)</f>
        <v>0</v>
      </c>
      <c r="FH25" t="b">
        <f t="shared" ca="1" si="39"/>
        <v>0</v>
      </c>
      <c r="FI25">
        <f ca="1">IF(FH25,COUNTIF(Coulisse!$SZ:$SZ,FE25),0)</f>
        <v>0</v>
      </c>
      <c r="FN25" s="5" t="e">
        <f ca="1">Coulisse!$UD20</f>
        <v>#N/A</v>
      </c>
      <c r="FO25" t="str">
        <f ca="1">IF(FR25,INDEX(Coulisse!$TY:$TY,FN25),"")</f>
        <v/>
      </c>
      <c r="FP25" s="62">
        <f ca="1">IF(FR25,INDEX(Coulisse!$TZ:$TZ,FN25),0)</f>
        <v>0</v>
      </c>
      <c r="FQ25" s="63">
        <f ca="1">IF(FR25,INDEX(Coulisse!$UA:$UA,FN25),0)</f>
        <v>0</v>
      </c>
      <c r="FR25" t="b">
        <f t="shared" ca="1" si="40"/>
        <v>0</v>
      </c>
      <c r="FS25">
        <f ca="1">IF(FR25,COUNTIF(Coulisse!$TT:$TT,FO25),0)</f>
        <v>0</v>
      </c>
      <c r="FX25" s="5" t="e">
        <f ca="1">Coulisse!$UX20</f>
        <v>#N/A</v>
      </c>
      <c r="FY25" t="str">
        <f ca="1">IF(GB25,INDEX(Coulisse!$US:$US,FX25),"")</f>
        <v/>
      </c>
      <c r="FZ25" s="62">
        <f ca="1">IF(GB25,INDEX(Coulisse!$UT:$UT,FX25),0)</f>
        <v>0</v>
      </c>
      <c r="GA25" s="63">
        <f ca="1">IF(GB25,INDEX(Coulisse!$UU:$UU,FX25),0)</f>
        <v>0</v>
      </c>
      <c r="GB25" t="b">
        <f t="shared" ca="1" si="41"/>
        <v>0</v>
      </c>
      <c r="GC25">
        <f ca="1">IF(GB25,COUNTIF(Coulisse!$UN:$UN,FY25),0)</f>
        <v>0</v>
      </c>
      <c r="GH25" s="5" t="e">
        <f ca="1">Coulisse!$VR20</f>
        <v>#N/A</v>
      </c>
      <c r="GI25" t="str">
        <f ca="1">IF(GL25,INDEX(Coulisse!$VM:$VM,GH25),"")</f>
        <v/>
      </c>
      <c r="GJ25" s="62">
        <f ca="1">IF(GL25,INDEX(Coulisse!$VN:$VN,GH25),0)</f>
        <v>0</v>
      </c>
      <c r="GK25" s="63">
        <f ca="1">IF(GL25,INDEX(Coulisse!$VO:$VO,GH25),0)</f>
        <v>0</v>
      </c>
      <c r="GL25" t="b">
        <f t="shared" ca="1" si="42"/>
        <v>0</v>
      </c>
      <c r="GM25">
        <f ca="1">IF(GL25,COUNTIF(Coulisse!$VH:$VH,GI25),0)</f>
        <v>0</v>
      </c>
      <c r="GR25" s="5" t="e">
        <f ca="1">Coulisse!$WL20</f>
        <v>#N/A</v>
      </c>
      <c r="GS25" t="str">
        <f ca="1">IF(GV25,INDEX(Coulisse!$WG:$WG,GR25),"")</f>
        <v/>
      </c>
      <c r="GT25" s="62">
        <f ca="1">IF(GV25,INDEX(Coulisse!$WH:$WH,GR25),0)</f>
        <v>0</v>
      </c>
      <c r="GU25" s="63">
        <f ca="1">IF(GV25,INDEX(Coulisse!$WI:$WI,GR25),0)</f>
        <v>0</v>
      </c>
      <c r="GV25" t="b">
        <f t="shared" ca="1" si="43"/>
        <v>0</v>
      </c>
      <c r="GW25">
        <f ca="1">IF(GV25,COUNTIF(Coulisse!$WB:$WB,GS25),0)</f>
        <v>0</v>
      </c>
      <c r="HB25" s="5" t="e">
        <f ca="1">Coulisse!$XF20</f>
        <v>#N/A</v>
      </c>
      <c r="HC25" t="str">
        <f ca="1">IF(HF25,INDEX(Coulisse!$XA:$XA,HB25),"")</f>
        <v/>
      </c>
      <c r="HD25" s="62">
        <f ca="1">IF(HF25,INDEX(Coulisse!$XB:$XB,HB25),0)</f>
        <v>0</v>
      </c>
      <c r="HE25" s="63">
        <f ca="1">IF(HF25,INDEX(Coulisse!$XC:$XC,HB25),0)</f>
        <v>0</v>
      </c>
      <c r="HF25" t="b">
        <f t="shared" ca="1" si="44"/>
        <v>0</v>
      </c>
      <c r="HG25">
        <f ca="1">IF(HF25,COUNTIF(Coulisse!$WV:$WV,HC25),0)</f>
        <v>0</v>
      </c>
    </row>
    <row r="26" spans="20:215" x14ac:dyDescent="0.3">
      <c r="T26" s="5" t="e">
        <f ca="1">Coulisse!$IP21</f>
        <v>#N/A</v>
      </c>
      <c r="U26" t="str">
        <f ca="1">IF(X26,INDEX(Coulisse!$IK:$IK,T26),"")</f>
        <v/>
      </c>
      <c r="V26" s="62">
        <f ca="1">IF(X26,INDEX(Coulisse!$IL:$IL,T26),0)</f>
        <v>0</v>
      </c>
      <c r="W26" s="63">
        <f ca="1">IF(X26,INDEX(Coulisse!$IM:$IM,T26),0)</f>
        <v>0</v>
      </c>
      <c r="X26" t="b">
        <f t="shared" ca="1" si="45"/>
        <v>0</v>
      </c>
      <c r="Y26">
        <f ca="1">IF(X26,COUNTIF(Coulisse!$IF:$IF,U26),0)</f>
        <v>0</v>
      </c>
      <c r="AD26" s="5" t="e">
        <f ca="1">Coulisse!$JJ21</f>
        <v>#N/A</v>
      </c>
      <c r="AE26" t="str">
        <f ca="1">IF(AH26,INDEX(Coulisse!$JE:$JE,AD26),"")</f>
        <v/>
      </c>
      <c r="AF26" s="62">
        <f ca="1">IF(AH26,INDEX(Coulisse!$JF:$JF,AD26),0)</f>
        <v>0</v>
      </c>
      <c r="AG26" s="63">
        <f ca="1">IF(AH26,INDEX(Coulisse!$JG:$JG,AD26),0)</f>
        <v>0</v>
      </c>
      <c r="AH26" t="b">
        <f t="shared" ca="1" si="26"/>
        <v>0</v>
      </c>
      <c r="AI26">
        <f ca="1">IF(AH26,COUNTIF(Coulisse!$IZ:$IZ,AE26),0)</f>
        <v>0</v>
      </c>
      <c r="AN26" s="5" t="e">
        <f ca="1">Coulisse!$KD21</f>
        <v>#N/A</v>
      </c>
      <c r="AO26" t="str">
        <f ca="1">IF(AR26,INDEX(Coulisse!$JY:$JY,AN26),"")</f>
        <v/>
      </c>
      <c r="AP26" s="62">
        <f ca="1">IF(AR26,INDEX(Coulisse!$JZ:$JZ,AN26),0)</f>
        <v>0</v>
      </c>
      <c r="AQ26" s="63">
        <f ca="1">IF(AR26,INDEX(Coulisse!$KA:$KA,AN26),0)</f>
        <v>0</v>
      </c>
      <c r="AR26" t="b">
        <f t="shared" ca="1" si="27"/>
        <v>0</v>
      </c>
      <c r="AS26">
        <f ca="1">IF(AR26,COUNTIF(Coulisse!$JT:$JT,AO26),0)</f>
        <v>0</v>
      </c>
      <c r="AX26" s="5" t="e">
        <f ca="1">Coulisse!$KX21</f>
        <v>#N/A</v>
      </c>
      <c r="AY26" t="str">
        <f ca="1">IF(BB26,INDEX(Coulisse!$KS:$KS,AX26),"")</f>
        <v/>
      </c>
      <c r="AZ26" s="62">
        <f ca="1">IF(BB26,INDEX(Coulisse!$KT:$KT,AX26),0)</f>
        <v>0</v>
      </c>
      <c r="BA26" s="63">
        <f ca="1">IF(BB26,INDEX(Coulisse!$KU:$KU,AX26),0)</f>
        <v>0</v>
      </c>
      <c r="BB26" t="b">
        <f t="shared" ca="1" si="28"/>
        <v>0</v>
      </c>
      <c r="BC26">
        <f ca="1">IF(BB26,COUNTIF(Coulisse!$KN:$KN,AY26),0)</f>
        <v>0</v>
      </c>
      <c r="BH26" s="5" t="e">
        <f ca="1">Coulisse!$LR21</f>
        <v>#N/A</v>
      </c>
      <c r="BI26" t="str">
        <f ca="1">IF(BL26,INDEX(Coulisse!$LM:$LM,BH26),"")</f>
        <v/>
      </c>
      <c r="BJ26" s="62">
        <f ca="1">IF(BL26,INDEX(Coulisse!$LN:$LN,BH26),0)</f>
        <v>0</v>
      </c>
      <c r="BK26" s="63">
        <f ca="1">IF(BL26,INDEX(Coulisse!$LO:$LO,BH26),0)</f>
        <v>0</v>
      </c>
      <c r="BL26" t="b">
        <f t="shared" ca="1" si="46"/>
        <v>0</v>
      </c>
      <c r="BM26">
        <f ca="1">IF(BL26,COUNTIF(Coulisse!$LH:$LH,BI26),0)</f>
        <v>0</v>
      </c>
      <c r="BR26" s="5" t="e">
        <f ca="1">Coulisse!$ML21</f>
        <v>#N/A</v>
      </c>
      <c r="BS26" t="str">
        <f ca="1">IF(BV26,INDEX(Coulisse!$MG:$MG,BR26),"")</f>
        <v/>
      </c>
      <c r="BT26" s="62">
        <f ca="1">IF(BV26,INDEX(Coulisse!$MH:$MH,BR26),0)</f>
        <v>0</v>
      </c>
      <c r="BU26" s="63">
        <f ca="1">IF(BV26,INDEX(Coulisse!$MI:$MI,BR26),0)</f>
        <v>0</v>
      </c>
      <c r="BV26" t="b">
        <f t="shared" ca="1" si="30"/>
        <v>0</v>
      </c>
      <c r="BW26">
        <f ca="1">IF(BV26,COUNTIF(Coulisse!$MB:$MB,BS26),0)</f>
        <v>0</v>
      </c>
      <c r="CB26" s="5" t="e">
        <f ca="1">Coulisse!$NF21</f>
        <v>#N/A</v>
      </c>
      <c r="CC26" t="str">
        <f ca="1">IF(CF26,INDEX(Coulisse!$NA:$NA,CB26),"")</f>
        <v/>
      </c>
      <c r="CD26" s="62">
        <f ca="1">IF(CF26,INDEX(Coulisse!$NB:$NB,CB26),0)</f>
        <v>0</v>
      </c>
      <c r="CE26" s="63">
        <f ca="1">IF(CF26,INDEX(Coulisse!$NC:$NC,CB26),0)</f>
        <v>0</v>
      </c>
      <c r="CF26" t="b">
        <f t="shared" ca="1" si="31"/>
        <v>0</v>
      </c>
      <c r="CG26">
        <f ca="1">IF(CF26,COUNTIF(Coulisse!$MV:$MV,CC26),0)</f>
        <v>0</v>
      </c>
      <c r="CL26" s="5" t="e">
        <f ca="1">Coulisse!$NZ21</f>
        <v>#N/A</v>
      </c>
      <c r="CM26" t="str">
        <f ca="1">IF(CP26,INDEX(Coulisse!$NU:$NU,CL26),"")</f>
        <v/>
      </c>
      <c r="CN26" s="62">
        <f ca="1">IF(CP26,INDEX(Coulisse!$NV:$NV,CL26),0)</f>
        <v>0</v>
      </c>
      <c r="CO26" s="63">
        <f ca="1">IF(CP26,INDEX(Coulisse!$NW:$NW,CL26),0)</f>
        <v>0</v>
      </c>
      <c r="CP26" t="b">
        <f t="shared" ca="1" si="32"/>
        <v>0</v>
      </c>
      <c r="CQ26">
        <f ca="1">IF(CP26,COUNTIF(Coulisse!$NP:$NP,CM26),0)</f>
        <v>0</v>
      </c>
      <c r="CV26" s="5" t="e">
        <f ca="1">Coulisse!$OT21</f>
        <v>#N/A</v>
      </c>
      <c r="CW26" t="str">
        <f ca="1">IF(CZ26,INDEX(Coulisse!$OO:$OO,CV26),"")</f>
        <v/>
      </c>
      <c r="CX26" s="62">
        <f ca="1">IF(CZ26,INDEX(Coulisse!$OP:$OP,CV26),0)</f>
        <v>0</v>
      </c>
      <c r="CY26" s="63">
        <f ca="1">IF(CZ26,INDEX(Coulisse!$OQ:$OQ,CV26),0)</f>
        <v>0</v>
      </c>
      <c r="CZ26" t="b">
        <f t="shared" ca="1" si="33"/>
        <v>0</v>
      </c>
      <c r="DA26">
        <f ca="1">IF(CZ26,COUNTIF(Coulisse!$OJ:$OJ,CW26),0)</f>
        <v>0</v>
      </c>
      <c r="DF26" s="5" t="e">
        <f ca="1">Coulisse!$PN21</f>
        <v>#N/A</v>
      </c>
      <c r="DG26" t="str">
        <f ca="1">IF(DJ26,INDEX(Coulisse!$PI:$PI,DF26),"")</f>
        <v/>
      </c>
      <c r="DH26" s="62">
        <f ca="1">IF(DJ26,INDEX(Coulisse!$PJ:$PJ,DF26),0)</f>
        <v>0</v>
      </c>
      <c r="DI26" s="63">
        <f ca="1">IF(DJ26,INDEX(Coulisse!$PK:$PK,DF26),0)</f>
        <v>0</v>
      </c>
      <c r="DJ26" t="b">
        <f t="shared" ca="1" si="34"/>
        <v>0</v>
      </c>
      <c r="DK26">
        <f ca="1">IF(DJ26,COUNTIF(Coulisse!$PD:$PD,DG26),0)</f>
        <v>0</v>
      </c>
      <c r="DP26" s="5" t="e">
        <f ca="1">Coulisse!$QH21</f>
        <v>#N/A</v>
      </c>
      <c r="DQ26" t="str">
        <f ca="1">IF(DT26,INDEX(Coulisse!$QC:$QC,DP26),"")</f>
        <v/>
      </c>
      <c r="DR26" s="62">
        <f ca="1">IF(DT26,INDEX(Coulisse!$QD:$QD,DP26),0)</f>
        <v>0</v>
      </c>
      <c r="DS26" s="63">
        <f ca="1">IF(DT26,INDEX(Coulisse!$QE:$QE,DP26),0)</f>
        <v>0</v>
      </c>
      <c r="DT26" t="b">
        <f t="shared" ca="1" si="35"/>
        <v>0</v>
      </c>
      <c r="DU26">
        <f ca="1">IF(DT26,COUNTIF(Coulisse!$PX:$PX,DQ26),0)</f>
        <v>0</v>
      </c>
      <c r="DZ26" s="5" t="e">
        <f ca="1">Coulisse!$RB21</f>
        <v>#N/A</v>
      </c>
      <c r="EA26" t="str">
        <f ca="1">IF(ED26,INDEX(Coulisse!$QW:$QW,DZ26),"")</f>
        <v/>
      </c>
      <c r="EB26" s="62">
        <f ca="1">IF(ED26,INDEX(Coulisse!$QX:$QX,DZ26),0)</f>
        <v>0</v>
      </c>
      <c r="EC26" s="63">
        <f ca="1">IF(ED26,INDEX(Coulisse!$QY:$QY,DZ26),0)</f>
        <v>0</v>
      </c>
      <c r="ED26" t="b">
        <f t="shared" ca="1" si="36"/>
        <v>0</v>
      </c>
      <c r="EE26">
        <f ca="1">IF(ED26,COUNTIF(Coulisse!$QR:$QR,EA26),0)</f>
        <v>0</v>
      </c>
      <c r="EJ26" s="5" t="e">
        <f ca="1">Coulisse!$RV21</f>
        <v>#N/A</v>
      </c>
      <c r="EK26" t="str">
        <f ca="1">IF(EN26,INDEX(Coulisse!$RQ:$RQ,EJ26),"")</f>
        <v/>
      </c>
      <c r="EL26" s="62">
        <f ca="1">IF(EN26,INDEX(Coulisse!$RR:$RR,EJ26),0)</f>
        <v>0</v>
      </c>
      <c r="EM26" s="63">
        <f ca="1">IF(EN26,INDEX(Coulisse!$RS:$RS,EJ26),0)</f>
        <v>0</v>
      </c>
      <c r="EN26" t="b">
        <f t="shared" ca="1" si="37"/>
        <v>0</v>
      </c>
      <c r="EO26">
        <f ca="1">IF(EN26,COUNTIF(Coulisse!$RL:$RL,EK26),0)</f>
        <v>0</v>
      </c>
      <c r="ET26" s="5" t="e">
        <f ca="1">Coulisse!$SP21</f>
        <v>#N/A</v>
      </c>
      <c r="EU26" t="str">
        <f ca="1">IF(EX26,INDEX(Coulisse!$SK:$SK,ET26),"")</f>
        <v/>
      </c>
      <c r="EV26" s="62">
        <f ca="1">IF(EX26,INDEX(Coulisse!$SL:$SL,ET26),0)</f>
        <v>0</v>
      </c>
      <c r="EW26" s="63">
        <f ca="1">IF(EX26,INDEX(Coulisse!$SM:$SM,ET26),0)</f>
        <v>0</v>
      </c>
      <c r="EX26" t="b">
        <f t="shared" ca="1" si="38"/>
        <v>0</v>
      </c>
      <c r="EY26">
        <f ca="1">IF(EX26,COUNTIF(Coulisse!$SF:$SF,EU26),0)</f>
        <v>0</v>
      </c>
      <c r="FD26" s="5" t="e">
        <f ca="1">Coulisse!$TJ21</f>
        <v>#N/A</v>
      </c>
      <c r="FE26" t="str">
        <f ca="1">IF(FH26,INDEX(Coulisse!$TE:$TE,FD26),"")</f>
        <v/>
      </c>
      <c r="FF26" s="62">
        <f ca="1">IF(FH26,INDEX(Coulisse!$TF:$TF,FD26),0)</f>
        <v>0</v>
      </c>
      <c r="FG26" s="63">
        <f ca="1">IF(FH26,INDEX(Coulisse!$TG:$TG,FD26),0)</f>
        <v>0</v>
      </c>
      <c r="FH26" t="b">
        <f t="shared" ca="1" si="39"/>
        <v>0</v>
      </c>
      <c r="FI26">
        <f ca="1">IF(FH26,COUNTIF(Coulisse!$SZ:$SZ,FE26),0)</f>
        <v>0</v>
      </c>
      <c r="FN26" s="5" t="e">
        <f ca="1">Coulisse!$UD21</f>
        <v>#N/A</v>
      </c>
      <c r="FO26" t="str">
        <f ca="1">IF(FR26,INDEX(Coulisse!$TY:$TY,FN26),"")</f>
        <v/>
      </c>
      <c r="FP26" s="62">
        <f ca="1">IF(FR26,INDEX(Coulisse!$TZ:$TZ,FN26),0)</f>
        <v>0</v>
      </c>
      <c r="FQ26" s="63">
        <f ca="1">IF(FR26,INDEX(Coulisse!$UA:$UA,FN26),0)</f>
        <v>0</v>
      </c>
      <c r="FR26" t="b">
        <f t="shared" ca="1" si="40"/>
        <v>0</v>
      </c>
      <c r="FS26">
        <f ca="1">IF(FR26,COUNTIF(Coulisse!$TT:$TT,FO26),0)</f>
        <v>0</v>
      </c>
      <c r="FX26" s="5" t="e">
        <f ca="1">Coulisse!$UX21</f>
        <v>#N/A</v>
      </c>
      <c r="FY26" t="str">
        <f ca="1">IF(GB26,INDEX(Coulisse!$US:$US,FX26),"")</f>
        <v/>
      </c>
      <c r="FZ26" s="62">
        <f ca="1">IF(GB26,INDEX(Coulisse!$UT:$UT,FX26),0)</f>
        <v>0</v>
      </c>
      <c r="GA26" s="63">
        <f ca="1">IF(GB26,INDEX(Coulisse!$UU:$UU,FX26),0)</f>
        <v>0</v>
      </c>
      <c r="GB26" t="b">
        <f t="shared" ca="1" si="41"/>
        <v>0</v>
      </c>
      <c r="GC26">
        <f ca="1">IF(GB26,COUNTIF(Coulisse!$UN:$UN,FY26),0)</f>
        <v>0</v>
      </c>
      <c r="GH26" s="5" t="e">
        <f ca="1">Coulisse!$VR21</f>
        <v>#N/A</v>
      </c>
      <c r="GI26" t="str">
        <f ca="1">IF(GL26,INDEX(Coulisse!$VM:$VM,GH26),"")</f>
        <v/>
      </c>
      <c r="GJ26" s="62">
        <f ca="1">IF(GL26,INDEX(Coulisse!$VN:$VN,GH26),0)</f>
        <v>0</v>
      </c>
      <c r="GK26" s="63">
        <f ca="1">IF(GL26,INDEX(Coulisse!$VO:$VO,GH26),0)</f>
        <v>0</v>
      </c>
      <c r="GL26" t="b">
        <f t="shared" ca="1" si="42"/>
        <v>0</v>
      </c>
      <c r="GM26">
        <f ca="1">IF(GL26,COUNTIF(Coulisse!$VH:$VH,GI26),0)</f>
        <v>0</v>
      </c>
      <c r="GR26" s="5" t="e">
        <f ca="1">Coulisse!$WL21</f>
        <v>#N/A</v>
      </c>
      <c r="GS26" t="str">
        <f ca="1">IF(GV26,INDEX(Coulisse!$WG:$WG,GR26),"")</f>
        <v/>
      </c>
      <c r="GT26" s="62">
        <f ca="1">IF(GV26,INDEX(Coulisse!$WH:$WH,GR26),0)</f>
        <v>0</v>
      </c>
      <c r="GU26" s="63">
        <f ca="1">IF(GV26,INDEX(Coulisse!$WI:$WI,GR26),0)</f>
        <v>0</v>
      </c>
      <c r="GV26" t="b">
        <f t="shared" ca="1" si="43"/>
        <v>0</v>
      </c>
      <c r="GW26">
        <f ca="1">IF(GV26,COUNTIF(Coulisse!$WB:$WB,GS26),0)</f>
        <v>0</v>
      </c>
      <c r="HB26" s="5" t="e">
        <f ca="1">Coulisse!$XF21</f>
        <v>#N/A</v>
      </c>
      <c r="HC26" t="str">
        <f ca="1">IF(HF26,INDEX(Coulisse!$XA:$XA,HB26),"")</f>
        <v/>
      </c>
      <c r="HD26" s="62">
        <f ca="1">IF(HF26,INDEX(Coulisse!$XB:$XB,HB26),0)</f>
        <v>0</v>
      </c>
      <c r="HE26" s="63">
        <f ca="1">IF(HF26,INDEX(Coulisse!$XC:$XC,HB26),0)</f>
        <v>0</v>
      </c>
      <c r="HF26" t="b">
        <f t="shared" ca="1" si="44"/>
        <v>0</v>
      </c>
      <c r="HG26">
        <f ca="1">IF(HF26,COUNTIF(Coulisse!$WV:$WV,HC26),0)</f>
        <v>0</v>
      </c>
    </row>
    <row r="27" spans="20:215" x14ac:dyDescent="0.3">
      <c r="T27" s="5" t="e">
        <f ca="1">Coulisse!$IP22</f>
        <v>#N/A</v>
      </c>
      <c r="U27" t="str">
        <f ca="1">IF(X27,INDEX(Coulisse!$IK:$IK,T27),"")</f>
        <v/>
      </c>
      <c r="V27" s="62">
        <f ca="1">IF(X27,INDEX(Coulisse!$IL:$IL,T27),0)</f>
        <v>0</v>
      </c>
      <c r="W27" s="63">
        <f ca="1">IF(X27,INDEX(Coulisse!$IM:$IM,T27),0)</f>
        <v>0</v>
      </c>
      <c r="X27" t="b">
        <f t="shared" ca="1" si="45"/>
        <v>0</v>
      </c>
      <c r="Y27">
        <f ca="1">IF(X27,COUNTIF(Coulisse!$IF:$IF,U27),0)</f>
        <v>0</v>
      </c>
      <c r="AD27" s="5" t="e">
        <f ca="1">Coulisse!$JJ22</f>
        <v>#N/A</v>
      </c>
      <c r="AE27" t="str">
        <f ca="1">IF(AH27,INDEX(Coulisse!$JE:$JE,AD27),"")</f>
        <v/>
      </c>
      <c r="AF27" s="62">
        <f ca="1">IF(AH27,INDEX(Coulisse!$JF:$JF,AD27),0)</f>
        <v>0</v>
      </c>
      <c r="AG27" s="63">
        <f ca="1">IF(AH27,INDEX(Coulisse!$JG:$JG,AD27),0)</f>
        <v>0</v>
      </c>
      <c r="AH27" t="b">
        <f t="shared" ca="1" si="26"/>
        <v>0</v>
      </c>
      <c r="AI27">
        <f ca="1">IF(AH27,COUNTIF(Coulisse!$IZ:$IZ,AE27),0)</f>
        <v>0</v>
      </c>
      <c r="AN27" s="5" t="e">
        <f ca="1">Coulisse!$KD22</f>
        <v>#N/A</v>
      </c>
      <c r="AO27" t="str">
        <f ca="1">IF(AR27,INDEX(Coulisse!$JY:$JY,AN27),"")</f>
        <v/>
      </c>
      <c r="AP27" s="62">
        <f ca="1">IF(AR27,INDEX(Coulisse!$JZ:$JZ,AN27),0)</f>
        <v>0</v>
      </c>
      <c r="AQ27" s="63">
        <f ca="1">IF(AR27,INDEX(Coulisse!$KA:$KA,AN27),0)</f>
        <v>0</v>
      </c>
      <c r="AR27" t="b">
        <f t="shared" ca="1" si="27"/>
        <v>0</v>
      </c>
      <c r="AS27">
        <f ca="1">IF(AR27,COUNTIF(Coulisse!$JT:$JT,AO27),0)</f>
        <v>0</v>
      </c>
      <c r="AX27" s="5" t="e">
        <f ca="1">Coulisse!$KX22</f>
        <v>#N/A</v>
      </c>
      <c r="AY27" t="str">
        <f ca="1">IF(BB27,INDEX(Coulisse!$KS:$KS,AX27),"")</f>
        <v/>
      </c>
      <c r="AZ27" s="62">
        <f ca="1">IF(BB27,INDEX(Coulisse!$KT:$KT,AX27),0)</f>
        <v>0</v>
      </c>
      <c r="BA27" s="63">
        <f ca="1">IF(BB27,INDEX(Coulisse!$KU:$KU,AX27),0)</f>
        <v>0</v>
      </c>
      <c r="BB27" t="b">
        <f t="shared" ca="1" si="28"/>
        <v>0</v>
      </c>
      <c r="BC27">
        <f ca="1">IF(BB27,COUNTIF(Coulisse!$KN:$KN,AY27),0)</f>
        <v>0</v>
      </c>
      <c r="BH27" s="5" t="e">
        <f ca="1">Coulisse!$LR22</f>
        <v>#N/A</v>
      </c>
      <c r="BI27" t="str">
        <f ca="1">IF(BL27,INDEX(Coulisse!$LM:$LM,BH27),"")</f>
        <v/>
      </c>
      <c r="BJ27" s="62">
        <f ca="1">IF(BL27,INDEX(Coulisse!$LN:$LN,BH27),0)</f>
        <v>0</v>
      </c>
      <c r="BK27" s="63">
        <f ca="1">IF(BL27,INDEX(Coulisse!$LO:$LO,BH27),0)</f>
        <v>0</v>
      </c>
      <c r="BL27" t="b">
        <f t="shared" ca="1" si="46"/>
        <v>0</v>
      </c>
      <c r="BM27">
        <f ca="1">IF(BL27,COUNTIF(Coulisse!$LH:$LH,BI27),0)</f>
        <v>0</v>
      </c>
      <c r="BR27" s="5" t="e">
        <f ca="1">Coulisse!$ML22</f>
        <v>#N/A</v>
      </c>
      <c r="BS27" t="str">
        <f ca="1">IF(BV27,INDEX(Coulisse!$MG:$MG,BR27),"")</f>
        <v/>
      </c>
      <c r="BT27" s="62">
        <f ca="1">IF(BV27,INDEX(Coulisse!$MH:$MH,BR27),0)</f>
        <v>0</v>
      </c>
      <c r="BU27" s="63">
        <f ca="1">IF(BV27,INDEX(Coulisse!$MI:$MI,BR27),0)</f>
        <v>0</v>
      </c>
      <c r="BV27" t="b">
        <f t="shared" ca="1" si="30"/>
        <v>0</v>
      </c>
      <c r="BW27">
        <f ca="1">IF(BV27,COUNTIF(Coulisse!$MB:$MB,BS27),0)</f>
        <v>0</v>
      </c>
      <c r="CB27" s="5" t="e">
        <f ca="1">Coulisse!$NF22</f>
        <v>#N/A</v>
      </c>
      <c r="CC27" t="str">
        <f ca="1">IF(CF27,INDEX(Coulisse!$NA:$NA,CB27),"")</f>
        <v/>
      </c>
      <c r="CD27" s="62">
        <f ca="1">IF(CF27,INDEX(Coulisse!$NB:$NB,CB27),0)</f>
        <v>0</v>
      </c>
      <c r="CE27" s="63">
        <f ca="1">IF(CF27,INDEX(Coulisse!$NC:$NC,CB27),0)</f>
        <v>0</v>
      </c>
      <c r="CF27" t="b">
        <f t="shared" ca="1" si="31"/>
        <v>0</v>
      </c>
      <c r="CG27">
        <f ca="1">IF(CF27,COUNTIF(Coulisse!$MV:$MV,CC27),0)</f>
        <v>0</v>
      </c>
      <c r="CL27" s="5" t="e">
        <f ca="1">Coulisse!$NZ22</f>
        <v>#N/A</v>
      </c>
      <c r="CM27" t="str">
        <f ca="1">IF(CP27,INDEX(Coulisse!$NU:$NU,CL27),"")</f>
        <v/>
      </c>
      <c r="CN27" s="62">
        <f ca="1">IF(CP27,INDEX(Coulisse!$NV:$NV,CL27),0)</f>
        <v>0</v>
      </c>
      <c r="CO27" s="63">
        <f ca="1">IF(CP27,INDEX(Coulisse!$NW:$NW,CL27),0)</f>
        <v>0</v>
      </c>
      <c r="CP27" t="b">
        <f t="shared" ca="1" si="32"/>
        <v>0</v>
      </c>
      <c r="CQ27">
        <f ca="1">IF(CP27,COUNTIF(Coulisse!$NP:$NP,CM27),0)</f>
        <v>0</v>
      </c>
      <c r="CV27" s="5" t="e">
        <f ca="1">Coulisse!$OT22</f>
        <v>#N/A</v>
      </c>
      <c r="CW27" t="str">
        <f ca="1">IF(CZ27,INDEX(Coulisse!$OO:$OO,CV27),"")</f>
        <v/>
      </c>
      <c r="CX27" s="62">
        <f ca="1">IF(CZ27,INDEX(Coulisse!$OP:$OP,CV27),0)</f>
        <v>0</v>
      </c>
      <c r="CY27" s="63">
        <f ca="1">IF(CZ27,INDEX(Coulisse!$OQ:$OQ,CV27),0)</f>
        <v>0</v>
      </c>
      <c r="CZ27" t="b">
        <f t="shared" ca="1" si="33"/>
        <v>0</v>
      </c>
      <c r="DA27">
        <f ca="1">IF(CZ27,COUNTIF(Coulisse!$OJ:$OJ,CW27),0)</f>
        <v>0</v>
      </c>
      <c r="DF27" s="5" t="e">
        <f ca="1">Coulisse!$PN22</f>
        <v>#N/A</v>
      </c>
      <c r="DG27" t="str">
        <f ca="1">IF(DJ27,INDEX(Coulisse!$PI:$PI,DF27),"")</f>
        <v/>
      </c>
      <c r="DH27" s="62">
        <f ca="1">IF(DJ27,INDEX(Coulisse!$PJ:$PJ,DF27),0)</f>
        <v>0</v>
      </c>
      <c r="DI27" s="63">
        <f ca="1">IF(DJ27,INDEX(Coulisse!$PK:$PK,DF27),0)</f>
        <v>0</v>
      </c>
      <c r="DJ27" t="b">
        <f t="shared" ca="1" si="34"/>
        <v>0</v>
      </c>
      <c r="DK27">
        <f ca="1">IF(DJ27,COUNTIF(Coulisse!$PD:$PD,DG27),0)</f>
        <v>0</v>
      </c>
      <c r="DP27" s="5" t="e">
        <f ca="1">Coulisse!$QH22</f>
        <v>#N/A</v>
      </c>
      <c r="DQ27" t="str">
        <f ca="1">IF(DT27,INDEX(Coulisse!$QC:$QC,DP27),"")</f>
        <v/>
      </c>
      <c r="DR27" s="62">
        <f ca="1">IF(DT27,INDEX(Coulisse!$QD:$QD,DP27),0)</f>
        <v>0</v>
      </c>
      <c r="DS27" s="63">
        <f ca="1">IF(DT27,INDEX(Coulisse!$QE:$QE,DP27),0)</f>
        <v>0</v>
      </c>
      <c r="DT27" t="b">
        <f t="shared" ca="1" si="35"/>
        <v>0</v>
      </c>
      <c r="DU27">
        <f ca="1">IF(DT27,COUNTIF(Coulisse!$PX:$PX,DQ27),0)</f>
        <v>0</v>
      </c>
      <c r="DZ27" s="5" t="e">
        <f ca="1">Coulisse!$RB22</f>
        <v>#N/A</v>
      </c>
      <c r="EA27" t="str">
        <f ca="1">IF(ED27,INDEX(Coulisse!$QW:$QW,DZ27),"")</f>
        <v/>
      </c>
      <c r="EB27" s="62">
        <f ca="1">IF(ED27,INDEX(Coulisse!$QX:$QX,DZ27),0)</f>
        <v>0</v>
      </c>
      <c r="EC27" s="63">
        <f ca="1">IF(ED27,INDEX(Coulisse!$QY:$QY,DZ27),0)</f>
        <v>0</v>
      </c>
      <c r="ED27" t="b">
        <f t="shared" ca="1" si="36"/>
        <v>0</v>
      </c>
      <c r="EE27">
        <f ca="1">IF(ED27,COUNTIF(Coulisse!$QR:$QR,EA27),0)</f>
        <v>0</v>
      </c>
      <c r="EJ27" s="5" t="e">
        <f ca="1">Coulisse!$RV22</f>
        <v>#N/A</v>
      </c>
      <c r="EK27" t="str">
        <f ca="1">IF(EN27,INDEX(Coulisse!$RQ:$RQ,EJ27),"")</f>
        <v/>
      </c>
      <c r="EL27" s="62">
        <f ca="1">IF(EN27,INDEX(Coulisse!$RR:$RR,EJ27),0)</f>
        <v>0</v>
      </c>
      <c r="EM27" s="63">
        <f ca="1">IF(EN27,INDEX(Coulisse!$RS:$RS,EJ27),0)</f>
        <v>0</v>
      </c>
      <c r="EN27" t="b">
        <f t="shared" ca="1" si="37"/>
        <v>0</v>
      </c>
      <c r="EO27">
        <f ca="1">IF(EN27,COUNTIF(Coulisse!$RL:$RL,EK27),0)</f>
        <v>0</v>
      </c>
      <c r="ET27" s="5" t="e">
        <f ca="1">Coulisse!$SP22</f>
        <v>#N/A</v>
      </c>
      <c r="EU27" t="str">
        <f ca="1">IF(EX27,INDEX(Coulisse!$SK:$SK,ET27),"")</f>
        <v/>
      </c>
      <c r="EV27" s="62">
        <f ca="1">IF(EX27,INDEX(Coulisse!$SL:$SL,ET27),0)</f>
        <v>0</v>
      </c>
      <c r="EW27" s="63">
        <f ca="1">IF(EX27,INDEX(Coulisse!$SM:$SM,ET27),0)</f>
        <v>0</v>
      </c>
      <c r="EX27" t="b">
        <f t="shared" ca="1" si="38"/>
        <v>0</v>
      </c>
      <c r="EY27">
        <f ca="1">IF(EX27,COUNTIF(Coulisse!$SF:$SF,EU27),0)</f>
        <v>0</v>
      </c>
      <c r="FD27" s="5" t="e">
        <f ca="1">Coulisse!$TJ22</f>
        <v>#N/A</v>
      </c>
      <c r="FE27" t="str">
        <f ca="1">IF(FH27,INDEX(Coulisse!$TE:$TE,FD27),"")</f>
        <v/>
      </c>
      <c r="FF27" s="62">
        <f ca="1">IF(FH27,INDEX(Coulisse!$TF:$TF,FD27),0)</f>
        <v>0</v>
      </c>
      <c r="FG27" s="63">
        <f ca="1">IF(FH27,INDEX(Coulisse!$TG:$TG,FD27),0)</f>
        <v>0</v>
      </c>
      <c r="FH27" t="b">
        <f t="shared" ca="1" si="39"/>
        <v>0</v>
      </c>
      <c r="FI27">
        <f ca="1">IF(FH27,COUNTIF(Coulisse!$SZ:$SZ,FE27),0)</f>
        <v>0</v>
      </c>
      <c r="FN27" s="5" t="e">
        <f ca="1">Coulisse!$UD22</f>
        <v>#N/A</v>
      </c>
      <c r="FO27" t="str">
        <f ca="1">IF(FR27,INDEX(Coulisse!$TY:$TY,FN27),"")</f>
        <v/>
      </c>
      <c r="FP27" s="62">
        <f ca="1">IF(FR27,INDEX(Coulisse!$TZ:$TZ,FN27),0)</f>
        <v>0</v>
      </c>
      <c r="FQ27" s="63">
        <f ca="1">IF(FR27,INDEX(Coulisse!$UA:$UA,FN27),0)</f>
        <v>0</v>
      </c>
      <c r="FR27" t="b">
        <f t="shared" ca="1" si="40"/>
        <v>0</v>
      </c>
      <c r="FS27">
        <f ca="1">IF(FR27,COUNTIF(Coulisse!$TT:$TT,FO27),0)</f>
        <v>0</v>
      </c>
      <c r="FX27" s="5" t="e">
        <f ca="1">Coulisse!$UX22</f>
        <v>#N/A</v>
      </c>
      <c r="FY27" t="str">
        <f ca="1">IF(GB27,INDEX(Coulisse!$US:$US,FX27),"")</f>
        <v/>
      </c>
      <c r="FZ27" s="62">
        <f ca="1">IF(GB27,INDEX(Coulisse!$UT:$UT,FX27),0)</f>
        <v>0</v>
      </c>
      <c r="GA27" s="63">
        <f ca="1">IF(GB27,INDEX(Coulisse!$UU:$UU,FX27),0)</f>
        <v>0</v>
      </c>
      <c r="GB27" t="b">
        <f t="shared" ca="1" si="41"/>
        <v>0</v>
      </c>
      <c r="GC27">
        <f ca="1">IF(GB27,COUNTIF(Coulisse!$UN:$UN,FY27),0)</f>
        <v>0</v>
      </c>
      <c r="GH27" s="5" t="e">
        <f ca="1">Coulisse!$VR22</f>
        <v>#N/A</v>
      </c>
      <c r="GI27" t="str">
        <f ca="1">IF(GL27,INDEX(Coulisse!$VM:$VM,GH27),"")</f>
        <v/>
      </c>
      <c r="GJ27" s="62">
        <f ca="1">IF(GL27,INDEX(Coulisse!$VN:$VN,GH27),0)</f>
        <v>0</v>
      </c>
      <c r="GK27" s="63">
        <f ca="1">IF(GL27,INDEX(Coulisse!$VO:$VO,GH27),0)</f>
        <v>0</v>
      </c>
      <c r="GL27" t="b">
        <f t="shared" ca="1" si="42"/>
        <v>0</v>
      </c>
      <c r="GM27">
        <f ca="1">IF(GL27,COUNTIF(Coulisse!$VH:$VH,GI27),0)</f>
        <v>0</v>
      </c>
      <c r="GR27" s="5" t="e">
        <f ca="1">Coulisse!$WL22</f>
        <v>#N/A</v>
      </c>
      <c r="GS27" t="str">
        <f ca="1">IF(GV27,INDEX(Coulisse!$WG:$WG,GR27),"")</f>
        <v/>
      </c>
      <c r="GT27" s="62">
        <f ca="1">IF(GV27,INDEX(Coulisse!$WH:$WH,GR27),0)</f>
        <v>0</v>
      </c>
      <c r="GU27" s="63">
        <f ca="1">IF(GV27,INDEX(Coulisse!$WI:$WI,GR27),0)</f>
        <v>0</v>
      </c>
      <c r="GV27" t="b">
        <f t="shared" ca="1" si="43"/>
        <v>0</v>
      </c>
      <c r="GW27">
        <f ca="1">IF(GV27,COUNTIF(Coulisse!$WB:$WB,GS27),0)</f>
        <v>0</v>
      </c>
      <c r="HB27" s="5" t="e">
        <f ca="1">Coulisse!$XF22</f>
        <v>#N/A</v>
      </c>
      <c r="HC27" t="str">
        <f ca="1">IF(HF27,INDEX(Coulisse!$XA:$XA,HB27),"")</f>
        <v/>
      </c>
      <c r="HD27" s="62">
        <f ca="1">IF(HF27,INDEX(Coulisse!$XB:$XB,HB27),0)</f>
        <v>0</v>
      </c>
      <c r="HE27" s="63">
        <f ca="1">IF(HF27,INDEX(Coulisse!$XC:$XC,HB27),0)</f>
        <v>0</v>
      </c>
      <c r="HF27" t="b">
        <f t="shared" ca="1" si="44"/>
        <v>0</v>
      </c>
      <c r="HG27">
        <f ca="1">IF(HF27,COUNTIF(Coulisse!$WV:$WV,HC27),0)</f>
        <v>0</v>
      </c>
    </row>
    <row r="28" spans="20:215" x14ac:dyDescent="0.3">
      <c r="T28" s="5" t="e">
        <f ca="1">Coulisse!$IP23</f>
        <v>#N/A</v>
      </c>
      <c r="U28" t="str">
        <f ca="1">IF(X28,INDEX(Coulisse!$IK:$IK,T28),"")</f>
        <v/>
      </c>
      <c r="V28" s="62">
        <f ca="1">IF(X28,INDEX(Coulisse!$IL:$IL,T28),0)</f>
        <v>0</v>
      </c>
      <c r="W28" s="63">
        <f ca="1">IF(X28,INDEX(Coulisse!$IM:$IM,T28),0)</f>
        <v>0</v>
      </c>
      <c r="X28" t="b">
        <f t="shared" ca="1" si="45"/>
        <v>0</v>
      </c>
      <c r="Y28">
        <f ca="1">IF(X28,COUNTIF(Coulisse!$IF:$IF,U28),0)</f>
        <v>0</v>
      </c>
      <c r="AD28" s="5" t="e">
        <f ca="1">Coulisse!$JJ23</f>
        <v>#N/A</v>
      </c>
      <c r="AE28" t="str">
        <f ca="1">IF(AH28,INDEX(Coulisse!$JE:$JE,AD28),"")</f>
        <v/>
      </c>
      <c r="AF28" s="62">
        <f ca="1">IF(AH28,INDEX(Coulisse!$JF:$JF,AD28),0)</f>
        <v>0</v>
      </c>
      <c r="AG28" s="63">
        <f ca="1">IF(AH28,INDEX(Coulisse!$JG:$JG,AD28),0)</f>
        <v>0</v>
      </c>
      <c r="AH28" t="b">
        <f t="shared" ca="1" si="26"/>
        <v>0</v>
      </c>
      <c r="AI28">
        <f ca="1">IF(AH28,COUNTIF(Coulisse!$IZ:$IZ,AE28),0)</f>
        <v>0</v>
      </c>
      <c r="AN28" s="5" t="e">
        <f ca="1">Coulisse!$KD23</f>
        <v>#N/A</v>
      </c>
      <c r="AO28" t="str">
        <f ca="1">IF(AR28,INDEX(Coulisse!$JY:$JY,AN28),"")</f>
        <v/>
      </c>
      <c r="AP28" s="62">
        <f ca="1">IF(AR28,INDEX(Coulisse!$JZ:$JZ,AN28),0)</f>
        <v>0</v>
      </c>
      <c r="AQ28" s="63">
        <f ca="1">IF(AR28,INDEX(Coulisse!$KA:$KA,AN28),0)</f>
        <v>0</v>
      </c>
      <c r="AR28" t="b">
        <f t="shared" ca="1" si="27"/>
        <v>0</v>
      </c>
      <c r="AS28">
        <f ca="1">IF(AR28,COUNTIF(Coulisse!$JT:$JT,AO28),0)</f>
        <v>0</v>
      </c>
      <c r="AX28" s="5" t="e">
        <f ca="1">Coulisse!$KX23</f>
        <v>#N/A</v>
      </c>
      <c r="AY28" t="str">
        <f ca="1">IF(BB28,INDEX(Coulisse!$KS:$KS,AX28),"")</f>
        <v/>
      </c>
      <c r="AZ28" s="62">
        <f ca="1">IF(BB28,INDEX(Coulisse!$KT:$KT,AX28),0)</f>
        <v>0</v>
      </c>
      <c r="BA28" s="63">
        <f ca="1">IF(BB28,INDEX(Coulisse!$KU:$KU,AX28),0)</f>
        <v>0</v>
      </c>
      <c r="BB28" t="b">
        <f t="shared" ca="1" si="28"/>
        <v>0</v>
      </c>
      <c r="BC28">
        <f ca="1">IF(BB28,COUNTIF(Coulisse!$KN:$KN,AY28),0)</f>
        <v>0</v>
      </c>
      <c r="BH28" s="5" t="e">
        <f ca="1">Coulisse!$LR23</f>
        <v>#N/A</v>
      </c>
      <c r="BI28" t="str">
        <f ca="1">IF(BL28,INDEX(Coulisse!$LM:$LM,BH28),"")</f>
        <v/>
      </c>
      <c r="BJ28" s="62">
        <f ca="1">IF(BL28,INDEX(Coulisse!$LN:$LN,BH28),0)</f>
        <v>0</v>
      </c>
      <c r="BK28" s="63">
        <f ca="1">IF(BL28,INDEX(Coulisse!$LO:$LO,BH28),0)</f>
        <v>0</v>
      </c>
      <c r="BL28" t="b">
        <f t="shared" ca="1" si="46"/>
        <v>0</v>
      </c>
      <c r="BM28">
        <f ca="1">IF(BL28,COUNTIF(Coulisse!$LH:$LH,BI28),0)</f>
        <v>0</v>
      </c>
      <c r="BR28" s="5" t="e">
        <f ca="1">Coulisse!$ML23</f>
        <v>#N/A</v>
      </c>
      <c r="BS28" t="str">
        <f ca="1">IF(BV28,INDEX(Coulisse!$MG:$MG,BR28),"")</f>
        <v/>
      </c>
      <c r="BT28" s="62">
        <f ca="1">IF(BV28,INDEX(Coulisse!$MH:$MH,BR28),0)</f>
        <v>0</v>
      </c>
      <c r="BU28" s="63">
        <f ca="1">IF(BV28,INDEX(Coulisse!$MI:$MI,BR28),0)</f>
        <v>0</v>
      </c>
      <c r="BV28" t="b">
        <f t="shared" ca="1" si="30"/>
        <v>0</v>
      </c>
      <c r="BW28">
        <f ca="1">IF(BV28,COUNTIF(Coulisse!$MB:$MB,BS28),0)</f>
        <v>0</v>
      </c>
      <c r="CB28" s="5" t="e">
        <f ca="1">Coulisse!$NF23</f>
        <v>#N/A</v>
      </c>
      <c r="CC28" t="str">
        <f ca="1">IF(CF28,INDEX(Coulisse!$NA:$NA,CB28),"")</f>
        <v/>
      </c>
      <c r="CD28" s="62">
        <f ca="1">IF(CF28,INDEX(Coulisse!$NB:$NB,CB28),0)</f>
        <v>0</v>
      </c>
      <c r="CE28" s="63">
        <f ca="1">IF(CF28,INDEX(Coulisse!$NC:$NC,CB28),0)</f>
        <v>0</v>
      </c>
      <c r="CF28" t="b">
        <f t="shared" ca="1" si="31"/>
        <v>0</v>
      </c>
      <c r="CG28">
        <f ca="1">IF(CF28,COUNTIF(Coulisse!$MV:$MV,CC28),0)</f>
        <v>0</v>
      </c>
      <c r="CL28" s="5" t="e">
        <f ca="1">Coulisse!$NZ23</f>
        <v>#N/A</v>
      </c>
      <c r="CM28" t="str">
        <f ca="1">IF(CP28,INDEX(Coulisse!$NU:$NU,CL28),"")</f>
        <v/>
      </c>
      <c r="CN28" s="62">
        <f ca="1">IF(CP28,INDEX(Coulisse!$NV:$NV,CL28),0)</f>
        <v>0</v>
      </c>
      <c r="CO28" s="63">
        <f ca="1">IF(CP28,INDEX(Coulisse!$NW:$NW,CL28),0)</f>
        <v>0</v>
      </c>
      <c r="CP28" t="b">
        <f t="shared" ca="1" si="32"/>
        <v>0</v>
      </c>
      <c r="CQ28">
        <f ca="1">IF(CP28,COUNTIF(Coulisse!$NP:$NP,CM28),0)</f>
        <v>0</v>
      </c>
      <c r="CV28" s="5" t="e">
        <f ca="1">Coulisse!$OT23</f>
        <v>#N/A</v>
      </c>
      <c r="CW28" t="str">
        <f ca="1">IF(CZ28,INDEX(Coulisse!$OO:$OO,CV28),"")</f>
        <v/>
      </c>
      <c r="CX28" s="62">
        <f ca="1">IF(CZ28,INDEX(Coulisse!$OP:$OP,CV28),0)</f>
        <v>0</v>
      </c>
      <c r="CY28" s="63">
        <f ca="1">IF(CZ28,INDEX(Coulisse!$OQ:$OQ,CV28),0)</f>
        <v>0</v>
      </c>
      <c r="CZ28" t="b">
        <f t="shared" ca="1" si="33"/>
        <v>0</v>
      </c>
      <c r="DA28">
        <f ca="1">IF(CZ28,COUNTIF(Coulisse!$OJ:$OJ,CW28),0)</f>
        <v>0</v>
      </c>
      <c r="DF28" s="5" t="e">
        <f ca="1">Coulisse!$PN23</f>
        <v>#N/A</v>
      </c>
      <c r="DG28" t="str">
        <f ca="1">IF(DJ28,INDEX(Coulisse!$PI:$PI,DF28),"")</f>
        <v/>
      </c>
      <c r="DH28" s="62">
        <f ca="1">IF(DJ28,INDEX(Coulisse!$PJ:$PJ,DF28),0)</f>
        <v>0</v>
      </c>
      <c r="DI28" s="63">
        <f ca="1">IF(DJ28,INDEX(Coulisse!$PK:$PK,DF28),0)</f>
        <v>0</v>
      </c>
      <c r="DJ28" t="b">
        <f t="shared" ca="1" si="34"/>
        <v>0</v>
      </c>
      <c r="DK28">
        <f ca="1">IF(DJ28,COUNTIF(Coulisse!$PD:$PD,DG28),0)</f>
        <v>0</v>
      </c>
      <c r="DP28" s="5" t="e">
        <f ca="1">Coulisse!$QH23</f>
        <v>#N/A</v>
      </c>
      <c r="DQ28" t="str">
        <f ca="1">IF(DT28,INDEX(Coulisse!$QC:$QC,DP28),"")</f>
        <v/>
      </c>
      <c r="DR28" s="62">
        <f ca="1">IF(DT28,INDEX(Coulisse!$QD:$QD,DP28),0)</f>
        <v>0</v>
      </c>
      <c r="DS28" s="63">
        <f ca="1">IF(DT28,INDEX(Coulisse!$QE:$QE,DP28),0)</f>
        <v>0</v>
      </c>
      <c r="DT28" t="b">
        <f t="shared" ca="1" si="35"/>
        <v>0</v>
      </c>
      <c r="DU28">
        <f ca="1">IF(DT28,COUNTIF(Coulisse!$PX:$PX,DQ28),0)</f>
        <v>0</v>
      </c>
      <c r="DZ28" s="5" t="e">
        <f ca="1">Coulisse!$RB23</f>
        <v>#N/A</v>
      </c>
      <c r="EA28" t="str">
        <f ca="1">IF(ED28,INDEX(Coulisse!$QW:$QW,DZ28),"")</f>
        <v/>
      </c>
      <c r="EB28" s="62">
        <f ca="1">IF(ED28,INDEX(Coulisse!$QX:$QX,DZ28),0)</f>
        <v>0</v>
      </c>
      <c r="EC28" s="63">
        <f ca="1">IF(ED28,INDEX(Coulisse!$QY:$QY,DZ28),0)</f>
        <v>0</v>
      </c>
      <c r="ED28" t="b">
        <f t="shared" ca="1" si="36"/>
        <v>0</v>
      </c>
      <c r="EE28">
        <f ca="1">IF(ED28,COUNTIF(Coulisse!$QR:$QR,EA28),0)</f>
        <v>0</v>
      </c>
      <c r="EJ28" s="5" t="e">
        <f ca="1">Coulisse!$RV23</f>
        <v>#N/A</v>
      </c>
      <c r="EK28" t="str">
        <f ca="1">IF(EN28,INDEX(Coulisse!$RQ:$RQ,EJ28),"")</f>
        <v/>
      </c>
      <c r="EL28" s="62">
        <f ca="1">IF(EN28,INDEX(Coulisse!$RR:$RR,EJ28),0)</f>
        <v>0</v>
      </c>
      <c r="EM28" s="63">
        <f ca="1">IF(EN28,INDEX(Coulisse!$RS:$RS,EJ28),0)</f>
        <v>0</v>
      </c>
      <c r="EN28" t="b">
        <f t="shared" ca="1" si="37"/>
        <v>0</v>
      </c>
      <c r="EO28">
        <f ca="1">IF(EN28,COUNTIF(Coulisse!$RL:$RL,EK28),0)</f>
        <v>0</v>
      </c>
      <c r="ET28" s="5" t="e">
        <f ca="1">Coulisse!$SP23</f>
        <v>#N/A</v>
      </c>
      <c r="EU28" t="str">
        <f ca="1">IF(EX28,INDEX(Coulisse!$SK:$SK,ET28),"")</f>
        <v/>
      </c>
      <c r="EV28" s="62">
        <f ca="1">IF(EX28,INDEX(Coulisse!$SL:$SL,ET28),0)</f>
        <v>0</v>
      </c>
      <c r="EW28" s="63">
        <f ca="1">IF(EX28,INDEX(Coulisse!$SM:$SM,ET28),0)</f>
        <v>0</v>
      </c>
      <c r="EX28" t="b">
        <f t="shared" ca="1" si="38"/>
        <v>0</v>
      </c>
      <c r="EY28">
        <f ca="1">IF(EX28,COUNTIF(Coulisse!$SF:$SF,EU28),0)</f>
        <v>0</v>
      </c>
      <c r="FD28" s="5" t="e">
        <f ca="1">Coulisse!$TJ23</f>
        <v>#N/A</v>
      </c>
      <c r="FE28" t="str">
        <f ca="1">IF(FH28,INDEX(Coulisse!$TE:$TE,FD28),"")</f>
        <v/>
      </c>
      <c r="FF28" s="62">
        <f ca="1">IF(FH28,INDEX(Coulisse!$TF:$TF,FD28),0)</f>
        <v>0</v>
      </c>
      <c r="FG28" s="63">
        <f ca="1">IF(FH28,INDEX(Coulisse!$TG:$TG,FD28),0)</f>
        <v>0</v>
      </c>
      <c r="FH28" t="b">
        <f t="shared" ca="1" si="39"/>
        <v>0</v>
      </c>
      <c r="FI28">
        <f ca="1">IF(FH28,COUNTIF(Coulisse!$SZ:$SZ,FE28),0)</f>
        <v>0</v>
      </c>
      <c r="FN28" s="5" t="e">
        <f ca="1">Coulisse!$UD23</f>
        <v>#N/A</v>
      </c>
      <c r="FO28" t="str">
        <f ca="1">IF(FR28,INDEX(Coulisse!$TY:$TY,FN28),"")</f>
        <v/>
      </c>
      <c r="FP28" s="62">
        <f ca="1">IF(FR28,INDEX(Coulisse!$TZ:$TZ,FN28),0)</f>
        <v>0</v>
      </c>
      <c r="FQ28" s="63">
        <f ca="1">IF(FR28,INDEX(Coulisse!$UA:$UA,FN28),0)</f>
        <v>0</v>
      </c>
      <c r="FR28" t="b">
        <f t="shared" ca="1" si="40"/>
        <v>0</v>
      </c>
      <c r="FS28">
        <f ca="1">IF(FR28,COUNTIF(Coulisse!$TT:$TT,FO28),0)</f>
        <v>0</v>
      </c>
      <c r="FX28" s="5" t="e">
        <f ca="1">Coulisse!$UX23</f>
        <v>#N/A</v>
      </c>
      <c r="FY28" t="str">
        <f ca="1">IF(GB28,INDEX(Coulisse!$US:$US,FX28),"")</f>
        <v/>
      </c>
      <c r="FZ28" s="62">
        <f ca="1">IF(GB28,INDEX(Coulisse!$UT:$UT,FX28),0)</f>
        <v>0</v>
      </c>
      <c r="GA28" s="63">
        <f ca="1">IF(GB28,INDEX(Coulisse!$UU:$UU,FX28),0)</f>
        <v>0</v>
      </c>
      <c r="GB28" t="b">
        <f t="shared" ca="1" si="41"/>
        <v>0</v>
      </c>
      <c r="GC28">
        <f ca="1">IF(GB28,COUNTIF(Coulisse!$UN:$UN,FY28),0)</f>
        <v>0</v>
      </c>
      <c r="GH28" s="5" t="e">
        <f ca="1">Coulisse!$VR23</f>
        <v>#N/A</v>
      </c>
      <c r="GI28" t="str">
        <f ca="1">IF(GL28,INDEX(Coulisse!$VM:$VM,GH28),"")</f>
        <v/>
      </c>
      <c r="GJ28" s="62">
        <f ca="1">IF(GL28,INDEX(Coulisse!$VN:$VN,GH28),0)</f>
        <v>0</v>
      </c>
      <c r="GK28" s="63">
        <f ca="1">IF(GL28,INDEX(Coulisse!$VO:$VO,GH28),0)</f>
        <v>0</v>
      </c>
      <c r="GL28" t="b">
        <f t="shared" ca="1" si="42"/>
        <v>0</v>
      </c>
      <c r="GM28">
        <f ca="1">IF(GL28,COUNTIF(Coulisse!$VH:$VH,GI28),0)</f>
        <v>0</v>
      </c>
      <c r="GR28" s="5" t="e">
        <f ca="1">Coulisse!$WL23</f>
        <v>#N/A</v>
      </c>
      <c r="GS28" t="str">
        <f ca="1">IF(GV28,INDEX(Coulisse!$WG:$WG,GR28),"")</f>
        <v/>
      </c>
      <c r="GT28" s="62">
        <f ca="1">IF(GV28,INDEX(Coulisse!$WH:$WH,GR28),0)</f>
        <v>0</v>
      </c>
      <c r="GU28" s="63">
        <f ca="1">IF(GV28,INDEX(Coulisse!$WI:$WI,GR28),0)</f>
        <v>0</v>
      </c>
      <c r="GV28" t="b">
        <f t="shared" ca="1" si="43"/>
        <v>0</v>
      </c>
      <c r="GW28">
        <f ca="1">IF(GV28,COUNTIF(Coulisse!$WB:$WB,GS28),0)</f>
        <v>0</v>
      </c>
      <c r="HB28" s="5" t="e">
        <f ca="1">Coulisse!$XF23</f>
        <v>#N/A</v>
      </c>
      <c r="HC28" t="str">
        <f ca="1">IF(HF28,INDEX(Coulisse!$XA:$XA,HB28),"")</f>
        <v/>
      </c>
      <c r="HD28" s="62">
        <f ca="1">IF(HF28,INDEX(Coulisse!$XB:$XB,HB28),0)</f>
        <v>0</v>
      </c>
      <c r="HE28" s="63">
        <f ca="1">IF(HF28,INDEX(Coulisse!$XC:$XC,HB28),0)</f>
        <v>0</v>
      </c>
      <c r="HF28" t="b">
        <f t="shared" ca="1" si="44"/>
        <v>0</v>
      </c>
      <c r="HG28">
        <f ca="1">IF(HF28,COUNTIF(Coulisse!$WV:$WV,HC28),0)</f>
        <v>0</v>
      </c>
    </row>
    <row r="29" spans="20:215" x14ac:dyDescent="0.3">
      <c r="T29" s="5" t="e">
        <f ca="1">Coulisse!$IP24</f>
        <v>#N/A</v>
      </c>
      <c r="U29" t="str">
        <f ca="1">IF(X29,INDEX(Coulisse!$IK:$IK,T29),"")</f>
        <v/>
      </c>
      <c r="V29" s="62">
        <f ca="1">IF(X29,INDEX(Coulisse!$IL:$IL,T29),0)</f>
        <v>0</v>
      </c>
      <c r="W29" s="63">
        <f ca="1">IF(X29,INDEX(Coulisse!$IM:$IM,T29),0)</f>
        <v>0</v>
      </c>
      <c r="X29" t="b">
        <f t="shared" ca="1" si="45"/>
        <v>0</v>
      </c>
      <c r="Y29">
        <f ca="1">IF(X29,COUNTIF(Coulisse!$IF:$IF,U29),0)</f>
        <v>0</v>
      </c>
      <c r="AD29" s="5" t="e">
        <f ca="1">Coulisse!$JJ24</f>
        <v>#N/A</v>
      </c>
      <c r="AE29" t="str">
        <f ca="1">IF(AH29,INDEX(Coulisse!$JE:$JE,AD29),"")</f>
        <v/>
      </c>
      <c r="AF29" s="62">
        <f ca="1">IF(AH29,INDEX(Coulisse!$JF:$JF,AD29),0)</f>
        <v>0</v>
      </c>
      <c r="AG29" s="63">
        <f ca="1">IF(AH29,INDEX(Coulisse!$JG:$JG,AD29),0)</f>
        <v>0</v>
      </c>
      <c r="AH29" t="b">
        <f t="shared" ca="1" si="26"/>
        <v>0</v>
      </c>
      <c r="AI29">
        <f ca="1">IF(AH29,COUNTIF(Coulisse!$IZ:$IZ,AE29),0)</f>
        <v>0</v>
      </c>
      <c r="AN29" s="5" t="e">
        <f ca="1">Coulisse!$KD24</f>
        <v>#N/A</v>
      </c>
      <c r="AO29" t="str">
        <f ca="1">IF(AR29,INDEX(Coulisse!$JY:$JY,AN29),"")</f>
        <v/>
      </c>
      <c r="AP29" s="62">
        <f ca="1">IF(AR29,INDEX(Coulisse!$JZ:$JZ,AN29),0)</f>
        <v>0</v>
      </c>
      <c r="AQ29" s="63">
        <f ca="1">IF(AR29,INDEX(Coulisse!$KA:$KA,AN29),0)</f>
        <v>0</v>
      </c>
      <c r="AR29" t="b">
        <f t="shared" ca="1" si="27"/>
        <v>0</v>
      </c>
      <c r="AS29">
        <f ca="1">IF(AR29,COUNTIF(Coulisse!$JT:$JT,AO29),0)</f>
        <v>0</v>
      </c>
      <c r="AX29" s="5" t="e">
        <f ca="1">Coulisse!$KX24</f>
        <v>#N/A</v>
      </c>
      <c r="AY29" t="str">
        <f ca="1">IF(BB29,INDEX(Coulisse!$KS:$KS,AX29),"")</f>
        <v/>
      </c>
      <c r="AZ29" s="62">
        <f ca="1">IF(BB29,INDEX(Coulisse!$KT:$KT,AX29),0)</f>
        <v>0</v>
      </c>
      <c r="BA29" s="63">
        <f ca="1">IF(BB29,INDEX(Coulisse!$KU:$KU,AX29),0)</f>
        <v>0</v>
      </c>
      <c r="BB29" t="b">
        <f t="shared" ca="1" si="28"/>
        <v>0</v>
      </c>
      <c r="BC29">
        <f ca="1">IF(BB29,COUNTIF(Coulisse!$KN:$KN,AY29),0)</f>
        <v>0</v>
      </c>
      <c r="BH29" s="5" t="e">
        <f ca="1">Coulisse!$LR24</f>
        <v>#N/A</v>
      </c>
      <c r="BI29" t="str">
        <f ca="1">IF(BL29,INDEX(Coulisse!$LM:$LM,BH29),"")</f>
        <v/>
      </c>
      <c r="BJ29" s="62">
        <f ca="1">IF(BL29,INDEX(Coulisse!$LN:$LN,BH29),0)</f>
        <v>0</v>
      </c>
      <c r="BK29" s="63">
        <f ca="1">IF(BL29,INDEX(Coulisse!$LO:$LO,BH29),0)</f>
        <v>0</v>
      </c>
      <c r="BL29" t="b">
        <f t="shared" ca="1" si="46"/>
        <v>0</v>
      </c>
      <c r="BM29">
        <f ca="1">IF(BL29,COUNTIF(Coulisse!$LH:$LH,BI29),0)</f>
        <v>0</v>
      </c>
      <c r="BR29" s="5" t="e">
        <f ca="1">Coulisse!$ML24</f>
        <v>#N/A</v>
      </c>
      <c r="BS29" t="str">
        <f ca="1">IF(BV29,INDEX(Coulisse!$MG:$MG,BR29),"")</f>
        <v/>
      </c>
      <c r="BT29" s="62">
        <f ca="1">IF(BV29,INDEX(Coulisse!$MH:$MH,BR29),0)</f>
        <v>0</v>
      </c>
      <c r="BU29" s="63">
        <f ca="1">IF(BV29,INDEX(Coulisse!$MI:$MI,BR29),0)</f>
        <v>0</v>
      </c>
      <c r="BV29" t="b">
        <f t="shared" ca="1" si="30"/>
        <v>0</v>
      </c>
      <c r="BW29">
        <f ca="1">IF(BV29,COUNTIF(Coulisse!$MB:$MB,BS29),0)</f>
        <v>0</v>
      </c>
      <c r="CB29" s="5" t="e">
        <f ca="1">Coulisse!$NF24</f>
        <v>#N/A</v>
      </c>
      <c r="CC29" t="str">
        <f ca="1">IF(CF29,INDEX(Coulisse!$NA:$NA,CB29),"")</f>
        <v/>
      </c>
      <c r="CD29" s="62">
        <f ca="1">IF(CF29,INDEX(Coulisse!$NB:$NB,CB29),0)</f>
        <v>0</v>
      </c>
      <c r="CE29" s="63">
        <f ca="1">IF(CF29,INDEX(Coulisse!$NC:$NC,CB29),0)</f>
        <v>0</v>
      </c>
      <c r="CF29" t="b">
        <f t="shared" ca="1" si="31"/>
        <v>0</v>
      </c>
      <c r="CG29">
        <f ca="1">IF(CF29,COUNTIF(Coulisse!$MV:$MV,CC29),0)</f>
        <v>0</v>
      </c>
      <c r="CL29" s="5" t="e">
        <f ca="1">Coulisse!$NZ24</f>
        <v>#N/A</v>
      </c>
      <c r="CM29" t="str">
        <f ca="1">IF(CP29,INDEX(Coulisse!$NU:$NU,CL29),"")</f>
        <v/>
      </c>
      <c r="CN29" s="62">
        <f ca="1">IF(CP29,INDEX(Coulisse!$NV:$NV,CL29),0)</f>
        <v>0</v>
      </c>
      <c r="CO29" s="63">
        <f ca="1">IF(CP29,INDEX(Coulisse!$NW:$NW,CL29),0)</f>
        <v>0</v>
      </c>
      <c r="CP29" t="b">
        <f t="shared" ca="1" si="32"/>
        <v>0</v>
      </c>
      <c r="CQ29">
        <f ca="1">IF(CP29,COUNTIF(Coulisse!$NP:$NP,CM29),0)</f>
        <v>0</v>
      </c>
      <c r="CV29" s="5" t="e">
        <f ca="1">Coulisse!$OT24</f>
        <v>#N/A</v>
      </c>
      <c r="CW29" t="str">
        <f ca="1">IF(CZ29,INDEX(Coulisse!$OO:$OO,CV29),"")</f>
        <v/>
      </c>
      <c r="CX29" s="62">
        <f ca="1">IF(CZ29,INDEX(Coulisse!$OP:$OP,CV29),0)</f>
        <v>0</v>
      </c>
      <c r="CY29" s="63">
        <f ca="1">IF(CZ29,INDEX(Coulisse!$OQ:$OQ,CV29),0)</f>
        <v>0</v>
      </c>
      <c r="CZ29" t="b">
        <f t="shared" ca="1" si="33"/>
        <v>0</v>
      </c>
      <c r="DA29">
        <f ca="1">IF(CZ29,COUNTIF(Coulisse!$OJ:$OJ,CW29),0)</f>
        <v>0</v>
      </c>
      <c r="DF29" s="5" t="e">
        <f ca="1">Coulisse!$PN24</f>
        <v>#N/A</v>
      </c>
      <c r="DG29" t="str">
        <f ca="1">IF(DJ29,INDEX(Coulisse!$PI:$PI,DF29),"")</f>
        <v/>
      </c>
      <c r="DH29" s="62">
        <f ca="1">IF(DJ29,INDEX(Coulisse!$PJ:$PJ,DF29),0)</f>
        <v>0</v>
      </c>
      <c r="DI29" s="63">
        <f ca="1">IF(DJ29,INDEX(Coulisse!$PK:$PK,DF29),0)</f>
        <v>0</v>
      </c>
      <c r="DJ29" t="b">
        <f t="shared" ca="1" si="34"/>
        <v>0</v>
      </c>
      <c r="DK29">
        <f ca="1">IF(DJ29,COUNTIF(Coulisse!$PD:$PD,DG29),0)</f>
        <v>0</v>
      </c>
      <c r="DP29" s="5" t="e">
        <f ca="1">Coulisse!$QH24</f>
        <v>#N/A</v>
      </c>
      <c r="DQ29" t="str">
        <f ca="1">IF(DT29,INDEX(Coulisse!$QC:$QC,DP29),"")</f>
        <v/>
      </c>
      <c r="DR29" s="62">
        <f ca="1">IF(DT29,INDEX(Coulisse!$QD:$QD,DP29),0)</f>
        <v>0</v>
      </c>
      <c r="DS29" s="63">
        <f ca="1">IF(DT29,INDEX(Coulisse!$QE:$QE,DP29),0)</f>
        <v>0</v>
      </c>
      <c r="DT29" t="b">
        <f t="shared" ca="1" si="35"/>
        <v>0</v>
      </c>
      <c r="DU29">
        <f ca="1">IF(DT29,COUNTIF(Coulisse!$PX:$PX,DQ29),0)</f>
        <v>0</v>
      </c>
      <c r="DZ29" s="5" t="e">
        <f ca="1">Coulisse!$RB24</f>
        <v>#N/A</v>
      </c>
      <c r="EA29" t="str">
        <f ca="1">IF(ED29,INDEX(Coulisse!$QW:$QW,DZ29),"")</f>
        <v/>
      </c>
      <c r="EB29" s="62">
        <f ca="1">IF(ED29,INDEX(Coulisse!$QX:$QX,DZ29),0)</f>
        <v>0</v>
      </c>
      <c r="EC29" s="63">
        <f ca="1">IF(ED29,INDEX(Coulisse!$QY:$QY,DZ29),0)</f>
        <v>0</v>
      </c>
      <c r="ED29" t="b">
        <f t="shared" ca="1" si="36"/>
        <v>0</v>
      </c>
      <c r="EE29">
        <f ca="1">IF(ED29,COUNTIF(Coulisse!$QR:$QR,EA29),0)</f>
        <v>0</v>
      </c>
      <c r="EJ29" s="5" t="e">
        <f ca="1">Coulisse!$RV24</f>
        <v>#N/A</v>
      </c>
      <c r="EK29" t="str">
        <f ca="1">IF(EN29,INDEX(Coulisse!$RQ:$RQ,EJ29),"")</f>
        <v/>
      </c>
      <c r="EL29" s="62">
        <f ca="1">IF(EN29,INDEX(Coulisse!$RR:$RR,EJ29),0)</f>
        <v>0</v>
      </c>
      <c r="EM29" s="63">
        <f ca="1">IF(EN29,INDEX(Coulisse!$RS:$RS,EJ29),0)</f>
        <v>0</v>
      </c>
      <c r="EN29" t="b">
        <f t="shared" ca="1" si="37"/>
        <v>0</v>
      </c>
      <c r="EO29">
        <f ca="1">IF(EN29,COUNTIF(Coulisse!$RL:$RL,EK29),0)</f>
        <v>0</v>
      </c>
      <c r="ET29" s="5" t="e">
        <f ca="1">Coulisse!$SP24</f>
        <v>#N/A</v>
      </c>
      <c r="EU29" t="str">
        <f ca="1">IF(EX29,INDEX(Coulisse!$SK:$SK,ET29),"")</f>
        <v/>
      </c>
      <c r="EV29" s="62">
        <f ca="1">IF(EX29,INDEX(Coulisse!$SL:$SL,ET29),0)</f>
        <v>0</v>
      </c>
      <c r="EW29" s="63">
        <f ca="1">IF(EX29,INDEX(Coulisse!$SM:$SM,ET29),0)</f>
        <v>0</v>
      </c>
      <c r="EX29" t="b">
        <f t="shared" ca="1" si="38"/>
        <v>0</v>
      </c>
      <c r="EY29">
        <f ca="1">IF(EX29,COUNTIF(Coulisse!$SF:$SF,EU29),0)</f>
        <v>0</v>
      </c>
      <c r="FD29" s="5" t="e">
        <f ca="1">Coulisse!$TJ24</f>
        <v>#N/A</v>
      </c>
      <c r="FE29" t="str">
        <f ca="1">IF(FH29,INDEX(Coulisse!$TE:$TE,FD29),"")</f>
        <v/>
      </c>
      <c r="FF29" s="62">
        <f ca="1">IF(FH29,INDEX(Coulisse!$TF:$TF,FD29),0)</f>
        <v>0</v>
      </c>
      <c r="FG29" s="63">
        <f ca="1">IF(FH29,INDEX(Coulisse!$TG:$TG,FD29),0)</f>
        <v>0</v>
      </c>
      <c r="FH29" t="b">
        <f t="shared" ca="1" si="39"/>
        <v>0</v>
      </c>
      <c r="FI29">
        <f ca="1">IF(FH29,COUNTIF(Coulisse!$SZ:$SZ,FE29),0)</f>
        <v>0</v>
      </c>
      <c r="FN29" s="5" t="e">
        <f ca="1">Coulisse!$UD24</f>
        <v>#N/A</v>
      </c>
      <c r="FO29" t="str">
        <f ca="1">IF(FR29,INDEX(Coulisse!$TY:$TY,FN29),"")</f>
        <v/>
      </c>
      <c r="FP29" s="62">
        <f ca="1">IF(FR29,INDEX(Coulisse!$TZ:$TZ,FN29),0)</f>
        <v>0</v>
      </c>
      <c r="FQ29" s="63">
        <f ca="1">IF(FR29,INDEX(Coulisse!$UA:$UA,FN29),0)</f>
        <v>0</v>
      </c>
      <c r="FR29" t="b">
        <f t="shared" ca="1" si="40"/>
        <v>0</v>
      </c>
      <c r="FS29">
        <f ca="1">IF(FR29,COUNTIF(Coulisse!$TT:$TT,FO29),0)</f>
        <v>0</v>
      </c>
      <c r="FX29" s="5" t="e">
        <f ca="1">Coulisse!$UX24</f>
        <v>#N/A</v>
      </c>
      <c r="FY29" t="str">
        <f ca="1">IF(GB29,INDEX(Coulisse!$US:$US,FX29),"")</f>
        <v/>
      </c>
      <c r="FZ29" s="62">
        <f ca="1">IF(GB29,INDEX(Coulisse!$UT:$UT,FX29),0)</f>
        <v>0</v>
      </c>
      <c r="GA29" s="63">
        <f ca="1">IF(GB29,INDEX(Coulisse!$UU:$UU,FX29),0)</f>
        <v>0</v>
      </c>
      <c r="GB29" t="b">
        <f t="shared" ca="1" si="41"/>
        <v>0</v>
      </c>
      <c r="GC29">
        <f ca="1">IF(GB29,COUNTIF(Coulisse!$UN:$UN,FY29),0)</f>
        <v>0</v>
      </c>
      <c r="GH29" s="5" t="e">
        <f ca="1">Coulisse!$VR24</f>
        <v>#N/A</v>
      </c>
      <c r="GI29" t="str">
        <f ca="1">IF(GL29,INDEX(Coulisse!$VM:$VM,GH29),"")</f>
        <v/>
      </c>
      <c r="GJ29" s="62">
        <f ca="1">IF(GL29,INDEX(Coulisse!$VN:$VN,GH29),0)</f>
        <v>0</v>
      </c>
      <c r="GK29" s="63">
        <f ca="1">IF(GL29,INDEX(Coulisse!$VO:$VO,GH29),0)</f>
        <v>0</v>
      </c>
      <c r="GL29" t="b">
        <f t="shared" ca="1" si="42"/>
        <v>0</v>
      </c>
      <c r="GM29">
        <f ca="1">IF(GL29,COUNTIF(Coulisse!$VH:$VH,GI29),0)</f>
        <v>0</v>
      </c>
      <c r="GR29" s="5" t="e">
        <f ca="1">Coulisse!$WL24</f>
        <v>#N/A</v>
      </c>
      <c r="GS29" t="str">
        <f ca="1">IF(GV29,INDEX(Coulisse!$WG:$WG,GR29),"")</f>
        <v/>
      </c>
      <c r="GT29" s="62">
        <f ca="1">IF(GV29,INDEX(Coulisse!$WH:$WH,GR29),0)</f>
        <v>0</v>
      </c>
      <c r="GU29" s="63">
        <f ca="1">IF(GV29,INDEX(Coulisse!$WI:$WI,GR29),0)</f>
        <v>0</v>
      </c>
      <c r="GV29" t="b">
        <f t="shared" ca="1" si="43"/>
        <v>0</v>
      </c>
      <c r="GW29">
        <f ca="1">IF(GV29,COUNTIF(Coulisse!$WB:$WB,GS29),0)</f>
        <v>0</v>
      </c>
      <c r="HB29" s="5" t="e">
        <f ca="1">Coulisse!$XF24</f>
        <v>#N/A</v>
      </c>
      <c r="HC29" t="str">
        <f ca="1">IF(HF29,INDEX(Coulisse!$XA:$XA,HB29),"")</f>
        <v/>
      </c>
      <c r="HD29" s="62">
        <f ca="1">IF(HF29,INDEX(Coulisse!$XB:$XB,HB29),0)</f>
        <v>0</v>
      </c>
      <c r="HE29" s="63">
        <f ca="1">IF(HF29,INDEX(Coulisse!$XC:$XC,HB29),0)</f>
        <v>0</v>
      </c>
      <c r="HF29" t="b">
        <f t="shared" ca="1" si="44"/>
        <v>0</v>
      </c>
      <c r="HG29">
        <f ca="1">IF(HF29,COUNTIF(Coulisse!$WV:$WV,HC29),0)</f>
        <v>0</v>
      </c>
    </row>
    <row r="30" spans="20:215" x14ac:dyDescent="0.3">
      <c r="T30" s="5" t="e">
        <f ca="1">Coulisse!$IP25</f>
        <v>#N/A</v>
      </c>
      <c r="U30" t="str">
        <f ca="1">IF(X30,INDEX(Coulisse!$IK:$IK,T30),"")</f>
        <v/>
      </c>
      <c r="V30" s="62">
        <f ca="1">IF(X30,INDEX(Coulisse!$IL:$IL,T30),0)</f>
        <v>0</v>
      </c>
      <c r="W30" s="63">
        <f ca="1">IF(X30,INDEX(Coulisse!$IM:$IM,T30),0)</f>
        <v>0</v>
      </c>
      <c r="X30" t="b">
        <f t="shared" ca="1" si="45"/>
        <v>0</v>
      </c>
      <c r="Y30">
        <f ca="1">IF(X30,COUNTIF(Coulisse!$IF:$IF,U30),0)</f>
        <v>0</v>
      </c>
      <c r="AD30" s="5" t="e">
        <f ca="1">Coulisse!$JJ25</f>
        <v>#N/A</v>
      </c>
      <c r="AE30" t="str">
        <f ca="1">IF(AH30,INDEX(Coulisse!$JE:$JE,AD30),"")</f>
        <v/>
      </c>
      <c r="AF30" s="62">
        <f ca="1">IF(AH30,INDEX(Coulisse!$JF:$JF,AD30),0)</f>
        <v>0</v>
      </c>
      <c r="AG30" s="63">
        <f ca="1">IF(AH30,INDEX(Coulisse!$JG:$JG,AD30),0)</f>
        <v>0</v>
      </c>
      <c r="AH30" t="b">
        <f t="shared" ca="1" si="26"/>
        <v>0</v>
      </c>
      <c r="AI30">
        <f ca="1">IF(AH30,COUNTIF(Coulisse!$IZ:$IZ,AE30),0)</f>
        <v>0</v>
      </c>
      <c r="AN30" s="5" t="e">
        <f ca="1">Coulisse!$KD25</f>
        <v>#N/A</v>
      </c>
      <c r="AO30" t="str">
        <f ca="1">IF(AR30,INDEX(Coulisse!$JY:$JY,AN30),"")</f>
        <v/>
      </c>
      <c r="AP30" s="62">
        <f ca="1">IF(AR30,INDEX(Coulisse!$JZ:$JZ,AN30),0)</f>
        <v>0</v>
      </c>
      <c r="AQ30" s="63">
        <f ca="1">IF(AR30,INDEX(Coulisse!$KA:$KA,AN30),0)</f>
        <v>0</v>
      </c>
      <c r="AR30" t="b">
        <f t="shared" ca="1" si="27"/>
        <v>0</v>
      </c>
      <c r="AS30">
        <f ca="1">IF(AR30,COUNTIF(Coulisse!$JT:$JT,AO30),0)</f>
        <v>0</v>
      </c>
      <c r="AX30" s="5" t="e">
        <f ca="1">Coulisse!$KX25</f>
        <v>#N/A</v>
      </c>
      <c r="AY30" t="str">
        <f ca="1">IF(BB30,INDEX(Coulisse!$KS:$KS,AX30),"")</f>
        <v/>
      </c>
      <c r="AZ30" s="62">
        <f ca="1">IF(BB30,INDEX(Coulisse!$KT:$KT,AX30),0)</f>
        <v>0</v>
      </c>
      <c r="BA30" s="63">
        <f ca="1">IF(BB30,INDEX(Coulisse!$KU:$KU,AX30),0)</f>
        <v>0</v>
      </c>
      <c r="BB30" t="b">
        <f t="shared" ca="1" si="28"/>
        <v>0</v>
      </c>
      <c r="BC30">
        <f ca="1">IF(BB30,COUNTIF(Coulisse!$KN:$KN,AY30),0)</f>
        <v>0</v>
      </c>
      <c r="BH30" s="5" t="e">
        <f ca="1">Coulisse!$LR25</f>
        <v>#N/A</v>
      </c>
      <c r="BI30" t="str">
        <f ca="1">IF(BL30,INDEX(Coulisse!$LM:$LM,BH30),"")</f>
        <v/>
      </c>
      <c r="BJ30" s="62">
        <f ca="1">IF(BL30,INDEX(Coulisse!$LN:$LN,BH30),0)</f>
        <v>0</v>
      </c>
      <c r="BK30" s="63">
        <f ca="1">IF(BL30,INDEX(Coulisse!$LO:$LO,BH30),0)</f>
        <v>0</v>
      </c>
      <c r="BL30" t="b">
        <f t="shared" ca="1" si="46"/>
        <v>0</v>
      </c>
      <c r="BM30">
        <f ca="1">IF(BL30,COUNTIF(Coulisse!$LH:$LH,BI30),0)</f>
        <v>0</v>
      </c>
      <c r="BR30" s="5" t="e">
        <f ca="1">Coulisse!$ML25</f>
        <v>#N/A</v>
      </c>
      <c r="BS30" t="str">
        <f ca="1">IF(BV30,INDEX(Coulisse!$MG:$MG,BR30),"")</f>
        <v/>
      </c>
      <c r="BT30" s="62">
        <f ca="1">IF(BV30,INDEX(Coulisse!$MH:$MH,BR30),0)</f>
        <v>0</v>
      </c>
      <c r="BU30" s="63">
        <f ca="1">IF(BV30,INDEX(Coulisse!$MI:$MI,BR30),0)</f>
        <v>0</v>
      </c>
      <c r="BV30" t="b">
        <f t="shared" ca="1" si="30"/>
        <v>0</v>
      </c>
      <c r="BW30">
        <f ca="1">IF(BV30,COUNTIF(Coulisse!$MB:$MB,BS30),0)</f>
        <v>0</v>
      </c>
      <c r="CB30" s="5" t="e">
        <f ca="1">Coulisse!$NF25</f>
        <v>#N/A</v>
      </c>
      <c r="CC30" t="str">
        <f ca="1">IF(CF30,INDEX(Coulisse!$NA:$NA,CB30),"")</f>
        <v/>
      </c>
      <c r="CD30" s="62">
        <f ca="1">IF(CF30,INDEX(Coulisse!$NB:$NB,CB30),0)</f>
        <v>0</v>
      </c>
      <c r="CE30" s="63">
        <f ca="1">IF(CF30,INDEX(Coulisse!$NC:$NC,CB30),0)</f>
        <v>0</v>
      </c>
      <c r="CF30" t="b">
        <f t="shared" ca="1" si="31"/>
        <v>0</v>
      </c>
      <c r="CG30">
        <f ca="1">IF(CF30,COUNTIF(Coulisse!$MV:$MV,CC30),0)</f>
        <v>0</v>
      </c>
      <c r="CL30" s="5" t="e">
        <f ca="1">Coulisse!$NZ25</f>
        <v>#N/A</v>
      </c>
      <c r="CM30" t="str">
        <f ca="1">IF(CP30,INDEX(Coulisse!$NU:$NU,CL30),"")</f>
        <v/>
      </c>
      <c r="CN30" s="62">
        <f ca="1">IF(CP30,INDEX(Coulisse!$NV:$NV,CL30),0)</f>
        <v>0</v>
      </c>
      <c r="CO30" s="63">
        <f ca="1">IF(CP30,INDEX(Coulisse!$NW:$NW,CL30),0)</f>
        <v>0</v>
      </c>
      <c r="CP30" t="b">
        <f t="shared" ca="1" si="32"/>
        <v>0</v>
      </c>
      <c r="CQ30">
        <f ca="1">IF(CP30,COUNTIF(Coulisse!$NP:$NP,CM30),0)</f>
        <v>0</v>
      </c>
      <c r="CV30" s="5" t="e">
        <f ca="1">Coulisse!$OT25</f>
        <v>#N/A</v>
      </c>
      <c r="CW30" t="str">
        <f ca="1">IF(CZ30,INDEX(Coulisse!$OO:$OO,CV30),"")</f>
        <v/>
      </c>
      <c r="CX30" s="62">
        <f ca="1">IF(CZ30,INDEX(Coulisse!$OP:$OP,CV30),0)</f>
        <v>0</v>
      </c>
      <c r="CY30" s="63">
        <f ca="1">IF(CZ30,INDEX(Coulisse!$OQ:$OQ,CV30),0)</f>
        <v>0</v>
      </c>
      <c r="CZ30" t="b">
        <f t="shared" ca="1" si="33"/>
        <v>0</v>
      </c>
      <c r="DA30">
        <f ca="1">IF(CZ30,COUNTIF(Coulisse!$OJ:$OJ,CW30),0)</f>
        <v>0</v>
      </c>
      <c r="DF30" s="5" t="e">
        <f ca="1">Coulisse!$PN25</f>
        <v>#N/A</v>
      </c>
      <c r="DG30" t="str">
        <f ca="1">IF(DJ30,INDEX(Coulisse!$PI:$PI,DF30),"")</f>
        <v/>
      </c>
      <c r="DH30" s="62">
        <f ca="1">IF(DJ30,INDEX(Coulisse!$PJ:$PJ,DF30),0)</f>
        <v>0</v>
      </c>
      <c r="DI30" s="63">
        <f ca="1">IF(DJ30,INDEX(Coulisse!$PK:$PK,DF30),0)</f>
        <v>0</v>
      </c>
      <c r="DJ30" t="b">
        <f t="shared" ca="1" si="34"/>
        <v>0</v>
      </c>
      <c r="DK30">
        <f ca="1">IF(DJ30,COUNTIF(Coulisse!$PD:$PD,DG30),0)</f>
        <v>0</v>
      </c>
      <c r="DP30" s="5" t="e">
        <f ca="1">Coulisse!$QH25</f>
        <v>#N/A</v>
      </c>
      <c r="DQ30" t="str">
        <f ca="1">IF(DT30,INDEX(Coulisse!$QC:$QC,DP30),"")</f>
        <v/>
      </c>
      <c r="DR30" s="62">
        <f ca="1">IF(DT30,INDEX(Coulisse!$QD:$QD,DP30),0)</f>
        <v>0</v>
      </c>
      <c r="DS30" s="63">
        <f ca="1">IF(DT30,INDEX(Coulisse!$QE:$QE,DP30),0)</f>
        <v>0</v>
      </c>
      <c r="DT30" t="b">
        <f t="shared" ca="1" si="35"/>
        <v>0</v>
      </c>
      <c r="DU30">
        <f ca="1">IF(DT30,COUNTIF(Coulisse!$PX:$PX,DQ30),0)</f>
        <v>0</v>
      </c>
      <c r="DZ30" s="5" t="e">
        <f ca="1">Coulisse!$RB25</f>
        <v>#N/A</v>
      </c>
      <c r="EA30" t="str">
        <f ca="1">IF(ED30,INDEX(Coulisse!$QW:$QW,DZ30),"")</f>
        <v/>
      </c>
      <c r="EB30" s="62">
        <f ca="1">IF(ED30,INDEX(Coulisse!$QX:$QX,DZ30),0)</f>
        <v>0</v>
      </c>
      <c r="EC30" s="63">
        <f ca="1">IF(ED30,INDEX(Coulisse!$QY:$QY,DZ30),0)</f>
        <v>0</v>
      </c>
      <c r="ED30" t="b">
        <f t="shared" ca="1" si="36"/>
        <v>0</v>
      </c>
      <c r="EE30">
        <f ca="1">IF(ED30,COUNTIF(Coulisse!$QR:$QR,EA30),0)</f>
        <v>0</v>
      </c>
      <c r="EJ30" s="5" t="e">
        <f ca="1">Coulisse!$RV25</f>
        <v>#N/A</v>
      </c>
      <c r="EK30" t="str">
        <f ca="1">IF(EN30,INDEX(Coulisse!$RQ:$RQ,EJ30),"")</f>
        <v/>
      </c>
      <c r="EL30" s="62">
        <f ca="1">IF(EN30,INDEX(Coulisse!$RR:$RR,EJ30),0)</f>
        <v>0</v>
      </c>
      <c r="EM30" s="63">
        <f ca="1">IF(EN30,INDEX(Coulisse!$RS:$RS,EJ30),0)</f>
        <v>0</v>
      </c>
      <c r="EN30" t="b">
        <f t="shared" ca="1" si="37"/>
        <v>0</v>
      </c>
      <c r="EO30">
        <f ca="1">IF(EN30,COUNTIF(Coulisse!$RL:$RL,EK30),0)</f>
        <v>0</v>
      </c>
      <c r="ET30" s="5" t="e">
        <f ca="1">Coulisse!$SP25</f>
        <v>#N/A</v>
      </c>
      <c r="EU30" t="str">
        <f ca="1">IF(EX30,INDEX(Coulisse!$SK:$SK,ET30),"")</f>
        <v/>
      </c>
      <c r="EV30" s="62">
        <f ca="1">IF(EX30,INDEX(Coulisse!$SL:$SL,ET30),0)</f>
        <v>0</v>
      </c>
      <c r="EW30" s="63">
        <f ca="1">IF(EX30,INDEX(Coulisse!$SM:$SM,ET30),0)</f>
        <v>0</v>
      </c>
      <c r="EX30" t="b">
        <f t="shared" ca="1" si="38"/>
        <v>0</v>
      </c>
      <c r="EY30">
        <f ca="1">IF(EX30,COUNTIF(Coulisse!$SF:$SF,EU30),0)</f>
        <v>0</v>
      </c>
      <c r="FD30" s="5" t="e">
        <f ca="1">Coulisse!$TJ25</f>
        <v>#N/A</v>
      </c>
      <c r="FE30" t="str">
        <f ca="1">IF(FH30,INDEX(Coulisse!$TE:$TE,FD30),"")</f>
        <v/>
      </c>
      <c r="FF30" s="62">
        <f ca="1">IF(FH30,INDEX(Coulisse!$TF:$TF,FD30),0)</f>
        <v>0</v>
      </c>
      <c r="FG30" s="63">
        <f ca="1">IF(FH30,INDEX(Coulisse!$TG:$TG,FD30),0)</f>
        <v>0</v>
      </c>
      <c r="FH30" t="b">
        <f t="shared" ca="1" si="39"/>
        <v>0</v>
      </c>
      <c r="FI30">
        <f ca="1">IF(FH30,COUNTIF(Coulisse!$SZ:$SZ,FE30),0)</f>
        <v>0</v>
      </c>
      <c r="FN30" s="5" t="e">
        <f ca="1">Coulisse!$UD25</f>
        <v>#N/A</v>
      </c>
      <c r="FO30" t="str">
        <f ca="1">IF(FR30,INDEX(Coulisse!$TY:$TY,FN30),"")</f>
        <v/>
      </c>
      <c r="FP30" s="62">
        <f ca="1">IF(FR30,INDEX(Coulisse!$TZ:$TZ,FN30),0)</f>
        <v>0</v>
      </c>
      <c r="FQ30" s="63">
        <f ca="1">IF(FR30,INDEX(Coulisse!$UA:$UA,FN30),0)</f>
        <v>0</v>
      </c>
      <c r="FR30" t="b">
        <f t="shared" ca="1" si="40"/>
        <v>0</v>
      </c>
      <c r="FS30">
        <f ca="1">IF(FR30,COUNTIF(Coulisse!$TT:$TT,FO30),0)</f>
        <v>0</v>
      </c>
      <c r="FX30" s="5" t="e">
        <f ca="1">Coulisse!$UX25</f>
        <v>#N/A</v>
      </c>
      <c r="FY30" t="str">
        <f ca="1">IF(GB30,INDEX(Coulisse!$US:$US,FX30),"")</f>
        <v/>
      </c>
      <c r="FZ30" s="62">
        <f ca="1">IF(GB30,INDEX(Coulisse!$UT:$UT,FX30),0)</f>
        <v>0</v>
      </c>
      <c r="GA30" s="63">
        <f ca="1">IF(GB30,INDEX(Coulisse!$UU:$UU,FX30),0)</f>
        <v>0</v>
      </c>
      <c r="GB30" t="b">
        <f t="shared" ca="1" si="41"/>
        <v>0</v>
      </c>
      <c r="GC30">
        <f ca="1">IF(GB30,COUNTIF(Coulisse!$UN:$UN,FY30),0)</f>
        <v>0</v>
      </c>
      <c r="GH30" s="5" t="e">
        <f ca="1">Coulisse!$VR25</f>
        <v>#N/A</v>
      </c>
      <c r="GI30" t="str">
        <f ca="1">IF(GL30,INDEX(Coulisse!$VM:$VM,GH30),"")</f>
        <v/>
      </c>
      <c r="GJ30" s="62">
        <f ca="1">IF(GL30,INDEX(Coulisse!$VN:$VN,GH30),0)</f>
        <v>0</v>
      </c>
      <c r="GK30" s="63">
        <f ca="1">IF(GL30,INDEX(Coulisse!$VO:$VO,GH30),0)</f>
        <v>0</v>
      </c>
      <c r="GL30" t="b">
        <f t="shared" ca="1" si="42"/>
        <v>0</v>
      </c>
      <c r="GM30">
        <f ca="1">IF(GL30,COUNTIF(Coulisse!$VH:$VH,GI30),0)</f>
        <v>0</v>
      </c>
      <c r="GR30" s="5" t="e">
        <f ca="1">Coulisse!$WL25</f>
        <v>#N/A</v>
      </c>
      <c r="GS30" t="str">
        <f ca="1">IF(GV30,INDEX(Coulisse!$WG:$WG,GR30),"")</f>
        <v/>
      </c>
      <c r="GT30" s="62">
        <f ca="1">IF(GV30,INDEX(Coulisse!$WH:$WH,GR30),0)</f>
        <v>0</v>
      </c>
      <c r="GU30" s="63">
        <f ca="1">IF(GV30,INDEX(Coulisse!$WI:$WI,GR30),0)</f>
        <v>0</v>
      </c>
      <c r="GV30" t="b">
        <f t="shared" ca="1" si="43"/>
        <v>0</v>
      </c>
      <c r="GW30">
        <f ca="1">IF(GV30,COUNTIF(Coulisse!$WB:$WB,GS30),0)</f>
        <v>0</v>
      </c>
      <c r="HB30" s="5" t="e">
        <f ca="1">Coulisse!$XF25</f>
        <v>#N/A</v>
      </c>
      <c r="HC30" t="str">
        <f ca="1">IF(HF30,INDEX(Coulisse!$XA:$XA,HB30),"")</f>
        <v/>
      </c>
      <c r="HD30" s="62">
        <f ca="1">IF(HF30,INDEX(Coulisse!$XB:$XB,HB30),0)</f>
        <v>0</v>
      </c>
      <c r="HE30" s="63">
        <f ca="1">IF(HF30,INDEX(Coulisse!$XC:$XC,HB30),0)</f>
        <v>0</v>
      </c>
      <c r="HF30" t="b">
        <f t="shared" ca="1" si="44"/>
        <v>0</v>
      </c>
      <c r="HG30">
        <f ca="1">IF(HF30,COUNTIF(Coulisse!$WV:$WV,HC30),0)</f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2">
    <tabColor theme="9" tint="-0.249977111117893"/>
  </sheetPr>
  <dimension ref="A1:AK104"/>
  <sheetViews>
    <sheetView showGridLines="0" topLeftCell="I7" zoomScale="80" zoomScaleNormal="80" workbookViewId="0">
      <pane xSplit="3" ySplit="4" topLeftCell="L11" activePane="bottomRight" state="frozen"/>
      <selection activeCell="O7" sqref="O1:O1048576"/>
      <selection pane="topRight" activeCell="O7" sqref="O1:O1048576"/>
      <selection pane="bottomLeft" activeCell="O7" sqref="O1:O1048576"/>
      <selection pane="bottomRight" activeCell="P15" sqref="P15"/>
    </sheetView>
  </sheetViews>
  <sheetFormatPr baseColWidth="10" defaultColWidth="0" defaultRowHeight="15" customHeight="1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1" width="37.33203125" customWidth="1"/>
    <col min="12" max="14" width="18" customWidth="1"/>
    <col min="15" max="15" width="2" customWidth="1"/>
    <col min="16" max="16" width="13" customWidth="1"/>
    <col min="17" max="17" width="8.33203125" customWidth="1"/>
    <col min="18" max="18" width="18" customWidth="1"/>
    <col min="19" max="19" width="8.5546875" customWidth="1"/>
    <col min="20" max="20" width="22.6640625" customWidth="1"/>
    <col min="21" max="21" width="8.5546875" customWidth="1"/>
    <col min="22" max="37" width="11.44140625" customWidth="1"/>
    <col min="38" max="16384" width="11.44140625" hidden="1"/>
  </cols>
  <sheetData>
    <row r="1" spans="1:31" ht="14.4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P1">
        <v>1</v>
      </c>
      <c r="R1">
        <f>+P1+1</f>
        <v>2</v>
      </c>
      <c r="T1">
        <f>+R1+1</f>
        <v>3</v>
      </c>
    </row>
    <row r="2" spans="1:31" ht="14.4" hidden="1" x14ac:dyDescent="0.3">
      <c r="A2" s="200"/>
      <c r="B2" s="37"/>
      <c r="C2" s="37"/>
      <c r="D2" s="37"/>
      <c r="E2" s="37"/>
      <c r="F2" s="37"/>
      <c r="G2" s="37"/>
      <c r="H2" s="201"/>
      <c r="P2" t="b">
        <f>+P$1=$M$1</f>
        <v>0</v>
      </c>
      <c r="R2" t="b">
        <f>+R$1=$M$1</f>
        <v>0</v>
      </c>
      <c r="T2" t="b">
        <f>+T$1=$M$1</f>
        <v>1</v>
      </c>
    </row>
    <row r="3" spans="1:31" ht="14.4" hidden="1" x14ac:dyDescent="0.3">
      <c r="A3" s="200"/>
      <c r="B3" s="37"/>
      <c r="C3" s="37"/>
      <c r="D3" s="37"/>
      <c r="E3" s="37"/>
      <c r="F3" s="37"/>
      <c r="G3" s="37"/>
      <c r="H3" s="201"/>
    </row>
    <row r="4" spans="1:31" ht="14.4" hidden="1" x14ac:dyDescent="0.3">
      <c r="A4" s="200"/>
      <c r="B4" s="37"/>
      <c r="C4" s="37"/>
      <c r="D4" s="37"/>
      <c r="E4" s="37"/>
      <c r="F4" s="37"/>
      <c r="G4" s="37"/>
      <c r="H4" s="201"/>
    </row>
    <row r="5" spans="1:31" ht="14.4" hidden="1" x14ac:dyDescent="0.3">
      <c r="A5" s="200"/>
      <c r="B5" s="37"/>
      <c r="C5" s="37"/>
      <c r="D5" s="37"/>
      <c r="E5" s="37"/>
      <c r="F5" s="37"/>
      <c r="G5" s="37"/>
      <c r="H5" s="201"/>
    </row>
    <row r="6" spans="1:31" ht="14.4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1" ht="14.4" x14ac:dyDescent="0.3"/>
    <row r="8" spans="1:31" ht="21.75" customHeight="1" thickBot="1" x14ac:dyDescent="0.35">
      <c r="J8" s="273" t="s">
        <v>220</v>
      </c>
      <c r="L8" s="378" t="s">
        <v>117</v>
      </c>
      <c r="M8" s="378"/>
      <c r="N8" s="378"/>
      <c r="P8" s="380" t="s">
        <v>219</v>
      </c>
      <c r="Q8" s="381"/>
      <c r="R8" s="381"/>
      <c r="S8" s="381"/>
      <c r="T8" s="381"/>
      <c r="U8" s="382"/>
      <c r="AE8" t="str">
        <f>Coulisse00!$G$10</f>
        <v>CA VENTE
€ HT</v>
      </c>
    </row>
    <row r="9" spans="1:31" ht="18.75" customHeight="1" thickBot="1" x14ac:dyDescent="0.35">
      <c r="L9" s="379"/>
      <c r="M9" s="379"/>
      <c r="N9" s="379"/>
      <c r="P9" s="387">
        <f ca="1">SUM(P$11:P$103)</f>
        <v>10</v>
      </c>
      <c r="Q9" s="388"/>
      <c r="R9" s="389">
        <f ca="1">SUM(R$11:R$103)</f>
        <v>277950</v>
      </c>
      <c r="S9" s="389"/>
      <c r="T9" s="390">
        <f ca="1">SUM(T$11:T$103)</f>
        <v>3926000</v>
      </c>
      <c r="U9" s="391"/>
    </row>
    <row r="10" spans="1:31" ht="34.5" customHeight="1" thickTop="1" x14ac:dyDescent="0.3">
      <c r="C10" s="7" t="b">
        <v>1</v>
      </c>
      <c r="J10" s="275" t="s">
        <v>221</v>
      </c>
      <c r="K10" s="268" t="str">
        <f ca="1">IF($C10,CoulisseAnalyse!$GF10,"")</f>
        <v>SURFACE</v>
      </c>
      <c r="L10" s="243" t="str">
        <f ca="1">IF($C10,CoulisseAnalyse!$GG10,"")</f>
        <v>ADR</v>
      </c>
      <c r="M10" s="243" t="str">
        <f ca="1">IF($C10,CoulisseAnalyse!$GH10,"")</f>
        <v>AD
A/B/C</v>
      </c>
      <c r="N10" s="260" t="str">
        <f ca="1">IF($C10,CoulisseAnalyse!$GI10,"")</f>
        <v>EPAISSEUR  MM</v>
      </c>
      <c r="P10" s="383" t="str">
        <f>IF($C10,CoulisseAnalyse!$GJ10,"")</f>
        <v>Nb Ref</v>
      </c>
      <c r="Q10" s="384"/>
      <c r="R10" s="385" t="str">
        <f ca="1">IF($C10,CoulisseAnalyse!$GK10,"")</f>
        <v>QUANTITE
M2/ML/PC</v>
      </c>
      <c r="S10" s="384"/>
      <c r="T10" s="385" t="str">
        <f ca="1">IF($C10,CoulisseAnalyse!$GL10,"")</f>
        <v>CA VENTE
€ HT</v>
      </c>
      <c r="U10" s="386"/>
    </row>
    <row r="11" spans="1:31" ht="14.4" x14ac:dyDescent="0.3">
      <c r="C11" t="b">
        <f ca="1">CoulisseAnalyse!$FV11</f>
        <v>1</v>
      </c>
      <c r="J11" s="276">
        <v>1</v>
      </c>
      <c r="K11" s="269" t="str">
        <f ca="1">IF($C11,CoulisseAnalyse!$GF11,"")</f>
        <v>LISSE GRIP LEGER</v>
      </c>
      <c r="L11" s="244" t="str">
        <f ca="1">IF($C11,CoulisseAnalyse!$GG11,"")</f>
        <v>R10</v>
      </c>
      <c r="M11" s="244" t="str">
        <f ca="1">IF($C11,CoulisseAnalyse!$GH11,"")</f>
        <v>A</v>
      </c>
      <c r="N11" s="261">
        <f ca="1">IF($C11,CoulisseAnalyse!$GI11,"")</f>
        <v>7.5</v>
      </c>
      <c r="P11" s="264">
        <f ca="1">IF($C11,CoulisseAnalyse!$GJ11,0)</f>
        <v>1</v>
      </c>
      <c r="Q11" s="245">
        <f ca="1">$P11/$P$9</f>
        <v>0.1</v>
      </c>
      <c r="R11" s="248">
        <f ca="1">IF($C11,CoulisseAnalyse!$GK11,0)</f>
        <v>80000</v>
      </c>
      <c r="S11" s="249">
        <f ca="1">$R11/$R$9</f>
        <v>0.28782155063860404</v>
      </c>
      <c r="T11" s="254">
        <f ca="1">IF($C11,CoulisseAnalyse!$GL11,0)</f>
        <v>1150000</v>
      </c>
      <c r="U11" s="257">
        <f ca="1">$T11/$T$9</f>
        <v>0.29291900152827305</v>
      </c>
    </row>
    <row r="12" spans="1:31" ht="14.4" x14ac:dyDescent="0.3">
      <c r="C12" t="b">
        <f ca="1">CoulisseAnalyse!$FV12</f>
        <v>1</v>
      </c>
      <c r="J12" s="277">
        <f>+J11+1</f>
        <v>2</v>
      </c>
      <c r="K12" s="270" t="str">
        <f ca="1">IF($C12,CoulisseAnalyse!$GF12,"")</f>
        <v>LISSE GRIP LEGER</v>
      </c>
      <c r="L12" s="241" t="str">
        <f ca="1">IF($C12,CoulisseAnalyse!$GG12,"")</f>
        <v>R10</v>
      </c>
      <c r="M12" s="241" t="str">
        <f ca="1">IF($C12,CoulisseAnalyse!$GH12,"")</f>
        <v>B</v>
      </c>
      <c r="N12" s="262">
        <f ca="1">IF($C12,CoulisseAnalyse!$GI12,"")</f>
        <v>7.5</v>
      </c>
      <c r="P12" s="265">
        <f ca="1">IF($C12,CoulisseAnalyse!$GJ12,0)</f>
        <v>1</v>
      </c>
      <c r="Q12" s="246">
        <f t="shared" ref="Q12:Q75" ca="1" si="0">$P12/$P$9</f>
        <v>0.1</v>
      </c>
      <c r="R12" s="250">
        <f ca="1">IF($C12,CoulisseAnalyse!$GK12,0)</f>
        <v>58000</v>
      </c>
      <c r="S12" s="251">
        <f t="shared" ref="S12:S75" ca="1" si="1">$R12/$R$9</f>
        <v>0.20867062421298796</v>
      </c>
      <c r="T12" s="255">
        <f ca="1">IF($C12,CoulisseAnalyse!$GL12,0)</f>
        <v>610000</v>
      </c>
      <c r="U12" s="258">
        <f t="shared" ref="U12:U75" ca="1" si="2">$T12/$T$9</f>
        <v>0.15537442689760569</v>
      </c>
    </row>
    <row r="13" spans="1:31" ht="14.4" x14ac:dyDescent="0.3">
      <c r="C13" t="b">
        <f ca="1">CoulisseAnalyse!$FV13</f>
        <v>1</v>
      </c>
      <c r="J13" s="277">
        <f t="shared" ref="J13:J76" si="3">+J12+1</f>
        <v>3</v>
      </c>
      <c r="K13" s="270" t="str">
        <f ca="1">IF($C13,CoulisseAnalyse!$GF13,"")</f>
        <v>LISSE</v>
      </c>
      <c r="L13" s="241">
        <f ca="1">IF($C13,CoulisseAnalyse!$GG13,"")</f>
        <v>0</v>
      </c>
      <c r="M13" s="241">
        <f ca="1">IF($C13,CoulisseAnalyse!$GH13,"")</f>
        <v>0</v>
      </c>
      <c r="N13" s="262">
        <f ca="1">IF($C13,CoulisseAnalyse!$GI13,"")</f>
        <v>8</v>
      </c>
      <c r="P13" s="265">
        <f ca="1">IF($C13,CoulisseAnalyse!$GJ13,0)</f>
        <v>1</v>
      </c>
      <c r="Q13" s="246">
        <f t="shared" ca="1" si="0"/>
        <v>0.1</v>
      </c>
      <c r="R13" s="250">
        <f ca="1">IF($C13,CoulisseAnalyse!$GK13,0)</f>
        <v>50000</v>
      </c>
      <c r="S13" s="251">
        <f t="shared" ca="1" si="1"/>
        <v>0.17988846914912754</v>
      </c>
      <c r="T13" s="255">
        <f ca="1">IF($C13,CoulisseAnalyse!$GL13,0)</f>
        <v>600000</v>
      </c>
      <c r="U13" s="258">
        <f t="shared" ca="1" si="2"/>
        <v>0.15282730514518594</v>
      </c>
    </row>
    <row r="14" spans="1:31" ht="14.4" x14ac:dyDescent="0.3">
      <c r="C14" t="b">
        <f ca="1">CoulisseAnalyse!$FV14</f>
        <v>1</v>
      </c>
      <c r="J14" s="277">
        <f t="shared" si="3"/>
        <v>4</v>
      </c>
      <c r="K14" s="270" t="str">
        <f ca="1">IF($C14,CoulisseAnalyse!$GF14,"")</f>
        <v>LISSE</v>
      </c>
      <c r="L14" s="241" t="str">
        <f ca="1">IF($C14,CoulisseAnalyse!$GG14,"")</f>
        <v>R9</v>
      </c>
      <c r="M14" s="241">
        <f ca="1">IF($C14,CoulisseAnalyse!$GH14,"")</f>
        <v>0</v>
      </c>
      <c r="N14" s="262">
        <f ca="1">IF($C14,CoulisseAnalyse!$GI14,"")</f>
        <v>7</v>
      </c>
      <c r="P14" s="265">
        <f ca="1">IF($C14,CoulisseAnalyse!$GJ14,0)</f>
        <v>1</v>
      </c>
      <c r="Q14" s="246">
        <f t="shared" ca="1" si="0"/>
        <v>0.1</v>
      </c>
      <c r="R14" s="250">
        <f ca="1">IF($C14,CoulisseAnalyse!$GK14,0)</f>
        <v>34000</v>
      </c>
      <c r="S14" s="251">
        <f t="shared" ca="1" si="1"/>
        <v>0.12232415902140673</v>
      </c>
      <c r="T14" s="255">
        <f ca="1">IF($C14,CoulisseAnalyse!$GL14,0)</f>
        <v>476000</v>
      </c>
      <c r="U14" s="258">
        <f t="shared" ca="1" si="2"/>
        <v>0.12124299541518084</v>
      </c>
    </row>
    <row r="15" spans="1:31" ht="14.4" x14ac:dyDescent="0.3">
      <c r="C15" t="b">
        <f ca="1">CoulisseAnalyse!$FV15</f>
        <v>1</v>
      </c>
      <c r="J15" s="277">
        <f t="shared" si="3"/>
        <v>5</v>
      </c>
      <c r="K15" s="270" t="str">
        <f ca="1">IF($C15,CoulisseAnalyse!$GF15,"")</f>
        <v>LISSE</v>
      </c>
      <c r="L15" s="241">
        <f ca="1">IF($C15,CoulisseAnalyse!$GG15,"")</f>
        <v>0</v>
      </c>
      <c r="M15" s="241">
        <f ca="1">IF($C15,CoulisseAnalyse!$GH15,"")</f>
        <v>0</v>
      </c>
      <c r="N15" s="262">
        <f ca="1">IF($C15,CoulisseAnalyse!$GI15,"")</f>
        <v>6</v>
      </c>
      <c r="P15" s="265">
        <f ca="1">IF($C15,CoulisseAnalyse!$GJ15,0)</f>
        <v>2</v>
      </c>
      <c r="Q15" s="246">
        <f t="shared" ca="1" si="0"/>
        <v>0.2</v>
      </c>
      <c r="R15" s="250">
        <f ca="1">IF($C15,CoulisseAnalyse!$GK15,0)</f>
        <v>26500</v>
      </c>
      <c r="S15" s="251">
        <f t="shared" ca="1" si="1"/>
        <v>9.53408886490376E-2</v>
      </c>
      <c r="T15" s="255">
        <f ca="1">IF($C15,CoulisseAnalyse!$GL15,0)</f>
        <v>363000</v>
      </c>
      <c r="U15" s="258">
        <f t="shared" ca="1" si="2"/>
        <v>9.2460519612837494E-2</v>
      </c>
    </row>
    <row r="16" spans="1:31" ht="14.4" x14ac:dyDescent="0.3">
      <c r="C16" t="b">
        <f ca="1">CoulisseAnalyse!$FV16</f>
        <v>1</v>
      </c>
      <c r="J16" s="277">
        <f t="shared" si="3"/>
        <v>6</v>
      </c>
      <c r="K16" s="270" t="str">
        <f ca="1">IF($C16,CoulisseAnalyse!$GF16,"")</f>
        <v>STRUCTURE GRIP</v>
      </c>
      <c r="L16" s="241" t="str">
        <f ca="1">IF($C16,CoulisseAnalyse!$GG16,"")</f>
        <v>R11</v>
      </c>
      <c r="M16" s="241" t="str">
        <f ca="1">IF($C16,CoulisseAnalyse!$GH16,"")</f>
        <v>C</v>
      </c>
      <c r="N16" s="262">
        <f ca="1">IF($C16,CoulisseAnalyse!$GI16,"")</f>
        <v>9</v>
      </c>
      <c r="P16" s="265">
        <f ca="1">IF($C16,CoulisseAnalyse!$GJ16,0)</f>
        <v>1</v>
      </c>
      <c r="Q16" s="246">
        <f t="shared" ca="1" si="0"/>
        <v>0.1</v>
      </c>
      <c r="R16" s="250">
        <f ca="1">IF($C16,CoulisseAnalyse!$GK16,0)</f>
        <v>8000</v>
      </c>
      <c r="S16" s="251">
        <f t="shared" ca="1" si="1"/>
        <v>2.8782155063860407E-2</v>
      </c>
      <c r="T16" s="255">
        <f ca="1">IF($C16,CoulisseAnalyse!$GL16,0)</f>
        <v>283000</v>
      </c>
      <c r="U16" s="258">
        <f t="shared" ca="1" si="2"/>
        <v>7.2083545593479362E-2</v>
      </c>
    </row>
    <row r="17" spans="3:21" ht="14.4" x14ac:dyDescent="0.3">
      <c r="C17" t="b">
        <f ca="1">CoulisseAnalyse!$FV17</f>
        <v>1</v>
      </c>
      <c r="J17" s="277">
        <f t="shared" si="3"/>
        <v>7</v>
      </c>
      <c r="K17" s="270" t="str">
        <f ca="1">IF($C17,CoulisseAnalyse!$GF17,"")</f>
        <v>STRUCTURE</v>
      </c>
      <c r="L17" s="241" t="str">
        <f ca="1">IF($C17,CoulisseAnalyse!$GG17,"")</f>
        <v>R10</v>
      </c>
      <c r="M17" s="241" t="str">
        <f ca="1">IF($C17,CoulisseAnalyse!$GH17,"")</f>
        <v>A</v>
      </c>
      <c r="N17" s="262">
        <f ca="1">IF($C17,CoulisseAnalyse!$GI17,"")</f>
        <v>8.5</v>
      </c>
      <c r="P17" s="265">
        <f ca="1">IF($C17,CoulisseAnalyse!$GJ17,0)</f>
        <v>1</v>
      </c>
      <c r="Q17" s="246">
        <f t="shared" ca="1" si="0"/>
        <v>0.1</v>
      </c>
      <c r="R17" s="250">
        <f ca="1">IF($C17,CoulisseAnalyse!$GK17,0)</f>
        <v>12000</v>
      </c>
      <c r="S17" s="251">
        <f t="shared" ca="1" si="1"/>
        <v>4.317323259579061E-2</v>
      </c>
      <c r="T17" s="255">
        <f ca="1">IF($C17,CoulisseAnalyse!$GL17,0)</f>
        <v>236000</v>
      </c>
      <c r="U17" s="258">
        <f t="shared" ca="1" si="2"/>
        <v>6.0112073357106471E-2</v>
      </c>
    </row>
    <row r="18" spans="3:21" ht="14.4" x14ac:dyDescent="0.3">
      <c r="C18" t="b">
        <f ca="1">CoulisseAnalyse!$FV18</f>
        <v>1</v>
      </c>
      <c r="J18" s="277">
        <f t="shared" si="3"/>
        <v>8</v>
      </c>
      <c r="K18" s="270" t="str">
        <f ca="1">IF($C18,CoulisseAnalyse!$GF18,"")</f>
        <v>STRUCTURE</v>
      </c>
      <c r="L18" s="241" t="str">
        <f ca="1">IF($C18,CoulisseAnalyse!$GG18,"")</f>
        <v>R10</v>
      </c>
      <c r="M18" s="241" t="str">
        <f ca="1">IF($C18,CoulisseAnalyse!$GH18,"")</f>
        <v>A</v>
      </c>
      <c r="N18" s="262">
        <f ca="1">IF($C18,CoulisseAnalyse!$GI18,"")</f>
        <v>9</v>
      </c>
      <c r="P18" s="265">
        <f ca="1">IF($C18,CoulisseAnalyse!$GJ18,0)</f>
        <v>1</v>
      </c>
      <c r="Q18" s="246">
        <f t="shared" ca="1" si="0"/>
        <v>0.1</v>
      </c>
      <c r="R18" s="250">
        <f ca="1">IF($C18,CoulisseAnalyse!$GK18,0)</f>
        <v>7800</v>
      </c>
      <c r="S18" s="251">
        <f t="shared" ca="1" si="1"/>
        <v>2.8062601187263895E-2</v>
      </c>
      <c r="T18" s="255">
        <f ca="1">IF($C18,CoulisseAnalyse!$GL18,0)</f>
        <v>180000</v>
      </c>
      <c r="U18" s="258">
        <f t="shared" ca="1" si="2"/>
        <v>4.584819154355578E-2</v>
      </c>
    </row>
    <row r="19" spans="3:21" ht="14.4" x14ac:dyDescent="0.3">
      <c r="C19" t="b">
        <f ca="1">CoulisseAnalyse!$FV19</f>
        <v>1</v>
      </c>
      <c r="J19" s="277">
        <f t="shared" si="3"/>
        <v>9</v>
      </c>
      <c r="K19" s="270" t="str">
        <f ca="1">IF($C19,CoulisseAnalyse!$GF19,"")</f>
        <v>LISSE GRIP+</v>
      </c>
      <c r="L19" s="241" t="str">
        <f ca="1">IF($C19,CoulisseAnalyse!$GG19,"")</f>
        <v>R11</v>
      </c>
      <c r="M19" s="241" t="str">
        <f ca="1">IF($C19,CoulisseAnalyse!$GH19,"")</f>
        <v>C</v>
      </c>
      <c r="N19" s="262">
        <f ca="1">IF($C19,CoulisseAnalyse!$GI19,"")</f>
        <v>7.5</v>
      </c>
      <c r="P19" s="265">
        <f ca="1">IF($C19,CoulisseAnalyse!$GJ19,0)</f>
        <v>1</v>
      </c>
      <c r="Q19" s="246">
        <f t="shared" ca="1" si="0"/>
        <v>0.1</v>
      </c>
      <c r="R19" s="250">
        <f ca="1">IF($C19,CoulisseAnalyse!$GK19,0)</f>
        <v>1650</v>
      </c>
      <c r="S19" s="251">
        <f t="shared" ca="1" si="1"/>
        <v>5.9363194819212085E-3</v>
      </c>
      <c r="T19" s="255">
        <f ca="1">IF($C19,CoulisseAnalyse!$GL19,0)</f>
        <v>28000</v>
      </c>
      <c r="U19" s="258">
        <f t="shared" ca="1" si="2"/>
        <v>7.1319409067753439E-3</v>
      </c>
    </row>
    <row r="20" spans="3:21" ht="14.4" x14ac:dyDescent="0.3">
      <c r="C20" t="b">
        <f ca="1">CoulisseAnalyse!$FV20</f>
        <v>0</v>
      </c>
      <c r="J20" s="277">
        <f t="shared" si="3"/>
        <v>10</v>
      </c>
      <c r="K20" s="270" t="str">
        <f ca="1">IF($C20,CoulisseAnalyse!$GF20,"")</f>
        <v/>
      </c>
      <c r="L20" s="241" t="str">
        <f ca="1">IF($C20,CoulisseAnalyse!$GG20,"")</f>
        <v/>
      </c>
      <c r="M20" s="241" t="str">
        <f ca="1">IF($C20,CoulisseAnalyse!$GH20,"")</f>
        <v/>
      </c>
      <c r="N20" s="262" t="str">
        <f ca="1">IF($C20,CoulisseAnalyse!$GI20,"")</f>
        <v/>
      </c>
      <c r="P20" s="265">
        <f ca="1">IF($C20,CoulisseAnalyse!$GJ20,0)</f>
        <v>0</v>
      </c>
      <c r="Q20" s="246">
        <f t="shared" ca="1" si="0"/>
        <v>0</v>
      </c>
      <c r="R20" s="250">
        <f ca="1">IF($C20,CoulisseAnalyse!$GK20,0)</f>
        <v>0</v>
      </c>
      <c r="S20" s="251">
        <f t="shared" ca="1" si="1"/>
        <v>0</v>
      </c>
      <c r="T20" s="255">
        <f ca="1">IF($C20,CoulisseAnalyse!$GL20,0)</f>
        <v>0</v>
      </c>
      <c r="U20" s="258">
        <f t="shared" ca="1" si="2"/>
        <v>0</v>
      </c>
    </row>
    <row r="21" spans="3:21" ht="14.4" x14ac:dyDescent="0.3">
      <c r="C21" t="b">
        <f ca="1">CoulisseAnalyse!$FV21</f>
        <v>0</v>
      </c>
      <c r="J21" s="277">
        <f t="shared" si="3"/>
        <v>11</v>
      </c>
      <c r="K21" s="270" t="str">
        <f ca="1">IF($C21,CoulisseAnalyse!$GF21,"")</f>
        <v/>
      </c>
      <c r="L21" s="241" t="str">
        <f ca="1">IF($C21,CoulisseAnalyse!$GG21,"")</f>
        <v/>
      </c>
      <c r="M21" s="241" t="str">
        <f ca="1">IF($C21,CoulisseAnalyse!$GH21,"")</f>
        <v/>
      </c>
      <c r="N21" s="262" t="str">
        <f ca="1">IF($C21,CoulisseAnalyse!$GI21,"")</f>
        <v/>
      </c>
      <c r="P21" s="265">
        <f ca="1">IF($C21,CoulisseAnalyse!$GJ21,0)</f>
        <v>0</v>
      </c>
      <c r="Q21" s="246">
        <f t="shared" ca="1" si="0"/>
        <v>0</v>
      </c>
      <c r="R21" s="250">
        <f ca="1">IF($C21,CoulisseAnalyse!$GK21,0)</f>
        <v>0</v>
      </c>
      <c r="S21" s="251">
        <f t="shared" ca="1" si="1"/>
        <v>0</v>
      </c>
      <c r="T21" s="255">
        <f ca="1">IF($C21,CoulisseAnalyse!$GL21,0)</f>
        <v>0</v>
      </c>
      <c r="U21" s="258">
        <f t="shared" ca="1" si="2"/>
        <v>0</v>
      </c>
    </row>
    <row r="22" spans="3:21" ht="14.4" x14ac:dyDescent="0.3">
      <c r="C22" t="b">
        <f ca="1">CoulisseAnalyse!$FV22</f>
        <v>0</v>
      </c>
      <c r="J22" s="277">
        <f t="shared" si="3"/>
        <v>12</v>
      </c>
      <c r="K22" s="270" t="str">
        <f ca="1">IF($C22,CoulisseAnalyse!$GF22,"")</f>
        <v/>
      </c>
      <c r="L22" s="241" t="str">
        <f ca="1">IF($C22,CoulisseAnalyse!$GG22,"")</f>
        <v/>
      </c>
      <c r="M22" s="241" t="str">
        <f ca="1">IF($C22,CoulisseAnalyse!$GH22,"")</f>
        <v/>
      </c>
      <c r="N22" s="262" t="str">
        <f ca="1">IF($C22,CoulisseAnalyse!$GI22,"")</f>
        <v/>
      </c>
      <c r="P22" s="265">
        <f ca="1">IF($C22,CoulisseAnalyse!$GJ22,0)</f>
        <v>0</v>
      </c>
      <c r="Q22" s="246">
        <f t="shared" ca="1" si="0"/>
        <v>0</v>
      </c>
      <c r="R22" s="250">
        <f ca="1">IF($C22,CoulisseAnalyse!$GK22,0)</f>
        <v>0</v>
      </c>
      <c r="S22" s="251">
        <f t="shared" ca="1" si="1"/>
        <v>0</v>
      </c>
      <c r="T22" s="255">
        <f ca="1">IF($C22,CoulisseAnalyse!$GL22,0)</f>
        <v>0</v>
      </c>
      <c r="U22" s="258">
        <f t="shared" ca="1" si="2"/>
        <v>0</v>
      </c>
    </row>
    <row r="23" spans="3:21" ht="14.4" x14ac:dyDescent="0.3">
      <c r="C23" t="b">
        <f ca="1">CoulisseAnalyse!$FV23</f>
        <v>0</v>
      </c>
      <c r="J23" s="277">
        <f t="shared" si="3"/>
        <v>13</v>
      </c>
      <c r="K23" s="270" t="str">
        <f ca="1">IF($C23,CoulisseAnalyse!$GF23,"")</f>
        <v/>
      </c>
      <c r="L23" s="241" t="str">
        <f ca="1">IF($C23,CoulisseAnalyse!$GG23,"")</f>
        <v/>
      </c>
      <c r="M23" s="241" t="str">
        <f ca="1">IF($C23,CoulisseAnalyse!$GH23,"")</f>
        <v/>
      </c>
      <c r="N23" s="262" t="str">
        <f ca="1">IF($C23,CoulisseAnalyse!$GI23,"")</f>
        <v/>
      </c>
      <c r="P23" s="265">
        <f ca="1">IF($C23,CoulisseAnalyse!$GJ23,0)</f>
        <v>0</v>
      </c>
      <c r="Q23" s="246">
        <f t="shared" ca="1" si="0"/>
        <v>0</v>
      </c>
      <c r="R23" s="250">
        <f ca="1">IF($C23,CoulisseAnalyse!$GK23,0)</f>
        <v>0</v>
      </c>
      <c r="S23" s="251">
        <f t="shared" ca="1" si="1"/>
        <v>0</v>
      </c>
      <c r="T23" s="255">
        <f ca="1">IF($C23,CoulisseAnalyse!$GL23,0)</f>
        <v>0</v>
      </c>
      <c r="U23" s="258">
        <f t="shared" ca="1" si="2"/>
        <v>0</v>
      </c>
    </row>
    <row r="24" spans="3:21" ht="14.4" x14ac:dyDescent="0.3">
      <c r="C24" t="b">
        <f ca="1">CoulisseAnalyse!$FV24</f>
        <v>0</v>
      </c>
      <c r="J24" s="277">
        <f t="shared" si="3"/>
        <v>14</v>
      </c>
      <c r="K24" s="270" t="str">
        <f ca="1">IF($C24,CoulisseAnalyse!$GF24,"")</f>
        <v/>
      </c>
      <c r="L24" s="241" t="str">
        <f ca="1">IF($C24,CoulisseAnalyse!$GG24,"")</f>
        <v/>
      </c>
      <c r="M24" s="241" t="str">
        <f ca="1">IF($C24,CoulisseAnalyse!$GH24,"")</f>
        <v/>
      </c>
      <c r="N24" s="262" t="str">
        <f ca="1">IF($C24,CoulisseAnalyse!$GI24,"")</f>
        <v/>
      </c>
      <c r="P24" s="265">
        <f ca="1">IF($C24,CoulisseAnalyse!$GJ24,0)</f>
        <v>0</v>
      </c>
      <c r="Q24" s="246">
        <f t="shared" ca="1" si="0"/>
        <v>0</v>
      </c>
      <c r="R24" s="250">
        <f ca="1">IF($C24,CoulisseAnalyse!$GK24,0)</f>
        <v>0</v>
      </c>
      <c r="S24" s="251">
        <f t="shared" ca="1" si="1"/>
        <v>0</v>
      </c>
      <c r="T24" s="255">
        <f ca="1">IF($C24,CoulisseAnalyse!$GL24,0)</f>
        <v>0</v>
      </c>
      <c r="U24" s="258">
        <f t="shared" ca="1" si="2"/>
        <v>0</v>
      </c>
    </row>
    <row r="25" spans="3:21" ht="14.4" x14ac:dyDescent="0.3">
      <c r="C25" t="b">
        <f ca="1">CoulisseAnalyse!$FV25</f>
        <v>0</v>
      </c>
      <c r="J25" s="277">
        <f t="shared" si="3"/>
        <v>15</v>
      </c>
      <c r="K25" s="270" t="str">
        <f ca="1">IF($C25,CoulisseAnalyse!$GF25,"")</f>
        <v/>
      </c>
      <c r="L25" s="241" t="str">
        <f ca="1">IF($C25,CoulisseAnalyse!$GG25,"")</f>
        <v/>
      </c>
      <c r="M25" s="241" t="str">
        <f ca="1">IF($C25,CoulisseAnalyse!$GH25,"")</f>
        <v/>
      </c>
      <c r="N25" s="262" t="str">
        <f ca="1">IF($C25,CoulisseAnalyse!$GI25,"")</f>
        <v/>
      </c>
      <c r="P25" s="265">
        <f ca="1">IF($C25,CoulisseAnalyse!$GJ25,0)</f>
        <v>0</v>
      </c>
      <c r="Q25" s="246">
        <f t="shared" ca="1" si="0"/>
        <v>0</v>
      </c>
      <c r="R25" s="250">
        <f ca="1">IF($C25,CoulisseAnalyse!$GK25,0)</f>
        <v>0</v>
      </c>
      <c r="S25" s="251">
        <f t="shared" ca="1" si="1"/>
        <v>0</v>
      </c>
      <c r="T25" s="255">
        <f ca="1">IF($C25,CoulisseAnalyse!$GL25,0)</f>
        <v>0</v>
      </c>
      <c r="U25" s="258">
        <f t="shared" ca="1" si="2"/>
        <v>0</v>
      </c>
    </row>
    <row r="26" spans="3:21" ht="14.4" x14ac:dyDescent="0.3">
      <c r="C26" t="b">
        <f ca="1">CoulisseAnalyse!$FV26</f>
        <v>0</v>
      </c>
      <c r="J26" s="277">
        <f t="shared" si="3"/>
        <v>16</v>
      </c>
      <c r="K26" s="270" t="str">
        <f ca="1">IF($C26,CoulisseAnalyse!$GF26,"")</f>
        <v/>
      </c>
      <c r="L26" s="241" t="str">
        <f ca="1">IF($C26,CoulisseAnalyse!$GG26,"")</f>
        <v/>
      </c>
      <c r="M26" s="241" t="str">
        <f ca="1">IF($C26,CoulisseAnalyse!$GH26,"")</f>
        <v/>
      </c>
      <c r="N26" s="262" t="str">
        <f ca="1">IF($C26,CoulisseAnalyse!$GI26,"")</f>
        <v/>
      </c>
      <c r="P26" s="265">
        <f ca="1">IF($C26,CoulisseAnalyse!$GJ26,0)</f>
        <v>0</v>
      </c>
      <c r="Q26" s="246">
        <f t="shared" ca="1" si="0"/>
        <v>0</v>
      </c>
      <c r="R26" s="250">
        <f ca="1">IF($C26,CoulisseAnalyse!$GK26,0)</f>
        <v>0</v>
      </c>
      <c r="S26" s="251">
        <f t="shared" ca="1" si="1"/>
        <v>0</v>
      </c>
      <c r="T26" s="255">
        <f ca="1">IF($C26,CoulisseAnalyse!$GL26,0)</f>
        <v>0</v>
      </c>
      <c r="U26" s="258">
        <f t="shared" ca="1" si="2"/>
        <v>0</v>
      </c>
    </row>
    <row r="27" spans="3:21" ht="14.4" x14ac:dyDescent="0.3">
      <c r="C27" t="b">
        <f ca="1">CoulisseAnalyse!$FV27</f>
        <v>0</v>
      </c>
      <c r="J27" s="277">
        <f t="shared" si="3"/>
        <v>17</v>
      </c>
      <c r="K27" s="270" t="str">
        <f ca="1">IF($C27,CoulisseAnalyse!$GF27,"")</f>
        <v/>
      </c>
      <c r="L27" s="241" t="str">
        <f ca="1">IF($C27,CoulisseAnalyse!$GG27,"")</f>
        <v/>
      </c>
      <c r="M27" s="241" t="str">
        <f ca="1">IF($C27,CoulisseAnalyse!$GH27,"")</f>
        <v/>
      </c>
      <c r="N27" s="262" t="str">
        <f ca="1">IF($C27,CoulisseAnalyse!$GI27,"")</f>
        <v/>
      </c>
      <c r="P27" s="265">
        <f ca="1">IF($C27,CoulisseAnalyse!$GJ27,0)</f>
        <v>0</v>
      </c>
      <c r="Q27" s="246">
        <f t="shared" ca="1" si="0"/>
        <v>0</v>
      </c>
      <c r="R27" s="250">
        <f ca="1">IF($C27,CoulisseAnalyse!$GK27,0)</f>
        <v>0</v>
      </c>
      <c r="S27" s="251">
        <f t="shared" ca="1" si="1"/>
        <v>0</v>
      </c>
      <c r="T27" s="255">
        <f ca="1">IF($C27,CoulisseAnalyse!$GL27,0)</f>
        <v>0</v>
      </c>
      <c r="U27" s="258">
        <f t="shared" ca="1" si="2"/>
        <v>0</v>
      </c>
    </row>
    <row r="28" spans="3:21" ht="14.4" x14ac:dyDescent="0.3">
      <c r="C28" t="b">
        <f ca="1">CoulisseAnalyse!$FV28</f>
        <v>0</v>
      </c>
      <c r="J28" s="277">
        <f t="shared" si="3"/>
        <v>18</v>
      </c>
      <c r="K28" s="270" t="str">
        <f ca="1">IF($C28,CoulisseAnalyse!$GF28,"")</f>
        <v/>
      </c>
      <c r="L28" s="241" t="str">
        <f ca="1">IF($C28,CoulisseAnalyse!$GG28,"")</f>
        <v/>
      </c>
      <c r="M28" s="241" t="str">
        <f ca="1">IF($C28,CoulisseAnalyse!$GH28,"")</f>
        <v/>
      </c>
      <c r="N28" s="262" t="str">
        <f ca="1">IF($C28,CoulisseAnalyse!$GI28,"")</f>
        <v/>
      </c>
      <c r="P28" s="265">
        <f ca="1">IF($C28,CoulisseAnalyse!$GJ28,0)</f>
        <v>0</v>
      </c>
      <c r="Q28" s="246">
        <f t="shared" ca="1" si="0"/>
        <v>0</v>
      </c>
      <c r="R28" s="250">
        <f ca="1">IF($C28,CoulisseAnalyse!$GK28,0)</f>
        <v>0</v>
      </c>
      <c r="S28" s="251">
        <f t="shared" ca="1" si="1"/>
        <v>0</v>
      </c>
      <c r="T28" s="255">
        <f ca="1">IF($C28,CoulisseAnalyse!$GL28,0)</f>
        <v>0</v>
      </c>
      <c r="U28" s="258">
        <f t="shared" ca="1" si="2"/>
        <v>0</v>
      </c>
    </row>
    <row r="29" spans="3:21" ht="14.4" x14ac:dyDescent="0.3">
      <c r="C29" t="b">
        <f ca="1">CoulisseAnalyse!$FV29</f>
        <v>0</v>
      </c>
      <c r="J29" s="277">
        <f t="shared" si="3"/>
        <v>19</v>
      </c>
      <c r="K29" s="270" t="str">
        <f ca="1">IF($C29,CoulisseAnalyse!$GF29,"")</f>
        <v/>
      </c>
      <c r="L29" s="241" t="str">
        <f ca="1">IF($C29,CoulisseAnalyse!$GG29,"")</f>
        <v/>
      </c>
      <c r="M29" s="241" t="str">
        <f ca="1">IF($C29,CoulisseAnalyse!$GH29,"")</f>
        <v/>
      </c>
      <c r="N29" s="262" t="str">
        <f ca="1">IF($C29,CoulisseAnalyse!$GI29,"")</f>
        <v/>
      </c>
      <c r="P29" s="265">
        <f ca="1">IF($C29,CoulisseAnalyse!$GJ29,0)</f>
        <v>0</v>
      </c>
      <c r="Q29" s="246">
        <f t="shared" ca="1" si="0"/>
        <v>0</v>
      </c>
      <c r="R29" s="250">
        <f ca="1">IF($C29,CoulisseAnalyse!$GK29,0)</f>
        <v>0</v>
      </c>
      <c r="S29" s="251">
        <f t="shared" ca="1" si="1"/>
        <v>0</v>
      </c>
      <c r="T29" s="255">
        <f ca="1">IF($C29,CoulisseAnalyse!$GL29,0)</f>
        <v>0</v>
      </c>
      <c r="U29" s="258">
        <f t="shared" ca="1" si="2"/>
        <v>0</v>
      </c>
    </row>
    <row r="30" spans="3:21" ht="14.4" x14ac:dyDescent="0.3">
      <c r="C30" t="b">
        <f ca="1">CoulisseAnalyse!$FV30</f>
        <v>0</v>
      </c>
      <c r="J30" s="277">
        <f t="shared" si="3"/>
        <v>20</v>
      </c>
      <c r="K30" s="270" t="str">
        <f ca="1">IF($C30,CoulisseAnalyse!$GF30,"")</f>
        <v/>
      </c>
      <c r="L30" s="241" t="str">
        <f ca="1">IF($C30,CoulisseAnalyse!$GG30,"")</f>
        <v/>
      </c>
      <c r="M30" s="241" t="str">
        <f ca="1">IF($C30,CoulisseAnalyse!$GH30,"")</f>
        <v/>
      </c>
      <c r="N30" s="262" t="str">
        <f ca="1">IF($C30,CoulisseAnalyse!$GI30,"")</f>
        <v/>
      </c>
      <c r="P30" s="265">
        <f ca="1">IF($C30,CoulisseAnalyse!$GJ30,0)</f>
        <v>0</v>
      </c>
      <c r="Q30" s="246">
        <f t="shared" ca="1" si="0"/>
        <v>0</v>
      </c>
      <c r="R30" s="250">
        <f ca="1">IF($C30,CoulisseAnalyse!$GK30,0)</f>
        <v>0</v>
      </c>
      <c r="S30" s="251">
        <f t="shared" ca="1" si="1"/>
        <v>0</v>
      </c>
      <c r="T30" s="255">
        <f ca="1">IF($C30,CoulisseAnalyse!$GL30,0)</f>
        <v>0</v>
      </c>
      <c r="U30" s="258">
        <f t="shared" ca="1" si="2"/>
        <v>0</v>
      </c>
    </row>
    <row r="31" spans="3:21" ht="14.4" x14ac:dyDescent="0.3">
      <c r="C31" t="b">
        <f ca="1">CoulisseAnalyse!$FV31</f>
        <v>0</v>
      </c>
      <c r="J31" s="277">
        <f t="shared" si="3"/>
        <v>21</v>
      </c>
      <c r="K31" s="270" t="str">
        <f ca="1">IF($C31,CoulisseAnalyse!$GF31,"")</f>
        <v/>
      </c>
      <c r="L31" s="241" t="str">
        <f ca="1">IF($C31,CoulisseAnalyse!$GG31,"")</f>
        <v/>
      </c>
      <c r="M31" s="241" t="str">
        <f ca="1">IF($C31,CoulisseAnalyse!$GH31,"")</f>
        <v/>
      </c>
      <c r="N31" s="262" t="str">
        <f ca="1">IF($C31,CoulisseAnalyse!$GI31,"")</f>
        <v/>
      </c>
      <c r="P31" s="265">
        <f ca="1">IF($C31,CoulisseAnalyse!$GJ31,0)</f>
        <v>0</v>
      </c>
      <c r="Q31" s="246">
        <f t="shared" ca="1" si="0"/>
        <v>0</v>
      </c>
      <c r="R31" s="250">
        <f ca="1">IF($C31,CoulisseAnalyse!$GK31,0)</f>
        <v>0</v>
      </c>
      <c r="S31" s="251">
        <f t="shared" ca="1" si="1"/>
        <v>0</v>
      </c>
      <c r="T31" s="255">
        <f ca="1">IF($C31,CoulisseAnalyse!$GL31,0)</f>
        <v>0</v>
      </c>
      <c r="U31" s="258">
        <f t="shared" ca="1" si="2"/>
        <v>0</v>
      </c>
    </row>
    <row r="32" spans="3:21" ht="14.4" x14ac:dyDescent="0.3">
      <c r="C32" t="b">
        <f ca="1">CoulisseAnalyse!$FV32</f>
        <v>0</v>
      </c>
      <c r="J32" s="277">
        <f t="shared" si="3"/>
        <v>22</v>
      </c>
      <c r="K32" s="270" t="str">
        <f ca="1">IF($C32,CoulisseAnalyse!$GF32,"")</f>
        <v/>
      </c>
      <c r="L32" s="241" t="str">
        <f ca="1">IF($C32,CoulisseAnalyse!$GG32,"")</f>
        <v/>
      </c>
      <c r="M32" s="241" t="str">
        <f ca="1">IF($C32,CoulisseAnalyse!$GH32,"")</f>
        <v/>
      </c>
      <c r="N32" s="262" t="str">
        <f ca="1">IF($C32,CoulisseAnalyse!$GI32,"")</f>
        <v/>
      </c>
      <c r="P32" s="265">
        <f ca="1">IF($C32,CoulisseAnalyse!$GJ32,0)</f>
        <v>0</v>
      </c>
      <c r="Q32" s="246">
        <f t="shared" ca="1" si="0"/>
        <v>0</v>
      </c>
      <c r="R32" s="250">
        <f ca="1">IF($C32,CoulisseAnalyse!$GK32,0)</f>
        <v>0</v>
      </c>
      <c r="S32" s="251">
        <f t="shared" ca="1" si="1"/>
        <v>0</v>
      </c>
      <c r="T32" s="255">
        <f ca="1">IF($C32,CoulisseAnalyse!$GL32,0)</f>
        <v>0</v>
      </c>
      <c r="U32" s="258">
        <f t="shared" ca="1" si="2"/>
        <v>0</v>
      </c>
    </row>
    <row r="33" spans="3:21" ht="14.4" x14ac:dyDescent="0.3">
      <c r="C33" t="b">
        <f ca="1">CoulisseAnalyse!$FV33</f>
        <v>0</v>
      </c>
      <c r="J33" s="277">
        <f t="shared" si="3"/>
        <v>23</v>
      </c>
      <c r="K33" s="270" t="str">
        <f ca="1">IF($C33,CoulisseAnalyse!$GF33,"")</f>
        <v/>
      </c>
      <c r="L33" s="241" t="str">
        <f ca="1">IF($C33,CoulisseAnalyse!$GG33,"")</f>
        <v/>
      </c>
      <c r="M33" s="241" t="str">
        <f ca="1">IF($C33,CoulisseAnalyse!$GH33,"")</f>
        <v/>
      </c>
      <c r="N33" s="262" t="str">
        <f ca="1">IF($C33,CoulisseAnalyse!$GI33,"")</f>
        <v/>
      </c>
      <c r="P33" s="265">
        <f ca="1">IF($C33,CoulisseAnalyse!$GJ33,0)</f>
        <v>0</v>
      </c>
      <c r="Q33" s="246">
        <f t="shared" ca="1" si="0"/>
        <v>0</v>
      </c>
      <c r="R33" s="250">
        <f ca="1">IF($C33,CoulisseAnalyse!$GK33,0)</f>
        <v>0</v>
      </c>
      <c r="S33" s="251">
        <f t="shared" ca="1" si="1"/>
        <v>0</v>
      </c>
      <c r="T33" s="255">
        <f ca="1">IF($C33,CoulisseAnalyse!$GL33,0)</f>
        <v>0</v>
      </c>
      <c r="U33" s="258">
        <f t="shared" ca="1" si="2"/>
        <v>0</v>
      </c>
    </row>
    <row r="34" spans="3:21" ht="14.4" x14ac:dyDescent="0.3">
      <c r="C34" t="b">
        <f ca="1">CoulisseAnalyse!$FV34</f>
        <v>0</v>
      </c>
      <c r="J34" s="277">
        <f t="shared" si="3"/>
        <v>24</v>
      </c>
      <c r="K34" s="270" t="str">
        <f ca="1">IF($C34,CoulisseAnalyse!$GF34,"")</f>
        <v/>
      </c>
      <c r="L34" s="241" t="str">
        <f ca="1">IF($C34,CoulisseAnalyse!$GG34,"")</f>
        <v/>
      </c>
      <c r="M34" s="241" t="str">
        <f ca="1">IF($C34,CoulisseAnalyse!$GH34,"")</f>
        <v/>
      </c>
      <c r="N34" s="262" t="str">
        <f ca="1">IF($C34,CoulisseAnalyse!$GI34,"")</f>
        <v/>
      </c>
      <c r="P34" s="265">
        <f ca="1">IF($C34,CoulisseAnalyse!$GJ34,0)</f>
        <v>0</v>
      </c>
      <c r="Q34" s="246">
        <f t="shared" ca="1" si="0"/>
        <v>0</v>
      </c>
      <c r="R34" s="250">
        <f ca="1">IF($C34,CoulisseAnalyse!$GK34,0)</f>
        <v>0</v>
      </c>
      <c r="S34" s="251">
        <f t="shared" ca="1" si="1"/>
        <v>0</v>
      </c>
      <c r="T34" s="255">
        <f ca="1">IF($C34,CoulisseAnalyse!$GL34,0)</f>
        <v>0</v>
      </c>
      <c r="U34" s="258">
        <f t="shared" ca="1" si="2"/>
        <v>0</v>
      </c>
    </row>
    <row r="35" spans="3:21" ht="14.4" x14ac:dyDescent="0.3">
      <c r="C35" t="b">
        <f ca="1">CoulisseAnalyse!$FV35</f>
        <v>0</v>
      </c>
      <c r="J35" s="277">
        <f t="shared" si="3"/>
        <v>25</v>
      </c>
      <c r="K35" s="270" t="str">
        <f ca="1">IF($C35,CoulisseAnalyse!$GF35,"")</f>
        <v/>
      </c>
      <c r="L35" s="241" t="str">
        <f ca="1">IF($C35,CoulisseAnalyse!$GG35,"")</f>
        <v/>
      </c>
      <c r="M35" s="241" t="str">
        <f ca="1">IF($C35,CoulisseAnalyse!$GH35,"")</f>
        <v/>
      </c>
      <c r="N35" s="262" t="str">
        <f ca="1">IF($C35,CoulisseAnalyse!$GI35,"")</f>
        <v/>
      </c>
      <c r="P35" s="265">
        <f ca="1">IF($C35,CoulisseAnalyse!$GJ35,0)</f>
        <v>0</v>
      </c>
      <c r="Q35" s="246">
        <f t="shared" ca="1" si="0"/>
        <v>0</v>
      </c>
      <c r="R35" s="250">
        <f ca="1">IF($C35,CoulisseAnalyse!$GK35,0)</f>
        <v>0</v>
      </c>
      <c r="S35" s="251">
        <f t="shared" ca="1" si="1"/>
        <v>0</v>
      </c>
      <c r="T35" s="255">
        <f ca="1">IF($C35,CoulisseAnalyse!$GL35,0)</f>
        <v>0</v>
      </c>
      <c r="U35" s="258">
        <f t="shared" ca="1" si="2"/>
        <v>0</v>
      </c>
    </row>
    <row r="36" spans="3:21" ht="14.4" x14ac:dyDescent="0.3">
      <c r="C36" t="b">
        <f ca="1">CoulisseAnalyse!$FV36</f>
        <v>0</v>
      </c>
      <c r="J36" s="277">
        <f t="shared" si="3"/>
        <v>26</v>
      </c>
      <c r="K36" s="270" t="str">
        <f ca="1">IF($C36,CoulisseAnalyse!$GF36,"")</f>
        <v/>
      </c>
      <c r="L36" s="241" t="str">
        <f ca="1">IF($C36,CoulisseAnalyse!$GG36,"")</f>
        <v/>
      </c>
      <c r="M36" s="241" t="str">
        <f ca="1">IF($C36,CoulisseAnalyse!$GH36,"")</f>
        <v/>
      </c>
      <c r="N36" s="262" t="str">
        <f ca="1">IF($C36,CoulisseAnalyse!$GI36,"")</f>
        <v/>
      </c>
      <c r="P36" s="265">
        <f ca="1">IF($C36,CoulisseAnalyse!$GJ36,0)</f>
        <v>0</v>
      </c>
      <c r="Q36" s="246">
        <f t="shared" ca="1" si="0"/>
        <v>0</v>
      </c>
      <c r="R36" s="250">
        <f ca="1">IF($C36,CoulisseAnalyse!$GK36,0)</f>
        <v>0</v>
      </c>
      <c r="S36" s="251">
        <f t="shared" ca="1" si="1"/>
        <v>0</v>
      </c>
      <c r="T36" s="255">
        <f ca="1">IF($C36,CoulisseAnalyse!$GL36,0)</f>
        <v>0</v>
      </c>
      <c r="U36" s="258">
        <f t="shared" ca="1" si="2"/>
        <v>0</v>
      </c>
    </row>
    <row r="37" spans="3:21" ht="14.4" x14ac:dyDescent="0.3">
      <c r="C37" t="b">
        <f ca="1">CoulisseAnalyse!$FV37</f>
        <v>0</v>
      </c>
      <c r="J37" s="277">
        <f t="shared" si="3"/>
        <v>27</v>
      </c>
      <c r="K37" s="270" t="str">
        <f ca="1">IF($C37,CoulisseAnalyse!$GF37,"")</f>
        <v/>
      </c>
      <c r="L37" s="241" t="str">
        <f ca="1">IF($C37,CoulisseAnalyse!$GG37,"")</f>
        <v/>
      </c>
      <c r="M37" s="241" t="str">
        <f ca="1">IF($C37,CoulisseAnalyse!$GH37,"")</f>
        <v/>
      </c>
      <c r="N37" s="262" t="str">
        <f ca="1">IF($C37,CoulisseAnalyse!$GI37,"")</f>
        <v/>
      </c>
      <c r="P37" s="265">
        <f ca="1">IF($C37,CoulisseAnalyse!$GJ37,0)</f>
        <v>0</v>
      </c>
      <c r="Q37" s="246">
        <f t="shared" ca="1" si="0"/>
        <v>0</v>
      </c>
      <c r="R37" s="250">
        <f ca="1">IF($C37,CoulisseAnalyse!$GK37,0)</f>
        <v>0</v>
      </c>
      <c r="S37" s="251">
        <f t="shared" ca="1" si="1"/>
        <v>0</v>
      </c>
      <c r="T37" s="255">
        <f ca="1">IF($C37,CoulisseAnalyse!$GL37,0)</f>
        <v>0</v>
      </c>
      <c r="U37" s="258">
        <f t="shared" ca="1" si="2"/>
        <v>0</v>
      </c>
    </row>
    <row r="38" spans="3:21" ht="14.4" x14ac:dyDescent="0.3">
      <c r="C38" t="b">
        <f ca="1">CoulisseAnalyse!$FV38</f>
        <v>0</v>
      </c>
      <c r="J38" s="277">
        <f t="shared" si="3"/>
        <v>28</v>
      </c>
      <c r="K38" s="270" t="str">
        <f ca="1">IF($C38,CoulisseAnalyse!$GF38,"")</f>
        <v/>
      </c>
      <c r="L38" s="241" t="str">
        <f ca="1">IF($C38,CoulisseAnalyse!$GG38,"")</f>
        <v/>
      </c>
      <c r="M38" s="241" t="str">
        <f ca="1">IF($C38,CoulisseAnalyse!$GH38,"")</f>
        <v/>
      </c>
      <c r="N38" s="262" t="str">
        <f ca="1">IF($C38,CoulisseAnalyse!$GI38,"")</f>
        <v/>
      </c>
      <c r="P38" s="265">
        <f ca="1">IF($C38,CoulisseAnalyse!$GJ38,0)</f>
        <v>0</v>
      </c>
      <c r="Q38" s="246">
        <f t="shared" ca="1" si="0"/>
        <v>0</v>
      </c>
      <c r="R38" s="250">
        <f ca="1">IF($C38,CoulisseAnalyse!$GK38,0)</f>
        <v>0</v>
      </c>
      <c r="S38" s="251">
        <f t="shared" ca="1" si="1"/>
        <v>0</v>
      </c>
      <c r="T38" s="255">
        <f ca="1">IF($C38,CoulisseAnalyse!$GL38,0)</f>
        <v>0</v>
      </c>
      <c r="U38" s="258">
        <f t="shared" ca="1" si="2"/>
        <v>0</v>
      </c>
    </row>
    <row r="39" spans="3:21" ht="14.4" x14ac:dyDescent="0.3">
      <c r="C39" t="b">
        <f ca="1">CoulisseAnalyse!$FV39</f>
        <v>0</v>
      </c>
      <c r="J39" s="277">
        <f t="shared" si="3"/>
        <v>29</v>
      </c>
      <c r="K39" s="270" t="str">
        <f ca="1">IF($C39,CoulisseAnalyse!$GF39,"")</f>
        <v/>
      </c>
      <c r="L39" s="241" t="str">
        <f ca="1">IF($C39,CoulisseAnalyse!$GG39,"")</f>
        <v/>
      </c>
      <c r="M39" s="241" t="str">
        <f ca="1">IF($C39,CoulisseAnalyse!$GH39,"")</f>
        <v/>
      </c>
      <c r="N39" s="262" t="str">
        <f ca="1">IF($C39,CoulisseAnalyse!$GI39,"")</f>
        <v/>
      </c>
      <c r="P39" s="265">
        <f ca="1">IF($C39,CoulisseAnalyse!$GJ39,0)</f>
        <v>0</v>
      </c>
      <c r="Q39" s="246">
        <f t="shared" ca="1" si="0"/>
        <v>0</v>
      </c>
      <c r="R39" s="250">
        <f ca="1">IF($C39,CoulisseAnalyse!$GK39,0)</f>
        <v>0</v>
      </c>
      <c r="S39" s="251">
        <f t="shared" ca="1" si="1"/>
        <v>0</v>
      </c>
      <c r="T39" s="255">
        <f ca="1">IF($C39,CoulisseAnalyse!$GL39,0)</f>
        <v>0</v>
      </c>
      <c r="U39" s="258">
        <f t="shared" ca="1" si="2"/>
        <v>0</v>
      </c>
    </row>
    <row r="40" spans="3:21" ht="14.4" x14ac:dyDescent="0.3">
      <c r="C40" t="b">
        <f ca="1">CoulisseAnalyse!$FV40</f>
        <v>0</v>
      </c>
      <c r="J40" s="277">
        <f t="shared" si="3"/>
        <v>30</v>
      </c>
      <c r="K40" s="270" t="str">
        <f ca="1">IF($C40,CoulisseAnalyse!$GF40,"")</f>
        <v/>
      </c>
      <c r="L40" s="241" t="str">
        <f ca="1">IF($C40,CoulisseAnalyse!$GG40,"")</f>
        <v/>
      </c>
      <c r="M40" s="241" t="str">
        <f ca="1">IF($C40,CoulisseAnalyse!$GH40,"")</f>
        <v/>
      </c>
      <c r="N40" s="262" t="str">
        <f ca="1">IF($C40,CoulisseAnalyse!$GI40,"")</f>
        <v/>
      </c>
      <c r="P40" s="265">
        <f ca="1">IF($C40,CoulisseAnalyse!$GJ40,0)</f>
        <v>0</v>
      </c>
      <c r="Q40" s="246">
        <f t="shared" ca="1" si="0"/>
        <v>0</v>
      </c>
      <c r="R40" s="250">
        <f ca="1">IF($C40,CoulisseAnalyse!$GK40,0)</f>
        <v>0</v>
      </c>
      <c r="S40" s="251">
        <f t="shared" ca="1" si="1"/>
        <v>0</v>
      </c>
      <c r="T40" s="255">
        <f ca="1">IF($C40,CoulisseAnalyse!$GL40,0)</f>
        <v>0</v>
      </c>
      <c r="U40" s="258">
        <f t="shared" ca="1" si="2"/>
        <v>0</v>
      </c>
    </row>
    <row r="41" spans="3:21" ht="14.4" x14ac:dyDescent="0.3">
      <c r="C41" t="b">
        <f ca="1">CoulisseAnalyse!$FV41</f>
        <v>0</v>
      </c>
      <c r="J41" s="277">
        <f t="shared" si="3"/>
        <v>31</v>
      </c>
      <c r="K41" s="270" t="str">
        <f ca="1">IF($C41,CoulisseAnalyse!$GF41,"")</f>
        <v/>
      </c>
      <c r="L41" s="241" t="str">
        <f ca="1">IF($C41,CoulisseAnalyse!$GG41,"")</f>
        <v/>
      </c>
      <c r="M41" s="241" t="str">
        <f ca="1">IF($C41,CoulisseAnalyse!$GH41,"")</f>
        <v/>
      </c>
      <c r="N41" s="262" t="str">
        <f ca="1">IF($C41,CoulisseAnalyse!$GI41,"")</f>
        <v/>
      </c>
      <c r="P41" s="265">
        <f ca="1">IF($C41,CoulisseAnalyse!$GJ41,0)</f>
        <v>0</v>
      </c>
      <c r="Q41" s="246">
        <f t="shared" ca="1" si="0"/>
        <v>0</v>
      </c>
      <c r="R41" s="250">
        <f ca="1">IF($C41,CoulisseAnalyse!$GK41,0)</f>
        <v>0</v>
      </c>
      <c r="S41" s="251">
        <f t="shared" ca="1" si="1"/>
        <v>0</v>
      </c>
      <c r="T41" s="255">
        <f ca="1">IF($C41,CoulisseAnalyse!$GL41,0)</f>
        <v>0</v>
      </c>
      <c r="U41" s="258">
        <f t="shared" ca="1" si="2"/>
        <v>0</v>
      </c>
    </row>
    <row r="42" spans="3:21" ht="14.4" x14ac:dyDescent="0.3">
      <c r="C42" t="b">
        <f ca="1">CoulisseAnalyse!$FV42</f>
        <v>0</v>
      </c>
      <c r="J42" s="277">
        <f t="shared" si="3"/>
        <v>32</v>
      </c>
      <c r="K42" s="270" t="str">
        <f ca="1">IF($C42,CoulisseAnalyse!$GF42,"")</f>
        <v/>
      </c>
      <c r="L42" s="241" t="str">
        <f ca="1">IF($C42,CoulisseAnalyse!$GG42,"")</f>
        <v/>
      </c>
      <c r="M42" s="241" t="str">
        <f ca="1">IF($C42,CoulisseAnalyse!$GH42,"")</f>
        <v/>
      </c>
      <c r="N42" s="262" t="str">
        <f ca="1">IF($C42,CoulisseAnalyse!$GI42,"")</f>
        <v/>
      </c>
      <c r="P42" s="265">
        <f ca="1">IF($C42,CoulisseAnalyse!$GJ42,0)</f>
        <v>0</v>
      </c>
      <c r="Q42" s="246">
        <f t="shared" ca="1" si="0"/>
        <v>0</v>
      </c>
      <c r="R42" s="250">
        <f ca="1">IF($C42,CoulisseAnalyse!$GK42,0)</f>
        <v>0</v>
      </c>
      <c r="S42" s="251">
        <f t="shared" ca="1" si="1"/>
        <v>0</v>
      </c>
      <c r="T42" s="255">
        <f ca="1">IF($C42,CoulisseAnalyse!$GL42,0)</f>
        <v>0</v>
      </c>
      <c r="U42" s="258">
        <f t="shared" ca="1" si="2"/>
        <v>0</v>
      </c>
    </row>
    <row r="43" spans="3:21" ht="14.4" x14ac:dyDescent="0.3">
      <c r="C43" t="b">
        <f ca="1">CoulisseAnalyse!$FV43</f>
        <v>0</v>
      </c>
      <c r="J43" s="277">
        <f t="shared" si="3"/>
        <v>33</v>
      </c>
      <c r="K43" s="270" t="str">
        <f ca="1">IF($C43,CoulisseAnalyse!$GF43,"")</f>
        <v/>
      </c>
      <c r="L43" s="241" t="str">
        <f ca="1">IF($C43,CoulisseAnalyse!$GG43,"")</f>
        <v/>
      </c>
      <c r="M43" s="241" t="str">
        <f ca="1">IF($C43,CoulisseAnalyse!$GH43,"")</f>
        <v/>
      </c>
      <c r="N43" s="262" t="str">
        <f ca="1">IF($C43,CoulisseAnalyse!$GI43,"")</f>
        <v/>
      </c>
      <c r="P43" s="265">
        <f ca="1">IF($C43,CoulisseAnalyse!$GJ43,0)</f>
        <v>0</v>
      </c>
      <c r="Q43" s="246">
        <f t="shared" ca="1" si="0"/>
        <v>0</v>
      </c>
      <c r="R43" s="250">
        <f ca="1">IF($C43,CoulisseAnalyse!$GK43,0)</f>
        <v>0</v>
      </c>
      <c r="S43" s="251">
        <f t="shared" ca="1" si="1"/>
        <v>0</v>
      </c>
      <c r="T43" s="255">
        <f ca="1">IF($C43,CoulisseAnalyse!$GL43,0)</f>
        <v>0</v>
      </c>
      <c r="U43" s="258">
        <f t="shared" ca="1" si="2"/>
        <v>0</v>
      </c>
    </row>
    <row r="44" spans="3:21" ht="14.4" x14ac:dyDescent="0.3">
      <c r="C44" t="b">
        <f ca="1">CoulisseAnalyse!$FV44</f>
        <v>0</v>
      </c>
      <c r="J44" s="277">
        <f t="shared" si="3"/>
        <v>34</v>
      </c>
      <c r="K44" s="270" t="str">
        <f ca="1">IF($C44,CoulisseAnalyse!$GF44,"")</f>
        <v/>
      </c>
      <c r="L44" s="241" t="str">
        <f ca="1">IF($C44,CoulisseAnalyse!$GG44,"")</f>
        <v/>
      </c>
      <c r="M44" s="241" t="str">
        <f ca="1">IF($C44,CoulisseAnalyse!$GH44,"")</f>
        <v/>
      </c>
      <c r="N44" s="262" t="str">
        <f ca="1">IF($C44,CoulisseAnalyse!$GI44,"")</f>
        <v/>
      </c>
      <c r="P44" s="265">
        <f ca="1">IF($C44,CoulisseAnalyse!$GJ44,0)</f>
        <v>0</v>
      </c>
      <c r="Q44" s="246">
        <f t="shared" ca="1" si="0"/>
        <v>0</v>
      </c>
      <c r="R44" s="250">
        <f ca="1">IF($C44,CoulisseAnalyse!$GK44,0)</f>
        <v>0</v>
      </c>
      <c r="S44" s="251">
        <f t="shared" ca="1" si="1"/>
        <v>0</v>
      </c>
      <c r="T44" s="255">
        <f ca="1">IF($C44,CoulisseAnalyse!$GL44,0)</f>
        <v>0</v>
      </c>
      <c r="U44" s="258">
        <f t="shared" ca="1" si="2"/>
        <v>0</v>
      </c>
    </row>
    <row r="45" spans="3:21" ht="14.4" x14ac:dyDescent="0.3">
      <c r="C45" t="b">
        <f ca="1">CoulisseAnalyse!$FV45</f>
        <v>0</v>
      </c>
      <c r="J45" s="277">
        <f t="shared" si="3"/>
        <v>35</v>
      </c>
      <c r="K45" s="270" t="str">
        <f ca="1">IF($C45,CoulisseAnalyse!$GF45,"")</f>
        <v/>
      </c>
      <c r="L45" s="241" t="str">
        <f ca="1">IF($C45,CoulisseAnalyse!$GG45,"")</f>
        <v/>
      </c>
      <c r="M45" s="241" t="str">
        <f ca="1">IF($C45,CoulisseAnalyse!$GH45,"")</f>
        <v/>
      </c>
      <c r="N45" s="262" t="str">
        <f ca="1">IF($C45,CoulisseAnalyse!$GI45,"")</f>
        <v/>
      </c>
      <c r="P45" s="265">
        <f ca="1">IF($C45,CoulisseAnalyse!$GJ45,0)</f>
        <v>0</v>
      </c>
      <c r="Q45" s="246">
        <f t="shared" ca="1" si="0"/>
        <v>0</v>
      </c>
      <c r="R45" s="250">
        <f ca="1">IF($C45,CoulisseAnalyse!$GK45,0)</f>
        <v>0</v>
      </c>
      <c r="S45" s="251">
        <f t="shared" ca="1" si="1"/>
        <v>0</v>
      </c>
      <c r="T45" s="255">
        <f ca="1">IF($C45,CoulisseAnalyse!$GL45,0)</f>
        <v>0</v>
      </c>
      <c r="U45" s="258">
        <f t="shared" ca="1" si="2"/>
        <v>0</v>
      </c>
    </row>
    <row r="46" spans="3:21" ht="14.4" x14ac:dyDescent="0.3">
      <c r="C46" t="b">
        <f ca="1">CoulisseAnalyse!$FV46</f>
        <v>0</v>
      </c>
      <c r="J46" s="277">
        <f t="shared" si="3"/>
        <v>36</v>
      </c>
      <c r="K46" s="270" t="str">
        <f ca="1">IF($C46,CoulisseAnalyse!$GF46,"")</f>
        <v/>
      </c>
      <c r="L46" s="241" t="str">
        <f ca="1">IF($C46,CoulisseAnalyse!$GG46,"")</f>
        <v/>
      </c>
      <c r="M46" s="241" t="str">
        <f ca="1">IF($C46,CoulisseAnalyse!$GH46,"")</f>
        <v/>
      </c>
      <c r="N46" s="262" t="str">
        <f ca="1">IF($C46,CoulisseAnalyse!$GI46,"")</f>
        <v/>
      </c>
      <c r="P46" s="265">
        <f ca="1">IF($C46,CoulisseAnalyse!$GJ46,0)</f>
        <v>0</v>
      </c>
      <c r="Q46" s="246">
        <f t="shared" ca="1" si="0"/>
        <v>0</v>
      </c>
      <c r="R46" s="250">
        <f ca="1">IF($C46,CoulisseAnalyse!$GK46,0)</f>
        <v>0</v>
      </c>
      <c r="S46" s="251">
        <f t="shared" ca="1" si="1"/>
        <v>0</v>
      </c>
      <c r="T46" s="255">
        <f ca="1">IF($C46,CoulisseAnalyse!$GL46,0)</f>
        <v>0</v>
      </c>
      <c r="U46" s="258">
        <f t="shared" ca="1" si="2"/>
        <v>0</v>
      </c>
    </row>
    <row r="47" spans="3:21" ht="14.4" x14ac:dyDescent="0.3">
      <c r="C47" t="b">
        <f ca="1">CoulisseAnalyse!$FV47</f>
        <v>0</v>
      </c>
      <c r="J47" s="277">
        <f t="shared" si="3"/>
        <v>37</v>
      </c>
      <c r="K47" s="270" t="str">
        <f ca="1">IF($C47,CoulisseAnalyse!$GF47,"")</f>
        <v/>
      </c>
      <c r="L47" s="241" t="str">
        <f ca="1">IF($C47,CoulisseAnalyse!$GG47,"")</f>
        <v/>
      </c>
      <c r="M47" s="241" t="str">
        <f ca="1">IF($C47,CoulisseAnalyse!$GH47,"")</f>
        <v/>
      </c>
      <c r="N47" s="262" t="str">
        <f ca="1">IF($C47,CoulisseAnalyse!$GI47,"")</f>
        <v/>
      </c>
      <c r="P47" s="265">
        <f ca="1">IF($C47,CoulisseAnalyse!$GJ47,0)</f>
        <v>0</v>
      </c>
      <c r="Q47" s="246">
        <f t="shared" ca="1" si="0"/>
        <v>0</v>
      </c>
      <c r="R47" s="250">
        <f ca="1">IF($C47,CoulisseAnalyse!$GK47,0)</f>
        <v>0</v>
      </c>
      <c r="S47" s="251">
        <f t="shared" ca="1" si="1"/>
        <v>0</v>
      </c>
      <c r="T47" s="255">
        <f ca="1">IF($C47,CoulisseAnalyse!$GL47,0)</f>
        <v>0</v>
      </c>
      <c r="U47" s="258">
        <f t="shared" ca="1" si="2"/>
        <v>0</v>
      </c>
    </row>
    <row r="48" spans="3:21" ht="14.4" x14ac:dyDescent="0.3">
      <c r="C48" t="b">
        <f ca="1">CoulisseAnalyse!$FV48</f>
        <v>0</v>
      </c>
      <c r="J48" s="277">
        <f t="shared" si="3"/>
        <v>38</v>
      </c>
      <c r="K48" s="270" t="str">
        <f ca="1">IF($C48,CoulisseAnalyse!$GF48,"")</f>
        <v/>
      </c>
      <c r="L48" s="241" t="str">
        <f ca="1">IF($C48,CoulisseAnalyse!$GG48,"")</f>
        <v/>
      </c>
      <c r="M48" s="241" t="str">
        <f ca="1">IF($C48,CoulisseAnalyse!$GH48,"")</f>
        <v/>
      </c>
      <c r="N48" s="262" t="str">
        <f ca="1">IF($C48,CoulisseAnalyse!$GI48,"")</f>
        <v/>
      </c>
      <c r="P48" s="265">
        <f ca="1">IF($C48,CoulisseAnalyse!$GJ48,0)</f>
        <v>0</v>
      </c>
      <c r="Q48" s="246">
        <f t="shared" ca="1" si="0"/>
        <v>0</v>
      </c>
      <c r="R48" s="250">
        <f ca="1">IF($C48,CoulisseAnalyse!$GK48,0)</f>
        <v>0</v>
      </c>
      <c r="S48" s="251">
        <f t="shared" ca="1" si="1"/>
        <v>0</v>
      </c>
      <c r="T48" s="255">
        <f ca="1">IF($C48,CoulisseAnalyse!$GL48,0)</f>
        <v>0</v>
      </c>
      <c r="U48" s="258">
        <f t="shared" ca="1" si="2"/>
        <v>0</v>
      </c>
    </row>
    <row r="49" spans="3:21" ht="14.4" x14ac:dyDescent="0.3">
      <c r="C49" t="b">
        <f ca="1">CoulisseAnalyse!$FV49</f>
        <v>0</v>
      </c>
      <c r="J49" s="277">
        <f t="shared" si="3"/>
        <v>39</v>
      </c>
      <c r="K49" s="270" t="str">
        <f ca="1">IF($C49,CoulisseAnalyse!$GF49,"")</f>
        <v/>
      </c>
      <c r="L49" s="241" t="str">
        <f ca="1">IF($C49,CoulisseAnalyse!$GG49,"")</f>
        <v/>
      </c>
      <c r="M49" s="241" t="str">
        <f ca="1">IF($C49,CoulisseAnalyse!$GH49,"")</f>
        <v/>
      </c>
      <c r="N49" s="262" t="str">
        <f ca="1">IF($C49,CoulisseAnalyse!$GI49,"")</f>
        <v/>
      </c>
      <c r="P49" s="265">
        <f ca="1">IF($C49,CoulisseAnalyse!$GJ49,0)</f>
        <v>0</v>
      </c>
      <c r="Q49" s="246">
        <f t="shared" ca="1" si="0"/>
        <v>0</v>
      </c>
      <c r="R49" s="250">
        <f ca="1">IF($C49,CoulisseAnalyse!$GK49,0)</f>
        <v>0</v>
      </c>
      <c r="S49" s="251">
        <f t="shared" ca="1" si="1"/>
        <v>0</v>
      </c>
      <c r="T49" s="255">
        <f ca="1">IF($C49,CoulisseAnalyse!$GL49,0)</f>
        <v>0</v>
      </c>
      <c r="U49" s="258">
        <f t="shared" ca="1" si="2"/>
        <v>0</v>
      </c>
    </row>
    <row r="50" spans="3:21" ht="14.4" x14ac:dyDescent="0.3">
      <c r="C50" t="b">
        <f ca="1">CoulisseAnalyse!$FV50</f>
        <v>0</v>
      </c>
      <c r="J50" s="277">
        <f t="shared" si="3"/>
        <v>40</v>
      </c>
      <c r="K50" s="270" t="str">
        <f ca="1">IF($C50,CoulisseAnalyse!$GF50,"")</f>
        <v/>
      </c>
      <c r="L50" s="241" t="str">
        <f ca="1">IF($C50,CoulisseAnalyse!$GG50,"")</f>
        <v/>
      </c>
      <c r="M50" s="241" t="str">
        <f ca="1">IF($C50,CoulisseAnalyse!$GH50,"")</f>
        <v/>
      </c>
      <c r="N50" s="262" t="str">
        <f ca="1">IF($C50,CoulisseAnalyse!$GI50,"")</f>
        <v/>
      </c>
      <c r="P50" s="265">
        <f ca="1">IF($C50,CoulisseAnalyse!$GJ50,0)</f>
        <v>0</v>
      </c>
      <c r="Q50" s="246">
        <f t="shared" ca="1" si="0"/>
        <v>0</v>
      </c>
      <c r="R50" s="250">
        <f ca="1">IF($C50,CoulisseAnalyse!$GK50,0)</f>
        <v>0</v>
      </c>
      <c r="S50" s="251">
        <f t="shared" ca="1" si="1"/>
        <v>0</v>
      </c>
      <c r="T50" s="255">
        <f ca="1">IF($C50,CoulisseAnalyse!$GL50,0)</f>
        <v>0</v>
      </c>
      <c r="U50" s="258">
        <f t="shared" ca="1" si="2"/>
        <v>0</v>
      </c>
    </row>
    <row r="51" spans="3:21" ht="14.4" x14ac:dyDescent="0.3">
      <c r="C51" t="b">
        <f ca="1">CoulisseAnalyse!$FV51</f>
        <v>0</v>
      </c>
      <c r="J51" s="277">
        <f t="shared" si="3"/>
        <v>41</v>
      </c>
      <c r="K51" s="270" t="str">
        <f ca="1">IF($C51,CoulisseAnalyse!$GF51,"")</f>
        <v/>
      </c>
      <c r="L51" s="241" t="str">
        <f ca="1">IF($C51,CoulisseAnalyse!$GG51,"")</f>
        <v/>
      </c>
      <c r="M51" s="241" t="str">
        <f ca="1">IF($C51,CoulisseAnalyse!$GH51,"")</f>
        <v/>
      </c>
      <c r="N51" s="262" t="str">
        <f ca="1">IF($C51,CoulisseAnalyse!$GI51,"")</f>
        <v/>
      </c>
      <c r="P51" s="265">
        <f ca="1">IF($C51,CoulisseAnalyse!$GJ51,0)</f>
        <v>0</v>
      </c>
      <c r="Q51" s="246">
        <f t="shared" ca="1" si="0"/>
        <v>0</v>
      </c>
      <c r="R51" s="250">
        <f ca="1">IF($C51,CoulisseAnalyse!$GK51,0)</f>
        <v>0</v>
      </c>
      <c r="S51" s="251">
        <f t="shared" ca="1" si="1"/>
        <v>0</v>
      </c>
      <c r="T51" s="255">
        <f ca="1">IF($C51,CoulisseAnalyse!$GL51,0)</f>
        <v>0</v>
      </c>
      <c r="U51" s="258">
        <f t="shared" ca="1" si="2"/>
        <v>0</v>
      </c>
    </row>
    <row r="52" spans="3:21" ht="14.4" x14ac:dyDescent="0.3">
      <c r="C52" t="b">
        <f ca="1">CoulisseAnalyse!$FV52</f>
        <v>0</v>
      </c>
      <c r="J52" s="277">
        <f t="shared" si="3"/>
        <v>42</v>
      </c>
      <c r="K52" s="270" t="str">
        <f ca="1">IF($C52,CoulisseAnalyse!$GF52,"")</f>
        <v/>
      </c>
      <c r="L52" s="241" t="str">
        <f ca="1">IF($C52,CoulisseAnalyse!$GG52,"")</f>
        <v/>
      </c>
      <c r="M52" s="241" t="str">
        <f ca="1">IF($C52,CoulisseAnalyse!$GH52,"")</f>
        <v/>
      </c>
      <c r="N52" s="262" t="str">
        <f ca="1">IF($C52,CoulisseAnalyse!$GI52,"")</f>
        <v/>
      </c>
      <c r="P52" s="265">
        <f ca="1">IF($C52,CoulisseAnalyse!$GJ52,0)</f>
        <v>0</v>
      </c>
      <c r="Q52" s="246">
        <f t="shared" ca="1" si="0"/>
        <v>0</v>
      </c>
      <c r="R52" s="250">
        <f ca="1">IF($C52,CoulisseAnalyse!$GK52,0)</f>
        <v>0</v>
      </c>
      <c r="S52" s="251">
        <f t="shared" ca="1" si="1"/>
        <v>0</v>
      </c>
      <c r="T52" s="255">
        <f ca="1">IF($C52,CoulisseAnalyse!$GL52,0)</f>
        <v>0</v>
      </c>
      <c r="U52" s="258">
        <f t="shared" ca="1" si="2"/>
        <v>0</v>
      </c>
    </row>
    <row r="53" spans="3:21" ht="14.4" x14ac:dyDescent="0.3">
      <c r="C53" t="b">
        <f ca="1">CoulisseAnalyse!$FV53</f>
        <v>0</v>
      </c>
      <c r="J53" s="277">
        <f t="shared" si="3"/>
        <v>43</v>
      </c>
      <c r="K53" s="270" t="str">
        <f ca="1">IF($C53,CoulisseAnalyse!$GF53,"")</f>
        <v/>
      </c>
      <c r="L53" s="241" t="str">
        <f ca="1">IF($C53,CoulisseAnalyse!$GG53,"")</f>
        <v/>
      </c>
      <c r="M53" s="241" t="str">
        <f ca="1">IF($C53,CoulisseAnalyse!$GH53,"")</f>
        <v/>
      </c>
      <c r="N53" s="262" t="str">
        <f ca="1">IF($C53,CoulisseAnalyse!$GI53,"")</f>
        <v/>
      </c>
      <c r="P53" s="265">
        <f ca="1">IF($C53,CoulisseAnalyse!$GJ53,0)</f>
        <v>0</v>
      </c>
      <c r="Q53" s="246">
        <f t="shared" ca="1" si="0"/>
        <v>0</v>
      </c>
      <c r="R53" s="250">
        <f ca="1">IF($C53,CoulisseAnalyse!$GK53,0)</f>
        <v>0</v>
      </c>
      <c r="S53" s="251">
        <f t="shared" ca="1" si="1"/>
        <v>0</v>
      </c>
      <c r="T53" s="255">
        <f ca="1">IF($C53,CoulisseAnalyse!$GL53,0)</f>
        <v>0</v>
      </c>
      <c r="U53" s="258">
        <f t="shared" ca="1" si="2"/>
        <v>0</v>
      </c>
    </row>
    <row r="54" spans="3:21" ht="14.4" x14ac:dyDescent="0.3">
      <c r="C54" t="b">
        <f ca="1">CoulisseAnalyse!$FV54</f>
        <v>0</v>
      </c>
      <c r="J54" s="277">
        <f t="shared" si="3"/>
        <v>44</v>
      </c>
      <c r="K54" s="270" t="str">
        <f ca="1">IF($C54,CoulisseAnalyse!$GF54,"")</f>
        <v/>
      </c>
      <c r="L54" s="241" t="str">
        <f ca="1">IF($C54,CoulisseAnalyse!$GG54,"")</f>
        <v/>
      </c>
      <c r="M54" s="241" t="str">
        <f ca="1">IF($C54,CoulisseAnalyse!$GH54,"")</f>
        <v/>
      </c>
      <c r="N54" s="262" t="str">
        <f ca="1">IF($C54,CoulisseAnalyse!$GI54,"")</f>
        <v/>
      </c>
      <c r="P54" s="265">
        <f ca="1">IF($C54,CoulisseAnalyse!$GJ54,0)</f>
        <v>0</v>
      </c>
      <c r="Q54" s="246">
        <f t="shared" ca="1" si="0"/>
        <v>0</v>
      </c>
      <c r="R54" s="250">
        <f ca="1">IF($C54,CoulisseAnalyse!$GK54,0)</f>
        <v>0</v>
      </c>
      <c r="S54" s="251">
        <f t="shared" ca="1" si="1"/>
        <v>0</v>
      </c>
      <c r="T54" s="255">
        <f ca="1">IF($C54,CoulisseAnalyse!$GL54,0)</f>
        <v>0</v>
      </c>
      <c r="U54" s="258">
        <f t="shared" ca="1" si="2"/>
        <v>0</v>
      </c>
    </row>
    <row r="55" spans="3:21" ht="14.4" x14ac:dyDescent="0.3">
      <c r="C55" t="b">
        <f ca="1">CoulisseAnalyse!$FV55</f>
        <v>0</v>
      </c>
      <c r="J55" s="277">
        <f t="shared" si="3"/>
        <v>45</v>
      </c>
      <c r="K55" s="270" t="str">
        <f ca="1">IF($C55,CoulisseAnalyse!$GF55,"")</f>
        <v/>
      </c>
      <c r="L55" s="241" t="str">
        <f ca="1">IF($C55,CoulisseAnalyse!$GG55,"")</f>
        <v/>
      </c>
      <c r="M55" s="241" t="str">
        <f ca="1">IF($C55,CoulisseAnalyse!$GH55,"")</f>
        <v/>
      </c>
      <c r="N55" s="262" t="str">
        <f ca="1">IF($C55,CoulisseAnalyse!$GI55,"")</f>
        <v/>
      </c>
      <c r="P55" s="265">
        <f ca="1">IF($C55,CoulisseAnalyse!$GJ55,0)</f>
        <v>0</v>
      </c>
      <c r="Q55" s="246">
        <f t="shared" ca="1" si="0"/>
        <v>0</v>
      </c>
      <c r="R55" s="250">
        <f ca="1">IF($C55,CoulisseAnalyse!$GK55,0)</f>
        <v>0</v>
      </c>
      <c r="S55" s="251">
        <f t="shared" ca="1" si="1"/>
        <v>0</v>
      </c>
      <c r="T55" s="255">
        <f ca="1">IF($C55,CoulisseAnalyse!$GL55,0)</f>
        <v>0</v>
      </c>
      <c r="U55" s="258">
        <f t="shared" ca="1" si="2"/>
        <v>0</v>
      </c>
    </row>
    <row r="56" spans="3:21" ht="14.4" x14ac:dyDescent="0.3">
      <c r="C56" t="b">
        <f ca="1">CoulisseAnalyse!$FV56</f>
        <v>0</v>
      </c>
      <c r="J56" s="277">
        <f t="shared" si="3"/>
        <v>46</v>
      </c>
      <c r="K56" s="270" t="str">
        <f ca="1">IF($C56,CoulisseAnalyse!$GF56,"")</f>
        <v/>
      </c>
      <c r="L56" s="241" t="str">
        <f ca="1">IF($C56,CoulisseAnalyse!$GG56,"")</f>
        <v/>
      </c>
      <c r="M56" s="241" t="str">
        <f ca="1">IF($C56,CoulisseAnalyse!$GH56,"")</f>
        <v/>
      </c>
      <c r="N56" s="262" t="str">
        <f ca="1">IF($C56,CoulisseAnalyse!$GI56,"")</f>
        <v/>
      </c>
      <c r="P56" s="265">
        <f ca="1">IF($C56,CoulisseAnalyse!$GJ56,0)</f>
        <v>0</v>
      </c>
      <c r="Q56" s="246">
        <f t="shared" ca="1" si="0"/>
        <v>0</v>
      </c>
      <c r="R56" s="250">
        <f ca="1">IF($C56,CoulisseAnalyse!$GK56,0)</f>
        <v>0</v>
      </c>
      <c r="S56" s="251">
        <f t="shared" ca="1" si="1"/>
        <v>0</v>
      </c>
      <c r="T56" s="255">
        <f ca="1">IF($C56,CoulisseAnalyse!$GL56,0)</f>
        <v>0</v>
      </c>
      <c r="U56" s="258">
        <f t="shared" ca="1" si="2"/>
        <v>0</v>
      </c>
    </row>
    <row r="57" spans="3:21" ht="14.4" x14ac:dyDescent="0.3">
      <c r="C57" t="b">
        <f ca="1">CoulisseAnalyse!$FV57</f>
        <v>0</v>
      </c>
      <c r="J57" s="277">
        <f t="shared" si="3"/>
        <v>47</v>
      </c>
      <c r="K57" s="270" t="str">
        <f ca="1">IF($C57,CoulisseAnalyse!$GF57,"")</f>
        <v/>
      </c>
      <c r="L57" s="241" t="str">
        <f ca="1">IF($C57,CoulisseAnalyse!$GG57,"")</f>
        <v/>
      </c>
      <c r="M57" s="241" t="str">
        <f ca="1">IF($C57,CoulisseAnalyse!$GH57,"")</f>
        <v/>
      </c>
      <c r="N57" s="262" t="str">
        <f ca="1">IF($C57,CoulisseAnalyse!$GI57,"")</f>
        <v/>
      </c>
      <c r="P57" s="265">
        <f ca="1">IF($C57,CoulisseAnalyse!$GJ57,0)</f>
        <v>0</v>
      </c>
      <c r="Q57" s="246">
        <f t="shared" ca="1" si="0"/>
        <v>0</v>
      </c>
      <c r="R57" s="250">
        <f ca="1">IF($C57,CoulisseAnalyse!$GK57,0)</f>
        <v>0</v>
      </c>
      <c r="S57" s="251">
        <f t="shared" ca="1" si="1"/>
        <v>0</v>
      </c>
      <c r="T57" s="255">
        <f ca="1">IF($C57,CoulisseAnalyse!$GL57,0)</f>
        <v>0</v>
      </c>
      <c r="U57" s="258">
        <f t="shared" ca="1" si="2"/>
        <v>0</v>
      </c>
    </row>
    <row r="58" spans="3:21" ht="14.4" x14ac:dyDescent="0.3">
      <c r="C58" t="b">
        <f ca="1">CoulisseAnalyse!$FV58</f>
        <v>0</v>
      </c>
      <c r="J58" s="277">
        <f t="shared" si="3"/>
        <v>48</v>
      </c>
      <c r="K58" s="270" t="str">
        <f ca="1">IF($C58,CoulisseAnalyse!$GF58,"")</f>
        <v/>
      </c>
      <c r="L58" s="241" t="str">
        <f ca="1">IF($C58,CoulisseAnalyse!$GG58,"")</f>
        <v/>
      </c>
      <c r="M58" s="241" t="str">
        <f ca="1">IF($C58,CoulisseAnalyse!$GH58,"")</f>
        <v/>
      </c>
      <c r="N58" s="262" t="str">
        <f ca="1">IF($C58,CoulisseAnalyse!$GI58,"")</f>
        <v/>
      </c>
      <c r="P58" s="265">
        <f ca="1">IF($C58,CoulisseAnalyse!$GJ58,0)</f>
        <v>0</v>
      </c>
      <c r="Q58" s="246">
        <f t="shared" ca="1" si="0"/>
        <v>0</v>
      </c>
      <c r="R58" s="250">
        <f ca="1">IF($C58,CoulisseAnalyse!$GK58,0)</f>
        <v>0</v>
      </c>
      <c r="S58" s="251">
        <f t="shared" ca="1" si="1"/>
        <v>0</v>
      </c>
      <c r="T58" s="255">
        <f ca="1">IF($C58,CoulisseAnalyse!$GL58,0)</f>
        <v>0</v>
      </c>
      <c r="U58" s="258">
        <f t="shared" ca="1" si="2"/>
        <v>0</v>
      </c>
    </row>
    <row r="59" spans="3:21" ht="14.4" x14ac:dyDescent="0.3">
      <c r="C59" t="b">
        <f ca="1">CoulisseAnalyse!$FV59</f>
        <v>0</v>
      </c>
      <c r="J59" s="277">
        <f t="shared" si="3"/>
        <v>49</v>
      </c>
      <c r="K59" s="270" t="str">
        <f ca="1">IF($C59,CoulisseAnalyse!$GF59,"")</f>
        <v/>
      </c>
      <c r="L59" s="241" t="str">
        <f ca="1">IF($C59,CoulisseAnalyse!$GG59,"")</f>
        <v/>
      </c>
      <c r="M59" s="241" t="str">
        <f ca="1">IF($C59,CoulisseAnalyse!$GH59,"")</f>
        <v/>
      </c>
      <c r="N59" s="262" t="str">
        <f ca="1">IF($C59,CoulisseAnalyse!$GI59,"")</f>
        <v/>
      </c>
      <c r="P59" s="265">
        <f ca="1">IF($C59,CoulisseAnalyse!$GJ59,0)</f>
        <v>0</v>
      </c>
      <c r="Q59" s="246">
        <f t="shared" ca="1" si="0"/>
        <v>0</v>
      </c>
      <c r="R59" s="250">
        <f ca="1">IF($C59,CoulisseAnalyse!$GK59,0)</f>
        <v>0</v>
      </c>
      <c r="S59" s="251">
        <f t="shared" ca="1" si="1"/>
        <v>0</v>
      </c>
      <c r="T59" s="255">
        <f ca="1">IF($C59,CoulisseAnalyse!$GL59,0)</f>
        <v>0</v>
      </c>
      <c r="U59" s="258">
        <f t="shared" ca="1" si="2"/>
        <v>0</v>
      </c>
    </row>
    <row r="60" spans="3:21" ht="14.4" x14ac:dyDescent="0.3">
      <c r="C60" t="b">
        <f ca="1">CoulisseAnalyse!$FV60</f>
        <v>0</v>
      </c>
      <c r="J60" s="277">
        <f t="shared" si="3"/>
        <v>50</v>
      </c>
      <c r="K60" s="270" t="str">
        <f ca="1">IF($C60,CoulisseAnalyse!$GF60,"")</f>
        <v/>
      </c>
      <c r="L60" s="241" t="str">
        <f ca="1">IF($C60,CoulisseAnalyse!$GG60,"")</f>
        <v/>
      </c>
      <c r="M60" s="241" t="str">
        <f ca="1">IF($C60,CoulisseAnalyse!$GH60,"")</f>
        <v/>
      </c>
      <c r="N60" s="262" t="str">
        <f ca="1">IF($C60,CoulisseAnalyse!$GI60,"")</f>
        <v/>
      </c>
      <c r="P60" s="265">
        <f ca="1">IF($C60,CoulisseAnalyse!$GJ60,0)</f>
        <v>0</v>
      </c>
      <c r="Q60" s="246">
        <f t="shared" ca="1" si="0"/>
        <v>0</v>
      </c>
      <c r="R60" s="250">
        <f ca="1">IF($C60,CoulisseAnalyse!$GK60,0)</f>
        <v>0</v>
      </c>
      <c r="S60" s="251">
        <f t="shared" ca="1" si="1"/>
        <v>0</v>
      </c>
      <c r="T60" s="255">
        <f ca="1">IF($C60,CoulisseAnalyse!$GL60,0)</f>
        <v>0</v>
      </c>
      <c r="U60" s="258">
        <f t="shared" ca="1" si="2"/>
        <v>0</v>
      </c>
    </row>
    <row r="61" spans="3:21" ht="14.4" x14ac:dyDescent="0.3">
      <c r="C61" t="b">
        <f ca="1">CoulisseAnalyse!$FV61</f>
        <v>0</v>
      </c>
      <c r="J61" s="277">
        <f t="shared" si="3"/>
        <v>51</v>
      </c>
      <c r="K61" s="270" t="str">
        <f ca="1">IF($C61,CoulisseAnalyse!$GF61,"")</f>
        <v/>
      </c>
      <c r="L61" s="241" t="str">
        <f ca="1">IF($C61,CoulisseAnalyse!$GG61,"")</f>
        <v/>
      </c>
      <c r="M61" s="241" t="str">
        <f ca="1">IF($C61,CoulisseAnalyse!$GH61,"")</f>
        <v/>
      </c>
      <c r="N61" s="262" t="str">
        <f ca="1">IF($C61,CoulisseAnalyse!$GI61,"")</f>
        <v/>
      </c>
      <c r="P61" s="265">
        <f ca="1">IF($C61,CoulisseAnalyse!$GJ61,0)</f>
        <v>0</v>
      </c>
      <c r="Q61" s="246">
        <f t="shared" ca="1" si="0"/>
        <v>0</v>
      </c>
      <c r="R61" s="250">
        <f ca="1">IF($C61,CoulisseAnalyse!$GK61,0)</f>
        <v>0</v>
      </c>
      <c r="S61" s="251">
        <f t="shared" ca="1" si="1"/>
        <v>0</v>
      </c>
      <c r="T61" s="255">
        <f ca="1">IF($C61,CoulisseAnalyse!$GL61,0)</f>
        <v>0</v>
      </c>
      <c r="U61" s="258">
        <f t="shared" ca="1" si="2"/>
        <v>0</v>
      </c>
    </row>
    <row r="62" spans="3:21" ht="14.4" x14ac:dyDescent="0.3">
      <c r="C62" t="b">
        <f ca="1">CoulisseAnalyse!$FV62</f>
        <v>0</v>
      </c>
      <c r="J62" s="277">
        <f t="shared" si="3"/>
        <v>52</v>
      </c>
      <c r="K62" s="270" t="str">
        <f ca="1">IF($C62,CoulisseAnalyse!$GF62,"")</f>
        <v/>
      </c>
      <c r="L62" s="241" t="str">
        <f ca="1">IF($C62,CoulisseAnalyse!$GG62,"")</f>
        <v/>
      </c>
      <c r="M62" s="241" t="str">
        <f ca="1">IF($C62,CoulisseAnalyse!$GH62,"")</f>
        <v/>
      </c>
      <c r="N62" s="262" t="str">
        <f ca="1">IF($C62,CoulisseAnalyse!$GI62,"")</f>
        <v/>
      </c>
      <c r="P62" s="265">
        <f ca="1">IF($C62,CoulisseAnalyse!$GJ62,0)</f>
        <v>0</v>
      </c>
      <c r="Q62" s="246">
        <f t="shared" ca="1" si="0"/>
        <v>0</v>
      </c>
      <c r="R62" s="250">
        <f ca="1">IF($C62,CoulisseAnalyse!$GK62,0)</f>
        <v>0</v>
      </c>
      <c r="S62" s="251">
        <f t="shared" ca="1" si="1"/>
        <v>0</v>
      </c>
      <c r="T62" s="255">
        <f ca="1">IF($C62,CoulisseAnalyse!$GL62,0)</f>
        <v>0</v>
      </c>
      <c r="U62" s="258">
        <f t="shared" ca="1" si="2"/>
        <v>0</v>
      </c>
    </row>
    <row r="63" spans="3:21" ht="14.4" x14ac:dyDescent="0.3">
      <c r="C63" t="b">
        <f ca="1">CoulisseAnalyse!$FV63</f>
        <v>0</v>
      </c>
      <c r="J63" s="277">
        <f t="shared" si="3"/>
        <v>53</v>
      </c>
      <c r="K63" s="270" t="str">
        <f ca="1">IF($C63,CoulisseAnalyse!$GF63,"")</f>
        <v/>
      </c>
      <c r="L63" s="241" t="str">
        <f ca="1">IF($C63,CoulisseAnalyse!$GG63,"")</f>
        <v/>
      </c>
      <c r="M63" s="241" t="str">
        <f ca="1">IF($C63,CoulisseAnalyse!$GH63,"")</f>
        <v/>
      </c>
      <c r="N63" s="262" t="str">
        <f ca="1">IF($C63,CoulisseAnalyse!$GI63,"")</f>
        <v/>
      </c>
      <c r="P63" s="265">
        <f ca="1">IF($C63,CoulisseAnalyse!$GJ63,0)</f>
        <v>0</v>
      </c>
      <c r="Q63" s="246">
        <f t="shared" ca="1" si="0"/>
        <v>0</v>
      </c>
      <c r="R63" s="250">
        <f ca="1">IF($C63,CoulisseAnalyse!$GK63,0)</f>
        <v>0</v>
      </c>
      <c r="S63" s="251">
        <f t="shared" ca="1" si="1"/>
        <v>0</v>
      </c>
      <c r="T63" s="255">
        <f ca="1">IF($C63,CoulisseAnalyse!$GL63,0)</f>
        <v>0</v>
      </c>
      <c r="U63" s="258">
        <f t="shared" ca="1" si="2"/>
        <v>0</v>
      </c>
    </row>
    <row r="64" spans="3:21" ht="14.4" x14ac:dyDescent="0.3">
      <c r="C64" t="b">
        <f ca="1">CoulisseAnalyse!$FV64</f>
        <v>0</v>
      </c>
      <c r="J64" s="277">
        <f t="shared" si="3"/>
        <v>54</v>
      </c>
      <c r="K64" s="270" t="str">
        <f ca="1">IF($C64,CoulisseAnalyse!$GF64,"")</f>
        <v/>
      </c>
      <c r="L64" s="241" t="str">
        <f ca="1">IF($C64,CoulisseAnalyse!$GG64,"")</f>
        <v/>
      </c>
      <c r="M64" s="241" t="str">
        <f ca="1">IF($C64,CoulisseAnalyse!$GH64,"")</f>
        <v/>
      </c>
      <c r="N64" s="262" t="str">
        <f ca="1">IF($C64,CoulisseAnalyse!$GI64,"")</f>
        <v/>
      </c>
      <c r="P64" s="265">
        <f ca="1">IF($C64,CoulisseAnalyse!$GJ64,0)</f>
        <v>0</v>
      </c>
      <c r="Q64" s="246">
        <f t="shared" ca="1" si="0"/>
        <v>0</v>
      </c>
      <c r="R64" s="250">
        <f ca="1">IF($C64,CoulisseAnalyse!$GK64,0)</f>
        <v>0</v>
      </c>
      <c r="S64" s="251">
        <f t="shared" ca="1" si="1"/>
        <v>0</v>
      </c>
      <c r="T64" s="255">
        <f ca="1">IF($C64,CoulisseAnalyse!$GL64,0)</f>
        <v>0</v>
      </c>
      <c r="U64" s="258">
        <f t="shared" ca="1" si="2"/>
        <v>0</v>
      </c>
    </row>
    <row r="65" spans="3:21" ht="14.4" x14ac:dyDescent="0.3">
      <c r="C65" t="b">
        <f ca="1">CoulisseAnalyse!$FV65</f>
        <v>0</v>
      </c>
      <c r="J65" s="277">
        <f t="shared" si="3"/>
        <v>55</v>
      </c>
      <c r="K65" s="270" t="str">
        <f ca="1">IF($C65,CoulisseAnalyse!$GF65,"")</f>
        <v/>
      </c>
      <c r="L65" s="241" t="str">
        <f ca="1">IF($C65,CoulisseAnalyse!$GG65,"")</f>
        <v/>
      </c>
      <c r="M65" s="241" t="str">
        <f ca="1">IF($C65,CoulisseAnalyse!$GH65,"")</f>
        <v/>
      </c>
      <c r="N65" s="262" t="str">
        <f ca="1">IF($C65,CoulisseAnalyse!$GI65,"")</f>
        <v/>
      </c>
      <c r="P65" s="265">
        <f ca="1">IF($C65,CoulisseAnalyse!$GJ65,0)</f>
        <v>0</v>
      </c>
      <c r="Q65" s="246">
        <f t="shared" ca="1" si="0"/>
        <v>0</v>
      </c>
      <c r="R65" s="250">
        <f ca="1">IF($C65,CoulisseAnalyse!$GK65,0)</f>
        <v>0</v>
      </c>
      <c r="S65" s="251">
        <f t="shared" ca="1" si="1"/>
        <v>0</v>
      </c>
      <c r="T65" s="255">
        <f ca="1">IF($C65,CoulisseAnalyse!$GL65,0)</f>
        <v>0</v>
      </c>
      <c r="U65" s="258">
        <f t="shared" ca="1" si="2"/>
        <v>0</v>
      </c>
    </row>
    <row r="66" spans="3:21" ht="14.4" x14ac:dyDescent="0.3">
      <c r="C66" t="b">
        <f ca="1">CoulisseAnalyse!$FV66</f>
        <v>0</v>
      </c>
      <c r="J66" s="277">
        <f t="shared" si="3"/>
        <v>56</v>
      </c>
      <c r="K66" s="270" t="str">
        <f ca="1">IF($C66,CoulisseAnalyse!$GF66,"")</f>
        <v/>
      </c>
      <c r="L66" s="241" t="str">
        <f ca="1">IF($C66,CoulisseAnalyse!$GG66,"")</f>
        <v/>
      </c>
      <c r="M66" s="241" t="str">
        <f ca="1">IF($C66,CoulisseAnalyse!$GH66,"")</f>
        <v/>
      </c>
      <c r="N66" s="262" t="str">
        <f ca="1">IF($C66,CoulisseAnalyse!$GI66,"")</f>
        <v/>
      </c>
      <c r="P66" s="265">
        <f ca="1">IF($C66,CoulisseAnalyse!$GJ66,0)</f>
        <v>0</v>
      </c>
      <c r="Q66" s="246">
        <f t="shared" ca="1" si="0"/>
        <v>0</v>
      </c>
      <c r="R66" s="250">
        <f ca="1">IF($C66,CoulisseAnalyse!$GK66,0)</f>
        <v>0</v>
      </c>
      <c r="S66" s="251">
        <f t="shared" ca="1" si="1"/>
        <v>0</v>
      </c>
      <c r="T66" s="255">
        <f ca="1">IF($C66,CoulisseAnalyse!$GL66,0)</f>
        <v>0</v>
      </c>
      <c r="U66" s="258">
        <f t="shared" ca="1" si="2"/>
        <v>0</v>
      </c>
    </row>
    <row r="67" spans="3:21" ht="14.4" x14ac:dyDescent="0.3">
      <c r="C67" t="b">
        <f ca="1">CoulisseAnalyse!$FV67</f>
        <v>0</v>
      </c>
      <c r="J67" s="277">
        <f t="shared" si="3"/>
        <v>57</v>
      </c>
      <c r="K67" s="270" t="str">
        <f ca="1">IF($C67,CoulisseAnalyse!$GF67,"")</f>
        <v/>
      </c>
      <c r="L67" s="241" t="str">
        <f ca="1">IF($C67,CoulisseAnalyse!$GG67,"")</f>
        <v/>
      </c>
      <c r="M67" s="241" t="str">
        <f ca="1">IF($C67,CoulisseAnalyse!$GH67,"")</f>
        <v/>
      </c>
      <c r="N67" s="262" t="str">
        <f ca="1">IF($C67,CoulisseAnalyse!$GI67,"")</f>
        <v/>
      </c>
      <c r="P67" s="265">
        <f ca="1">IF($C67,CoulisseAnalyse!$GJ67,0)</f>
        <v>0</v>
      </c>
      <c r="Q67" s="246">
        <f t="shared" ca="1" si="0"/>
        <v>0</v>
      </c>
      <c r="R67" s="250">
        <f ca="1">IF($C67,CoulisseAnalyse!$GK67,0)</f>
        <v>0</v>
      </c>
      <c r="S67" s="251">
        <f t="shared" ca="1" si="1"/>
        <v>0</v>
      </c>
      <c r="T67" s="255">
        <f ca="1">IF($C67,CoulisseAnalyse!$GL67,0)</f>
        <v>0</v>
      </c>
      <c r="U67" s="258">
        <f t="shared" ca="1" si="2"/>
        <v>0</v>
      </c>
    </row>
    <row r="68" spans="3:21" ht="14.4" x14ac:dyDescent="0.3">
      <c r="C68" t="b">
        <f ca="1">CoulisseAnalyse!$FV68</f>
        <v>0</v>
      </c>
      <c r="J68" s="277">
        <f t="shared" si="3"/>
        <v>58</v>
      </c>
      <c r="K68" s="270" t="str">
        <f ca="1">IF($C68,CoulisseAnalyse!$GF68,"")</f>
        <v/>
      </c>
      <c r="L68" s="241" t="str">
        <f ca="1">IF($C68,CoulisseAnalyse!$GG68,"")</f>
        <v/>
      </c>
      <c r="M68" s="241" t="str">
        <f ca="1">IF($C68,CoulisseAnalyse!$GH68,"")</f>
        <v/>
      </c>
      <c r="N68" s="262" t="str">
        <f ca="1">IF($C68,CoulisseAnalyse!$GI68,"")</f>
        <v/>
      </c>
      <c r="P68" s="265">
        <f ca="1">IF($C68,CoulisseAnalyse!$GJ68,0)</f>
        <v>0</v>
      </c>
      <c r="Q68" s="246">
        <f t="shared" ca="1" si="0"/>
        <v>0</v>
      </c>
      <c r="R68" s="250">
        <f ca="1">IF($C68,CoulisseAnalyse!$GK68,0)</f>
        <v>0</v>
      </c>
      <c r="S68" s="251">
        <f t="shared" ca="1" si="1"/>
        <v>0</v>
      </c>
      <c r="T68" s="255">
        <f ca="1">IF($C68,CoulisseAnalyse!$GL68,0)</f>
        <v>0</v>
      </c>
      <c r="U68" s="258">
        <f t="shared" ca="1" si="2"/>
        <v>0</v>
      </c>
    </row>
    <row r="69" spans="3:21" ht="14.4" x14ac:dyDescent="0.3">
      <c r="C69" t="b">
        <f ca="1">CoulisseAnalyse!$FV69</f>
        <v>0</v>
      </c>
      <c r="J69" s="277">
        <f t="shared" si="3"/>
        <v>59</v>
      </c>
      <c r="K69" s="270" t="str">
        <f ca="1">IF($C69,CoulisseAnalyse!$GF69,"")</f>
        <v/>
      </c>
      <c r="L69" s="241" t="str">
        <f ca="1">IF($C69,CoulisseAnalyse!$GG69,"")</f>
        <v/>
      </c>
      <c r="M69" s="241" t="str">
        <f ca="1">IF($C69,CoulisseAnalyse!$GH69,"")</f>
        <v/>
      </c>
      <c r="N69" s="262" t="str">
        <f ca="1">IF($C69,CoulisseAnalyse!$GI69,"")</f>
        <v/>
      </c>
      <c r="P69" s="265">
        <f ca="1">IF($C69,CoulisseAnalyse!$GJ69,0)</f>
        <v>0</v>
      </c>
      <c r="Q69" s="246">
        <f t="shared" ca="1" si="0"/>
        <v>0</v>
      </c>
      <c r="R69" s="250">
        <f ca="1">IF($C69,CoulisseAnalyse!$GK69,0)</f>
        <v>0</v>
      </c>
      <c r="S69" s="251">
        <f t="shared" ca="1" si="1"/>
        <v>0</v>
      </c>
      <c r="T69" s="255">
        <f ca="1">IF($C69,CoulisseAnalyse!$GL69,0)</f>
        <v>0</v>
      </c>
      <c r="U69" s="258">
        <f t="shared" ca="1" si="2"/>
        <v>0</v>
      </c>
    </row>
    <row r="70" spans="3:21" ht="14.4" x14ac:dyDescent="0.3">
      <c r="C70" t="b">
        <f ca="1">CoulisseAnalyse!$FV70</f>
        <v>0</v>
      </c>
      <c r="J70" s="277">
        <f t="shared" si="3"/>
        <v>60</v>
      </c>
      <c r="K70" s="270" t="str">
        <f ca="1">IF($C70,CoulisseAnalyse!$GF70,"")</f>
        <v/>
      </c>
      <c r="L70" s="241" t="str">
        <f ca="1">IF($C70,CoulisseAnalyse!$GG70,"")</f>
        <v/>
      </c>
      <c r="M70" s="241" t="str">
        <f ca="1">IF($C70,CoulisseAnalyse!$GH70,"")</f>
        <v/>
      </c>
      <c r="N70" s="262" t="str">
        <f ca="1">IF($C70,CoulisseAnalyse!$GI70,"")</f>
        <v/>
      </c>
      <c r="P70" s="265">
        <f ca="1">IF($C70,CoulisseAnalyse!$GJ70,0)</f>
        <v>0</v>
      </c>
      <c r="Q70" s="246">
        <f t="shared" ca="1" si="0"/>
        <v>0</v>
      </c>
      <c r="R70" s="250">
        <f ca="1">IF($C70,CoulisseAnalyse!$GK70,0)</f>
        <v>0</v>
      </c>
      <c r="S70" s="251">
        <f t="shared" ca="1" si="1"/>
        <v>0</v>
      </c>
      <c r="T70" s="255">
        <f ca="1">IF($C70,CoulisseAnalyse!$GL70,0)</f>
        <v>0</v>
      </c>
      <c r="U70" s="258">
        <f t="shared" ca="1" si="2"/>
        <v>0</v>
      </c>
    </row>
    <row r="71" spans="3:21" ht="14.4" x14ac:dyDescent="0.3">
      <c r="C71" t="b">
        <f ca="1">CoulisseAnalyse!$FV71</f>
        <v>0</v>
      </c>
      <c r="J71" s="277">
        <f t="shared" si="3"/>
        <v>61</v>
      </c>
      <c r="K71" s="270" t="str">
        <f ca="1">IF($C71,CoulisseAnalyse!$GF71,"")</f>
        <v/>
      </c>
      <c r="L71" s="241" t="str">
        <f ca="1">IF($C71,CoulisseAnalyse!$GG71,"")</f>
        <v/>
      </c>
      <c r="M71" s="241" t="str">
        <f ca="1">IF($C71,CoulisseAnalyse!$GH71,"")</f>
        <v/>
      </c>
      <c r="N71" s="262" t="str">
        <f ca="1">IF($C71,CoulisseAnalyse!$GI71,"")</f>
        <v/>
      </c>
      <c r="P71" s="265">
        <f ca="1">IF($C71,CoulisseAnalyse!$GJ71,0)</f>
        <v>0</v>
      </c>
      <c r="Q71" s="246">
        <f t="shared" ca="1" si="0"/>
        <v>0</v>
      </c>
      <c r="R71" s="250">
        <f ca="1">IF($C71,CoulisseAnalyse!$GK71,0)</f>
        <v>0</v>
      </c>
      <c r="S71" s="251">
        <f t="shared" ca="1" si="1"/>
        <v>0</v>
      </c>
      <c r="T71" s="255">
        <f ca="1">IF($C71,CoulisseAnalyse!$GL71,0)</f>
        <v>0</v>
      </c>
      <c r="U71" s="258">
        <f t="shared" ca="1" si="2"/>
        <v>0</v>
      </c>
    </row>
    <row r="72" spans="3:21" ht="14.4" x14ac:dyDescent="0.3">
      <c r="C72" t="b">
        <f ca="1">CoulisseAnalyse!$FV72</f>
        <v>0</v>
      </c>
      <c r="J72" s="277">
        <f t="shared" si="3"/>
        <v>62</v>
      </c>
      <c r="K72" s="270" t="str">
        <f ca="1">IF($C72,CoulisseAnalyse!$GF72,"")</f>
        <v/>
      </c>
      <c r="L72" s="241" t="str">
        <f ca="1">IF($C72,CoulisseAnalyse!$GG72,"")</f>
        <v/>
      </c>
      <c r="M72" s="241" t="str">
        <f ca="1">IF($C72,CoulisseAnalyse!$GH72,"")</f>
        <v/>
      </c>
      <c r="N72" s="262" t="str">
        <f ca="1">IF($C72,CoulisseAnalyse!$GI72,"")</f>
        <v/>
      </c>
      <c r="P72" s="265">
        <f ca="1">IF($C72,CoulisseAnalyse!$GJ72,0)</f>
        <v>0</v>
      </c>
      <c r="Q72" s="246">
        <f t="shared" ca="1" si="0"/>
        <v>0</v>
      </c>
      <c r="R72" s="250">
        <f ca="1">IF($C72,CoulisseAnalyse!$GK72,0)</f>
        <v>0</v>
      </c>
      <c r="S72" s="251">
        <f t="shared" ca="1" si="1"/>
        <v>0</v>
      </c>
      <c r="T72" s="255">
        <f ca="1">IF($C72,CoulisseAnalyse!$GL72,0)</f>
        <v>0</v>
      </c>
      <c r="U72" s="258">
        <f t="shared" ca="1" si="2"/>
        <v>0</v>
      </c>
    </row>
    <row r="73" spans="3:21" ht="14.4" x14ac:dyDescent="0.3">
      <c r="C73" t="b">
        <f ca="1">CoulisseAnalyse!$FV73</f>
        <v>0</v>
      </c>
      <c r="J73" s="277">
        <f t="shared" si="3"/>
        <v>63</v>
      </c>
      <c r="K73" s="270" t="str">
        <f ca="1">IF($C73,CoulisseAnalyse!$GF73,"")</f>
        <v/>
      </c>
      <c r="L73" s="241" t="str">
        <f ca="1">IF($C73,CoulisseAnalyse!$GG73,"")</f>
        <v/>
      </c>
      <c r="M73" s="241" t="str">
        <f ca="1">IF($C73,CoulisseAnalyse!$GH73,"")</f>
        <v/>
      </c>
      <c r="N73" s="262" t="str">
        <f ca="1">IF($C73,CoulisseAnalyse!$GI73,"")</f>
        <v/>
      </c>
      <c r="P73" s="265">
        <f ca="1">IF($C73,CoulisseAnalyse!$GJ73,0)</f>
        <v>0</v>
      </c>
      <c r="Q73" s="246">
        <f t="shared" ca="1" si="0"/>
        <v>0</v>
      </c>
      <c r="R73" s="250">
        <f ca="1">IF($C73,CoulisseAnalyse!$GK73,0)</f>
        <v>0</v>
      </c>
      <c r="S73" s="251">
        <f t="shared" ca="1" si="1"/>
        <v>0</v>
      </c>
      <c r="T73" s="255">
        <f ca="1">IF($C73,CoulisseAnalyse!$GL73,0)</f>
        <v>0</v>
      </c>
      <c r="U73" s="258">
        <f t="shared" ca="1" si="2"/>
        <v>0</v>
      </c>
    </row>
    <row r="74" spans="3:21" ht="14.4" x14ac:dyDescent="0.3">
      <c r="C74" t="b">
        <f ca="1">CoulisseAnalyse!$FV74</f>
        <v>0</v>
      </c>
      <c r="J74" s="277">
        <f t="shared" si="3"/>
        <v>64</v>
      </c>
      <c r="K74" s="270" t="str">
        <f ca="1">IF($C74,CoulisseAnalyse!$GF74,"")</f>
        <v/>
      </c>
      <c r="L74" s="241" t="str">
        <f ca="1">IF($C74,CoulisseAnalyse!$GG74,"")</f>
        <v/>
      </c>
      <c r="M74" s="241" t="str">
        <f ca="1">IF($C74,CoulisseAnalyse!$GH74,"")</f>
        <v/>
      </c>
      <c r="N74" s="262" t="str">
        <f ca="1">IF($C74,CoulisseAnalyse!$GI74,"")</f>
        <v/>
      </c>
      <c r="P74" s="265">
        <f ca="1">IF($C74,CoulisseAnalyse!$GJ74,0)</f>
        <v>0</v>
      </c>
      <c r="Q74" s="246">
        <f t="shared" ca="1" si="0"/>
        <v>0</v>
      </c>
      <c r="R74" s="250">
        <f ca="1">IF($C74,CoulisseAnalyse!$GK74,0)</f>
        <v>0</v>
      </c>
      <c r="S74" s="251">
        <f t="shared" ca="1" si="1"/>
        <v>0</v>
      </c>
      <c r="T74" s="255">
        <f ca="1">IF($C74,CoulisseAnalyse!$GL74,0)</f>
        <v>0</v>
      </c>
      <c r="U74" s="258">
        <f t="shared" ca="1" si="2"/>
        <v>0</v>
      </c>
    </row>
    <row r="75" spans="3:21" ht="14.4" x14ac:dyDescent="0.3">
      <c r="C75" t="b">
        <f ca="1">CoulisseAnalyse!$FV75</f>
        <v>0</v>
      </c>
      <c r="J75" s="277">
        <f t="shared" si="3"/>
        <v>65</v>
      </c>
      <c r="K75" s="270" t="str">
        <f ca="1">IF($C75,CoulisseAnalyse!$GF75,"")</f>
        <v/>
      </c>
      <c r="L75" s="241" t="str">
        <f ca="1">IF($C75,CoulisseAnalyse!$GG75,"")</f>
        <v/>
      </c>
      <c r="M75" s="241" t="str">
        <f ca="1">IF($C75,CoulisseAnalyse!$GH75,"")</f>
        <v/>
      </c>
      <c r="N75" s="262" t="str">
        <f ca="1">IF($C75,CoulisseAnalyse!$GI75,"")</f>
        <v/>
      </c>
      <c r="P75" s="265">
        <f ca="1">IF($C75,CoulisseAnalyse!$GJ75,0)</f>
        <v>0</v>
      </c>
      <c r="Q75" s="246">
        <f t="shared" ca="1" si="0"/>
        <v>0</v>
      </c>
      <c r="R75" s="250">
        <f ca="1">IF($C75,CoulisseAnalyse!$GK75,0)</f>
        <v>0</v>
      </c>
      <c r="S75" s="251">
        <f t="shared" ca="1" si="1"/>
        <v>0</v>
      </c>
      <c r="T75" s="255">
        <f ca="1">IF($C75,CoulisseAnalyse!$GL75,0)</f>
        <v>0</v>
      </c>
      <c r="U75" s="258">
        <f t="shared" ca="1" si="2"/>
        <v>0</v>
      </c>
    </row>
    <row r="76" spans="3:21" ht="14.4" x14ac:dyDescent="0.3">
      <c r="C76" t="b">
        <f ca="1">CoulisseAnalyse!$FV76</f>
        <v>0</v>
      </c>
      <c r="J76" s="277">
        <f t="shared" si="3"/>
        <v>66</v>
      </c>
      <c r="K76" s="270" t="str">
        <f ca="1">IF($C76,CoulisseAnalyse!$GF76,"")</f>
        <v/>
      </c>
      <c r="L76" s="241" t="str">
        <f ca="1">IF($C76,CoulisseAnalyse!$GG76,"")</f>
        <v/>
      </c>
      <c r="M76" s="241" t="str">
        <f ca="1">IF($C76,CoulisseAnalyse!$GH76,"")</f>
        <v/>
      </c>
      <c r="N76" s="262" t="str">
        <f ca="1">IF($C76,CoulisseAnalyse!$GI76,"")</f>
        <v/>
      </c>
      <c r="P76" s="265">
        <f ca="1">IF($C76,CoulisseAnalyse!$GJ76,0)</f>
        <v>0</v>
      </c>
      <c r="Q76" s="246">
        <f t="shared" ref="Q76:Q103" ca="1" si="4">$P76/$P$9</f>
        <v>0</v>
      </c>
      <c r="R76" s="250">
        <f ca="1">IF($C76,CoulisseAnalyse!$GK76,0)</f>
        <v>0</v>
      </c>
      <c r="S76" s="251">
        <f t="shared" ref="S76:S103" ca="1" si="5">$R76/$R$9</f>
        <v>0</v>
      </c>
      <c r="T76" s="255">
        <f ca="1">IF($C76,CoulisseAnalyse!$GL76,0)</f>
        <v>0</v>
      </c>
      <c r="U76" s="258">
        <f t="shared" ref="U76:U103" ca="1" si="6">$T76/$T$9</f>
        <v>0</v>
      </c>
    </row>
    <row r="77" spans="3:21" ht="14.4" x14ac:dyDescent="0.3">
      <c r="C77" t="b">
        <f ca="1">CoulisseAnalyse!$FV77</f>
        <v>0</v>
      </c>
      <c r="J77" s="277">
        <f t="shared" ref="J77:J103" si="7">+J76+1</f>
        <v>67</v>
      </c>
      <c r="K77" s="270" t="str">
        <f ca="1">IF($C77,CoulisseAnalyse!$GF77,"")</f>
        <v/>
      </c>
      <c r="L77" s="241" t="str">
        <f ca="1">IF($C77,CoulisseAnalyse!$GG77,"")</f>
        <v/>
      </c>
      <c r="M77" s="241" t="str">
        <f ca="1">IF($C77,CoulisseAnalyse!$GH77,"")</f>
        <v/>
      </c>
      <c r="N77" s="262" t="str">
        <f ca="1">IF($C77,CoulisseAnalyse!$GI77,"")</f>
        <v/>
      </c>
      <c r="P77" s="265">
        <f ca="1">IF($C77,CoulisseAnalyse!$GJ77,0)</f>
        <v>0</v>
      </c>
      <c r="Q77" s="246">
        <f t="shared" ca="1" si="4"/>
        <v>0</v>
      </c>
      <c r="R77" s="250">
        <f ca="1">IF($C77,CoulisseAnalyse!$GK77,0)</f>
        <v>0</v>
      </c>
      <c r="S77" s="251">
        <f t="shared" ca="1" si="5"/>
        <v>0</v>
      </c>
      <c r="T77" s="255">
        <f ca="1">IF($C77,CoulisseAnalyse!$GL77,0)</f>
        <v>0</v>
      </c>
      <c r="U77" s="258">
        <f t="shared" ca="1" si="6"/>
        <v>0</v>
      </c>
    </row>
    <row r="78" spans="3:21" ht="14.4" x14ac:dyDescent="0.3">
      <c r="C78" t="b">
        <f ca="1">CoulisseAnalyse!$FV78</f>
        <v>0</v>
      </c>
      <c r="J78" s="277">
        <f t="shared" si="7"/>
        <v>68</v>
      </c>
      <c r="K78" s="270" t="str">
        <f ca="1">IF($C78,CoulisseAnalyse!$GF78,"")</f>
        <v/>
      </c>
      <c r="L78" s="241" t="str">
        <f ca="1">IF($C78,CoulisseAnalyse!$GG78,"")</f>
        <v/>
      </c>
      <c r="M78" s="241" t="str">
        <f ca="1">IF($C78,CoulisseAnalyse!$GH78,"")</f>
        <v/>
      </c>
      <c r="N78" s="262" t="str">
        <f ca="1">IF($C78,CoulisseAnalyse!$GI78,"")</f>
        <v/>
      </c>
      <c r="P78" s="265">
        <f ca="1">IF($C78,CoulisseAnalyse!$GJ78,0)</f>
        <v>0</v>
      </c>
      <c r="Q78" s="246">
        <f t="shared" ca="1" si="4"/>
        <v>0</v>
      </c>
      <c r="R78" s="250">
        <f ca="1">IF($C78,CoulisseAnalyse!$GK78,0)</f>
        <v>0</v>
      </c>
      <c r="S78" s="251">
        <f t="shared" ca="1" si="5"/>
        <v>0</v>
      </c>
      <c r="T78" s="255">
        <f ca="1">IF($C78,CoulisseAnalyse!$GL78,0)</f>
        <v>0</v>
      </c>
      <c r="U78" s="258">
        <f t="shared" ca="1" si="6"/>
        <v>0</v>
      </c>
    </row>
    <row r="79" spans="3:21" ht="14.4" x14ac:dyDescent="0.3">
      <c r="C79" t="b">
        <f ca="1">CoulisseAnalyse!$FV79</f>
        <v>0</v>
      </c>
      <c r="J79" s="277">
        <f t="shared" si="7"/>
        <v>69</v>
      </c>
      <c r="K79" s="270" t="str">
        <f ca="1">IF($C79,CoulisseAnalyse!$GF79,"")</f>
        <v/>
      </c>
      <c r="L79" s="241" t="str">
        <f ca="1">IF($C79,CoulisseAnalyse!$GG79,"")</f>
        <v/>
      </c>
      <c r="M79" s="241" t="str">
        <f ca="1">IF($C79,CoulisseAnalyse!$GH79,"")</f>
        <v/>
      </c>
      <c r="N79" s="262" t="str">
        <f ca="1">IF($C79,CoulisseAnalyse!$GI79,"")</f>
        <v/>
      </c>
      <c r="P79" s="265">
        <f ca="1">IF($C79,CoulisseAnalyse!$GJ79,0)</f>
        <v>0</v>
      </c>
      <c r="Q79" s="246">
        <f t="shared" ca="1" si="4"/>
        <v>0</v>
      </c>
      <c r="R79" s="250">
        <f ca="1">IF($C79,CoulisseAnalyse!$GK79,0)</f>
        <v>0</v>
      </c>
      <c r="S79" s="251">
        <f t="shared" ca="1" si="5"/>
        <v>0</v>
      </c>
      <c r="T79" s="255">
        <f ca="1">IF($C79,CoulisseAnalyse!$GL79,0)</f>
        <v>0</v>
      </c>
      <c r="U79" s="258">
        <f t="shared" ca="1" si="6"/>
        <v>0</v>
      </c>
    </row>
    <row r="80" spans="3:21" ht="14.4" x14ac:dyDescent="0.3">
      <c r="C80" t="b">
        <f ca="1">CoulisseAnalyse!$FV80</f>
        <v>0</v>
      </c>
      <c r="J80" s="277">
        <f t="shared" si="7"/>
        <v>70</v>
      </c>
      <c r="K80" s="270" t="str">
        <f ca="1">IF($C80,CoulisseAnalyse!$GF80,"")</f>
        <v/>
      </c>
      <c r="L80" s="241" t="str">
        <f ca="1">IF($C80,CoulisseAnalyse!$GG80,"")</f>
        <v/>
      </c>
      <c r="M80" s="241" t="str">
        <f ca="1">IF($C80,CoulisseAnalyse!$GH80,"")</f>
        <v/>
      </c>
      <c r="N80" s="262" t="str">
        <f ca="1">IF($C80,CoulisseAnalyse!$GI80,"")</f>
        <v/>
      </c>
      <c r="P80" s="265">
        <f ca="1">IF($C80,CoulisseAnalyse!$GJ80,0)</f>
        <v>0</v>
      </c>
      <c r="Q80" s="246">
        <f t="shared" ca="1" si="4"/>
        <v>0</v>
      </c>
      <c r="R80" s="250">
        <f ca="1">IF($C80,CoulisseAnalyse!$GK80,0)</f>
        <v>0</v>
      </c>
      <c r="S80" s="251">
        <f t="shared" ca="1" si="5"/>
        <v>0</v>
      </c>
      <c r="T80" s="255">
        <f ca="1">IF($C80,CoulisseAnalyse!$GL80,0)</f>
        <v>0</v>
      </c>
      <c r="U80" s="258">
        <f t="shared" ca="1" si="6"/>
        <v>0</v>
      </c>
    </row>
    <row r="81" spans="3:21" ht="14.4" x14ac:dyDescent="0.3">
      <c r="C81" t="b">
        <f ca="1">CoulisseAnalyse!$FV81</f>
        <v>0</v>
      </c>
      <c r="J81" s="277">
        <f t="shared" si="7"/>
        <v>71</v>
      </c>
      <c r="K81" s="270" t="str">
        <f ca="1">IF($C81,CoulisseAnalyse!$GF81,"")</f>
        <v/>
      </c>
      <c r="L81" s="241" t="str">
        <f ca="1">IF($C81,CoulisseAnalyse!$GG81,"")</f>
        <v/>
      </c>
      <c r="M81" s="241" t="str">
        <f ca="1">IF($C81,CoulisseAnalyse!$GH81,"")</f>
        <v/>
      </c>
      <c r="N81" s="262" t="str">
        <f ca="1">IF($C81,CoulisseAnalyse!$GI81,"")</f>
        <v/>
      </c>
      <c r="P81" s="265">
        <f ca="1">IF($C81,CoulisseAnalyse!$GJ81,0)</f>
        <v>0</v>
      </c>
      <c r="Q81" s="246">
        <f t="shared" ca="1" si="4"/>
        <v>0</v>
      </c>
      <c r="R81" s="250">
        <f ca="1">IF($C81,CoulisseAnalyse!$GK81,0)</f>
        <v>0</v>
      </c>
      <c r="S81" s="251">
        <f t="shared" ca="1" si="5"/>
        <v>0</v>
      </c>
      <c r="T81" s="255">
        <f ca="1">IF($C81,CoulisseAnalyse!$GL81,0)</f>
        <v>0</v>
      </c>
      <c r="U81" s="258">
        <f t="shared" ca="1" si="6"/>
        <v>0</v>
      </c>
    </row>
    <row r="82" spans="3:21" ht="14.4" x14ac:dyDescent="0.3">
      <c r="C82" t="b">
        <f ca="1">CoulisseAnalyse!$FV82</f>
        <v>0</v>
      </c>
      <c r="J82" s="277">
        <f t="shared" si="7"/>
        <v>72</v>
      </c>
      <c r="K82" s="270" t="str">
        <f ca="1">IF($C82,CoulisseAnalyse!$GF82,"")</f>
        <v/>
      </c>
      <c r="L82" s="241" t="str">
        <f ca="1">IF($C82,CoulisseAnalyse!$GG82,"")</f>
        <v/>
      </c>
      <c r="M82" s="241" t="str">
        <f ca="1">IF($C82,CoulisseAnalyse!$GH82,"")</f>
        <v/>
      </c>
      <c r="N82" s="262" t="str">
        <f ca="1">IF($C82,CoulisseAnalyse!$GI82,"")</f>
        <v/>
      </c>
      <c r="P82" s="265">
        <f ca="1">IF($C82,CoulisseAnalyse!$GJ82,0)</f>
        <v>0</v>
      </c>
      <c r="Q82" s="246">
        <f t="shared" ca="1" si="4"/>
        <v>0</v>
      </c>
      <c r="R82" s="250">
        <f ca="1">IF($C82,CoulisseAnalyse!$GK82,0)</f>
        <v>0</v>
      </c>
      <c r="S82" s="251">
        <f t="shared" ca="1" si="5"/>
        <v>0</v>
      </c>
      <c r="T82" s="255">
        <f ca="1">IF($C82,CoulisseAnalyse!$GL82,0)</f>
        <v>0</v>
      </c>
      <c r="U82" s="258">
        <f t="shared" ca="1" si="6"/>
        <v>0</v>
      </c>
    </row>
    <row r="83" spans="3:21" ht="14.4" x14ac:dyDescent="0.3">
      <c r="C83" t="b">
        <f ca="1">CoulisseAnalyse!$FV83</f>
        <v>0</v>
      </c>
      <c r="J83" s="277">
        <f t="shared" si="7"/>
        <v>73</v>
      </c>
      <c r="K83" s="270" t="str">
        <f ca="1">IF($C83,CoulisseAnalyse!$GF83,"")</f>
        <v/>
      </c>
      <c r="L83" s="241" t="str">
        <f ca="1">IF($C83,CoulisseAnalyse!$GG83,"")</f>
        <v/>
      </c>
      <c r="M83" s="241" t="str">
        <f ca="1">IF($C83,CoulisseAnalyse!$GH83,"")</f>
        <v/>
      </c>
      <c r="N83" s="262" t="str">
        <f ca="1">IF($C83,CoulisseAnalyse!$GI83,"")</f>
        <v/>
      </c>
      <c r="P83" s="265">
        <f ca="1">IF($C83,CoulisseAnalyse!$GJ83,0)</f>
        <v>0</v>
      </c>
      <c r="Q83" s="246">
        <f t="shared" ca="1" si="4"/>
        <v>0</v>
      </c>
      <c r="R83" s="250">
        <f ca="1">IF($C83,CoulisseAnalyse!$GK83,0)</f>
        <v>0</v>
      </c>
      <c r="S83" s="251">
        <f t="shared" ca="1" si="5"/>
        <v>0</v>
      </c>
      <c r="T83" s="255">
        <f ca="1">IF($C83,CoulisseAnalyse!$GL83,0)</f>
        <v>0</v>
      </c>
      <c r="U83" s="258">
        <f t="shared" ca="1" si="6"/>
        <v>0</v>
      </c>
    </row>
    <row r="84" spans="3:21" ht="14.4" x14ac:dyDescent="0.3">
      <c r="C84" t="b">
        <f ca="1">CoulisseAnalyse!$FV84</f>
        <v>0</v>
      </c>
      <c r="J84" s="277">
        <f t="shared" si="7"/>
        <v>74</v>
      </c>
      <c r="K84" s="270" t="str">
        <f ca="1">IF($C84,CoulisseAnalyse!$GF84,"")</f>
        <v/>
      </c>
      <c r="L84" s="241" t="str">
        <f ca="1">IF($C84,CoulisseAnalyse!$GG84,"")</f>
        <v/>
      </c>
      <c r="M84" s="241" t="str">
        <f ca="1">IF($C84,CoulisseAnalyse!$GH84,"")</f>
        <v/>
      </c>
      <c r="N84" s="262" t="str">
        <f ca="1">IF($C84,CoulisseAnalyse!$GI84,"")</f>
        <v/>
      </c>
      <c r="P84" s="265">
        <f ca="1">IF($C84,CoulisseAnalyse!$GJ84,0)</f>
        <v>0</v>
      </c>
      <c r="Q84" s="246">
        <f t="shared" ca="1" si="4"/>
        <v>0</v>
      </c>
      <c r="R84" s="250">
        <f ca="1">IF($C84,CoulisseAnalyse!$GK84,0)</f>
        <v>0</v>
      </c>
      <c r="S84" s="251">
        <f t="shared" ca="1" si="5"/>
        <v>0</v>
      </c>
      <c r="T84" s="255">
        <f ca="1">IF($C84,CoulisseAnalyse!$GL84,0)</f>
        <v>0</v>
      </c>
      <c r="U84" s="258">
        <f t="shared" ca="1" si="6"/>
        <v>0</v>
      </c>
    </row>
    <row r="85" spans="3:21" ht="14.4" x14ac:dyDescent="0.3">
      <c r="C85" t="b">
        <f ca="1">CoulisseAnalyse!$FV85</f>
        <v>0</v>
      </c>
      <c r="J85" s="277">
        <f t="shared" si="7"/>
        <v>75</v>
      </c>
      <c r="K85" s="270" t="str">
        <f ca="1">IF($C85,CoulisseAnalyse!$GF85,"")</f>
        <v/>
      </c>
      <c r="L85" s="241" t="str">
        <f ca="1">IF($C85,CoulisseAnalyse!$GG85,"")</f>
        <v/>
      </c>
      <c r="M85" s="241" t="str">
        <f ca="1">IF($C85,CoulisseAnalyse!$GH85,"")</f>
        <v/>
      </c>
      <c r="N85" s="262" t="str">
        <f ca="1">IF($C85,CoulisseAnalyse!$GI85,"")</f>
        <v/>
      </c>
      <c r="P85" s="265">
        <f ca="1">IF($C85,CoulisseAnalyse!$GJ85,0)</f>
        <v>0</v>
      </c>
      <c r="Q85" s="246">
        <f t="shared" ca="1" si="4"/>
        <v>0</v>
      </c>
      <c r="R85" s="250">
        <f ca="1">IF($C85,CoulisseAnalyse!$GK85,0)</f>
        <v>0</v>
      </c>
      <c r="S85" s="251">
        <f t="shared" ca="1" si="5"/>
        <v>0</v>
      </c>
      <c r="T85" s="255">
        <f ca="1">IF($C85,CoulisseAnalyse!$GL85,0)</f>
        <v>0</v>
      </c>
      <c r="U85" s="258">
        <f t="shared" ca="1" si="6"/>
        <v>0</v>
      </c>
    </row>
    <row r="86" spans="3:21" ht="14.4" x14ac:dyDescent="0.3">
      <c r="C86" t="b">
        <f ca="1">CoulisseAnalyse!$FV86</f>
        <v>0</v>
      </c>
      <c r="J86" s="277">
        <f t="shared" si="7"/>
        <v>76</v>
      </c>
      <c r="K86" s="270" t="str">
        <f ca="1">IF($C86,CoulisseAnalyse!$GF86,"")</f>
        <v/>
      </c>
      <c r="L86" s="241" t="str">
        <f ca="1">IF($C86,CoulisseAnalyse!$GG86,"")</f>
        <v/>
      </c>
      <c r="M86" s="241" t="str">
        <f ca="1">IF($C86,CoulisseAnalyse!$GH86,"")</f>
        <v/>
      </c>
      <c r="N86" s="262" t="str">
        <f ca="1">IF($C86,CoulisseAnalyse!$GI86,"")</f>
        <v/>
      </c>
      <c r="P86" s="265">
        <f ca="1">IF($C86,CoulisseAnalyse!$GJ86,0)</f>
        <v>0</v>
      </c>
      <c r="Q86" s="246">
        <f t="shared" ca="1" si="4"/>
        <v>0</v>
      </c>
      <c r="R86" s="250">
        <f ca="1">IF($C86,CoulisseAnalyse!$GK86,0)</f>
        <v>0</v>
      </c>
      <c r="S86" s="251">
        <f t="shared" ca="1" si="5"/>
        <v>0</v>
      </c>
      <c r="T86" s="255">
        <f ca="1">IF($C86,CoulisseAnalyse!$GL86,0)</f>
        <v>0</v>
      </c>
      <c r="U86" s="258">
        <f t="shared" ca="1" si="6"/>
        <v>0</v>
      </c>
    </row>
    <row r="87" spans="3:21" ht="14.4" x14ac:dyDescent="0.3">
      <c r="C87" t="b">
        <f ca="1">CoulisseAnalyse!$FV87</f>
        <v>0</v>
      </c>
      <c r="J87" s="277">
        <f t="shared" si="7"/>
        <v>77</v>
      </c>
      <c r="K87" s="270" t="str">
        <f ca="1">IF($C87,CoulisseAnalyse!$GF87,"")</f>
        <v/>
      </c>
      <c r="L87" s="241" t="str">
        <f ca="1">IF($C87,CoulisseAnalyse!$GG87,"")</f>
        <v/>
      </c>
      <c r="M87" s="241" t="str">
        <f ca="1">IF($C87,CoulisseAnalyse!$GH87,"")</f>
        <v/>
      </c>
      <c r="N87" s="262" t="str">
        <f ca="1">IF($C87,CoulisseAnalyse!$GI87,"")</f>
        <v/>
      </c>
      <c r="P87" s="265">
        <f ca="1">IF($C87,CoulisseAnalyse!$GJ87,0)</f>
        <v>0</v>
      </c>
      <c r="Q87" s="246">
        <f t="shared" ca="1" si="4"/>
        <v>0</v>
      </c>
      <c r="R87" s="250">
        <f ca="1">IF($C87,CoulisseAnalyse!$GK87,0)</f>
        <v>0</v>
      </c>
      <c r="S87" s="251">
        <f t="shared" ca="1" si="5"/>
        <v>0</v>
      </c>
      <c r="T87" s="255">
        <f ca="1">IF($C87,CoulisseAnalyse!$GL87,0)</f>
        <v>0</v>
      </c>
      <c r="U87" s="258">
        <f t="shared" ca="1" si="6"/>
        <v>0</v>
      </c>
    </row>
    <row r="88" spans="3:21" ht="14.4" x14ac:dyDescent="0.3">
      <c r="C88" t="b">
        <f ca="1">CoulisseAnalyse!$FV88</f>
        <v>0</v>
      </c>
      <c r="J88" s="277">
        <f t="shared" si="7"/>
        <v>78</v>
      </c>
      <c r="K88" s="270" t="str">
        <f ca="1">IF($C88,CoulisseAnalyse!$GF88,"")</f>
        <v/>
      </c>
      <c r="L88" s="241" t="str">
        <f ca="1">IF($C88,CoulisseAnalyse!$GG88,"")</f>
        <v/>
      </c>
      <c r="M88" s="241" t="str">
        <f ca="1">IF($C88,CoulisseAnalyse!$GH88,"")</f>
        <v/>
      </c>
      <c r="N88" s="262" t="str">
        <f ca="1">IF($C88,CoulisseAnalyse!$GI88,"")</f>
        <v/>
      </c>
      <c r="P88" s="265">
        <f ca="1">IF($C88,CoulisseAnalyse!$GJ88,0)</f>
        <v>0</v>
      </c>
      <c r="Q88" s="246">
        <f t="shared" ca="1" si="4"/>
        <v>0</v>
      </c>
      <c r="R88" s="250">
        <f ca="1">IF($C88,CoulisseAnalyse!$GK88,0)</f>
        <v>0</v>
      </c>
      <c r="S88" s="251">
        <f t="shared" ca="1" si="5"/>
        <v>0</v>
      </c>
      <c r="T88" s="255">
        <f ca="1">IF($C88,CoulisseAnalyse!$GL88,0)</f>
        <v>0</v>
      </c>
      <c r="U88" s="258">
        <f t="shared" ca="1" si="6"/>
        <v>0</v>
      </c>
    </row>
    <row r="89" spans="3:21" ht="14.4" x14ac:dyDescent="0.3">
      <c r="C89" t="b">
        <f ca="1">CoulisseAnalyse!$FV89</f>
        <v>0</v>
      </c>
      <c r="J89" s="277">
        <f t="shared" si="7"/>
        <v>79</v>
      </c>
      <c r="K89" s="270" t="str">
        <f ca="1">IF($C89,CoulisseAnalyse!$GF89,"")</f>
        <v/>
      </c>
      <c r="L89" s="241" t="str">
        <f ca="1">IF($C89,CoulisseAnalyse!$GG89,"")</f>
        <v/>
      </c>
      <c r="M89" s="241" t="str">
        <f ca="1">IF($C89,CoulisseAnalyse!$GH89,"")</f>
        <v/>
      </c>
      <c r="N89" s="262" t="str">
        <f ca="1">IF($C89,CoulisseAnalyse!$GI89,"")</f>
        <v/>
      </c>
      <c r="P89" s="265">
        <f ca="1">IF($C89,CoulisseAnalyse!$GJ89,0)</f>
        <v>0</v>
      </c>
      <c r="Q89" s="246">
        <f t="shared" ca="1" si="4"/>
        <v>0</v>
      </c>
      <c r="R89" s="250">
        <f ca="1">IF($C89,CoulisseAnalyse!$GK89,0)</f>
        <v>0</v>
      </c>
      <c r="S89" s="251">
        <f t="shared" ca="1" si="5"/>
        <v>0</v>
      </c>
      <c r="T89" s="255">
        <f ca="1">IF($C89,CoulisseAnalyse!$GL89,0)</f>
        <v>0</v>
      </c>
      <c r="U89" s="258">
        <f t="shared" ca="1" si="6"/>
        <v>0</v>
      </c>
    </row>
    <row r="90" spans="3:21" ht="14.4" x14ac:dyDescent="0.3">
      <c r="C90" t="b">
        <f ca="1">CoulisseAnalyse!$FV90</f>
        <v>0</v>
      </c>
      <c r="J90" s="277">
        <f t="shared" si="7"/>
        <v>80</v>
      </c>
      <c r="K90" s="270" t="str">
        <f ca="1">IF($C90,CoulisseAnalyse!$GF90,"")</f>
        <v/>
      </c>
      <c r="L90" s="241" t="str">
        <f ca="1">IF($C90,CoulisseAnalyse!$GG90,"")</f>
        <v/>
      </c>
      <c r="M90" s="241" t="str">
        <f ca="1">IF($C90,CoulisseAnalyse!$GH90,"")</f>
        <v/>
      </c>
      <c r="N90" s="262" t="str">
        <f ca="1">IF($C90,CoulisseAnalyse!$GI90,"")</f>
        <v/>
      </c>
      <c r="P90" s="265">
        <f ca="1">IF($C90,CoulisseAnalyse!$GJ90,0)</f>
        <v>0</v>
      </c>
      <c r="Q90" s="246">
        <f t="shared" ca="1" si="4"/>
        <v>0</v>
      </c>
      <c r="R90" s="250">
        <f ca="1">IF($C90,CoulisseAnalyse!$GK90,0)</f>
        <v>0</v>
      </c>
      <c r="S90" s="251">
        <f t="shared" ca="1" si="5"/>
        <v>0</v>
      </c>
      <c r="T90" s="255">
        <f ca="1">IF($C90,CoulisseAnalyse!$GL90,0)</f>
        <v>0</v>
      </c>
      <c r="U90" s="258">
        <f t="shared" ca="1" si="6"/>
        <v>0</v>
      </c>
    </row>
    <row r="91" spans="3:21" ht="14.4" x14ac:dyDescent="0.3">
      <c r="C91" t="b">
        <f ca="1">CoulisseAnalyse!$FV91</f>
        <v>0</v>
      </c>
      <c r="J91" s="277">
        <f t="shared" si="7"/>
        <v>81</v>
      </c>
      <c r="K91" s="270" t="str">
        <f ca="1">IF($C91,CoulisseAnalyse!$GF91,"")</f>
        <v/>
      </c>
      <c r="L91" s="241" t="str">
        <f ca="1">IF($C91,CoulisseAnalyse!$GG91,"")</f>
        <v/>
      </c>
      <c r="M91" s="241" t="str">
        <f ca="1">IF($C91,CoulisseAnalyse!$GH91,"")</f>
        <v/>
      </c>
      <c r="N91" s="262" t="str">
        <f ca="1">IF($C91,CoulisseAnalyse!$GI91,"")</f>
        <v/>
      </c>
      <c r="P91" s="265">
        <f ca="1">IF($C91,CoulisseAnalyse!$GJ91,0)</f>
        <v>0</v>
      </c>
      <c r="Q91" s="246">
        <f t="shared" ca="1" si="4"/>
        <v>0</v>
      </c>
      <c r="R91" s="250">
        <f ca="1">IF($C91,CoulisseAnalyse!$GK91,0)</f>
        <v>0</v>
      </c>
      <c r="S91" s="251">
        <f t="shared" ca="1" si="5"/>
        <v>0</v>
      </c>
      <c r="T91" s="255">
        <f ca="1">IF($C91,CoulisseAnalyse!$GL91,0)</f>
        <v>0</v>
      </c>
      <c r="U91" s="258">
        <f t="shared" ca="1" si="6"/>
        <v>0</v>
      </c>
    </row>
    <row r="92" spans="3:21" ht="14.4" x14ac:dyDescent="0.3">
      <c r="C92" t="b">
        <f ca="1">CoulisseAnalyse!$FV92</f>
        <v>0</v>
      </c>
      <c r="J92" s="277">
        <f t="shared" si="7"/>
        <v>82</v>
      </c>
      <c r="K92" s="270" t="str">
        <f ca="1">IF($C92,CoulisseAnalyse!$GF92,"")</f>
        <v/>
      </c>
      <c r="L92" s="241" t="str">
        <f ca="1">IF($C92,CoulisseAnalyse!$GG92,"")</f>
        <v/>
      </c>
      <c r="M92" s="241" t="str">
        <f ca="1">IF($C92,CoulisseAnalyse!$GH92,"")</f>
        <v/>
      </c>
      <c r="N92" s="262" t="str">
        <f ca="1">IF($C92,CoulisseAnalyse!$GI92,"")</f>
        <v/>
      </c>
      <c r="P92" s="265">
        <f ca="1">IF($C92,CoulisseAnalyse!$GJ92,0)</f>
        <v>0</v>
      </c>
      <c r="Q92" s="246">
        <f t="shared" ca="1" si="4"/>
        <v>0</v>
      </c>
      <c r="R92" s="250">
        <f ca="1">IF($C92,CoulisseAnalyse!$GK92,0)</f>
        <v>0</v>
      </c>
      <c r="S92" s="251">
        <f t="shared" ca="1" si="5"/>
        <v>0</v>
      </c>
      <c r="T92" s="255">
        <f ca="1">IF($C92,CoulisseAnalyse!$GL92,0)</f>
        <v>0</v>
      </c>
      <c r="U92" s="258">
        <f t="shared" ca="1" si="6"/>
        <v>0</v>
      </c>
    </row>
    <row r="93" spans="3:21" ht="14.4" x14ac:dyDescent="0.3">
      <c r="C93" t="b">
        <f ca="1">CoulisseAnalyse!$FV93</f>
        <v>0</v>
      </c>
      <c r="J93" s="277">
        <f t="shared" si="7"/>
        <v>83</v>
      </c>
      <c r="K93" s="270" t="str">
        <f ca="1">IF($C93,CoulisseAnalyse!$GF93,"")</f>
        <v/>
      </c>
      <c r="L93" s="241" t="str">
        <f ca="1">IF($C93,CoulisseAnalyse!$GG93,"")</f>
        <v/>
      </c>
      <c r="M93" s="241" t="str">
        <f ca="1">IF($C93,CoulisseAnalyse!$GH93,"")</f>
        <v/>
      </c>
      <c r="N93" s="262" t="str">
        <f ca="1">IF($C93,CoulisseAnalyse!$GI93,"")</f>
        <v/>
      </c>
      <c r="P93" s="265">
        <f ca="1">IF($C93,CoulisseAnalyse!$GJ93,0)</f>
        <v>0</v>
      </c>
      <c r="Q93" s="246">
        <f t="shared" ca="1" si="4"/>
        <v>0</v>
      </c>
      <c r="R93" s="250">
        <f ca="1">IF($C93,CoulisseAnalyse!$GK93,0)</f>
        <v>0</v>
      </c>
      <c r="S93" s="251">
        <f t="shared" ca="1" si="5"/>
        <v>0</v>
      </c>
      <c r="T93" s="255">
        <f ca="1">IF($C93,CoulisseAnalyse!$GL93,0)</f>
        <v>0</v>
      </c>
      <c r="U93" s="258">
        <f t="shared" ca="1" si="6"/>
        <v>0</v>
      </c>
    </row>
    <row r="94" spans="3:21" ht="14.4" x14ac:dyDescent="0.3">
      <c r="C94" t="b">
        <f ca="1">CoulisseAnalyse!$FV94</f>
        <v>0</v>
      </c>
      <c r="J94" s="277">
        <f t="shared" si="7"/>
        <v>84</v>
      </c>
      <c r="K94" s="270" t="str">
        <f ca="1">IF($C94,CoulisseAnalyse!$GF94,"")</f>
        <v/>
      </c>
      <c r="L94" s="241" t="str">
        <f ca="1">IF($C94,CoulisseAnalyse!$GG94,"")</f>
        <v/>
      </c>
      <c r="M94" s="241" t="str">
        <f ca="1">IF($C94,CoulisseAnalyse!$GH94,"")</f>
        <v/>
      </c>
      <c r="N94" s="262" t="str">
        <f ca="1">IF($C94,CoulisseAnalyse!$GI94,"")</f>
        <v/>
      </c>
      <c r="P94" s="265">
        <f ca="1">IF($C94,CoulisseAnalyse!$GJ94,0)</f>
        <v>0</v>
      </c>
      <c r="Q94" s="246">
        <f t="shared" ca="1" si="4"/>
        <v>0</v>
      </c>
      <c r="R94" s="250">
        <f ca="1">IF($C94,CoulisseAnalyse!$GK94,0)</f>
        <v>0</v>
      </c>
      <c r="S94" s="251">
        <f t="shared" ca="1" si="5"/>
        <v>0</v>
      </c>
      <c r="T94" s="255">
        <f ca="1">IF($C94,CoulisseAnalyse!$GL94,0)</f>
        <v>0</v>
      </c>
      <c r="U94" s="258">
        <f t="shared" ca="1" si="6"/>
        <v>0</v>
      </c>
    </row>
    <row r="95" spans="3:21" ht="14.4" x14ac:dyDescent="0.3">
      <c r="C95" t="b">
        <f ca="1">CoulisseAnalyse!$FV95</f>
        <v>0</v>
      </c>
      <c r="J95" s="277">
        <f t="shared" si="7"/>
        <v>85</v>
      </c>
      <c r="K95" s="270" t="str">
        <f ca="1">IF($C95,CoulisseAnalyse!$GF95,"")</f>
        <v/>
      </c>
      <c r="L95" s="241" t="str">
        <f ca="1">IF($C95,CoulisseAnalyse!$GG95,"")</f>
        <v/>
      </c>
      <c r="M95" s="241" t="str">
        <f ca="1">IF($C95,CoulisseAnalyse!$GH95,"")</f>
        <v/>
      </c>
      <c r="N95" s="262" t="str">
        <f ca="1">IF($C95,CoulisseAnalyse!$GI95,"")</f>
        <v/>
      </c>
      <c r="P95" s="265">
        <f ca="1">IF($C95,CoulisseAnalyse!$GJ95,0)</f>
        <v>0</v>
      </c>
      <c r="Q95" s="246">
        <f t="shared" ca="1" si="4"/>
        <v>0</v>
      </c>
      <c r="R95" s="250">
        <f ca="1">IF($C95,CoulisseAnalyse!$GK95,0)</f>
        <v>0</v>
      </c>
      <c r="S95" s="251">
        <f t="shared" ca="1" si="5"/>
        <v>0</v>
      </c>
      <c r="T95" s="255">
        <f ca="1">IF($C95,CoulisseAnalyse!$GL95,0)</f>
        <v>0</v>
      </c>
      <c r="U95" s="258">
        <f t="shared" ca="1" si="6"/>
        <v>0</v>
      </c>
    </row>
    <row r="96" spans="3:21" ht="14.4" x14ac:dyDescent="0.3">
      <c r="C96" t="b">
        <f ca="1">CoulisseAnalyse!$FV96</f>
        <v>0</v>
      </c>
      <c r="J96" s="277">
        <f t="shared" si="7"/>
        <v>86</v>
      </c>
      <c r="K96" s="270" t="str">
        <f ca="1">IF($C96,CoulisseAnalyse!$GF96,"")</f>
        <v/>
      </c>
      <c r="L96" s="241" t="str">
        <f ca="1">IF($C96,CoulisseAnalyse!$GG96,"")</f>
        <v/>
      </c>
      <c r="M96" s="241" t="str">
        <f ca="1">IF($C96,CoulisseAnalyse!$GH96,"")</f>
        <v/>
      </c>
      <c r="N96" s="262" t="str">
        <f ca="1">IF($C96,CoulisseAnalyse!$GI96,"")</f>
        <v/>
      </c>
      <c r="P96" s="265">
        <f ca="1">IF($C96,CoulisseAnalyse!$GJ96,0)</f>
        <v>0</v>
      </c>
      <c r="Q96" s="246">
        <f t="shared" ca="1" si="4"/>
        <v>0</v>
      </c>
      <c r="R96" s="250">
        <f ca="1">IF($C96,CoulisseAnalyse!$GK96,0)</f>
        <v>0</v>
      </c>
      <c r="S96" s="251">
        <f t="shared" ca="1" si="5"/>
        <v>0</v>
      </c>
      <c r="T96" s="255">
        <f ca="1">IF($C96,CoulisseAnalyse!$GL96,0)</f>
        <v>0</v>
      </c>
      <c r="U96" s="258">
        <f t="shared" ca="1" si="6"/>
        <v>0</v>
      </c>
    </row>
    <row r="97" spans="3:21" ht="14.4" x14ac:dyDescent="0.3">
      <c r="C97" t="b">
        <f ca="1">CoulisseAnalyse!$FV97</f>
        <v>0</v>
      </c>
      <c r="J97" s="277">
        <f t="shared" si="7"/>
        <v>87</v>
      </c>
      <c r="K97" s="270" t="str">
        <f ca="1">IF($C97,CoulisseAnalyse!$GF97,"")</f>
        <v/>
      </c>
      <c r="L97" s="241" t="str">
        <f ca="1">IF($C97,CoulisseAnalyse!$GG97,"")</f>
        <v/>
      </c>
      <c r="M97" s="241" t="str">
        <f ca="1">IF($C97,CoulisseAnalyse!$GH97,"")</f>
        <v/>
      </c>
      <c r="N97" s="262" t="str">
        <f ca="1">IF($C97,CoulisseAnalyse!$GI97,"")</f>
        <v/>
      </c>
      <c r="P97" s="265">
        <f ca="1">IF($C97,CoulisseAnalyse!$GJ97,0)</f>
        <v>0</v>
      </c>
      <c r="Q97" s="246">
        <f t="shared" ca="1" si="4"/>
        <v>0</v>
      </c>
      <c r="R97" s="250">
        <f ca="1">IF($C97,CoulisseAnalyse!$GK97,0)</f>
        <v>0</v>
      </c>
      <c r="S97" s="251">
        <f t="shared" ca="1" si="5"/>
        <v>0</v>
      </c>
      <c r="T97" s="255">
        <f ca="1">IF($C97,CoulisseAnalyse!$GL97,0)</f>
        <v>0</v>
      </c>
      <c r="U97" s="258">
        <f t="shared" ca="1" si="6"/>
        <v>0</v>
      </c>
    </row>
    <row r="98" spans="3:21" ht="14.4" x14ac:dyDescent="0.3">
      <c r="C98" t="b">
        <f ca="1">CoulisseAnalyse!$FV98</f>
        <v>0</v>
      </c>
      <c r="J98" s="277">
        <f t="shared" si="7"/>
        <v>88</v>
      </c>
      <c r="K98" s="270" t="str">
        <f ca="1">IF($C98,CoulisseAnalyse!$GF98,"")</f>
        <v/>
      </c>
      <c r="L98" s="241" t="str">
        <f ca="1">IF($C98,CoulisseAnalyse!$GG98,"")</f>
        <v/>
      </c>
      <c r="M98" s="241" t="str">
        <f ca="1">IF($C98,CoulisseAnalyse!$GH98,"")</f>
        <v/>
      </c>
      <c r="N98" s="262" t="str">
        <f ca="1">IF($C98,CoulisseAnalyse!$GI98,"")</f>
        <v/>
      </c>
      <c r="P98" s="265">
        <f ca="1">IF($C98,CoulisseAnalyse!$GJ98,0)</f>
        <v>0</v>
      </c>
      <c r="Q98" s="246">
        <f t="shared" ca="1" si="4"/>
        <v>0</v>
      </c>
      <c r="R98" s="250">
        <f ca="1">IF($C98,CoulisseAnalyse!$GK98,0)</f>
        <v>0</v>
      </c>
      <c r="S98" s="251">
        <f t="shared" ca="1" si="5"/>
        <v>0</v>
      </c>
      <c r="T98" s="255">
        <f ca="1">IF($C98,CoulisseAnalyse!$GL98,0)</f>
        <v>0</v>
      </c>
      <c r="U98" s="258">
        <f t="shared" ca="1" si="6"/>
        <v>0</v>
      </c>
    </row>
    <row r="99" spans="3:21" ht="14.4" x14ac:dyDescent="0.3">
      <c r="C99" t="b">
        <f ca="1">CoulisseAnalyse!$FV99</f>
        <v>0</v>
      </c>
      <c r="J99" s="277">
        <f t="shared" si="7"/>
        <v>89</v>
      </c>
      <c r="K99" s="270" t="str">
        <f ca="1">IF($C99,CoulisseAnalyse!$GF99,"")</f>
        <v/>
      </c>
      <c r="L99" s="241" t="str">
        <f ca="1">IF($C99,CoulisseAnalyse!$GG99,"")</f>
        <v/>
      </c>
      <c r="M99" s="241" t="str">
        <f ca="1">IF($C99,CoulisseAnalyse!$GH99,"")</f>
        <v/>
      </c>
      <c r="N99" s="262" t="str">
        <f ca="1">IF($C99,CoulisseAnalyse!$GI99,"")</f>
        <v/>
      </c>
      <c r="P99" s="265">
        <f ca="1">IF($C99,CoulisseAnalyse!$GJ99,0)</f>
        <v>0</v>
      </c>
      <c r="Q99" s="246">
        <f t="shared" ca="1" si="4"/>
        <v>0</v>
      </c>
      <c r="R99" s="250">
        <f ca="1">IF($C99,CoulisseAnalyse!$GK99,0)</f>
        <v>0</v>
      </c>
      <c r="S99" s="251">
        <f t="shared" ca="1" si="5"/>
        <v>0</v>
      </c>
      <c r="T99" s="255">
        <f ca="1">IF($C99,CoulisseAnalyse!$GL99,0)</f>
        <v>0</v>
      </c>
      <c r="U99" s="258">
        <f t="shared" ca="1" si="6"/>
        <v>0</v>
      </c>
    </row>
    <row r="100" spans="3:21" ht="14.4" x14ac:dyDescent="0.3">
      <c r="C100" t="b">
        <f ca="1">CoulisseAnalyse!$FV100</f>
        <v>0</v>
      </c>
      <c r="J100" s="277">
        <f t="shared" si="7"/>
        <v>90</v>
      </c>
      <c r="K100" s="270" t="str">
        <f ca="1">IF($C100,CoulisseAnalyse!$GF100,"")</f>
        <v/>
      </c>
      <c r="L100" s="241" t="str">
        <f ca="1">IF($C100,CoulisseAnalyse!$GG100,"")</f>
        <v/>
      </c>
      <c r="M100" s="241" t="str">
        <f ca="1">IF($C100,CoulisseAnalyse!$GH100,"")</f>
        <v/>
      </c>
      <c r="N100" s="262" t="str">
        <f ca="1">IF($C100,CoulisseAnalyse!$GI100,"")</f>
        <v/>
      </c>
      <c r="P100" s="265">
        <f ca="1">IF($C100,CoulisseAnalyse!$GJ100,0)</f>
        <v>0</v>
      </c>
      <c r="Q100" s="246">
        <f t="shared" ca="1" si="4"/>
        <v>0</v>
      </c>
      <c r="R100" s="250">
        <f ca="1">IF($C100,CoulisseAnalyse!$GK100,0)</f>
        <v>0</v>
      </c>
      <c r="S100" s="251">
        <f t="shared" ca="1" si="5"/>
        <v>0</v>
      </c>
      <c r="T100" s="255">
        <f ca="1">IF($C100,CoulisseAnalyse!$GL100,0)</f>
        <v>0</v>
      </c>
      <c r="U100" s="258">
        <f t="shared" ca="1" si="6"/>
        <v>0</v>
      </c>
    </row>
    <row r="101" spans="3:21" ht="14.4" x14ac:dyDescent="0.3">
      <c r="C101" t="b">
        <f ca="1">CoulisseAnalyse!$FV101</f>
        <v>0</v>
      </c>
      <c r="J101" s="277">
        <f t="shared" si="7"/>
        <v>91</v>
      </c>
      <c r="K101" s="270" t="str">
        <f ca="1">IF($C101,CoulisseAnalyse!$GF101,"")</f>
        <v/>
      </c>
      <c r="L101" s="241" t="str">
        <f ca="1">IF($C101,CoulisseAnalyse!$GG101,"")</f>
        <v/>
      </c>
      <c r="M101" s="241" t="str">
        <f ca="1">IF($C101,CoulisseAnalyse!$GH101,"")</f>
        <v/>
      </c>
      <c r="N101" s="262" t="str">
        <f ca="1">IF($C101,CoulisseAnalyse!$GI101,"")</f>
        <v/>
      </c>
      <c r="P101" s="265">
        <f ca="1">IF($C101,CoulisseAnalyse!$GJ101,0)</f>
        <v>0</v>
      </c>
      <c r="Q101" s="246">
        <f t="shared" ca="1" si="4"/>
        <v>0</v>
      </c>
      <c r="R101" s="250">
        <f ca="1">IF($C101,CoulisseAnalyse!$GK101,0)</f>
        <v>0</v>
      </c>
      <c r="S101" s="251">
        <f t="shared" ca="1" si="5"/>
        <v>0</v>
      </c>
      <c r="T101" s="255">
        <f ca="1">IF($C101,CoulisseAnalyse!$GL101,0)</f>
        <v>0</v>
      </c>
      <c r="U101" s="258">
        <f t="shared" ca="1" si="6"/>
        <v>0</v>
      </c>
    </row>
    <row r="102" spans="3:21" ht="14.4" x14ac:dyDescent="0.3">
      <c r="C102" t="b">
        <f ca="1">CoulisseAnalyse!$FV102</f>
        <v>0</v>
      </c>
      <c r="J102" s="277">
        <f t="shared" si="7"/>
        <v>92</v>
      </c>
      <c r="K102" s="270" t="str">
        <f ca="1">IF($C102,CoulisseAnalyse!$GF102,"")</f>
        <v/>
      </c>
      <c r="L102" s="241" t="str">
        <f ca="1">IF($C102,CoulisseAnalyse!$GG102,"")</f>
        <v/>
      </c>
      <c r="M102" s="241" t="str">
        <f ca="1">IF($C102,CoulisseAnalyse!$GH102,"")</f>
        <v/>
      </c>
      <c r="N102" s="262" t="str">
        <f ca="1">IF($C102,CoulisseAnalyse!$GI102,"")</f>
        <v/>
      </c>
      <c r="P102" s="265">
        <f ca="1">IF($C102,CoulisseAnalyse!$GJ102,0)</f>
        <v>0</v>
      </c>
      <c r="Q102" s="246">
        <f t="shared" ca="1" si="4"/>
        <v>0</v>
      </c>
      <c r="R102" s="250">
        <f ca="1">IF($C102,CoulisseAnalyse!$GK102,0)</f>
        <v>0</v>
      </c>
      <c r="S102" s="251">
        <f t="shared" ca="1" si="5"/>
        <v>0</v>
      </c>
      <c r="T102" s="255">
        <f ca="1">IF($C102,CoulisseAnalyse!$GL102,0)</f>
        <v>0</v>
      </c>
      <c r="U102" s="258">
        <f t="shared" ca="1" si="6"/>
        <v>0</v>
      </c>
    </row>
    <row r="103" spans="3:21" thickBot="1" x14ac:dyDescent="0.35">
      <c r="C103" t="b">
        <f ca="1">CoulisseAnalyse!$FV103</f>
        <v>0</v>
      </c>
      <c r="J103" s="278">
        <f t="shared" si="7"/>
        <v>93</v>
      </c>
      <c r="K103" s="271" t="str">
        <f ca="1">IF($C103,CoulisseAnalyse!$GF103,"")</f>
        <v/>
      </c>
      <c r="L103" s="242" t="str">
        <f ca="1">IF($C103,CoulisseAnalyse!$GG103,"")</f>
        <v/>
      </c>
      <c r="M103" s="242" t="str">
        <f ca="1">IF($C103,CoulisseAnalyse!$GH103,"")</f>
        <v/>
      </c>
      <c r="N103" s="263" t="str">
        <f ca="1">IF($C103,CoulisseAnalyse!$GI103,"")</f>
        <v/>
      </c>
      <c r="P103" s="266">
        <f ca="1">IF($C103,CoulisseAnalyse!$GJ103,0)</f>
        <v>0</v>
      </c>
      <c r="Q103" s="247">
        <f t="shared" ca="1" si="4"/>
        <v>0</v>
      </c>
      <c r="R103" s="252">
        <f ca="1">IF($C103,CoulisseAnalyse!$GK103,0)</f>
        <v>0</v>
      </c>
      <c r="S103" s="253">
        <f t="shared" ca="1" si="5"/>
        <v>0</v>
      </c>
      <c r="T103" s="256">
        <f ca="1">IF($C103,CoulisseAnalyse!$GL103,0)</f>
        <v>0</v>
      </c>
      <c r="U103" s="259">
        <f t="shared" ca="1" si="6"/>
        <v>0</v>
      </c>
    </row>
    <row r="104" spans="3:21" ht="14.4" x14ac:dyDescent="0.3"/>
  </sheetData>
  <sheetProtection password="FE92" sheet="1" objects="1" scenarios="1"/>
  <mergeCells count="8">
    <mergeCell ref="P10:Q10"/>
    <mergeCell ref="R10:S10"/>
    <mergeCell ref="T10:U10"/>
    <mergeCell ref="L8:N9"/>
    <mergeCell ref="P8:U8"/>
    <mergeCell ref="P9:Q9"/>
    <mergeCell ref="R9:S9"/>
    <mergeCell ref="T9:U9"/>
  </mergeCells>
  <conditionalFormatting sqref="P11:P103">
    <cfRule type="iconSet" priority="7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R11:R103">
    <cfRule type="iconSet" priority="6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T11:T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P11:P103 P10:Q10">
    <cfRule type="expression" dxfId="11" priority="3">
      <formula>$P$2</formula>
    </cfRule>
  </conditionalFormatting>
  <conditionalFormatting sqref="R11:R103 R10:S10">
    <cfRule type="expression" dxfId="10" priority="2">
      <formula>$R$2</formula>
    </cfRule>
  </conditionalFormatting>
  <conditionalFormatting sqref="T11:T103 T10:U10">
    <cfRule type="expression" dxfId="9" priority="1">
      <formula>$T$2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4" name="Scroll Bar 2">
              <controlPr defaultSize="0" autoPict="0">
                <anchor moveWithCells="1">
                  <from>
                    <xdr:col>23</xdr:col>
                    <xdr:colOff>259080</xdr:colOff>
                    <xdr:row>8</xdr:row>
                    <xdr:rowOff>190500</xdr:rowOff>
                  </from>
                  <to>
                    <xdr:col>26</xdr:col>
                    <xdr:colOff>678180</xdr:colOff>
                    <xdr:row>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3">
    <tabColor theme="9" tint="-0.249977111117893"/>
  </sheetPr>
  <dimension ref="A1:AK104"/>
  <sheetViews>
    <sheetView showGridLines="0" topLeftCell="I7" zoomScale="80" zoomScaleNormal="80" workbookViewId="0">
      <pane xSplit="3" ySplit="4" topLeftCell="L11" activePane="bottomRight" state="frozen"/>
      <selection activeCell="T18" sqref="T18"/>
      <selection pane="topRight" activeCell="T18" sqref="T18"/>
      <selection pane="bottomLeft" activeCell="T18" sqref="T18"/>
      <selection pane="bottomRight" activeCell="T17" sqref="T17"/>
    </sheetView>
  </sheetViews>
  <sheetFormatPr baseColWidth="10" defaultColWidth="0" defaultRowHeight="15" customHeight="1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1" width="37.33203125" customWidth="1"/>
    <col min="12" max="14" width="18" customWidth="1"/>
    <col min="15" max="15" width="2" customWidth="1"/>
    <col min="16" max="16" width="10.88671875" customWidth="1"/>
    <col min="17" max="17" width="8.33203125" customWidth="1"/>
    <col min="18" max="18" width="18.5546875" customWidth="1"/>
    <col min="19" max="19" width="8.5546875" customWidth="1"/>
    <col min="20" max="20" width="21.44140625" customWidth="1"/>
    <col min="21" max="21" width="8.5546875" customWidth="1"/>
    <col min="22" max="37" width="11.44140625" customWidth="1"/>
    <col min="38" max="16384" width="11.44140625" hidden="1"/>
  </cols>
  <sheetData>
    <row r="1" spans="1:31" ht="14.4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P1">
        <v>1</v>
      </c>
      <c r="R1">
        <f>+P1+1</f>
        <v>2</v>
      </c>
      <c r="T1">
        <f>+R1+1</f>
        <v>3</v>
      </c>
    </row>
    <row r="2" spans="1:31" ht="14.4" hidden="1" x14ac:dyDescent="0.3">
      <c r="A2" s="200"/>
      <c r="B2" s="37"/>
      <c r="C2" s="37"/>
      <c r="D2" s="37"/>
      <c r="E2" s="37"/>
      <c r="F2" s="37"/>
      <c r="G2" s="37"/>
      <c r="H2" s="201"/>
      <c r="P2" t="b">
        <f>+P$1=$M$1</f>
        <v>0</v>
      </c>
      <c r="R2" t="b">
        <f>+R$1=$M$1</f>
        <v>0</v>
      </c>
      <c r="T2" t="b">
        <f>+T$1=$M$1</f>
        <v>1</v>
      </c>
    </row>
    <row r="3" spans="1:31" ht="14.4" hidden="1" x14ac:dyDescent="0.3">
      <c r="A3" s="200"/>
      <c r="B3" s="37"/>
      <c r="C3" s="37"/>
      <c r="D3" s="37"/>
      <c r="E3" s="37"/>
      <c r="F3" s="37"/>
      <c r="G3" s="37"/>
      <c r="H3" s="201"/>
    </row>
    <row r="4" spans="1:31" ht="14.4" hidden="1" x14ac:dyDescent="0.3">
      <c r="A4" s="200"/>
      <c r="B4" s="37"/>
      <c r="C4" s="37"/>
      <c r="D4" s="37"/>
      <c r="E4" s="37"/>
      <c r="F4" s="37"/>
      <c r="G4" s="37"/>
      <c r="H4" s="201"/>
    </row>
    <row r="5" spans="1:31" ht="14.4" hidden="1" x14ac:dyDescent="0.3">
      <c r="A5" s="200"/>
      <c r="B5" s="37"/>
      <c r="C5" s="37"/>
      <c r="D5" s="37"/>
      <c r="E5" s="37"/>
      <c r="F5" s="37"/>
      <c r="G5" s="37"/>
      <c r="H5" s="201"/>
    </row>
    <row r="6" spans="1:31" ht="14.4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1" ht="14.4" x14ac:dyDescent="0.3"/>
    <row r="8" spans="1:31" ht="21.75" customHeight="1" thickBot="1" x14ac:dyDescent="0.35">
      <c r="J8" s="273" t="s">
        <v>220</v>
      </c>
      <c r="L8" s="378" t="s">
        <v>118</v>
      </c>
      <c r="M8" s="378"/>
      <c r="N8" s="378"/>
      <c r="P8" s="380" t="s">
        <v>219</v>
      </c>
      <c r="Q8" s="381"/>
      <c r="R8" s="381"/>
      <c r="S8" s="381"/>
      <c r="T8" s="381"/>
      <c r="U8" s="382"/>
      <c r="AE8" t="str">
        <f>Coulisse00!$G$10</f>
        <v>CA VENTE
€ HT</v>
      </c>
    </row>
    <row r="9" spans="1:31" thickBot="1" x14ac:dyDescent="0.35">
      <c r="L9" s="379"/>
      <c r="M9" s="379"/>
      <c r="N9" s="379"/>
      <c r="P9" s="387">
        <f ca="1">SUM(P$11:P$103)</f>
        <v>10</v>
      </c>
      <c r="Q9" s="388"/>
      <c r="R9" s="389">
        <f ca="1">SUM(R$11:R$103)</f>
        <v>277950</v>
      </c>
      <c r="S9" s="389"/>
      <c r="T9" s="390">
        <f ca="1">SUM(T$11:T$103)</f>
        <v>3926000</v>
      </c>
      <c r="U9" s="391"/>
    </row>
    <row r="10" spans="1:31" ht="34.5" customHeight="1" thickTop="1" x14ac:dyDescent="0.3">
      <c r="C10" s="7" t="b">
        <v>1</v>
      </c>
      <c r="J10" s="275" t="s">
        <v>221</v>
      </c>
      <c r="K10" s="268" t="str">
        <f ca="1">IF($C10,CoulisseAnalyse!$ID10,"")</f>
        <v>COLORIS
PRINCIPAL</v>
      </c>
      <c r="L10" s="243" t="str">
        <f ca="1">IF($C10,CoulisseAnalyse!$IE10,"")</f>
        <v>TON</v>
      </c>
      <c r="M10" s="243" t="str">
        <f ca="1">IF($C10,CoulisseAnalyse!$IF10,"")</f>
        <v>CONTRASTE</v>
      </c>
      <c r="N10" s="260" t="str">
        <f ca="1">IF($C10,CoulisseAnalyse!$IG10,"")</f>
        <v>FINITION 
ASPECT</v>
      </c>
      <c r="P10" s="383" t="str">
        <f>IF($C10,CoulisseAnalyse!$IH10,"")</f>
        <v>Nb Ref</v>
      </c>
      <c r="Q10" s="384"/>
      <c r="R10" s="385" t="str">
        <f ca="1">IF($C10,CoulisseAnalyse!$II10,"")</f>
        <v>QUANTITE
M2/ML/PC</v>
      </c>
      <c r="S10" s="384"/>
      <c r="T10" s="385" t="str">
        <f ca="1">IF($C10,CoulisseAnalyse!$IJ10,"")</f>
        <v>CA VENTE
€ HT</v>
      </c>
      <c r="U10" s="386"/>
    </row>
    <row r="11" spans="1:31" ht="14.4" x14ac:dyDescent="0.3">
      <c r="C11" t="b">
        <f ca="1">CoulisseAnalyse!$HT11</f>
        <v>1</v>
      </c>
      <c r="J11" s="276">
        <v>1</v>
      </c>
      <c r="K11" s="269" t="str">
        <f ca="1">IF($C11,CoulisseAnalyse!$ID11,"")</f>
        <v>GRIS</v>
      </c>
      <c r="L11" s="244" t="str">
        <f ca="1">IF($C11,CoulisseAnalyse!$IE11,"")</f>
        <v>MOYEN</v>
      </c>
      <c r="M11" s="244" t="str">
        <f ca="1">IF($C11,CoulisseAnalyse!$IF11,"")</f>
        <v>FAIBLE</v>
      </c>
      <c r="N11" s="261" t="str">
        <f ca="1">IF($C11,CoulisseAnalyse!$IG11,"")</f>
        <v>BRILLANT DOUX</v>
      </c>
      <c r="P11" s="264">
        <f ca="1">IF($C11,CoulisseAnalyse!$IH11,0)</f>
        <v>1</v>
      </c>
      <c r="Q11" s="245">
        <f ca="1">$P11/$P$9</f>
        <v>0.1</v>
      </c>
      <c r="R11" s="248">
        <f ca="1">IF($C11,CoulisseAnalyse!$II11,0)</f>
        <v>80000</v>
      </c>
      <c r="S11" s="249">
        <f ca="1">$R11/$R$9</f>
        <v>0.28782155063860404</v>
      </c>
      <c r="T11" s="254">
        <f ca="1">IF($C11,CoulisseAnalyse!$IJ11,0)</f>
        <v>1150000</v>
      </c>
      <c r="U11" s="257">
        <f ca="1">$T11/$T$9</f>
        <v>0.29291900152827305</v>
      </c>
    </row>
    <row r="12" spans="1:31" ht="14.4" x14ac:dyDescent="0.3">
      <c r="C12" t="b">
        <f ca="1">CoulisseAnalyse!$HT12</f>
        <v>1</v>
      </c>
      <c r="J12" s="277">
        <f>+J11+1</f>
        <v>2</v>
      </c>
      <c r="K12" s="270" t="str">
        <f ca="1">IF($C12,CoulisseAnalyse!$ID12,"")</f>
        <v>BEIGE</v>
      </c>
      <c r="L12" s="241" t="str">
        <f ca="1">IF($C12,CoulisseAnalyse!$IE12,"")</f>
        <v>CLAIR</v>
      </c>
      <c r="M12" s="241" t="str">
        <f ca="1">IF($C12,CoulisseAnalyse!$IF12,"")</f>
        <v>MOYEN</v>
      </c>
      <c r="N12" s="262" t="str">
        <f ca="1">IF($C12,CoulisseAnalyse!$IG12,"")</f>
        <v>SATIN</v>
      </c>
      <c r="P12" s="265">
        <f ca="1">IF($C12,CoulisseAnalyse!$IH12,0)</f>
        <v>1</v>
      </c>
      <c r="Q12" s="246">
        <f t="shared" ref="Q12:Q75" ca="1" si="0">$P12/$P$9</f>
        <v>0.1</v>
      </c>
      <c r="R12" s="250">
        <f ca="1">IF($C12,CoulisseAnalyse!$II12,0)</f>
        <v>58000</v>
      </c>
      <c r="S12" s="251">
        <f t="shared" ref="S12:S75" ca="1" si="1">$R12/$R$9</f>
        <v>0.20867062421298796</v>
      </c>
      <c r="T12" s="255">
        <f ca="1">IF($C12,CoulisseAnalyse!$IJ12,0)</f>
        <v>610000</v>
      </c>
      <c r="U12" s="258">
        <f t="shared" ref="U12:U75" ca="1" si="2">$T12/$T$9</f>
        <v>0.15537442689760569</v>
      </c>
    </row>
    <row r="13" spans="1:31" ht="14.4" x14ac:dyDescent="0.3">
      <c r="C13" t="b">
        <f ca="1">CoulisseAnalyse!$HT13</f>
        <v>1</v>
      </c>
      <c r="J13" s="277">
        <f t="shared" ref="J13:J76" si="3">+J12+1</f>
        <v>3</v>
      </c>
      <c r="K13" s="270" t="str">
        <f ca="1">IF($C13,CoulisseAnalyse!$ID13,"")</f>
        <v>BLANC-GRIS</v>
      </c>
      <c r="L13" s="241" t="str">
        <f ca="1">IF($C13,CoulisseAnalyse!$IE13,"")</f>
        <v>CLAIR</v>
      </c>
      <c r="M13" s="241" t="str">
        <f ca="1">IF($C13,CoulisseAnalyse!$IF13,"")</f>
        <v>FAIBLE</v>
      </c>
      <c r="N13" s="262" t="str">
        <f ca="1">IF($C13,CoulisseAnalyse!$IG13,"")</f>
        <v>SATIN</v>
      </c>
      <c r="P13" s="265">
        <f ca="1">IF($C13,CoulisseAnalyse!$IH13,0)</f>
        <v>1</v>
      </c>
      <c r="Q13" s="246">
        <f t="shared" ca="1" si="0"/>
        <v>0.1</v>
      </c>
      <c r="R13" s="250">
        <f ca="1">IF($C13,CoulisseAnalyse!$II13,0)</f>
        <v>50000</v>
      </c>
      <c r="S13" s="251">
        <f t="shared" ca="1" si="1"/>
        <v>0.17988846914912754</v>
      </c>
      <c r="T13" s="255">
        <f ca="1">IF($C13,CoulisseAnalyse!$IJ13,0)</f>
        <v>600000</v>
      </c>
      <c r="U13" s="258">
        <f t="shared" ca="1" si="2"/>
        <v>0.15282730514518594</v>
      </c>
    </row>
    <row r="14" spans="1:31" ht="14.4" x14ac:dyDescent="0.3">
      <c r="C14" t="b">
        <f ca="1">CoulisseAnalyse!$HT14</f>
        <v>1</v>
      </c>
      <c r="J14" s="277">
        <f t="shared" si="3"/>
        <v>4</v>
      </c>
      <c r="K14" s="270" t="str">
        <f ca="1">IF($C14,CoulisseAnalyse!$ID14,"")</f>
        <v>IVOIRE</v>
      </c>
      <c r="L14" s="241" t="str">
        <f ca="1">IF($C14,CoulisseAnalyse!$IE14,"")</f>
        <v>CLAIR</v>
      </c>
      <c r="M14" s="241" t="str">
        <f ca="1">IF($C14,CoulisseAnalyse!$IF14,"")</f>
        <v>FAIBLE</v>
      </c>
      <c r="N14" s="262" t="str">
        <f ca="1">IF($C14,CoulisseAnalyse!$IG14,"")</f>
        <v>SATIN</v>
      </c>
      <c r="P14" s="265">
        <f ca="1">IF($C14,CoulisseAnalyse!$IH14,0)</f>
        <v>1</v>
      </c>
      <c r="Q14" s="246">
        <f t="shared" ca="1" si="0"/>
        <v>0.1</v>
      </c>
      <c r="R14" s="250">
        <f ca="1">IF($C14,CoulisseAnalyse!$II14,0)</f>
        <v>34000</v>
      </c>
      <c r="S14" s="251">
        <f t="shared" ca="1" si="1"/>
        <v>0.12232415902140673</v>
      </c>
      <c r="T14" s="255">
        <f ca="1">IF($C14,CoulisseAnalyse!$IJ14,0)</f>
        <v>476000</v>
      </c>
      <c r="U14" s="258">
        <f t="shared" ca="1" si="2"/>
        <v>0.12124299541518084</v>
      </c>
    </row>
    <row r="15" spans="1:31" ht="14.4" x14ac:dyDescent="0.3">
      <c r="C15" t="b">
        <f ca="1">CoulisseAnalyse!$HT15</f>
        <v>1</v>
      </c>
      <c r="J15" s="277">
        <f t="shared" si="3"/>
        <v>5</v>
      </c>
      <c r="K15" s="270" t="str">
        <f ca="1">IF($C15,CoulisseAnalyse!$ID15,"")</f>
        <v>COULEUR PASTEL</v>
      </c>
      <c r="L15" s="241" t="str">
        <f ca="1">IF($C15,CoulisseAnalyse!$IE15,"")</f>
        <v>CLAIR</v>
      </c>
      <c r="M15" s="241" t="str">
        <f ca="1">IF($C15,CoulisseAnalyse!$IF15,"")</f>
        <v>NEUTRE</v>
      </c>
      <c r="N15" s="262" t="str">
        <f ca="1">IF($C15,CoulisseAnalyse!$IG15,"")</f>
        <v>BRILLANT</v>
      </c>
      <c r="P15" s="265">
        <f ca="1">IF($C15,CoulisseAnalyse!$IH15,0)</f>
        <v>1</v>
      </c>
      <c r="Q15" s="246">
        <f t="shared" ca="1" si="0"/>
        <v>0.1</v>
      </c>
      <c r="R15" s="250">
        <f ca="1">IF($C15,CoulisseAnalyse!$II15,0)</f>
        <v>23000</v>
      </c>
      <c r="S15" s="251">
        <f t="shared" ca="1" si="1"/>
        <v>8.2748695808598671E-2</v>
      </c>
      <c r="T15" s="255">
        <f ca="1">IF($C15,CoulisseAnalyse!$IJ15,0)</f>
        <v>310500</v>
      </c>
      <c r="U15" s="258">
        <f t="shared" ca="1" si="2"/>
        <v>7.9088130412633725E-2</v>
      </c>
    </row>
    <row r="16" spans="1:31" ht="14.4" x14ac:dyDescent="0.3">
      <c r="C16" t="b">
        <f ca="1">CoulisseAnalyse!$HT16</f>
        <v>1</v>
      </c>
      <c r="J16" s="277">
        <f t="shared" si="3"/>
        <v>6</v>
      </c>
      <c r="K16" s="270" t="str">
        <f ca="1">IF($C16,CoulisseAnalyse!$ID16,"")</f>
        <v>BEIGE ROSE</v>
      </c>
      <c r="L16" s="241" t="str">
        <f ca="1">IF($C16,CoulisseAnalyse!$IE16,"")</f>
        <v>MOYEN</v>
      </c>
      <c r="M16" s="241" t="str">
        <f ca="1">IF($C16,CoulisseAnalyse!$IF16,"")</f>
        <v>FORT</v>
      </c>
      <c r="N16" s="262" t="str">
        <f ca="1">IF($C16,CoulisseAnalyse!$IG16,"")</f>
        <v>MAT</v>
      </c>
      <c r="P16" s="265">
        <f ca="1">IF($C16,CoulisseAnalyse!$IH16,0)</f>
        <v>1</v>
      </c>
      <c r="Q16" s="246">
        <f t="shared" ca="1" si="0"/>
        <v>0.1</v>
      </c>
      <c r="R16" s="250">
        <f ca="1">IF($C16,CoulisseAnalyse!$II16,0)</f>
        <v>8000</v>
      </c>
      <c r="S16" s="251">
        <f t="shared" ca="1" si="1"/>
        <v>2.8782155063860407E-2</v>
      </c>
      <c r="T16" s="255">
        <f ca="1">IF($C16,CoulisseAnalyse!$IJ16,0)</f>
        <v>283000</v>
      </c>
      <c r="U16" s="258">
        <f t="shared" ca="1" si="2"/>
        <v>7.2083545593479362E-2</v>
      </c>
    </row>
    <row r="17" spans="3:21" ht="14.4" x14ac:dyDescent="0.3">
      <c r="C17" t="b">
        <f ca="1">CoulisseAnalyse!$HT17</f>
        <v>1</v>
      </c>
      <c r="J17" s="277">
        <f t="shared" si="3"/>
        <v>7</v>
      </c>
      <c r="K17" s="270" t="str">
        <f ca="1">IF($C17,CoulisseAnalyse!$ID17,"")</f>
        <v>BEIGE BRUN</v>
      </c>
      <c r="L17" s="241" t="str">
        <f ca="1">IF($C17,CoulisseAnalyse!$IE17,"")</f>
        <v>MOYEN</v>
      </c>
      <c r="M17" s="241" t="str">
        <f ca="1">IF($C17,CoulisseAnalyse!$IF17,"")</f>
        <v>MOYEN</v>
      </c>
      <c r="N17" s="262" t="str">
        <f ca="1">IF($C17,CoulisseAnalyse!$IG17,"")</f>
        <v>MAT</v>
      </c>
      <c r="P17" s="265">
        <f ca="1">IF($C17,CoulisseAnalyse!$IH17,0)</f>
        <v>1</v>
      </c>
      <c r="Q17" s="246">
        <f t="shared" ca="1" si="0"/>
        <v>0.1</v>
      </c>
      <c r="R17" s="250">
        <f ca="1">IF($C17,CoulisseAnalyse!$II17,0)</f>
        <v>12000</v>
      </c>
      <c r="S17" s="251">
        <f t="shared" ca="1" si="1"/>
        <v>4.317323259579061E-2</v>
      </c>
      <c r="T17" s="255">
        <f ca="1">IF($C17,CoulisseAnalyse!$IJ17,0)</f>
        <v>236000</v>
      </c>
      <c r="U17" s="258">
        <f t="shared" ca="1" si="2"/>
        <v>6.0112073357106471E-2</v>
      </c>
    </row>
    <row r="18" spans="3:21" ht="14.4" x14ac:dyDescent="0.3">
      <c r="C18" t="b">
        <f ca="1">CoulisseAnalyse!$HT18</f>
        <v>1</v>
      </c>
      <c r="J18" s="277">
        <f t="shared" si="3"/>
        <v>8</v>
      </c>
      <c r="K18" s="270" t="str">
        <f ca="1">IF($C18,CoulisseAnalyse!$ID18,"")</f>
        <v>GREIGE</v>
      </c>
      <c r="L18" s="241" t="str">
        <f ca="1">IF($C18,CoulisseAnalyse!$IE18,"")</f>
        <v>CLAIR</v>
      </c>
      <c r="M18" s="241" t="str">
        <f ca="1">IF($C18,CoulisseAnalyse!$IF18,"")</f>
        <v>MOYEN</v>
      </c>
      <c r="N18" s="262" t="str">
        <f ca="1">IF($C18,CoulisseAnalyse!$IG18,"")</f>
        <v>MAT</v>
      </c>
      <c r="P18" s="265">
        <f ca="1">IF($C18,CoulisseAnalyse!$IH18,0)</f>
        <v>1</v>
      </c>
      <c r="Q18" s="246">
        <f t="shared" ca="1" si="0"/>
        <v>0.1</v>
      </c>
      <c r="R18" s="250">
        <f ca="1">IF($C18,CoulisseAnalyse!$II18,0)</f>
        <v>7800</v>
      </c>
      <c r="S18" s="251">
        <f t="shared" ca="1" si="1"/>
        <v>2.8062601187263895E-2</v>
      </c>
      <c r="T18" s="255">
        <f ca="1">IF($C18,CoulisseAnalyse!$IJ18,0)</f>
        <v>180000</v>
      </c>
      <c r="U18" s="258">
        <f t="shared" ca="1" si="2"/>
        <v>4.584819154355578E-2</v>
      </c>
    </row>
    <row r="19" spans="3:21" ht="14.4" x14ac:dyDescent="0.3">
      <c r="C19" t="b">
        <f ca="1">CoulisseAnalyse!$HT19</f>
        <v>1</v>
      </c>
      <c r="J19" s="277">
        <f t="shared" si="3"/>
        <v>9</v>
      </c>
      <c r="K19" s="270" t="str">
        <f ca="1">IF($C19,CoulisseAnalyse!$ID19,"")</f>
        <v>BEIGE ROSE</v>
      </c>
      <c r="L19" s="241" t="str">
        <f ca="1">IF($C19,CoulisseAnalyse!$IE19,"")</f>
        <v>MOYEN</v>
      </c>
      <c r="M19" s="241" t="str">
        <f ca="1">IF($C19,CoulisseAnalyse!$IF19,"")</f>
        <v>NEUTRE</v>
      </c>
      <c r="N19" s="262" t="str">
        <f ca="1">IF($C19,CoulisseAnalyse!$IG19,"")</f>
        <v>SATIN</v>
      </c>
      <c r="P19" s="265">
        <f ca="1">IF($C19,CoulisseAnalyse!$IH19,0)</f>
        <v>1</v>
      </c>
      <c r="Q19" s="246">
        <f t="shared" ca="1" si="0"/>
        <v>0.1</v>
      </c>
      <c r="R19" s="250">
        <f ca="1">IF($C19,CoulisseAnalyse!$II19,0)</f>
        <v>3500</v>
      </c>
      <c r="S19" s="251">
        <f t="shared" ca="1" si="1"/>
        <v>1.2592192840438927E-2</v>
      </c>
      <c r="T19" s="255">
        <f ca="1">IF($C19,CoulisseAnalyse!$IJ19,0)</f>
        <v>52500</v>
      </c>
      <c r="U19" s="258">
        <f t="shared" ca="1" si="2"/>
        <v>1.337238920020377E-2</v>
      </c>
    </row>
    <row r="20" spans="3:21" ht="14.4" x14ac:dyDescent="0.3">
      <c r="C20" t="b">
        <f ca="1">CoulisseAnalyse!$HT20</f>
        <v>1</v>
      </c>
      <c r="J20" s="277">
        <f t="shared" si="3"/>
        <v>10</v>
      </c>
      <c r="K20" s="270" t="str">
        <f ca="1">IF($C20,CoulisseAnalyse!$ID20,"")</f>
        <v>TABACO/TAUPE</v>
      </c>
      <c r="L20" s="241" t="str">
        <f ca="1">IF($C20,CoulisseAnalyse!$IE20,"")</f>
        <v>FONCE</v>
      </c>
      <c r="M20" s="241" t="str">
        <f ca="1">IF($C20,CoulisseAnalyse!$IF20,"")</f>
        <v>FORT</v>
      </c>
      <c r="N20" s="262" t="str">
        <f ca="1">IF($C20,CoulisseAnalyse!$IG20,"")</f>
        <v>MAT</v>
      </c>
      <c r="P20" s="265">
        <f ca="1">IF($C20,CoulisseAnalyse!$IH20,0)</f>
        <v>1</v>
      </c>
      <c r="Q20" s="246">
        <f t="shared" ca="1" si="0"/>
        <v>0.1</v>
      </c>
      <c r="R20" s="250">
        <f ca="1">IF($C20,CoulisseAnalyse!$II20,0)</f>
        <v>1650</v>
      </c>
      <c r="S20" s="251">
        <f t="shared" ca="1" si="1"/>
        <v>5.9363194819212085E-3</v>
      </c>
      <c r="T20" s="255">
        <f ca="1">IF($C20,CoulisseAnalyse!$IJ20,0)</f>
        <v>28000</v>
      </c>
      <c r="U20" s="258">
        <f t="shared" ca="1" si="2"/>
        <v>7.1319409067753439E-3</v>
      </c>
    </row>
    <row r="21" spans="3:21" ht="14.4" x14ac:dyDescent="0.3">
      <c r="C21" t="b">
        <f ca="1">CoulisseAnalyse!$HT21</f>
        <v>0</v>
      </c>
      <c r="J21" s="277">
        <f t="shared" si="3"/>
        <v>11</v>
      </c>
      <c r="K21" s="270" t="str">
        <f ca="1">IF($C21,CoulisseAnalyse!$ID21,"")</f>
        <v/>
      </c>
      <c r="L21" s="241" t="str">
        <f ca="1">IF($C21,CoulisseAnalyse!$IE21,"")</f>
        <v/>
      </c>
      <c r="M21" s="241" t="str">
        <f ca="1">IF($C21,CoulisseAnalyse!$IF21,"")</f>
        <v/>
      </c>
      <c r="N21" s="262" t="str">
        <f ca="1">IF($C21,CoulisseAnalyse!$IG21,"")</f>
        <v/>
      </c>
      <c r="P21" s="265">
        <f ca="1">IF($C21,CoulisseAnalyse!$IH21,0)</f>
        <v>0</v>
      </c>
      <c r="Q21" s="246">
        <f t="shared" ca="1" si="0"/>
        <v>0</v>
      </c>
      <c r="R21" s="250">
        <f ca="1">IF($C21,CoulisseAnalyse!$II21,0)</f>
        <v>0</v>
      </c>
      <c r="S21" s="251">
        <f t="shared" ca="1" si="1"/>
        <v>0</v>
      </c>
      <c r="T21" s="255">
        <f ca="1">IF($C21,CoulisseAnalyse!$IJ21,0)</f>
        <v>0</v>
      </c>
      <c r="U21" s="258">
        <f t="shared" ca="1" si="2"/>
        <v>0</v>
      </c>
    </row>
    <row r="22" spans="3:21" ht="14.4" x14ac:dyDescent="0.3">
      <c r="C22" t="b">
        <f ca="1">CoulisseAnalyse!$HT22</f>
        <v>0</v>
      </c>
      <c r="J22" s="277">
        <f t="shared" si="3"/>
        <v>12</v>
      </c>
      <c r="K22" s="270" t="str">
        <f ca="1">IF($C22,CoulisseAnalyse!$ID22,"")</f>
        <v/>
      </c>
      <c r="L22" s="241" t="str">
        <f ca="1">IF($C22,CoulisseAnalyse!$IE22,"")</f>
        <v/>
      </c>
      <c r="M22" s="241" t="str">
        <f ca="1">IF($C22,CoulisseAnalyse!$IF22,"")</f>
        <v/>
      </c>
      <c r="N22" s="262" t="str">
        <f ca="1">IF($C22,CoulisseAnalyse!$IG22,"")</f>
        <v/>
      </c>
      <c r="P22" s="265">
        <f ca="1">IF($C22,CoulisseAnalyse!$IH22,0)</f>
        <v>0</v>
      </c>
      <c r="Q22" s="246">
        <f t="shared" ca="1" si="0"/>
        <v>0</v>
      </c>
      <c r="R22" s="250">
        <f ca="1">IF($C22,CoulisseAnalyse!$II22,0)</f>
        <v>0</v>
      </c>
      <c r="S22" s="251">
        <f t="shared" ca="1" si="1"/>
        <v>0</v>
      </c>
      <c r="T22" s="255">
        <f ca="1">IF($C22,CoulisseAnalyse!$IJ22,0)</f>
        <v>0</v>
      </c>
      <c r="U22" s="258">
        <f t="shared" ca="1" si="2"/>
        <v>0</v>
      </c>
    </row>
    <row r="23" spans="3:21" ht="14.4" x14ac:dyDescent="0.3">
      <c r="C23" t="b">
        <f ca="1">CoulisseAnalyse!$HT23</f>
        <v>0</v>
      </c>
      <c r="J23" s="277">
        <f t="shared" si="3"/>
        <v>13</v>
      </c>
      <c r="K23" s="270" t="str">
        <f ca="1">IF($C23,CoulisseAnalyse!$ID23,"")</f>
        <v/>
      </c>
      <c r="L23" s="241" t="str">
        <f ca="1">IF($C23,CoulisseAnalyse!$IE23,"")</f>
        <v/>
      </c>
      <c r="M23" s="241" t="str">
        <f ca="1">IF($C23,CoulisseAnalyse!$IF23,"")</f>
        <v/>
      </c>
      <c r="N23" s="262" t="str">
        <f ca="1">IF($C23,CoulisseAnalyse!$IG23,"")</f>
        <v/>
      </c>
      <c r="P23" s="265">
        <f ca="1">IF($C23,CoulisseAnalyse!$IH23,0)</f>
        <v>0</v>
      </c>
      <c r="Q23" s="246">
        <f t="shared" ca="1" si="0"/>
        <v>0</v>
      </c>
      <c r="R23" s="250">
        <f ca="1">IF($C23,CoulisseAnalyse!$II23,0)</f>
        <v>0</v>
      </c>
      <c r="S23" s="251">
        <f t="shared" ca="1" si="1"/>
        <v>0</v>
      </c>
      <c r="T23" s="255">
        <f ca="1">IF($C23,CoulisseAnalyse!$IJ23,0)</f>
        <v>0</v>
      </c>
      <c r="U23" s="258">
        <f t="shared" ca="1" si="2"/>
        <v>0</v>
      </c>
    </row>
    <row r="24" spans="3:21" ht="14.4" x14ac:dyDescent="0.3">
      <c r="C24" t="b">
        <f ca="1">CoulisseAnalyse!$HT24</f>
        <v>0</v>
      </c>
      <c r="J24" s="277">
        <f t="shared" si="3"/>
        <v>14</v>
      </c>
      <c r="K24" s="270" t="str">
        <f ca="1">IF($C24,CoulisseAnalyse!$ID24,"")</f>
        <v/>
      </c>
      <c r="L24" s="241" t="str">
        <f ca="1">IF($C24,CoulisseAnalyse!$IE24,"")</f>
        <v/>
      </c>
      <c r="M24" s="241" t="str">
        <f ca="1">IF($C24,CoulisseAnalyse!$IF24,"")</f>
        <v/>
      </c>
      <c r="N24" s="262" t="str">
        <f ca="1">IF($C24,CoulisseAnalyse!$IG24,"")</f>
        <v/>
      </c>
      <c r="P24" s="265">
        <f ca="1">IF($C24,CoulisseAnalyse!$IH24,0)</f>
        <v>0</v>
      </c>
      <c r="Q24" s="246">
        <f t="shared" ca="1" si="0"/>
        <v>0</v>
      </c>
      <c r="R24" s="250">
        <f ca="1">IF($C24,CoulisseAnalyse!$II24,0)</f>
        <v>0</v>
      </c>
      <c r="S24" s="251">
        <f t="shared" ca="1" si="1"/>
        <v>0</v>
      </c>
      <c r="T24" s="255">
        <f ca="1">IF($C24,CoulisseAnalyse!$IJ24,0)</f>
        <v>0</v>
      </c>
      <c r="U24" s="258">
        <f t="shared" ca="1" si="2"/>
        <v>0</v>
      </c>
    </row>
    <row r="25" spans="3:21" ht="14.4" x14ac:dyDescent="0.3">
      <c r="C25" t="b">
        <f ca="1">CoulisseAnalyse!$HT25</f>
        <v>0</v>
      </c>
      <c r="J25" s="277">
        <f t="shared" si="3"/>
        <v>15</v>
      </c>
      <c r="K25" s="270" t="str">
        <f ca="1">IF($C25,CoulisseAnalyse!$ID25,"")</f>
        <v/>
      </c>
      <c r="L25" s="241" t="str">
        <f ca="1">IF($C25,CoulisseAnalyse!$IE25,"")</f>
        <v/>
      </c>
      <c r="M25" s="241" t="str">
        <f ca="1">IF($C25,CoulisseAnalyse!$IF25,"")</f>
        <v/>
      </c>
      <c r="N25" s="262" t="str">
        <f ca="1">IF($C25,CoulisseAnalyse!$IG25,"")</f>
        <v/>
      </c>
      <c r="P25" s="265">
        <f ca="1">IF($C25,CoulisseAnalyse!$IH25,0)</f>
        <v>0</v>
      </c>
      <c r="Q25" s="246">
        <f t="shared" ca="1" si="0"/>
        <v>0</v>
      </c>
      <c r="R25" s="250">
        <f ca="1">IF($C25,CoulisseAnalyse!$II25,0)</f>
        <v>0</v>
      </c>
      <c r="S25" s="251">
        <f t="shared" ca="1" si="1"/>
        <v>0</v>
      </c>
      <c r="T25" s="255">
        <f ca="1">IF($C25,CoulisseAnalyse!$IJ25,0)</f>
        <v>0</v>
      </c>
      <c r="U25" s="258">
        <f t="shared" ca="1" si="2"/>
        <v>0</v>
      </c>
    </row>
    <row r="26" spans="3:21" ht="14.4" x14ac:dyDescent="0.3">
      <c r="C26" t="b">
        <f ca="1">CoulisseAnalyse!$HT26</f>
        <v>0</v>
      </c>
      <c r="J26" s="277">
        <f t="shared" si="3"/>
        <v>16</v>
      </c>
      <c r="K26" s="270" t="str">
        <f ca="1">IF($C26,CoulisseAnalyse!$ID26,"")</f>
        <v/>
      </c>
      <c r="L26" s="241" t="str">
        <f ca="1">IF($C26,CoulisseAnalyse!$IE26,"")</f>
        <v/>
      </c>
      <c r="M26" s="241" t="str">
        <f ca="1">IF($C26,CoulisseAnalyse!$IF26,"")</f>
        <v/>
      </c>
      <c r="N26" s="262" t="str">
        <f ca="1">IF($C26,CoulisseAnalyse!$IG26,"")</f>
        <v/>
      </c>
      <c r="P26" s="265">
        <f ca="1">IF($C26,CoulisseAnalyse!$IH26,0)</f>
        <v>0</v>
      </c>
      <c r="Q26" s="246">
        <f t="shared" ca="1" si="0"/>
        <v>0</v>
      </c>
      <c r="R26" s="250">
        <f ca="1">IF($C26,CoulisseAnalyse!$II26,0)</f>
        <v>0</v>
      </c>
      <c r="S26" s="251">
        <f t="shared" ca="1" si="1"/>
        <v>0</v>
      </c>
      <c r="T26" s="255">
        <f ca="1">IF($C26,CoulisseAnalyse!$IJ26,0)</f>
        <v>0</v>
      </c>
      <c r="U26" s="258">
        <f t="shared" ca="1" si="2"/>
        <v>0</v>
      </c>
    </row>
    <row r="27" spans="3:21" ht="14.4" x14ac:dyDescent="0.3">
      <c r="C27" t="b">
        <f ca="1">CoulisseAnalyse!$HT27</f>
        <v>0</v>
      </c>
      <c r="J27" s="277">
        <f t="shared" si="3"/>
        <v>17</v>
      </c>
      <c r="K27" s="270" t="str">
        <f ca="1">IF($C27,CoulisseAnalyse!$ID27,"")</f>
        <v/>
      </c>
      <c r="L27" s="241" t="str">
        <f ca="1">IF($C27,CoulisseAnalyse!$IE27,"")</f>
        <v/>
      </c>
      <c r="M27" s="241" t="str">
        <f ca="1">IF($C27,CoulisseAnalyse!$IF27,"")</f>
        <v/>
      </c>
      <c r="N27" s="262" t="str">
        <f ca="1">IF($C27,CoulisseAnalyse!$IG27,"")</f>
        <v/>
      </c>
      <c r="P27" s="265">
        <f ca="1">IF($C27,CoulisseAnalyse!$IH27,0)</f>
        <v>0</v>
      </c>
      <c r="Q27" s="246">
        <f t="shared" ca="1" si="0"/>
        <v>0</v>
      </c>
      <c r="R27" s="250">
        <f ca="1">IF($C27,CoulisseAnalyse!$II27,0)</f>
        <v>0</v>
      </c>
      <c r="S27" s="251">
        <f t="shared" ca="1" si="1"/>
        <v>0</v>
      </c>
      <c r="T27" s="255">
        <f ca="1">IF($C27,CoulisseAnalyse!$IJ27,0)</f>
        <v>0</v>
      </c>
      <c r="U27" s="258">
        <f t="shared" ca="1" si="2"/>
        <v>0</v>
      </c>
    </row>
    <row r="28" spans="3:21" ht="14.4" x14ac:dyDescent="0.3">
      <c r="C28" t="b">
        <f ca="1">CoulisseAnalyse!$HT28</f>
        <v>0</v>
      </c>
      <c r="J28" s="277">
        <f t="shared" si="3"/>
        <v>18</v>
      </c>
      <c r="K28" s="270" t="str">
        <f ca="1">IF($C28,CoulisseAnalyse!$ID28,"")</f>
        <v/>
      </c>
      <c r="L28" s="241" t="str">
        <f ca="1">IF($C28,CoulisseAnalyse!$IE28,"")</f>
        <v/>
      </c>
      <c r="M28" s="241" t="str">
        <f ca="1">IF($C28,CoulisseAnalyse!$IF28,"")</f>
        <v/>
      </c>
      <c r="N28" s="262" t="str">
        <f ca="1">IF($C28,CoulisseAnalyse!$IG28,"")</f>
        <v/>
      </c>
      <c r="P28" s="265">
        <f ca="1">IF($C28,CoulisseAnalyse!$IH28,0)</f>
        <v>0</v>
      </c>
      <c r="Q28" s="246">
        <f t="shared" ca="1" si="0"/>
        <v>0</v>
      </c>
      <c r="R28" s="250">
        <f ca="1">IF($C28,CoulisseAnalyse!$II28,0)</f>
        <v>0</v>
      </c>
      <c r="S28" s="251">
        <f t="shared" ca="1" si="1"/>
        <v>0</v>
      </c>
      <c r="T28" s="255">
        <f ca="1">IF($C28,CoulisseAnalyse!$IJ28,0)</f>
        <v>0</v>
      </c>
      <c r="U28" s="258">
        <f t="shared" ca="1" si="2"/>
        <v>0</v>
      </c>
    </row>
    <row r="29" spans="3:21" ht="14.4" x14ac:dyDescent="0.3">
      <c r="C29" t="b">
        <f ca="1">CoulisseAnalyse!$HT29</f>
        <v>0</v>
      </c>
      <c r="J29" s="277">
        <f t="shared" si="3"/>
        <v>19</v>
      </c>
      <c r="K29" s="270" t="str">
        <f ca="1">IF($C29,CoulisseAnalyse!$ID29,"")</f>
        <v/>
      </c>
      <c r="L29" s="241" t="str">
        <f ca="1">IF($C29,CoulisseAnalyse!$IE29,"")</f>
        <v/>
      </c>
      <c r="M29" s="241" t="str">
        <f ca="1">IF($C29,CoulisseAnalyse!$IF29,"")</f>
        <v/>
      </c>
      <c r="N29" s="262" t="str">
        <f ca="1">IF($C29,CoulisseAnalyse!$IG29,"")</f>
        <v/>
      </c>
      <c r="P29" s="265">
        <f ca="1">IF($C29,CoulisseAnalyse!$IH29,0)</f>
        <v>0</v>
      </c>
      <c r="Q29" s="246">
        <f t="shared" ca="1" si="0"/>
        <v>0</v>
      </c>
      <c r="R29" s="250">
        <f ca="1">IF($C29,CoulisseAnalyse!$II29,0)</f>
        <v>0</v>
      </c>
      <c r="S29" s="251">
        <f t="shared" ca="1" si="1"/>
        <v>0</v>
      </c>
      <c r="T29" s="255">
        <f ca="1">IF($C29,CoulisseAnalyse!$IJ29,0)</f>
        <v>0</v>
      </c>
      <c r="U29" s="258">
        <f t="shared" ca="1" si="2"/>
        <v>0</v>
      </c>
    </row>
    <row r="30" spans="3:21" ht="14.4" x14ac:dyDescent="0.3">
      <c r="C30" t="b">
        <f ca="1">CoulisseAnalyse!$HT30</f>
        <v>0</v>
      </c>
      <c r="J30" s="277">
        <f t="shared" si="3"/>
        <v>20</v>
      </c>
      <c r="K30" s="270" t="str">
        <f ca="1">IF($C30,CoulisseAnalyse!$ID30,"")</f>
        <v/>
      </c>
      <c r="L30" s="241" t="str">
        <f ca="1">IF($C30,CoulisseAnalyse!$IE30,"")</f>
        <v/>
      </c>
      <c r="M30" s="241" t="str">
        <f ca="1">IF($C30,CoulisseAnalyse!$IF30,"")</f>
        <v/>
      </c>
      <c r="N30" s="262" t="str">
        <f ca="1">IF($C30,CoulisseAnalyse!$IG30,"")</f>
        <v/>
      </c>
      <c r="P30" s="265">
        <f ca="1">IF($C30,CoulisseAnalyse!$IH30,0)</f>
        <v>0</v>
      </c>
      <c r="Q30" s="246">
        <f t="shared" ca="1" si="0"/>
        <v>0</v>
      </c>
      <c r="R30" s="250">
        <f ca="1">IF($C30,CoulisseAnalyse!$II30,0)</f>
        <v>0</v>
      </c>
      <c r="S30" s="251">
        <f t="shared" ca="1" si="1"/>
        <v>0</v>
      </c>
      <c r="T30" s="255">
        <f ca="1">IF($C30,CoulisseAnalyse!$IJ30,0)</f>
        <v>0</v>
      </c>
      <c r="U30" s="258">
        <f t="shared" ca="1" si="2"/>
        <v>0</v>
      </c>
    </row>
    <row r="31" spans="3:21" ht="14.4" x14ac:dyDescent="0.3">
      <c r="C31" t="b">
        <f ca="1">CoulisseAnalyse!$HT31</f>
        <v>0</v>
      </c>
      <c r="J31" s="277">
        <f t="shared" si="3"/>
        <v>21</v>
      </c>
      <c r="K31" s="270" t="str">
        <f ca="1">IF($C31,CoulisseAnalyse!$ID31,"")</f>
        <v/>
      </c>
      <c r="L31" s="241" t="str">
        <f ca="1">IF($C31,CoulisseAnalyse!$IE31,"")</f>
        <v/>
      </c>
      <c r="M31" s="241" t="str">
        <f ca="1">IF($C31,CoulisseAnalyse!$IF31,"")</f>
        <v/>
      </c>
      <c r="N31" s="262" t="str">
        <f ca="1">IF($C31,CoulisseAnalyse!$IG31,"")</f>
        <v/>
      </c>
      <c r="P31" s="265">
        <f ca="1">IF($C31,CoulisseAnalyse!$IH31,0)</f>
        <v>0</v>
      </c>
      <c r="Q31" s="246">
        <f t="shared" ca="1" si="0"/>
        <v>0</v>
      </c>
      <c r="R31" s="250">
        <f ca="1">IF($C31,CoulisseAnalyse!$II31,0)</f>
        <v>0</v>
      </c>
      <c r="S31" s="251">
        <f t="shared" ca="1" si="1"/>
        <v>0</v>
      </c>
      <c r="T31" s="255">
        <f ca="1">IF($C31,CoulisseAnalyse!$IJ31,0)</f>
        <v>0</v>
      </c>
      <c r="U31" s="258">
        <f t="shared" ca="1" si="2"/>
        <v>0</v>
      </c>
    </row>
    <row r="32" spans="3:21" ht="14.4" x14ac:dyDescent="0.3">
      <c r="C32" t="b">
        <f ca="1">CoulisseAnalyse!$HT32</f>
        <v>0</v>
      </c>
      <c r="J32" s="277">
        <f t="shared" si="3"/>
        <v>22</v>
      </c>
      <c r="K32" s="270" t="str">
        <f ca="1">IF($C32,CoulisseAnalyse!$ID32,"")</f>
        <v/>
      </c>
      <c r="L32" s="241" t="str">
        <f ca="1">IF($C32,CoulisseAnalyse!$IE32,"")</f>
        <v/>
      </c>
      <c r="M32" s="241" t="str">
        <f ca="1">IF($C32,CoulisseAnalyse!$IF32,"")</f>
        <v/>
      </c>
      <c r="N32" s="262" t="str">
        <f ca="1">IF($C32,CoulisseAnalyse!$IG32,"")</f>
        <v/>
      </c>
      <c r="P32" s="265">
        <f ca="1">IF($C32,CoulisseAnalyse!$IH32,0)</f>
        <v>0</v>
      </c>
      <c r="Q32" s="246">
        <f t="shared" ca="1" si="0"/>
        <v>0</v>
      </c>
      <c r="R32" s="250">
        <f ca="1">IF($C32,CoulisseAnalyse!$II32,0)</f>
        <v>0</v>
      </c>
      <c r="S32" s="251">
        <f t="shared" ca="1" si="1"/>
        <v>0</v>
      </c>
      <c r="T32" s="255">
        <f ca="1">IF($C32,CoulisseAnalyse!$IJ32,0)</f>
        <v>0</v>
      </c>
      <c r="U32" s="258">
        <f t="shared" ca="1" si="2"/>
        <v>0</v>
      </c>
    </row>
    <row r="33" spans="3:21" ht="14.4" x14ac:dyDescent="0.3">
      <c r="C33" t="b">
        <f ca="1">CoulisseAnalyse!$HT33</f>
        <v>0</v>
      </c>
      <c r="J33" s="277">
        <f t="shared" si="3"/>
        <v>23</v>
      </c>
      <c r="K33" s="270" t="str">
        <f ca="1">IF($C33,CoulisseAnalyse!$ID33,"")</f>
        <v/>
      </c>
      <c r="L33" s="241" t="str">
        <f ca="1">IF($C33,CoulisseAnalyse!$IE33,"")</f>
        <v/>
      </c>
      <c r="M33" s="241" t="str">
        <f ca="1">IF($C33,CoulisseAnalyse!$IF33,"")</f>
        <v/>
      </c>
      <c r="N33" s="262" t="str">
        <f ca="1">IF($C33,CoulisseAnalyse!$IG33,"")</f>
        <v/>
      </c>
      <c r="P33" s="265">
        <f ca="1">IF($C33,CoulisseAnalyse!$IH33,0)</f>
        <v>0</v>
      </c>
      <c r="Q33" s="246">
        <f t="shared" ca="1" si="0"/>
        <v>0</v>
      </c>
      <c r="R33" s="250">
        <f ca="1">IF($C33,CoulisseAnalyse!$II33,0)</f>
        <v>0</v>
      </c>
      <c r="S33" s="251">
        <f t="shared" ca="1" si="1"/>
        <v>0</v>
      </c>
      <c r="T33" s="255">
        <f ca="1">IF($C33,CoulisseAnalyse!$IJ33,0)</f>
        <v>0</v>
      </c>
      <c r="U33" s="258">
        <f t="shared" ca="1" si="2"/>
        <v>0</v>
      </c>
    </row>
    <row r="34" spans="3:21" ht="14.4" x14ac:dyDescent="0.3">
      <c r="C34" t="b">
        <f ca="1">CoulisseAnalyse!$HT34</f>
        <v>0</v>
      </c>
      <c r="J34" s="277">
        <f t="shared" si="3"/>
        <v>24</v>
      </c>
      <c r="K34" s="270" t="str">
        <f ca="1">IF($C34,CoulisseAnalyse!$ID34,"")</f>
        <v/>
      </c>
      <c r="L34" s="241" t="str">
        <f ca="1">IF($C34,CoulisseAnalyse!$IE34,"")</f>
        <v/>
      </c>
      <c r="M34" s="241" t="str">
        <f ca="1">IF($C34,CoulisseAnalyse!$IF34,"")</f>
        <v/>
      </c>
      <c r="N34" s="262" t="str">
        <f ca="1">IF($C34,CoulisseAnalyse!$IG34,"")</f>
        <v/>
      </c>
      <c r="P34" s="265">
        <f ca="1">IF($C34,CoulisseAnalyse!$IH34,0)</f>
        <v>0</v>
      </c>
      <c r="Q34" s="246">
        <f t="shared" ca="1" si="0"/>
        <v>0</v>
      </c>
      <c r="R34" s="250">
        <f ca="1">IF($C34,CoulisseAnalyse!$II34,0)</f>
        <v>0</v>
      </c>
      <c r="S34" s="251">
        <f t="shared" ca="1" si="1"/>
        <v>0</v>
      </c>
      <c r="T34" s="255">
        <f ca="1">IF($C34,CoulisseAnalyse!$IJ34,0)</f>
        <v>0</v>
      </c>
      <c r="U34" s="258">
        <f t="shared" ca="1" si="2"/>
        <v>0</v>
      </c>
    </row>
    <row r="35" spans="3:21" ht="14.4" x14ac:dyDescent="0.3">
      <c r="C35" t="b">
        <f ca="1">CoulisseAnalyse!$HT35</f>
        <v>0</v>
      </c>
      <c r="J35" s="277">
        <f t="shared" si="3"/>
        <v>25</v>
      </c>
      <c r="K35" s="270" t="str">
        <f ca="1">IF($C35,CoulisseAnalyse!$ID35,"")</f>
        <v/>
      </c>
      <c r="L35" s="241" t="str">
        <f ca="1">IF($C35,CoulisseAnalyse!$IE35,"")</f>
        <v/>
      </c>
      <c r="M35" s="241" t="str">
        <f ca="1">IF($C35,CoulisseAnalyse!$IF35,"")</f>
        <v/>
      </c>
      <c r="N35" s="262" t="str">
        <f ca="1">IF($C35,CoulisseAnalyse!$IG35,"")</f>
        <v/>
      </c>
      <c r="P35" s="265">
        <f ca="1">IF($C35,CoulisseAnalyse!$IH35,0)</f>
        <v>0</v>
      </c>
      <c r="Q35" s="246">
        <f t="shared" ca="1" si="0"/>
        <v>0</v>
      </c>
      <c r="R35" s="250">
        <f ca="1">IF($C35,CoulisseAnalyse!$II35,0)</f>
        <v>0</v>
      </c>
      <c r="S35" s="251">
        <f t="shared" ca="1" si="1"/>
        <v>0</v>
      </c>
      <c r="T35" s="255">
        <f ca="1">IF($C35,CoulisseAnalyse!$IJ35,0)</f>
        <v>0</v>
      </c>
      <c r="U35" s="258">
        <f t="shared" ca="1" si="2"/>
        <v>0</v>
      </c>
    </row>
    <row r="36" spans="3:21" ht="14.4" x14ac:dyDescent="0.3">
      <c r="C36" t="b">
        <f ca="1">CoulisseAnalyse!$HT36</f>
        <v>0</v>
      </c>
      <c r="J36" s="277">
        <f t="shared" si="3"/>
        <v>26</v>
      </c>
      <c r="K36" s="270" t="str">
        <f ca="1">IF($C36,CoulisseAnalyse!$ID36,"")</f>
        <v/>
      </c>
      <c r="L36" s="241" t="str">
        <f ca="1">IF($C36,CoulisseAnalyse!$IE36,"")</f>
        <v/>
      </c>
      <c r="M36" s="241" t="str">
        <f ca="1">IF($C36,CoulisseAnalyse!$IF36,"")</f>
        <v/>
      </c>
      <c r="N36" s="262" t="str">
        <f ca="1">IF($C36,CoulisseAnalyse!$IG36,"")</f>
        <v/>
      </c>
      <c r="P36" s="265">
        <f ca="1">IF($C36,CoulisseAnalyse!$IH36,0)</f>
        <v>0</v>
      </c>
      <c r="Q36" s="246">
        <f t="shared" ca="1" si="0"/>
        <v>0</v>
      </c>
      <c r="R36" s="250">
        <f ca="1">IF($C36,CoulisseAnalyse!$II36,0)</f>
        <v>0</v>
      </c>
      <c r="S36" s="251">
        <f t="shared" ca="1" si="1"/>
        <v>0</v>
      </c>
      <c r="T36" s="255">
        <f ca="1">IF($C36,CoulisseAnalyse!$IJ36,0)</f>
        <v>0</v>
      </c>
      <c r="U36" s="258">
        <f t="shared" ca="1" si="2"/>
        <v>0</v>
      </c>
    </row>
    <row r="37" spans="3:21" ht="14.4" x14ac:dyDescent="0.3">
      <c r="C37" t="b">
        <f ca="1">CoulisseAnalyse!$HT37</f>
        <v>0</v>
      </c>
      <c r="J37" s="277">
        <f t="shared" si="3"/>
        <v>27</v>
      </c>
      <c r="K37" s="270" t="str">
        <f ca="1">IF($C37,CoulisseAnalyse!$ID37,"")</f>
        <v/>
      </c>
      <c r="L37" s="241" t="str">
        <f ca="1">IF($C37,CoulisseAnalyse!$IE37,"")</f>
        <v/>
      </c>
      <c r="M37" s="241" t="str">
        <f ca="1">IF($C37,CoulisseAnalyse!$IF37,"")</f>
        <v/>
      </c>
      <c r="N37" s="262" t="str">
        <f ca="1">IF($C37,CoulisseAnalyse!$IG37,"")</f>
        <v/>
      </c>
      <c r="P37" s="265">
        <f ca="1">IF($C37,CoulisseAnalyse!$IH37,0)</f>
        <v>0</v>
      </c>
      <c r="Q37" s="246">
        <f t="shared" ca="1" si="0"/>
        <v>0</v>
      </c>
      <c r="R37" s="250">
        <f ca="1">IF($C37,CoulisseAnalyse!$II37,0)</f>
        <v>0</v>
      </c>
      <c r="S37" s="251">
        <f t="shared" ca="1" si="1"/>
        <v>0</v>
      </c>
      <c r="T37" s="255">
        <f ca="1">IF($C37,CoulisseAnalyse!$IJ37,0)</f>
        <v>0</v>
      </c>
      <c r="U37" s="258">
        <f t="shared" ca="1" si="2"/>
        <v>0</v>
      </c>
    </row>
    <row r="38" spans="3:21" ht="14.4" x14ac:dyDescent="0.3">
      <c r="C38" t="b">
        <f ca="1">CoulisseAnalyse!$HT38</f>
        <v>0</v>
      </c>
      <c r="J38" s="277">
        <f t="shared" si="3"/>
        <v>28</v>
      </c>
      <c r="K38" s="270" t="str">
        <f ca="1">IF($C38,CoulisseAnalyse!$ID38,"")</f>
        <v/>
      </c>
      <c r="L38" s="241" t="str">
        <f ca="1">IF($C38,CoulisseAnalyse!$IE38,"")</f>
        <v/>
      </c>
      <c r="M38" s="241" t="str">
        <f ca="1">IF($C38,CoulisseAnalyse!$IF38,"")</f>
        <v/>
      </c>
      <c r="N38" s="262" t="str">
        <f ca="1">IF($C38,CoulisseAnalyse!$IG38,"")</f>
        <v/>
      </c>
      <c r="P38" s="265">
        <f ca="1">IF($C38,CoulisseAnalyse!$IH38,0)</f>
        <v>0</v>
      </c>
      <c r="Q38" s="246">
        <f t="shared" ca="1" si="0"/>
        <v>0</v>
      </c>
      <c r="R38" s="250">
        <f ca="1">IF($C38,CoulisseAnalyse!$II38,0)</f>
        <v>0</v>
      </c>
      <c r="S38" s="251">
        <f t="shared" ca="1" si="1"/>
        <v>0</v>
      </c>
      <c r="T38" s="255">
        <f ca="1">IF($C38,CoulisseAnalyse!$IJ38,0)</f>
        <v>0</v>
      </c>
      <c r="U38" s="258">
        <f t="shared" ca="1" si="2"/>
        <v>0</v>
      </c>
    </row>
    <row r="39" spans="3:21" ht="14.4" x14ac:dyDescent="0.3">
      <c r="C39" t="b">
        <f ca="1">CoulisseAnalyse!$HT39</f>
        <v>0</v>
      </c>
      <c r="J39" s="277">
        <f t="shared" si="3"/>
        <v>29</v>
      </c>
      <c r="K39" s="270" t="str">
        <f ca="1">IF($C39,CoulisseAnalyse!$ID39,"")</f>
        <v/>
      </c>
      <c r="L39" s="241" t="str">
        <f ca="1">IF($C39,CoulisseAnalyse!$IE39,"")</f>
        <v/>
      </c>
      <c r="M39" s="241" t="str">
        <f ca="1">IF($C39,CoulisseAnalyse!$IF39,"")</f>
        <v/>
      </c>
      <c r="N39" s="262" t="str">
        <f ca="1">IF($C39,CoulisseAnalyse!$IG39,"")</f>
        <v/>
      </c>
      <c r="P39" s="265">
        <f ca="1">IF($C39,CoulisseAnalyse!$IH39,0)</f>
        <v>0</v>
      </c>
      <c r="Q39" s="246">
        <f t="shared" ca="1" si="0"/>
        <v>0</v>
      </c>
      <c r="R39" s="250">
        <f ca="1">IF($C39,CoulisseAnalyse!$II39,0)</f>
        <v>0</v>
      </c>
      <c r="S39" s="251">
        <f t="shared" ca="1" si="1"/>
        <v>0</v>
      </c>
      <c r="T39" s="255">
        <f ca="1">IF($C39,CoulisseAnalyse!$IJ39,0)</f>
        <v>0</v>
      </c>
      <c r="U39" s="258">
        <f t="shared" ca="1" si="2"/>
        <v>0</v>
      </c>
    </row>
    <row r="40" spans="3:21" ht="14.4" x14ac:dyDescent="0.3">
      <c r="C40" t="b">
        <f ca="1">CoulisseAnalyse!$HT40</f>
        <v>0</v>
      </c>
      <c r="J40" s="277">
        <f t="shared" si="3"/>
        <v>30</v>
      </c>
      <c r="K40" s="270" t="str">
        <f ca="1">IF($C40,CoulisseAnalyse!$ID40,"")</f>
        <v/>
      </c>
      <c r="L40" s="241" t="str">
        <f ca="1">IF($C40,CoulisseAnalyse!$IE40,"")</f>
        <v/>
      </c>
      <c r="M40" s="241" t="str">
        <f ca="1">IF($C40,CoulisseAnalyse!$IF40,"")</f>
        <v/>
      </c>
      <c r="N40" s="262" t="str">
        <f ca="1">IF($C40,CoulisseAnalyse!$IG40,"")</f>
        <v/>
      </c>
      <c r="P40" s="265">
        <f ca="1">IF($C40,CoulisseAnalyse!$IH40,0)</f>
        <v>0</v>
      </c>
      <c r="Q40" s="246">
        <f t="shared" ca="1" si="0"/>
        <v>0</v>
      </c>
      <c r="R40" s="250">
        <f ca="1">IF($C40,CoulisseAnalyse!$II40,0)</f>
        <v>0</v>
      </c>
      <c r="S40" s="251">
        <f t="shared" ca="1" si="1"/>
        <v>0</v>
      </c>
      <c r="T40" s="255">
        <f ca="1">IF($C40,CoulisseAnalyse!$IJ40,0)</f>
        <v>0</v>
      </c>
      <c r="U40" s="258">
        <f t="shared" ca="1" si="2"/>
        <v>0</v>
      </c>
    </row>
    <row r="41" spans="3:21" ht="14.4" x14ac:dyDescent="0.3">
      <c r="C41" t="b">
        <f ca="1">CoulisseAnalyse!$HT41</f>
        <v>0</v>
      </c>
      <c r="J41" s="277">
        <f t="shared" si="3"/>
        <v>31</v>
      </c>
      <c r="K41" s="270" t="str">
        <f ca="1">IF($C41,CoulisseAnalyse!$ID41,"")</f>
        <v/>
      </c>
      <c r="L41" s="241" t="str">
        <f ca="1">IF($C41,CoulisseAnalyse!$IE41,"")</f>
        <v/>
      </c>
      <c r="M41" s="241" t="str">
        <f ca="1">IF($C41,CoulisseAnalyse!$IF41,"")</f>
        <v/>
      </c>
      <c r="N41" s="262" t="str">
        <f ca="1">IF($C41,CoulisseAnalyse!$IG41,"")</f>
        <v/>
      </c>
      <c r="P41" s="265">
        <f ca="1">IF($C41,CoulisseAnalyse!$IH41,0)</f>
        <v>0</v>
      </c>
      <c r="Q41" s="246">
        <f t="shared" ca="1" si="0"/>
        <v>0</v>
      </c>
      <c r="R41" s="250">
        <f ca="1">IF($C41,CoulisseAnalyse!$II41,0)</f>
        <v>0</v>
      </c>
      <c r="S41" s="251">
        <f t="shared" ca="1" si="1"/>
        <v>0</v>
      </c>
      <c r="T41" s="255">
        <f ca="1">IF($C41,CoulisseAnalyse!$IJ41,0)</f>
        <v>0</v>
      </c>
      <c r="U41" s="258">
        <f t="shared" ca="1" si="2"/>
        <v>0</v>
      </c>
    </row>
    <row r="42" spans="3:21" ht="14.4" x14ac:dyDescent="0.3">
      <c r="C42" t="b">
        <f ca="1">CoulisseAnalyse!$HT42</f>
        <v>0</v>
      </c>
      <c r="J42" s="277">
        <f t="shared" si="3"/>
        <v>32</v>
      </c>
      <c r="K42" s="270" t="str">
        <f ca="1">IF($C42,CoulisseAnalyse!$ID42,"")</f>
        <v/>
      </c>
      <c r="L42" s="241" t="str">
        <f ca="1">IF($C42,CoulisseAnalyse!$IE42,"")</f>
        <v/>
      </c>
      <c r="M42" s="241" t="str">
        <f ca="1">IF($C42,CoulisseAnalyse!$IF42,"")</f>
        <v/>
      </c>
      <c r="N42" s="262" t="str">
        <f ca="1">IF($C42,CoulisseAnalyse!$IG42,"")</f>
        <v/>
      </c>
      <c r="P42" s="265">
        <f ca="1">IF($C42,CoulisseAnalyse!$IH42,0)</f>
        <v>0</v>
      </c>
      <c r="Q42" s="246">
        <f t="shared" ca="1" si="0"/>
        <v>0</v>
      </c>
      <c r="R42" s="250">
        <f ca="1">IF($C42,CoulisseAnalyse!$II42,0)</f>
        <v>0</v>
      </c>
      <c r="S42" s="251">
        <f t="shared" ca="1" si="1"/>
        <v>0</v>
      </c>
      <c r="T42" s="255">
        <f ca="1">IF($C42,CoulisseAnalyse!$IJ42,0)</f>
        <v>0</v>
      </c>
      <c r="U42" s="258">
        <f t="shared" ca="1" si="2"/>
        <v>0</v>
      </c>
    </row>
    <row r="43" spans="3:21" ht="14.4" x14ac:dyDescent="0.3">
      <c r="C43" t="b">
        <f ca="1">CoulisseAnalyse!$HT43</f>
        <v>0</v>
      </c>
      <c r="J43" s="277">
        <f t="shared" si="3"/>
        <v>33</v>
      </c>
      <c r="K43" s="270" t="str">
        <f ca="1">IF($C43,CoulisseAnalyse!$ID43,"")</f>
        <v/>
      </c>
      <c r="L43" s="241" t="str">
        <f ca="1">IF($C43,CoulisseAnalyse!$IE43,"")</f>
        <v/>
      </c>
      <c r="M43" s="241" t="str">
        <f ca="1">IF($C43,CoulisseAnalyse!$IF43,"")</f>
        <v/>
      </c>
      <c r="N43" s="262" t="str">
        <f ca="1">IF($C43,CoulisseAnalyse!$IG43,"")</f>
        <v/>
      </c>
      <c r="P43" s="265">
        <f ca="1">IF($C43,CoulisseAnalyse!$IH43,0)</f>
        <v>0</v>
      </c>
      <c r="Q43" s="246">
        <f t="shared" ca="1" si="0"/>
        <v>0</v>
      </c>
      <c r="R43" s="250">
        <f ca="1">IF($C43,CoulisseAnalyse!$II43,0)</f>
        <v>0</v>
      </c>
      <c r="S43" s="251">
        <f t="shared" ca="1" si="1"/>
        <v>0</v>
      </c>
      <c r="T43" s="255">
        <f ca="1">IF($C43,CoulisseAnalyse!$IJ43,0)</f>
        <v>0</v>
      </c>
      <c r="U43" s="258">
        <f t="shared" ca="1" si="2"/>
        <v>0</v>
      </c>
    </row>
    <row r="44" spans="3:21" ht="14.4" x14ac:dyDescent="0.3">
      <c r="C44" t="b">
        <f ca="1">CoulisseAnalyse!$HT44</f>
        <v>0</v>
      </c>
      <c r="J44" s="277">
        <f t="shared" si="3"/>
        <v>34</v>
      </c>
      <c r="K44" s="270" t="str">
        <f ca="1">IF($C44,CoulisseAnalyse!$ID44,"")</f>
        <v/>
      </c>
      <c r="L44" s="241" t="str">
        <f ca="1">IF($C44,CoulisseAnalyse!$IE44,"")</f>
        <v/>
      </c>
      <c r="M44" s="241" t="str">
        <f ca="1">IF($C44,CoulisseAnalyse!$IF44,"")</f>
        <v/>
      </c>
      <c r="N44" s="262" t="str">
        <f ca="1">IF($C44,CoulisseAnalyse!$IG44,"")</f>
        <v/>
      </c>
      <c r="P44" s="265">
        <f ca="1">IF($C44,CoulisseAnalyse!$IH44,0)</f>
        <v>0</v>
      </c>
      <c r="Q44" s="246">
        <f t="shared" ca="1" si="0"/>
        <v>0</v>
      </c>
      <c r="R44" s="250">
        <f ca="1">IF($C44,CoulisseAnalyse!$II44,0)</f>
        <v>0</v>
      </c>
      <c r="S44" s="251">
        <f t="shared" ca="1" si="1"/>
        <v>0</v>
      </c>
      <c r="T44" s="255">
        <f ca="1">IF($C44,CoulisseAnalyse!$IJ44,0)</f>
        <v>0</v>
      </c>
      <c r="U44" s="258">
        <f t="shared" ca="1" si="2"/>
        <v>0</v>
      </c>
    </row>
    <row r="45" spans="3:21" ht="14.4" x14ac:dyDescent="0.3">
      <c r="C45" t="b">
        <f ca="1">CoulisseAnalyse!$HT45</f>
        <v>0</v>
      </c>
      <c r="J45" s="277">
        <f t="shared" si="3"/>
        <v>35</v>
      </c>
      <c r="K45" s="270" t="str">
        <f ca="1">IF($C45,CoulisseAnalyse!$ID45,"")</f>
        <v/>
      </c>
      <c r="L45" s="241" t="str">
        <f ca="1">IF($C45,CoulisseAnalyse!$IE45,"")</f>
        <v/>
      </c>
      <c r="M45" s="241" t="str">
        <f ca="1">IF($C45,CoulisseAnalyse!$IF45,"")</f>
        <v/>
      </c>
      <c r="N45" s="262" t="str">
        <f ca="1">IF($C45,CoulisseAnalyse!$IG45,"")</f>
        <v/>
      </c>
      <c r="P45" s="265">
        <f ca="1">IF($C45,CoulisseAnalyse!$IH45,0)</f>
        <v>0</v>
      </c>
      <c r="Q45" s="246">
        <f t="shared" ca="1" si="0"/>
        <v>0</v>
      </c>
      <c r="R45" s="250">
        <f ca="1">IF($C45,CoulisseAnalyse!$II45,0)</f>
        <v>0</v>
      </c>
      <c r="S45" s="251">
        <f t="shared" ca="1" si="1"/>
        <v>0</v>
      </c>
      <c r="T45" s="255">
        <f ca="1">IF($C45,CoulisseAnalyse!$IJ45,0)</f>
        <v>0</v>
      </c>
      <c r="U45" s="258">
        <f t="shared" ca="1" si="2"/>
        <v>0</v>
      </c>
    </row>
    <row r="46" spans="3:21" ht="14.4" x14ac:dyDescent="0.3">
      <c r="C46" t="b">
        <f ca="1">CoulisseAnalyse!$HT46</f>
        <v>0</v>
      </c>
      <c r="J46" s="277">
        <f t="shared" si="3"/>
        <v>36</v>
      </c>
      <c r="K46" s="270" t="str">
        <f ca="1">IF($C46,CoulisseAnalyse!$ID46,"")</f>
        <v/>
      </c>
      <c r="L46" s="241" t="str">
        <f ca="1">IF($C46,CoulisseAnalyse!$IE46,"")</f>
        <v/>
      </c>
      <c r="M46" s="241" t="str">
        <f ca="1">IF($C46,CoulisseAnalyse!$IF46,"")</f>
        <v/>
      </c>
      <c r="N46" s="262" t="str">
        <f ca="1">IF($C46,CoulisseAnalyse!$IG46,"")</f>
        <v/>
      </c>
      <c r="P46" s="265">
        <f ca="1">IF($C46,CoulisseAnalyse!$IH46,0)</f>
        <v>0</v>
      </c>
      <c r="Q46" s="246">
        <f t="shared" ca="1" si="0"/>
        <v>0</v>
      </c>
      <c r="R46" s="250">
        <f ca="1">IF($C46,CoulisseAnalyse!$II46,0)</f>
        <v>0</v>
      </c>
      <c r="S46" s="251">
        <f t="shared" ca="1" si="1"/>
        <v>0</v>
      </c>
      <c r="T46" s="255">
        <f ca="1">IF($C46,CoulisseAnalyse!$IJ46,0)</f>
        <v>0</v>
      </c>
      <c r="U46" s="258">
        <f t="shared" ca="1" si="2"/>
        <v>0</v>
      </c>
    </row>
    <row r="47" spans="3:21" ht="14.4" x14ac:dyDescent="0.3">
      <c r="C47" t="b">
        <f ca="1">CoulisseAnalyse!$HT47</f>
        <v>0</v>
      </c>
      <c r="J47" s="277">
        <f t="shared" si="3"/>
        <v>37</v>
      </c>
      <c r="K47" s="270" t="str">
        <f ca="1">IF($C47,CoulisseAnalyse!$ID47,"")</f>
        <v/>
      </c>
      <c r="L47" s="241" t="str">
        <f ca="1">IF($C47,CoulisseAnalyse!$IE47,"")</f>
        <v/>
      </c>
      <c r="M47" s="241" t="str">
        <f ca="1">IF($C47,CoulisseAnalyse!$IF47,"")</f>
        <v/>
      </c>
      <c r="N47" s="262" t="str">
        <f ca="1">IF($C47,CoulisseAnalyse!$IG47,"")</f>
        <v/>
      </c>
      <c r="P47" s="265">
        <f ca="1">IF($C47,CoulisseAnalyse!$IH47,0)</f>
        <v>0</v>
      </c>
      <c r="Q47" s="246">
        <f t="shared" ca="1" si="0"/>
        <v>0</v>
      </c>
      <c r="R47" s="250">
        <f ca="1">IF($C47,CoulisseAnalyse!$II47,0)</f>
        <v>0</v>
      </c>
      <c r="S47" s="251">
        <f t="shared" ca="1" si="1"/>
        <v>0</v>
      </c>
      <c r="T47" s="255">
        <f ca="1">IF($C47,CoulisseAnalyse!$IJ47,0)</f>
        <v>0</v>
      </c>
      <c r="U47" s="258">
        <f t="shared" ca="1" si="2"/>
        <v>0</v>
      </c>
    </row>
    <row r="48" spans="3:21" ht="14.4" x14ac:dyDescent="0.3">
      <c r="C48" t="b">
        <f ca="1">CoulisseAnalyse!$HT48</f>
        <v>0</v>
      </c>
      <c r="J48" s="277">
        <f t="shared" si="3"/>
        <v>38</v>
      </c>
      <c r="K48" s="270" t="str">
        <f ca="1">IF($C48,CoulisseAnalyse!$ID48,"")</f>
        <v/>
      </c>
      <c r="L48" s="241" t="str">
        <f ca="1">IF($C48,CoulisseAnalyse!$IE48,"")</f>
        <v/>
      </c>
      <c r="M48" s="241" t="str">
        <f ca="1">IF($C48,CoulisseAnalyse!$IF48,"")</f>
        <v/>
      </c>
      <c r="N48" s="262" t="str">
        <f ca="1">IF($C48,CoulisseAnalyse!$IG48,"")</f>
        <v/>
      </c>
      <c r="P48" s="265">
        <f ca="1">IF($C48,CoulisseAnalyse!$IH48,0)</f>
        <v>0</v>
      </c>
      <c r="Q48" s="246">
        <f t="shared" ca="1" si="0"/>
        <v>0</v>
      </c>
      <c r="R48" s="250">
        <f ca="1">IF($C48,CoulisseAnalyse!$II48,0)</f>
        <v>0</v>
      </c>
      <c r="S48" s="251">
        <f t="shared" ca="1" si="1"/>
        <v>0</v>
      </c>
      <c r="T48" s="255">
        <f ca="1">IF($C48,CoulisseAnalyse!$IJ48,0)</f>
        <v>0</v>
      </c>
      <c r="U48" s="258">
        <f t="shared" ca="1" si="2"/>
        <v>0</v>
      </c>
    </row>
    <row r="49" spans="3:21" ht="14.4" x14ac:dyDescent="0.3">
      <c r="C49" t="b">
        <f ca="1">CoulisseAnalyse!$HT49</f>
        <v>0</v>
      </c>
      <c r="J49" s="277">
        <f t="shared" si="3"/>
        <v>39</v>
      </c>
      <c r="K49" s="270" t="str">
        <f ca="1">IF($C49,CoulisseAnalyse!$ID49,"")</f>
        <v/>
      </c>
      <c r="L49" s="241" t="str">
        <f ca="1">IF($C49,CoulisseAnalyse!$IE49,"")</f>
        <v/>
      </c>
      <c r="M49" s="241" t="str">
        <f ca="1">IF($C49,CoulisseAnalyse!$IF49,"")</f>
        <v/>
      </c>
      <c r="N49" s="262" t="str">
        <f ca="1">IF($C49,CoulisseAnalyse!$IG49,"")</f>
        <v/>
      </c>
      <c r="P49" s="265">
        <f ca="1">IF($C49,CoulisseAnalyse!$IH49,0)</f>
        <v>0</v>
      </c>
      <c r="Q49" s="246">
        <f t="shared" ca="1" si="0"/>
        <v>0</v>
      </c>
      <c r="R49" s="250">
        <f ca="1">IF($C49,CoulisseAnalyse!$II49,0)</f>
        <v>0</v>
      </c>
      <c r="S49" s="251">
        <f t="shared" ca="1" si="1"/>
        <v>0</v>
      </c>
      <c r="T49" s="255">
        <f ca="1">IF($C49,CoulisseAnalyse!$IJ49,0)</f>
        <v>0</v>
      </c>
      <c r="U49" s="258">
        <f t="shared" ca="1" si="2"/>
        <v>0</v>
      </c>
    </row>
    <row r="50" spans="3:21" ht="14.4" x14ac:dyDescent="0.3">
      <c r="C50" t="b">
        <f ca="1">CoulisseAnalyse!$HT50</f>
        <v>0</v>
      </c>
      <c r="J50" s="277">
        <f t="shared" si="3"/>
        <v>40</v>
      </c>
      <c r="K50" s="270" t="str">
        <f ca="1">IF($C50,CoulisseAnalyse!$ID50,"")</f>
        <v/>
      </c>
      <c r="L50" s="241" t="str">
        <f ca="1">IF($C50,CoulisseAnalyse!$IE50,"")</f>
        <v/>
      </c>
      <c r="M50" s="241" t="str">
        <f ca="1">IF($C50,CoulisseAnalyse!$IF50,"")</f>
        <v/>
      </c>
      <c r="N50" s="262" t="str">
        <f ca="1">IF($C50,CoulisseAnalyse!$IG50,"")</f>
        <v/>
      </c>
      <c r="P50" s="265">
        <f ca="1">IF($C50,CoulisseAnalyse!$IH50,0)</f>
        <v>0</v>
      </c>
      <c r="Q50" s="246">
        <f t="shared" ca="1" si="0"/>
        <v>0</v>
      </c>
      <c r="R50" s="250">
        <f ca="1">IF($C50,CoulisseAnalyse!$II50,0)</f>
        <v>0</v>
      </c>
      <c r="S50" s="251">
        <f t="shared" ca="1" si="1"/>
        <v>0</v>
      </c>
      <c r="T50" s="255">
        <f ca="1">IF($C50,CoulisseAnalyse!$IJ50,0)</f>
        <v>0</v>
      </c>
      <c r="U50" s="258">
        <f t="shared" ca="1" si="2"/>
        <v>0</v>
      </c>
    </row>
    <row r="51" spans="3:21" ht="14.4" x14ac:dyDescent="0.3">
      <c r="C51" t="b">
        <f ca="1">CoulisseAnalyse!$HT51</f>
        <v>0</v>
      </c>
      <c r="J51" s="277">
        <f t="shared" si="3"/>
        <v>41</v>
      </c>
      <c r="K51" s="270" t="str">
        <f ca="1">IF($C51,CoulisseAnalyse!$ID51,"")</f>
        <v/>
      </c>
      <c r="L51" s="241" t="str">
        <f ca="1">IF($C51,CoulisseAnalyse!$IE51,"")</f>
        <v/>
      </c>
      <c r="M51" s="241" t="str">
        <f ca="1">IF($C51,CoulisseAnalyse!$IF51,"")</f>
        <v/>
      </c>
      <c r="N51" s="262" t="str">
        <f ca="1">IF($C51,CoulisseAnalyse!$IG51,"")</f>
        <v/>
      </c>
      <c r="P51" s="265">
        <f ca="1">IF($C51,CoulisseAnalyse!$IH51,0)</f>
        <v>0</v>
      </c>
      <c r="Q51" s="246">
        <f t="shared" ca="1" si="0"/>
        <v>0</v>
      </c>
      <c r="R51" s="250">
        <f ca="1">IF($C51,CoulisseAnalyse!$II51,0)</f>
        <v>0</v>
      </c>
      <c r="S51" s="251">
        <f t="shared" ca="1" si="1"/>
        <v>0</v>
      </c>
      <c r="T51" s="255">
        <f ca="1">IF($C51,CoulisseAnalyse!$IJ51,0)</f>
        <v>0</v>
      </c>
      <c r="U51" s="258">
        <f t="shared" ca="1" si="2"/>
        <v>0</v>
      </c>
    </row>
    <row r="52" spans="3:21" ht="14.4" x14ac:dyDescent="0.3">
      <c r="C52" t="b">
        <f ca="1">CoulisseAnalyse!$HT52</f>
        <v>0</v>
      </c>
      <c r="J52" s="277">
        <f t="shared" si="3"/>
        <v>42</v>
      </c>
      <c r="K52" s="270" t="str">
        <f ca="1">IF($C52,CoulisseAnalyse!$ID52,"")</f>
        <v/>
      </c>
      <c r="L52" s="241" t="str">
        <f ca="1">IF($C52,CoulisseAnalyse!$IE52,"")</f>
        <v/>
      </c>
      <c r="M52" s="241" t="str">
        <f ca="1">IF($C52,CoulisseAnalyse!$IF52,"")</f>
        <v/>
      </c>
      <c r="N52" s="262" t="str">
        <f ca="1">IF($C52,CoulisseAnalyse!$IG52,"")</f>
        <v/>
      </c>
      <c r="P52" s="265">
        <f ca="1">IF($C52,CoulisseAnalyse!$IH52,0)</f>
        <v>0</v>
      </c>
      <c r="Q52" s="246">
        <f t="shared" ca="1" si="0"/>
        <v>0</v>
      </c>
      <c r="R52" s="250">
        <f ca="1">IF($C52,CoulisseAnalyse!$II52,0)</f>
        <v>0</v>
      </c>
      <c r="S52" s="251">
        <f t="shared" ca="1" si="1"/>
        <v>0</v>
      </c>
      <c r="T52" s="255">
        <f ca="1">IF($C52,CoulisseAnalyse!$IJ52,0)</f>
        <v>0</v>
      </c>
      <c r="U52" s="258">
        <f t="shared" ca="1" si="2"/>
        <v>0</v>
      </c>
    </row>
    <row r="53" spans="3:21" ht="14.4" x14ac:dyDescent="0.3">
      <c r="C53" t="b">
        <f ca="1">CoulisseAnalyse!$HT53</f>
        <v>0</v>
      </c>
      <c r="J53" s="277">
        <f t="shared" si="3"/>
        <v>43</v>
      </c>
      <c r="K53" s="270" t="str">
        <f ca="1">IF($C53,CoulisseAnalyse!$ID53,"")</f>
        <v/>
      </c>
      <c r="L53" s="241" t="str">
        <f ca="1">IF($C53,CoulisseAnalyse!$IE53,"")</f>
        <v/>
      </c>
      <c r="M53" s="241" t="str">
        <f ca="1">IF($C53,CoulisseAnalyse!$IF53,"")</f>
        <v/>
      </c>
      <c r="N53" s="262" t="str">
        <f ca="1">IF($C53,CoulisseAnalyse!$IG53,"")</f>
        <v/>
      </c>
      <c r="P53" s="265">
        <f ca="1">IF($C53,CoulisseAnalyse!$IH53,0)</f>
        <v>0</v>
      </c>
      <c r="Q53" s="246">
        <f t="shared" ca="1" si="0"/>
        <v>0</v>
      </c>
      <c r="R53" s="250">
        <f ca="1">IF($C53,CoulisseAnalyse!$II53,0)</f>
        <v>0</v>
      </c>
      <c r="S53" s="251">
        <f t="shared" ca="1" si="1"/>
        <v>0</v>
      </c>
      <c r="T53" s="255">
        <f ca="1">IF($C53,CoulisseAnalyse!$IJ53,0)</f>
        <v>0</v>
      </c>
      <c r="U53" s="258">
        <f t="shared" ca="1" si="2"/>
        <v>0</v>
      </c>
    </row>
    <row r="54" spans="3:21" ht="14.4" x14ac:dyDescent="0.3">
      <c r="C54" t="b">
        <f ca="1">CoulisseAnalyse!$HT54</f>
        <v>0</v>
      </c>
      <c r="J54" s="277">
        <f t="shared" si="3"/>
        <v>44</v>
      </c>
      <c r="K54" s="270" t="str">
        <f ca="1">IF($C54,CoulisseAnalyse!$ID54,"")</f>
        <v/>
      </c>
      <c r="L54" s="241" t="str">
        <f ca="1">IF($C54,CoulisseAnalyse!$IE54,"")</f>
        <v/>
      </c>
      <c r="M54" s="241" t="str">
        <f ca="1">IF($C54,CoulisseAnalyse!$IF54,"")</f>
        <v/>
      </c>
      <c r="N54" s="262" t="str">
        <f ca="1">IF($C54,CoulisseAnalyse!$IG54,"")</f>
        <v/>
      </c>
      <c r="P54" s="265">
        <f ca="1">IF($C54,CoulisseAnalyse!$IH54,0)</f>
        <v>0</v>
      </c>
      <c r="Q54" s="246">
        <f t="shared" ca="1" si="0"/>
        <v>0</v>
      </c>
      <c r="R54" s="250">
        <f ca="1">IF($C54,CoulisseAnalyse!$II54,0)</f>
        <v>0</v>
      </c>
      <c r="S54" s="251">
        <f t="shared" ca="1" si="1"/>
        <v>0</v>
      </c>
      <c r="T54" s="255">
        <f ca="1">IF($C54,CoulisseAnalyse!$IJ54,0)</f>
        <v>0</v>
      </c>
      <c r="U54" s="258">
        <f t="shared" ca="1" si="2"/>
        <v>0</v>
      </c>
    </row>
    <row r="55" spans="3:21" ht="14.4" x14ac:dyDescent="0.3">
      <c r="C55" t="b">
        <f ca="1">CoulisseAnalyse!$HT55</f>
        <v>0</v>
      </c>
      <c r="J55" s="277">
        <f t="shared" si="3"/>
        <v>45</v>
      </c>
      <c r="K55" s="270" t="str">
        <f ca="1">IF($C55,CoulisseAnalyse!$ID55,"")</f>
        <v/>
      </c>
      <c r="L55" s="241" t="str">
        <f ca="1">IF($C55,CoulisseAnalyse!$IE55,"")</f>
        <v/>
      </c>
      <c r="M55" s="241" t="str">
        <f ca="1">IF($C55,CoulisseAnalyse!$IF55,"")</f>
        <v/>
      </c>
      <c r="N55" s="262" t="str">
        <f ca="1">IF($C55,CoulisseAnalyse!$IG55,"")</f>
        <v/>
      </c>
      <c r="P55" s="265">
        <f ca="1">IF($C55,CoulisseAnalyse!$IH55,0)</f>
        <v>0</v>
      </c>
      <c r="Q55" s="246">
        <f t="shared" ca="1" si="0"/>
        <v>0</v>
      </c>
      <c r="R55" s="250">
        <f ca="1">IF($C55,CoulisseAnalyse!$II55,0)</f>
        <v>0</v>
      </c>
      <c r="S55" s="251">
        <f t="shared" ca="1" si="1"/>
        <v>0</v>
      </c>
      <c r="T55" s="255">
        <f ca="1">IF($C55,CoulisseAnalyse!$IJ55,0)</f>
        <v>0</v>
      </c>
      <c r="U55" s="258">
        <f t="shared" ca="1" si="2"/>
        <v>0</v>
      </c>
    </row>
    <row r="56" spans="3:21" ht="14.4" x14ac:dyDescent="0.3">
      <c r="C56" t="b">
        <f ca="1">CoulisseAnalyse!$HT56</f>
        <v>0</v>
      </c>
      <c r="J56" s="277">
        <f t="shared" si="3"/>
        <v>46</v>
      </c>
      <c r="K56" s="270" t="str">
        <f ca="1">IF($C56,CoulisseAnalyse!$ID56,"")</f>
        <v/>
      </c>
      <c r="L56" s="241" t="str">
        <f ca="1">IF($C56,CoulisseAnalyse!$IE56,"")</f>
        <v/>
      </c>
      <c r="M56" s="241" t="str">
        <f ca="1">IF($C56,CoulisseAnalyse!$IF56,"")</f>
        <v/>
      </c>
      <c r="N56" s="262" t="str">
        <f ca="1">IF($C56,CoulisseAnalyse!$IG56,"")</f>
        <v/>
      </c>
      <c r="P56" s="265">
        <f ca="1">IF($C56,CoulisseAnalyse!$IH56,0)</f>
        <v>0</v>
      </c>
      <c r="Q56" s="246">
        <f t="shared" ca="1" si="0"/>
        <v>0</v>
      </c>
      <c r="R56" s="250">
        <f ca="1">IF($C56,CoulisseAnalyse!$II56,0)</f>
        <v>0</v>
      </c>
      <c r="S56" s="251">
        <f t="shared" ca="1" si="1"/>
        <v>0</v>
      </c>
      <c r="T56" s="255">
        <f ca="1">IF($C56,CoulisseAnalyse!$IJ56,0)</f>
        <v>0</v>
      </c>
      <c r="U56" s="258">
        <f t="shared" ca="1" si="2"/>
        <v>0</v>
      </c>
    </row>
    <row r="57" spans="3:21" ht="14.4" x14ac:dyDescent="0.3">
      <c r="C57" t="b">
        <f ca="1">CoulisseAnalyse!$HT57</f>
        <v>0</v>
      </c>
      <c r="J57" s="277">
        <f t="shared" si="3"/>
        <v>47</v>
      </c>
      <c r="K57" s="270" t="str">
        <f ca="1">IF($C57,CoulisseAnalyse!$ID57,"")</f>
        <v/>
      </c>
      <c r="L57" s="241" t="str">
        <f ca="1">IF($C57,CoulisseAnalyse!$IE57,"")</f>
        <v/>
      </c>
      <c r="M57" s="241" t="str">
        <f ca="1">IF($C57,CoulisseAnalyse!$IF57,"")</f>
        <v/>
      </c>
      <c r="N57" s="262" t="str">
        <f ca="1">IF($C57,CoulisseAnalyse!$IG57,"")</f>
        <v/>
      </c>
      <c r="P57" s="265">
        <f ca="1">IF($C57,CoulisseAnalyse!$IH57,0)</f>
        <v>0</v>
      </c>
      <c r="Q57" s="246">
        <f t="shared" ca="1" si="0"/>
        <v>0</v>
      </c>
      <c r="R57" s="250">
        <f ca="1">IF($C57,CoulisseAnalyse!$II57,0)</f>
        <v>0</v>
      </c>
      <c r="S57" s="251">
        <f t="shared" ca="1" si="1"/>
        <v>0</v>
      </c>
      <c r="T57" s="255">
        <f ca="1">IF($C57,CoulisseAnalyse!$IJ57,0)</f>
        <v>0</v>
      </c>
      <c r="U57" s="258">
        <f t="shared" ca="1" si="2"/>
        <v>0</v>
      </c>
    </row>
    <row r="58" spans="3:21" ht="14.4" x14ac:dyDescent="0.3">
      <c r="C58" t="b">
        <f ca="1">CoulisseAnalyse!$HT58</f>
        <v>0</v>
      </c>
      <c r="J58" s="277">
        <f t="shared" si="3"/>
        <v>48</v>
      </c>
      <c r="K58" s="270" t="str">
        <f ca="1">IF($C58,CoulisseAnalyse!$ID58,"")</f>
        <v/>
      </c>
      <c r="L58" s="241" t="str">
        <f ca="1">IF($C58,CoulisseAnalyse!$IE58,"")</f>
        <v/>
      </c>
      <c r="M58" s="241" t="str">
        <f ca="1">IF($C58,CoulisseAnalyse!$IF58,"")</f>
        <v/>
      </c>
      <c r="N58" s="262" t="str">
        <f ca="1">IF($C58,CoulisseAnalyse!$IG58,"")</f>
        <v/>
      </c>
      <c r="P58" s="265">
        <f ca="1">IF($C58,CoulisseAnalyse!$IH58,0)</f>
        <v>0</v>
      </c>
      <c r="Q58" s="246">
        <f t="shared" ca="1" si="0"/>
        <v>0</v>
      </c>
      <c r="R58" s="250">
        <f ca="1">IF($C58,CoulisseAnalyse!$II58,0)</f>
        <v>0</v>
      </c>
      <c r="S58" s="251">
        <f t="shared" ca="1" si="1"/>
        <v>0</v>
      </c>
      <c r="T58" s="255">
        <f ca="1">IF($C58,CoulisseAnalyse!$IJ58,0)</f>
        <v>0</v>
      </c>
      <c r="U58" s="258">
        <f t="shared" ca="1" si="2"/>
        <v>0</v>
      </c>
    </row>
    <row r="59" spans="3:21" ht="14.4" x14ac:dyDescent="0.3">
      <c r="C59" t="b">
        <f ca="1">CoulisseAnalyse!$HT59</f>
        <v>0</v>
      </c>
      <c r="J59" s="277">
        <f t="shared" si="3"/>
        <v>49</v>
      </c>
      <c r="K59" s="270" t="str">
        <f ca="1">IF($C59,CoulisseAnalyse!$ID59,"")</f>
        <v/>
      </c>
      <c r="L59" s="241" t="str">
        <f ca="1">IF($C59,CoulisseAnalyse!$IE59,"")</f>
        <v/>
      </c>
      <c r="M59" s="241" t="str">
        <f ca="1">IF($C59,CoulisseAnalyse!$IF59,"")</f>
        <v/>
      </c>
      <c r="N59" s="262" t="str">
        <f ca="1">IF($C59,CoulisseAnalyse!$IG59,"")</f>
        <v/>
      </c>
      <c r="P59" s="265">
        <f ca="1">IF($C59,CoulisseAnalyse!$IH59,0)</f>
        <v>0</v>
      </c>
      <c r="Q59" s="246">
        <f t="shared" ca="1" si="0"/>
        <v>0</v>
      </c>
      <c r="R59" s="250">
        <f ca="1">IF($C59,CoulisseAnalyse!$II59,0)</f>
        <v>0</v>
      </c>
      <c r="S59" s="251">
        <f t="shared" ca="1" si="1"/>
        <v>0</v>
      </c>
      <c r="T59" s="255">
        <f ca="1">IF($C59,CoulisseAnalyse!$IJ59,0)</f>
        <v>0</v>
      </c>
      <c r="U59" s="258">
        <f t="shared" ca="1" si="2"/>
        <v>0</v>
      </c>
    </row>
    <row r="60" spans="3:21" ht="14.4" x14ac:dyDescent="0.3">
      <c r="C60" t="b">
        <f ca="1">CoulisseAnalyse!$HT60</f>
        <v>0</v>
      </c>
      <c r="J60" s="277">
        <f t="shared" si="3"/>
        <v>50</v>
      </c>
      <c r="K60" s="270" t="str">
        <f ca="1">IF($C60,CoulisseAnalyse!$ID60,"")</f>
        <v/>
      </c>
      <c r="L60" s="241" t="str">
        <f ca="1">IF($C60,CoulisseAnalyse!$IE60,"")</f>
        <v/>
      </c>
      <c r="M60" s="241" t="str">
        <f ca="1">IF($C60,CoulisseAnalyse!$IF60,"")</f>
        <v/>
      </c>
      <c r="N60" s="262" t="str">
        <f ca="1">IF($C60,CoulisseAnalyse!$IG60,"")</f>
        <v/>
      </c>
      <c r="P60" s="265">
        <f ca="1">IF($C60,CoulisseAnalyse!$IH60,0)</f>
        <v>0</v>
      </c>
      <c r="Q60" s="246">
        <f t="shared" ca="1" si="0"/>
        <v>0</v>
      </c>
      <c r="R60" s="250">
        <f ca="1">IF($C60,CoulisseAnalyse!$II60,0)</f>
        <v>0</v>
      </c>
      <c r="S60" s="251">
        <f t="shared" ca="1" si="1"/>
        <v>0</v>
      </c>
      <c r="T60" s="255">
        <f ca="1">IF($C60,CoulisseAnalyse!$IJ60,0)</f>
        <v>0</v>
      </c>
      <c r="U60" s="258">
        <f t="shared" ca="1" si="2"/>
        <v>0</v>
      </c>
    </row>
    <row r="61" spans="3:21" ht="14.4" x14ac:dyDescent="0.3">
      <c r="C61" t="b">
        <f ca="1">CoulisseAnalyse!$HT61</f>
        <v>0</v>
      </c>
      <c r="J61" s="277">
        <f t="shared" si="3"/>
        <v>51</v>
      </c>
      <c r="K61" s="270" t="str">
        <f ca="1">IF($C61,CoulisseAnalyse!$ID61,"")</f>
        <v/>
      </c>
      <c r="L61" s="241" t="str">
        <f ca="1">IF($C61,CoulisseAnalyse!$IE61,"")</f>
        <v/>
      </c>
      <c r="M61" s="241" t="str">
        <f ca="1">IF($C61,CoulisseAnalyse!$IF61,"")</f>
        <v/>
      </c>
      <c r="N61" s="262" t="str">
        <f ca="1">IF($C61,CoulisseAnalyse!$IG61,"")</f>
        <v/>
      </c>
      <c r="P61" s="265">
        <f ca="1">IF($C61,CoulisseAnalyse!$IH61,0)</f>
        <v>0</v>
      </c>
      <c r="Q61" s="246">
        <f t="shared" ca="1" si="0"/>
        <v>0</v>
      </c>
      <c r="R61" s="250">
        <f ca="1">IF($C61,CoulisseAnalyse!$II61,0)</f>
        <v>0</v>
      </c>
      <c r="S61" s="251">
        <f t="shared" ca="1" si="1"/>
        <v>0</v>
      </c>
      <c r="T61" s="255">
        <f ca="1">IF($C61,CoulisseAnalyse!$IJ61,0)</f>
        <v>0</v>
      </c>
      <c r="U61" s="258">
        <f t="shared" ca="1" si="2"/>
        <v>0</v>
      </c>
    </row>
    <row r="62" spans="3:21" ht="14.4" x14ac:dyDescent="0.3">
      <c r="C62" t="b">
        <f ca="1">CoulisseAnalyse!$HT62</f>
        <v>0</v>
      </c>
      <c r="J62" s="277">
        <f t="shared" si="3"/>
        <v>52</v>
      </c>
      <c r="K62" s="270" t="str">
        <f ca="1">IF($C62,CoulisseAnalyse!$ID62,"")</f>
        <v/>
      </c>
      <c r="L62" s="241" t="str">
        <f ca="1">IF($C62,CoulisseAnalyse!$IE62,"")</f>
        <v/>
      </c>
      <c r="M62" s="241" t="str">
        <f ca="1">IF($C62,CoulisseAnalyse!$IF62,"")</f>
        <v/>
      </c>
      <c r="N62" s="262" t="str">
        <f ca="1">IF($C62,CoulisseAnalyse!$IG62,"")</f>
        <v/>
      </c>
      <c r="P62" s="265">
        <f ca="1">IF($C62,CoulisseAnalyse!$IH62,0)</f>
        <v>0</v>
      </c>
      <c r="Q62" s="246">
        <f t="shared" ca="1" si="0"/>
        <v>0</v>
      </c>
      <c r="R62" s="250">
        <f ca="1">IF($C62,CoulisseAnalyse!$II62,0)</f>
        <v>0</v>
      </c>
      <c r="S62" s="251">
        <f t="shared" ca="1" si="1"/>
        <v>0</v>
      </c>
      <c r="T62" s="255">
        <f ca="1">IF($C62,CoulisseAnalyse!$IJ62,0)</f>
        <v>0</v>
      </c>
      <c r="U62" s="258">
        <f t="shared" ca="1" si="2"/>
        <v>0</v>
      </c>
    </row>
    <row r="63" spans="3:21" ht="14.4" x14ac:dyDescent="0.3">
      <c r="C63" t="b">
        <f ca="1">CoulisseAnalyse!$HT63</f>
        <v>0</v>
      </c>
      <c r="J63" s="277">
        <f t="shared" si="3"/>
        <v>53</v>
      </c>
      <c r="K63" s="270" t="str">
        <f ca="1">IF($C63,CoulisseAnalyse!$ID63,"")</f>
        <v/>
      </c>
      <c r="L63" s="241" t="str">
        <f ca="1">IF($C63,CoulisseAnalyse!$IE63,"")</f>
        <v/>
      </c>
      <c r="M63" s="241" t="str">
        <f ca="1">IF($C63,CoulisseAnalyse!$IF63,"")</f>
        <v/>
      </c>
      <c r="N63" s="262" t="str">
        <f ca="1">IF($C63,CoulisseAnalyse!$IG63,"")</f>
        <v/>
      </c>
      <c r="P63" s="265">
        <f ca="1">IF($C63,CoulisseAnalyse!$IH63,0)</f>
        <v>0</v>
      </c>
      <c r="Q63" s="246">
        <f t="shared" ca="1" si="0"/>
        <v>0</v>
      </c>
      <c r="R63" s="250">
        <f ca="1">IF($C63,CoulisseAnalyse!$II63,0)</f>
        <v>0</v>
      </c>
      <c r="S63" s="251">
        <f t="shared" ca="1" si="1"/>
        <v>0</v>
      </c>
      <c r="T63" s="255">
        <f ca="1">IF($C63,CoulisseAnalyse!$IJ63,0)</f>
        <v>0</v>
      </c>
      <c r="U63" s="258">
        <f t="shared" ca="1" si="2"/>
        <v>0</v>
      </c>
    </row>
    <row r="64" spans="3:21" ht="14.4" x14ac:dyDescent="0.3">
      <c r="C64" t="b">
        <f ca="1">CoulisseAnalyse!$HT64</f>
        <v>0</v>
      </c>
      <c r="J64" s="277">
        <f t="shared" si="3"/>
        <v>54</v>
      </c>
      <c r="K64" s="270" t="str">
        <f ca="1">IF($C64,CoulisseAnalyse!$ID64,"")</f>
        <v/>
      </c>
      <c r="L64" s="241" t="str">
        <f ca="1">IF($C64,CoulisseAnalyse!$IE64,"")</f>
        <v/>
      </c>
      <c r="M64" s="241" t="str">
        <f ca="1">IF($C64,CoulisseAnalyse!$IF64,"")</f>
        <v/>
      </c>
      <c r="N64" s="262" t="str">
        <f ca="1">IF($C64,CoulisseAnalyse!$IG64,"")</f>
        <v/>
      </c>
      <c r="P64" s="265">
        <f ca="1">IF($C64,CoulisseAnalyse!$IH64,0)</f>
        <v>0</v>
      </c>
      <c r="Q64" s="246">
        <f t="shared" ca="1" si="0"/>
        <v>0</v>
      </c>
      <c r="R64" s="250">
        <f ca="1">IF($C64,CoulisseAnalyse!$II64,0)</f>
        <v>0</v>
      </c>
      <c r="S64" s="251">
        <f t="shared" ca="1" si="1"/>
        <v>0</v>
      </c>
      <c r="T64" s="255">
        <f ca="1">IF($C64,CoulisseAnalyse!$IJ64,0)</f>
        <v>0</v>
      </c>
      <c r="U64" s="258">
        <f t="shared" ca="1" si="2"/>
        <v>0</v>
      </c>
    </row>
    <row r="65" spans="3:21" ht="14.4" x14ac:dyDescent="0.3">
      <c r="C65" t="b">
        <f ca="1">CoulisseAnalyse!$HT65</f>
        <v>0</v>
      </c>
      <c r="J65" s="277">
        <f t="shared" si="3"/>
        <v>55</v>
      </c>
      <c r="K65" s="270" t="str">
        <f ca="1">IF($C65,CoulisseAnalyse!$ID65,"")</f>
        <v/>
      </c>
      <c r="L65" s="241" t="str">
        <f ca="1">IF($C65,CoulisseAnalyse!$IE65,"")</f>
        <v/>
      </c>
      <c r="M65" s="241" t="str">
        <f ca="1">IF($C65,CoulisseAnalyse!$IF65,"")</f>
        <v/>
      </c>
      <c r="N65" s="262" t="str">
        <f ca="1">IF($C65,CoulisseAnalyse!$IG65,"")</f>
        <v/>
      </c>
      <c r="P65" s="265">
        <f ca="1">IF($C65,CoulisseAnalyse!$IH65,0)</f>
        <v>0</v>
      </c>
      <c r="Q65" s="246">
        <f t="shared" ca="1" si="0"/>
        <v>0</v>
      </c>
      <c r="R65" s="250">
        <f ca="1">IF($C65,CoulisseAnalyse!$II65,0)</f>
        <v>0</v>
      </c>
      <c r="S65" s="251">
        <f t="shared" ca="1" si="1"/>
        <v>0</v>
      </c>
      <c r="T65" s="255">
        <f ca="1">IF($C65,CoulisseAnalyse!$IJ65,0)</f>
        <v>0</v>
      </c>
      <c r="U65" s="258">
        <f t="shared" ca="1" si="2"/>
        <v>0</v>
      </c>
    </row>
    <row r="66" spans="3:21" ht="14.4" x14ac:dyDescent="0.3">
      <c r="C66" t="b">
        <f ca="1">CoulisseAnalyse!$HT66</f>
        <v>0</v>
      </c>
      <c r="J66" s="277">
        <f t="shared" si="3"/>
        <v>56</v>
      </c>
      <c r="K66" s="270" t="str">
        <f ca="1">IF($C66,CoulisseAnalyse!$ID66,"")</f>
        <v/>
      </c>
      <c r="L66" s="241" t="str">
        <f ca="1">IF($C66,CoulisseAnalyse!$IE66,"")</f>
        <v/>
      </c>
      <c r="M66" s="241" t="str">
        <f ca="1">IF($C66,CoulisseAnalyse!$IF66,"")</f>
        <v/>
      </c>
      <c r="N66" s="262" t="str">
        <f ca="1">IF($C66,CoulisseAnalyse!$IG66,"")</f>
        <v/>
      </c>
      <c r="P66" s="265">
        <f ca="1">IF($C66,CoulisseAnalyse!$IH66,0)</f>
        <v>0</v>
      </c>
      <c r="Q66" s="246">
        <f t="shared" ca="1" si="0"/>
        <v>0</v>
      </c>
      <c r="R66" s="250">
        <f ca="1">IF($C66,CoulisseAnalyse!$II66,0)</f>
        <v>0</v>
      </c>
      <c r="S66" s="251">
        <f t="shared" ca="1" si="1"/>
        <v>0</v>
      </c>
      <c r="T66" s="255">
        <f ca="1">IF($C66,CoulisseAnalyse!$IJ66,0)</f>
        <v>0</v>
      </c>
      <c r="U66" s="258">
        <f t="shared" ca="1" si="2"/>
        <v>0</v>
      </c>
    </row>
    <row r="67" spans="3:21" ht="14.4" x14ac:dyDescent="0.3">
      <c r="C67" t="b">
        <f ca="1">CoulisseAnalyse!$HT67</f>
        <v>0</v>
      </c>
      <c r="J67" s="277">
        <f t="shared" si="3"/>
        <v>57</v>
      </c>
      <c r="K67" s="270" t="str">
        <f ca="1">IF($C67,CoulisseAnalyse!$ID67,"")</f>
        <v/>
      </c>
      <c r="L67" s="241" t="str">
        <f ca="1">IF($C67,CoulisseAnalyse!$IE67,"")</f>
        <v/>
      </c>
      <c r="M67" s="241" t="str">
        <f ca="1">IF($C67,CoulisseAnalyse!$IF67,"")</f>
        <v/>
      </c>
      <c r="N67" s="262" t="str">
        <f ca="1">IF($C67,CoulisseAnalyse!$IG67,"")</f>
        <v/>
      </c>
      <c r="P67" s="265">
        <f ca="1">IF($C67,CoulisseAnalyse!$IH67,0)</f>
        <v>0</v>
      </c>
      <c r="Q67" s="246">
        <f t="shared" ca="1" si="0"/>
        <v>0</v>
      </c>
      <c r="R67" s="250">
        <f ca="1">IF($C67,CoulisseAnalyse!$II67,0)</f>
        <v>0</v>
      </c>
      <c r="S67" s="251">
        <f t="shared" ca="1" si="1"/>
        <v>0</v>
      </c>
      <c r="T67" s="255">
        <f ca="1">IF($C67,CoulisseAnalyse!$IJ67,0)</f>
        <v>0</v>
      </c>
      <c r="U67" s="258">
        <f t="shared" ca="1" si="2"/>
        <v>0</v>
      </c>
    </row>
    <row r="68" spans="3:21" ht="14.4" x14ac:dyDescent="0.3">
      <c r="C68" t="b">
        <f ca="1">CoulisseAnalyse!$HT68</f>
        <v>0</v>
      </c>
      <c r="J68" s="277">
        <f t="shared" si="3"/>
        <v>58</v>
      </c>
      <c r="K68" s="270" t="str">
        <f ca="1">IF($C68,CoulisseAnalyse!$ID68,"")</f>
        <v/>
      </c>
      <c r="L68" s="241" t="str">
        <f ca="1">IF($C68,CoulisseAnalyse!$IE68,"")</f>
        <v/>
      </c>
      <c r="M68" s="241" t="str">
        <f ca="1">IF($C68,CoulisseAnalyse!$IF68,"")</f>
        <v/>
      </c>
      <c r="N68" s="262" t="str">
        <f ca="1">IF($C68,CoulisseAnalyse!$IG68,"")</f>
        <v/>
      </c>
      <c r="P68" s="265">
        <f ca="1">IF($C68,CoulisseAnalyse!$IH68,0)</f>
        <v>0</v>
      </c>
      <c r="Q68" s="246">
        <f t="shared" ca="1" si="0"/>
        <v>0</v>
      </c>
      <c r="R68" s="250">
        <f ca="1">IF($C68,CoulisseAnalyse!$II68,0)</f>
        <v>0</v>
      </c>
      <c r="S68" s="251">
        <f t="shared" ca="1" si="1"/>
        <v>0</v>
      </c>
      <c r="T68" s="255">
        <f ca="1">IF($C68,CoulisseAnalyse!$IJ68,0)</f>
        <v>0</v>
      </c>
      <c r="U68" s="258">
        <f t="shared" ca="1" si="2"/>
        <v>0</v>
      </c>
    </row>
    <row r="69" spans="3:21" ht="14.4" x14ac:dyDescent="0.3">
      <c r="C69" t="b">
        <f ca="1">CoulisseAnalyse!$HT69</f>
        <v>0</v>
      </c>
      <c r="J69" s="277">
        <f t="shared" si="3"/>
        <v>59</v>
      </c>
      <c r="K69" s="270" t="str">
        <f ca="1">IF($C69,CoulisseAnalyse!$ID69,"")</f>
        <v/>
      </c>
      <c r="L69" s="241" t="str">
        <f ca="1">IF($C69,CoulisseAnalyse!$IE69,"")</f>
        <v/>
      </c>
      <c r="M69" s="241" t="str">
        <f ca="1">IF($C69,CoulisseAnalyse!$IF69,"")</f>
        <v/>
      </c>
      <c r="N69" s="262" t="str">
        <f ca="1">IF($C69,CoulisseAnalyse!$IG69,"")</f>
        <v/>
      </c>
      <c r="P69" s="265">
        <f ca="1">IF($C69,CoulisseAnalyse!$IH69,0)</f>
        <v>0</v>
      </c>
      <c r="Q69" s="246">
        <f t="shared" ca="1" si="0"/>
        <v>0</v>
      </c>
      <c r="R69" s="250">
        <f ca="1">IF($C69,CoulisseAnalyse!$II69,0)</f>
        <v>0</v>
      </c>
      <c r="S69" s="251">
        <f t="shared" ca="1" si="1"/>
        <v>0</v>
      </c>
      <c r="T69" s="255">
        <f ca="1">IF($C69,CoulisseAnalyse!$IJ69,0)</f>
        <v>0</v>
      </c>
      <c r="U69" s="258">
        <f t="shared" ca="1" si="2"/>
        <v>0</v>
      </c>
    </row>
    <row r="70" spans="3:21" ht="14.4" x14ac:dyDescent="0.3">
      <c r="C70" t="b">
        <f ca="1">CoulisseAnalyse!$HT70</f>
        <v>0</v>
      </c>
      <c r="J70" s="277">
        <f t="shared" si="3"/>
        <v>60</v>
      </c>
      <c r="K70" s="270" t="str">
        <f ca="1">IF($C70,CoulisseAnalyse!$ID70,"")</f>
        <v/>
      </c>
      <c r="L70" s="241" t="str">
        <f ca="1">IF($C70,CoulisseAnalyse!$IE70,"")</f>
        <v/>
      </c>
      <c r="M70" s="241" t="str">
        <f ca="1">IF($C70,CoulisseAnalyse!$IF70,"")</f>
        <v/>
      </c>
      <c r="N70" s="262" t="str">
        <f ca="1">IF($C70,CoulisseAnalyse!$IG70,"")</f>
        <v/>
      </c>
      <c r="P70" s="265">
        <f ca="1">IF($C70,CoulisseAnalyse!$IH70,0)</f>
        <v>0</v>
      </c>
      <c r="Q70" s="246">
        <f t="shared" ca="1" si="0"/>
        <v>0</v>
      </c>
      <c r="R70" s="250">
        <f ca="1">IF($C70,CoulisseAnalyse!$II70,0)</f>
        <v>0</v>
      </c>
      <c r="S70" s="251">
        <f t="shared" ca="1" si="1"/>
        <v>0</v>
      </c>
      <c r="T70" s="255">
        <f ca="1">IF($C70,CoulisseAnalyse!$IJ70,0)</f>
        <v>0</v>
      </c>
      <c r="U70" s="258">
        <f t="shared" ca="1" si="2"/>
        <v>0</v>
      </c>
    </row>
    <row r="71" spans="3:21" ht="14.4" x14ac:dyDescent="0.3">
      <c r="C71" t="b">
        <f ca="1">CoulisseAnalyse!$HT71</f>
        <v>0</v>
      </c>
      <c r="J71" s="277">
        <f t="shared" si="3"/>
        <v>61</v>
      </c>
      <c r="K71" s="270" t="str">
        <f ca="1">IF($C71,CoulisseAnalyse!$ID71,"")</f>
        <v/>
      </c>
      <c r="L71" s="241" t="str">
        <f ca="1">IF($C71,CoulisseAnalyse!$IE71,"")</f>
        <v/>
      </c>
      <c r="M71" s="241" t="str">
        <f ca="1">IF($C71,CoulisseAnalyse!$IF71,"")</f>
        <v/>
      </c>
      <c r="N71" s="262" t="str">
        <f ca="1">IF($C71,CoulisseAnalyse!$IG71,"")</f>
        <v/>
      </c>
      <c r="P71" s="265">
        <f ca="1">IF($C71,CoulisseAnalyse!$IH71,0)</f>
        <v>0</v>
      </c>
      <c r="Q71" s="246">
        <f t="shared" ca="1" si="0"/>
        <v>0</v>
      </c>
      <c r="R71" s="250">
        <f ca="1">IF($C71,CoulisseAnalyse!$II71,0)</f>
        <v>0</v>
      </c>
      <c r="S71" s="251">
        <f t="shared" ca="1" si="1"/>
        <v>0</v>
      </c>
      <c r="T71" s="255">
        <f ca="1">IF($C71,CoulisseAnalyse!$IJ71,0)</f>
        <v>0</v>
      </c>
      <c r="U71" s="258">
        <f t="shared" ca="1" si="2"/>
        <v>0</v>
      </c>
    </row>
    <row r="72" spans="3:21" ht="14.4" x14ac:dyDescent="0.3">
      <c r="C72" t="b">
        <f ca="1">CoulisseAnalyse!$HT72</f>
        <v>0</v>
      </c>
      <c r="J72" s="277">
        <f t="shared" si="3"/>
        <v>62</v>
      </c>
      <c r="K72" s="270" t="str">
        <f ca="1">IF($C72,CoulisseAnalyse!$ID72,"")</f>
        <v/>
      </c>
      <c r="L72" s="241" t="str">
        <f ca="1">IF($C72,CoulisseAnalyse!$IE72,"")</f>
        <v/>
      </c>
      <c r="M72" s="241" t="str">
        <f ca="1">IF($C72,CoulisseAnalyse!$IF72,"")</f>
        <v/>
      </c>
      <c r="N72" s="262" t="str">
        <f ca="1">IF($C72,CoulisseAnalyse!$IG72,"")</f>
        <v/>
      </c>
      <c r="P72" s="265">
        <f ca="1">IF($C72,CoulisseAnalyse!$IH72,0)</f>
        <v>0</v>
      </c>
      <c r="Q72" s="246">
        <f t="shared" ca="1" si="0"/>
        <v>0</v>
      </c>
      <c r="R72" s="250">
        <f ca="1">IF($C72,CoulisseAnalyse!$II72,0)</f>
        <v>0</v>
      </c>
      <c r="S72" s="251">
        <f t="shared" ca="1" si="1"/>
        <v>0</v>
      </c>
      <c r="T72" s="255">
        <f ca="1">IF($C72,CoulisseAnalyse!$IJ72,0)</f>
        <v>0</v>
      </c>
      <c r="U72" s="258">
        <f t="shared" ca="1" si="2"/>
        <v>0</v>
      </c>
    </row>
    <row r="73" spans="3:21" ht="14.4" x14ac:dyDescent="0.3">
      <c r="C73" t="b">
        <f ca="1">CoulisseAnalyse!$HT73</f>
        <v>0</v>
      </c>
      <c r="J73" s="277">
        <f t="shared" si="3"/>
        <v>63</v>
      </c>
      <c r="K73" s="270" t="str">
        <f ca="1">IF($C73,CoulisseAnalyse!$ID73,"")</f>
        <v/>
      </c>
      <c r="L73" s="241" t="str">
        <f ca="1">IF($C73,CoulisseAnalyse!$IE73,"")</f>
        <v/>
      </c>
      <c r="M73" s="241" t="str">
        <f ca="1">IF($C73,CoulisseAnalyse!$IF73,"")</f>
        <v/>
      </c>
      <c r="N73" s="262" t="str">
        <f ca="1">IF($C73,CoulisseAnalyse!$IG73,"")</f>
        <v/>
      </c>
      <c r="P73" s="265">
        <f ca="1">IF($C73,CoulisseAnalyse!$IH73,0)</f>
        <v>0</v>
      </c>
      <c r="Q73" s="246">
        <f t="shared" ca="1" si="0"/>
        <v>0</v>
      </c>
      <c r="R73" s="250">
        <f ca="1">IF($C73,CoulisseAnalyse!$II73,0)</f>
        <v>0</v>
      </c>
      <c r="S73" s="251">
        <f t="shared" ca="1" si="1"/>
        <v>0</v>
      </c>
      <c r="T73" s="255">
        <f ca="1">IF($C73,CoulisseAnalyse!$IJ73,0)</f>
        <v>0</v>
      </c>
      <c r="U73" s="258">
        <f t="shared" ca="1" si="2"/>
        <v>0</v>
      </c>
    </row>
    <row r="74" spans="3:21" ht="14.4" x14ac:dyDescent="0.3">
      <c r="C74" t="b">
        <f ca="1">CoulisseAnalyse!$HT74</f>
        <v>0</v>
      </c>
      <c r="J74" s="277">
        <f t="shared" si="3"/>
        <v>64</v>
      </c>
      <c r="K74" s="270" t="str">
        <f ca="1">IF($C74,CoulisseAnalyse!$ID74,"")</f>
        <v/>
      </c>
      <c r="L74" s="241" t="str">
        <f ca="1">IF($C74,CoulisseAnalyse!$IE74,"")</f>
        <v/>
      </c>
      <c r="M74" s="241" t="str">
        <f ca="1">IF($C74,CoulisseAnalyse!$IF74,"")</f>
        <v/>
      </c>
      <c r="N74" s="262" t="str">
        <f ca="1">IF($C74,CoulisseAnalyse!$IG74,"")</f>
        <v/>
      </c>
      <c r="P74" s="265">
        <f ca="1">IF($C74,CoulisseAnalyse!$IH74,0)</f>
        <v>0</v>
      </c>
      <c r="Q74" s="246">
        <f t="shared" ca="1" si="0"/>
        <v>0</v>
      </c>
      <c r="R74" s="250">
        <f ca="1">IF($C74,CoulisseAnalyse!$II74,0)</f>
        <v>0</v>
      </c>
      <c r="S74" s="251">
        <f t="shared" ca="1" si="1"/>
        <v>0</v>
      </c>
      <c r="T74" s="255">
        <f ca="1">IF($C74,CoulisseAnalyse!$IJ74,0)</f>
        <v>0</v>
      </c>
      <c r="U74" s="258">
        <f t="shared" ca="1" si="2"/>
        <v>0</v>
      </c>
    </row>
    <row r="75" spans="3:21" ht="14.4" x14ac:dyDescent="0.3">
      <c r="C75" t="b">
        <f ca="1">CoulisseAnalyse!$HT75</f>
        <v>0</v>
      </c>
      <c r="J75" s="277">
        <f t="shared" si="3"/>
        <v>65</v>
      </c>
      <c r="K75" s="270" t="str">
        <f ca="1">IF($C75,CoulisseAnalyse!$ID75,"")</f>
        <v/>
      </c>
      <c r="L75" s="241" t="str">
        <f ca="1">IF($C75,CoulisseAnalyse!$IE75,"")</f>
        <v/>
      </c>
      <c r="M75" s="241" t="str">
        <f ca="1">IF($C75,CoulisseAnalyse!$IF75,"")</f>
        <v/>
      </c>
      <c r="N75" s="262" t="str">
        <f ca="1">IF($C75,CoulisseAnalyse!$IG75,"")</f>
        <v/>
      </c>
      <c r="P75" s="265">
        <f ca="1">IF($C75,CoulisseAnalyse!$IH75,0)</f>
        <v>0</v>
      </c>
      <c r="Q75" s="246">
        <f t="shared" ca="1" si="0"/>
        <v>0</v>
      </c>
      <c r="R75" s="250">
        <f ca="1">IF($C75,CoulisseAnalyse!$II75,0)</f>
        <v>0</v>
      </c>
      <c r="S75" s="251">
        <f t="shared" ca="1" si="1"/>
        <v>0</v>
      </c>
      <c r="T75" s="255">
        <f ca="1">IF($C75,CoulisseAnalyse!$IJ75,0)</f>
        <v>0</v>
      </c>
      <c r="U75" s="258">
        <f t="shared" ca="1" si="2"/>
        <v>0</v>
      </c>
    </row>
    <row r="76" spans="3:21" ht="14.4" x14ac:dyDescent="0.3">
      <c r="C76" t="b">
        <f ca="1">CoulisseAnalyse!$HT76</f>
        <v>0</v>
      </c>
      <c r="J76" s="277">
        <f t="shared" si="3"/>
        <v>66</v>
      </c>
      <c r="K76" s="270" t="str">
        <f ca="1">IF($C76,CoulisseAnalyse!$ID76,"")</f>
        <v/>
      </c>
      <c r="L76" s="241" t="str">
        <f ca="1">IF($C76,CoulisseAnalyse!$IE76,"")</f>
        <v/>
      </c>
      <c r="M76" s="241" t="str">
        <f ca="1">IF($C76,CoulisseAnalyse!$IF76,"")</f>
        <v/>
      </c>
      <c r="N76" s="262" t="str">
        <f ca="1">IF($C76,CoulisseAnalyse!$IG76,"")</f>
        <v/>
      </c>
      <c r="P76" s="265">
        <f ca="1">IF($C76,CoulisseAnalyse!$IH76,0)</f>
        <v>0</v>
      </c>
      <c r="Q76" s="246">
        <f t="shared" ref="Q76:Q103" ca="1" si="4">$P76/$P$9</f>
        <v>0</v>
      </c>
      <c r="R76" s="250">
        <f ca="1">IF($C76,CoulisseAnalyse!$II76,0)</f>
        <v>0</v>
      </c>
      <c r="S76" s="251">
        <f t="shared" ref="S76:S103" ca="1" si="5">$R76/$R$9</f>
        <v>0</v>
      </c>
      <c r="T76" s="255">
        <f ca="1">IF($C76,CoulisseAnalyse!$IJ76,0)</f>
        <v>0</v>
      </c>
      <c r="U76" s="258">
        <f t="shared" ref="U76:U103" ca="1" si="6">$T76/$T$9</f>
        <v>0</v>
      </c>
    </row>
    <row r="77" spans="3:21" ht="14.4" x14ac:dyDescent="0.3">
      <c r="C77" t="b">
        <f ca="1">CoulisseAnalyse!$HT77</f>
        <v>0</v>
      </c>
      <c r="J77" s="277">
        <f t="shared" ref="J77:J103" si="7">+J76+1</f>
        <v>67</v>
      </c>
      <c r="K77" s="270" t="str">
        <f ca="1">IF($C77,CoulisseAnalyse!$ID77,"")</f>
        <v/>
      </c>
      <c r="L77" s="241" t="str">
        <f ca="1">IF($C77,CoulisseAnalyse!$IE77,"")</f>
        <v/>
      </c>
      <c r="M77" s="241" t="str">
        <f ca="1">IF($C77,CoulisseAnalyse!$IF77,"")</f>
        <v/>
      </c>
      <c r="N77" s="262" t="str">
        <f ca="1">IF($C77,CoulisseAnalyse!$IG77,"")</f>
        <v/>
      </c>
      <c r="P77" s="265">
        <f ca="1">IF($C77,CoulisseAnalyse!$IH77,0)</f>
        <v>0</v>
      </c>
      <c r="Q77" s="246">
        <f t="shared" ca="1" si="4"/>
        <v>0</v>
      </c>
      <c r="R77" s="250">
        <f ca="1">IF($C77,CoulisseAnalyse!$II77,0)</f>
        <v>0</v>
      </c>
      <c r="S77" s="251">
        <f t="shared" ca="1" si="5"/>
        <v>0</v>
      </c>
      <c r="T77" s="255">
        <f ca="1">IF($C77,CoulisseAnalyse!$IJ77,0)</f>
        <v>0</v>
      </c>
      <c r="U77" s="258">
        <f t="shared" ca="1" si="6"/>
        <v>0</v>
      </c>
    </row>
    <row r="78" spans="3:21" ht="14.4" x14ac:dyDescent="0.3">
      <c r="C78" t="b">
        <f ca="1">CoulisseAnalyse!$HT78</f>
        <v>0</v>
      </c>
      <c r="J78" s="277">
        <f t="shared" si="7"/>
        <v>68</v>
      </c>
      <c r="K78" s="270" t="str">
        <f ca="1">IF($C78,CoulisseAnalyse!$ID78,"")</f>
        <v/>
      </c>
      <c r="L78" s="241" t="str">
        <f ca="1">IF($C78,CoulisseAnalyse!$IE78,"")</f>
        <v/>
      </c>
      <c r="M78" s="241" t="str">
        <f ca="1">IF($C78,CoulisseAnalyse!$IF78,"")</f>
        <v/>
      </c>
      <c r="N78" s="262" t="str">
        <f ca="1">IF($C78,CoulisseAnalyse!$IG78,"")</f>
        <v/>
      </c>
      <c r="P78" s="265">
        <f ca="1">IF($C78,CoulisseAnalyse!$IH78,0)</f>
        <v>0</v>
      </c>
      <c r="Q78" s="246">
        <f t="shared" ca="1" si="4"/>
        <v>0</v>
      </c>
      <c r="R78" s="250">
        <f ca="1">IF($C78,CoulisseAnalyse!$II78,0)</f>
        <v>0</v>
      </c>
      <c r="S78" s="251">
        <f t="shared" ca="1" si="5"/>
        <v>0</v>
      </c>
      <c r="T78" s="255">
        <f ca="1">IF($C78,CoulisseAnalyse!$IJ78,0)</f>
        <v>0</v>
      </c>
      <c r="U78" s="258">
        <f t="shared" ca="1" si="6"/>
        <v>0</v>
      </c>
    </row>
    <row r="79" spans="3:21" ht="14.4" x14ac:dyDescent="0.3">
      <c r="C79" t="b">
        <f ca="1">CoulisseAnalyse!$HT79</f>
        <v>0</v>
      </c>
      <c r="J79" s="277">
        <f t="shared" si="7"/>
        <v>69</v>
      </c>
      <c r="K79" s="270" t="str">
        <f ca="1">IF($C79,CoulisseAnalyse!$ID79,"")</f>
        <v/>
      </c>
      <c r="L79" s="241" t="str">
        <f ca="1">IF($C79,CoulisseAnalyse!$IE79,"")</f>
        <v/>
      </c>
      <c r="M79" s="241" t="str">
        <f ca="1">IF($C79,CoulisseAnalyse!$IF79,"")</f>
        <v/>
      </c>
      <c r="N79" s="262" t="str">
        <f ca="1">IF($C79,CoulisseAnalyse!$IG79,"")</f>
        <v/>
      </c>
      <c r="P79" s="265">
        <f ca="1">IF($C79,CoulisseAnalyse!$IH79,0)</f>
        <v>0</v>
      </c>
      <c r="Q79" s="246">
        <f t="shared" ca="1" si="4"/>
        <v>0</v>
      </c>
      <c r="R79" s="250">
        <f ca="1">IF($C79,CoulisseAnalyse!$II79,0)</f>
        <v>0</v>
      </c>
      <c r="S79" s="251">
        <f t="shared" ca="1" si="5"/>
        <v>0</v>
      </c>
      <c r="T79" s="255">
        <f ca="1">IF($C79,CoulisseAnalyse!$IJ79,0)</f>
        <v>0</v>
      </c>
      <c r="U79" s="258">
        <f t="shared" ca="1" si="6"/>
        <v>0</v>
      </c>
    </row>
    <row r="80" spans="3:21" ht="14.4" x14ac:dyDescent="0.3">
      <c r="C80" t="b">
        <f ca="1">CoulisseAnalyse!$HT80</f>
        <v>0</v>
      </c>
      <c r="J80" s="277">
        <f t="shared" si="7"/>
        <v>70</v>
      </c>
      <c r="K80" s="270" t="str">
        <f ca="1">IF($C80,CoulisseAnalyse!$ID80,"")</f>
        <v/>
      </c>
      <c r="L80" s="241" t="str">
        <f ca="1">IF($C80,CoulisseAnalyse!$IE80,"")</f>
        <v/>
      </c>
      <c r="M80" s="241" t="str">
        <f ca="1">IF($C80,CoulisseAnalyse!$IF80,"")</f>
        <v/>
      </c>
      <c r="N80" s="262" t="str">
        <f ca="1">IF($C80,CoulisseAnalyse!$IG80,"")</f>
        <v/>
      </c>
      <c r="P80" s="265">
        <f ca="1">IF($C80,CoulisseAnalyse!$IH80,0)</f>
        <v>0</v>
      </c>
      <c r="Q80" s="246">
        <f t="shared" ca="1" si="4"/>
        <v>0</v>
      </c>
      <c r="R80" s="250">
        <f ca="1">IF($C80,CoulisseAnalyse!$II80,0)</f>
        <v>0</v>
      </c>
      <c r="S80" s="251">
        <f t="shared" ca="1" si="5"/>
        <v>0</v>
      </c>
      <c r="T80" s="255">
        <f ca="1">IF($C80,CoulisseAnalyse!$IJ80,0)</f>
        <v>0</v>
      </c>
      <c r="U80" s="258">
        <f t="shared" ca="1" si="6"/>
        <v>0</v>
      </c>
    </row>
    <row r="81" spans="3:21" ht="14.4" x14ac:dyDescent="0.3">
      <c r="C81" t="b">
        <f ca="1">CoulisseAnalyse!$HT81</f>
        <v>0</v>
      </c>
      <c r="J81" s="277">
        <f t="shared" si="7"/>
        <v>71</v>
      </c>
      <c r="K81" s="270" t="str">
        <f ca="1">IF($C81,CoulisseAnalyse!$ID81,"")</f>
        <v/>
      </c>
      <c r="L81" s="241" t="str">
        <f ca="1">IF($C81,CoulisseAnalyse!$IE81,"")</f>
        <v/>
      </c>
      <c r="M81" s="241" t="str">
        <f ca="1">IF($C81,CoulisseAnalyse!$IF81,"")</f>
        <v/>
      </c>
      <c r="N81" s="262" t="str">
        <f ca="1">IF($C81,CoulisseAnalyse!$IG81,"")</f>
        <v/>
      </c>
      <c r="P81" s="265">
        <f ca="1">IF($C81,CoulisseAnalyse!$IH81,0)</f>
        <v>0</v>
      </c>
      <c r="Q81" s="246">
        <f t="shared" ca="1" si="4"/>
        <v>0</v>
      </c>
      <c r="R81" s="250">
        <f ca="1">IF($C81,CoulisseAnalyse!$II81,0)</f>
        <v>0</v>
      </c>
      <c r="S81" s="251">
        <f t="shared" ca="1" si="5"/>
        <v>0</v>
      </c>
      <c r="T81" s="255">
        <f ca="1">IF($C81,CoulisseAnalyse!$IJ81,0)</f>
        <v>0</v>
      </c>
      <c r="U81" s="258">
        <f t="shared" ca="1" si="6"/>
        <v>0</v>
      </c>
    </row>
    <row r="82" spans="3:21" ht="14.4" x14ac:dyDescent="0.3">
      <c r="C82" t="b">
        <f ca="1">CoulisseAnalyse!$HT82</f>
        <v>0</v>
      </c>
      <c r="J82" s="277">
        <f t="shared" si="7"/>
        <v>72</v>
      </c>
      <c r="K82" s="270" t="str">
        <f ca="1">IF($C82,CoulisseAnalyse!$ID82,"")</f>
        <v/>
      </c>
      <c r="L82" s="241" t="str">
        <f ca="1">IF($C82,CoulisseAnalyse!$IE82,"")</f>
        <v/>
      </c>
      <c r="M82" s="241" t="str">
        <f ca="1">IF($C82,CoulisseAnalyse!$IF82,"")</f>
        <v/>
      </c>
      <c r="N82" s="262" t="str">
        <f ca="1">IF($C82,CoulisseAnalyse!$IG82,"")</f>
        <v/>
      </c>
      <c r="P82" s="265">
        <f ca="1">IF($C82,CoulisseAnalyse!$IH82,0)</f>
        <v>0</v>
      </c>
      <c r="Q82" s="246">
        <f t="shared" ca="1" si="4"/>
        <v>0</v>
      </c>
      <c r="R82" s="250">
        <f ca="1">IF($C82,CoulisseAnalyse!$II82,0)</f>
        <v>0</v>
      </c>
      <c r="S82" s="251">
        <f t="shared" ca="1" si="5"/>
        <v>0</v>
      </c>
      <c r="T82" s="255">
        <f ca="1">IF($C82,CoulisseAnalyse!$IJ82,0)</f>
        <v>0</v>
      </c>
      <c r="U82" s="258">
        <f t="shared" ca="1" si="6"/>
        <v>0</v>
      </c>
    </row>
    <row r="83" spans="3:21" ht="14.4" x14ac:dyDescent="0.3">
      <c r="C83" t="b">
        <f ca="1">CoulisseAnalyse!$HT83</f>
        <v>0</v>
      </c>
      <c r="J83" s="277">
        <f t="shared" si="7"/>
        <v>73</v>
      </c>
      <c r="K83" s="270" t="str">
        <f ca="1">IF($C83,CoulisseAnalyse!$ID83,"")</f>
        <v/>
      </c>
      <c r="L83" s="241" t="str">
        <f ca="1">IF($C83,CoulisseAnalyse!$IE83,"")</f>
        <v/>
      </c>
      <c r="M83" s="241" t="str">
        <f ca="1">IF($C83,CoulisseAnalyse!$IF83,"")</f>
        <v/>
      </c>
      <c r="N83" s="262" t="str">
        <f ca="1">IF($C83,CoulisseAnalyse!$IG83,"")</f>
        <v/>
      </c>
      <c r="P83" s="265">
        <f ca="1">IF($C83,CoulisseAnalyse!$IH83,0)</f>
        <v>0</v>
      </c>
      <c r="Q83" s="246">
        <f t="shared" ca="1" si="4"/>
        <v>0</v>
      </c>
      <c r="R83" s="250">
        <f ca="1">IF($C83,CoulisseAnalyse!$II83,0)</f>
        <v>0</v>
      </c>
      <c r="S83" s="251">
        <f t="shared" ca="1" si="5"/>
        <v>0</v>
      </c>
      <c r="T83" s="255">
        <f ca="1">IF($C83,CoulisseAnalyse!$IJ83,0)</f>
        <v>0</v>
      </c>
      <c r="U83" s="258">
        <f t="shared" ca="1" si="6"/>
        <v>0</v>
      </c>
    </row>
    <row r="84" spans="3:21" ht="14.4" x14ac:dyDescent="0.3">
      <c r="C84" t="b">
        <f ca="1">CoulisseAnalyse!$HT84</f>
        <v>0</v>
      </c>
      <c r="J84" s="277">
        <f t="shared" si="7"/>
        <v>74</v>
      </c>
      <c r="K84" s="270" t="str">
        <f ca="1">IF($C84,CoulisseAnalyse!$ID84,"")</f>
        <v/>
      </c>
      <c r="L84" s="241" t="str">
        <f ca="1">IF($C84,CoulisseAnalyse!$IE84,"")</f>
        <v/>
      </c>
      <c r="M84" s="241" t="str">
        <f ca="1">IF($C84,CoulisseAnalyse!$IF84,"")</f>
        <v/>
      </c>
      <c r="N84" s="262" t="str">
        <f ca="1">IF($C84,CoulisseAnalyse!$IG84,"")</f>
        <v/>
      </c>
      <c r="P84" s="265">
        <f ca="1">IF($C84,CoulisseAnalyse!$IH84,0)</f>
        <v>0</v>
      </c>
      <c r="Q84" s="246">
        <f t="shared" ca="1" si="4"/>
        <v>0</v>
      </c>
      <c r="R84" s="250">
        <f ca="1">IF($C84,CoulisseAnalyse!$II84,0)</f>
        <v>0</v>
      </c>
      <c r="S84" s="251">
        <f t="shared" ca="1" si="5"/>
        <v>0</v>
      </c>
      <c r="T84" s="255">
        <f ca="1">IF($C84,CoulisseAnalyse!$IJ84,0)</f>
        <v>0</v>
      </c>
      <c r="U84" s="258">
        <f t="shared" ca="1" si="6"/>
        <v>0</v>
      </c>
    </row>
    <row r="85" spans="3:21" ht="14.4" x14ac:dyDescent="0.3">
      <c r="C85" t="b">
        <f ca="1">CoulisseAnalyse!$HT85</f>
        <v>0</v>
      </c>
      <c r="J85" s="277">
        <f t="shared" si="7"/>
        <v>75</v>
      </c>
      <c r="K85" s="270" t="str">
        <f ca="1">IF($C85,CoulisseAnalyse!$ID85,"")</f>
        <v/>
      </c>
      <c r="L85" s="241" t="str">
        <f ca="1">IF($C85,CoulisseAnalyse!$IE85,"")</f>
        <v/>
      </c>
      <c r="M85" s="241" t="str">
        <f ca="1">IF($C85,CoulisseAnalyse!$IF85,"")</f>
        <v/>
      </c>
      <c r="N85" s="262" t="str">
        <f ca="1">IF($C85,CoulisseAnalyse!$IG85,"")</f>
        <v/>
      </c>
      <c r="P85" s="265">
        <f ca="1">IF($C85,CoulisseAnalyse!$IH85,0)</f>
        <v>0</v>
      </c>
      <c r="Q85" s="246">
        <f t="shared" ca="1" si="4"/>
        <v>0</v>
      </c>
      <c r="R85" s="250">
        <f ca="1">IF($C85,CoulisseAnalyse!$II85,0)</f>
        <v>0</v>
      </c>
      <c r="S85" s="251">
        <f t="shared" ca="1" si="5"/>
        <v>0</v>
      </c>
      <c r="T85" s="255">
        <f ca="1">IF($C85,CoulisseAnalyse!$IJ85,0)</f>
        <v>0</v>
      </c>
      <c r="U85" s="258">
        <f t="shared" ca="1" si="6"/>
        <v>0</v>
      </c>
    </row>
    <row r="86" spans="3:21" ht="14.4" x14ac:dyDescent="0.3">
      <c r="C86" t="b">
        <f ca="1">CoulisseAnalyse!$HT86</f>
        <v>0</v>
      </c>
      <c r="J86" s="277">
        <f t="shared" si="7"/>
        <v>76</v>
      </c>
      <c r="K86" s="270" t="str">
        <f ca="1">IF($C86,CoulisseAnalyse!$ID86,"")</f>
        <v/>
      </c>
      <c r="L86" s="241" t="str">
        <f ca="1">IF($C86,CoulisseAnalyse!$IE86,"")</f>
        <v/>
      </c>
      <c r="M86" s="241" t="str">
        <f ca="1">IF($C86,CoulisseAnalyse!$IF86,"")</f>
        <v/>
      </c>
      <c r="N86" s="262" t="str">
        <f ca="1">IF($C86,CoulisseAnalyse!$IG86,"")</f>
        <v/>
      </c>
      <c r="P86" s="265">
        <f ca="1">IF($C86,CoulisseAnalyse!$IH86,0)</f>
        <v>0</v>
      </c>
      <c r="Q86" s="246">
        <f t="shared" ca="1" si="4"/>
        <v>0</v>
      </c>
      <c r="R86" s="250">
        <f ca="1">IF($C86,CoulisseAnalyse!$II86,0)</f>
        <v>0</v>
      </c>
      <c r="S86" s="251">
        <f t="shared" ca="1" si="5"/>
        <v>0</v>
      </c>
      <c r="T86" s="255">
        <f ca="1">IF($C86,CoulisseAnalyse!$IJ86,0)</f>
        <v>0</v>
      </c>
      <c r="U86" s="258">
        <f t="shared" ca="1" si="6"/>
        <v>0</v>
      </c>
    </row>
    <row r="87" spans="3:21" ht="14.4" x14ac:dyDescent="0.3">
      <c r="C87" t="b">
        <f ca="1">CoulisseAnalyse!$HT87</f>
        <v>0</v>
      </c>
      <c r="J87" s="277">
        <f t="shared" si="7"/>
        <v>77</v>
      </c>
      <c r="K87" s="270" t="str">
        <f ca="1">IF($C87,CoulisseAnalyse!$ID87,"")</f>
        <v/>
      </c>
      <c r="L87" s="241" t="str">
        <f ca="1">IF($C87,CoulisseAnalyse!$IE87,"")</f>
        <v/>
      </c>
      <c r="M87" s="241" t="str">
        <f ca="1">IF($C87,CoulisseAnalyse!$IF87,"")</f>
        <v/>
      </c>
      <c r="N87" s="262" t="str">
        <f ca="1">IF($C87,CoulisseAnalyse!$IG87,"")</f>
        <v/>
      </c>
      <c r="P87" s="265">
        <f ca="1">IF($C87,CoulisseAnalyse!$IH87,0)</f>
        <v>0</v>
      </c>
      <c r="Q87" s="246">
        <f t="shared" ca="1" si="4"/>
        <v>0</v>
      </c>
      <c r="R87" s="250">
        <f ca="1">IF($C87,CoulisseAnalyse!$II87,0)</f>
        <v>0</v>
      </c>
      <c r="S87" s="251">
        <f t="shared" ca="1" si="5"/>
        <v>0</v>
      </c>
      <c r="T87" s="255">
        <f ca="1">IF($C87,CoulisseAnalyse!$IJ87,0)</f>
        <v>0</v>
      </c>
      <c r="U87" s="258">
        <f t="shared" ca="1" si="6"/>
        <v>0</v>
      </c>
    </row>
    <row r="88" spans="3:21" ht="14.4" x14ac:dyDescent="0.3">
      <c r="C88" t="b">
        <f ca="1">CoulisseAnalyse!$HT88</f>
        <v>0</v>
      </c>
      <c r="J88" s="277">
        <f t="shared" si="7"/>
        <v>78</v>
      </c>
      <c r="K88" s="270" t="str">
        <f ca="1">IF($C88,CoulisseAnalyse!$ID88,"")</f>
        <v/>
      </c>
      <c r="L88" s="241" t="str">
        <f ca="1">IF($C88,CoulisseAnalyse!$IE88,"")</f>
        <v/>
      </c>
      <c r="M88" s="241" t="str">
        <f ca="1">IF($C88,CoulisseAnalyse!$IF88,"")</f>
        <v/>
      </c>
      <c r="N88" s="262" t="str">
        <f ca="1">IF($C88,CoulisseAnalyse!$IG88,"")</f>
        <v/>
      </c>
      <c r="P88" s="265">
        <f ca="1">IF($C88,CoulisseAnalyse!$IH88,0)</f>
        <v>0</v>
      </c>
      <c r="Q88" s="246">
        <f t="shared" ca="1" si="4"/>
        <v>0</v>
      </c>
      <c r="R88" s="250">
        <f ca="1">IF($C88,CoulisseAnalyse!$II88,0)</f>
        <v>0</v>
      </c>
      <c r="S88" s="251">
        <f t="shared" ca="1" si="5"/>
        <v>0</v>
      </c>
      <c r="T88" s="255">
        <f ca="1">IF($C88,CoulisseAnalyse!$IJ88,0)</f>
        <v>0</v>
      </c>
      <c r="U88" s="258">
        <f t="shared" ca="1" si="6"/>
        <v>0</v>
      </c>
    </row>
    <row r="89" spans="3:21" ht="14.4" x14ac:dyDescent="0.3">
      <c r="C89" t="b">
        <f ca="1">CoulisseAnalyse!$HT89</f>
        <v>0</v>
      </c>
      <c r="J89" s="277">
        <f t="shared" si="7"/>
        <v>79</v>
      </c>
      <c r="K89" s="270" t="str">
        <f ca="1">IF($C89,CoulisseAnalyse!$ID89,"")</f>
        <v/>
      </c>
      <c r="L89" s="241" t="str">
        <f ca="1">IF($C89,CoulisseAnalyse!$IE89,"")</f>
        <v/>
      </c>
      <c r="M89" s="241" t="str">
        <f ca="1">IF($C89,CoulisseAnalyse!$IF89,"")</f>
        <v/>
      </c>
      <c r="N89" s="262" t="str">
        <f ca="1">IF($C89,CoulisseAnalyse!$IG89,"")</f>
        <v/>
      </c>
      <c r="P89" s="265">
        <f ca="1">IF($C89,CoulisseAnalyse!$IH89,0)</f>
        <v>0</v>
      </c>
      <c r="Q89" s="246">
        <f t="shared" ca="1" si="4"/>
        <v>0</v>
      </c>
      <c r="R89" s="250">
        <f ca="1">IF($C89,CoulisseAnalyse!$II89,0)</f>
        <v>0</v>
      </c>
      <c r="S89" s="251">
        <f t="shared" ca="1" si="5"/>
        <v>0</v>
      </c>
      <c r="T89" s="255">
        <f ca="1">IF($C89,CoulisseAnalyse!$IJ89,0)</f>
        <v>0</v>
      </c>
      <c r="U89" s="258">
        <f t="shared" ca="1" si="6"/>
        <v>0</v>
      </c>
    </row>
    <row r="90" spans="3:21" ht="14.4" x14ac:dyDescent="0.3">
      <c r="C90" t="b">
        <f ca="1">CoulisseAnalyse!$HT90</f>
        <v>0</v>
      </c>
      <c r="J90" s="277">
        <f t="shared" si="7"/>
        <v>80</v>
      </c>
      <c r="K90" s="270" t="str">
        <f ca="1">IF($C90,CoulisseAnalyse!$ID90,"")</f>
        <v/>
      </c>
      <c r="L90" s="241" t="str">
        <f ca="1">IF($C90,CoulisseAnalyse!$IE90,"")</f>
        <v/>
      </c>
      <c r="M90" s="241" t="str">
        <f ca="1">IF($C90,CoulisseAnalyse!$IF90,"")</f>
        <v/>
      </c>
      <c r="N90" s="262" t="str">
        <f ca="1">IF($C90,CoulisseAnalyse!$IG90,"")</f>
        <v/>
      </c>
      <c r="P90" s="265">
        <f ca="1">IF($C90,CoulisseAnalyse!$IH90,0)</f>
        <v>0</v>
      </c>
      <c r="Q90" s="246">
        <f t="shared" ca="1" si="4"/>
        <v>0</v>
      </c>
      <c r="R90" s="250">
        <f ca="1">IF($C90,CoulisseAnalyse!$II90,0)</f>
        <v>0</v>
      </c>
      <c r="S90" s="251">
        <f t="shared" ca="1" si="5"/>
        <v>0</v>
      </c>
      <c r="T90" s="255">
        <f ca="1">IF($C90,CoulisseAnalyse!$IJ90,0)</f>
        <v>0</v>
      </c>
      <c r="U90" s="258">
        <f t="shared" ca="1" si="6"/>
        <v>0</v>
      </c>
    </row>
    <row r="91" spans="3:21" ht="14.4" x14ac:dyDescent="0.3">
      <c r="C91" t="b">
        <f ca="1">CoulisseAnalyse!$HT91</f>
        <v>0</v>
      </c>
      <c r="J91" s="277">
        <f t="shared" si="7"/>
        <v>81</v>
      </c>
      <c r="K91" s="270" t="str">
        <f ca="1">IF($C91,CoulisseAnalyse!$ID91,"")</f>
        <v/>
      </c>
      <c r="L91" s="241" t="str">
        <f ca="1">IF($C91,CoulisseAnalyse!$IE91,"")</f>
        <v/>
      </c>
      <c r="M91" s="241" t="str">
        <f ca="1">IF($C91,CoulisseAnalyse!$IF91,"")</f>
        <v/>
      </c>
      <c r="N91" s="262" t="str">
        <f ca="1">IF($C91,CoulisseAnalyse!$IG91,"")</f>
        <v/>
      </c>
      <c r="P91" s="265">
        <f ca="1">IF($C91,CoulisseAnalyse!$IH91,0)</f>
        <v>0</v>
      </c>
      <c r="Q91" s="246">
        <f t="shared" ca="1" si="4"/>
        <v>0</v>
      </c>
      <c r="R91" s="250">
        <f ca="1">IF($C91,CoulisseAnalyse!$II91,0)</f>
        <v>0</v>
      </c>
      <c r="S91" s="251">
        <f t="shared" ca="1" si="5"/>
        <v>0</v>
      </c>
      <c r="T91" s="255">
        <f ca="1">IF($C91,CoulisseAnalyse!$IJ91,0)</f>
        <v>0</v>
      </c>
      <c r="U91" s="258">
        <f t="shared" ca="1" si="6"/>
        <v>0</v>
      </c>
    </row>
    <row r="92" spans="3:21" ht="14.4" x14ac:dyDescent="0.3">
      <c r="C92" t="b">
        <f ca="1">CoulisseAnalyse!$HT92</f>
        <v>0</v>
      </c>
      <c r="J92" s="277">
        <f t="shared" si="7"/>
        <v>82</v>
      </c>
      <c r="K92" s="270" t="str">
        <f ca="1">IF($C92,CoulisseAnalyse!$ID92,"")</f>
        <v/>
      </c>
      <c r="L92" s="241" t="str">
        <f ca="1">IF($C92,CoulisseAnalyse!$IE92,"")</f>
        <v/>
      </c>
      <c r="M92" s="241" t="str">
        <f ca="1">IF($C92,CoulisseAnalyse!$IF92,"")</f>
        <v/>
      </c>
      <c r="N92" s="262" t="str">
        <f ca="1">IF($C92,CoulisseAnalyse!$IG92,"")</f>
        <v/>
      </c>
      <c r="P92" s="265">
        <f ca="1">IF($C92,CoulisseAnalyse!$IH92,0)</f>
        <v>0</v>
      </c>
      <c r="Q92" s="246">
        <f t="shared" ca="1" si="4"/>
        <v>0</v>
      </c>
      <c r="R92" s="250">
        <f ca="1">IF($C92,CoulisseAnalyse!$II92,0)</f>
        <v>0</v>
      </c>
      <c r="S92" s="251">
        <f t="shared" ca="1" si="5"/>
        <v>0</v>
      </c>
      <c r="T92" s="255">
        <f ca="1">IF($C92,CoulisseAnalyse!$IJ92,0)</f>
        <v>0</v>
      </c>
      <c r="U92" s="258">
        <f t="shared" ca="1" si="6"/>
        <v>0</v>
      </c>
    </row>
    <row r="93" spans="3:21" ht="14.4" x14ac:dyDescent="0.3">
      <c r="C93" t="b">
        <f ca="1">CoulisseAnalyse!$HT93</f>
        <v>0</v>
      </c>
      <c r="J93" s="277">
        <f t="shared" si="7"/>
        <v>83</v>
      </c>
      <c r="K93" s="270" t="str">
        <f ca="1">IF($C93,CoulisseAnalyse!$ID93,"")</f>
        <v/>
      </c>
      <c r="L93" s="241" t="str">
        <f ca="1">IF($C93,CoulisseAnalyse!$IE93,"")</f>
        <v/>
      </c>
      <c r="M93" s="241" t="str">
        <f ca="1">IF($C93,CoulisseAnalyse!$IF93,"")</f>
        <v/>
      </c>
      <c r="N93" s="262" t="str">
        <f ca="1">IF($C93,CoulisseAnalyse!$IG93,"")</f>
        <v/>
      </c>
      <c r="P93" s="265">
        <f ca="1">IF($C93,CoulisseAnalyse!$IH93,0)</f>
        <v>0</v>
      </c>
      <c r="Q93" s="246">
        <f t="shared" ca="1" si="4"/>
        <v>0</v>
      </c>
      <c r="R93" s="250">
        <f ca="1">IF($C93,CoulisseAnalyse!$II93,0)</f>
        <v>0</v>
      </c>
      <c r="S93" s="251">
        <f t="shared" ca="1" si="5"/>
        <v>0</v>
      </c>
      <c r="T93" s="255">
        <f ca="1">IF($C93,CoulisseAnalyse!$IJ93,0)</f>
        <v>0</v>
      </c>
      <c r="U93" s="258">
        <f t="shared" ca="1" si="6"/>
        <v>0</v>
      </c>
    </row>
    <row r="94" spans="3:21" ht="14.4" x14ac:dyDescent="0.3">
      <c r="C94" t="b">
        <f ca="1">CoulisseAnalyse!$HT94</f>
        <v>0</v>
      </c>
      <c r="J94" s="277">
        <f t="shared" si="7"/>
        <v>84</v>
      </c>
      <c r="K94" s="270" t="str">
        <f ca="1">IF($C94,CoulisseAnalyse!$ID94,"")</f>
        <v/>
      </c>
      <c r="L94" s="241" t="str">
        <f ca="1">IF($C94,CoulisseAnalyse!$IE94,"")</f>
        <v/>
      </c>
      <c r="M94" s="241" t="str">
        <f ca="1">IF($C94,CoulisseAnalyse!$IF94,"")</f>
        <v/>
      </c>
      <c r="N94" s="262" t="str">
        <f ca="1">IF($C94,CoulisseAnalyse!$IG94,"")</f>
        <v/>
      </c>
      <c r="P94" s="265">
        <f ca="1">IF($C94,CoulisseAnalyse!$IH94,0)</f>
        <v>0</v>
      </c>
      <c r="Q94" s="246">
        <f t="shared" ca="1" si="4"/>
        <v>0</v>
      </c>
      <c r="R94" s="250">
        <f ca="1">IF($C94,CoulisseAnalyse!$II94,0)</f>
        <v>0</v>
      </c>
      <c r="S94" s="251">
        <f t="shared" ca="1" si="5"/>
        <v>0</v>
      </c>
      <c r="T94" s="255">
        <f ca="1">IF($C94,CoulisseAnalyse!$IJ94,0)</f>
        <v>0</v>
      </c>
      <c r="U94" s="258">
        <f t="shared" ca="1" si="6"/>
        <v>0</v>
      </c>
    </row>
    <row r="95" spans="3:21" ht="14.4" x14ac:dyDescent="0.3">
      <c r="C95" t="b">
        <f ca="1">CoulisseAnalyse!$HT95</f>
        <v>0</v>
      </c>
      <c r="J95" s="277">
        <f t="shared" si="7"/>
        <v>85</v>
      </c>
      <c r="K95" s="270" t="str">
        <f ca="1">IF($C95,CoulisseAnalyse!$ID95,"")</f>
        <v/>
      </c>
      <c r="L95" s="241" t="str">
        <f ca="1">IF($C95,CoulisseAnalyse!$IE95,"")</f>
        <v/>
      </c>
      <c r="M95" s="241" t="str">
        <f ca="1">IF($C95,CoulisseAnalyse!$IF95,"")</f>
        <v/>
      </c>
      <c r="N95" s="262" t="str">
        <f ca="1">IF($C95,CoulisseAnalyse!$IG95,"")</f>
        <v/>
      </c>
      <c r="P95" s="265">
        <f ca="1">IF($C95,CoulisseAnalyse!$IH95,0)</f>
        <v>0</v>
      </c>
      <c r="Q95" s="246">
        <f t="shared" ca="1" si="4"/>
        <v>0</v>
      </c>
      <c r="R95" s="250">
        <f ca="1">IF($C95,CoulisseAnalyse!$II95,0)</f>
        <v>0</v>
      </c>
      <c r="S95" s="251">
        <f t="shared" ca="1" si="5"/>
        <v>0</v>
      </c>
      <c r="T95" s="255">
        <f ca="1">IF($C95,CoulisseAnalyse!$IJ95,0)</f>
        <v>0</v>
      </c>
      <c r="U95" s="258">
        <f t="shared" ca="1" si="6"/>
        <v>0</v>
      </c>
    </row>
    <row r="96" spans="3:21" ht="14.4" x14ac:dyDescent="0.3">
      <c r="C96" t="b">
        <f ca="1">CoulisseAnalyse!$HT96</f>
        <v>0</v>
      </c>
      <c r="J96" s="277">
        <f t="shared" si="7"/>
        <v>86</v>
      </c>
      <c r="K96" s="270" t="str">
        <f ca="1">IF($C96,CoulisseAnalyse!$ID96,"")</f>
        <v/>
      </c>
      <c r="L96" s="241" t="str">
        <f ca="1">IF($C96,CoulisseAnalyse!$IE96,"")</f>
        <v/>
      </c>
      <c r="M96" s="241" t="str">
        <f ca="1">IF($C96,CoulisseAnalyse!$IF96,"")</f>
        <v/>
      </c>
      <c r="N96" s="262" t="str">
        <f ca="1">IF($C96,CoulisseAnalyse!$IG96,"")</f>
        <v/>
      </c>
      <c r="P96" s="265">
        <f ca="1">IF($C96,CoulisseAnalyse!$IH96,0)</f>
        <v>0</v>
      </c>
      <c r="Q96" s="246">
        <f t="shared" ca="1" si="4"/>
        <v>0</v>
      </c>
      <c r="R96" s="250">
        <f ca="1">IF($C96,CoulisseAnalyse!$II96,0)</f>
        <v>0</v>
      </c>
      <c r="S96" s="251">
        <f t="shared" ca="1" si="5"/>
        <v>0</v>
      </c>
      <c r="T96" s="255">
        <f ca="1">IF($C96,CoulisseAnalyse!$IJ96,0)</f>
        <v>0</v>
      </c>
      <c r="U96" s="258">
        <f t="shared" ca="1" si="6"/>
        <v>0</v>
      </c>
    </row>
    <row r="97" spans="3:21" ht="14.4" x14ac:dyDescent="0.3">
      <c r="C97" t="b">
        <f ca="1">CoulisseAnalyse!$HT97</f>
        <v>0</v>
      </c>
      <c r="J97" s="277">
        <f t="shared" si="7"/>
        <v>87</v>
      </c>
      <c r="K97" s="270" t="str">
        <f ca="1">IF($C97,CoulisseAnalyse!$ID97,"")</f>
        <v/>
      </c>
      <c r="L97" s="241" t="str">
        <f ca="1">IF($C97,CoulisseAnalyse!$IE97,"")</f>
        <v/>
      </c>
      <c r="M97" s="241" t="str">
        <f ca="1">IF($C97,CoulisseAnalyse!$IF97,"")</f>
        <v/>
      </c>
      <c r="N97" s="262" t="str">
        <f ca="1">IF($C97,CoulisseAnalyse!$IG97,"")</f>
        <v/>
      </c>
      <c r="P97" s="265">
        <f ca="1">IF($C97,CoulisseAnalyse!$IH97,0)</f>
        <v>0</v>
      </c>
      <c r="Q97" s="246">
        <f t="shared" ca="1" si="4"/>
        <v>0</v>
      </c>
      <c r="R97" s="250">
        <f ca="1">IF($C97,CoulisseAnalyse!$II97,0)</f>
        <v>0</v>
      </c>
      <c r="S97" s="251">
        <f t="shared" ca="1" si="5"/>
        <v>0</v>
      </c>
      <c r="T97" s="255">
        <f ca="1">IF($C97,CoulisseAnalyse!$IJ97,0)</f>
        <v>0</v>
      </c>
      <c r="U97" s="258">
        <f t="shared" ca="1" si="6"/>
        <v>0</v>
      </c>
    </row>
    <row r="98" spans="3:21" ht="14.4" x14ac:dyDescent="0.3">
      <c r="C98" t="b">
        <f ca="1">CoulisseAnalyse!$HT98</f>
        <v>0</v>
      </c>
      <c r="J98" s="277">
        <f t="shared" si="7"/>
        <v>88</v>
      </c>
      <c r="K98" s="270" t="str">
        <f ca="1">IF($C98,CoulisseAnalyse!$ID98,"")</f>
        <v/>
      </c>
      <c r="L98" s="241" t="str">
        <f ca="1">IF($C98,CoulisseAnalyse!$IE98,"")</f>
        <v/>
      </c>
      <c r="M98" s="241" t="str">
        <f ca="1">IF($C98,CoulisseAnalyse!$IF98,"")</f>
        <v/>
      </c>
      <c r="N98" s="262" t="str">
        <f ca="1">IF($C98,CoulisseAnalyse!$IG98,"")</f>
        <v/>
      </c>
      <c r="P98" s="265">
        <f ca="1">IF($C98,CoulisseAnalyse!$IH98,0)</f>
        <v>0</v>
      </c>
      <c r="Q98" s="246">
        <f t="shared" ca="1" si="4"/>
        <v>0</v>
      </c>
      <c r="R98" s="250">
        <f ca="1">IF($C98,CoulisseAnalyse!$II98,0)</f>
        <v>0</v>
      </c>
      <c r="S98" s="251">
        <f t="shared" ca="1" si="5"/>
        <v>0</v>
      </c>
      <c r="T98" s="255">
        <f ca="1">IF($C98,CoulisseAnalyse!$IJ98,0)</f>
        <v>0</v>
      </c>
      <c r="U98" s="258">
        <f t="shared" ca="1" si="6"/>
        <v>0</v>
      </c>
    </row>
    <row r="99" spans="3:21" ht="14.4" x14ac:dyDescent="0.3">
      <c r="C99" t="b">
        <f ca="1">CoulisseAnalyse!$HT99</f>
        <v>0</v>
      </c>
      <c r="J99" s="277">
        <f t="shared" si="7"/>
        <v>89</v>
      </c>
      <c r="K99" s="270" t="str">
        <f ca="1">IF($C99,CoulisseAnalyse!$ID99,"")</f>
        <v/>
      </c>
      <c r="L99" s="241" t="str">
        <f ca="1">IF($C99,CoulisseAnalyse!$IE99,"")</f>
        <v/>
      </c>
      <c r="M99" s="241" t="str">
        <f ca="1">IF($C99,CoulisseAnalyse!$IF99,"")</f>
        <v/>
      </c>
      <c r="N99" s="262" t="str">
        <f ca="1">IF($C99,CoulisseAnalyse!$IG99,"")</f>
        <v/>
      </c>
      <c r="P99" s="265">
        <f ca="1">IF($C99,CoulisseAnalyse!$IH99,0)</f>
        <v>0</v>
      </c>
      <c r="Q99" s="246">
        <f t="shared" ca="1" si="4"/>
        <v>0</v>
      </c>
      <c r="R99" s="250">
        <f ca="1">IF($C99,CoulisseAnalyse!$II99,0)</f>
        <v>0</v>
      </c>
      <c r="S99" s="251">
        <f t="shared" ca="1" si="5"/>
        <v>0</v>
      </c>
      <c r="T99" s="255">
        <f ca="1">IF($C99,CoulisseAnalyse!$IJ99,0)</f>
        <v>0</v>
      </c>
      <c r="U99" s="258">
        <f t="shared" ca="1" si="6"/>
        <v>0</v>
      </c>
    </row>
    <row r="100" spans="3:21" ht="14.4" x14ac:dyDescent="0.3">
      <c r="C100" t="b">
        <f ca="1">CoulisseAnalyse!$HT100</f>
        <v>0</v>
      </c>
      <c r="J100" s="277">
        <f t="shared" si="7"/>
        <v>90</v>
      </c>
      <c r="K100" s="270" t="str">
        <f ca="1">IF($C100,CoulisseAnalyse!$ID100,"")</f>
        <v/>
      </c>
      <c r="L100" s="241" t="str">
        <f ca="1">IF($C100,CoulisseAnalyse!$IE100,"")</f>
        <v/>
      </c>
      <c r="M100" s="241" t="str">
        <f ca="1">IF($C100,CoulisseAnalyse!$IF100,"")</f>
        <v/>
      </c>
      <c r="N100" s="262" t="str">
        <f ca="1">IF($C100,CoulisseAnalyse!$IG100,"")</f>
        <v/>
      </c>
      <c r="P100" s="265">
        <f ca="1">IF($C100,CoulisseAnalyse!$IH100,0)</f>
        <v>0</v>
      </c>
      <c r="Q100" s="246">
        <f t="shared" ca="1" si="4"/>
        <v>0</v>
      </c>
      <c r="R100" s="250">
        <f ca="1">IF($C100,CoulisseAnalyse!$II100,0)</f>
        <v>0</v>
      </c>
      <c r="S100" s="251">
        <f t="shared" ca="1" si="5"/>
        <v>0</v>
      </c>
      <c r="T100" s="255">
        <f ca="1">IF($C100,CoulisseAnalyse!$IJ100,0)</f>
        <v>0</v>
      </c>
      <c r="U100" s="258">
        <f t="shared" ca="1" si="6"/>
        <v>0</v>
      </c>
    </row>
    <row r="101" spans="3:21" ht="14.4" x14ac:dyDescent="0.3">
      <c r="C101" t="b">
        <f ca="1">CoulisseAnalyse!$HT101</f>
        <v>0</v>
      </c>
      <c r="J101" s="277">
        <f t="shared" si="7"/>
        <v>91</v>
      </c>
      <c r="K101" s="270" t="str">
        <f ca="1">IF($C101,CoulisseAnalyse!$ID101,"")</f>
        <v/>
      </c>
      <c r="L101" s="241" t="str">
        <f ca="1">IF($C101,CoulisseAnalyse!$IE101,"")</f>
        <v/>
      </c>
      <c r="M101" s="241" t="str">
        <f ca="1">IF($C101,CoulisseAnalyse!$IF101,"")</f>
        <v/>
      </c>
      <c r="N101" s="262" t="str">
        <f ca="1">IF($C101,CoulisseAnalyse!$IG101,"")</f>
        <v/>
      </c>
      <c r="P101" s="265">
        <f ca="1">IF($C101,CoulisseAnalyse!$IH101,0)</f>
        <v>0</v>
      </c>
      <c r="Q101" s="246">
        <f t="shared" ca="1" si="4"/>
        <v>0</v>
      </c>
      <c r="R101" s="250">
        <f ca="1">IF($C101,CoulisseAnalyse!$II101,0)</f>
        <v>0</v>
      </c>
      <c r="S101" s="251">
        <f t="shared" ca="1" si="5"/>
        <v>0</v>
      </c>
      <c r="T101" s="255">
        <f ca="1">IF($C101,CoulisseAnalyse!$IJ101,0)</f>
        <v>0</v>
      </c>
      <c r="U101" s="258">
        <f t="shared" ca="1" si="6"/>
        <v>0</v>
      </c>
    </row>
    <row r="102" spans="3:21" ht="14.4" x14ac:dyDescent="0.3">
      <c r="C102" t="b">
        <f ca="1">CoulisseAnalyse!$HT102</f>
        <v>0</v>
      </c>
      <c r="J102" s="277">
        <f t="shared" si="7"/>
        <v>92</v>
      </c>
      <c r="K102" s="270" t="str">
        <f ca="1">IF($C102,CoulisseAnalyse!$ID102,"")</f>
        <v/>
      </c>
      <c r="L102" s="241" t="str">
        <f ca="1">IF($C102,CoulisseAnalyse!$IE102,"")</f>
        <v/>
      </c>
      <c r="M102" s="241" t="str">
        <f ca="1">IF($C102,CoulisseAnalyse!$IF102,"")</f>
        <v/>
      </c>
      <c r="N102" s="262" t="str">
        <f ca="1">IF($C102,CoulisseAnalyse!$IG102,"")</f>
        <v/>
      </c>
      <c r="P102" s="265">
        <f ca="1">IF($C102,CoulisseAnalyse!$IH102,0)</f>
        <v>0</v>
      </c>
      <c r="Q102" s="246">
        <f t="shared" ca="1" si="4"/>
        <v>0</v>
      </c>
      <c r="R102" s="250">
        <f ca="1">IF($C102,CoulisseAnalyse!$II102,0)</f>
        <v>0</v>
      </c>
      <c r="S102" s="251">
        <f t="shared" ca="1" si="5"/>
        <v>0</v>
      </c>
      <c r="T102" s="255">
        <f ca="1">IF($C102,CoulisseAnalyse!$IJ102,0)</f>
        <v>0</v>
      </c>
      <c r="U102" s="258">
        <f t="shared" ca="1" si="6"/>
        <v>0</v>
      </c>
    </row>
    <row r="103" spans="3:21" thickBot="1" x14ac:dyDescent="0.35">
      <c r="C103" t="b">
        <f ca="1">CoulisseAnalyse!$HT103</f>
        <v>0</v>
      </c>
      <c r="J103" s="278">
        <f t="shared" si="7"/>
        <v>93</v>
      </c>
      <c r="K103" s="271" t="str">
        <f ca="1">IF($C103,CoulisseAnalyse!$ID103,"")</f>
        <v/>
      </c>
      <c r="L103" s="242" t="str">
        <f ca="1">IF($C103,CoulisseAnalyse!$IE103,"")</f>
        <v/>
      </c>
      <c r="M103" s="242" t="str">
        <f ca="1">IF($C103,CoulisseAnalyse!$IF103,"")</f>
        <v/>
      </c>
      <c r="N103" s="263" t="str">
        <f ca="1">IF($C103,CoulisseAnalyse!$IG103,"")</f>
        <v/>
      </c>
      <c r="P103" s="266">
        <f ca="1">IF($C103,CoulisseAnalyse!$IH103,0)</f>
        <v>0</v>
      </c>
      <c r="Q103" s="247">
        <f t="shared" ca="1" si="4"/>
        <v>0</v>
      </c>
      <c r="R103" s="252">
        <f ca="1">IF($C103,CoulisseAnalyse!$II103,0)</f>
        <v>0</v>
      </c>
      <c r="S103" s="253">
        <f t="shared" ca="1" si="5"/>
        <v>0</v>
      </c>
      <c r="T103" s="256">
        <f ca="1">IF($C103,CoulisseAnalyse!$IJ103,0)</f>
        <v>0</v>
      </c>
      <c r="U103" s="259">
        <f t="shared" ca="1" si="6"/>
        <v>0</v>
      </c>
    </row>
    <row r="104" spans="3:21" ht="14.4" x14ac:dyDescent="0.3"/>
  </sheetData>
  <sheetProtection password="FE92" sheet="1" objects="1" scenarios="1"/>
  <mergeCells count="8">
    <mergeCell ref="P10:Q10"/>
    <mergeCell ref="R10:S10"/>
    <mergeCell ref="T10:U10"/>
    <mergeCell ref="L8:N9"/>
    <mergeCell ref="P8:U8"/>
    <mergeCell ref="P9:Q9"/>
    <mergeCell ref="R9:S9"/>
    <mergeCell ref="T9:U9"/>
  </mergeCells>
  <conditionalFormatting sqref="P11:P103">
    <cfRule type="iconSet" priority="7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R11:R103">
    <cfRule type="iconSet" priority="6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T11:T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P11:P103 P10:Q10">
    <cfRule type="expression" dxfId="8" priority="3">
      <formula>$P$2</formula>
    </cfRule>
  </conditionalFormatting>
  <conditionalFormatting sqref="R11:R103 R10:S10">
    <cfRule type="expression" dxfId="7" priority="2">
      <formula>$R$2</formula>
    </cfRule>
  </conditionalFormatting>
  <conditionalFormatting sqref="T11:T103 T10:U10">
    <cfRule type="expression" dxfId="6" priority="1">
      <formula>$T$2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4" name="Scroll Bar 2">
              <controlPr defaultSize="0" autoPict="0">
                <anchor moveWithCells="1">
                  <from>
                    <xdr:col>23</xdr:col>
                    <xdr:colOff>259080</xdr:colOff>
                    <xdr:row>8</xdr:row>
                    <xdr:rowOff>190500</xdr:rowOff>
                  </from>
                  <to>
                    <xdr:col>26</xdr:col>
                    <xdr:colOff>678180</xdr:colOff>
                    <xdr:row>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>
    <tabColor theme="9" tint="-0.249977111117893"/>
  </sheetPr>
  <dimension ref="A1:AK104"/>
  <sheetViews>
    <sheetView showGridLines="0" topLeftCell="I7" zoomScale="80" zoomScaleNormal="80" workbookViewId="0">
      <pane xSplit="3" ySplit="4" topLeftCell="L11" activePane="bottomRight" state="frozen"/>
      <selection activeCell="T18" sqref="T18"/>
      <selection pane="topRight" activeCell="T18" sqref="T18"/>
      <selection pane="bottomLeft" activeCell="T18" sqref="T18"/>
      <selection pane="bottomRight" activeCell="T18" sqref="T18"/>
    </sheetView>
  </sheetViews>
  <sheetFormatPr baseColWidth="10" defaultColWidth="0" defaultRowHeight="15" customHeight="1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1" width="37.33203125" customWidth="1"/>
    <col min="12" max="12" width="29.5546875" customWidth="1"/>
    <col min="13" max="14" width="18" hidden="1" customWidth="1"/>
    <col min="15" max="15" width="2" customWidth="1"/>
    <col min="16" max="16" width="10.88671875" customWidth="1"/>
    <col min="17" max="17" width="8.33203125" customWidth="1"/>
    <col min="18" max="18" width="18.5546875" customWidth="1"/>
    <col min="19" max="19" width="8.5546875" customWidth="1"/>
    <col min="20" max="20" width="21.44140625" customWidth="1"/>
    <col min="21" max="21" width="8.5546875" customWidth="1"/>
    <col min="22" max="37" width="11.44140625" customWidth="1"/>
    <col min="38" max="16384" width="11.44140625" hidden="1"/>
  </cols>
  <sheetData>
    <row r="1" spans="1:31" ht="14.4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P1">
        <v>1</v>
      </c>
      <c r="R1">
        <f>+P1+1</f>
        <v>2</v>
      </c>
      <c r="T1">
        <f>+R1+1</f>
        <v>3</v>
      </c>
    </row>
    <row r="2" spans="1:31" ht="14.4" hidden="1" x14ac:dyDescent="0.3">
      <c r="A2" s="200"/>
      <c r="B2" s="37"/>
      <c r="C2" s="37"/>
      <c r="D2" s="37"/>
      <c r="E2" s="37"/>
      <c r="F2" s="37"/>
      <c r="G2" s="37"/>
      <c r="H2" s="201"/>
      <c r="P2" t="b">
        <f>+P$1=$M$1</f>
        <v>0</v>
      </c>
      <c r="R2" t="b">
        <f>+R$1=$M$1</f>
        <v>0</v>
      </c>
      <c r="T2" t="b">
        <f>+T$1=$M$1</f>
        <v>1</v>
      </c>
    </row>
    <row r="3" spans="1:31" ht="14.4" hidden="1" x14ac:dyDescent="0.3">
      <c r="A3" s="200"/>
      <c r="B3" s="37"/>
      <c r="C3" s="37"/>
      <c r="D3" s="37"/>
      <c r="E3" s="37"/>
      <c r="F3" s="37"/>
      <c r="G3" s="37"/>
      <c r="H3" s="201"/>
    </row>
    <row r="4" spans="1:31" ht="14.4" hidden="1" x14ac:dyDescent="0.3">
      <c r="A4" s="200"/>
      <c r="B4" s="37"/>
      <c r="C4" s="37"/>
      <c r="D4" s="37"/>
      <c r="E4" s="37"/>
      <c r="F4" s="37"/>
      <c r="G4" s="37"/>
      <c r="H4" s="201"/>
    </row>
    <row r="5" spans="1:31" ht="14.4" hidden="1" x14ac:dyDescent="0.3">
      <c r="A5" s="200"/>
      <c r="B5" s="37"/>
      <c r="C5" s="37"/>
      <c r="D5" s="37"/>
      <c r="E5" s="37"/>
      <c r="F5" s="37"/>
      <c r="G5" s="37"/>
      <c r="H5" s="201"/>
    </row>
    <row r="6" spans="1:31" ht="14.4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1" ht="14.4" x14ac:dyDescent="0.3"/>
    <row r="8" spans="1:31" ht="21.75" customHeight="1" thickBot="1" x14ac:dyDescent="0.35">
      <c r="J8" s="273" t="s">
        <v>220</v>
      </c>
      <c r="L8" s="392" t="s">
        <v>233</v>
      </c>
      <c r="M8" s="392"/>
      <c r="N8" s="392"/>
      <c r="P8" s="380" t="s">
        <v>219</v>
      </c>
      <c r="Q8" s="381"/>
      <c r="R8" s="381"/>
      <c r="S8" s="381"/>
      <c r="T8" s="381"/>
      <c r="U8" s="382"/>
      <c r="AE8" t="str">
        <f>Coulisse00!$G$10</f>
        <v>CA VENTE
€ HT</v>
      </c>
    </row>
    <row r="9" spans="1:31" ht="20.100000000000001" customHeight="1" thickBot="1" x14ac:dyDescent="0.35">
      <c r="L9" s="393"/>
      <c r="M9" s="393"/>
      <c r="N9" s="393"/>
      <c r="P9" s="387">
        <f ca="1">SUM(P$11:P$103)</f>
        <v>10</v>
      </c>
      <c r="Q9" s="388"/>
      <c r="R9" s="389">
        <f ca="1">SUM(R$11:R$103)</f>
        <v>277950</v>
      </c>
      <c r="S9" s="389"/>
      <c r="T9" s="390">
        <f ca="1">SUM(T$11:T$103)</f>
        <v>3926000</v>
      </c>
      <c r="U9" s="391"/>
    </row>
    <row r="10" spans="1:31" ht="34.5" customHeight="1" thickTop="1" x14ac:dyDescent="0.3">
      <c r="C10" s="7" t="b">
        <v>1</v>
      </c>
      <c r="J10" s="275" t="s">
        <v>221</v>
      </c>
      <c r="K10" s="268" t="str">
        <f ca="1">IF($C10,CoulisseAnalyse!$KB10,"")</f>
        <v>BORD</v>
      </c>
      <c r="L10" s="243" t="str">
        <f ca="1">IF($C10,CoulisseAnalyse!$KC10,"")</f>
        <v>EFFET PRINCIPAL</v>
      </c>
      <c r="M10" s="243"/>
      <c r="N10" s="260"/>
      <c r="O10" s="336"/>
      <c r="P10" s="383" t="str">
        <f>IF($C10,CoulisseAnalyse!$KF10,"")</f>
        <v>Nb Ref</v>
      </c>
      <c r="Q10" s="384"/>
      <c r="R10" s="385" t="str">
        <f ca="1">IF($C10,CoulisseAnalyse!$KG10,"")</f>
        <v>QUANTITE
M2/ML/PC</v>
      </c>
      <c r="S10" s="384"/>
      <c r="T10" s="385" t="str">
        <f ca="1">IF($C10,CoulisseAnalyse!$KH10,"")</f>
        <v>CA VENTE
€ HT</v>
      </c>
      <c r="U10" s="386"/>
    </row>
    <row r="11" spans="1:31" ht="14.4" x14ac:dyDescent="0.3">
      <c r="C11" t="b">
        <f ca="1">CoulisseAnalyse!$JR11</f>
        <v>1</v>
      </c>
      <c r="J11" s="276">
        <v>1</v>
      </c>
      <c r="K11" s="269" t="str">
        <f ca="1">IF($C11,CoulisseAnalyse!$KB11,"")</f>
        <v>DROIT</v>
      </c>
      <c r="L11" s="244" t="str">
        <f ca="1">IF($C11,CoulisseAnalyse!$KC11,"")</f>
        <v>IMITANT</v>
      </c>
      <c r="M11" s="244"/>
      <c r="N11" s="261"/>
      <c r="O11" s="336"/>
      <c r="P11" s="264">
        <f ca="1">IF($C11,CoulisseAnalyse!$KF11,0)</f>
        <v>3</v>
      </c>
      <c r="Q11" s="245">
        <f ca="1">$P11/$P$9</f>
        <v>0.3</v>
      </c>
      <c r="R11" s="248">
        <f ca="1">IF($C11,CoulisseAnalyse!$KG11,0)</f>
        <v>137800</v>
      </c>
      <c r="S11" s="249">
        <f ca="1">$R11/$R$9</f>
        <v>0.49577262097499553</v>
      </c>
      <c r="T11" s="254">
        <f ca="1">IF($C11,CoulisseAnalyse!$KH11,0)</f>
        <v>1930000</v>
      </c>
      <c r="U11" s="257">
        <f ca="1">$T11/$T$9</f>
        <v>0.49159449821701479</v>
      </c>
    </row>
    <row r="12" spans="1:31" ht="14.4" x14ac:dyDescent="0.3">
      <c r="C12" t="b">
        <f ca="1">CoulisseAnalyse!$JR12</f>
        <v>1</v>
      </c>
      <c r="J12" s="277">
        <f>+J11+1</f>
        <v>2</v>
      </c>
      <c r="K12" s="270" t="str">
        <f ca="1">IF($C12,CoulisseAnalyse!$KB12,"")</f>
        <v>DROIT</v>
      </c>
      <c r="L12" s="241" t="str">
        <f ca="1">IF($C12,CoulisseAnalyse!$KC12,"")</f>
        <v>NATUREL</v>
      </c>
      <c r="M12" s="241"/>
      <c r="N12" s="262"/>
      <c r="O12" s="336"/>
      <c r="P12" s="265">
        <f ca="1">IF($C12,CoulisseAnalyse!$KF12,0)</f>
        <v>2</v>
      </c>
      <c r="Q12" s="246">
        <f t="shared" ref="Q12:Q75" ca="1" si="0">$P12/$P$9</f>
        <v>0.2</v>
      </c>
      <c r="R12" s="250">
        <f ca="1">IF($C12,CoulisseAnalyse!$KG12,0)</f>
        <v>70000</v>
      </c>
      <c r="S12" s="251">
        <f t="shared" ref="S12:S75" ca="1" si="1">$R12/$R$9</f>
        <v>0.25184385680877858</v>
      </c>
      <c r="T12" s="255">
        <f ca="1">IF($C12,CoulisseAnalyse!$KH12,0)</f>
        <v>846000</v>
      </c>
      <c r="U12" s="258">
        <f t="shared" ref="U12:U75" ca="1" si="2">$T12/$T$9</f>
        <v>0.21548650025471217</v>
      </c>
    </row>
    <row r="13" spans="1:31" ht="14.4" x14ac:dyDescent="0.3">
      <c r="C13" t="b">
        <f ca="1">CoulisseAnalyse!$JR13</f>
        <v>1</v>
      </c>
      <c r="J13" s="277">
        <f t="shared" ref="J13:J76" si="3">+J12+1</f>
        <v>3</v>
      </c>
      <c r="K13" s="270" t="str">
        <f ca="1">IF($C13,CoulisseAnalyse!$KB13,"")</f>
        <v>DROIT</v>
      </c>
      <c r="L13" s="241" t="str">
        <f ca="1">IF($C13,CoulisseAnalyse!$KC13,"")</f>
        <v>NUAGE</v>
      </c>
      <c r="M13" s="241"/>
      <c r="N13" s="262"/>
      <c r="O13" s="336"/>
      <c r="P13" s="265">
        <f ca="1">IF($C13,CoulisseAnalyse!$KF13,0)</f>
        <v>1</v>
      </c>
      <c r="Q13" s="246">
        <f t="shared" ca="1" si="0"/>
        <v>0.1</v>
      </c>
      <c r="R13" s="250">
        <f ca="1">IF($C13,CoulisseAnalyse!$KG13,0)</f>
        <v>34000</v>
      </c>
      <c r="S13" s="251">
        <f t="shared" ca="1" si="1"/>
        <v>0.12232415902140673</v>
      </c>
      <c r="T13" s="255">
        <f ca="1">IF($C13,CoulisseAnalyse!$KH13,0)</f>
        <v>476000</v>
      </c>
      <c r="U13" s="258">
        <f t="shared" ca="1" si="2"/>
        <v>0.12124299541518084</v>
      </c>
    </row>
    <row r="14" spans="1:31" ht="14.4" x14ac:dyDescent="0.3">
      <c r="C14" t="b">
        <f ca="1">CoulisseAnalyse!$JR14</f>
        <v>1</v>
      </c>
      <c r="J14" s="277">
        <f t="shared" si="3"/>
        <v>4</v>
      </c>
      <c r="K14" s="270" t="str">
        <f ca="1">IF($C14,CoulisseAnalyse!$KB14,"")</f>
        <v>IRREGULIER</v>
      </c>
      <c r="L14" s="241" t="str">
        <f ca="1">IF($C14,CoulisseAnalyse!$KC14,"")</f>
        <v>NATUREL</v>
      </c>
      <c r="M14" s="241"/>
      <c r="N14" s="262"/>
      <c r="O14" s="336"/>
      <c r="P14" s="265">
        <f ca="1">IF($C14,CoulisseAnalyse!$KF14,0)</f>
        <v>2</v>
      </c>
      <c r="Q14" s="246">
        <f t="shared" ca="1" si="0"/>
        <v>0.2</v>
      </c>
      <c r="R14" s="250">
        <f ca="1">IF($C14,CoulisseAnalyse!$KG14,0)</f>
        <v>9650</v>
      </c>
      <c r="S14" s="251">
        <f t="shared" ca="1" si="1"/>
        <v>3.4718474545781614E-2</v>
      </c>
      <c r="T14" s="255">
        <f ca="1">IF($C14,CoulisseAnalyse!$KH14,0)</f>
        <v>311000</v>
      </c>
      <c r="U14" s="258">
        <f t="shared" ca="1" si="2"/>
        <v>7.9215486500254714E-2</v>
      </c>
    </row>
    <row r="15" spans="1:31" ht="14.4" x14ac:dyDescent="0.3">
      <c r="C15" t="b">
        <f ca="1">CoulisseAnalyse!$JR15</f>
        <v>1</v>
      </c>
      <c r="J15" s="277">
        <f t="shared" si="3"/>
        <v>5</v>
      </c>
      <c r="K15" s="270" t="str">
        <f ca="1">IF($C15,CoulisseAnalyse!$KB15,"")</f>
        <v>DROIT</v>
      </c>
      <c r="L15" s="241" t="str">
        <f ca="1">IF($C15,CoulisseAnalyse!$KC15,"")</f>
        <v>FAUX UNI</v>
      </c>
      <c r="M15" s="241"/>
      <c r="N15" s="262"/>
      <c r="O15" s="336"/>
      <c r="P15" s="265">
        <f ca="1">IF($C15,CoulisseAnalyse!$KF15,0)</f>
        <v>1</v>
      </c>
      <c r="Q15" s="246">
        <f t="shared" ca="1" si="0"/>
        <v>0.1</v>
      </c>
      <c r="R15" s="250">
        <f ca="1">IF($C15,CoulisseAnalyse!$KG15,0)</f>
        <v>23000</v>
      </c>
      <c r="S15" s="251">
        <f t="shared" ca="1" si="1"/>
        <v>8.2748695808598671E-2</v>
      </c>
      <c r="T15" s="255">
        <f ca="1">IF($C15,CoulisseAnalyse!$KH15,0)</f>
        <v>310500</v>
      </c>
      <c r="U15" s="258">
        <f t="shared" ca="1" si="2"/>
        <v>7.9088130412633725E-2</v>
      </c>
    </row>
    <row r="16" spans="1:31" ht="14.4" x14ac:dyDescent="0.3">
      <c r="C16" t="b">
        <f ca="1">CoulisseAnalyse!$JR16</f>
        <v>1</v>
      </c>
      <c r="J16" s="277">
        <f t="shared" si="3"/>
        <v>6</v>
      </c>
      <c r="K16" s="270" t="str">
        <f ca="1">IF($C16,CoulisseAnalyse!$KB16,"")</f>
        <v>DROIT</v>
      </c>
      <c r="L16" s="241" t="str">
        <f ca="1">IF($C16,CoulisseAnalyse!$KC16,"")</f>
        <v>UNI</v>
      </c>
      <c r="M16" s="241"/>
      <c r="N16" s="262"/>
      <c r="O16" s="336"/>
      <c r="P16" s="265">
        <f ca="1">IF($C16,CoulisseAnalyse!$KF16,0)</f>
        <v>1</v>
      </c>
      <c r="Q16" s="246">
        <f t="shared" ca="1" si="0"/>
        <v>0.1</v>
      </c>
      <c r="R16" s="250">
        <f ca="1">IF($C16,CoulisseAnalyse!$KG16,0)</f>
        <v>3500</v>
      </c>
      <c r="S16" s="251">
        <f t="shared" ca="1" si="1"/>
        <v>1.2592192840438927E-2</v>
      </c>
      <c r="T16" s="255">
        <f ca="1">IF($C16,CoulisseAnalyse!$KH16,0)</f>
        <v>52500</v>
      </c>
      <c r="U16" s="258">
        <f t="shared" ca="1" si="2"/>
        <v>1.337238920020377E-2</v>
      </c>
    </row>
    <row r="17" spans="3:21" ht="14.4" x14ac:dyDescent="0.3">
      <c r="C17" t="b">
        <f ca="1">CoulisseAnalyse!$JR17</f>
        <v>0</v>
      </c>
      <c r="J17" s="277">
        <f t="shared" si="3"/>
        <v>7</v>
      </c>
      <c r="K17" s="270" t="str">
        <f ca="1">IF($C17,CoulisseAnalyse!$KB17,"")</f>
        <v/>
      </c>
      <c r="L17" s="241" t="str">
        <f ca="1">IF($C17,CoulisseAnalyse!$KC17,"")</f>
        <v/>
      </c>
      <c r="M17" s="241"/>
      <c r="N17" s="262"/>
      <c r="O17" s="336"/>
      <c r="P17" s="265">
        <f ca="1">IF($C17,CoulisseAnalyse!$KF17,0)</f>
        <v>0</v>
      </c>
      <c r="Q17" s="246">
        <f t="shared" ca="1" si="0"/>
        <v>0</v>
      </c>
      <c r="R17" s="250">
        <f ca="1">IF($C17,CoulisseAnalyse!$KG17,0)</f>
        <v>0</v>
      </c>
      <c r="S17" s="251">
        <f t="shared" ca="1" si="1"/>
        <v>0</v>
      </c>
      <c r="T17" s="255">
        <f ca="1">IF($C17,CoulisseAnalyse!$KH17,0)</f>
        <v>0</v>
      </c>
      <c r="U17" s="258">
        <f t="shared" ca="1" si="2"/>
        <v>0</v>
      </c>
    </row>
    <row r="18" spans="3:21" ht="14.4" x14ac:dyDescent="0.3">
      <c r="C18" t="b">
        <f ca="1">CoulisseAnalyse!$JR18</f>
        <v>0</v>
      </c>
      <c r="J18" s="277">
        <f t="shared" si="3"/>
        <v>8</v>
      </c>
      <c r="K18" s="270" t="str">
        <f ca="1">IF($C18,CoulisseAnalyse!$KB18,"")</f>
        <v/>
      </c>
      <c r="L18" s="241" t="str">
        <f ca="1">IF($C18,CoulisseAnalyse!$KC18,"")</f>
        <v/>
      </c>
      <c r="M18" s="241"/>
      <c r="N18" s="262"/>
      <c r="O18" s="336"/>
      <c r="P18" s="265">
        <f ca="1">IF($C18,CoulisseAnalyse!$KF18,0)</f>
        <v>0</v>
      </c>
      <c r="Q18" s="246">
        <f t="shared" ca="1" si="0"/>
        <v>0</v>
      </c>
      <c r="R18" s="250">
        <f ca="1">IF($C18,CoulisseAnalyse!$KG18,0)</f>
        <v>0</v>
      </c>
      <c r="S18" s="251">
        <f t="shared" ca="1" si="1"/>
        <v>0</v>
      </c>
      <c r="T18" s="255">
        <f ca="1">IF($C18,CoulisseAnalyse!$KH18,0)</f>
        <v>0</v>
      </c>
      <c r="U18" s="258">
        <f t="shared" ca="1" si="2"/>
        <v>0</v>
      </c>
    </row>
    <row r="19" spans="3:21" ht="14.4" x14ac:dyDescent="0.3">
      <c r="C19" t="b">
        <f ca="1">CoulisseAnalyse!$JR19</f>
        <v>0</v>
      </c>
      <c r="J19" s="277">
        <f t="shared" si="3"/>
        <v>9</v>
      </c>
      <c r="K19" s="270" t="str">
        <f ca="1">IF($C19,CoulisseAnalyse!$KB19,"")</f>
        <v/>
      </c>
      <c r="L19" s="241" t="str">
        <f ca="1">IF($C19,CoulisseAnalyse!$KC19,"")</f>
        <v/>
      </c>
      <c r="M19" s="241"/>
      <c r="N19" s="262"/>
      <c r="O19" s="336"/>
      <c r="P19" s="265">
        <f ca="1">IF($C19,CoulisseAnalyse!$KF19,0)</f>
        <v>0</v>
      </c>
      <c r="Q19" s="246">
        <f t="shared" ca="1" si="0"/>
        <v>0</v>
      </c>
      <c r="R19" s="250">
        <f ca="1">IF($C19,CoulisseAnalyse!$KG19,0)</f>
        <v>0</v>
      </c>
      <c r="S19" s="251">
        <f t="shared" ca="1" si="1"/>
        <v>0</v>
      </c>
      <c r="T19" s="255">
        <f ca="1">IF($C19,CoulisseAnalyse!$KH19,0)</f>
        <v>0</v>
      </c>
      <c r="U19" s="258">
        <f t="shared" ca="1" si="2"/>
        <v>0</v>
      </c>
    </row>
    <row r="20" spans="3:21" ht="14.4" x14ac:dyDescent="0.3">
      <c r="C20" t="b">
        <f ca="1">CoulisseAnalyse!$JR20</f>
        <v>0</v>
      </c>
      <c r="J20" s="277">
        <f t="shared" si="3"/>
        <v>10</v>
      </c>
      <c r="K20" s="270" t="str">
        <f ca="1">IF($C20,CoulisseAnalyse!$KB20,"")</f>
        <v/>
      </c>
      <c r="L20" s="241" t="str">
        <f ca="1">IF($C20,CoulisseAnalyse!$KC20,"")</f>
        <v/>
      </c>
      <c r="M20" s="241"/>
      <c r="N20" s="262"/>
      <c r="O20" s="336"/>
      <c r="P20" s="265">
        <f ca="1">IF($C20,CoulisseAnalyse!$KF20,0)</f>
        <v>0</v>
      </c>
      <c r="Q20" s="246">
        <f t="shared" ca="1" si="0"/>
        <v>0</v>
      </c>
      <c r="R20" s="250">
        <f ca="1">IF($C20,CoulisseAnalyse!$KG20,0)</f>
        <v>0</v>
      </c>
      <c r="S20" s="251">
        <f t="shared" ca="1" si="1"/>
        <v>0</v>
      </c>
      <c r="T20" s="255">
        <f ca="1">IF($C20,CoulisseAnalyse!$KH20,0)</f>
        <v>0</v>
      </c>
      <c r="U20" s="258">
        <f t="shared" ca="1" si="2"/>
        <v>0</v>
      </c>
    </row>
    <row r="21" spans="3:21" ht="14.4" x14ac:dyDescent="0.3">
      <c r="C21" t="b">
        <f ca="1">CoulisseAnalyse!$JR21</f>
        <v>0</v>
      </c>
      <c r="J21" s="277">
        <f t="shared" si="3"/>
        <v>11</v>
      </c>
      <c r="K21" s="270" t="str">
        <f ca="1">IF($C21,CoulisseAnalyse!$KB21,"")</f>
        <v/>
      </c>
      <c r="L21" s="241" t="str">
        <f ca="1">IF($C21,CoulisseAnalyse!$KC21,"")</f>
        <v/>
      </c>
      <c r="M21" s="241"/>
      <c r="N21" s="262"/>
      <c r="O21" s="336"/>
      <c r="P21" s="265">
        <f ca="1">IF($C21,CoulisseAnalyse!$KF21,0)</f>
        <v>0</v>
      </c>
      <c r="Q21" s="246">
        <f t="shared" ca="1" si="0"/>
        <v>0</v>
      </c>
      <c r="R21" s="250">
        <f ca="1">IF($C21,CoulisseAnalyse!$KG21,0)</f>
        <v>0</v>
      </c>
      <c r="S21" s="251">
        <f t="shared" ca="1" si="1"/>
        <v>0</v>
      </c>
      <c r="T21" s="255">
        <f ca="1">IF($C21,CoulisseAnalyse!$KH21,0)</f>
        <v>0</v>
      </c>
      <c r="U21" s="258">
        <f t="shared" ca="1" si="2"/>
        <v>0</v>
      </c>
    </row>
    <row r="22" spans="3:21" ht="14.4" x14ac:dyDescent="0.3">
      <c r="C22" t="b">
        <f ca="1">CoulisseAnalyse!$JR22</f>
        <v>0</v>
      </c>
      <c r="J22" s="277">
        <f t="shared" si="3"/>
        <v>12</v>
      </c>
      <c r="K22" s="270" t="str">
        <f ca="1">IF($C22,CoulisseAnalyse!$KB22,"")</f>
        <v/>
      </c>
      <c r="L22" s="241" t="str">
        <f ca="1">IF($C22,CoulisseAnalyse!$KC22,"")</f>
        <v/>
      </c>
      <c r="M22" s="241"/>
      <c r="N22" s="262"/>
      <c r="O22" s="336"/>
      <c r="P22" s="265">
        <f ca="1">IF($C22,CoulisseAnalyse!$KF22,0)</f>
        <v>0</v>
      </c>
      <c r="Q22" s="246">
        <f t="shared" ca="1" si="0"/>
        <v>0</v>
      </c>
      <c r="R22" s="250">
        <f ca="1">IF($C22,CoulisseAnalyse!$KG22,0)</f>
        <v>0</v>
      </c>
      <c r="S22" s="251">
        <f t="shared" ca="1" si="1"/>
        <v>0</v>
      </c>
      <c r="T22" s="255">
        <f ca="1">IF($C22,CoulisseAnalyse!$KH22,0)</f>
        <v>0</v>
      </c>
      <c r="U22" s="258">
        <f t="shared" ca="1" si="2"/>
        <v>0</v>
      </c>
    </row>
    <row r="23" spans="3:21" ht="14.4" x14ac:dyDescent="0.3">
      <c r="C23" t="b">
        <f ca="1">CoulisseAnalyse!$JR23</f>
        <v>0</v>
      </c>
      <c r="J23" s="277">
        <f t="shared" si="3"/>
        <v>13</v>
      </c>
      <c r="K23" s="270" t="str">
        <f ca="1">IF($C23,CoulisseAnalyse!$KB23,"")</f>
        <v/>
      </c>
      <c r="L23" s="241" t="str">
        <f ca="1">IF($C23,CoulisseAnalyse!$KC23,"")</f>
        <v/>
      </c>
      <c r="M23" s="241"/>
      <c r="N23" s="262"/>
      <c r="O23" s="336"/>
      <c r="P23" s="265">
        <f ca="1">IF($C23,CoulisseAnalyse!$KF23,0)</f>
        <v>0</v>
      </c>
      <c r="Q23" s="246">
        <f t="shared" ca="1" si="0"/>
        <v>0</v>
      </c>
      <c r="R23" s="250">
        <f ca="1">IF($C23,CoulisseAnalyse!$KG23,0)</f>
        <v>0</v>
      </c>
      <c r="S23" s="251">
        <f t="shared" ca="1" si="1"/>
        <v>0</v>
      </c>
      <c r="T23" s="255">
        <f ca="1">IF($C23,CoulisseAnalyse!$KH23,0)</f>
        <v>0</v>
      </c>
      <c r="U23" s="258">
        <f t="shared" ca="1" si="2"/>
        <v>0</v>
      </c>
    </row>
    <row r="24" spans="3:21" ht="14.4" x14ac:dyDescent="0.3">
      <c r="C24" t="b">
        <f ca="1">CoulisseAnalyse!$JR24</f>
        <v>0</v>
      </c>
      <c r="J24" s="277">
        <f t="shared" si="3"/>
        <v>14</v>
      </c>
      <c r="K24" s="270" t="str">
        <f ca="1">IF($C24,CoulisseAnalyse!$KB24,"")</f>
        <v/>
      </c>
      <c r="L24" s="241" t="str">
        <f ca="1">IF($C24,CoulisseAnalyse!$KC24,"")</f>
        <v/>
      </c>
      <c r="M24" s="241"/>
      <c r="N24" s="262"/>
      <c r="O24" s="336"/>
      <c r="P24" s="265">
        <f ca="1">IF($C24,CoulisseAnalyse!$KF24,0)</f>
        <v>0</v>
      </c>
      <c r="Q24" s="246">
        <f t="shared" ca="1" si="0"/>
        <v>0</v>
      </c>
      <c r="R24" s="250">
        <f ca="1">IF($C24,CoulisseAnalyse!$KG24,0)</f>
        <v>0</v>
      </c>
      <c r="S24" s="251">
        <f t="shared" ca="1" si="1"/>
        <v>0</v>
      </c>
      <c r="T24" s="255">
        <f ca="1">IF($C24,CoulisseAnalyse!$KH24,0)</f>
        <v>0</v>
      </c>
      <c r="U24" s="258">
        <f t="shared" ca="1" si="2"/>
        <v>0</v>
      </c>
    </row>
    <row r="25" spans="3:21" ht="14.4" x14ac:dyDescent="0.3">
      <c r="C25" t="b">
        <f ca="1">CoulisseAnalyse!$JR25</f>
        <v>0</v>
      </c>
      <c r="J25" s="277">
        <f t="shared" si="3"/>
        <v>15</v>
      </c>
      <c r="K25" s="270" t="str">
        <f ca="1">IF($C25,CoulisseAnalyse!$KB25,"")</f>
        <v/>
      </c>
      <c r="L25" s="241" t="str">
        <f ca="1">IF($C25,CoulisseAnalyse!$KC25,"")</f>
        <v/>
      </c>
      <c r="M25" s="241"/>
      <c r="N25" s="262"/>
      <c r="O25" s="336"/>
      <c r="P25" s="265">
        <f ca="1">IF($C25,CoulisseAnalyse!$KF25,0)</f>
        <v>0</v>
      </c>
      <c r="Q25" s="246">
        <f t="shared" ca="1" si="0"/>
        <v>0</v>
      </c>
      <c r="R25" s="250">
        <f ca="1">IF($C25,CoulisseAnalyse!$KG25,0)</f>
        <v>0</v>
      </c>
      <c r="S25" s="251">
        <f t="shared" ca="1" si="1"/>
        <v>0</v>
      </c>
      <c r="T25" s="255">
        <f ca="1">IF($C25,CoulisseAnalyse!$KH25,0)</f>
        <v>0</v>
      </c>
      <c r="U25" s="258">
        <f t="shared" ca="1" si="2"/>
        <v>0</v>
      </c>
    </row>
    <row r="26" spans="3:21" ht="14.4" x14ac:dyDescent="0.3">
      <c r="C26" t="b">
        <f ca="1">CoulisseAnalyse!$JR26</f>
        <v>0</v>
      </c>
      <c r="J26" s="277">
        <f t="shared" si="3"/>
        <v>16</v>
      </c>
      <c r="K26" s="270" t="str">
        <f ca="1">IF($C26,CoulisseAnalyse!$KB26,"")</f>
        <v/>
      </c>
      <c r="L26" s="241" t="str">
        <f ca="1">IF($C26,CoulisseAnalyse!$KC26,"")</f>
        <v/>
      </c>
      <c r="M26" s="241"/>
      <c r="N26" s="262"/>
      <c r="O26" s="336"/>
      <c r="P26" s="265">
        <f ca="1">IF($C26,CoulisseAnalyse!$KF26,0)</f>
        <v>0</v>
      </c>
      <c r="Q26" s="246">
        <f t="shared" ca="1" si="0"/>
        <v>0</v>
      </c>
      <c r="R26" s="250">
        <f ca="1">IF($C26,CoulisseAnalyse!$KG26,0)</f>
        <v>0</v>
      </c>
      <c r="S26" s="251">
        <f t="shared" ca="1" si="1"/>
        <v>0</v>
      </c>
      <c r="T26" s="255">
        <f ca="1">IF($C26,CoulisseAnalyse!$KH26,0)</f>
        <v>0</v>
      </c>
      <c r="U26" s="258">
        <f t="shared" ca="1" si="2"/>
        <v>0</v>
      </c>
    </row>
    <row r="27" spans="3:21" ht="14.4" x14ac:dyDescent="0.3">
      <c r="C27" t="b">
        <f ca="1">CoulisseAnalyse!$JR27</f>
        <v>0</v>
      </c>
      <c r="J27" s="277">
        <f t="shared" si="3"/>
        <v>17</v>
      </c>
      <c r="K27" s="270" t="str">
        <f ca="1">IF($C27,CoulisseAnalyse!$KB27,"")</f>
        <v/>
      </c>
      <c r="L27" s="241" t="str">
        <f ca="1">IF($C27,CoulisseAnalyse!$KC27,"")</f>
        <v/>
      </c>
      <c r="M27" s="241"/>
      <c r="N27" s="262"/>
      <c r="O27" s="336"/>
      <c r="P27" s="265">
        <f ca="1">IF($C27,CoulisseAnalyse!$KF27,0)</f>
        <v>0</v>
      </c>
      <c r="Q27" s="246">
        <f t="shared" ca="1" si="0"/>
        <v>0</v>
      </c>
      <c r="R27" s="250">
        <f ca="1">IF($C27,CoulisseAnalyse!$KG27,0)</f>
        <v>0</v>
      </c>
      <c r="S27" s="251">
        <f t="shared" ca="1" si="1"/>
        <v>0</v>
      </c>
      <c r="T27" s="255">
        <f ca="1">IF($C27,CoulisseAnalyse!$KH27,0)</f>
        <v>0</v>
      </c>
      <c r="U27" s="258">
        <f t="shared" ca="1" si="2"/>
        <v>0</v>
      </c>
    </row>
    <row r="28" spans="3:21" ht="14.4" x14ac:dyDescent="0.3">
      <c r="C28" t="b">
        <f ca="1">CoulisseAnalyse!$JR28</f>
        <v>0</v>
      </c>
      <c r="J28" s="277">
        <f t="shared" si="3"/>
        <v>18</v>
      </c>
      <c r="K28" s="270" t="str">
        <f ca="1">IF($C28,CoulisseAnalyse!$KB28,"")</f>
        <v/>
      </c>
      <c r="L28" s="241" t="str">
        <f ca="1">IF($C28,CoulisseAnalyse!$KC28,"")</f>
        <v/>
      </c>
      <c r="M28" s="241"/>
      <c r="N28" s="262"/>
      <c r="O28" s="336"/>
      <c r="P28" s="265">
        <f ca="1">IF($C28,CoulisseAnalyse!$KF28,0)</f>
        <v>0</v>
      </c>
      <c r="Q28" s="246">
        <f t="shared" ca="1" si="0"/>
        <v>0</v>
      </c>
      <c r="R28" s="250">
        <f ca="1">IF($C28,CoulisseAnalyse!$KG28,0)</f>
        <v>0</v>
      </c>
      <c r="S28" s="251">
        <f t="shared" ca="1" si="1"/>
        <v>0</v>
      </c>
      <c r="T28" s="255">
        <f ca="1">IF($C28,CoulisseAnalyse!$KH28,0)</f>
        <v>0</v>
      </c>
      <c r="U28" s="258">
        <f t="shared" ca="1" si="2"/>
        <v>0</v>
      </c>
    </row>
    <row r="29" spans="3:21" ht="14.4" x14ac:dyDescent="0.3">
      <c r="C29" t="b">
        <f ca="1">CoulisseAnalyse!$JR29</f>
        <v>0</v>
      </c>
      <c r="J29" s="277">
        <f t="shared" si="3"/>
        <v>19</v>
      </c>
      <c r="K29" s="270" t="str">
        <f ca="1">IF($C29,CoulisseAnalyse!$KB29,"")</f>
        <v/>
      </c>
      <c r="L29" s="241" t="str">
        <f ca="1">IF($C29,CoulisseAnalyse!$KC29,"")</f>
        <v/>
      </c>
      <c r="M29" s="241"/>
      <c r="N29" s="262"/>
      <c r="O29" s="336"/>
      <c r="P29" s="265">
        <f ca="1">IF($C29,CoulisseAnalyse!$KF29,0)</f>
        <v>0</v>
      </c>
      <c r="Q29" s="246">
        <f t="shared" ca="1" si="0"/>
        <v>0</v>
      </c>
      <c r="R29" s="250">
        <f ca="1">IF($C29,CoulisseAnalyse!$KG29,0)</f>
        <v>0</v>
      </c>
      <c r="S29" s="251">
        <f t="shared" ca="1" si="1"/>
        <v>0</v>
      </c>
      <c r="T29" s="255">
        <f ca="1">IF($C29,CoulisseAnalyse!$KH29,0)</f>
        <v>0</v>
      </c>
      <c r="U29" s="258">
        <f t="shared" ca="1" si="2"/>
        <v>0</v>
      </c>
    </row>
    <row r="30" spans="3:21" ht="14.4" x14ac:dyDescent="0.3">
      <c r="C30" t="b">
        <f ca="1">CoulisseAnalyse!$JR30</f>
        <v>0</v>
      </c>
      <c r="J30" s="277">
        <f t="shared" si="3"/>
        <v>20</v>
      </c>
      <c r="K30" s="270" t="str">
        <f ca="1">IF($C30,CoulisseAnalyse!$KB30,"")</f>
        <v/>
      </c>
      <c r="L30" s="241" t="str">
        <f ca="1">IF($C30,CoulisseAnalyse!$KC30,"")</f>
        <v/>
      </c>
      <c r="M30" s="241"/>
      <c r="N30" s="262"/>
      <c r="O30" s="336"/>
      <c r="P30" s="265">
        <f ca="1">IF($C30,CoulisseAnalyse!$KF30,0)</f>
        <v>0</v>
      </c>
      <c r="Q30" s="246">
        <f t="shared" ca="1" si="0"/>
        <v>0</v>
      </c>
      <c r="R30" s="250">
        <f ca="1">IF($C30,CoulisseAnalyse!$KG30,0)</f>
        <v>0</v>
      </c>
      <c r="S30" s="251">
        <f t="shared" ca="1" si="1"/>
        <v>0</v>
      </c>
      <c r="T30" s="255">
        <f ca="1">IF($C30,CoulisseAnalyse!$KH30,0)</f>
        <v>0</v>
      </c>
      <c r="U30" s="258">
        <f t="shared" ca="1" si="2"/>
        <v>0</v>
      </c>
    </row>
    <row r="31" spans="3:21" ht="14.4" x14ac:dyDescent="0.3">
      <c r="C31" t="b">
        <f ca="1">CoulisseAnalyse!$JR31</f>
        <v>0</v>
      </c>
      <c r="J31" s="277">
        <f t="shared" si="3"/>
        <v>21</v>
      </c>
      <c r="K31" s="270" t="str">
        <f ca="1">IF($C31,CoulisseAnalyse!$KB31,"")</f>
        <v/>
      </c>
      <c r="L31" s="241" t="str">
        <f ca="1">IF($C31,CoulisseAnalyse!$KC31,"")</f>
        <v/>
      </c>
      <c r="M31" s="241"/>
      <c r="N31" s="262"/>
      <c r="O31" s="336"/>
      <c r="P31" s="265">
        <f ca="1">IF($C31,CoulisseAnalyse!$KF31,0)</f>
        <v>0</v>
      </c>
      <c r="Q31" s="246">
        <f t="shared" ca="1" si="0"/>
        <v>0</v>
      </c>
      <c r="R31" s="250">
        <f ca="1">IF($C31,CoulisseAnalyse!$KG31,0)</f>
        <v>0</v>
      </c>
      <c r="S31" s="251">
        <f t="shared" ca="1" si="1"/>
        <v>0</v>
      </c>
      <c r="T31" s="255">
        <f ca="1">IF($C31,CoulisseAnalyse!$KH31,0)</f>
        <v>0</v>
      </c>
      <c r="U31" s="258">
        <f t="shared" ca="1" si="2"/>
        <v>0</v>
      </c>
    </row>
    <row r="32" spans="3:21" ht="14.4" x14ac:dyDescent="0.3">
      <c r="C32" t="b">
        <f ca="1">CoulisseAnalyse!$JR32</f>
        <v>0</v>
      </c>
      <c r="J32" s="277">
        <f t="shared" si="3"/>
        <v>22</v>
      </c>
      <c r="K32" s="270" t="str">
        <f ca="1">IF($C32,CoulisseAnalyse!$KB32,"")</f>
        <v/>
      </c>
      <c r="L32" s="241" t="str">
        <f ca="1">IF($C32,CoulisseAnalyse!$KC32,"")</f>
        <v/>
      </c>
      <c r="M32" s="241"/>
      <c r="N32" s="262"/>
      <c r="O32" s="336"/>
      <c r="P32" s="265">
        <f ca="1">IF($C32,CoulisseAnalyse!$KF32,0)</f>
        <v>0</v>
      </c>
      <c r="Q32" s="246">
        <f t="shared" ca="1" si="0"/>
        <v>0</v>
      </c>
      <c r="R32" s="250">
        <f ca="1">IF($C32,CoulisseAnalyse!$KG32,0)</f>
        <v>0</v>
      </c>
      <c r="S32" s="251">
        <f t="shared" ca="1" si="1"/>
        <v>0</v>
      </c>
      <c r="T32" s="255">
        <f ca="1">IF($C32,CoulisseAnalyse!$KH32,0)</f>
        <v>0</v>
      </c>
      <c r="U32" s="258">
        <f t="shared" ca="1" si="2"/>
        <v>0</v>
      </c>
    </row>
    <row r="33" spans="3:21" ht="14.4" x14ac:dyDescent="0.3">
      <c r="C33" t="b">
        <f ca="1">CoulisseAnalyse!$JR33</f>
        <v>0</v>
      </c>
      <c r="J33" s="277">
        <f t="shared" si="3"/>
        <v>23</v>
      </c>
      <c r="K33" s="270" t="str">
        <f ca="1">IF($C33,CoulisseAnalyse!$KB33,"")</f>
        <v/>
      </c>
      <c r="L33" s="241" t="str">
        <f ca="1">IF($C33,CoulisseAnalyse!$KC33,"")</f>
        <v/>
      </c>
      <c r="M33" s="241"/>
      <c r="N33" s="262"/>
      <c r="O33" s="336"/>
      <c r="P33" s="265">
        <f ca="1">IF($C33,CoulisseAnalyse!$KF33,0)</f>
        <v>0</v>
      </c>
      <c r="Q33" s="246">
        <f t="shared" ca="1" si="0"/>
        <v>0</v>
      </c>
      <c r="R33" s="250">
        <f ca="1">IF($C33,CoulisseAnalyse!$KG33,0)</f>
        <v>0</v>
      </c>
      <c r="S33" s="251">
        <f t="shared" ca="1" si="1"/>
        <v>0</v>
      </c>
      <c r="T33" s="255">
        <f ca="1">IF($C33,CoulisseAnalyse!$KH33,0)</f>
        <v>0</v>
      </c>
      <c r="U33" s="258">
        <f t="shared" ca="1" si="2"/>
        <v>0</v>
      </c>
    </row>
    <row r="34" spans="3:21" ht="14.4" x14ac:dyDescent="0.3">
      <c r="C34" t="b">
        <f ca="1">CoulisseAnalyse!$JR34</f>
        <v>0</v>
      </c>
      <c r="J34" s="277">
        <f t="shared" si="3"/>
        <v>24</v>
      </c>
      <c r="K34" s="270" t="str">
        <f ca="1">IF($C34,CoulisseAnalyse!$KB34,"")</f>
        <v/>
      </c>
      <c r="L34" s="241" t="str">
        <f ca="1">IF($C34,CoulisseAnalyse!$KC34,"")</f>
        <v/>
      </c>
      <c r="M34" s="241"/>
      <c r="N34" s="262"/>
      <c r="O34" s="336"/>
      <c r="P34" s="265">
        <f ca="1">IF($C34,CoulisseAnalyse!$KF34,0)</f>
        <v>0</v>
      </c>
      <c r="Q34" s="246">
        <f t="shared" ca="1" si="0"/>
        <v>0</v>
      </c>
      <c r="R34" s="250">
        <f ca="1">IF($C34,CoulisseAnalyse!$KG34,0)</f>
        <v>0</v>
      </c>
      <c r="S34" s="251">
        <f t="shared" ca="1" si="1"/>
        <v>0</v>
      </c>
      <c r="T34" s="255">
        <f ca="1">IF($C34,CoulisseAnalyse!$KH34,0)</f>
        <v>0</v>
      </c>
      <c r="U34" s="258">
        <f t="shared" ca="1" si="2"/>
        <v>0</v>
      </c>
    </row>
    <row r="35" spans="3:21" ht="14.4" x14ac:dyDescent="0.3">
      <c r="C35" t="b">
        <f ca="1">CoulisseAnalyse!$JR35</f>
        <v>0</v>
      </c>
      <c r="J35" s="277">
        <f t="shared" si="3"/>
        <v>25</v>
      </c>
      <c r="K35" s="270" t="str">
        <f ca="1">IF($C35,CoulisseAnalyse!$KB35,"")</f>
        <v/>
      </c>
      <c r="L35" s="241" t="str">
        <f ca="1">IF($C35,CoulisseAnalyse!$KC35,"")</f>
        <v/>
      </c>
      <c r="M35" s="241"/>
      <c r="N35" s="262"/>
      <c r="O35" s="336"/>
      <c r="P35" s="265">
        <f ca="1">IF($C35,CoulisseAnalyse!$KF35,0)</f>
        <v>0</v>
      </c>
      <c r="Q35" s="246">
        <f t="shared" ca="1" si="0"/>
        <v>0</v>
      </c>
      <c r="R35" s="250">
        <f ca="1">IF($C35,CoulisseAnalyse!$KG35,0)</f>
        <v>0</v>
      </c>
      <c r="S35" s="251">
        <f t="shared" ca="1" si="1"/>
        <v>0</v>
      </c>
      <c r="T35" s="255">
        <f ca="1">IF($C35,CoulisseAnalyse!$KH35,0)</f>
        <v>0</v>
      </c>
      <c r="U35" s="258">
        <f t="shared" ca="1" si="2"/>
        <v>0</v>
      </c>
    </row>
    <row r="36" spans="3:21" ht="14.4" x14ac:dyDescent="0.3">
      <c r="C36" t="b">
        <f ca="1">CoulisseAnalyse!$JR36</f>
        <v>0</v>
      </c>
      <c r="J36" s="277">
        <f t="shared" si="3"/>
        <v>26</v>
      </c>
      <c r="K36" s="270" t="str">
        <f ca="1">IF($C36,CoulisseAnalyse!$KB36,"")</f>
        <v/>
      </c>
      <c r="L36" s="241" t="str">
        <f ca="1">IF($C36,CoulisseAnalyse!$KC36,"")</f>
        <v/>
      </c>
      <c r="M36" s="241"/>
      <c r="N36" s="262"/>
      <c r="O36" s="336"/>
      <c r="P36" s="265">
        <f ca="1">IF($C36,CoulisseAnalyse!$KF36,0)</f>
        <v>0</v>
      </c>
      <c r="Q36" s="246">
        <f t="shared" ca="1" si="0"/>
        <v>0</v>
      </c>
      <c r="R36" s="250">
        <f ca="1">IF($C36,CoulisseAnalyse!$KG36,0)</f>
        <v>0</v>
      </c>
      <c r="S36" s="251">
        <f t="shared" ca="1" si="1"/>
        <v>0</v>
      </c>
      <c r="T36" s="255">
        <f ca="1">IF($C36,CoulisseAnalyse!$KH36,0)</f>
        <v>0</v>
      </c>
      <c r="U36" s="258">
        <f t="shared" ca="1" si="2"/>
        <v>0</v>
      </c>
    </row>
    <row r="37" spans="3:21" ht="14.4" x14ac:dyDescent="0.3">
      <c r="C37" t="b">
        <f ca="1">CoulisseAnalyse!$JR37</f>
        <v>0</v>
      </c>
      <c r="J37" s="277">
        <f t="shared" si="3"/>
        <v>27</v>
      </c>
      <c r="K37" s="270" t="str">
        <f ca="1">IF($C37,CoulisseAnalyse!$KB37,"")</f>
        <v/>
      </c>
      <c r="L37" s="241" t="str">
        <f ca="1">IF($C37,CoulisseAnalyse!$KC37,"")</f>
        <v/>
      </c>
      <c r="M37" s="241"/>
      <c r="N37" s="262"/>
      <c r="O37" s="336"/>
      <c r="P37" s="265">
        <f ca="1">IF($C37,CoulisseAnalyse!$KF37,0)</f>
        <v>0</v>
      </c>
      <c r="Q37" s="246">
        <f t="shared" ca="1" si="0"/>
        <v>0</v>
      </c>
      <c r="R37" s="250">
        <f ca="1">IF($C37,CoulisseAnalyse!$KG37,0)</f>
        <v>0</v>
      </c>
      <c r="S37" s="251">
        <f t="shared" ca="1" si="1"/>
        <v>0</v>
      </c>
      <c r="T37" s="255">
        <f ca="1">IF($C37,CoulisseAnalyse!$KH37,0)</f>
        <v>0</v>
      </c>
      <c r="U37" s="258">
        <f t="shared" ca="1" si="2"/>
        <v>0</v>
      </c>
    </row>
    <row r="38" spans="3:21" ht="14.4" x14ac:dyDescent="0.3">
      <c r="C38" t="b">
        <f ca="1">CoulisseAnalyse!$JR38</f>
        <v>0</v>
      </c>
      <c r="J38" s="277">
        <f t="shared" si="3"/>
        <v>28</v>
      </c>
      <c r="K38" s="270" t="str">
        <f ca="1">IF($C38,CoulisseAnalyse!$KB38,"")</f>
        <v/>
      </c>
      <c r="L38" s="241" t="str">
        <f ca="1">IF($C38,CoulisseAnalyse!$KC38,"")</f>
        <v/>
      </c>
      <c r="M38" s="241"/>
      <c r="N38" s="262"/>
      <c r="O38" s="336"/>
      <c r="P38" s="265">
        <f ca="1">IF($C38,CoulisseAnalyse!$KF38,0)</f>
        <v>0</v>
      </c>
      <c r="Q38" s="246">
        <f t="shared" ca="1" si="0"/>
        <v>0</v>
      </c>
      <c r="R38" s="250">
        <f ca="1">IF($C38,CoulisseAnalyse!$KG38,0)</f>
        <v>0</v>
      </c>
      <c r="S38" s="251">
        <f t="shared" ca="1" si="1"/>
        <v>0</v>
      </c>
      <c r="T38" s="255">
        <f ca="1">IF($C38,CoulisseAnalyse!$KH38,0)</f>
        <v>0</v>
      </c>
      <c r="U38" s="258">
        <f t="shared" ca="1" si="2"/>
        <v>0</v>
      </c>
    </row>
    <row r="39" spans="3:21" ht="14.4" x14ac:dyDescent="0.3">
      <c r="C39" t="b">
        <f ca="1">CoulisseAnalyse!$JR39</f>
        <v>0</v>
      </c>
      <c r="J39" s="277">
        <f t="shared" si="3"/>
        <v>29</v>
      </c>
      <c r="K39" s="270" t="str">
        <f ca="1">IF($C39,CoulisseAnalyse!$KB39,"")</f>
        <v/>
      </c>
      <c r="L39" s="241" t="str">
        <f ca="1">IF($C39,CoulisseAnalyse!$KC39,"")</f>
        <v/>
      </c>
      <c r="M39" s="241"/>
      <c r="N39" s="262"/>
      <c r="O39" s="336"/>
      <c r="P39" s="265">
        <f ca="1">IF($C39,CoulisseAnalyse!$KF39,0)</f>
        <v>0</v>
      </c>
      <c r="Q39" s="246">
        <f t="shared" ca="1" si="0"/>
        <v>0</v>
      </c>
      <c r="R39" s="250">
        <f ca="1">IF($C39,CoulisseAnalyse!$KG39,0)</f>
        <v>0</v>
      </c>
      <c r="S39" s="251">
        <f t="shared" ca="1" si="1"/>
        <v>0</v>
      </c>
      <c r="T39" s="255">
        <f ca="1">IF($C39,CoulisseAnalyse!$KH39,0)</f>
        <v>0</v>
      </c>
      <c r="U39" s="258">
        <f t="shared" ca="1" si="2"/>
        <v>0</v>
      </c>
    </row>
    <row r="40" spans="3:21" ht="14.4" x14ac:dyDescent="0.3">
      <c r="C40" t="b">
        <f ca="1">CoulisseAnalyse!$JR40</f>
        <v>0</v>
      </c>
      <c r="J40" s="277">
        <f t="shared" si="3"/>
        <v>30</v>
      </c>
      <c r="K40" s="270" t="str">
        <f ca="1">IF($C40,CoulisseAnalyse!$KB40,"")</f>
        <v/>
      </c>
      <c r="L40" s="241" t="str">
        <f ca="1">IF($C40,CoulisseAnalyse!$KC40,"")</f>
        <v/>
      </c>
      <c r="M40" s="241"/>
      <c r="N40" s="262"/>
      <c r="O40" s="336"/>
      <c r="P40" s="265">
        <f ca="1">IF($C40,CoulisseAnalyse!$KF40,0)</f>
        <v>0</v>
      </c>
      <c r="Q40" s="246">
        <f t="shared" ca="1" si="0"/>
        <v>0</v>
      </c>
      <c r="R40" s="250">
        <f ca="1">IF($C40,CoulisseAnalyse!$KG40,0)</f>
        <v>0</v>
      </c>
      <c r="S40" s="251">
        <f t="shared" ca="1" si="1"/>
        <v>0</v>
      </c>
      <c r="T40" s="255">
        <f ca="1">IF($C40,CoulisseAnalyse!$KH40,0)</f>
        <v>0</v>
      </c>
      <c r="U40" s="258">
        <f t="shared" ca="1" si="2"/>
        <v>0</v>
      </c>
    </row>
    <row r="41" spans="3:21" ht="14.4" x14ac:dyDescent="0.3">
      <c r="C41" t="b">
        <f ca="1">CoulisseAnalyse!$JR41</f>
        <v>0</v>
      </c>
      <c r="J41" s="277">
        <f t="shared" si="3"/>
        <v>31</v>
      </c>
      <c r="K41" s="270" t="str">
        <f ca="1">IF($C41,CoulisseAnalyse!$KB41,"")</f>
        <v/>
      </c>
      <c r="L41" s="241" t="str">
        <f ca="1">IF($C41,CoulisseAnalyse!$KC41,"")</f>
        <v/>
      </c>
      <c r="M41" s="241"/>
      <c r="N41" s="262"/>
      <c r="O41" s="336"/>
      <c r="P41" s="265">
        <f ca="1">IF($C41,CoulisseAnalyse!$KF41,0)</f>
        <v>0</v>
      </c>
      <c r="Q41" s="246">
        <f t="shared" ca="1" si="0"/>
        <v>0</v>
      </c>
      <c r="R41" s="250">
        <f ca="1">IF($C41,CoulisseAnalyse!$KG41,0)</f>
        <v>0</v>
      </c>
      <c r="S41" s="251">
        <f t="shared" ca="1" si="1"/>
        <v>0</v>
      </c>
      <c r="T41" s="255">
        <f ca="1">IF($C41,CoulisseAnalyse!$KH41,0)</f>
        <v>0</v>
      </c>
      <c r="U41" s="258">
        <f t="shared" ca="1" si="2"/>
        <v>0</v>
      </c>
    </row>
    <row r="42" spans="3:21" ht="14.4" x14ac:dyDescent="0.3">
      <c r="C42" t="b">
        <f ca="1">CoulisseAnalyse!$JR42</f>
        <v>0</v>
      </c>
      <c r="J42" s="277">
        <f t="shared" si="3"/>
        <v>32</v>
      </c>
      <c r="K42" s="270" t="str">
        <f ca="1">IF($C42,CoulisseAnalyse!$KB42,"")</f>
        <v/>
      </c>
      <c r="L42" s="241" t="str">
        <f ca="1">IF($C42,CoulisseAnalyse!$KC42,"")</f>
        <v/>
      </c>
      <c r="M42" s="241"/>
      <c r="N42" s="262"/>
      <c r="O42" s="336"/>
      <c r="P42" s="265">
        <f ca="1">IF($C42,CoulisseAnalyse!$KF42,0)</f>
        <v>0</v>
      </c>
      <c r="Q42" s="246">
        <f t="shared" ca="1" si="0"/>
        <v>0</v>
      </c>
      <c r="R42" s="250">
        <f ca="1">IF($C42,CoulisseAnalyse!$KG42,0)</f>
        <v>0</v>
      </c>
      <c r="S42" s="251">
        <f t="shared" ca="1" si="1"/>
        <v>0</v>
      </c>
      <c r="T42" s="255">
        <f ca="1">IF($C42,CoulisseAnalyse!$KH42,0)</f>
        <v>0</v>
      </c>
      <c r="U42" s="258">
        <f t="shared" ca="1" si="2"/>
        <v>0</v>
      </c>
    </row>
    <row r="43" spans="3:21" ht="14.4" x14ac:dyDescent="0.3">
      <c r="C43" t="b">
        <f ca="1">CoulisseAnalyse!$JR43</f>
        <v>0</v>
      </c>
      <c r="J43" s="277">
        <f t="shared" si="3"/>
        <v>33</v>
      </c>
      <c r="K43" s="270" t="str">
        <f ca="1">IF($C43,CoulisseAnalyse!$KB43,"")</f>
        <v/>
      </c>
      <c r="L43" s="241" t="str">
        <f ca="1">IF($C43,CoulisseAnalyse!$KC43,"")</f>
        <v/>
      </c>
      <c r="M43" s="241"/>
      <c r="N43" s="262"/>
      <c r="O43" s="336"/>
      <c r="P43" s="265">
        <f ca="1">IF($C43,CoulisseAnalyse!$KF43,0)</f>
        <v>0</v>
      </c>
      <c r="Q43" s="246">
        <f t="shared" ca="1" si="0"/>
        <v>0</v>
      </c>
      <c r="R43" s="250">
        <f ca="1">IF($C43,CoulisseAnalyse!$KG43,0)</f>
        <v>0</v>
      </c>
      <c r="S43" s="251">
        <f t="shared" ca="1" si="1"/>
        <v>0</v>
      </c>
      <c r="T43" s="255">
        <f ca="1">IF($C43,CoulisseAnalyse!$KH43,0)</f>
        <v>0</v>
      </c>
      <c r="U43" s="258">
        <f t="shared" ca="1" si="2"/>
        <v>0</v>
      </c>
    </row>
    <row r="44" spans="3:21" ht="14.4" x14ac:dyDescent="0.3">
      <c r="C44" t="b">
        <f ca="1">CoulisseAnalyse!$JR44</f>
        <v>0</v>
      </c>
      <c r="J44" s="277">
        <f t="shared" si="3"/>
        <v>34</v>
      </c>
      <c r="K44" s="270" t="str">
        <f ca="1">IF($C44,CoulisseAnalyse!$KB44,"")</f>
        <v/>
      </c>
      <c r="L44" s="241" t="str">
        <f ca="1">IF($C44,CoulisseAnalyse!$KC44,"")</f>
        <v/>
      </c>
      <c r="M44" s="241"/>
      <c r="N44" s="262"/>
      <c r="O44" s="336"/>
      <c r="P44" s="265">
        <f ca="1">IF($C44,CoulisseAnalyse!$KF44,0)</f>
        <v>0</v>
      </c>
      <c r="Q44" s="246">
        <f t="shared" ca="1" si="0"/>
        <v>0</v>
      </c>
      <c r="R44" s="250">
        <f ca="1">IF($C44,CoulisseAnalyse!$KG44,0)</f>
        <v>0</v>
      </c>
      <c r="S44" s="251">
        <f t="shared" ca="1" si="1"/>
        <v>0</v>
      </c>
      <c r="T44" s="255">
        <f ca="1">IF($C44,CoulisseAnalyse!$KH44,0)</f>
        <v>0</v>
      </c>
      <c r="U44" s="258">
        <f t="shared" ca="1" si="2"/>
        <v>0</v>
      </c>
    </row>
    <row r="45" spans="3:21" ht="14.4" x14ac:dyDescent="0.3">
      <c r="C45" t="b">
        <f ca="1">CoulisseAnalyse!$JR45</f>
        <v>0</v>
      </c>
      <c r="J45" s="277">
        <f t="shared" si="3"/>
        <v>35</v>
      </c>
      <c r="K45" s="270" t="str">
        <f ca="1">IF($C45,CoulisseAnalyse!$KB45,"")</f>
        <v/>
      </c>
      <c r="L45" s="241" t="str">
        <f ca="1">IF($C45,CoulisseAnalyse!$KC45,"")</f>
        <v/>
      </c>
      <c r="M45" s="241"/>
      <c r="N45" s="262"/>
      <c r="O45" s="336"/>
      <c r="P45" s="265">
        <f ca="1">IF($C45,CoulisseAnalyse!$KF45,0)</f>
        <v>0</v>
      </c>
      <c r="Q45" s="246">
        <f t="shared" ca="1" si="0"/>
        <v>0</v>
      </c>
      <c r="R45" s="250">
        <f ca="1">IF($C45,CoulisseAnalyse!$KG45,0)</f>
        <v>0</v>
      </c>
      <c r="S45" s="251">
        <f t="shared" ca="1" si="1"/>
        <v>0</v>
      </c>
      <c r="T45" s="255">
        <f ca="1">IF($C45,CoulisseAnalyse!$KH45,0)</f>
        <v>0</v>
      </c>
      <c r="U45" s="258">
        <f t="shared" ca="1" si="2"/>
        <v>0</v>
      </c>
    </row>
    <row r="46" spans="3:21" ht="14.4" x14ac:dyDescent="0.3">
      <c r="C46" t="b">
        <f ca="1">CoulisseAnalyse!$JR46</f>
        <v>0</v>
      </c>
      <c r="J46" s="277">
        <f t="shared" si="3"/>
        <v>36</v>
      </c>
      <c r="K46" s="270" t="str">
        <f ca="1">IF($C46,CoulisseAnalyse!$KB46,"")</f>
        <v/>
      </c>
      <c r="L46" s="241" t="str">
        <f ca="1">IF($C46,CoulisseAnalyse!$KC46,"")</f>
        <v/>
      </c>
      <c r="M46" s="241"/>
      <c r="N46" s="262"/>
      <c r="O46" s="336"/>
      <c r="P46" s="265">
        <f ca="1">IF($C46,CoulisseAnalyse!$KF46,0)</f>
        <v>0</v>
      </c>
      <c r="Q46" s="246">
        <f t="shared" ca="1" si="0"/>
        <v>0</v>
      </c>
      <c r="R46" s="250">
        <f ca="1">IF($C46,CoulisseAnalyse!$KG46,0)</f>
        <v>0</v>
      </c>
      <c r="S46" s="251">
        <f t="shared" ca="1" si="1"/>
        <v>0</v>
      </c>
      <c r="T46" s="255">
        <f ca="1">IF($C46,CoulisseAnalyse!$KH46,0)</f>
        <v>0</v>
      </c>
      <c r="U46" s="258">
        <f t="shared" ca="1" si="2"/>
        <v>0</v>
      </c>
    </row>
    <row r="47" spans="3:21" ht="14.4" x14ac:dyDescent="0.3">
      <c r="C47" t="b">
        <f ca="1">CoulisseAnalyse!$JR47</f>
        <v>0</v>
      </c>
      <c r="J47" s="277">
        <f t="shared" si="3"/>
        <v>37</v>
      </c>
      <c r="K47" s="270" t="str">
        <f ca="1">IF($C47,CoulisseAnalyse!$KB47,"")</f>
        <v/>
      </c>
      <c r="L47" s="241" t="str">
        <f ca="1">IF($C47,CoulisseAnalyse!$KC47,"")</f>
        <v/>
      </c>
      <c r="M47" s="241"/>
      <c r="N47" s="262"/>
      <c r="O47" s="336"/>
      <c r="P47" s="265">
        <f ca="1">IF($C47,CoulisseAnalyse!$KF47,0)</f>
        <v>0</v>
      </c>
      <c r="Q47" s="246">
        <f t="shared" ca="1" si="0"/>
        <v>0</v>
      </c>
      <c r="R47" s="250">
        <f ca="1">IF($C47,CoulisseAnalyse!$KG47,0)</f>
        <v>0</v>
      </c>
      <c r="S47" s="251">
        <f t="shared" ca="1" si="1"/>
        <v>0</v>
      </c>
      <c r="T47" s="255">
        <f ca="1">IF($C47,CoulisseAnalyse!$KH47,0)</f>
        <v>0</v>
      </c>
      <c r="U47" s="258">
        <f t="shared" ca="1" si="2"/>
        <v>0</v>
      </c>
    </row>
    <row r="48" spans="3:21" ht="14.4" x14ac:dyDescent="0.3">
      <c r="C48" t="b">
        <f ca="1">CoulisseAnalyse!$JR48</f>
        <v>0</v>
      </c>
      <c r="J48" s="277">
        <f t="shared" si="3"/>
        <v>38</v>
      </c>
      <c r="K48" s="270" t="str">
        <f ca="1">IF($C48,CoulisseAnalyse!$KB48,"")</f>
        <v/>
      </c>
      <c r="L48" s="241" t="str">
        <f ca="1">IF($C48,CoulisseAnalyse!$KC48,"")</f>
        <v/>
      </c>
      <c r="M48" s="241"/>
      <c r="N48" s="262"/>
      <c r="O48" s="336"/>
      <c r="P48" s="265">
        <f ca="1">IF($C48,CoulisseAnalyse!$KF48,0)</f>
        <v>0</v>
      </c>
      <c r="Q48" s="246">
        <f t="shared" ca="1" si="0"/>
        <v>0</v>
      </c>
      <c r="R48" s="250">
        <f ca="1">IF($C48,CoulisseAnalyse!$KG48,0)</f>
        <v>0</v>
      </c>
      <c r="S48" s="251">
        <f t="shared" ca="1" si="1"/>
        <v>0</v>
      </c>
      <c r="T48" s="255">
        <f ca="1">IF($C48,CoulisseAnalyse!$KH48,0)</f>
        <v>0</v>
      </c>
      <c r="U48" s="258">
        <f t="shared" ca="1" si="2"/>
        <v>0</v>
      </c>
    </row>
    <row r="49" spans="3:21" ht="14.4" x14ac:dyDescent="0.3">
      <c r="C49" t="b">
        <f ca="1">CoulisseAnalyse!$JR49</f>
        <v>0</v>
      </c>
      <c r="J49" s="277">
        <f t="shared" si="3"/>
        <v>39</v>
      </c>
      <c r="K49" s="270" t="str">
        <f ca="1">IF($C49,CoulisseAnalyse!$KB49,"")</f>
        <v/>
      </c>
      <c r="L49" s="241" t="str">
        <f ca="1">IF($C49,CoulisseAnalyse!$KC49,"")</f>
        <v/>
      </c>
      <c r="M49" s="241"/>
      <c r="N49" s="262"/>
      <c r="O49" s="336"/>
      <c r="P49" s="265">
        <f ca="1">IF($C49,CoulisseAnalyse!$KF49,0)</f>
        <v>0</v>
      </c>
      <c r="Q49" s="246">
        <f t="shared" ca="1" si="0"/>
        <v>0</v>
      </c>
      <c r="R49" s="250">
        <f ca="1">IF($C49,CoulisseAnalyse!$KG49,0)</f>
        <v>0</v>
      </c>
      <c r="S49" s="251">
        <f t="shared" ca="1" si="1"/>
        <v>0</v>
      </c>
      <c r="T49" s="255">
        <f ca="1">IF($C49,CoulisseAnalyse!$KH49,0)</f>
        <v>0</v>
      </c>
      <c r="U49" s="258">
        <f t="shared" ca="1" si="2"/>
        <v>0</v>
      </c>
    </row>
    <row r="50" spans="3:21" ht="14.4" x14ac:dyDescent="0.3">
      <c r="C50" t="b">
        <f ca="1">CoulisseAnalyse!$JR50</f>
        <v>0</v>
      </c>
      <c r="J50" s="277">
        <f t="shared" si="3"/>
        <v>40</v>
      </c>
      <c r="K50" s="270" t="str">
        <f ca="1">IF($C50,CoulisseAnalyse!$KB50,"")</f>
        <v/>
      </c>
      <c r="L50" s="241" t="str">
        <f ca="1">IF($C50,CoulisseAnalyse!$KC50,"")</f>
        <v/>
      </c>
      <c r="M50" s="241"/>
      <c r="N50" s="262"/>
      <c r="O50" s="336"/>
      <c r="P50" s="265">
        <f ca="1">IF($C50,CoulisseAnalyse!$KF50,0)</f>
        <v>0</v>
      </c>
      <c r="Q50" s="246">
        <f t="shared" ca="1" si="0"/>
        <v>0</v>
      </c>
      <c r="R50" s="250">
        <f ca="1">IF($C50,CoulisseAnalyse!$KG50,0)</f>
        <v>0</v>
      </c>
      <c r="S50" s="251">
        <f t="shared" ca="1" si="1"/>
        <v>0</v>
      </c>
      <c r="T50" s="255">
        <f ca="1">IF($C50,CoulisseAnalyse!$KH50,0)</f>
        <v>0</v>
      </c>
      <c r="U50" s="258">
        <f t="shared" ca="1" si="2"/>
        <v>0</v>
      </c>
    </row>
    <row r="51" spans="3:21" ht="14.4" x14ac:dyDescent="0.3">
      <c r="C51" t="b">
        <f ca="1">CoulisseAnalyse!$JR51</f>
        <v>0</v>
      </c>
      <c r="J51" s="277">
        <f t="shared" si="3"/>
        <v>41</v>
      </c>
      <c r="K51" s="270" t="str">
        <f ca="1">IF($C51,CoulisseAnalyse!$KB51,"")</f>
        <v/>
      </c>
      <c r="L51" s="241" t="str">
        <f ca="1">IF($C51,CoulisseAnalyse!$KC51,"")</f>
        <v/>
      </c>
      <c r="M51" s="241"/>
      <c r="N51" s="262"/>
      <c r="O51" s="336"/>
      <c r="P51" s="265">
        <f ca="1">IF($C51,CoulisseAnalyse!$KF51,0)</f>
        <v>0</v>
      </c>
      <c r="Q51" s="246">
        <f t="shared" ca="1" si="0"/>
        <v>0</v>
      </c>
      <c r="R51" s="250">
        <f ca="1">IF($C51,CoulisseAnalyse!$KG51,0)</f>
        <v>0</v>
      </c>
      <c r="S51" s="251">
        <f t="shared" ca="1" si="1"/>
        <v>0</v>
      </c>
      <c r="T51" s="255">
        <f ca="1">IF($C51,CoulisseAnalyse!$KH51,0)</f>
        <v>0</v>
      </c>
      <c r="U51" s="258">
        <f t="shared" ca="1" si="2"/>
        <v>0</v>
      </c>
    </row>
    <row r="52" spans="3:21" ht="14.4" x14ac:dyDescent="0.3">
      <c r="C52" t="b">
        <f ca="1">CoulisseAnalyse!$JR52</f>
        <v>0</v>
      </c>
      <c r="J52" s="277">
        <f t="shared" si="3"/>
        <v>42</v>
      </c>
      <c r="K52" s="270" t="str">
        <f ca="1">IF($C52,CoulisseAnalyse!$KB52,"")</f>
        <v/>
      </c>
      <c r="L52" s="241" t="str">
        <f ca="1">IF($C52,CoulisseAnalyse!$KC52,"")</f>
        <v/>
      </c>
      <c r="M52" s="241"/>
      <c r="N52" s="262"/>
      <c r="O52" s="336"/>
      <c r="P52" s="265">
        <f ca="1">IF($C52,CoulisseAnalyse!$KF52,0)</f>
        <v>0</v>
      </c>
      <c r="Q52" s="246">
        <f t="shared" ca="1" si="0"/>
        <v>0</v>
      </c>
      <c r="R52" s="250">
        <f ca="1">IF($C52,CoulisseAnalyse!$KG52,0)</f>
        <v>0</v>
      </c>
      <c r="S52" s="251">
        <f t="shared" ca="1" si="1"/>
        <v>0</v>
      </c>
      <c r="T52" s="255">
        <f ca="1">IF($C52,CoulisseAnalyse!$KH52,0)</f>
        <v>0</v>
      </c>
      <c r="U52" s="258">
        <f t="shared" ca="1" si="2"/>
        <v>0</v>
      </c>
    </row>
    <row r="53" spans="3:21" ht="14.4" x14ac:dyDescent="0.3">
      <c r="C53" t="b">
        <f ca="1">CoulisseAnalyse!$JR53</f>
        <v>0</v>
      </c>
      <c r="J53" s="277">
        <f t="shared" si="3"/>
        <v>43</v>
      </c>
      <c r="K53" s="270" t="str">
        <f ca="1">IF($C53,CoulisseAnalyse!$KB53,"")</f>
        <v/>
      </c>
      <c r="L53" s="241" t="str">
        <f ca="1">IF($C53,CoulisseAnalyse!$KC53,"")</f>
        <v/>
      </c>
      <c r="M53" s="241"/>
      <c r="N53" s="262"/>
      <c r="O53" s="336"/>
      <c r="P53" s="265">
        <f ca="1">IF($C53,CoulisseAnalyse!$KF53,0)</f>
        <v>0</v>
      </c>
      <c r="Q53" s="246">
        <f t="shared" ca="1" si="0"/>
        <v>0</v>
      </c>
      <c r="R53" s="250">
        <f ca="1">IF($C53,CoulisseAnalyse!$KG53,0)</f>
        <v>0</v>
      </c>
      <c r="S53" s="251">
        <f t="shared" ca="1" si="1"/>
        <v>0</v>
      </c>
      <c r="T53" s="255">
        <f ca="1">IF($C53,CoulisseAnalyse!$KH53,0)</f>
        <v>0</v>
      </c>
      <c r="U53" s="258">
        <f t="shared" ca="1" si="2"/>
        <v>0</v>
      </c>
    </row>
    <row r="54" spans="3:21" ht="14.4" x14ac:dyDescent="0.3">
      <c r="C54" t="b">
        <f ca="1">CoulisseAnalyse!$JR54</f>
        <v>0</v>
      </c>
      <c r="J54" s="277">
        <f t="shared" si="3"/>
        <v>44</v>
      </c>
      <c r="K54" s="270" t="str">
        <f ca="1">IF($C54,CoulisseAnalyse!$KB54,"")</f>
        <v/>
      </c>
      <c r="L54" s="241" t="str">
        <f ca="1">IF($C54,CoulisseAnalyse!$KC54,"")</f>
        <v/>
      </c>
      <c r="M54" s="241"/>
      <c r="N54" s="262"/>
      <c r="O54" s="336"/>
      <c r="P54" s="265">
        <f ca="1">IF($C54,CoulisseAnalyse!$KF54,0)</f>
        <v>0</v>
      </c>
      <c r="Q54" s="246">
        <f t="shared" ca="1" si="0"/>
        <v>0</v>
      </c>
      <c r="R54" s="250">
        <f ca="1">IF($C54,CoulisseAnalyse!$KG54,0)</f>
        <v>0</v>
      </c>
      <c r="S54" s="251">
        <f t="shared" ca="1" si="1"/>
        <v>0</v>
      </c>
      <c r="T54" s="255">
        <f ca="1">IF($C54,CoulisseAnalyse!$KH54,0)</f>
        <v>0</v>
      </c>
      <c r="U54" s="258">
        <f t="shared" ca="1" si="2"/>
        <v>0</v>
      </c>
    </row>
    <row r="55" spans="3:21" ht="14.4" x14ac:dyDescent="0.3">
      <c r="C55" t="b">
        <f ca="1">CoulisseAnalyse!$JR55</f>
        <v>0</v>
      </c>
      <c r="J55" s="277">
        <f t="shared" si="3"/>
        <v>45</v>
      </c>
      <c r="K55" s="270" t="str">
        <f ca="1">IF($C55,CoulisseAnalyse!$KB55,"")</f>
        <v/>
      </c>
      <c r="L55" s="241" t="str">
        <f ca="1">IF($C55,CoulisseAnalyse!$KC55,"")</f>
        <v/>
      </c>
      <c r="M55" s="241"/>
      <c r="N55" s="262"/>
      <c r="O55" s="336"/>
      <c r="P55" s="265">
        <f ca="1">IF($C55,CoulisseAnalyse!$KF55,0)</f>
        <v>0</v>
      </c>
      <c r="Q55" s="246">
        <f t="shared" ca="1" si="0"/>
        <v>0</v>
      </c>
      <c r="R55" s="250">
        <f ca="1">IF($C55,CoulisseAnalyse!$KG55,0)</f>
        <v>0</v>
      </c>
      <c r="S55" s="251">
        <f t="shared" ca="1" si="1"/>
        <v>0</v>
      </c>
      <c r="T55" s="255">
        <f ca="1">IF($C55,CoulisseAnalyse!$KH55,0)</f>
        <v>0</v>
      </c>
      <c r="U55" s="258">
        <f t="shared" ca="1" si="2"/>
        <v>0</v>
      </c>
    </row>
    <row r="56" spans="3:21" ht="14.4" x14ac:dyDescent="0.3">
      <c r="C56" t="b">
        <f ca="1">CoulisseAnalyse!$JR56</f>
        <v>0</v>
      </c>
      <c r="J56" s="277">
        <f t="shared" si="3"/>
        <v>46</v>
      </c>
      <c r="K56" s="270" t="str">
        <f ca="1">IF($C56,CoulisseAnalyse!$KB56,"")</f>
        <v/>
      </c>
      <c r="L56" s="241" t="str">
        <f ca="1">IF($C56,CoulisseAnalyse!$KC56,"")</f>
        <v/>
      </c>
      <c r="M56" s="241"/>
      <c r="N56" s="262"/>
      <c r="O56" s="336"/>
      <c r="P56" s="265">
        <f ca="1">IF($C56,CoulisseAnalyse!$KF56,0)</f>
        <v>0</v>
      </c>
      <c r="Q56" s="246">
        <f t="shared" ca="1" si="0"/>
        <v>0</v>
      </c>
      <c r="R56" s="250">
        <f ca="1">IF($C56,CoulisseAnalyse!$KG56,0)</f>
        <v>0</v>
      </c>
      <c r="S56" s="251">
        <f t="shared" ca="1" si="1"/>
        <v>0</v>
      </c>
      <c r="T56" s="255">
        <f ca="1">IF($C56,CoulisseAnalyse!$KH56,0)</f>
        <v>0</v>
      </c>
      <c r="U56" s="258">
        <f t="shared" ca="1" si="2"/>
        <v>0</v>
      </c>
    </row>
    <row r="57" spans="3:21" ht="14.4" x14ac:dyDescent="0.3">
      <c r="C57" t="b">
        <f ca="1">CoulisseAnalyse!$JR57</f>
        <v>0</v>
      </c>
      <c r="J57" s="277">
        <f t="shared" si="3"/>
        <v>47</v>
      </c>
      <c r="K57" s="270" t="str">
        <f ca="1">IF($C57,CoulisseAnalyse!$KB57,"")</f>
        <v/>
      </c>
      <c r="L57" s="241" t="str">
        <f ca="1">IF($C57,CoulisseAnalyse!$KC57,"")</f>
        <v/>
      </c>
      <c r="M57" s="241"/>
      <c r="N57" s="262"/>
      <c r="O57" s="336"/>
      <c r="P57" s="265">
        <f ca="1">IF($C57,CoulisseAnalyse!$KF57,0)</f>
        <v>0</v>
      </c>
      <c r="Q57" s="246">
        <f t="shared" ca="1" si="0"/>
        <v>0</v>
      </c>
      <c r="R57" s="250">
        <f ca="1">IF($C57,CoulisseAnalyse!$KG57,0)</f>
        <v>0</v>
      </c>
      <c r="S57" s="251">
        <f t="shared" ca="1" si="1"/>
        <v>0</v>
      </c>
      <c r="T57" s="255">
        <f ca="1">IF($C57,CoulisseAnalyse!$KH57,0)</f>
        <v>0</v>
      </c>
      <c r="U57" s="258">
        <f t="shared" ca="1" si="2"/>
        <v>0</v>
      </c>
    </row>
    <row r="58" spans="3:21" ht="14.4" x14ac:dyDescent="0.3">
      <c r="C58" t="b">
        <f ca="1">CoulisseAnalyse!$JR58</f>
        <v>0</v>
      </c>
      <c r="J58" s="277">
        <f t="shared" si="3"/>
        <v>48</v>
      </c>
      <c r="K58" s="270" t="str">
        <f ca="1">IF($C58,CoulisseAnalyse!$KB58,"")</f>
        <v/>
      </c>
      <c r="L58" s="241" t="str">
        <f ca="1">IF($C58,CoulisseAnalyse!$KC58,"")</f>
        <v/>
      </c>
      <c r="M58" s="241"/>
      <c r="N58" s="262"/>
      <c r="O58" s="336"/>
      <c r="P58" s="265">
        <f ca="1">IF($C58,CoulisseAnalyse!$KF58,0)</f>
        <v>0</v>
      </c>
      <c r="Q58" s="246">
        <f t="shared" ca="1" si="0"/>
        <v>0</v>
      </c>
      <c r="R58" s="250">
        <f ca="1">IF($C58,CoulisseAnalyse!$KG58,0)</f>
        <v>0</v>
      </c>
      <c r="S58" s="251">
        <f t="shared" ca="1" si="1"/>
        <v>0</v>
      </c>
      <c r="T58" s="255">
        <f ca="1">IF($C58,CoulisseAnalyse!$KH58,0)</f>
        <v>0</v>
      </c>
      <c r="U58" s="258">
        <f t="shared" ca="1" si="2"/>
        <v>0</v>
      </c>
    </row>
    <row r="59" spans="3:21" ht="14.4" x14ac:dyDescent="0.3">
      <c r="C59" t="b">
        <f ca="1">CoulisseAnalyse!$JR59</f>
        <v>0</v>
      </c>
      <c r="J59" s="277">
        <f t="shared" si="3"/>
        <v>49</v>
      </c>
      <c r="K59" s="270" t="str">
        <f ca="1">IF($C59,CoulisseAnalyse!$KB59,"")</f>
        <v/>
      </c>
      <c r="L59" s="241" t="str">
        <f ca="1">IF($C59,CoulisseAnalyse!$KC59,"")</f>
        <v/>
      </c>
      <c r="M59" s="241"/>
      <c r="N59" s="262"/>
      <c r="O59" s="336"/>
      <c r="P59" s="265">
        <f ca="1">IF($C59,CoulisseAnalyse!$KF59,0)</f>
        <v>0</v>
      </c>
      <c r="Q59" s="246">
        <f t="shared" ca="1" si="0"/>
        <v>0</v>
      </c>
      <c r="R59" s="250">
        <f ca="1">IF($C59,CoulisseAnalyse!$KG59,0)</f>
        <v>0</v>
      </c>
      <c r="S59" s="251">
        <f t="shared" ca="1" si="1"/>
        <v>0</v>
      </c>
      <c r="T59" s="255">
        <f ca="1">IF($C59,CoulisseAnalyse!$KH59,0)</f>
        <v>0</v>
      </c>
      <c r="U59" s="258">
        <f t="shared" ca="1" si="2"/>
        <v>0</v>
      </c>
    </row>
    <row r="60" spans="3:21" ht="14.4" x14ac:dyDescent="0.3">
      <c r="C60" t="b">
        <f ca="1">CoulisseAnalyse!$JR60</f>
        <v>0</v>
      </c>
      <c r="J60" s="277">
        <f t="shared" si="3"/>
        <v>50</v>
      </c>
      <c r="K60" s="270" t="str">
        <f ca="1">IF($C60,CoulisseAnalyse!$KB60,"")</f>
        <v/>
      </c>
      <c r="L60" s="241" t="str">
        <f ca="1">IF($C60,CoulisseAnalyse!$KC60,"")</f>
        <v/>
      </c>
      <c r="M60" s="241"/>
      <c r="N60" s="262"/>
      <c r="O60" s="336"/>
      <c r="P60" s="265">
        <f ca="1">IF($C60,CoulisseAnalyse!$KF60,0)</f>
        <v>0</v>
      </c>
      <c r="Q60" s="246">
        <f t="shared" ca="1" si="0"/>
        <v>0</v>
      </c>
      <c r="R60" s="250">
        <f ca="1">IF($C60,CoulisseAnalyse!$KG60,0)</f>
        <v>0</v>
      </c>
      <c r="S60" s="251">
        <f t="shared" ca="1" si="1"/>
        <v>0</v>
      </c>
      <c r="T60" s="255">
        <f ca="1">IF($C60,CoulisseAnalyse!$KH60,0)</f>
        <v>0</v>
      </c>
      <c r="U60" s="258">
        <f t="shared" ca="1" si="2"/>
        <v>0</v>
      </c>
    </row>
    <row r="61" spans="3:21" ht="14.4" x14ac:dyDescent="0.3">
      <c r="C61" t="b">
        <f ca="1">CoulisseAnalyse!$JR61</f>
        <v>0</v>
      </c>
      <c r="J61" s="277">
        <f t="shared" si="3"/>
        <v>51</v>
      </c>
      <c r="K61" s="270" t="str">
        <f ca="1">IF($C61,CoulisseAnalyse!$KB61,"")</f>
        <v/>
      </c>
      <c r="L61" s="241" t="str">
        <f ca="1">IF($C61,CoulisseAnalyse!$KC61,"")</f>
        <v/>
      </c>
      <c r="M61" s="241"/>
      <c r="N61" s="262"/>
      <c r="O61" s="336"/>
      <c r="P61" s="265">
        <f ca="1">IF($C61,CoulisseAnalyse!$KF61,0)</f>
        <v>0</v>
      </c>
      <c r="Q61" s="246">
        <f t="shared" ca="1" si="0"/>
        <v>0</v>
      </c>
      <c r="R61" s="250">
        <f ca="1">IF($C61,CoulisseAnalyse!$KG61,0)</f>
        <v>0</v>
      </c>
      <c r="S61" s="251">
        <f t="shared" ca="1" si="1"/>
        <v>0</v>
      </c>
      <c r="T61" s="255">
        <f ca="1">IF($C61,CoulisseAnalyse!$KH61,0)</f>
        <v>0</v>
      </c>
      <c r="U61" s="258">
        <f t="shared" ca="1" si="2"/>
        <v>0</v>
      </c>
    </row>
    <row r="62" spans="3:21" ht="14.4" x14ac:dyDescent="0.3">
      <c r="C62" t="b">
        <f ca="1">CoulisseAnalyse!$JR62</f>
        <v>0</v>
      </c>
      <c r="J62" s="277">
        <f t="shared" si="3"/>
        <v>52</v>
      </c>
      <c r="K62" s="270" t="str">
        <f ca="1">IF($C62,CoulisseAnalyse!$KB62,"")</f>
        <v/>
      </c>
      <c r="L62" s="241" t="str">
        <f ca="1">IF($C62,CoulisseAnalyse!$KC62,"")</f>
        <v/>
      </c>
      <c r="M62" s="241"/>
      <c r="N62" s="262"/>
      <c r="O62" s="336"/>
      <c r="P62" s="265">
        <f ca="1">IF($C62,CoulisseAnalyse!$KF62,0)</f>
        <v>0</v>
      </c>
      <c r="Q62" s="246">
        <f t="shared" ca="1" si="0"/>
        <v>0</v>
      </c>
      <c r="R62" s="250">
        <f ca="1">IF($C62,CoulisseAnalyse!$KG62,0)</f>
        <v>0</v>
      </c>
      <c r="S62" s="251">
        <f t="shared" ca="1" si="1"/>
        <v>0</v>
      </c>
      <c r="T62" s="255">
        <f ca="1">IF($C62,CoulisseAnalyse!$KH62,0)</f>
        <v>0</v>
      </c>
      <c r="U62" s="258">
        <f t="shared" ca="1" si="2"/>
        <v>0</v>
      </c>
    </row>
    <row r="63" spans="3:21" ht="14.4" x14ac:dyDescent="0.3">
      <c r="C63" t="b">
        <f ca="1">CoulisseAnalyse!$JR63</f>
        <v>0</v>
      </c>
      <c r="J63" s="277">
        <f t="shared" si="3"/>
        <v>53</v>
      </c>
      <c r="K63" s="270" t="str">
        <f ca="1">IF($C63,CoulisseAnalyse!$KB63,"")</f>
        <v/>
      </c>
      <c r="L63" s="241" t="str">
        <f ca="1">IF($C63,CoulisseAnalyse!$KC63,"")</f>
        <v/>
      </c>
      <c r="M63" s="241"/>
      <c r="N63" s="262"/>
      <c r="O63" s="336"/>
      <c r="P63" s="265">
        <f ca="1">IF($C63,CoulisseAnalyse!$KF63,0)</f>
        <v>0</v>
      </c>
      <c r="Q63" s="246">
        <f t="shared" ca="1" si="0"/>
        <v>0</v>
      </c>
      <c r="R63" s="250">
        <f ca="1">IF($C63,CoulisseAnalyse!$KG63,0)</f>
        <v>0</v>
      </c>
      <c r="S63" s="251">
        <f t="shared" ca="1" si="1"/>
        <v>0</v>
      </c>
      <c r="T63" s="255">
        <f ca="1">IF($C63,CoulisseAnalyse!$KH63,0)</f>
        <v>0</v>
      </c>
      <c r="U63" s="258">
        <f t="shared" ca="1" si="2"/>
        <v>0</v>
      </c>
    </row>
    <row r="64" spans="3:21" ht="14.4" x14ac:dyDescent="0.3">
      <c r="C64" t="b">
        <f ca="1">CoulisseAnalyse!$JR64</f>
        <v>0</v>
      </c>
      <c r="J64" s="277">
        <f t="shared" si="3"/>
        <v>54</v>
      </c>
      <c r="K64" s="270" t="str">
        <f ca="1">IF($C64,CoulisseAnalyse!$KB64,"")</f>
        <v/>
      </c>
      <c r="L64" s="241" t="str">
        <f ca="1">IF($C64,CoulisseAnalyse!$KC64,"")</f>
        <v/>
      </c>
      <c r="M64" s="241"/>
      <c r="N64" s="262"/>
      <c r="O64" s="336"/>
      <c r="P64" s="265">
        <f ca="1">IF($C64,CoulisseAnalyse!$KF64,0)</f>
        <v>0</v>
      </c>
      <c r="Q64" s="246">
        <f t="shared" ca="1" si="0"/>
        <v>0</v>
      </c>
      <c r="R64" s="250">
        <f ca="1">IF($C64,CoulisseAnalyse!$KG64,0)</f>
        <v>0</v>
      </c>
      <c r="S64" s="251">
        <f t="shared" ca="1" si="1"/>
        <v>0</v>
      </c>
      <c r="T64" s="255">
        <f ca="1">IF($C64,CoulisseAnalyse!$KH64,0)</f>
        <v>0</v>
      </c>
      <c r="U64" s="258">
        <f t="shared" ca="1" si="2"/>
        <v>0</v>
      </c>
    </row>
    <row r="65" spans="3:21" ht="14.4" x14ac:dyDescent="0.3">
      <c r="C65" t="b">
        <f ca="1">CoulisseAnalyse!$JR65</f>
        <v>0</v>
      </c>
      <c r="J65" s="277">
        <f t="shared" si="3"/>
        <v>55</v>
      </c>
      <c r="K65" s="270" t="str">
        <f ca="1">IF($C65,CoulisseAnalyse!$KB65,"")</f>
        <v/>
      </c>
      <c r="L65" s="241" t="str">
        <f ca="1">IF($C65,CoulisseAnalyse!$KC65,"")</f>
        <v/>
      </c>
      <c r="M65" s="241"/>
      <c r="N65" s="262"/>
      <c r="O65" s="336"/>
      <c r="P65" s="265">
        <f ca="1">IF($C65,CoulisseAnalyse!$KF65,0)</f>
        <v>0</v>
      </c>
      <c r="Q65" s="246">
        <f t="shared" ca="1" si="0"/>
        <v>0</v>
      </c>
      <c r="R65" s="250">
        <f ca="1">IF($C65,CoulisseAnalyse!$KG65,0)</f>
        <v>0</v>
      </c>
      <c r="S65" s="251">
        <f t="shared" ca="1" si="1"/>
        <v>0</v>
      </c>
      <c r="T65" s="255">
        <f ca="1">IF($C65,CoulisseAnalyse!$KH65,0)</f>
        <v>0</v>
      </c>
      <c r="U65" s="258">
        <f t="shared" ca="1" si="2"/>
        <v>0</v>
      </c>
    </row>
    <row r="66" spans="3:21" ht="14.4" x14ac:dyDescent="0.3">
      <c r="C66" t="b">
        <f ca="1">CoulisseAnalyse!$JR66</f>
        <v>0</v>
      </c>
      <c r="J66" s="277">
        <f t="shared" si="3"/>
        <v>56</v>
      </c>
      <c r="K66" s="270" t="str">
        <f ca="1">IF($C66,CoulisseAnalyse!$KB66,"")</f>
        <v/>
      </c>
      <c r="L66" s="241" t="str">
        <f ca="1">IF($C66,CoulisseAnalyse!$KC66,"")</f>
        <v/>
      </c>
      <c r="M66" s="241"/>
      <c r="N66" s="262"/>
      <c r="O66" s="336"/>
      <c r="P66" s="265">
        <f ca="1">IF($C66,CoulisseAnalyse!$KF66,0)</f>
        <v>0</v>
      </c>
      <c r="Q66" s="246">
        <f t="shared" ca="1" si="0"/>
        <v>0</v>
      </c>
      <c r="R66" s="250">
        <f ca="1">IF($C66,CoulisseAnalyse!$KG66,0)</f>
        <v>0</v>
      </c>
      <c r="S66" s="251">
        <f t="shared" ca="1" si="1"/>
        <v>0</v>
      </c>
      <c r="T66" s="255">
        <f ca="1">IF($C66,CoulisseAnalyse!$KH66,0)</f>
        <v>0</v>
      </c>
      <c r="U66" s="258">
        <f t="shared" ca="1" si="2"/>
        <v>0</v>
      </c>
    </row>
    <row r="67" spans="3:21" ht="14.4" x14ac:dyDescent="0.3">
      <c r="C67" t="b">
        <f ca="1">CoulisseAnalyse!$JR67</f>
        <v>0</v>
      </c>
      <c r="J67" s="277">
        <f t="shared" si="3"/>
        <v>57</v>
      </c>
      <c r="K67" s="270" t="str">
        <f ca="1">IF($C67,CoulisseAnalyse!$KB67,"")</f>
        <v/>
      </c>
      <c r="L67" s="241" t="str">
        <f ca="1">IF($C67,CoulisseAnalyse!$KC67,"")</f>
        <v/>
      </c>
      <c r="M67" s="241"/>
      <c r="N67" s="262"/>
      <c r="O67" s="336"/>
      <c r="P67" s="265">
        <f ca="1">IF($C67,CoulisseAnalyse!$KF67,0)</f>
        <v>0</v>
      </c>
      <c r="Q67" s="246">
        <f t="shared" ca="1" si="0"/>
        <v>0</v>
      </c>
      <c r="R67" s="250">
        <f ca="1">IF($C67,CoulisseAnalyse!$KG67,0)</f>
        <v>0</v>
      </c>
      <c r="S67" s="251">
        <f t="shared" ca="1" si="1"/>
        <v>0</v>
      </c>
      <c r="T67" s="255">
        <f ca="1">IF($C67,CoulisseAnalyse!$KH67,0)</f>
        <v>0</v>
      </c>
      <c r="U67" s="258">
        <f t="shared" ca="1" si="2"/>
        <v>0</v>
      </c>
    </row>
    <row r="68" spans="3:21" ht="14.4" x14ac:dyDescent="0.3">
      <c r="C68" t="b">
        <f ca="1">CoulisseAnalyse!$JR68</f>
        <v>0</v>
      </c>
      <c r="J68" s="277">
        <f t="shared" si="3"/>
        <v>58</v>
      </c>
      <c r="K68" s="270" t="str">
        <f ca="1">IF($C68,CoulisseAnalyse!$KB68,"")</f>
        <v/>
      </c>
      <c r="L68" s="241" t="str">
        <f ca="1">IF($C68,CoulisseAnalyse!$KC68,"")</f>
        <v/>
      </c>
      <c r="M68" s="241"/>
      <c r="N68" s="262"/>
      <c r="O68" s="336"/>
      <c r="P68" s="265">
        <f ca="1">IF($C68,CoulisseAnalyse!$KF68,0)</f>
        <v>0</v>
      </c>
      <c r="Q68" s="246">
        <f t="shared" ca="1" si="0"/>
        <v>0</v>
      </c>
      <c r="R68" s="250">
        <f ca="1">IF($C68,CoulisseAnalyse!$KG68,0)</f>
        <v>0</v>
      </c>
      <c r="S68" s="251">
        <f t="shared" ca="1" si="1"/>
        <v>0</v>
      </c>
      <c r="T68" s="255">
        <f ca="1">IF($C68,CoulisseAnalyse!$KH68,0)</f>
        <v>0</v>
      </c>
      <c r="U68" s="258">
        <f t="shared" ca="1" si="2"/>
        <v>0</v>
      </c>
    </row>
    <row r="69" spans="3:21" ht="14.4" x14ac:dyDescent="0.3">
      <c r="C69" t="b">
        <f ca="1">CoulisseAnalyse!$JR69</f>
        <v>0</v>
      </c>
      <c r="J69" s="277">
        <f t="shared" si="3"/>
        <v>59</v>
      </c>
      <c r="K69" s="270" t="str">
        <f ca="1">IF($C69,CoulisseAnalyse!$KB69,"")</f>
        <v/>
      </c>
      <c r="L69" s="241" t="str">
        <f ca="1">IF($C69,CoulisseAnalyse!$KC69,"")</f>
        <v/>
      </c>
      <c r="M69" s="241"/>
      <c r="N69" s="262"/>
      <c r="O69" s="336"/>
      <c r="P69" s="265">
        <f ca="1">IF($C69,CoulisseAnalyse!$KF69,0)</f>
        <v>0</v>
      </c>
      <c r="Q69" s="246">
        <f t="shared" ca="1" si="0"/>
        <v>0</v>
      </c>
      <c r="R69" s="250">
        <f ca="1">IF($C69,CoulisseAnalyse!$KG69,0)</f>
        <v>0</v>
      </c>
      <c r="S69" s="251">
        <f t="shared" ca="1" si="1"/>
        <v>0</v>
      </c>
      <c r="T69" s="255">
        <f ca="1">IF($C69,CoulisseAnalyse!$KH69,0)</f>
        <v>0</v>
      </c>
      <c r="U69" s="258">
        <f t="shared" ca="1" si="2"/>
        <v>0</v>
      </c>
    </row>
    <row r="70" spans="3:21" ht="14.4" x14ac:dyDescent="0.3">
      <c r="C70" t="b">
        <f ca="1">CoulisseAnalyse!$JR70</f>
        <v>0</v>
      </c>
      <c r="J70" s="277">
        <f t="shared" si="3"/>
        <v>60</v>
      </c>
      <c r="K70" s="270" t="str">
        <f ca="1">IF($C70,CoulisseAnalyse!$KB70,"")</f>
        <v/>
      </c>
      <c r="L70" s="241" t="str">
        <f ca="1">IF($C70,CoulisseAnalyse!$KC70,"")</f>
        <v/>
      </c>
      <c r="M70" s="241"/>
      <c r="N70" s="262"/>
      <c r="O70" s="336"/>
      <c r="P70" s="265">
        <f ca="1">IF($C70,CoulisseAnalyse!$KF70,0)</f>
        <v>0</v>
      </c>
      <c r="Q70" s="246">
        <f t="shared" ca="1" si="0"/>
        <v>0</v>
      </c>
      <c r="R70" s="250">
        <f ca="1">IF($C70,CoulisseAnalyse!$KG70,0)</f>
        <v>0</v>
      </c>
      <c r="S70" s="251">
        <f t="shared" ca="1" si="1"/>
        <v>0</v>
      </c>
      <c r="T70" s="255">
        <f ca="1">IF($C70,CoulisseAnalyse!$KH70,0)</f>
        <v>0</v>
      </c>
      <c r="U70" s="258">
        <f t="shared" ca="1" si="2"/>
        <v>0</v>
      </c>
    </row>
    <row r="71" spans="3:21" ht="14.4" x14ac:dyDescent="0.3">
      <c r="C71" t="b">
        <f ca="1">CoulisseAnalyse!$JR71</f>
        <v>0</v>
      </c>
      <c r="J71" s="277">
        <f t="shared" si="3"/>
        <v>61</v>
      </c>
      <c r="K71" s="270" t="str">
        <f ca="1">IF($C71,CoulisseAnalyse!$KB71,"")</f>
        <v/>
      </c>
      <c r="L71" s="241" t="str">
        <f ca="1">IF($C71,CoulisseAnalyse!$KC71,"")</f>
        <v/>
      </c>
      <c r="M71" s="241"/>
      <c r="N71" s="262"/>
      <c r="O71" s="336"/>
      <c r="P71" s="265">
        <f ca="1">IF($C71,CoulisseAnalyse!$KF71,0)</f>
        <v>0</v>
      </c>
      <c r="Q71" s="246">
        <f t="shared" ca="1" si="0"/>
        <v>0</v>
      </c>
      <c r="R71" s="250">
        <f ca="1">IF($C71,CoulisseAnalyse!$KG71,0)</f>
        <v>0</v>
      </c>
      <c r="S71" s="251">
        <f t="shared" ca="1" si="1"/>
        <v>0</v>
      </c>
      <c r="T71" s="255">
        <f ca="1">IF($C71,CoulisseAnalyse!$KH71,0)</f>
        <v>0</v>
      </c>
      <c r="U71" s="258">
        <f t="shared" ca="1" si="2"/>
        <v>0</v>
      </c>
    </row>
    <row r="72" spans="3:21" ht="14.4" x14ac:dyDescent="0.3">
      <c r="C72" t="b">
        <f ca="1">CoulisseAnalyse!$JR72</f>
        <v>0</v>
      </c>
      <c r="J72" s="277">
        <f t="shared" si="3"/>
        <v>62</v>
      </c>
      <c r="K72" s="270" t="str">
        <f ca="1">IF($C72,CoulisseAnalyse!$KB72,"")</f>
        <v/>
      </c>
      <c r="L72" s="241" t="str">
        <f ca="1">IF($C72,CoulisseAnalyse!$KC72,"")</f>
        <v/>
      </c>
      <c r="M72" s="241"/>
      <c r="N72" s="262"/>
      <c r="O72" s="336"/>
      <c r="P72" s="265">
        <f ca="1">IF($C72,CoulisseAnalyse!$KF72,0)</f>
        <v>0</v>
      </c>
      <c r="Q72" s="246">
        <f t="shared" ca="1" si="0"/>
        <v>0</v>
      </c>
      <c r="R72" s="250">
        <f ca="1">IF($C72,CoulisseAnalyse!$KG72,0)</f>
        <v>0</v>
      </c>
      <c r="S72" s="251">
        <f t="shared" ca="1" si="1"/>
        <v>0</v>
      </c>
      <c r="T72" s="255">
        <f ca="1">IF($C72,CoulisseAnalyse!$KH72,0)</f>
        <v>0</v>
      </c>
      <c r="U72" s="258">
        <f t="shared" ca="1" si="2"/>
        <v>0</v>
      </c>
    </row>
    <row r="73" spans="3:21" ht="14.4" x14ac:dyDescent="0.3">
      <c r="C73" t="b">
        <f ca="1">CoulisseAnalyse!$JR73</f>
        <v>0</v>
      </c>
      <c r="J73" s="277">
        <f t="shared" si="3"/>
        <v>63</v>
      </c>
      <c r="K73" s="270" t="str">
        <f ca="1">IF($C73,CoulisseAnalyse!$KB73,"")</f>
        <v/>
      </c>
      <c r="L73" s="241" t="str">
        <f ca="1">IF($C73,CoulisseAnalyse!$KC73,"")</f>
        <v/>
      </c>
      <c r="M73" s="241"/>
      <c r="N73" s="262"/>
      <c r="O73" s="336"/>
      <c r="P73" s="265">
        <f ca="1">IF($C73,CoulisseAnalyse!$KF73,0)</f>
        <v>0</v>
      </c>
      <c r="Q73" s="246">
        <f t="shared" ca="1" si="0"/>
        <v>0</v>
      </c>
      <c r="R73" s="250">
        <f ca="1">IF($C73,CoulisseAnalyse!$KG73,0)</f>
        <v>0</v>
      </c>
      <c r="S73" s="251">
        <f t="shared" ca="1" si="1"/>
        <v>0</v>
      </c>
      <c r="T73" s="255">
        <f ca="1">IF($C73,CoulisseAnalyse!$KH73,0)</f>
        <v>0</v>
      </c>
      <c r="U73" s="258">
        <f t="shared" ca="1" si="2"/>
        <v>0</v>
      </c>
    </row>
    <row r="74" spans="3:21" ht="14.4" x14ac:dyDescent="0.3">
      <c r="C74" t="b">
        <f ca="1">CoulisseAnalyse!$JR74</f>
        <v>0</v>
      </c>
      <c r="J74" s="277">
        <f t="shared" si="3"/>
        <v>64</v>
      </c>
      <c r="K74" s="270" t="str">
        <f ca="1">IF($C74,CoulisseAnalyse!$KB74,"")</f>
        <v/>
      </c>
      <c r="L74" s="241" t="str">
        <f ca="1">IF($C74,CoulisseAnalyse!$KC74,"")</f>
        <v/>
      </c>
      <c r="M74" s="241"/>
      <c r="N74" s="262"/>
      <c r="O74" s="336"/>
      <c r="P74" s="265">
        <f ca="1">IF($C74,CoulisseAnalyse!$KF74,0)</f>
        <v>0</v>
      </c>
      <c r="Q74" s="246">
        <f t="shared" ca="1" si="0"/>
        <v>0</v>
      </c>
      <c r="R74" s="250">
        <f ca="1">IF($C74,CoulisseAnalyse!$KG74,0)</f>
        <v>0</v>
      </c>
      <c r="S74" s="251">
        <f t="shared" ca="1" si="1"/>
        <v>0</v>
      </c>
      <c r="T74" s="255">
        <f ca="1">IF($C74,CoulisseAnalyse!$KH74,0)</f>
        <v>0</v>
      </c>
      <c r="U74" s="258">
        <f t="shared" ca="1" si="2"/>
        <v>0</v>
      </c>
    </row>
    <row r="75" spans="3:21" ht="14.4" x14ac:dyDescent="0.3">
      <c r="C75" t="b">
        <f ca="1">CoulisseAnalyse!$JR75</f>
        <v>0</v>
      </c>
      <c r="J75" s="277">
        <f t="shared" si="3"/>
        <v>65</v>
      </c>
      <c r="K75" s="270" t="str">
        <f ca="1">IF($C75,CoulisseAnalyse!$KB75,"")</f>
        <v/>
      </c>
      <c r="L75" s="241" t="str">
        <f ca="1">IF($C75,CoulisseAnalyse!$KC75,"")</f>
        <v/>
      </c>
      <c r="M75" s="241"/>
      <c r="N75" s="262"/>
      <c r="O75" s="336"/>
      <c r="P75" s="265">
        <f ca="1">IF($C75,CoulisseAnalyse!$KF75,0)</f>
        <v>0</v>
      </c>
      <c r="Q75" s="246">
        <f t="shared" ca="1" si="0"/>
        <v>0</v>
      </c>
      <c r="R75" s="250">
        <f ca="1">IF($C75,CoulisseAnalyse!$KG75,0)</f>
        <v>0</v>
      </c>
      <c r="S75" s="251">
        <f t="shared" ca="1" si="1"/>
        <v>0</v>
      </c>
      <c r="T75" s="255">
        <f ca="1">IF($C75,CoulisseAnalyse!$KH75,0)</f>
        <v>0</v>
      </c>
      <c r="U75" s="258">
        <f t="shared" ca="1" si="2"/>
        <v>0</v>
      </c>
    </row>
    <row r="76" spans="3:21" ht="14.4" x14ac:dyDescent="0.3">
      <c r="C76" t="b">
        <f ca="1">CoulisseAnalyse!$JR76</f>
        <v>0</v>
      </c>
      <c r="J76" s="277">
        <f t="shared" si="3"/>
        <v>66</v>
      </c>
      <c r="K76" s="270" t="str">
        <f ca="1">IF($C76,CoulisseAnalyse!$KB76,"")</f>
        <v/>
      </c>
      <c r="L76" s="241" t="str">
        <f ca="1">IF($C76,CoulisseAnalyse!$KC76,"")</f>
        <v/>
      </c>
      <c r="M76" s="241"/>
      <c r="N76" s="262"/>
      <c r="O76" s="336"/>
      <c r="P76" s="265">
        <f ca="1">IF($C76,CoulisseAnalyse!$KF76,0)</f>
        <v>0</v>
      </c>
      <c r="Q76" s="246">
        <f t="shared" ref="Q76:Q103" ca="1" si="4">$P76/$P$9</f>
        <v>0</v>
      </c>
      <c r="R76" s="250">
        <f ca="1">IF($C76,CoulisseAnalyse!$KG76,0)</f>
        <v>0</v>
      </c>
      <c r="S76" s="251">
        <f t="shared" ref="S76:S103" ca="1" si="5">$R76/$R$9</f>
        <v>0</v>
      </c>
      <c r="T76" s="255">
        <f ca="1">IF($C76,CoulisseAnalyse!$KH76,0)</f>
        <v>0</v>
      </c>
      <c r="U76" s="258">
        <f t="shared" ref="U76:U103" ca="1" si="6">$T76/$T$9</f>
        <v>0</v>
      </c>
    </row>
    <row r="77" spans="3:21" ht="14.4" x14ac:dyDescent="0.3">
      <c r="C77" t="b">
        <f ca="1">CoulisseAnalyse!$JR77</f>
        <v>0</v>
      </c>
      <c r="J77" s="277">
        <f t="shared" ref="J77:J103" si="7">+J76+1</f>
        <v>67</v>
      </c>
      <c r="K77" s="270" t="str">
        <f ca="1">IF($C77,CoulisseAnalyse!$KB77,"")</f>
        <v/>
      </c>
      <c r="L77" s="241" t="str">
        <f ca="1">IF($C77,CoulisseAnalyse!$KC77,"")</f>
        <v/>
      </c>
      <c r="M77" s="241"/>
      <c r="N77" s="262"/>
      <c r="O77" s="336"/>
      <c r="P77" s="265">
        <f ca="1">IF($C77,CoulisseAnalyse!$KF77,0)</f>
        <v>0</v>
      </c>
      <c r="Q77" s="246">
        <f t="shared" ca="1" si="4"/>
        <v>0</v>
      </c>
      <c r="R77" s="250">
        <f ca="1">IF($C77,CoulisseAnalyse!$KG77,0)</f>
        <v>0</v>
      </c>
      <c r="S77" s="251">
        <f t="shared" ca="1" si="5"/>
        <v>0</v>
      </c>
      <c r="T77" s="255">
        <f ca="1">IF($C77,CoulisseAnalyse!$KH77,0)</f>
        <v>0</v>
      </c>
      <c r="U77" s="258">
        <f t="shared" ca="1" si="6"/>
        <v>0</v>
      </c>
    </row>
    <row r="78" spans="3:21" ht="14.4" x14ac:dyDescent="0.3">
      <c r="C78" t="b">
        <f ca="1">CoulisseAnalyse!$JR78</f>
        <v>0</v>
      </c>
      <c r="J78" s="277">
        <f t="shared" si="7"/>
        <v>68</v>
      </c>
      <c r="K78" s="270" t="str">
        <f ca="1">IF($C78,CoulisseAnalyse!$KB78,"")</f>
        <v/>
      </c>
      <c r="L78" s="241" t="str">
        <f ca="1">IF($C78,CoulisseAnalyse!$KC78,"")</f>
        <v/>
      </c>
      <c r="M78" s="241"/>
      <c r="N78" s="262"/>
      <c r="O78" s="336"/>
      <c r="P78" s="265">
        <f ca="1">IF($C78,CoulisseAnalyse!$KF78,0)</f>
        <v>0</v>
      </c>
      <c r="Q78" s="246">
        <f t="shared" ca="1" si="4"/>
        <v>0</v>
      </c>
      <c r="R78" s="250">
        <f ca="1">IF($C78,CoulisseAnalyse!$KG78,0)</f>
        <v>0</v>
      </c>
      <c r="S78" s="251">
        <f t="shared" ca="1" si="5"/>
        <v>0</v>
      </c>
      <c r="T78" s="255">
        <f ca="1">IF($C78,CoulisseAnalyse!$KH78,0)</f>
        <v>0</v>
      </c>
      <c r="U78" s="258">
        <f t="shared" ca="1" si="6"/>
        <v>0</v>
      </c>
    </row>
    <row r="79" spans="3:21" ht="14.4" x14ac:dyDescent="0.3">
      <c r="C79" t="b">
        <f ca="1">CoulisseAnalyse!$JR79</f>
        <v>0</v>
      </c>
      <c r="J79" s="277">
        <f t="shared" si="7"/>
        <v>69</v>
      </c>
      <c r="K79" s="270" t="str">
        <f ca="1">IF($C79,CoulisseAnalyse!$KB79,"")</f>
        <v/>
      </c>
      <c r="L79" s="241" t="str">
        <f ca="1">IF($C79,CoulisseAnalyse!$KC79,"")</f>
        <v/>
      </c>
      <c r="M79" s="241"/>
      <c r="N79" s="262"/>
      <c r="O79" s="336"/>
      <c r="P79" s="265">
        <f ca="1">IF($C79,CoulisseAnalyse!$KF79,0)</f>
        <v>0</v>
      </c>
      <c r="Q79" s="246">
        <f t="shared" ca="1" si="4"/>
        <v>0</v>
      </c>
      <c r="R79" s="250">
        <f ca="1">IF($C79,CoulisseAnalyse!$KG79,0)</f>
        <v>0</v>
      </c>
      <c r="S79" s="251">
        <f t="shared" ca="1" si="5"/>
        <v>0</v>
      </c>
      <c r="T79" s="255">
        <f ca="1">IF($C79,CoulisseAnalyse!$KH79,0)</f>
        <v>0</v>
      </c>
      <c r="U79" s="258">
        <f t="shared" ca="1" si="6"/>
        <v>0</v>
      </c>
    </row>
    <row r="80" spans="3:21" ht="14.4" x14ac:dyDescent="0.3">
      <c r="C80" t="b">
        <f ca="1">CoulisseAnalyse!$JR80</f>
        <v>0</v>
      </c>
      <c r="J80" s="277">
        <f t="shared" si="7"/>
        <v>70</v>
      </c>
      <c r="K80" s="270" t="str">
        <f ca="1">IF($C80,CoulisseAnalyse!$KB80,"")</f>
        <v/>
      </c>
      <c r="L80" s="241" t="str">
        <f ca="1">IF($C80,CoulisseAnalyse!$KC80,"")</f>
        <v/>
      </c>
      <c r="M80" s="241"/>
      <c r="N80" s="262"/>
      <c r="O80" s="336"/>
      <c r="P80" s="265">
        <f ca="1">IF($C80,CoulisseAnalyse!$KF80,0)</f>
        <v>0</v>
      </c>
      <c r="Q80" s="246">
        <f t="shared" ca="1" si="4"/>
        <v>0</v>
      </c>
      <c r="R80" s="250">
        <f ca="1">IF($C80,CoulisseAnalyse!$KG80,0)</f>
        <v>0</v>
      </c>
      <c r="S80" s="251">
        <f t="shared" ca="1" si="5"/>
        <v>0</v>
      </c>
      <c r="T80" s="255">
        <f ca="1">IF($C80,CoulisseAnalyse!$KH80,0)</f>
        <v>0</v>
      </c>
      <c r="U80" s="258">
        <f t="shared" ca="1" si="6"/>
        <v>0</v>
      </c>
    </row>
    <row r="81" spans="3:21" ht="14.4" x14ac:dyDescent="0.3">
      <c r="C81" t="b">
        <f ca="1">CoulisseAnalyse!$JR81</f>
        <v>0</v>
      </c>
      <c r="J81" s="277">
        <f t="shared" si="7"/>
        <v>71</v>
      </c>
      <c r="K81" s="270" t="str">
        <f ca="1">IF($C81,CoulisseAnalyse!$KB81,"")</f>
        <v/>
      </c>
      <c r="L81" s="241" t="str">
        <f ca="1">IF($C81,CoulisseAnalyse!$KC81,"")</f>
        <v/>
      </c>
      <c r="M81" s="241"/>
      <c r="N81" s="262"/>
      <c r="O81" s="336"/>
      <c r="P81" s="265">
        <f ca="1">IF($C81,CoulisseAnalyse!$KF81,0)</f>
        <v>0</v>
      </c>
      <c r="Q81" s="246">
        <f t="shared" ca="1" si="4"/>
        <v>0</v>
      </c>
      <c r="R81" s="250">
        <f ca="1">IF($C81,CoulisseAnalyse!$KG81,0)</f>
        <v>0</v>
      </c>
      <c r="S81" s="251">
        <f t="shared" ca="1" si="5"/>
        <v>0</v>
      </c>
      <c r="T81" s="255">
        <f ca="1">IF($C81,CoulisseAnalyse!$KH81,0)</f>
        <v>0</v>
      </c>
      <c r="U81" s="258">
        <f t="shared" ca="1" si="6"/>
        <v>0</v>
      </c>
    </row>
    <row r="82" spans="3:21" ht="14.4" x14ac:dyDescent="0.3">
      <c r="C82" t="b">
        <f ca="1">CoulisseAnalyse!$JR82</f>
        <v>0</v>
      </c>
      <c r="J82" s="277">
        <f t="shared" si="7"/>
        <v>72</v>
      </c>
      <c r="K82" s="270" t="str">
        <f ca="1">IF($C82,CoulisseAnalyse!$KB82,"")</f>
        <v/>
      </c>
      <c r="L82" s="241" t="str">
        <f ca="1">IF($C82,CoulisseAnalyse!$KC82,"")</f>
        <v/>
      </c>
      <c r="M82" s="241"/>
      <c r="N82" s="262"/>
      <c r="O82" s="336"/>
      <c r="P82" s="265">
        <f ca="1">IF($C82,CoulisseAnalyse!$KF82,0)</f>
        <v>0</v>
      </c>
      <c r="Q82" s="246">
        <f t="shared" ca="1" si="4"/>
        <v>0</v>
      </c>
      <c r="R82" s="250">
        <f ca="1">IF($C82,CoulisseAnalyse!$KG82,0)</f>
        <v>0</v>
      </c>
      <c r="S82" s="251">
        <f t="shared" ca="1" si="5"/>
        <v>0</v>
      </c>
      <c r="T82" s="255">
        <f ca="1">IF($C82,CoulisseAnalyse!$KH82,0)</f>
        <v>0</v>
      </c>
      <c r="U82" s="258">
        <f t="shared" ca="1" si="6"/>
        <v>0</v>
      </c>
    </row>
    <row r="83" spans="3:21" ht="14.4" x14ac:dyDescent="0.3">
      <c r="C83" t="b">
        <f ca="1">CoulisseAnalyse!$JR83</f>
        <v>0</v>
      </c>
      <c r="J83" s="277">
        <f t="shared" si="7"/>
        <v>73</v>
      </c>
      <c r="K83" s="270" t="str">
        <f ca="1">IF($C83,CoulisseAnalyse!$KB83,"")</f>
        <v/>
      </c>
      <c r="L83" s="241" t="str">
        <f ca="1">IF($C83,CoulisseAnalyse!$KC83,"")</f>
        <v/>
      </c>
      <c r="M83" s="241"/>
      <c r="N83" s="262"/>
      <c r="O83" s="336"/>
      <c r="P83" s="265">
        <f ca="1">IF($C83,CoulisseAnalyse!$KF83,0)</f>
        <v>0</v>
      </c>
      <c r="Q83" s="246">
        <f t="shared" ca="1" si="4"/>
        <v>0</v>
      </c>
      <c r="R83" s="250">
        <f ca="1">IF($C83,CoulisseAnalyse!$KG83,0)</f>
        <v>0</v>
      </c>
      <c r="S83" s="251">
        <f t="shared" ca="1" si="5"/>
        <v>0</v>
      </c>
      <c r="T83" s="255">
        <f ca="1">IF($C83,CoulisseAnalyse!$KH83,0)</f>
        <v>0</v>
      </c>
      <c r="U83" s="258">
        <f t="shared" ca="1" si="6"/>
        <v>0</v>
      </c>
    </row>
    <row r="84" spans="3:21" ht="14.4" x14ac:dyDescent="0.3">
      <c r="C84" t="b">
        <f ca="1">CoulisseAnalyse!$JR84</f>
        <v>0</v>
      </c>
      <c r="J84" s="277">
        <f t="shared" si="7"/>
        <v>74</v>
      </c>
      <c r="K84" s="270" t="str">
        <f ca="1">IF($C84,CoulisseAnalyse!$KB84,"")</f>
        <v/>
      </c>
      <c r="L84" s="241" t="str">
        <f ca="1">IF($C84,CoulisseAnalyse!$KC84,"")</f>
        <v/>
      </c>
      <c r="M84" s="241"/>
      <c r="N84" s="262"/>
      <c r="O84" s="336"/>
      <c r="P84" s="265">
        <f ca="1">IF($C84,CoulisseAnalyse!$KF84,0)</f>
        <v>0</v>
      </c>
      <c r="Q84" s="246">
        <f t="shared" ca="1" si="4"/>
        <v>0</v>
      </c>
      <c r="R84" s="250">
        <f ca="1">IF($C84,CoulisseAnalyse!$KG84,0)</f>
        <v>0</v>
      </c>
      <c r="S84" s="251">
        <f t="shared" ca="1" si="5"/>
        <v>0</v>
      </c>
      <c r="T84" s="255">
        <f ca="1">IF($C84,CoulisseAnalyse!$KH84,0)</f>
        <v>0</v>
      </c>
      <c r="U84" s="258">
        <f t="shared" ca="1" si="6"/>
        <v>0</v>
      </c>
    </row>
    <row r="85" spans="3:21" ht="14.4" x14ac:dyDescent="0.3">
      <c r="C85" t="b">
        <f ca="1">CoulisseAnalyse!$JR85</f>
        <v>0</v>
      </c>
      <c r="J85" s="277">
        <f t="shared" si="7"/>
        <v>75</v>
      </c>
      <c r="K85" s="270" t="str">
        <f ca="1">IF($C85,CoulisseAnalyse!$KB85,"")</f>
        <v/>
      </c>
      <c r="L85" s="241" t="str">
        <f ca="1">IF($C85,CoulisseAnalyse!$KC85,"")</f>
        <v/>
      </c>
      <c r="M85" s="241"/>
      <c r="N85" s="262"/>
      <c r="O85" s="336"/>
      <c r="P85" s="265">
        <f ca="1">IF($C85,CoulisseAnalyse!$KF85,0)</f>
        <v>0</v>
      </c>
      <c r="Q85" s="246">
        <f t="shared" ca="1" si="4"/>
        <v>0</v>
      </c>
      <c r="R85" s="250">
        <f ca="1">IF($C85,CoulisseAnalyse!$KG85,0)</f>
        <v>0</v>
      </c>
      <c r="S85" s="251">
        <f t="shared" ca="1" si="5"/>
        <v>0</v>
      </c>
      <c r="T85" s="255">
        <f ca="1">IF($C85,CoulisseAnalyse!$KH85,0)</f>
        <v>0</v>
      </c>
      <c r="U85" s="258">
        <f t="shared" ca="1" si="6"/>
        <v>0</v>
      </c>
    </row>
    <row r="86" spans="3:21" ht="14.4" x14ac:dyDescent="0.3">
      <c r="C86" t="b">
        <f ca="1">CoulisseAnalyse!$JR86</f>
        <v>0</v>
      </c>
      <c r="J86" s="277">
        <f t="shared" si="7"/>
        <v>76</v>
      </c>
      <c r="K86" s="270" t="str">
        <f ca="1">IF($C86,CoulisseAnalyse!$KB86,"")</f>
        <v/>
      </c>
      <c r="L86" s="241" t="str">
        <f ca="1">IF($C86,CoulisseAnalyse!$KC86,"")</f>
        <v/>
      </c>
      <c r="M86" s="241"/>
      <c r="N86" s="262"/>
      <c r="O86" s="336"/>
      <c r="P86" s="265">
        <f ca="1">IF($C86,CoulisseAnalyse!$KF86,0)</f>
        <v>0</v>
      </c>
      <c r="Q86" s="246">
        <f t="shared" ca="1" si="4"/>
        <v>0</v>
      </c>
      <c r="R86" s="250">
        <f ca="1">IF($C86,CoulisseAnalyse!$KG86,0)</f>
        <v>0</v>
      </c>
      <c r="S86" s="251">
        <f t="shared" ca="1" si="5"/>
        <v>0</v>
      </c>
      <c r="T86" s="255">
        <f ca="1">IF($C86,CoulisseAnalyse!$KH86,0)</f>
        <v>0</v>
      </c>
      <c r="U86" s="258">
        <f t="shared" ca="1" si="6"/>
        <v>0</v>
      </c>
    </row>
    <row r="87" spans="3:21" ht="14.4" x14ac:dyDescent="0.3">
      <c r="C87" t="b">
        <f ca="1">CoulisseAnalyse!$JR87</f>
        <v>0</v>
      </c>
      <c r="J87" s="277">
        <f t="shared" si="7"/>
        <v>77</v>
      </c>
      <c r="K87" s="270" t="str">
        <f ca="1">IF($C87,CoulisseAnalyse!$KB87,"")</f>
        <v/>
      </c>
      <c r="L87" s="241" t="str">
        <f ca="1">IF($C87,CoulisseAnalyse!$KC87,"")</f>
        <v/>
      </c>
      <c r="M87" s="241"/>
      <c r="N87" s="262"/>
      <c r="O87" s="336"/>
      <c r="P87" s="265">
        <f ca="1">IF($C87,CoulisseAnalyse!$KF87,0)</f>
        <v>0</v>
      </c>
      <c r="Q87" s="246">
        <f t="shared" ca="1" si="4"/>
        <v>0</v>
      </c>
      <c r="R87" s="250">
        <f ca="1">IF($C87,CoulisseAnalyse!$KG87,0)</f>
        <v>0</v>
      </c>
      <c r="S87" s="251">
        <f t="shared" ca="1" si="5"/>
        <v>0</v>
      </c>
      <c r="T87" s="255">
        <f ca="1">IF($C87,CoulisseAnalyse!$KH87,0)</f>
        <v>0</v>
      </c>
      <c r="U87" s="258">
        <f t="shared" ca="1" si="6"/>
        <v>0</v>
      </c>
    </row>
    <row r="88" spans="3:21" ht="14.4" x14ac:dyDescent="0.3">
      <c r="C88" t="b">
        <f ca="1">CoulisseAnalyse!$JR88</f>
        <v>0</v>
      </c>
      <c r="J88" s="277">
        <f t="shared" si="7"/>
        <v>78</v>
      </c>
      <c r="K88" s="270" t="str">
        <f ca="1">IF($C88,CoulisseAnalyse!$KB88,"")</f>
        <v/>
      </c>
      <c r="L88" s="241" t="str">
        <f ca="1">IF($C88,CoulisseAnalyse!$KC88,"")</f>
        <v/>
      </c>
      <c r="M88" s="241"/>
      <c r="N88" s="262"/>
      <c r="O88" s="336"/>
      <c r="P88" s="265">
        <f ca="1">IF($C88,CoulisseAnalyse!$KF88,0)</f>
        <v>0</v>
      </c>
      <c r="Q88" s="246">
        <f t="shared" ca="1" si="4"/>
        <v>0</v>
      </c>
      <c r="R88" s="250">
        <f ca="1">IF($C88,CoulisseAnalyse!$KG88,0)</f>
        <v>0</v>
      </c>
      <c r="S88" s="251">
        <f t="shared" ca="1" si="5"/>
        <v>0</v>
      </c>
      <c r="T88" s="255">
        <f ca="1">IF($C88,CoulisseAnalyse!$KH88,0)</f>
        <v>0</v>
      </c>
      <c r="U88" s="258">
        <f t="shared" ca="1" si="6"/>
        <v>0</v>
      </c>
    </row>
    <row r="89" spans="3:21" ht="14.4" x14ac:dyDescent="0.3">
      <c r="C89" t="b">
        <f ca="1">CoulisseAnalyse!$JR89</f>
        <v>0</v>
      </c>
      <c r="J89" s="277">
        <f t="shared" si="7"/>
        <v>79</v>
      </c>
      <c r="K89" s="270" t="str">
        <f ca="1">IF($C89,CoulisseAnalyse!$KB89,"")</f>
        <v/>
      </c>
      <c r="L89" s="241" t="str">
        <f ca="1">IF($C89,CoulisseAnalyse!$KC89,"")</f>
        <v/>
      </c>
      <c r="M89" s="241"/>
      <c r="N89" s="262"/>
      <c r="O89" s="336"/>
      <c r="P89" s="265">
        <f ca="1">IF($C89,CoulisseAnalyse!$KF89,0)</f>
        <v>0</v>
      </c>
      <c r="Q89" s="246">
        <f t="shared" ca="1" si="4"/>
        <v>0</v>
      </c>
      <c r="R89" s="250">
        <f ca="1">IF($C89,CoulisseAnalyse!$KG89,0)</f>
        <v>0</v>
      </c>
      <c r="S89" s="251">
        <f t="shared" ca="1" si="5"/>
        <v>0</v>
      </c>
      <c r="T89" s="255">
        <f ca="1">IF($C89,CoulisseAnalyse!$KH89,0)</f>
        <v>0</v>
      </c>
      <c r="U89" s="258">
        <f t="shared" ca="1" si="6"/>
        <v>0</v>
      </c>
    </row>
    <row r="90" spans="3:21" ht="14.4" x14ac:dyDescent="0.3">
      <c r="C90" t="b">
        <f ca="1">CoulisseAnalyse!$JR90</f>
        <v>0</v>
      </c>
      <c r="J90" s="277">
        <f t="shared" si="7"/>
        <v>80</v>
      </c>
      <c r="K90" s="270" t="str">
        <f ca="1">IF($C90,CoulisseAnalyse!$KB90,"")</f>
        <v/>
      </c>
      <c r="L90" s="241" t="str">
        <f ca="1">IF($C90,CoulisseAnalyse!$KC90,"")</f>
        <v/>
      </c>
      <c r="M90" s="241"/>
      <c r="N90" s="262"/>
      <c r="O90" s="336"/>
      <c r="P90" s="265">
        <f ca="1">IF($C90,CoulisseAnalyse!$KF90,0)</f>
        <v>0</v>
      </c>
      <c r="Q90" s="246">
        <f t="shared" ca="1" si="4"/>
        <v>0</v>
      </c>
      <c r="R90" s="250">
        <f ca="1">IF($C90,CoulisseAnalyse!$KG90,0)</f>
        <v>0</v>
      </c>
      <c r="S90" s="251">
        <f t="shared" ca="1" si="5"/>
        <v>0</v>
      </c>
      <c r="T90" s="255">
        <f ca="1">IF($C90,CoulisseAnalyse!$KH90,0)</f>
        <v>0</v>
      </c>
      <c r="U90" s="258">
        <f t="shared" ca="1" si="6"/>
        <v>0</v>
      </c>
    </row>
    <row r="91" spans="3:21" ht="14.4" x14ac:dyDescent="0.3">
      <c r="C91" t="b">
        <f ca="1">CoulisseAnalyse!$JR91</f>
        <v>0</v>
      </c>
      <c r="J91" s="277">
        <f t="shared" si="7"/>
        <v>81</v>
      </c>
      <c r="K91" s="270" t="str">
        <f ca="1">IF($C91,CoulisseAnalyse!$KB91,"")</f>
        <v/>
      </c>
      <c r="L91" s="241" t="str">
        <f ca="1">IF($C91,CoulisseAnalyse!$KC91,"")</f>
        <v/>
      </c>
      <c r="M91" s="241"/>
      <c r="N91" s="262"/>
      <c r="O91" s="336"/>
      <c r="P91" s="265">
        <f ca="1">IF($C91,CoulisseAnalyse!$KF91,0)</f>
        <v>0</v>
      </c>
      <c r="Q91" s="246">
        <f t="shared" ca="1" si="4"/>
        <v>0</v>
      </c>
      <c r="R91" s="250">
        <f ca="1">IF($C91,CoulisseAnalyse!$KG91,0)</f>
        <v>0</v>
      </c>
      <c r="S91" s="251">
        <f t="shared" ca="1" si="5"/>
        <v>0</v>
      </c>
      <c r="T91" s="255">
        <f ca="1">IF($C91,CoulisseAnalyse!$KH91,0)</f>
        <v>0</v>
      </c>
      <c r="U91" s="258">
        <f t="shared" ca="1" si="6"/>
        <v>0</v>
      </c>
    </row>
    <row r="92" spans="3:21" ht="14.4" x14ac:dyDescent="0.3">
      <c r="C92" t="b">
        <f ca="1">CoulisseAnalyse!$JR92</f>
        <v>0</v>
      </c>
      <c r="J92" s="277">
        <f t="shared" si="7"/>
        <v>82</v>
      </c>
      <c r="K92" s="270" t="str">
        <f ca="1">IF($C92,CoulisseAnalyse!$KB92,"")</f>
        <v/>
      </c>
      <c r="L92" s="241" t="str">
        <f ca="1">IF($C92,CoulisseAnalyse!$KC92,"")</f>
        <v/>
      </c>
      <c r="M92" s="241"/>
      <c r="N92" s="262"/>
      <c r="O92" s="336"/>
      <c r="P92" s="265">
        <f ca="1">IF($C92,CoulisseAnalyse!$KF92,0)</f>
        <v>0</v>
      </c>
      <c r="Q92" s="246">
        <f t="shared" ca="1" si="4"/>
        <v>0</v>
      </c>
      <c r="R92" s="250">
        <f ca="1">IF($C92,CoulisseAnalyse!$KG92,0)</f>
        <v>0</v>
      </c>
      <c r="S92" s="251">
        <f t="shared" ca="1" si="5"/>
        <v>0</v>
      </c>
      <c r="T92" s="255">
        <f ca="1">IF($C92,CoulisseAnalyse!$KH92,0)</f>
        <v>0</v>
      </c>
      <c r="U92" s="258">
        <f t="shared" ca="1" si="6"/>
        <v>0</v>
      </c>
    </row>
    <row r="93" spans="3:21" ht="14.4" x14ac:dyDescent="0.3">
      <c r="C93" t="b">
        <f ca="1">CoulisseAnalyse!$JR93</f>
        <v>0</v>
      </c>
      <c r="J93" s="277">
        <f t="shared" si="7"/>
        <v>83</v>
      </c>
      <c r="K93" s="270" t="str">
        <f ca="1">IF($C93,CoulisseAnalyse!$KB93,"")</f>
        <v/>
      </c>
      <c r="L93" s="241" t="str">
        <f ca="1">IF($C93,CoulisseAnalyse!$KC93,"")</f>
        <v/>
      </c>
      <c r="M93" s="241"/>
      <c r="N93" s="262"/>
      <c r="O93" s="336"/>
      <c r="P93" s="265">
        <f ca="1">IF($C93,CoulisseAnalyse!$KF93,0)</f>
        <v>0</v>
      </c>
      <c r="Q93" s="246">
        <f t="shared" ca="1" si="4"/>
        <v>0</v>
      </c>
      <c r="R93" s="250">
        <f ca="1">IF($C93,CoulisseAnalyse!$KG93,0)</f>
        <v>0</v>
      </c>
      <c r="S93" s="251">
        <f t="shared" ca="1" si="5"/>
        <v>0</v>
      </c>
      <c r="T93" s="255">
        <f ca="1">IF($C93,CoulisseAnalyse!$KH93,0)</f>
        <v>0</v>
      </c>
      <c r="U93" s="258">
        <f t="shared" ca="1" si="6"/>
        <v>0</v>
      </c>
    </row>
    <row r="94" spans="3:21" ht="14.4" x14ac:dyDescent="0.3">
      <c r="C94" t="b">
        <f ca="1">CoulisseAnalyse!$JR94</f>
        <v>0</v>
      </c>
      <c r="J94" s="277">
        <f t="shared" si="7"/>
        <v>84</v>
      </c>
      <c r="K94" s="270" t="str">
        <f ca="1">IF($C94,CoulisseAnalyse!$KB94,"")</f>
        <v/>
      </c>
      <c r="L94" s="241" t="str">
        <f ca="1">IF($C94,CoulisseAnalyse!$KC94,"")</f>
        <v/>
      </c>
      <c r="M94" s="241"/>
      <c r="N94" s="262"/>
      <c r="O94" s="336"/>
      <c r="P94" s="265">
        <f ca="1">IF($C94,CoulisseAnalyse!$KF94,0)</f>
        <v>0</v>
      </c>
      <c r="Q94" s="246">
        <f t="shared" ca="1" si="4"/>
        <v>0</v>
      </c>
      <c r="R94" s="250">
        <f ca="1">IF($C94,CoulisseAnalyse!$KG94,0)</f>
        <v>0</v>
      </c>
      <c r="S94" s="251">
        <f t="shared" ca="1" si="5"/>
        <v>0</v>
      </c>
      <c r="T94" s="255">
        <f ca="1">IF($C94,CoulisseAnalyse!$KH94,0)</f>
        <v>0</v>
      </c>
      <c r="U94" s="258">
        <f t="shared" ca="1" si="6"/>
        <v>0</v>
      </c>
    </row>
    <row r="95" spans="3:21" ht="14.4" x14ac:dyDescent="0.3">
      <c r="C95" t="b">
        <f ca="1">CoulisseAnalyse!$JR95</f>
        <v>0</v>
      </c>
      <c r="J95" s="277">
        <f t="shared" si="7"/>
        <v>85</v>
      </c>
      <c r="K95" s="270" t="str">
        <f ca="1">IF($C95,CoulisseAnalyse!$KB95,"")</f>
        <v/>
      </c>
      <c r="L95" s="241" t="str">
        <f ca="1">IF($C95,CoulisseAnalyse!$KC95,"")</f>
        <v/>
      </c>
      <c r="M95" s="241"/>
      <c r="N95" s="262"/>
      <c r="O95" s="336"/>
      <c r="P95" s="265">
        <f ca="1">IF($C95,CoulisseAnalyse!$KF95,0)</f>
        <v>0</v>
      </c>
      <c r="Q95" s="246">
        <f t="shared" ca="1" si="4"/>
        <v>0</v>
      </c>
      <c r="R95" s="250">
        <f ca="1">IF($C95,CoulisseAnalyse!$KG95,0)</f>
        <v>0</v>
      </c>
      <c r="S95" s="251">
        <f t="shared" ca="1" si="5"/>
        <v>0</v>
      </c>
      <c r="T95" s="255">
        <f ca="1">IF($C95,CoulisseAnalyse!$KH95,0)</f>
        <v>0</v>
      </c>
      <c r="U95" s="258">
        <f t="shared" ca="1" si="6"/>
        <v>0</v>
      </c>
    </row>
    <row r="96" spans="3:21" ht="14.4" x14ac:dyDescent="0.3">
      <c r="C96" t="b">
        <f ca="1">CoulisseAnalyse!$JR96</f>
        <v>0</v>
      </c>
      <c r="J96" s="277">
        <f t="shared" si="7"/>
        <v>86</v>
      </c>
      <c r="K96" s="270" t="str">
        <f ca="1">IF($C96,CoulisseAnalyse!$KB96,"")</f>
        <v/>
      </c>
      <c r="L96" s="241" t="str">
        <f ca="1">IF($C96,CoulisseAnalyse!$KC96,"")</f>
        <v/>
      </c>
      <c r="M96" s="241"/>
      <c r="N96" s="262"/>
      <c r="O96" s="336"/>
      <c r="P96" s="265">
        <f ca="1">IF($C96,CoulisseAnalyse!$KF96,0)</f>
        <v>0</v>
      </c>
      <c r="Q96" s="246">
        <f t="shared" ca="1" si="4"/>
        <v>0</v>
      </c>
      <c r="R96" s="250">
        <f ca="1">IF($C96,CoulisseAnalyse!$KG96,0)</f>
        <v>0</v>
      </c>
      <c r="S96" s="251">
        <f t="shared" ca="1" si="5"/>
        <v>0</v>
      </c>
      <c r="T96" s="255">
        <f ca="1">IF($C96,CoulisseAnalyse!$KH96,0)</f>
        <v>0</v>
      </c>
      <c r="U96" s="258">
        <f t="shared" ca="1" si="6"/>
        <v>0</v>
      </c>
    </row>
    <row r="97" spans="3:21" ht="14.4" x14ac:dyDescent="0.3">
      <c r="C97" t="b">
        <f ca="1">CoulisseAnalyse!$JR97</f>
        <v>0</v>
      </c>
      <c r="J97" s="277">
        <f t="shared" si="7"/>
        <v>87</v>
      </c>
      <c r="K97" s="270" t="str">
        <f ca="1">IF($C97,CoulisseAnalyse!$KB97,"")</f>
        <v/>
      </c>
      <c r="L97" s="241" t="str">
        <f ca="1">IF($C97,CoulisseAnalyse!$KC97,"")</f>
        <v/>
      </c>
      <c r="M97" s="241"/>
      <c r="N97" s="262"/>
      <c r="O97" s="336"/>
      <c r="P97" s="265">
        <f ca="1">IF($C97,CoulisseAnalyse!$KF97,0)</f>
        <v>0</v>
      </c>
      <c r="Q97" s="246">
        <f t="shared" ca="1" si="4"/>
        <v>0</v>
      </c>
      <c r="R97" s="250">
        <f ca="1">IF($C97,CoulisseAnalyse!$KG97,0)</f>
        <v>0</v>
      </c>
      <c r="S97" s="251">
        <f t="shared" ca="1" si="5"/>
        <v>0</v>
      </c>
      <c r="T97" s="255">
        <f ca="1">IF($C97,CoulisseAnalyse!$KH97,0)</f>
        <v>0</v>
      </c>
      <c r="U97" s="258">
        <f t="shared" ca="1" si="6"/>
        <v>0</v>
      </c>
    </row>
    <row r="98" spans="3:21" ht="14.4" x14ac:dyDescent="0.3">
      <c r="C98" t="b">
        <f ca="1">CoulisseAnalyse!$JR98</f>
        <v>0</v>
      </c>
      <c r="J98" s="277">
        <f t="shared" si="7"/>
        <v>88</v>
      </c>
      <c r="K98" s="270" t="str">
        <f ca="1">IF($C98,CoulisseAnalyse!$KB98,"")</f>
        <v/>
      </c>
      <c r="L98" s="241" t="str">
        <f ca="1">IF($C98,CoulisseAnalyse!$KC98,"")</f>
        <v/>
      </c>
      <c r="M98" s="241"/>
      <c r="N98" s="262"/>
      <c r="O98" s="336"/>
      <c r="P98" s="265">
        <f ca="1">IF($C98,CoulisseAnalyse!$KF98,0)</f>
        <v>0</v>
      </c>
      <c r="Q98" s="246">
        <f t="shared" ca="1" si="4"/>
        <v>0</v>
      </c>
      <c r="R98" s="250">
        <f ca="1">IF($C98,CoulisseAnalyse!$KG98,0)</f>
        <v>0</v>
      </c>
      <c r="S98" s="251">
        <f t="shared" ca="1" si="5"/>
        <v>0</v>
      </c>
      <c r="T98" s="255">
        <f ca="1">IF($C98,CoulisseAnalyse!$KH98,0)</f>
        <v>0</v>
      </c>
      <c r="U98" s="258">
        <f t="shared" ca="1" si="6"/>
        <v>0</v>
      </c>
    </row>
    <row r="99" spans="3:21" ht="14.4" x14ac:dyDescent="0.3">
      <c r="C99" t="b">
        <f ca="1">CoulisseAnalyse!$JR99</f>
        <v>0</v>
      </c>
      <c r="J99" s="277">
        <f t="shared" si="7"/>
        <v>89</v>
      </c>
      <c r="K99" s="270" t="str">
        <f ca="1">IF($C99,CoulisseAnalyse!$KB99,"")</f>
        <v/>
      </c>
      <c r="L99" s="241" t="str">
        <f ca="1">IF($C99,CoulisseAnalyse!$KC99,"")</f>
        <v/>
      </c>
      <c r="M99" s="241"/>
      <c r="N99" s="262"/>
      <c r="O99" s="336"/>
      <c r="P99" s="265">
        <f ca="1">IF($C99,CoulisseAnalyse!$KF99,0)</f>
        <v>0</v>
      </c>
      <c r="Q99" s="246">
        <f t="shared" ca="1" si="4"/>
        <v>0</v>
      </c>
      <c r="R99" s="250">
        <f ca="1">IF($C99,CoulisseAnalyse!$KG99,0)</f>
        <v>0</v>
      </c>
      <c r="S99" s="251">
        <f t="shared" ca="1" si="5"/>
        <v>0</v>
      </c>
      <c r="T99" s="255">
        <f ca="1">IF($C99,CoulisseAnalyse!$KH99,0)</f>
        <v>0</v>
      </c>
      <c r="U99" s="258">
        <f t="shared" ca="1" si="6"/>
        <v>0</v>
      </c>
    </row>
    <row r="100" spans="3:21" ht="14.4" x14ac:dyDescent="0.3">
      <c r="C100" t="b">
        <f ca="1">CoulisseAnalyse!$JR100</f>
        <v>0</v>
      </c>
      <c r="J100" s="277">
        <f t="shared" si="7"/>
        <v>90</v>
      </c>
      <c r="K100" s="270" t="str">
        <f ca="1">IF($C100,CoulisseAnalyse!$KB100,"")</f>
        <v/>
      </c>
      <c r="L100" s="241" t="str">
        <f ca="1">IF($C100,CoulisseAnalyse!$KC100,"")</f>
        <v/>
      </c>
      <c r="M100" s="241"/>
      <c r="N100" s="262"/>
      <c r="O100" s="336"/>
      <c r="P100" s="265">
        <f ca="1">IF($C100,CoulisseAnalyse!$KF100,0)</f>
        <v>0</v>
      </c>
      <c r="Q100" s="246">
        <f t="shared" ca="1" si="4"/>
        <v>0</v>
      </c>
      <c r="R100" s="250">
        <f ca="1">IF($C100,CoulisseAnalyse!$KG100,0)</f>
        <v>0</v>
      </c>
      <c r="S100" s="251">
        <f t="shared" ca="1" si="5"/>
        <v>0</v>
      </c>
      <c r="T100" s="255">
        <f ca="1">IF($C100,CoulisseAnalyse!$KH100,0)</f>
        <v>0</v>
      </c>
      <c r="U100" s="258">
        <f t="shared" ca="1" si="6"/>
        <v>0</v>
      </c>
    </row>
    <row r="101" spans="3:21" ht="14.4" x14ac:dyDescent="0.3">
      <c r="C101" t="b">
        <f ca="1">CoulisseAnalyse!$JR101</f>
        <v>0</v>
      </c>
      <c r="J101" s="277">
        <f t="shared" si="7"/>
        <v>91</v>
      </c>
      <c r="K101" s="270" t="str">
        <f ca="1">IF($C101,CoulisseAnalyse!$KB101,"")</f>
        <v/>
      </c>
      <c r="L101" s="241" t="str">
        <f ca="1">IF($C101,CoulisseAnalyse!$KC101,"")</f>
        <v/>
      </c>
      <c r="M101" s="241"/>
      <c r="N101" s="262"/>
      <c r="O101" s="336"/>
      <c r="P101" s="265">
        <f ca="1">IF($C101,CoulisseAnalyse!$KF101,0)</f>
        <v>0</v>
      </c>
      <c r="Q101" s="246">
        <f t="shared" ca="1" si="4"/>
        <v>0</v>
      </c>
      <c r="R101" s="250">
        <f ca="1">IF($C101,CoulisseAnalyse!$KG101,0)</f>
        <v>0</v>
      </c>
      <c r="S101" s="251">
        <f t="shared" ca="1" si="5"/>
        <v>0</v>
      </c>
      <c r="T101" s="255">
        <f ca="1">IF($C101,CoulisseAnalyse!$KH101,0)</f>
        <v>0</v>
      </c>
      <c r="U101" s="258">
        <f t="shared" ca="1" si="6"/>
        <v>0</v>
      </c>
    </row>
    <row r="102" spans="3:21" ht="14.4" x14ac:dyDescent="0.3">
      <c r="C102" t="b">
        <f ca="1">CoulisseAnalyse!$JR102</f>
        <v>0</v>
      </c>
      <c r="J102" s="277">
        <f t="shared" si="7"/>
        <v>92</v>
      </c>
      <c r="K102" s="270" t="str">
        <f ca="1">IF($C102,CoulisseAnalyse!$KB102,"")</f>
        <v/>
      </c>
      <c r="L102" s="241" t="str">
        <f ca="1">IF($C102,CoulisseAnalyse!$KC102,"")</f>
        <v/>
      </c>
      <c r="M102" s="241"/>
      <c r="N102" s="262"/>
      <c r="O102" s="336"/>
      <c r="P102" s="265">
        <f ca="1">IF($C102,CoulisseAnalyse!$KF102,0)</f>
        <v>0</v>
      </c>
      <c r="Q102" s="246">
        <f t="shared" ca="1" si="4"/>
        <v>0</v>
      </c>
      <c r="R102" s="250">
        <f ca="1">IF($C102,CoulisseAnalyse!$KG102,0)</f>
        <v>0</v>
      </c>
      <c r="S102" s="251">
        <f t="shared" ca="1" si="5"/>
        <v>0</v>
      </c>
      <c r="T102" s="255">
        <f ca="1">IF($C102,CoulisseAnalyse!$KH102,0)</f>
        <v>0</v>
      </c>
      <c r="U102" s="258">
        <f t="shared" ca="1" si="6"/>
        <v>0</v>
      </c>
    </row>
    <row r="103" spans="3:21" thickBot="1" x14ac:dyDescent="0.35">
      <c r="C103" t="b">
        <f ca="1">CoulisseAnalyse!$JR103</f>
        <v>0</v>
      </c>
      <c r="J103" s="278">
        <f t="shared" si="7"/>
        <v>93</v>
      </c>
      <c r="K103" s="271" t="str">
        <f ca="1">IF($C103,CoulisseAnalyse!$KB103,"")</f>
        <v/>
      </c>
      <c r="L103" s="242" t="str">
        <f ca="1">IF($C103,CoulisseAnalyse!$KC103,"")</f>
        <v/>
      </c>
      <c r="M103" s="242"/>
      <c r="N103" s="263"/>
      <c r="O103" s="336"/>
      <c r="P103" s="266">
        <f ca="1">IF($C103,CoulisseAnalyse!$KF103,0)</f>
        <v>0</v>
      </c>
      <c r="Q103" s="247">
        <f t="shared" ca="1" si="4"/>
        <v>0</v>
      </c>
      <c r="R103" s="252">
        <f ca="1">IF($C103,CoulisseAnalyse!$KG103,0)</f>
        <v>0</v>
      </c>
      <c r="S103" s="253">
        <f t="shared" ca="1" si="5"/>
        <v>0</v>
      </c>
      <c r="T103" s="256">
        <f ca="1">IF($C103,CoulisseAnalyse!$KH103,0)</f>
        <v>0</v>
      </c>
      <c r="U103" s="259">
        <f t="shared" ca="1" si="6"/>
        <v>0</v>
      </c>
    </row>
    <row r="104" spans="3:21" ht="14.4" x14ac:dyDescent="0.3"/>
  </sheetData>
  <sheetProtection password="FE92" sheet="1" objects="1" scenarios="1"/>
  <mergeCells count="8">
    <mergeCell ref="P10:Q10"/>
    <mergeCell ref="R10:S10"/>
    <mergeCell ref="T10:U10"/>
    <mergeCell ref="L8:N9"/>
    <mergeCell ref="P8:U8"/>
    <mergeCell ref="P9:Q9"/>
    <mergeCell ref="R9:S9"/>
    <mergeCell ref="T9:U9"/>
  </mergeCells>
  <conditionalFormatting sqref="P11:P103">
    <cfRule type="iconSet" priority="7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R11:R103">
    <cfRule type="iconSet" priority="6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T11:T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P11:P103 P10:Q10">
    <cfRule type="expression" dxfId="5" priority="3">
      <formula>$P$2</formula>
    </cfRule>
  </conditionalFormatting>
  <conditionalFormatting sqref="R11:R103 R10:S10">
    <cfRule type="expression" dxfId="4" priority="2">
      <formula>$R$2</formula>
    </cfRule>
  </conditionalFormatting>
  <conditionalFormatting sqref="T11:T103 T10:U10">
    <cfRule type="expression" dxfId="3" priority="1">
      <formula>$T$2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4" name="Scroll Bar 2">
              <controlPr defaultSize="0" autoPict="0">
                <anchor moveWithCells="1">
                  <from>
                    <xdr:col>23</xdr:col>
                    <xdr:colOff>259080</xdr:colOff>
                    <xdr:row>8</xdr:row>
                    <xdr:rowOff>190500</xdr:rowOff>
                  </from>
                  <to>
                    <xdr:col>26</xdr:col>
                    <xdr:colOff>678180</xdr:colOff>
                    <xdr:row>9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>
    <tabColor theme="9" tint="-0.249977111117893"/>
  </sheetPr>
  <dimension ref="A1:AK104"/>
  <sheetViews>
    <sheetView showGridLines="0" topLeftCell="I7" zoomScale="80" zoomScaleNormal="80" workbookViewId="0">
      <pane xSplit="3" ySplit="4" topLeftCell="L11" activePane="bottomRight" state="frozen"/>
      <selection activeCell="O7" sqref="O1:O1048576"/>
      <selection pane="topRight" activeCell="O7" sqref="O1:O1048576"/>
      <selection pane="bottomLeft" activeCell="O7" sqref="O1:O1048576"/>
      <selection pane="bottomRight" activeCell="Q17" sqref="Q17"/>
    </sheetView>
  </sheetViews>
  <sheetFormatPr baseColWidth="10" defaultColWidth="0" defaultRowHeight="15" customHeight="1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1" width="37.33203125" customWidth="1"/>
    <col min="12" max="12" width="29.5546875" customWidth="1"/>
    <col min="13" max="14" width="18" hidden="1" customWidth="1"/>
    <col min="15" max="15" width="2" customWidth="1"/>
    <col min="16" max="16" width="10.88671875" customWidth="1"/>
    <col min="17" max="17" width="8.33203125" customWidth="1"/>
    <col min="18" max="18" width="18.5546875" customWidth="1"/>
    <col min="19" max="19" width="8.5546875" customWidth="1"/>
    <col min="20" max="20" width="21.44140625" customWidth="1"/>
    <col min="21" max="21" width="8.5546875" customWidth="1"/>
    <col min="22" max="37" width="11.44140625" customWidth="1"/>
    <col min="38" max="16384" width="11.44140625" hidden="1"/>
  </cols>
  <sheetData>
    <row r="1" spans="1:31" ht="14.4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P1">
        <v>1</v>
      </c>
      <c r="R1">
        <f>+P1+1</f>
        <v>2</v>
      </c>
      <c r="T1">
        <f>+R1+1</f>
        <v>3</v>
      </c>
    </row>
    <row r="2" spans="1:31" ht="14.4" hidden="1" x14ac:dyDescent="0.3">
      <c r="A2" s="200"/>
      <c r="B2" s="37"/>
      <c r="C2" s="37"/>
      <c r="D2" s="37"/>
      <c r="E2" s="37"/>
      <c r="F2" s="37"/>
      <c r="G2" s="37"/>
      <c r="H2" s="201"/>
      <c r="P2" t="b">
        <f>+P$1=$M$1</f>
        <v>0</v>
      </c>
      <c r="R2" t="b">
        <f>+R$1=$M$1</f>
        <v>0</v>
      </c>
      <c r="T2" t="b">
        <f>+T$1=$M$1</f>
        <v>1</v>
      </c>
    </row>
    <row r="3" spans="1:31" ht="14.4" hidden="1" x14ac:dyDescent="0.3">
      <c r="A3" s="200"/>
      <c r="B3" s="37"/>
      <c r="C3" s="37"/>
      <c r="D3" s="37"/>
      <c r="E3" s="37"/>
      <c r="F3" s="37"/>
      <c r="G3" s="37"/>
      <c r="H3" s="201"/>
    </row>
    <row r="4" spans="1:31" ht="14.4" hidden="1" x14ac:dyDescent="0.3">
      <c r="A4" s="200"/>
      <c r="B4" s="37"/>
      <c r="C4" s="37"/>
      <c r="D4" s="37"/>
      <c r="E4" s="37"/>
      <c r="F4" s="37"/>
      <c r="G4" s="37"/>
      <c r="H4" s="201"/>
    </row>
    <row r="5" spans="1:31" ht="14.4" hidden="1" x14ac:dyDescent="0.3">
      <c r="A5" s="200"/>
      <c r="B5" s="37"/>
      <c r="C5" s="37"/>
      <c r="D5" s="37"/>
      <c r="E5" s="37"/>
      <c r="F5" s="37"/>
      <c r="G5" s="37"/>
      <c r="H5" s="201"/>
    </row>
    <row r="6" spans="1:31" ht="14.4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1" ht="14.4" x14ac:dyDescent="0.3"/>
    <row r="8" spans="1:31" ht="21.75" customHeight="1" thickBot="1" x14ac:dyDescent="0.35">
      <c r="J8" s="273" t="s">
        <v>220</v>
      </c>
      <c r="L8" s="392" t="s">
        <v>157</v>
      </c>
      <c r="M8" s="392"/>
      <c r="N8" s="392"/>
      <c r="P8" s="380" t="s">
        <v>219</v>
      </c>
      <c r="Q8" s="381"/>
      <c r="R8" s="381"/>
      <c r="S8" s="381"/>
      <c r="T8" s="381"/>
      <c r="U8" s="382"/>
      <c r="AE8" t="str">
        <f>Coulisse00!$G$10</f>
        <v>CA VENTE
€ HT</v>
      </c>
    </row>
    <row r="9" spans="1:31" ht="20.25" customHeight="1" thickBot="1" x14ac:dyDescent="0.35">
      <c r="L9" s="393"/>
      <c r="M9" s="393"/>
      <c r="N9" s="393"/>
      <c r="P9" s="387">
        <f ca="1">SUM(P$11:P$103)</f>
        <v>10</v>
      </c>
      <c r="Q9" s="388"/>
      <c r="R9" s="389">
        <f ca="1">SUM(R$11:R$103)</f>
        <v>277950</v>
      </c>
      <c r="S9" s="389"/>
      <c r="T9" s="390">
        <f ca="1">SUM(T$11:T$103)</f>
        <v>3926000</v>
      </c>
      <c r="U9" s="391"/>
    </row>
    <row r="10" spans="1:31" ht="29.4" thickTop="1" x14ac:dyDescent="0.3">
      <c r="C10" s="7" t="b">
        <v>1</v>
      </c>
      <c r="J10" s="275" t="s">
        <v>221</v>
      </c>
      <c r="K10" s="268" t="str">
        <f ca="1">IF($C10,CoulisseAnalyse!$LZ10,"")</f>
        <v>NIVEAU DE GAMME</v>
      </c>
      <c r="L10" s="243" t="str">
        <f ca="1">IF($C10,CoulisseAnalyse!$MA10,"")</f>
        <v>SEGMENT DE MARCHE
PRINCIPAL</v>
      </c>
      <c r="M10" s="243"/>
      <c r="N10" s="260"/>
      <c r="O10" s="336"/>
      <c r="P10" s="383" t="str">
        <f>IF($C10,CoulisseAnalyse!$MD10,"")</f>
        <v>Nb Ref</v>
      </c>
      <c r="Q10" s="384"/>
      <c r="R10" s="385" t="str">
        <f ca="1">IF($C10,CoulisseAnalyse!$ME10,"")</f>
        <v>QUANTITE
M2/ML/PC</v>
      </c>
      <c r="S10" s="384"/>
      <c r="T10" s="385" t="str">
        <f ca="1">IF($C10,CoulisseAnalyse!$MF10,"")</f>
        <v>CA VENTE
€ HT</v>
      </c>
      <c r="U10" s="386"/>
    </row>
    <row r="11" spans="1:31" ht="14.4" x14ac:dyDescent="0.3">
      <c r="C11" t="b">
        <f ca="1">CoulisseAnalyse!$LP11</f>
        <v>1</v>
      </c>
      <c r="J11" s="276">
        <v>1</v>
      </c>
      <c r="K11" s="269" t="str">
        <f ca="1">IF($C11,CoulisseAnalyse!$LZ11,"")</f>
        <v>STANDARD</v>
      </c>
      <c r="L11" s="244" t="str">
        <f ca="1">IF($C11,CoulisseAnalyse!$MA11,"")</f>
        <v>PROMOTEUR STOCK</v>
      </c>
      <c r="M11" s="244"/>
      <c r="N11" s="261"/>
      <c r="O11" s="336"/>
      <c r="P11" s="264">
        <f ca="1">IF($C11,CoulisseAnalyse!$MD11,0)</f>
        <v>1</v>
      </c>
      <c r="Q11" s="245">
        <f ca="1">$P11/$P$9</f>
        <v>0.1</v>
      </c>
      <c r="R11" s="248">
        <f ca="1">IF($C11,CoulisseAnalyse!$ME11,0)</f>
        <v>80000</v>
      </c>
      <c r="S11" s="249">
        <f ca="1">$R11/$R$9</f>
        <v>0.28782155063860404</v>
      </c>
      <c r="T11" s="254">
        <f ca="1">IF($C11,CoulisseAnalyse!$MF11,0)</f>
        <v>1150000</v>
      </c>
      <c r="U11" s="257">
        <f ca="1">$T11/$T$9</f>
        <v>0.29291900152827305</v>
      </c>
    </row>
    <row r="12" spans="1:31" ht="14.4" x14ac:dyDescent="0.3">
      <c r="C12" t="b">
        <f ca="1">CoulisseAnalyse!$LP12</f>
        <v>1</v>
      </c>
      <c r="J12" s="277">
        <f>+J11+1</f>
        <v>2</v>
      </c>
      <c r="K12" s="270" t="str">
        <f ca="1">IF($C12,CoulisseAnalyse!$LZ12,"")</f>
        <v>BASIC</v>
      </c>
      <c r="L12" s="241" t="str">
        <f ca="1">IF($C12,CoulisseAnalyse!$MA12,"")</f>
        <v>CHANTIER PUBLIC STOCK</v>
      </c>
      <c r="M12" s="241"/>
      <c r="N12" s="262"/>
      <c r="O12" s="336"/>
      <c r="P12" s="265">
        <f ca="1">IF($C12,CoulisseAnalyse!$MD12,0)</f>
        <v>2</v>
      </c>
      <c r="Q12" s="246">
        <f t="shared" ref="Q12:Q75" ca="1" si="0">$P12/$P$9</f>
        <v>0.2</v>
      </c>
      <c r="R12" s="250">
        <f ca="1">IF($C12,CoulisseAnalyse!$ME12,0)</f>
        <v>92000</v>
      </c>
      <c r="S12" s="251">
        <f t="shared" ref="S12:S75" ca="1" si="1">$R12/$R$9</f>
        <v>0.33099478323439468</v>
      </c>
      <c r="T12" s="255">
        <f ca="1">IF($C12,CoulisseAnalyse!$MF12,0)</f>
        <v>1086000</v>
      </c>
      <c r="U12" s="258">
        <f t="shared" ref="U12:U75" ca="1" si="2">$T12/$T$9</f>
        <v>0.27661742231278658</v>
      </c>
    </row>
    <row r="13" spans="1:31" ht="14.4" x14ac:dyDescent="0.3">
      <c r="C13" t="b">
        <f ca="1">CoulisseAnalyse!$LP13</f>
        <v>1</v>
      </c>
      <c r="J13" s="277">
        <f t="shared" ref="J13:J76" si="3">+J12+1</f>
        <v>3</v>
      </c>
      <c r="K13" s="270" t="str">
        <f ca="1">IF($C13,CoulisseAnalyse!$LZ13,"")</f>
        <v>STANDARD</v>
      </c>
      <c r="L13" s="241" t="str">
        <f ca="1">IF($C13,CoulisseAnalyse!$MA13,"")</f>
        <v>CHANTIER PUBLIC STOCK</v>
      </c>
      <c r="M13" s="241"/>
      <c r="N13" s="262"/>
      <c r="O13" s="336"/>
      <c r="P13" s="265">
        <f ca="1">IF($C13,CoulisseAnalyse!$MD13,0)</f>
        <v>1</v>
      </c>
      <c r="Q13" s="246">
        <f t="shared" ca="1" si="0"/>
        <v>0.1</v>
      </c>
      <c r="R13" s="250">
        <f ca="1">IF($C13,CoulisseAnalyse!$ME13,0)</f>
        <v>50000</v>
      </c>
      <c r="S13" s="251">
        <f t="shared" ca="1" si="1"/>
        <v>0.17988846914912754</v>
      </c>
      <c r="T13" s="255">
        <f ca="1">IF($C13,CoulisseAnalyse!$MF13,0)</f>
        <v>600000</v>
      </c>
      <c r="U13" s="258">
        <f t="shared" ca="1" si="2"/>
        <v>0.15282730514518594</v>
      </c>
    </row>
    <row r="14" spans="1:31" ht="14.4" x14ac:dyDescent="0.3">
      <c r="C14" t="b">
        <f ca="1">CoulisseAnalyse!$LP14</f>
        <v>1</v>
      </c>
      <c r="J14" s="277">
        <f t="shared" si="3"/>
        <v>4</v>
      </c>
      <c r="K14" s="270" t="str">
        <f ca="1">IF($C14,CoulisseAnalyse!$LZ14,"")</f>
        <v>STANDARD</v>
      </c>
      <c r="L14" s="241" t="str">
        <f ca="1">IF($C14,CoulisseAnalyse!$MA14,"")</f>
        <v>SALLE EXPO STOCK</v>
      </c>
      <c r="M14" s="241"/>
      <c r="N14" s="262"/>
      <c r="O14" s="336"/>
      <c r="P14" s="265">
        <f ca="1">IF($C14,CoulisseAnalyse!$MD14,0)</f>
        <v>2</v>
      </c>
      <c r="Q14" s="246">
        <f t="shared" ca="1" si="0"/>
        <v>0.2</v>
      </c>
      <c r="R14" s="250">
        <f ca="1">IF($C14,CoulisseAnalyse!$ME14,0)</f>
        <v>24650</v>
      </c>
      <c r="S14" s="251">
        <f t="shared" ca="1" si="1"/>
        <v>8.8685015290519878E-2</v>
      </c>
      <c r="T14" s="255">
        <f ca="1">IF($C14,CoulisseAnalyse!$MF14,0)</f>
        <v>338500</v>
      </c>
      <c r="U14" s="258">
        <f t="shared" ca="1" si="2"/>
        <v>8.6220071319409064E-2</v>
      </c>
    </row>
    <row r="15" spans="1:31" ht="14.4" x14ac:dyDescent="0.3">
      <c r="C15" t="b">
        <f ca="1">CoulisseAnalyse!$LP15</f>
        <v>1</v>
      </c>
      <c r="J15" s="277">
        <f t="shared" si="3"/>
        <v>5</v>
      </c>
      <c r="K15" s="270" t="str">
        <f ca="1">IF($C15,CoulisseAnalyse!$LZ15,"")</f>
        <v>COEUR DE GAMME</v>
      </c>
      <c r="L15" s="241" t="str">
        <f ca="1">IF($C15,CoulisseAnalyse!$MA15,"")</f>
        <v>SALLE EXPO STOCK</v>
      </c>
      <c r="M15" s="241"/>
      <c r="N15" s="262"/>
      <c r="O15" s="336"/>
      <c r="P15" s="265">
        <f ca="1">IF($C15,CoulisseAnalyse!$MD15,0)</f>
        <v>2</v>
      </c>
      <c r="Q15" s="246">
        <f t="shared" ca="1" si="0"/>
        <v>0.2</v>
      </c>
      <c r="R15" s="250">
        <f ca="1">IF($C15,CoulisseAnalyse!$ME15,0)</f>
        <v>15500</v>
      </c>
      <c r="S15" s="251">
        <f t="shared" ca="1" si="1"/>
        <v>5.5765425436229539E-2</v>
      </c>
      <c r="T15" s="255">
        <f ca="1">IF($C15,CoulisseAnalyse!$MF15,0)</f>
        <v>288500</v>
      </c>
      <c r="U15" s="258">
        <f t="shared" ca="1" si="2"/>
        <v>7.348446255731024E-2</v>
      </c>
    </row>
    <row r="16" spans="1:31" ht="14.4" x14ac:dyDescent="0.3">
      <c r="C16" t="b">
        <f ca="1">CoulisseAnalyse!$LP16</f>
        <v>1</v>
      </c>
      <c r="J16" s="277">
        <f t="shared" si="3"/>
        <v>6</v>
      </c>
      <c r="K16" s="270" t="str">
        <f ca="1">IF($C16,CoulisseAnalyse!$LZ16,"")</f>
        <v>HAUT DE GAMME</v>
      </c>
      <c r="L16" s="241" t="str">
        <f ca="1">IF($C16,CoulisseAnalyse!$MA16,"")</f>
        <v>SALLE EXPO CONTREMARQUE</v>
      </c>
      <c r="M16" s="241"/>
      <c r="N16" s="262"/>
      <c r="O16" s="336"/>
      <c r="P16" s="265">
        <f ca="1">IF($C16,CoulisseAnalyse!$MD16,0)</f>
        <v>1</v>
      </c>
      <c r="Q16" s="246">
        <f t="shared" ca="1" si="0"/>
        <v>0.1</v>
      </c>
      <c r="R16" s="250">
        <f ca="1">IF($C16,CoulisseAnalyse!$ME16,0)</f>
        <v>8000</v>
      </c>
      <c r="S16" s="251">
        <f t="shared" ca="1" si="1"/>
        <v>2.8782155063860407E-2</v>
      </c>
      <c r="T16" s="255">
        <f ca="1">IF($C16,CoulisseAnalyse!$MF16,0)</f>
        <v>283000</v>
      </c>
      <c r="U16" s="258">
        <f t="shared" ca="1" si="2"/>
        <v>7.2083545593479362E-2</v>
      </c>
    </row>
    <row r="17" spans="3:21" ht="14.4" x14ac:dyDescent="0.3">
      <c r="C17" t="b">
        <f ca="1">CoulisseAnalyse!$LP17</f>
        <v>1</v>
      </c>
      <c r="J17" s="277">
        <f t="shared" si="3"/>
        <v>7</v>
      </c>
      <c r="K17" s="270" t="str">
        <f ca="1">IF($C17,CoulisseAnalyse!$LZ17,"")</f>
        <v>HAUT DE GAMME</v>
      </c>
      <c r="L17" s="241" t="str">
        <f ca="1">IF($C17,CoulisseAnalyse!$MA17,"")</f>
        <v>PRESCRIPEUR</v>
      </c>
      <c r="M17" s="241"/>
      <c r="N17" s="262"/>
      <c r="O17" s="336"/>
      <c r="P17" s="265">
        <f ca="1">IF($C17,CoulisseAnalyse!$MD17,0)</f>
        <v>1</v>
      </c>
      <c r="Q17" s="246">
        <f t="shared" ca="1" si="0"/>
        <v>0.1</v>
      </c>
      <c r="R17" s="250">
        <f ca="1">IF($C17,CoulisseAnalyse!$ME17,0)</f>
        <v>7800</v>
      </c>
      <c r="S17" s="251">
        <f t="shared" ca="1" si="1"/>
        <v>2.8062601187263895E-2</v>
      </c>
      <c r="T17" s="255">
        <f ca="1">IF($C17,CoulisseAnalyse!$MF17,0)</f>
        <v>180000</v>
      </c>
      <c r="U17" s="258">
        <f t="shared" ca="1" si="2"/>
        <v>4.584819154355578E-2</v>
      </c>
    </row>
    <row r="18" spans="3:21" ht="14.4" x14ac:dyDescent="0.3">
      <c r="C18" t="b">
        <f ca="1">CoulisseAnalyse!$LP18</f>
        <v>0</v>
      </c>
      <c r="J18" s="277">
        <f t="shared" si="3"/>
        <v>8</v>
      </c>
      <c r="K18" s="270" t="str">
        <f ca="1">IF($C18,CoulisseAnalyse!$LZ18,"")</f>
        <v/>
      </c>
      <c r="L18" s="241" t="str">
        <f ca="1">IF($C18,CoulisseAnalyse!$MA18,"")</f>
        <v/>
      </c>
      <c r="M18" s="241"/>
      <c r="N18" s="262"/>
      <c r="O18" s="336"/>
      <c r="P18" s="265">
        <f ca="1">IF($C18,CoulisseAnalyse!$MD18,0)</f>
        <v>0</v>
      </c>
      <c r="Q18" s="246">
        <f t="shared" ca="1" si="0"/>
        <v>0</v>
      </c>
      <c r="R18" s="250">
        <f ca="1">IF($C18,CoulisseAnalyse!$ME18,0)</f>
        <v>0</v>
      </c>
      <c r="S18" s="251">
        <f t="shared" ca="1" si="1"/>
        <v>0</v>
      </c>
      <c r="T18" s="255">
        <f ca="1">IF($C18,CoulisseAnalyse!$MF18,0)</f>
        <v>0</v>
      </c>
      <c r="U18" s="258">
        <f t="shared" ca="1" si="2"/>
        <v>0</v>
      </c>
    </row>
    <row r="19" spans="3:21" ht="14.4" x14ac:dyDescent="0.3">
      <c r="C19" t="b">
        <f ca="1">CoulisseAnalyse!$LP19</f>
        <v>0</v>
      </c>
      <c r="J19" s="277">
        <f t="shared" si="3"/>
        <v>9</v>
      </c>
      <c r="K19" s="270" t="str">
        <f ca="1">IF($C19,CoulisseAnalyse!$LZ19,"")</f>
        <v/>
      </c>
      <c r="L19" s="241" t="str">
        <f ca="1">IF($C19,CoulisseAnalyse!$MA19,"")</f>
        <v/>
      </c>
      <c r="M19" s="241"/>
      <c r="N19" s="262"/>
      <c r="O19" s="336"/>
      <c r="P19" s="265">
        <f ca="1">IF($C19,CoulisseAnalyse!$MD19,0)</f>
        <v>0</v>
      </c>
      <c r="Q19" s="246">
        <f t="shared" ca="1" si="0"/>
        <v>0</v>
      </c>
      <c r="R19" s="250">
        <f ca="1">IF($C19,CoulisseAnalyse!$ME19,0)</f>
        <v>0</v>
      </c>
      <c r="S19" s="251">
        <f t="shared" ca="1" si="1"/>
        <v>0</v>
      </c>
      <c r="T19" s="255">
        <f ca="1">IF($C19,CoulisseAnalyse!$MF19,0)</f>
        <v>0</v>
      </c>
      <c r="U19" s="258">
        <f t="shared" ca="1" si="2"/>
        <v>0</v>
      </c>
    </row>
    <row r="20" spans="3:21" ht="14.4" x14ac:dyDescent="0.3">
      <c r="C20" t="b">
        <f ca="1">CoulisseAnalyse!$LP20</f>
        <v>0</v>
      </c>
      <c r="J20" s="277">
        <f t="shared" si="3"/>
        <v>10</v>
      </c>
      <c r="K20" s="270" t="str">
        <f ca="1">IF($C20,CoulisseAnalyse!$LZ20,"")</f>
        <v/>
      </c>
      <c r="L20" s="241" t="str">
        <f ca="1">IF($C20,CoulisseAnalyse!$MA20,"")</f>
        <v/>
      </c>
      <c r="M20" s="241"/>
      <c r="N20" s="262"/>
      <c r="O20" s="336"/>
      <c r="P20" s="265">
        <f ca="1">IF($C20,CoulisseAnalyse!$MD20,0)</f>
        <v>0</v>
      </c>
      <c r="Q20" s="246">
        <f t="shared" ca="1" si="0"/>
        <v>0</v>
      </c>
      <c r="R20" s="250">
        <f ca="1">IF($C20,CoulisseAnalyse!$ME20,0)</f>
        <v>0</v>
      </c>
      <c r="S20" s="251">
        <f t="shared" ca="1" si="1"/>
        <v>0</v>
      </c>
      <c r="T20" s="255">
        <f ca="1">IF($C20,CoulisseAnalyse!$MF20,0)</f>
        <v>0</v>
      </c>
      <c r="U20" s="258">
        <f t="shared" ca="1" si="2"/>
        <v>0</v>
      </c>
    </row>
    <row r="21" spans="3:21" ht="14.4" x14ac:dyDescent="0.3">
      <c r="C21" t="b">
        <f ca="1">CoulisseAnalyse!$LP21</f>
        <v>0</v>
      </c>
      <c r="J21" s="277">
        <f t="shared" si="3"/>
        <v>11</v>
      </c>
      <c r="K21" s="270" t="str">
        <f ca="1">IF($C21,CoulisseAnalyse!$LZ21,"")</f>
        <v/>
      </c>
      <c r="L21" s="241" t="str">
        <f ca="1">IF($C21,CoulisseAnalyse!$MA21,"")</f>
        <v/>
      </c>
      <c r="M21" s="241"/>
      <c r="N21" s="262"/>
      <c r="O21" s="336"/>
      <c r="P21" s="265">
        <f ca="1">IF($C21,CoulisseAnalyse!$MD21,0)</f>
        <v>0</v>
      </c>
      <c r="Q21" s="246">
        <f t="shared" ca="1" si="0"/>
        <v>0</v>
      </c>
      <c r="R21" s="250">
        <f ca="1">IF($C21,CoulisseAnalyse!$ME21,0)</f>
        <v>0</v>
      </c>
      <c r="S21" s="251">
        <f t="shared" ca="1" si="1"/>
        <v>0</v>
      </c>
      <c r="T21" s="255">
        <f ca="1">IF($C21,CoulisseAnalyse!$MF21,0)</f>
        <v>0</v>
      </c>
      <c r="U21" s="258">
        <f t="shared" ca="1" si="2"/>
        <v>0</v>
      </c>
    </row>
    <row r="22" spans="3:21" ht="14.4" x14ac:dyDescent="0.3">
      <c r="C22" t="b">
        <f ca="1">CoulisseAnalyse!$LP22</f>
        <v>0</v>
      </c>
      <c r="J22" s="277">
        <f t="shared" si="3"/>
        <v>12</v>
      </c>
      <c r="K22" s="270" t="str">
        <f ca="1">IF($C22,CoulisseAnalyse!$LZ22,"")</f>
        <v/>
      </c>
      <c r="L22" s="241" t="str">
        <f ca="1">IF($C22,CoulisseAnalyse!$MA22,"")</f>
        <v/>
      </c>
      <c r="M22" s="241"/>
      <c r="N22" s="262"/>
      <c r="O22" s="336"/>
      <c r="P22" s="265">
        <f ca="1">IF($C22,CoulisseAnalyse!$MD22,0)</f>
        <v>0</v>
      </c>
      <c r="Q22" s="246">
        <f t="shared" ca="1" si="0"/>
        <v>0</v>
      </c>
      <c r="R22" s="250">
        <f ca="1">IF($C22,CoulisseAnalyse!$ME22,0)</f>
        <v>0</v>
      </c>
      <c r="S22" s="251">
        <f t="shared" ca="1" si="1"/>
        <v>0</v>
      </c>
      <c r="T22" s="255">
        <f ca="1">IF($C22,CoulisseAnalyse!$MF22,0)</f>
        <v>0</v>
      </c>
      <c r="U22" s="258">
        <f t="shared" ca="1" si="2"/>
        <v>0</v>
      </c>
    </row>
    <row r="23" spans="3:21" ht="14.4" x14ac:dyDescent="0.3">
      <c r="C23" t="b">
        <f ca="1">CoulisseAnalyse!$LP23</f>
        <v>0</v>
      </c>
      <c r="J23" s="277">
        <f t="shared" si="3"/>
        <v>13</v>
      </c>
      <c r="K23" s="270" t="str">
        <f ca="1">IF($C23,CoulisseAnalyse!$LZ23,"")</f>
        <v/>
      </c>
      <c r="L23" s="241" t="str">
        <f ca="1">IF($C23,CoulisseAnalyse!$MA23,"")</f>
        <v/>
      </c>
      <c r="M23" s="241"/>
      <c r="N23" s="262"/>
      <c r="O23" s="336"/>
      <c r="P23" s="265">
        <f ca="1">IF($C23,CoulisseAnalyse!$MD23,0)</f>
        <v>0</v>
      </c>
      <c r="Q23" s="246">
        <f t="shared" ca="1" si="0"/>
        <v>0</v>
      </c>
      <c r="R23" s="250">
        <f ca="1">IF($C23,CoulisseAnalyse!$ME23,0)</f>
        <v>0</v>
      </c>
      <c r="S23" s="251">
        <f t="shared" ca="1" si="1"/>
        <v>0</v>
      </c>
      <c r="T23" s="255">
        <f ca="1">IF($C23,CoulisseAnalyse!$MF23,0)</f>
        <v>0</v>
      </c>
      <c r="U23" s="258">
        <f t="shared" ca="1" si="2"/>
        <v>0</v>
      </c>
    </row>
    <row r="24" spans="3:21" ht="14.4" x14ac:dyDescent="0.3">
      <c r="C24" t="b">
        <f ca="1">CoulisseAnalyse!$LP24</f>
        <v>0</v>
      </c>
      <c r="J24" s="277">
        <f t="shared" si="3"/>
        <v>14</v>
      </c>
      <c r="K24" s="270" t="str">
        <f ca="1">IF($C24,CoulisseAnalyse!$LZ24,"")</f>
        <v/>
      </c>
      <c r="L24" s="241" t="str">
        <f ca="1">IF($C24,CoulisseAnalyse!$MA24,"")</f>
        <v/>
      </c>
      <c r="M24" s="241"/>
      <c r="N24" s="262"/>
      <c r="O24" s="336"/>
      <c r="P24" s="265">
        <f ca="1">IF($C24,CoulisseAnalyse!$MD24,0)</f>
        <v>0</v>
      </c>
      <c r="Q24" s="246">
        <f t="shared" ca="1" si="0"/>
        <v>0</v>
      </c>
      <c r="R24" s="250">
        <f ca="1">IF($C24,CoulisseAnalyse!$ME24,0)</f>
        <v>0</v>
      </c>
      <c r="S24" s="251">
        <f t="shared" ca="1" si="1"/>
        <v>0</v>
      </c>
      <c r="T24" s="255">
        <f ca="1">IF($C24,CoulisseAnalyse!$MF24,0)</f>
        <v>0</v>
      </c>
      <c r="U24" s="258">
        <f t="shared" ca="1" si="2"/>
        <v>0</v>
      </c>
    </row>
    <row r="25" spans="3:21" ht="14.4" x14ac:dyDescent="0.3">
      <c r="C25" t="b">
        <f ca="1">CoulisseAnalyse!$LP25</f>
        <v>0</v>
      </c>
      <c r="J25" s="277">
        <f t="shared" si="3"/>
        <v>15</v>
      </c>
      <c r="K25" s="270" t="str">
        <f ca="1">IF($C25,CoulisseAnalyse!$LZ25,"")</f>
        <v/>
      </c>
      <c r="L25" s="241" t="str">
        <f ca="1">IF($C25,CoulisseAnalyse!$MA25,"")</f>
        <v/>
      </c>
      <c r="M25" s="241"/>
      <c r="N25" s="262"/>
      <c r="O25" s="336"/>
      <c r="P25" s="265">
        <f ca="1">IF($C25,CoulisseAnalyse!$MD25,0)</f>
        <v>0</v>
      </c>
      <c r="Q25" s="246">
        <f t="shared" ca="1" si="0"/>
        <v>0</v>
      </c>
      <c r="R25" s="250">
        <f ca="1">IF($C25,CoulisseAnalyse!$ME25,0)</f>
        <v>0</v>
      </c>
      <c r="S25" s="251">
        <f t="shared" ca="1" si="1"/>
        <v>0</v>
      </c>
      <c r="T25" s="255">
        <f ca="1">IF($C25,CoulisseAnalyse!$MF25,0)</f>
        <v>0</v>
      </c>
      <c r="U25" s="258">
        <f t="shared" ca="1" si="2"/>
        <v>0</v>
      </c>
    </row>
    <row r="26" spans="3:21" ht="14.4" x14ac:dyDescent="0.3">
      <c r="C26" t="b">
        <f ca="1">CoulisseAnalyse!$LP26</f>
        <v>0</v>
      </c>
      <c r="J26" s="277">
        <f t="shared" si="3"/>
        <v>16</v>
      </c>
      <c r="K26" s="270" t="str">
        <f ca="1">IF($C26,CoulisseAnalyse!$LZ26,"")</f>
        <v/>
      </c>
      <c r="L26" s="241" t="str">
        <f ca="1">IF($C26,CoulisseAnalyse!$MA26,"")</f>
        <v/>
      </c>
      <c r="M26" s="241"/>
      <c r="N26" s="262"/>
      <c r="O26" s="336"/>
      <c r="P26" s="265">
        <f ca="1">IF($C26,CoulisseAnalyse!$MD26,0)</f>
        <v>0</v>
      </c>
      <c r="Q26" s="246">
        <f t="shared" ca="1" si="0"/>
        <v>0</v>
      </c>
      <c r="R26" s="250">
        <f ca="1">IF($C26,CoulisseAnalyse!$ME26,0)</f>
        <v>0</v>
      </c>
      <c r="S26" s="251">
        <f t="shared" ca="1" si="1"/>
        <v>0</v>
      </c>
      <c r="T26" s="255">
        <f ca="1">IF($C26,CoulisseAnalyse!$MF26,0)</f>
        <v>0</v>
      </c>
      <c r="U26" s="258">
        <f t="shared" ca="1" si="2"/>
        <v>0</v>
      </c>
    </row>
    <row r="27" spans="3:21" ht="14.4" x14ac:dyDescent="0.3">
      <c r="C27" t="b">
        <f ca="1">CoulisseAnalyse!$LP27</f>
        <v>0</v>
      </c>
      <c r="J27" s="277">
        <f t="shared" si="3"/>
        <v>17</v>
      </c>
      <c r="K27" s="270" t="str">
        <f ca="1">IF($C27,CoulisseAnalyse!$LZ27,"")</f>
        <v/>
      </c>
      <c r="L27" s="241" t="str">
        <f ca="1">IF($C27,CoulisseAnalyse!$MA27,"")</f>
        <v/>
      </c>
      <c r="M27" s="241"/>
      <c r="N27" s="262"/>
      <c r="O27" s="336"/>
      <c r="P27" s="265">
        <f ca="1">IF($C27,CoulisseAnalyse!$MD27,0)</f>
        <v>0</v>
      </c>
      <c r="Q27" s="246">
        <f t="shared" ca="1" si="0"/>
        <v>0</v>
      </c>
      <c r="R27" s="250">
        <f ca="1">IF($C27,CoulisseAnalyse!$ME27,0)</f>
        <v>0</v>
      </c>
      <c r="S27" s="251">
        <f t="shared" ca="1" si="1"/>
        <v>0</v>
      </c>
      <c r="T27" s="255">
        <f ca="1">IF($C27,CoulisseAnalyse!$MF27,0)</f>
        <v>0</v>
      </c>
      <c r="U27" s="258">
        <f t="shared" ca="1" si="2"/>
        <v>0</v>
      </c>
    </row>
    <row r="28" spans="3:21" ht="14.4" x14ac:dyDescent="0.3">
      <c r="C28" t="b">
        <f ca="1">CoulisseAnalyse!$LP28</f>
        <v>0</v>
      </c>
      <c r="J28" s="277">
        <f t="shared" si="3"/>
        <v>18</v>
      </c>
      <c r="K28" s="270" t="str">
        <f ca="1">IF($C28,CoulisseAnalyse!$LZ28,"")</f>
        <v/>
      </c>
      <c r="L28" s="241" t="str">
        <f ca="1">IF($C28,CoulisseAnalyse!$MA28,"")</f>
        <v/>
      </c>
      <c r="M28" s="241"/>
      <c r="N28" s="262"/>
      <c r="O28" s="336"/>
      <c r="P28" s="265">
        <f ca="1">IF($C28,CoulisseAnalyse!$MD28,0)</f>
        <v>0</v>
      </c>
      <c r="Q28" s="246">
        <f t="shared" ca="1" si="0"/>
        <v>0</v>
      </c>
      <c r="R28" s="250">
        <f ca="1">IF($C28,CoulisseAnalyse!$ME28,0)</f>
        <v>0</v>
      </c>
      <c r="S28" s="251">
        <f t="shared" ca="1" si="1"/>
        <v>0</v>
      </c>
      <c r="T28" s="255">
        <f ca="1">IF($C28,CoulisseAnalyse!$MF28,0)</f>
        <v>0</v>
      </c>
      <c r="U28" s="258">
        <f t="shared" ca="1" si="2"/>
        <v>0</v>
      </c>
    </row>
    <row r="29" spans="3:21" ht="14.4" x14ac:dyDescent="0.3">
      <c r="C29" t="b">
        <f ca="1">CoulisseAnalyse!$LP29</f>
        <v>0</v>
      </c>
      <c r="J29" s="277">
        <f t="shared" si="3"/>
        <v>19</v>
      </c>
      <c r="K29" s="270" t="str">
        <f ca="1">IF($C29,CoulisseAnalyse!$LZ29,"")</f>
        <v/>
      </c>
      <c r="L29" s="241" t="str">
        <f ca="1">IF($C29,CoulisseAnalyse!$MA29,"")</f>
        <v/>
      </c>
      <c r="M29" s="241"/>
      <c r="N29" s="262"/>
      <c r="O29" s="336"/>
      <c r="P29" s="265">
        <f ca="1">IF($C29,CoulisseAnalyse!$MD29,0)</f>
        <v>0</v>
      </c>
      <c r="Q29" s="246">
        <f t="shared" ca="1" si="0"/>
        <v>0</v>
      </c>
      <c r="R29" s="250">
        <f ca="1">IF($C29,CoulisseAnalyse!$ME29,0)</f>
        <v>0</v>
      </c>
      <c r="S29" s="251">
        <f t="shared" ca="1" si="1"/>
        <v>0</v>
      </c>
      <c r="T29" s="255">
        <f ca="1">IF($C29,CoulisseAnalyse!$MF29,0)</f>
        <v>0</v>
      </c>
      <c r="U29" s="258">
        <f t="shared" ca="1" si="2"/>
        <v>0</v>
      </c>
    </row>
    <row r="30" spans="3:21" ht="14.4" x14ac:dyDescent="0.3">
      <c r="C30" t="b">
        <f ca="1">CoulisseAnalyse!$LP30</f>
        <v>0</v>
      </c>
      <c r="J30" s="277">
        <f t="shared" si="3"/>
        <v>20</v>
      </c>
      <c r="K30" s="270" t="str">
        <f ca="1">IF($C30,CoulisseAnalyse!$LZ30,"")</f>
        <v/>
      </c>
      <c r="L30" s="241" t="str">
        <f ca="1">IF($C30,CoulisseAnalyse!$MA30,"")</f>
        <v/>
      </c>
      <c r="M30" s="241"/>
      <c r="N30" s="262"/>
      <c r="O30" s="336"/>
      <c r="P30" s="265">
        <f ca="1">IF($C30,CoulisseAnalyse!$MD30,0)</f>
        <v>0</v>
      </c>
      <c r="Q30" s="246">
        <f t="shared" ca="1" si="0"/>
        <v>0</v>
      </c>
      <c r="R30" s="250">
        <f ca="1">IF($C30,CoulisseAnalyse!$ME30,0)</f>
        <v>0</v>
      </c>
      <c r="S30" s="251">
        <f t="shared" ca="1" si="1"/>
        <v>0</v>
      </c>
      <c r="T30" s="255">
        <f ca="1">IF($C30,CoulisseAnalyse!$MF30,0)</f>
        <v>0</v>
      </c>
      <c r="U30" s="258">
        <f t="shared" ca="1" si="2"/>
        <v>0</v>
      </c>
    </row>
    <row r="31" spans="3:21" ht="14.4" x14ac:dyDescent="0.3">
      <c r="C31" t="b">
        <f ca="1">CoulisseAnalyse!$LP31</f>
        <v>0</v>
      </c>
      <c r="J31" s="277">
        <f t="shared" si="3"/>
        <v>21</v>
      </c>
      <c r="K31" s="270" t="str">
        <f ca="1">IF($C31,CoulisseAnalyse!$LZ31,"")</f>
        <v/>
      </c>
      <c r="L31" s="241" t="str">
        <f ca="1">IF($C31,CoulisseAnalyse!$MA31,"")</f>
        <v/>
      </c>
      <c r="M31" s="241"/>
      <c r="N31" s="262"/>
      <c r="O31" s="336"/>
      <c r="P31" s="265">
        <f ca="1">IF($C31,CoulisseAnalyse!$MD31,0)</f>
        <v>0</v>
      </c>
      <c r="Q31" s="246">
        <f t="shared" ca="1" si="0"/>
        <v>0</v>
      </c>
      <c r="R31" s="250">
        <f ca="1">IF($C31,CoulisseAnalyse!$ME31,0)</f>
        <v>0</v>
      </c>
      <c r="S31" s="251">
        <f t="shared" ca="1" si="1"/>
        <v>0</v>
      </c>
      <c r="T31" s="255">
        <f ca="1">IF($C31,CoulisseAnalyse!$MF31,0)</f>
        <v>0</v>
      </c>
      <c r="U31" s="258">
        <f t="shared" ca="1" si="2"/>
        <v>0</v>
      </c>
    </row>
    <row r="32" spans="3:21" ht="14.4" x14ac:dyDescent="0.3">
      <c r="C32" t="b">
        <f ca="1">CoulisseAnalyse!$LP32</f>
        <v>0</v>
      </c>
      <c r="J32" s="277">
        <f t="shared" si="3"/>
        <v>22</v>
      </c>
      <c r="K32" s="270" t="str">
        <f ca="1">IF($C32,CoulisseAnalyse!$LZ32,"")</f>
        <v/>
      </c>
      <c r="L32" s="241" t="str">
        <f ca="1">IF($C32,CoulisseAnalyse!$MA32,"")</f>
        <v/>
      </c>
      <c r="M32" s="241"/>
      <c r="N32" s="262"/>
      <c r="O32" s="336"/>
      <c r="P32" s="265">
        <f ca="1">IF($C32,CoulisseAnalyse!$MD32,0)</f>
        <v>0</v>
      </c>
      <c r="Q32" s="246">
        <f t="shared" ca="1" si="0"/>
        <v>0</v>
      </c>
      <c r="R32" s="250">
        <f ca="1">IF($C32,CoulisseAnalyse!$ME32,0)</f>
        <v>0</v>
      </c>
      <c r="S32" s="251">
        <f t="shared" ca="1" si="1"/>
        <v>0</v>
      </c>
      <c r="T32" s="255">
        <f ca="1">IF($C32,CoulisseAnalyse!$MF32,0)</f>
        <v>0</v>
      </c>
      <c r="U32" s="258">
        <f t="shared" ca="1" si="2"/>
        <v>0</v>
      </c>
    </row>
    <row r="33" spans="3:21" ht="14.4" x14ac:dyDescent="0.3">
      <c r="C33" t="b">
        <f ca="1">CoulisseAnalyse!$LP33</f>
        <v>0</v>
      </c>
      <c r="J33" s="277">
        <f t="shared" si="3"/>
        <v>23</v>
      </c>
      <c r="K33" s="270" t="str">
        <f ca="1">IF($C33,CoulisseAnalyse!$LZ33,"")</f>
        <v/>
      </c>
      <c r="L33" s="241" t="str">
        <f ca="1">IF($C33,CoulisseAnalyse!$MA33,"")</f>
        <v/>
      </c>
      <c r="M33" s="241"/>
      <c r="N33" s="262"/>
      <c r="O33" s="336"/>
      <c r="P33" s="265">
        <f ca="1">IF($C33,CoulisseAnalyse!$MD33,0)</f>
        <v>0</v>
      </c>
      <c r="Q33" s="246">
        <f t="shared" ca="1" si="0"/>
        <v>0</v>
      </c>
      <c r="R33" s="250">
        <f ca="1">IF($C33,CoulisseAnalyse!$ME33,0)</f>
        <v>0</v>
      </c>
      <c r="S33" s="251">
        <f t="shared" ca="1" si="1"/>
        <v>0</v>
      </c>
      <c r="T33" s="255">
        <f ca="1">IF($C33,CoulisseAnalyse!$MF33,0)</f>
        <v>0</v>
      </c>
      <c r="U33" s="258">
        <f t="shared" ca="1" si="2"/>
        <v>0</v>
      </c>
    </row>
    <row r="34" spans="3:21" ht="14.4" x14ac:dyDescent="0.3">
      <c r="C34" t="b">
        <f ca="1">CoulisseAnalyse!$LP34</f>
        <v>0</v>
      </c>
      <c r="J34" s="277">
        <f t="shared" si="3"/>
        <v>24</v>
      </c>
      <c r="K34" s="270" t="str">
        <f ca="1">IF($C34,CoulisseAnalyse!$LZ34,"")</f>
        <v/>
      </c>
      <c r="L34" s="241" t="str">
        <f ca="1">IF($C34,CoulisseAnalyse!$MA34,"")</f>
        <v/>
      </c>
      <c r="M34" s="241"/>
      <c r="N34" s="262"/>
      <c r="O34" s="336"/>
      <c r="P34" s="265">
        <f ca="1">IF($C34,CoulisseAnalyse!$MD34,0)</f>
        <v>0</v>
      </c>
      <c r="Q34" s="246">
        <f t="shared" ca="1" si="0"/>
        <v>0</v>
      </c>
      <c r="R34" s="250">
        <f ca="1">IF($C34,CoulisseAnalyse!$ME34,0)</f>
        <v>0</v>
      </c>
      <c r="S34" s="251">
        <f t="shared" ca="1" si="1"/>
        <v>0</v>
      </c>
      <c r="T34" s="255">
        <f ca="1">IF($C34,CoulisseAnalyse!$MF34,0)</f>
        <v>0</v>
      </c>
      <c r="U34" s="258">
        <f t="shared" ca="1" si="2"/>
        <v>0</v>
      </c>
    </row>
    <row r="35" spans="3:21" ht="14.4" x14ac:dyDescent="0.3">
      <c r="C35" t="b">
        <f ca="1">CoulisseAnalyse!$LP35</f>
        <v>0</v>
      </c>
      <c r="J35" s="277">
        <f t="shared" si="3"/>
        <v>25</v>
      </c>
      <c r="K35" s="270" t="str">
        <f ca="1">IF($C35,CoulisseAnalyse!$LZ35,"")</f>
        <v/>
      </c>
      <c r="L35" s="241" t="str">
        <f ca="1">IF($C35,CoulisseAnalyse!$MA35,"")</f>
        <v/>
      </c>
      <c r="M35" s="241"/>
      <c r="N35" s="262"/>
      <c r="O35" s="336"/>
      <c r="P35" s="265">
        <f ca="1">IF($C35,CoulisseAnalyse!$MD35,0)</f>
        <v>0</v>
      </c>
      <c r="Q35" s="246">
        <f t="shared" ca="1" si="0"/>
        <v>0</v>
      </c>
      <c r="R35" s="250">
        <f ca="1">IF($C35,CoulisseAnalyse!$ME35,0)</f>
        <v>0</v>
      </c>
      <c r="S35" s="251">
        <f t="shared" ca="1" si="1"/>
        <v>0</v>
      </c>
      <c r="T35" s="255">
        <f ca="1">IF($C35,CoulisseAnalyse!$MF35,0)</f>
        <v>0</v>
      </c>
      <c r="U35" s="258">
        <f t="shared" ca="1" si="2"/>
        <v>0</v>
      </c>
    </row>
    <row r="36" spans="3:21" ht="14.4" x14ac:dyDescent="0.3">
      <c r="C36" t="b">
        <f ca="1">CoulisseAnalyse!$LP36</f>
        <v>0</v>
      </c>
      <c r="J36" s="277">
        <f t="shared" si="3"/>
        <v>26</v>
      </c>
      <c r="K36" s="270" t="str">
        <f ca="1">IF($C36,CoulisseAnalyse!$LZ36,"")</f>
        <v/>
      </c>
      <c r="L36" s="241" t="str">
        <f ca="1">IF($C36,CoulisseAnalyse!$MA36,"")</f>
        <v/>
      </c>
      <c r="M36" s="241"/>
      <c r="N36" s="262"/>
      <c r="O36" s="336"/>
      <c r="P36" s="265">
        <f ca="1">IF($C36,CoulisseAnalyse!$MD36,0)</f>
        <v>0</v>
      </c>
      <c r="Q36" s="246">
        <f t="shared" ca="1" si="0"/>
        <v>0</v>
      </c>
      <c r="R36" s="250">
        <f ca="1">IF($C36,CoulisseAnalyse!$ME36,0)</f>
        <v>0</v>
      </c>
      <c r="S36" s="251">
        <f t="shared" ca="1" si="1"/>
        <v>0</v>
      </c>
      <c r="T36" s="255">
        <f ca="1">IF($C36,CoulisseAnalyse!$MF36,0)</f>
        <v>0</v>
      </c>
      <c r="U36" s="258">
        <f t="shared" ca="1" si="2"/>
        <v>0</v>
      </c>
    </row>
    <row r="37" spans="3:21" ht="14.4" x14ac:dyDescent="0.3">
      <c r="C37" t="b">
        <f ca="1">CoulisseAnalyse!$LP37</f>
        <v>0</v>
      </c>
      <c r="J37" s="277">
        <f t="shared" si="3"/>
        <v>27</v>
      </c>
      <c r="K37" s="270" t="str">
        <f ca="1">IF($C37,CoulisseAnalyse!$LZ37,"")</f>
        <v/>
      </c>
      <c r="L37" s="241" t="str">
        <f ca="1">IF($C37,CoulisseAnalyse!$MA37,"")</f>
        <v/>
      </c>
      <c r="M37" s="241"/>
      <c r="N37" s="262"/>
      <c r="O37" s="336"/>
      <c r="P37" s="265">
        <f ca="1">IF($C37,CoulisseAnalyse!$MD37,0)</f>
        <v>0</v>
      </c>
      <c r="Q37" s="246">
        <f t="shared" ca="1" si="0"/>
        <v>0</v>
      </c>
      <c r="R37" s="250">
        <f ca="1">IF($C37,CoulisseAnalyse!$ME37,0)</f>
        <v>0</v>
      </c>
      <c r="S37" s="251">
        <f t="shared" ca="1" si="1"/>
        <v>0</v>
      </c>
      <c r="T37" s="255">
        <f ca="1">IF($C37,CoulisseAnalyse!$MF37,0)</f>
        <v>0</v>
      </c>
      <c r="U37" s="258">
        <f t="shared" ca="1" si="2"/>
        <v>0</v>
      </c>
    </row>
    <row r="38" spans="3:21" ht="14.4" x14ac:dyDescent="0.3">
      <c r="C38" t="b">
        <f ca="1">CoulisseAnalyse!$LP38</f>
        <v>0</v>
      </c>
      <c r="J38" s="277">
        <f t="shared" si="3"/>
        <v>28</v>
      </c>
      <c r="K38" s="270" t="str">
        <f ca="1">IF($C38,CoulisseAnalyse!$LZ38,"")</f>
        <v/>
      </c>
      <c r="L38" s="241" t="str">
        <f ca="1">IF($C38,CoulisseAnalyse!$MA38,"")</f>
        <v/>
      </c>
      <c r="M38" s="241"/>
      <c r="N38" s="262"/>
      <c r="O38" s="336"/>
      <c r="P38" s="265">
        <f ca="1">IF($C38,CoulisseAnalyse!$MD38,0)</f>
        <v>0</v>
      </c>
      <c r="Q38" s="246">
        <f t="shared" ca="1" si="0"/>
        <v>0</v>
      </c>
      <c r="R38" s="250">
        <f ca="1">IF($C38,CoulisseAnalyse!$ME38,0)</f>
        <v>0</v>
      </c>
      <c r="S38" s="251">
        <f t="shared" ca="1" si="1"/>
        <v>0</v>
      </c>
      <c r="T38" s="255">
        <f ca="1">IF($C38,CoulisseAnalyse!$MF38,0)</f>
        <v>0</v>
      </c>
      <c r="U38" s="258">
        <f t="shared" ca="1" si="2"/>
        <v>0</v>
      </c>
    </row>
    <row r="39" spans="3:21" ht="14.4" x14ac:dyDescent="0.3">
      <c r="C39" t="b">
        <f ca="1">CoulisseAnalyse!$LP39</f>
        <v>0</v>
      </c>
      <c r="J39" s="277">
        <f t="shared" si="3"/>
        <v>29</v>
      </c>
      <c r="K39" s="270" t="str">
        <f ca="1">IF($C39,CoulisseAnalyse!$LZ39,"")</f>
        <v/>
      </c>
      <c r="L39" s="241" t="str">
        <f ca="1">IF($C39,CoulisseAnalyse!$MA39,"")</f>
        <v/>
      </c>
      <c r="M39" s="241"/>
      <c r="N39" s="262"/>
      <c r="O39" s="336"/>
      <c r="P39" s="265">
        <f ca="1">IF($C39,CoulisseAnalyse!$MD39,0)</f>
        <v>0</v>
      </c>
      <c r="Q39" s="246">
        <f t="shared" ca="1" si="0"/>
        <v>0</v>
      </c>
      <c r="R39" s="250">
        <f ca="1">IF($C39,CoulisseAnalyse!$ME39,0)</f>
        <v>0</v>
      </c>
      <c r="S39" s="251">
        <f t="shared" ca="1" si="1"/>
        <v>0</v>
      </c>
      <c r="T39" s="255">
        <f ca="1">IF($C39,CoulisseAnalyse!$MF39,0)</f>
        <v>0</v>
      </c>
      <c r="U39" s="258">
        <f t="shared" ca="1" si="2"/>
        <v>0</v>
      </c>
    </row>
    <row r="40" spans="3:21" ht="14.4" x14ac:dyDescent="0.3">
      <c r="C40" t="b">
        <f ca="1">CoulisseAnalyse!$LP40</f>
        <v>0</v>
      </c>
      <c r="J40" s="277">
        <f t="shared" si="3"/>
        <v>30</v>
      </c>
      <c r="K40" s="270" t="str">
        <f ca="1">IF($C40,CoulisseAnalyse!$LZ40,"")</f>
        <v/>
      </c>
      <c r="L40" s="241" t="str">
        <f ca="1">IF($C40,CoulisseAnalyse!$MA40,"")</f>
        <v/>
      </c>
      <c r="M40" s="241"/>
      <c r="N40" s="262"/>
      <c r="O40" s="336"/>
      <c r="P40" s="265">
        <f ca="1">IF($C40,CoulisseAnalyse!$MD40,0)</f>
        <v>0</v>
      </c>
      <c r="Q40" s="246">
        <f t="shared" ca="1" si="0"/>
        <v>0</v>
      </c>
      <c r="R40" s="250">
        <f ca="1">IF($C40,CoulisseAnalyse!$ME40,0)</f>
        <v>0</v>
      </c>
      <c r="S40" s="251">
        <f t="shared" ca="1" si="1"/>
        <v>0</v>
      </c>
      <c r="T40" s="255">
        <f ca="1">IF($C40,CoulisseAnalyse!$MF40,0)</f>
        <v>0</v>
      </c>
      <c r="U40" s="258">
        <f t="shared" ca="1" si="2"/>
        <v>0</v>
      </c>
    </row>
    <row r="41" spans="3:21" ht="14.4" x14ac:dyDescent="0.3">
      <c r="C41" t="b">
        <f ca="1">CoulisseAnalyse!$LP41</f>
        <v>0</v>
      </c>
      <c r="J41" s="277">
        <f t="shared" si="3"/>
        <v>31</v>
      </c>
      <c r="K41" s="270" t="str">
        <f ca="1">IF($C41,CoulisseAnalyse!$LZ41,"")</f>
        <v/>
      </c>
      <c r="L41" s="241" t="str">
        <f ca="1">IF($C41,CoulisseAnalyse!$MA41,"")</f>
        <v/>
      </c>
      <c r="M41" s="241"/>
      <c r="N41" s="262"/>
      <c r="O41" s="336"/>
      <c r="P41" s="265">
        <f ca="1">IF($C41,CoulisseAnalyse!$MD41,0)</f>
        <v>0</v>
      </c>
      <c r="Q41" s="246">
        <f t="shared" ca="1" si="0"/>
        <v>0</v>
      </c>
      <c r="R41" s="250">
        <f ca="1">IF($C41,CoulisseAnalyse!$ME41,0)</f>
        <v>0</v>
      </c>
      <c r="S41" s="251">
        <f t="shared" ca="1" si="1"/>
        <v>0</v>
      </c>
      <c r="T41" s="255">
        <f ca="1">IF($C41,CoulisseAnalyse!$MF41,0)</f>
        <v>0</v>
      </c>
      <c r="U41" s="258">
        <f t="shared" ca="1" si="2"/>
        <v>0</v>
      </c>
    </row>
    <row r="42" spans="3:21" ht="14.4" x14ac:dyDescent="0.3">
      <c r="C42" t="b">
        <f ca="1">CoulisseAnalyse!$LP42</f>
        <v>0</v>
      </c>
      <c r="J42" s="277">
        <f t="shared" si="3"/>
        <v>32</v>
      </c>
      <c r="K42" s="270" t="str">
        <f ca="1">IF($C42,CoulisseAnalyse!$LZ42,"")</f>
        <v/>
      </c>
      <c r="L42" s="241" t="str">
        <f ca="1">IF($C42,CoulisseAnalyse!$MA42,"")</f>
        <v/>
      </c>
      <c r="M42" s="241"/>
      <c r="N42" s="262"/>
      <c r="O42" s="336"/>
      <c r="P42" s="265">
        <f ca="1">IF($C42,CoulisseAnalyse!$MD42,0)</f>
        <v>0</v>
      </c>
      <c r="Q42" s="246">
        <f t="shared" ca="1" si="0"/>
        <v>0</v>
      </c>
      <c r="R42" s="250">
        <f ca="1">IF($C42,CoulisseAnalyse!$ME42,0)</f>
        <v>0</v>
      </c>
      <c r="S42" s="251">
        <f t="shared" ca="1" si="1"/>
        <v>0</v>
      </c>
      <c r="T42" s="255">
        <f ca="1">IF($C42,CoulisseAnalyse!$MF42,0)</f>
        <v>0</v>
      </c>
      <c r="U42" s="258">
        <f t="shared" ca="1" si="2"/>
        <v>0</v>
      </c>
    </row>
    <row r="43" spans="3:21" ht="14.4" x14ac:dyDescent="0.3">
      <c r="C43" t="b">
        <f ca="1">CoulisseAnalyse!$LP43</f>
        <v>0</v>
      </c>
      <c r="J43" s="277">
        <f t="shared" si="3"/>
        <v>33</v>
      </c>
      <c r="K43" s="270" t="str">
        <f ca="1">IF($C43,CoulisseAnalyse!$LZ43,"")</f>
        <v/>
      </c>
      <c r="L43" s="241" t="str">
        <f ca="1">IF($C43,CoulisseAnalyse!$MA43,"")</f>
        <v/>
      </c>
      <c r="M43" s="241"/>
      <c r="N43" s="262"/>
      <c r="O43" s="336"/>
      <c r="P43" s="265">
        <f ca="1">IF($C43,CoulisseAnalyse!$MD43,0)</f>
        <v>0</v>
      </c>
      <c r="Q43" s="246">
        <f t="shared" ca="1" si="0"/>
        <v>0</v>
      </c>
      <c r="R43" s="250">
        <f ca="1">IF($C43,CoulisseAnalyse!$ME43,0)</f>
        <v>0</v>
      </c>
      <c r="S43" s="251">
        <f t="shared" ca="1" si="1"/>
        <v>0</v>
      </c>
      <c r="T43" s="255">
        <f ca="1">IF($C43,CoulisseAnalyse!$MF43,0)</f>
        <v>0</v>
      </c>
      <c r="U43" s="258">
        <f t="shared" ca="1" si="2"/>
        <v>0</v>
      </c>
    </row>
    <row r="44" spans="3:21" ht="14.4" x14ac:dyDescent="0.3">
      <c r="C44" t="b">
        <f ca="1">CoulisseAnalyse!$LP44</f>
        <v>0</v>
      </c>
      <c r="J44" s="277">
        <f t="shared" si="3"/>
        <v>34</v>
      </c>
      <c r="K44" s="270" t="str">
        <f ca="1">IF($C44,CoulisseAnalyse!$LZ44,"")</f>
        <v/>
      </c>
      <c r="L44" s="241" t="str">
        <f ca="1">IF($C44,CoulisseAnalyse!$MA44,"")</f>
        <v/>
      </c>
      <c r="M44" s="241"/>
      <c r="N44" s="262"/>
      <c r="O44" s="336"/>
      <c r="P44" s="265">
        <f ca="1">IF($C44,CoulisseAnalyse!$MD44,0)</f>
        <v>0</v>
      </c>
      <c r="Q44" s="246">
        <f t="shared" ca="1" si="0"/>
        <v>0</v>
      </c>
      <c r="R44" s="250">
        <f ca="1">IF($C44,CoulisseAnalyse!$ME44,0)</f>
        <v>0</v>
      </c>
      <c r="S44" s="251">
        <f t="shared" ca="1" si="1"/>
        <v>0</v>
      </c>
      <c r="T44" s="255">
        <f ca="1">IF($C44,CoulisseAnalyse!$MF44,0)</f>
        <v>0</v>
      </c>
      <c r="U44" s="258">
        <f t="shared" ca="1" si="2"/>
        <v>0</v>
      </c>
    </row>
    <row r="45" spans="3:21" ht="14.4" x14ac:dyDescent="0.3">
      <c r="C45" t="b">
        <f ca="1">CoulisseAnalyse!$LP45</f>
        <v>0</v>
      </c>
      <c r="J45" s="277">
        <f t="shared" si="3"/>
        <v>35</v>
      </c>
      <c r="K45" s="270" t="str">
        <f ca="1">IF($C45,CoulisseAnalyse!$LZ45,"")</f>
        <v/>
      </c>
      <c r="L45" s="241" t="str">
        <f ca="1">IF($C45,CoulisseAnalyse!$MA45,"")</f>
        <v/>
      </c>
      <c r="M45" s="241"/>
      <c r="N45" s="262"/>
      <c r="O45" s="336"/>
      <c r="P45" s="265">
        <f ca="1">IF($C45,CoulisseAnalyse!$MD45,0)</f>
        <v>0</v>
      </c>
      <c r="Q45" s="246">
        <f t="shared" ca="1" si="0"/>
        <v>0</v>
      </c>
      <c r="R45" s="250">
        <f ca="1">IF($C45,CoulisseAnalyse!$ME45,0)</f>
        <v>0</v>
      </c>
      <c r="S45" s="251">
        <f t="shared" ca="1" si="1"/>
        <v>0</v>
      </c>
      <c r="T45" s="255">
        <f ca="1">IF($C45,CoulisseAnalyse!$MF45,0)</f>
        <v>0</v>
      </c>
      <c r="U45" s="258">
        <f t="shared" ca="1" si="2"/>
        <v>0</v>
      </c>
    </row>
    <row r="46" spans="3:21" ht="14.4" x14ac:dyDescent="0.3">
      <c r="C46" t="b">
        <f ca="1">CoulisseAnalyse!$LP46</f>
        <v>0</v>
      </c>
      <c r="J46" s="277">
        <f t="shared" si="3"/>
        <v>36</v>
      </c>
      <c r="K46" s="270" t="str">
        <f ca="1">IF($C46,CoulisseAnalyse!$LZ46,"")</f>
        <v/>
      </c>
      <c r="L46" s="241" t="str">
        <f ca="1">IF($C46,CoulisseAnalyse!$MA46,"")</f>
        <v/>
      </c>
      <c r="M46" s="241"/>
      <c r="N46" s="262"/>
      <c r="O46" s="336"/>
      <c r="P46" s="265">
        <f ca="1">IF($C46,CoulisseAnalyse!$MD46,0)</f>
        <v>0</v>
      </c>
      <c r="Q46" s="246">
        <f t="shared" ca="1" si="0"/>
        <v>0</v>
      </c>
      <c r="R46" s="250">
        <f ca="1">IF($C46,CoulisseAnalyse!$ME46,0)</f>
        <v>0</v>
      </c>
      <c r="S46" s="251">
        <f t="shared" ca="1" si="1"/>
        <v>0</v>
      </c>
      <c r="T46" s="255">
        <f ca="1">IF($C46,CoulisseAnalyse!$MF46,0)</f>
        <v>0</v>
      </c>
      <c r="U46" s="258">
        <f t="shared" ca="1" si="2"/>
        <v>0</v>
      </c>
    </row>
    <row r="47" spans="3:21" ht="14.4" x14ac:dyDescent="0.3">
      <c r="C47" t="b">
        <f ca="1">CoulisseAnalyse!$LP47</f>
        <v>0</v>
      </c>
      <c r="J47" s="277">
        <f t="shared" si="3"/>
        <v>37</v>
      </c>
      <c r="K47" s="270" t="str">
        <f ca="1">IF($C47,CoulisseAnalyse!$LZ47,"")</f>
        <v/>
      </c>
      <c r="L47" s="241" t="str">
        <f ca="1">IF($C47,CoulisseAnalyse!$MA47,"")</f>
        <v/>
      </c>
      <c r="M47" s="241"/>
      <c r="N47" s="262"/>
      <c r="O47" s="336"/>
      <c r="P47" s="265">
        <f ca="1">IF($C47,CoulisseAnalyse!$MD47,0)</f>
        <v>0</v>
      </c>
      <c r="Q47" s="246">
        <f t="shared" ca="1" si="0"/>
        <v>0</v>
      </c>
      <c r="R47" s="250">
        <f ca="1">IF($C47,CoulisseAnalyse!$ME47,0)</f>
        <v>0</v>
      </c>
      <c r="S47" s="251">
        <f t="shared" ca="1" si="1"/>
        <v>0</v>
      </c>
      <c r="T47" s="255">
        <f ca="1">IF($C47,CoulisseAnalyse!$MF47,0)</f>
        <v>0</v>
      </c>
      <c r="U47" s="258">
        <f t="shared" ca="1" si="2"/>
        <v>0</v>
      </c>
    </row>
    <row r="48" spans="3:21" ht="14.4" x14ac:dyDescent="0.3">
      <c r="C48" t="b">
        <f ca="1">CoulisseAnalyse!$LP48</f>
        <v>0</v>
      </c>
      <c r="J48" s="277">
        <f t="shared" si="3"/>
        <v>38</v>
      </c>
      <c r="K48" s="270" t="str">
        <f ca="1">IF($C48,CoulisseAnalyse!$LZ48,"")</f>
        <v/>
      </c>
      <c r="L48" s="241" t="str">
        <f ca="1">IF($C48,CoulisseAnalyse!$MA48,"")</f>
        <v/>
      </c>
      <c r="M48" s="241"/>
      <c r="N48" s="262"/>
      <c r="O48" s="336"/>
      <c r="P48" s="265">
        <f ca="1">IF($C48,CoulisseAnalyse!$MD48,0)</f>
        <v>0</v>
      </c>
      <c r="Q48" s="246">
        <f t="shared" ca="1" si="0"/>
        <v>0</v>
      </c>
      <c r="R48" s="250">
        <f ca="1">IF($C48,CoulisseAnalyse!$ME48,0)</f>
        <v>0</v>
      </c>
      <c r="S48" s="251">
        <f t="shared" ca="1" si="1"/>
        <v>0</v>
      </c>
      <c r="T48" s="255">
        <f ca="1">IF($C48,CoulisseAnalyse!$MF48,0)</f>
        <v>0</v>
      </c>
      <c r="U48" s="258">
        <f t="shared" ca="1" si="2"/>
        <v>0</v>
      </c>
    </row>
    <row r="49" spans="3:21" ht="14.4" x14ac:dyDescent="0.3">
      <c r="C49" t="b">
        <f ca="1">CoulisseAnalyse!$LP49</f>
        <v>0</v>
      </c>
      <c r="J49" s="277">
        <f t="shared" si="3"/>
        <v>39</v>
      </c>
      <c r="K49" s="270" t="str">
        <f ca="1">IF($C49,CoulisseAnalyse!$LZ49,"")</f>
        <v/>
      </c>
      <c r="L49" s="241" t="str">
        <f ca="1">IF($C49,CoulisseAnalyse!$MA49,"")</f>
        <v/>
      </c>
      <c r="M49" s="241"/>
      <c r="N49" s="262"/>
      <c r="O49" s="336"/>
      <c r="P49" s="265">
        <f ca="1">IF($C49,CoulisseAnalyse!$MD49,0)</f>
        <v>0</v>
      </c>
      <c r="Q49" s="246">
        <f t="shared" ca="1" si="0"/>
        <v>0</v>
      </c>
      <c r="R49" s="250">
        <f ca="1">IF($C49,CoulisseAnalyse!$ME49,0)</f>
        <v>0</v>
      </c>
      <c r="S49" s="251">
        <f t="shared" ca="1" si="1"/>
        <v>0</v>
      </c>
      <c r="T49" s="255">
        <f ca="1">IF($C49,CoulisseAnalyse!$MF49,0)</f>
        <v>0</v>
      </c>
      <c r="U49" s="258">
        <f t="shared" ca="1" si="2"/>
        <v>0</v>
      </c>
    </row>
    <row r="50" spans="3:21" ht="14.4" x14ac:dyDescent="0.3">
      <c r="C50" t="b">
        <f ca="1">CoulisseAnalyse!$LP50</f>
        <v>0</v>
      </c>
      <c r="J50" s="277">
        <f t="shared" si="3"/>
        <v>40</v>
      </c>
      <c r="K50" s="270" t="str">
        <f ca="1">IF($C50,CoulisseAnalyse!$LZ50,"")</f>
        <v/>
      </c>
      <c r="L50" s="241" t="str">
        <f ca="1">IF($C50,CoulisseAnalyse!$MA50,"")</f>
        <v/>
      </c>
      <c r="M50" s="241"/>
      <c r="N50" s="262"/>
      <c r="O50" s="336"/>
      <c r="P50" s="265">
        <f ca="1">IF($C50,CoulisseAnalyse!$MD50,0)</f>
        <v>0</v>
      </c>
      <c r="Q50" s="246">
        <f t="shared" ca="1" si="0"/>
        <v>0</v>
      </c>
      <c r="R50" s="250">
        <f ca="1">IF($C50,CoulisseAnalyse!$ME50,0)</f>
        <v>0</v>
      </c>
      <c r="S50" s="251">
        <f t="shared" ca="1" si="1"/>
        <v>0</v>
      </c>
      <c r="T50" s="255">
        <f ca="1">IF($C50,CoulisseAnalyse!$MF50,0)</f>
        <v>0</v>
      </c>
      <c r="U50" s="258">
        <f t="shared" ca="1" si="2"/>
        <v>0</v>
      </c>
    </row>
    <row r="51" spans="3:21" ht="14.4" x14ac:dyDescent="0.3">
      <c r="C51" t="b">
        <f ca="1">CoulisseAnalyse!$LP51</f>
        <v>0</v>
      </c>
      <c r="J51" s="277">
        <f t="shared" si="3"/>
        <v>41</v>
      </c>
      <c r="K51" s="270" t="str">
        <f ca="1">IF($C51,CoulisseAnalyse!$LZ51,"")</f>
        <v/>
      </c>
      <c r="L51" s="241" t="str">
        <f ca="1">IF($C51,CoulisseAnalyse!$MA51,"")</f>
        <v/>
      </c>
      <c r="M51" s="241"/>
      <c r="N51" s="262"/>
      <c r="O51" s="336"/>
      <c r="P51" s="265">
        <f ca="1">IF($C51,CoulisseAnalyse!$MD51,0)</f>
        <v>0</v>
      </c>
      <c r="Q51" s="246">
        <f t="shared" ca="1" si="0"/>
        <v>0</v>
      </c>
      <c r="R51" s="250">
        <f ca="1">IF($C51,CoulisseAnalyse!$ME51,0)</f>
        <v>0</v>
      </c>
      <c r="S51" s="251">
        <f t="shared" ca="1" si="1"/>
        <v>0</v>
      </c>
      <c r="T51" s="255">
        <f ca="1">IF($C51,CoulisseAnalyse!$MF51,0)</f>
        <v>0</v>
      </c>
      <c r="U51" s="258">
        <f t="shared" ca="1" si="2"/>
        <v>0</v>
      </c>
    </row>
    <row r="52" spans="3:21" ht="14.4" x14ac:dyDescent="0.3">
      <c r="C52" t="b">
        <f ca="1">CoulisseAnalyse!$LP52</f>
        <v>0</v>
      </c>
      <c r="J52" s="277">
        <f t="shared" si="3"/>
        <v>42</v>
      </c>
      <c r="K52" s="270" t="str">
        <f ca="1">IF($C52,CoulisseAnalyse!$LZ52,"")</f>
        <v/>
      </c>
      <c r="L52" s="241" t="str">
        <f ca="1">IF($C52,CoulisseAnalyse!$MA52,"")</f>
        <v/>
      </c>
      <c r="M52" s="241"/>
      <c r="N52" s="262"/>
      <c r="O52" s="336"/>
      <c r="P52" s="265">
        <f ca="1">IF($C52,CoulisseAnalyse!$MD52,0)</f>
        <v>0</v>
      </c>
      <c r="Q52" s="246">
        <f t="shared" ca="1" si="0"/>
        <v>0</v>
      </c>
      <c r="R52" s="250">
        <f ca="1">IF($C52,CoulisseAnalyse!$ME52,0)</f>
        <v>0</v>
      </c>
      <c r="S52" s="251">
        <f t="shared" ca="1" si="1"/>
        <v>0</v>
      </c>
      <c r="T52" s="255">
        <f ca="1">IF($C52,CoulisseAnalyse!$MF52,0)</f>
        <v>0</v>
      </c>
      <c r="U52" s="258">
        <f t="shared" ca="1" si="2"/>
        <v>0</v>
      </c>
    </row>
    <row r="53" spans="3:21" ht="14.4" x14ac:dyDescent="0.3">
      <c r="C53" t="b">
        <f ca="1">CoulisseAnalyse!$LP53</f>
        <v>0</v>
      </c>
      <c r="J53" s="277">
        <f t="shared" si="3"/>
        <v>43</v>
      </c>
      <c r="K53" s="270" t="str">
        <f ca="1">IF($C53,CoulisseAnalyse!$LZ53,"")</f>
        <v/>
      </c>
      <c r="L53" s="241" t="str">
        <f ca="1">IF($C53,CoulisseAnalyse!$MA53,"")</f>
        <v/>
      </c>
      <c r="M53" s="241"/>
      <c r="N53" s="262"/>
      <c r="O53" s="336"/>
      <c r="P53" s="265">
        <f ca="1">IF($C53,CoulisseAnalyse!$MD53,0)</f>
        <v>0</v>
      </c>
      <c r="Q53" s="246">
        <f t="shared" ca="1" si="0"/>
        <v>0</v>
      </c>
      <c r="R53" s="250">
        <f ca="1">IF($C53,CoulisseAnalyse!$ME53,0)</f>
        <v>0</v>
      </c>
      <c r="S53" s="251">
        <f t="shared" ca="1" si="1"/>
        <v>0</v>
      </c>
      <c r="T53" s="255">
        <f ca="1">IF($C53,CoulisseAnalyse!$MF53,0)</f>
        <v>0</v>
      </c>
      <c r="U53" s="258">
        <f t="shared" ca="1" si="2"/>
        <v>0</v>
      </c>
    </row>
    <row r="54" spans="3:21" ht="14.4" x14ac:dyDescent="0.3">
      <c r="C54" t="b">
        <f ca="1">CoulisseAnalyse!$LP54</f>
        <v>0</v>
      </c>
      <c r="J54" s="277">
        <f t="shared" si="3"/>
        <v>44</v>
      </c>
      <c r="K54" s="270" t="str">
        <f ca="1">IF($C54,CoulisseAnalyse!$LZ54,"")</f>
        <v/>
      </c>
      <c r="L54" s="241" t="str">
        <f ca="1">IF($C54,CoulisseAnalyse!$MA54,"")</f>
        <v/>
      </c>
      <c r="M54" s="241"/>
      <c r="N54" s="262"/>
      <c r="O54" s="336"/>
      <c r="P54" s="265">
        <f ca="1">IF($C54,CoulisseAnalyse!$MD54,0)</f>
        <v>0</v>
      </c>
      <c r="Q54" s="246">
        <f t="shared" ca="1" si="0"/>
        <v>0</v>
      </c>
      <c r="R54" s="250">
        <f ca="1">IF($C54,CoulisseAnalyse!$ME54,0)</f>
        <v>0</v>
      </c>
      <c r="S54" s="251">
        <f t="shared" ca="1" si="1"/>
        <v>0</v>
      </c>
      <c r="T54" s="255">
        <f ca="1">IF($C54,CoulisseAnalyse!$MF54,0)</f>
        <v>0</v>
      </c>
      <c r="U54" s="258">
        <f t="shared" ca="1" si="2"/>
        <v>0</v>
      </c>
    </row>
    <row r="55" spans="3:21" ht="14.4" x14ac:dyDescent="0.3">
      <c r="C55" t="b">
        <f ca="1">CoulisseAnalyse!$LP55</f>
        <v>0</v>
      </c>
      <c r="J55" s="277">
        <f t="shared" si="3"/>
        <v>45</v>
      </c>
      <c r="K55" s="270" t="str">
        <f ca="1">IF($C55,CoulisseAnalyse!$LZ55,"")</f>
        <v/>
      </c>
      <c r="L55" s="241" t="str">
        <f ca="1">IF($C55,CoulisseAnalyse!$MA55,"")</f>
        <v/>
      </c>
      <c r="M55" s="241"/>
      <c r="N55" s="262"/>
      <c r="O55" s="336"/>
      <c r="P55" s="265">
        <f ca="1">IF($C55,CoulisseAnalyse!$MD55,0)</f>
        <v>0</v>
      </c>
      <c r="Q55" s="246">
        <f t="shared" ca="1" si="0"/>
        <v>0</v>
      </c>
      <c r="R55" s="250">
        <f ca="1">IF($C55,CoulisseAnalyse!$ME55,0)</f>
        <v>0</v>
      </c>
      <c r="S55" s="251">
        <f t="shared" ca="1" si="1"/>
        <v>0</v>
      </c>
      <c r="T55" s="255">
        <f ca="1">IF($C55,CoulisseAnalyse!$MF55,0)</f>
        <v>0</v>
      </c>
      <c r="U55" s="258">
        <f t="shared" ca="1" si="2"/>
        <v>0</v>
      </c>
    </row>
    <row r="56" spans="3:21" ht="14.4" x14ac:dyDescent="0.3">
      <c r="C56" t="b">
        <f ca="1">CoulisseAnalyse!$LP56</f>
        <v>0</v>
      </c>
      <c r="J56" s="277">
        <f t="shared" si="3"/>
        <v>46</v>
      </c>
      <c r="K56" s="270" t="str">
        <f ca="1">IF($C56,CoulisseAnalyse!$LZ56,"")</f>
        <v/>
      </c>
      <c r="L56" s="241" t="str">
        <f ca="1">IF($C56,CoulisseAnalyse!$MA56,"")</f>
        <v/>
      </c>
      <c r="M56" s="241"/>
      <c r="N56" s="262"/>
      <c r="O56" s="336"/>
      <c r="P56" s="265">
        <f ca="1">IF($C56,CoulisseAnalyse!$MD56,0)</f>
        <v>0</v>
      </c>
      <c r="Q56" s="246">
        <f t="shared" ca="1" si="0"/>
        <v>0</v>
      </c>
      <c r="R56" s="250">
        <f ca="1">IF($C56,CoulisseAnalyse!$ME56,0)</f>
        <v>0</v>
      </c>
      <c r="S56" s="251">
        <f t="shared" ca="1" si="1"/>
        <v>0</v>
      </c>
      <c r="T56" s="255">
        <f ca="1">IF($C56,CoulisseAnalyse!$MF56,0)</f>
        <v>0</v>
      </c>
      <c r="U56" s="258">
        <f t="shared" ca="1" si="2"/>
        <v>0</v>
      </c>
    </row>
    <row r="57" spans="3:21" ht="14.4" x14ac:dyDescent="0.3">
      <c r="C57" t="b">
        <f ca="1">CoulisseAnalyse!$LP57</f>
        <v>0</v>
      </c>
      <c r="J57" s="277">
        <f t="shared" si="3"/>
        <v>47</v>
      </c>
      <c r="K57" s="270" t="str">
        <f ca="1">IF($C57,CoulisseAnalyse!$LZ57,"")</f>
        <v/>
      </c>
      <c r="L57" s="241" t="str">
        <f ca="1">IF($C57,CoulisseAnalyse!$MA57,"")</f>
        <v/>
      </c>
      <c r="M57" s="241"/>
      <c r="N57" s="262"/>
      <c r="O57" s="336"/>
      <c r="P57" s="265">
        <f ca="1">IF($C57,CoulisseAnalyse!$MD57,0)</f>
        <v>0</v>
      </c>
      <c r="Q57" s="246">
        <f t="shared" ca="1" si="0"/>
        <v>0</v>
      </c>
      <c r="R57" s="250">
        <f ca="1">IF($C57,CoulisseAnalyse!$ME57,0)</f>
        <v>0</v>
      </c>
      <c r="S57" s="251">
        <f t="shared" ca="1" si="1"/>
        <v>0</v>
      </c>
      <c r="T57" s="255">
        <f ca="1">IF($C57,CoulisseAnalyse!$MF57,0)</f>
        <v>0</v>
      </c>
      <c r="U57" s="258">
        <f t="shared" ca="1" si="2"/>
        <v>0</v>
      </c>
    </row>
    <row r="58" spans="3:21" ht="14.4" x14ac:dyDescent="0.3">
      <c r="C58" t="b">
        <f ca="1">CoulisseAnalyse!$LP58</f>
        <v>0</v>
      </c>
      <c r="J58" s="277">
        <f t="shared" si="3"/>
        <v>48</v>
      </c>
      <c r="K58" s="270" t="str">
        <f ca="1">IF($C58,CoulisseAnalyse!$LZ58,"")</f>
        <v/>
      </c>
      <c r="L58" s="241" t="str">
        <f ca="1">IF($C58,CoulisseAnalyse!$MA58,"")</f>
        <v/>
      </c>
      <c r="M58" s="241"/>
      <c r="N58" s="262"/>
      <c r="O58" s="336"/>
      <c r="P58" s="265">
        <f ca="1">IF($C58,CoulisseAnalyse!$MD58,0)</f>
        <v>0</v>
      </c>
      <c r="Q58" s="246">
        <f t="shared" ca="1" si="0"/>
        <v>0</v>
      </c>
      <c r="R58" s="250">
        <f ca="1">IF($C58,CoulisseAnalyse!$ME58,0)</f>
        <v>0</v>
      </c>
      <c r="S58" s="251">
        <f t="shared" ca="1" si="1"/>
        <v>0</v>
      </c>
      <c r="T58" s="255">
        <f ca="1">IF($C58,CoulisseAnalyse!$MF58,0)</f>
        <v>0</v>
      </c>
      <c r="U58" s="258">
        <f t="shared" ca="1" si="2"/>
        <v>0</v>
      </c>
    </row>
    <row r="59" spans="3:21" ht="14.4" x14ac:dyDescent="0.3">
      <c r="C59" t="b">
        <f ca="1">CoulisseAnalyse!$LP59</f>
        <v>0</v>
      </c>
      <c r="J59" s="277">
        <f t="shared" si="3"/>
        <v>49</v>
      </c>
      <c r="K59" s="270" t="str">
        <f ca="1">IF($C59,CoulisseAnalyse!$LZ59,"")</f>
        <v/>
      </c>
      <c r="L59" s="241" t="str">
        <f ca="1">IF($C59,CoulisseAnalyse!$MA59,"")</f>
        <v/>
      </c>
      <c r="M59" s="241"/>
      <c r="N59" s="262"/>
      <c r="O59" s="336"/>
      <c r="P59" s="265">
        <f ca="1">IF($C59,CoulisseAnalyse!$MD59,0)</f>
        <v>0</v>
      </c>
      <c r="Q59" s="246">
        <f t="shared" ca="1" si="0"/>
        <v>0</v>
      </c>
      <c r="R59" s="250">
        <f ca="1">IF($C59,CoulisseAnalyse!$ME59,0)</f>
        <v>0</v>
      </c>
      <c r="S59" s="251">
        <f t="shared" ca="1" si="1"/>
        <v>0</v>
      </c>
      <c r="T59" s="255">
        <f ca="1">IF($C59,CoulisseAnalyse!$MF59,0)</f>
        <v>0</v>
      </c>
      <c r="U59" s="258">
        <f t="shared" ca="1" si="2"/>
        <v>0</v>
      </c>
    </row>
    <row r="60" spans="3:21" ht="14.4" x14ac:dyDescent="0.3">
      <c r="C60" t="b">
        <f ca="1">CoulisseAnalyse!$LP60</f>
        <v>0</v>
      </c>
      <c r="J60" s="277">
        <f t="shared" si="3"/>
        <v>50</v>
      </c>
      <c r="K60" s="270" t="str">
        <f ca="1">IF($C60,CoulisseAnalyse!$LZ60,"")</f>
        <v/>
      </c>
      <c r="L60" s="241" t="str">
        <f ca="1">IF($C60,CoulisseAnalyse!$MA60,"")</f>
        <v/>
      </c>
      <c r="M60" s="241"/>
      <c r="N60" s="262"/>
      <c r="O60" s="336"/>
      <c r="P60" s="265">
        <f ca="1">IF($C60,CoulisseAnalyse!$MD60,0)</f>
        <v>0</v>
      </c>
      <c r="Q60" s="246">
        <f t="shared" ca="1" si="0"/>
        <v>0</v>
      </c>
      <c r="R60" s="250">
        <f ca="1">IF($C60,CoulisseAnalyse!$ME60,0)</f>
        <v>0</v>
      </c>
      <c r="S60" s="251">
        <f t="shared" ca="1" si="1"/>
        <v>0</v>
      </c>
      <c r="T60" s="255">
        <f ca="1">IF($C60,CoulisseAnalyse!$MF60,0)</f>
        <v>0</v>
      </c>
      <c r="U60" s="258">
        <f t="shared" ca="1" si="2"/>
        <v>0</v>
      </c>
    </row>
    <row r="61" spans="3:21" ht="14.4" x14ac:dyDescent="0.3">
      <c r="C61" t="b">
        <f ca="1">CoulisseAnalyse!$LP61</f>
        <v>0</v>
      </c>
      <c r="J61" s="277">
        <f t="shared" si="3"/>
        <v>51</v>
      </c>
      <c r="K61" s="270" t="str">
        <f ca="1">IF($C61,CoulisseAnalyse!$LZ61,"")</f>
        <v/>
      </c>
      <c r="L61" s="241" t="str">
        <f ca="1">IF($C61,CoulisseAnalyse!$MA61,"")</f>
        <v/>
      </c>
      <c r="M61" s="241"/>
      <c r="N61" s="262"/>
      <c r="O61" s="336"/>
      <c r="P61" s="265">
        <f ca="1">IF($C61,CoulisseAnalyse!$MD61,0)</f>
        <v>0</v>
      </c>
      <c r="Q61" s="246">
        <f t="shared" ca="1" si="0"/>
        <v>0</v>
      </c>
      <c r="R61" s="250">
        <f ca="1">IF($C61,CoulisseAnalyse!$ME61,0)</f>
        <v>0</v>
      </c>
      <c r="S61" s="251">
        <f t="shared" ca="1" si="1"/>
        <v>0</v>
      </c>
      <c r="T61" s="255">
        <f ca="1">IF($C61,CoulisseAnalyse!$MF61,0)</f>
        <v>0</v>
      </c>
      <c r="U61" s="258">
        <f t="shared" ca="1" si="2"/>
        <v>0</v>
      </c>
    </row>
    <row r="62" spans="3:21" ht="14.4" x14ac:dyDescent="0.3">
      <c r="C62" t="b">
        <f ca="1">CoulisseAnalyse!$LP62</f>
        <v>0</v>
      </c>
      <c r="J62" s="277">
        <f t="shared" si="3"/>
        <v>52</v>
      </c>
      <c r="K62" s="270" t="str">
        <f ca="1">IF($C62,CoulisseAnalyse!$LZ62,"")</f>
        <v/>
      </c>
      <c r="L62" s="241" t="str">
        <f ca="1">IF($C62,CoulisseAnalyse!$MA62,"")</f>
        <v/>
      </c>
      <c r="M62" s="241"/>
      <c r="N62" s="262"/>
      <c r="O62" s="336"/>
      <c r="P62" s="265">
        <f ca="1">IF($C62,CoulisseAnalyse!$MD62,0)</f>
        <v>0</v>
      </c>
      <c r="Q62" s="246">
        <f t="shared" ca="1" si="0"/>
        <v>0</v>
      </c>
      <c r="R62" s="250">
        <f ca="1">IF($C62,CoulisseAnalyse!$ME62,0)</f>
        <v>0</v>
      </c>
      <c r="S62" s="251">
        <f t="shared" ca="1" si="1"/>
        <v>0</v>
      </c>
      <c r="T62" s="255">
        <f ca="1">IF($C62,CoulisseAnalyse!$MF62,0)</f>
        <v>0</v>
      </c>
      <c r="U62" s="258">
        <f t="shared" ca="1" si="2"/>
        <v>0</v>
      </c>
    </row>
    <row r="63" spans="3:21" ht="14.4" x14ac:dyDescent="0.3">
      <c r="C63" t="b">
        <f ca="1">CoulisseAnalyse!$LP63</f>
        <v>0</v>
      </c>
      <c r="J63" s="277">
        <f t="shared" si="3"/>
        <v>53</v>
      </c>
      <c r="K63" s="270" t="str">
        <f ca="1">IF($C63,CoulisseAnalyse!$LZ63,"")</f>
        <v/>
      </c>
      <c r="L63" s="241" t="str">
        <f ca="1">IF($C63,CoulisseAnalyse!$MA63,"")</f>
        <v/>
      </c>
      <c r="M63" s="241"/>
      <c r="N63" s="262"/>
      <c r="O63" s="336"/>
      <c r="P63" s="265">
        <f ca="1">IF($C63,CoulisseAnalyse!$MD63,0)</f>
        <v>0</v>
      </c>
      <c r="Q63" s="246">
        <f t="shared" ca="1" si="0"/>
        <v>0</v>
      </c>
      <c r="R63" s="250">
        <f ca="1">IF($C63,CoulisseAnalyse!$ME63,0)</f>
        <v>0</v>
      </c>
      <c r="S63" s="251">
        <f t="shared" ca="1" si="1"/>
        <v>0</v>
      </c>
      <c r="T63" s="255">
        <f ca="1">IF($C63,CoulisseAnalyse!$MF63,0)</f>
        <v>0</v>
      </c>
      <c r="U63" s="258">
        <f t="shared" ca="1" si="2"/>
        <v>0</v>
      </c>
    </row>
    <row r="64" spans="3:21" ht="14.4" x14ac:dyDescent="0.3">
      <c r="C64" t="b">
        <f ca="1">CoulisseAnalyse!$LP64</f>
        <v>0</v>
      </c>
      <c r="J64" s="277">
        <f t="shared" si="3"/>
        <v>54</v>
      </c>
      <c r="K64" s="270" t="str">
        <f ca="1">IF($C64,CoulisseAnalyse!$LZ64,"")</f>
        <v/>
      </c>
      <c r="L64" s="241" t="str">
        <f ca="1">IF($C64,CoulisseAnalyse!$MA64,"")</f>
        <v/>
      </c>
      <c r="M64" s="241"/>
      <c r="N64" s="262"/>
      <c r="O64" s="336"/>
      <c r="P64" s="265">
        <f ca="1">IF($C64,CoulisseAnalyse!$MD64,0)</f>
        <v>0</v>
      </c>
      <c r="Q64" s="246">
        <f t="shared" ca="1" si="0"/>
        <v>0</v>
      </c>
      <c r="R64" s="250">
        <f ca="1">IF($C64,CoulisseAnalyse!$ME64,0)</f>
        <v>0</v>
      </c>
      <c r="S64" s="251">
        <f t="shared" ca="1" si="1"/>
        <v>0</v>
      </c>
      <c r="T64" s="255">
        <f ca="1">IF($C64,CoulisseAnalyse!$MF64,0)</f>
        <v>0</v>
      </c>
      <c r="U64" s="258">
        <f t="shared" ca="1" si="2"/>
        <v>0</v>
      </c>
    </row>
    <row r="65" spans="3:21" ht="14.4" x14ac:dyDescent="0.3">
      <c r="C65" t="b">
        <f ca="1">CoulisseAnalyse!$LP65</f>
        <v>0</v>
      </c>
      <c r="J65" s="277">
        <f t="shared" si="3"/>
        <v>55</v>
      </c>
      <c r="K65" s="270" t="str">
        <f ca="1">IF($C65,CoulisseAnalyse!$LZ65,"")</f>
        <v/>
      </c>
      <c r="L65" s="241" t="str">
        <f ca="1">IF($C65,CoulisseAnalyse!$MA65,"")</f>
        <v/>
      </c>
      <c r="M65" s="241"/>
      <c r="N65" s="262"/>
      <c r="O65" s="336"/>
      <c r="P65" s="265">
        <f ca="1">IF($C65,CoulisseAnalyse!$MD65,0)</f>
        <v>0</v>
      </c>
      <c r="Q65" s="246">
        <f t="shared" ca="1" si="0"/>
        <v>0</v>
      </c>
      <c r="R65" s="250">
        <f ca="1">IF($C65,CoulisseAnalyse!$ME65,0)</f>
        <v>0</v>
      </c>
      <c r="S65" s="251">
        <f t="shared" ca="1" si="1"/>
        <v>0</v>
      </c>
      <c r="T65" s="255">
        <f ca="1">IF($C65,CoulisseAnalyse!$MF65,0)</f>
        <v>0</v>
      </c>
      <c r="U65" s="258">
        <f t="shared" ca="1" si="2"/>
        <v>0</v>
      </c>
    </row>
    <row r="66" spans="3:21" ht="14.4" x14ac:dyDescent="0.3">
      <c r="C66" t="b">
        <f ca="1">CoulisseAnalyse!$LP66</f>
        <v>0</v>
      </c>
      <c r="J66" s="277">
        <f t="shared" si="3"/>
        <v>56</v>
      </c>
      <c r="K66" s="270" t="str">
        <f ca="1">IF($C66,CoulisseAnalyse!$LZ66,"")</f>
        <v/>
      </c>
      <c r="L66" s="241" t="str">
        <f ca="1">IF($C66,CoulisseAnalyse!$MA66,"")</f>
        <v/>
      </c>
      <c r="M66" s="241"/>
      <c r="N66" s="262"/>
      <c r="O66" s="336"/>
      <c r="P66" s="265">
        <f ca="1">IF($C66,CoulisseAnalyse!$MD66,0)</f>
        <v>0</v>
      </c>
      <c r="Q66" s="246">
        <f t="shared" ca="1" si="0"/>
        <v>0</v>
      </c>
      <c r="R66" s="250">
        <f ca="1">IF($C66,CoulisseAnalyse!$ME66,0)</f>
        <v>0</v>
      </c>
      <c r="S66" s="251">
        <f t="shared" ca="1" si="1"/>
        <v>0</v>
      </c>
      <c r="T66" s="255">
        <f ca="1">IF($C66,CoulisseAnalyse!$MF66,0)</f>
        <v>0</v>
      </c>
      <c r="U66" s="258">
        <f t="shared" ca="1" si="2"/>
        <v>0</v>
      </c>
    </row>
    <row r="67" spans="3:21" ht="14.4" x14ac:dyDescent="0.3">
      <c r="C67" t="b">
        <f ca="1">CoulisseAnalyse!$LP67</f>
        <v>0</v>
      </c>
      <c r="J67" s="277">
        <f t="shared" si="3"/>
        <v>57</v>
      </c>
      <c r="K67" s="270" t="str">
        <f ca="1">IF($C67,CoulisseAnalyse!$LZ67,"")</f>
        <v/>
      </c>
      <c r="L67" s="241" t="str">
        <f ca="1">IF($C67,CoulisseAnalyse!$MA67,"")</f>
        <v/>
      </c>
      <c r="M67" s="241"/>
      <c r="N67" s="262"/>
      <c r="O67" s="336"/>
      <c r="P67" s="265">
        <f ca="1">IF($C67,CoulisseAnalyse!$MD67,0)</f>
        <v>0</v>
      </c>
      <c r="Q67" s="246">
        <f t="shared" ca="1" si="0"/>
        <v>0</v>
      </c>
      <c r="R67" s="250">
        <f ca="1">IF($C67,CoulisseAnalyse!$ME67,0)</f>
        <v>0</v>
      </c>
      <c r="S67" s="251">
        <f t="shared" ca="1" si="1"/>
        <v>0</v>
      </c>
      <c r="T67" s="255">
        <f ca="1">IF($C67,CoulisseAnalyse!$MF67,0)</f>
        <v>0</v>
      </c>
      <c r="U67" s="258">
        <f t="shared" ca="1" si="2"/>
        <v>0</v>
      </c>
    </row>
    <row r="68" spans="3:21" ht="14.4" x14ac:dyDescent="0.3">
      <c r="C68" t="b">
        <f ca="1">CoulisseAnalyse!$LP68</f>
        <v>0</v>
      </c>
      <c r="J68" s="277">
        <f t="shared" si="3"/>
        <v>58</v>
      </c>
      <c r="K68" s="270" t="str">
        <f ca="1">IF($C68,CoulisseAnalyse!$LZ68,"")</f>
        <v/>
      </c>
      <c r="L68" s="241" t="str">
        <f ca="1">IF($C68,CoulisseAnalyse!$MA68,"")</f>
        <v/>
      </c>
      <c r="M68" s="241"/>
      <c r="N68" s="262"/>
      <c r="O68" s="336"/>
      <c r="P68" s="265">
        <f ca="1">IF($C68,CoulisseAnalyse!$MD68,0)</f>
        <v>0</v>
      </c>
      <c r="Q68" s="246">
        <f t="shared" ca="1" si="0"/>
        <v>0</v>
      </c>
      <c r="R68" s="250">
        <f ca="1">IF($C68,CoulisseAnalyse!$ME68,0)</f>
        <v>0</v>
      </c>
      <c r="S68" s="251">
        <f t="shared" ca="1" si="1"/>
        <v>0</v>
      </c>
      <c r="T68" s="255">
        <f ca="1">IF($C68,CoulisseAnalyse!$MF68,0)</f>
        <v>0</v>
      </c>
      <c r="U68" s="258">
        <f t="shared" ca="1" si="2"/>
        <v>0</v>
      </c>
    </row>
    <row r="69" spans="3:21" ht="14.4" x14ac:dyDescent="0.3">
      <c r="C69" t="b">
        <f ca="1">CoulisseAnalyse!$LP69</f>
        <v>0</v>
      </c>
      <c r="J69" s="277">
        <f t="shared" si="3"/>
        <v>59</v>
      </c>
      <c r="K69" s="270" t="str">
        <f ca="1">IF($C69,CoulisseAnalyse!$LZ69,"")</f>
        <v/>
      </c>
      <c r="L69" s="241" t="str">
        <f ca="1">IF($C69,CoulisseAnalyse!$MA69,"")</f>
        <v/>
      </c>
      <c r="M69" s="241"/>
      <c r="N69" s="262"/>
      <c r="O69" s="336"/>
      <c r="P69" s="265">
        <f ca="1">IF($C69,CoulisseAnalyse!$MD69,0)</f>
        <v>0</v>
      </c>
      <c r="Q69" s="246">
        <f t="shared" ca="1" si="0"/>
        <v>0</v>
      </c>
      <c r="R69" s="250">
        <f ca="1">IF($C69,CoulisseAnalyse!$ME69,0)</f>
        <v>0</v>
      </c>
      <c r="S69" s="251">
        <f t="shared" ca="1" si="1"/>
        <v>0</v>
      </c>
      <c r="T69" s="255">
        <f ca="1">IF($C69,CoulisseAnalyse!$MF69,0)</f>
        <v>0</v>
      </c>
      <c r="U69" s="258">
        <f t="shared" ca="1" si="2"/>
        <v>0</v>
      </c>
    </row>
    <row r="70" spans="3:21" ht="14.4" x14ac:dyDescent="0.3">
      <c r="C70" t="b">
        <f ca="1">CoulisseAnalyse!$LP70</f>
        <v>0</v>
      </c>
      <c r="J70" s="277">
        <f t="shared" si="3"/>
        <v>60</v>
      </c>
      <c r="K70" s="270" t="str">
        <f ca="1">IF($C70,CoulisseAnalyse!$LZ70,"")</f>
        <v/>
      </c>
      <c r="L70" s="241" t="str">
        <f ca="1">IF($C70,CoulisseAnalyse!$MA70,"")</f>
        <v/>
      </c>
      <c r="M70" s="241"/>
      <c r="N70" s="262"/>
      <c r="O70" s="336"/>
      <c r="P70" s="265">
        <f ca="1">IF($C70,CoulisseAnalyse!$MD70,0)</f>
        <v>0</v>
      </c>
      <c r="Q70" s="246">
        <f t="shared" ca="1" si="0"/>
        <v>0</v>
      </c>
      <c r="R70" s="250">
        <f ca="1">IF($C70,CoulisseAnalyse!$ME70,0)</f>
        <v>0</v>
      </c>
      <c r="S70" s="251">
        <f t="shared" ca="1" si="1"/>
        <v>0</v>
      </c>
      <c r="T70" s="255">
        <f ca="1">IF($C70,CoulisseAnalyse!$MF70,0)</f>
        <v>0</v>
      </c>
      <c r="U70" s="258">
        <f t="shared" ca="1" si="2"/>
        <v>0</v>
      </c>
    </row>
    <row r="71" spans="3:21" ht="14.4" x14ac:dyDescent="0.3">
      <c r="C71" t="b">
        <f ca="1">CoulisseAnalyse!$LP71</f>
        <v>0</v>
      </c>
      <c r="J71" s="277">
        <f t="shared" si="3"/>
        <v>61</v>
      </c>
      <c r="K71" s="270" t="str">
        <f ca="1">IF($C71,CoulisseAnalyse!$LZ71,"")</f>
        <v/>
      </c>
      <c r="L71" s="241" t="str">
        <f ca="1">IF($C71,CoulisseAnalyse!$MA71,"")</f>
        <v/>
      </c>
      <c r="M71" s="241"/>
      <c r="N71" s="262"/>
      <c r="O71" s="336"/>
      <c r="P71" s="265">
        <f ca="1">IF($C71,CoulisseAnalyse!$MD71,0)</f>
        <v>0</v>
      </c>
      <c r="Q71" s="246">
        <f t="shared" ca="1" si="0"/>
        <v>0</v>
      </c>
      <c r="R71" s="250">
        <f ca="1">IF($C71,CoulisseAnalyse!$ME71,0)</f>
        <v>0</v>
      </c>
      <c r="S71" s="251">
        <f t="shared" ca="1" si="1"/>
        <v>0</v>
      </c>
      <c r="T71" s="255">
        <f ca="1">IF($C71,CoulisseAnalyse!$MF71,0)</f>
        <v>0</v>
      </c>
      <c r="U71" s="258">
        <f t="shared" ca="1" si="2"/>
        <v>0</v>
      </c>
    </row>
    <row r="72" spans="3:21" ht="14.4" x14ac:dyDescent="0.3">
      <c r="C72" t="b">
        <f ca="1">CoulisseAnalyse!$LP72</f>
        <v>0</v>
      </c>
      <c r="J72" s="277">
        <f t="shared" si="3"/>
        <v>62</v>
      </c>
      <c r="K72" s="270" t="str">
        <f ca="1">IF($C72,CoulisseAnalyse!$LZ72,"")</f>
        <v/>
      </c>
      <c r="L72" s="241" t="str">
        <f ca="1">IF($C72,CoulisseAnalyse!$MA72,"")</f>
        <v/>
      </c>
      <c r="M72" s="241"/>
      <c r="N72" s="262"/>
      <c r="O72" s="336"/>
      <c r="P72" s="265">
        <f ca="1">IF($C72,CoulisseAnalyse!$MD72,0)</f>
        <v>0</v>
      </c>
      <c r="Q72" s="246">
        <f t="shared" ca="1" si="0"/>
        <v>0</v>
      </c>
      <c r="R72" s="250">
        <f ca="1">IF($C72,CoulisseAnalyse!$ME72,0)</f>
        <v>0</v>
      </c>
      <c r="S72" s="251">
        <f t="shared" ca="1" si="1"/>
        <v>0</v>
      </c>
      <c r="T72" s="255">
        <f ca="1">IF($C72,CoulisseAnalyse!$MF72,0)</f>
        <v>0</v>
      </c>
      <c r="U72" s="258">
        <f t="shared" ca="1" si="2"/>
        <v>0</v>
      </c>
    </row>
    <row r="73" spans="3:21" ht="14.4" x14ac:dyDescent="0.3">
      <c r="C73" t="b">
        <f ca="1">CoulisseAnalyse!$LP73</f>
        <v>0</v>
      </c>
      <c r="J73" s="277">
        <f t="shared" si="3"/>
        <v>63</v>
      </c>
      <c r="K73" s="270" t="str">
        <f ca="1">IF($C73,CoulisseAnalyse!$LZ73,"")</f>
        <v/>
      </c>
      <c r="L73" s="241" t="str">
        <f ca="1">IF($C73,CoulisseAnalyse!$MA73,"")</f>
        <v/>
      </c>
      <c r="M73" s="241"/>
      <c r="N73" s="262"/>
      <c r="O73" s="336"/>
      <c r="P73" s="265">
        <f ca="1">IF($C73,CoulisseAnalyse!$MD73,0)</f>
        <v>0</v>
      </c>
      <c r="Q73" s="246">
        <f t="shared" ca="1" si="0"/>
        <v>0</v>
      </c>
      <c r="R73" s="250">
        <f ca="1">IF($C73,CoulisseAnalyse!$ME73,0)</f>
        <v>0</v>
      </c>
      <c r="S73" s="251">
        <f t="shared" ca="1" si="1"/>
        <v>0</v>
      </c>
      <c r="T73" s="255">
        <f ca="1">IF($C73,CoulisseAnalyse!$MF73,0)</f>
        <v>0</v>
      </c>
      <c r="U73" s="258">
        <f t="shared" ca="1" si="2"/>
        <v>0</v>
      </c>
    </row>
    <row r="74" spans="3:21" ht="14.4" x14ac:dyDescent="0.3">
      <c r="C74" t="b">
        <f ca="1">CoulisseAnalyse!$LP74</f>
        <v>0</v>
      </c>
      <c r="J74" s="277">
        <f t="shared" si="3"/>
        <v>64</v>
      </c>
      <c r="K74" s="270" t="str">
        <f ca="1">IF($C74,CoulisseAnalyse!$LZ74,"")</f>
        <v/>
      </c>
      <c r="L74" s="241" t="str">
        <f ca="1">IF($C74,CoulisseAnalyse!$MA74,"")</f>
        <v/>
      </c>
      <c r="M74" s="241"/>
      <c r="N74" s="262"/>
      <c r="O74" s="336"/>
      <c r="P74" s="265">
        <f ca="1">IF($C74,CoulisseAnalyse!$MD74,0)</f>
        <v>0</v>
      </c>
      <c r="Q74" s="246">
        <f t="shared" ca="1" si="0"/>
        <v>0</v>
      </c>
      <c r="R74" s="250">
        <f ca="1">IF($C74,CoulisseAnalyse!$ME74,0)</f>
        <v>0</v>
      </c>
      <c r="S74" s="251">
        <f t="shared" ca="1" si="1"/>
        <v>0</v>
      </c>
      <c r="T74" s="255">
        <f ca="1">IF($C74,CoulisseAnalyse!$MF74,0)</f>
        <v>0</v>
      </c>
      <c r="U74" s="258">
        <f t="shared" ca="1" si="2"/>
        <v>0</v>
      </c>
    </row>
    <row r="75" spans="3:21" ht="14.4" x14ac:dyDescent="0.3">
      <c r="C75" t="b">
        <f ca="1">CoulisseAnalyse!$LP75</f>
        <v>0</v>
      </c>
      <c r="J75" s="277">
        <f t="shared" si="3"/>
        <v>65</v>
      </c>
      <c r="K75" s="270" t="str">
        <f ca="1">IF($C75,CoulisseAnalyse!$LZ75,"")</f>
        <v/>
      </c>
      <c r="L75" s="241" t="str">
        <f ca="1">IF($C75,CoulisseAnalyse!$MA75,"")</f>
        <v/>
      </c>
      <c r="M75" s="241"/>
      <c r="N75" s="262"/>
      <c r="O75" s="336"/>
      <c r="P75" s="265">
        <f ca="1">IF($C75,CoulisseAnalyse!$MD75,0)</f>
        <v>0</v>
      </c>
      <c r="Q75" s="246">
        <f t="shared" ca="1" si="0"/>
        <v>0</v>
      </c>
      <c r="R75" s="250">
        <f ca="1">IF($C75,CoulisseAnalyse!$ME75,0)</f>
        <v>0</v>
      </c>
      <c r="S75" s="251">
        <f t="shared" ca="1" si="1"/>
        <v>0</v>
      </c>
      <c r="T75" s="255">
        <f ca="1">IF($C75,CoulisseAnalyse!$MF75,0)</f>
        <v>0</v>
      </c>
      <c r="U75" s="258">
        <f t="shared" ca="1" si="2"/>
        <v>0</v>
      </c>
    </row>
    <row r="76" spans="3:21" ht="14.4" x14ac:dyDescent="0.3">
      <c r="C76" t="b">
        <f ca="1">CoulisseAnalyse!$LP76</f>
        <v>0</v>
      </c>
      <c r="J76" s="277">
        <f t="shared" si="3"/>
        <v>66</v>
      </c>
      <c r="K76" s="270" t="str">
        <f ca="1">IF($C76,CoulisseAnalyse!$LZ76,"")</f>
        <v/>
      </c>
      <c r="L76" s="241" t="str">
        <f ca="1">IF($C76,CoulisseAnalyse!$MA76,"")</f>
        <v/>
      </c>
      <c r="M76" s="241"/>
      <c r="N76" s="262"/>
      <c r="O76" s="336"/>
      <c r="P76" s="265">
        <f ca="1">IF($C76,CoulisseAnalyse!$MD76,0)</f>
        <v>0</v>
      </c>
      <c r="Q76" s="246">
        <f t="shared" ref="Q76:Q103" ca="1" si="4">$P76/$P$9</f>
        <v>0</v>
      </c>
      <c r="R76" s="250">
        <f ca="1">IF($C76,CoulisseAnalyse!$ME76,0)</f>
        <v>0</v>
      </c>
      <c r="S76" s="251">
        <f t="shared" ref="S76:S103" ca="1" si="5">$R76/$R$9</f>
        <v>0</v>
      </c>
      <c r="T76" s="255">
        <f ca="1">IF($C76,CoulisseAnalyse!$MF76,0)</f>
        <v>0</v>
      </c>
      <c r="U76" s="258">
        <f t="shared" ref="U76:U103" ca="1" si="6">$T76/$T$9</f>
        <v>0</v>
      </c>
    </row>
    <row r="77" spans="3:21" ht="14.4" x14ac:dyDescent="0.3">
      <c r="C77" t="b">
        <f ca="1">CoulisseAnalyse!$LP77</f>
        <v>0</v>
      </c>
      <c r="J77" s="277">
        <f t="shared" ref="J77:J103" si="7">+J76+1</f>
        <v>67</v>
      </c>
      <c r="K77" s="270" t="str">
        <f ca="1">IF($C77,CoulisseAnalyse!$LZ77,"")</f>
        <v/>
      </c>
      <c r="L77" s="241" t="str">
        <f ca="1">IF($C77,CoulisseAnalyse!$MA77,"")</f>
        <v/>
      </c>
      <c r="M77" s="241"/>
      <c r="N77" s="262"/>
      <c r="O77" s="336"/>
      <c r="P77" s="265">
        <f ca="1">IF($C77,CoulisseAnalyse!$MD77,0)</f>
        <v>0</v>
      </c>
      <c r="Q77" s="246">
        <f t="shared" ca="1" si="4"/>
        <v>0</v>
      </c>
      <c r="R77" s="250">
        <f ca="1">IF($C77,CoulisseAnalyse!$ME77,0)</f>
        <v>0</v>
      </c>
      <c r="S77" s="251">
        <f t="shared" ca="1" si="5"/>
        <v>0</v>
      </c>
      <c r="T77" s="255">
        <f ca="1">IF($C77,CoulisseAnalyse!$MF77,0)</f>
        <v>0</v>
      </c>
      <c r="U77" s="258">
        <f t="shared" ca="1" si="6"/>
        <v>0</v>
      </c>
    </row>
    <row r="78" spans="3:21" ht="14.4" x14ac:dyDescent="0.3">
      <c r="C78" t="b">
        <f ca="1">CoulisseAnalyse!$LP78</f>
        <v>0</v>
      </c>
      <c r="J78" s="277">
        <f t="shared" si="7"/>
        <v>68</v>
      </c>
      <c r="K78" s="270" t="str">
        <f ca="1">IF($C78,CoulisseAnalyse!$LZ78,"")</f>
        <v/>
      </c>
      <c r="L78" s="241" t="str">
        <f ca="1">IF($C78,CoulisseAnalyse!$MA78,"")</f>
        <v/>
      </c>
      <c r="M78" s="241"/>
      <c r="N78" s="262"/>
      <c r="O78" s="336"/>
      <c r="P78" s="265">
        <f ca="1">IF($C78,CoulisseAnalyse!$MD78,0)</f>
        <v>0</v>
      </c>
      <c r="Q78" s="246">
        <f t="shared" ca="1" si="4"/>
        <v>0</v>
      </c>
      <c r="R78" s="250">
        <f ca="1">IF($C78,CoulisseAnalyse!$ME78,0)</f>
        <v>0</v>
      </c>
      <c r="S78" s="251">
        <f t="shared" ca="1" si="5"/>
        <v>0</v>
      </c>
      <c r="T78" s="255">
        <f ca="1">IF($C78,CoulisseAnalyse!$MF78,0)</f>
        <v>0</v>
      </c>
      <c r="U78" s="258">
        <f t="shared" ca="1" si="6"/>
        <v>0</v>
      </c>
    </row>
    <row r="79" spans="3:21" ht="14.4" x14ac:dyDescent="0.3">
      <c r="C79" t="b">
        <f ca="1">CoulisseAnalyse!$LP79</f>
        <v>0</v>
      </c>
      <c r="J79" s="277">
        <f t="shared" si="7"/>
        <v>69</v>
      </c>
      <c r="K79" s="270" t="str">
        <f ca="1">IF($C79,CoulisseAnalyse!$LZ79,"")</f>
        <v/>
      </c>
      <c r="L79" s="241" t="str">
        <f ca="1">IF($C79,CoulisseAnalyse!$MA79,"")</f>
        <v/>
      </c>
      <c r="M79" s="241"/>
      <c r="N79" s="262"/>
      <c r="O79" s="336"/>
      <c r="P79" s="265">
        <f ca="1">IF($C79,CoulisseAnalyse!$MD79,0)</f>
        <v>0</v>
      </c>
      <c r="Q79" s="246">
        <f t="shared" ca="1" si="4"/>
        <v>0</v>
      </c>
      <c r="R79" s="250">
        <f ca="1">IF($C79,CoulisseAnalyse!$ME79,0)</f>
        <v>0</v>
      </c>
      <c r="S79" s="251">
        <f t="shared" ca="1" si="5"/>
        <v>0</v>
      </c>
      <c r="T79" s="255">
        <f ca="1">IF($C79,CoulisseAnalyse!$MF79,0)</f>
        <v>0</v>
      </c>
      <c r="U79" s="258">
        <f t="shared" ca="1" si="6"/>
        <v>0</v>
      </c>
    </row>
    <row r="80" spans="3:21" ht="14.4" x14ac:dyDescent="0.3">
      <c r="C80" t="b">
        <f ca="1">CoulisseAnalyse!$LP80</f>
        <v>0</v>
      </c>
      <c r="J80" s="277">
        <f t="shared" si="7"/>
        <v>70</v>
      </c>
      <c r="K80" s="270" t="str">
        <f ca="1">IF($C80,CoulisseAnalyse!$LZ80,"")</f>
        <v/>
      </c>
      <c r="L80" s="241" t="str">
        <f ca="1">IF($C80,CoulisseAnalyse!$MA80,"")</f>
        <v/>
      </c>
      <c r="M80" s="241"/>
      <c r="N80" s="262"/>
      <c r="O80" s="336"/>
      <c r="P80" s="265">
        <f ca="1">IF($C80,CoulisseAnalyse!$MD80,0)</f>
        <v>0</v>
      </c>
      <c r="Q80" s="246">
        <f t="shared" ca="1" si="4"/>
        <v>0</v>
      </c>
      <c r="R80" s="250">
        <f ca="1">IF($C80,CoulisseAnalyse!$ME80,0)</f>
        <v>0</v>
      </c>
      <c r="S80" s="251">
        <f t="shared" ca="1" si="5"/>
        <v>0</v>
      </c>
      <c r="T80" s="255">
        <f ca="1">IF($C80,CoulisseAnalyse!$MF80,0)</f>
        <v>0</v>
      </c>
      <c r="U80" s="258">
        <f t="shared" ca="1" si="6"/>
        <v>0</v>
      </c>
    </row>
    <row r="81" spans="3:21" ht="14.4" x14ac:dyDescent="0.3">
      <c r="C81" t="b">
        <f ca="1">CoulisseAnalyse!$LP81</f>
        <v>0</v>
      </c>
      <c r="J81" s="277">
        <f t="shared" si="7"/>
        <v>71</v>
      </c>
      <c r="K81" s="270" t="str">
        <f ca="1">IF($C81,CoulisseAnalyse!$LZ81,"")</f>
        <v/>
      </c>
      <c r="L81" s="241" t="str">
        <f ca="1">IF($C81,CoulisseAnalyse!$MA81,"")</f>
        <v/>
      </c>
      <c r="M81" s="241"/>
      <c r="N81" s="262"/>
      <c r="O81" s="336"/>
      <c r="P81" s="265">
        <f ca="1">IF($C81,CoulisseAnalyse!$MD81,0)</f>
        <v>0</v>
      </c>
      <c r="Q81" s="246">
        <f t="shared" ca="1" si="4"/>
        <v>0</v>
      </c>
      <c r="R81" s="250">
        <f ca="1">IF($C81,CoulisseAnalyse!$ME81,0)</f>
        <v>0</v>
      </c>
      <c r="S81" s="251">
        <f t="shared" ca="1" si="5"/>
        <v>0</v>
      </c>
      <c r="T81" s="255">
        <f ca="1">IF($C81,CoulisseAnalyse!$MF81,0)</f>
        <v>0</v>
      </c>
      <c r="U81" s="258">
        <f t="shared" ca="1" si="6"/>
        <v>0</v>
      </c>
    </row>
    <row r="82" spans="3:21" ht="14.4" x14ac:dyDescent="0.3">
      <c r="C82" t="b">
        <f ca="1">CoulisseAnalyse!$LP82</f>
        <v>0</v>
      </c>
      <c r="J82" s="277">
        <f t="shared" si="7"/>
        <v>72</v>
      </c>
      <c r="K82" s="270" t="str">
        <f ca="1">IF($C82,CoulisseAnalyse!$LZ82,"")</f>
        <v/>
      </c>
      <c r="L82" s="241" t="str">
        <f ca="1">IF($C82,CoulisseAnalyse!$MA82,"")</f>
        <v/>
      </c>
      <c r="M82" s="241"/>
      <c r="N82" s="262"/>
      <c r="O82" s="336"/>
      <c r="P82" s="265">
        <f ca="1">IF($C82,CoulisseAnalyse!$MD82,0)</f>
        <v>0</v>
      </c>
      <c r="Q82" s="246">
        <f t="shared" ca="1" si="4"/>
        <v>0</v>
      </c>
      <c r="R82" s="250">
        <f ca="1">IF($C82,CoulisseAnalyse!$ME82,0)</f>
        <v>0</v>
      </c>
      <c r="S82" s="251">
        <f t="shared" ca="1" si="5"/>
        <v>0</v>
      </c>
      <c r="T82" s="255">
        <f ca="1">IF($C82,CoulisseAnalyse!$MF82,0)</f>
        <v>0</v>
      </c>
      <c r="U82" s="258">
        <f t="shared" ca="1" si="6"/>
        <v>0</v>
      </c>
    </row>
    <row r="83" spans="3:21" ht="14.4" x14ac:dyDescent="0.3">
      <c r="C83" t="b">
        <f ca="1">CoulisseAnalyse!$LP83</f>
        <v>0</v>
      </c>
      <c r="J83" s="277">
        <f t="shared" si="7"/>
        <v>73</v>
      </c>
      <c r="K83" s="270" t="str">
        <f ca="1">IF($C83,CoulisseAnalyse!$LZ83,"")</f>
        <v/>
      </c>
      <c r="L83" s="241" t="str">
        <f ca="1">IF($C83,CoulisseAnalyse!$MA83,"")</f>
        <v/>
      </c>
      <c r="M83" s="241"/>
      <c r="N83" s="262"/>
      <c r="O83" s="336"/>
      <c r="P83" s="265">
        <f ca="1">IF($C83,CoulisseAnalyse!$MD83,0)</f>
        <v>0</v>
      </c>
      <c r="Q83" s="246">
        <f t="shared" ca="1" si="4"/>
        <v>0</v>
      </c>
      <c r="R83" s="250">
        <f ca="1">IF($C83,CoulisseAnalyse!$ME83,0)</f>
        <v>0</v>
      </c>
      <c r="S83" s="251">
        <f t="shared" ca="1" si="5"/>
        <v>0</v>
      </c>
      <c r="T83" s="255">
        <f ca="1">IF($C83,CoulisseAnalyse!$MF83,0)</f>
        <v>0</v>
      </c>
      <c r="U83" s="258">
        <f t="shared" ca="1" si="6"/>
        <v>0</v>
      </c>
    </row>
    <row r="84" spans="3:21" ht="14.4" x14ac:dyDescent="0.3">
      <c r="C84" t="b">
        <f ca="1">CoulisseAnalyse!$LP84</f>
        <v>0</v>
      </c>
      <c r="J84" s="277">
        <f t="shared" si="7"/>
        <v>74</v>
      </c>
      <c r="K84" s="270" t="str">
        <f ca="1">IF($C84,CoulisseAnalyse!$LZ84,"")</f>
        <v/>
      </c>
      <c r="L84" s="241" t="str">
        <f ca="1">IF($C84,CoulisseAnalyse!$MA84,"")</f>
        <v/>
      </c>
      <c r="M84" s="241"/>
      <c r="N84" s="262"/>
      <c r="O84" s="336"/>
      <c r="P84" s="265">
        <f ca="1">IF($C84,CoulisseAnalyse!$MD84,0)</f>
        <v>0</v>
      </c>
      <c r="Q84" s="246">
        <f t="shared" ca="1" si="4"/>
        <v>0</v>
      </c>
      <c r="R84" s="250">
        <f ca="1">IF($C84,CoulisseAnalyse!$ME84,0)</f>
        <v>0</v>
      </c>
      <c r="S84" s="251">
        <f t="shared" ca="1" si="5"/>
        <v>0</v>
      </c>
      <c r="T84" s="255">
        <f ca="1">IF($C84,CoulisseAnalyse!$MF84,0)</f>
        <v>0</v>
      </c>
      <c r="U84" s="258">
        <f t="shared" ca="1" si="6"/>
        <v>0</v>
      </c>
    </row>
    <row r="85" spans="3:21" ht="14.4" x14ac:dyDescent="0.3">
      <c r="C85" t="b">
        <f ca="1">CoulisseAnalyse!$LP85</f>
        <v>0</v>
      </c>
      <c r="J85" s="277">
        <f t="shared" si="7"/>
        <v>75</v>
      </c>
      <c r="K85" s="270" t="str">
        <f ca="1">IF($C85,CoulisseAnalyse!$LZ85,"")</f>
        <v/>
      </c>
      <c r="L85" s="241" t="str">
        <f ca="1">IF($C85,CoulisseAnalyse!$MA85,"")</f>
        <v/>
      </c>
      <c r="M85" s="241"/>
      <c r="N85" s="262"/>
      <c r="O85" s="336"/>
      <c r="P85" s="265">
        <f ca="1">IF($C85,CoulisseAnalyse!$MD85,0)</f>
        <v>0</v>
      </c>
      <c r="Q85" s="246">
        <f t="shared" ca="1" si="4"/>
        <v>0</v>
      </c>
      <c r="R85" s="250">
        <f ca="1">IF($C85,CoulisseAnalyse!$ME85,0)</f>
        <v>0</v>
      </c>
      <c r="S85" s="251">
        <f t="shared" ca="1" si="5"/>
        <v>0</v>
      </c>
      <c r="T85" s="255">
        <f ca="1">IF($C85,CoulisseAnalyse!$MF85,0)</f>
        <v>0</v>
      </c>
      <c r="U85" s="258">
        <f t="shared" ca="1" si="6"/>
        <v>0</v>
      </c>
    </row>
    <row r="86" spans="3:21" ht="14.4" x14ac:dyDescent="0.3">
      <c r="C86" t="b">
        <f ca="1">CoulisseAnalyse!$LP86</f>
        <v>0</v>
      </c>
      <c r="J86" s="277">
        <f t="shared" si="7"/>
        <v>76</v>
      </c>
      <c r="K86" s="270" t="str">
        <f ca="1">IF($C86,CoulisseAnalyse!$LZ86,"")</f>
        <v/>
      </c>
      <c r="L86" s="241" t="str">
        <f ca="1">IF($C86,CoulisseAnalyse!$MA86,"")</f>
        <v/>
      </c>
      <c r="M86" s="241"/>
      <c r="N86" s="262"/>
      <c r="O86" s="336"/>
      <c r="P86" s="265">
        <f ca="1">IF($C86,CoulisseAnalyse!$MD86,0)</f>
        <v>0</v>
      </c>
      <c r="Q86" s="246">
        <f t="shared" ca="1" si="4"/>
        <v>0</v>
      </c>
      <c r="R86" s="250">
        <f ca="1">IF($C86,CoulisseAnalyse!$ME86,0)</f>
        <v>0</v>
      </c>
      <c r="S86" s="251">
        <f t="shared" ca="1" si="5"/>
        <v>0</v>
      </c>
      <c r="T86" s="255">
        <f ca="1">IF($C86,CoulisseAnalyse!$MF86,0)</f>
        <v>0</v>
      </c>
      <c r="U86" s="258">
        <f t="shared" ca="1" si="6"/>
        <v>0</v>
      </c>
    </row>
    <row r="87" spans="3:21" ht="14.4" x14ac:dyDescent="0.3">
      <c r="C87" t="b">
        <f ca="1">CoulisseAnalyse!$LP87</f>
        <v>0</v>
      </c>
      <c r="J87" s="277">
        <f t="shared" si="7"/>
        <v>77</v>
      </c>
      <c r="K87" s="270" t="str">
        <f ca="1">IF($C87,CoulisseAnalyse!$LZ87,"")</f>
        <v/>
      </c>
      <c r="L87" s="241" t="str">
        <f ca="1">IF($C87,CoulisseAnalyse!$MA87,"")</f>
        <v/>
      </c>
      <c r="M87" s="241"/>
      <c r="N87" s="262"/>
      <c r="O87" s="336"/>
      <c r="P87" s="265">
        <f ca="1">IF($C87,CoulisseAnalyse!$MD87,0)</f>
        <v>0</v>
      </c>
      <c r="Q87" s="246">
        <f t="shared" ca="1" si="4"/>
        <v>0</v>
      </c>
      <c r="R87" s="250">
        <f ca="1">IF($C87,CoulisseAnalyse!$ME87,0)</f>
        <v>0</v>
      </c>
      <c r="S87" s="251">
        <f t="shared" ca="1" si="5"/>
        <v>0</v>
      </c>
      <c r="T87" s="255">
        <f ca="1">IF($C87,CoulisseAnalyse!$MF87,0)</f>
        <v>0</v>
      </c>
      <c r="U87" s="258">
        <f t="shared" ca="1" si="6"/>
        <v>0</v>
      </c>
    </row>
    <row r="88" spans="3:21" ht="14.4" x14ac:dyDescent="0.3">
      <c r="C88" t="b">
        <f ca="1">CoulisseAnalyse!$LP88</f>
        <v>0</v>
      </c>
      <c r="J88" s="277">
        <f t="shared" si="7"/>
        <v>78</v>
      </c>
      <c r="K88" s="270" t="str">
        <f ca="1">IF($C88,CoulisseAnalyse!$LZ88,"")</f>
        <v/>
      </c>
      <c r="L88" s="241" t="str">
        <f ca="1">IF($C88,CoulisseAnalyse!$MA88,"")</f>
        <v/>
      </c>
      <c r="M88" s="241"/>
      <c r="N88" s="262"/>
      <c r="O88" s="336"/>
      <c r="P88" s="265">
        <f ca="1">IF($C88,CoulisseAnalyse!$MD88,0)</f>
        <v>0</v>
      </c>
      <c r="Q88" s="246">
        <f t="shared" ca="1" si="4"/>
        <v>0</v>
      </c>
      <c r="R88" s="250">
        <f ca="1">IF($C88,CoulisseAnalyse!$ME88,0)</f>
        <v>0</v>
      </c>
      <c r="S88" s="251">
        <f t="shared" ca="1" si="5"/>
        <v>0</v>
      </c>
      <c r="T88" s="255">
        <f ca="1">IF($C88,CoulisseAnalyse!$MF88,0)</f>
        <v>0</v>
      </c>
      <c r="U88" s="258">
        <f t="shared" ca="1" si="6"/>
        <v>0</v>
      </c>
    </row>
    <row r="89" spans="3:21" ht="14.4" x14ac:dyDescent="0.3">
      <c r="C89" t="b">
        <f ca="1">CoulisseAnalyse!$LP89</f>
        <v>0</v>
      </c>
      <c r="J89" s="277">
        <f t="shared" si="7"/>
        <v>79</v>
      </c>
      <c r="K89" s="270" t="str">
        <f ca="1">IF($C89,CoulisseAnalyse!$LZ89,"")</f>
        <v/>
      </c>
      <c r="L89" s="241" t="str">
        <f ca="1">IF($C89,CoulisseAnalyse!$MA89,"")</f>
        <v/>
      </c>
      <c r="M89" s="241"/>
      <c r="N89" s="262"/>
      <c r="O89" s="336"/>
      <c r="P89" s="265">
        <f ca="1">IF($C89,CoulisseAnalyse!$MD89,0)</f>
        <v>0</v>
      </c>
      <c r="Q89" s="246">
        <f t="shared" ca="1" si="4"/>
        <v>0</v>
      </c>
      <c r="R89" s="250">
        <f ca="1">IF($C89,CoulisseAnalyse!$ME89,0)</f>
        <v>0</v>
      </c>
      <c r="S89" s="251">
        <f t="shared" ca="1" si="5"/>
        <v>0</v>
      </c>
      <c r="T89" s="255">
        <f ca="1">IF($C89,CoulisseAnalyse!$MF89,0)</f>
        <v>0</v>
      </c>
      <c r="U89" s="258">
        <f t="shared" ca="1" si="6"/>
        <v>0</v>
      </c>
    </row>
    <row r="90" spans="3:21" ht="14.4" x14ac:dyDescent="0.3">
      <c r="C90" t="b">
        <f ca="1">CoulisseAnalyse!$LP90</f>
        <v>0</v>
      </c>
      <c r="J90" s="277">
        <f t="shared" si="7"/>
        <v>80</v>
      </c>
      <c r="K90" s="270" t="str">
        <f ca="1">IF($C90,CoulisseAnalyse!$LZ90,"")</f>
        <v/>
      </c>
      <c r="L90" s="241" t="str">
        <f ca="1">IF($C90,CoulisseAnalyse!$MA90,"")</f>
        <v/>
      </c>
      <c r="M90" s="241"/>
      <c r="N90" s="262"/>
      <c r="O90" s="336"/>
      <c r="P90" s="265">
        <f ca="1">IF($C90,CoulisseAnalyse!$MD90,0)</f>
        <v>0</v>
      </c>
      <c r="Q90" s="246">
        <f t="shared" ca="1" si="4"/>
        <v>0</v>
      </c>
      <c r="R90" s="250">
        <f ca="1">IF($C90,CoulisseAnalyse!$ME90,0)</f>
        <v>0</v>
      </c>
      <c r="S90" s="251">
        <f t="shared" ca="1" si="5"/>
        <v>0</v>
      </c>
      <c r="T90" s="255">
        <f ca="1">IF($C90,CoulisseAnalyse!$MF90,0)</f>
        <v>0</v>
      </c>
      <c r="U90" s="258">
        <f t="shared" ca="1" si="6"/>
        <v>0</v>
      </c>
    </row>
    <row r="91" spans="3:21" ht="14.4" x14ac:dyDescent="0.3">
      <c r="C91" t="b">
        <f ca="1">CoulisseAnalyse!$LP91</f>
        <v>0</v>
      </c>
      <c r="J91" s="277">
        <f t="shared" si="7"/>
        <v>81</v>
      </c>
      <c r="K91" s="270" t="str">
        <f ca="1">IF($C91,CoulisseAnalyse!$LZ91,"")</f>
        <v/>
      </c>
      <c r="L91" s="241" t="str">
        <f ca="1">IF($C91,CoulisseAnalyse!$MA91,"")</f>
        <v/>
      </c>
      <c r="M91" s="241"/>
      <c r="N91" s="262"/>
      <c r="O91" s="336"/>
      <c r="P91" s="265">
        <f ca="1">IF($C91,CoulisseAnalyse!$MD91,0)</f>
        <v>0</v>
      </c>
      <c r="Q91" s="246">
        <f t="shared" ca="1" si="4"/>
        <v>0</v>
      </c>
      <c r="R91" s="250">
        <f ca="1">IF($C91,CoulisseAnalyse!$ME91,0)</f>
        <v>0</v>
      </c>
      <c r="S91" s="251">
        <f t="shared" ca="1" si="5"/>
        <v>0</v>
      </c>
      <c r="T91" s="255">
        <f ca="1">IF($C91,CoulisseAnalyse!$MF91,0)</f>
        <v>0</v>
      </c>
      <c r="U91" s="258">
        <f t="shared" ca="1" si="6"/>
        <v>0</v>
      </c>
    </row>
    <row r="92" spans="3:21" ht="14.4" x14ac:dyDescent="0.3">
      <c r="C92" t="b">
        <f ca="1">CoulisseAnalyse!$LP92</f>
        <v>0</v>
      </c>
      <c r="J92" s="277">
        <f t="shared" si="7"/>
        <v>82</v>
      </c>
      <c r="K92" s="270" t="str">
        <f ca="1">IF($C92,CoulisseAnalyse!$LZ92,"")</f>
        <v/>
      </c>
      <c r="L92" s="241" t="str">
        <f ca="1">IF($C92,CoulisseAnalyse!$MA92,"")</f>
        <v/>
      </c>
      <c r="M92" s="241"/>
      <c r="N92" s="262"/>
      <c r="O92" s="336"/>
      <c r="P92" s="265">
        <f ca="1">IF($C92,CoulisseAnalyse!$MD92,0)</f>
        <v>0</v>
      </c>
      <c r="Q92" s="246">
        <f t="shared" ca="1" si="4"/>
        <v>0</v>
      </c>
      <c r="R92" s="250">
        <f ca="1">IF($C92,CoulisseAnalyse!$ME92,0)</f>
        <v>0</v>
      </c>
      <c r="S92" s="251">
        <f t="shared" ca="1" si="5"/>
        <v>0</v>
      </c>
      <c r="T92" s="255">
        <f ca="1">IF($C92,CoulisseAnalyse!$MF92,0)</f>
        <v>0</v>
      </c>
      <c r="U92" s="258">
        <f t="shared" ca="1" si="6"/>
        <v>0</v>
      </c>
    </row>
    <row r="93" spans="3:21" ht="14.4" x14ac:dyDescent="0.3">
      <c r="C93" t="b">
        <f ca="1">CoulisseAnalyse!$LP93</f>
        <v>0</v>
      </c>
      <c r="J93" s="277">
        <f t="shared" si="7"/>
        <v>83</v>
      </c>
      <c r="K93" s="270" t="str">
        <f ca="1">IF($C93,CoulisseAnalyse!$LZ93,"")</f>
        <v/>
      </c>
      <c r="L93" s="241" t="str">
        <f ca="1">IF($C93,CoulisseAnalyse!$MA93,"")</f>
        <v/>
      </c>
      <c r="M93" s="241"/>
      <c r="N93" s="262"/>
      <c r="O93" s="336"/>
      <c r="P93" s="265">
        <f ca="1">IF($C93,CoulisseAnalyse!$MD93,0)</f>
        <v>0</v>
      </c>
      <c r="Q93" s="246">
        <f t="shared" ca="1" si="4"/>
        <v>0</v>
      </c>
      <c r="R93" s="250">
        <f ca="1">IF($C93,CoulisseAnalyse!$ME93,0)</f>
        <v>0</v>
      </c>
      <c r="S93" s="251">
        <f t="shared" ca="1" si="5"/>
        <v>0</v>
      </c>
      <c r="T93" s="255">
        <f ca="1">IF($C93,CoulisseAnalyse!$MF93,0)</f>
        <v>0</v>
      </c>
      <c r="U93" s="258">
        <f t="shared" ca="1" si="6"/>
        <v>0</v>
      </c>
    </row>
    <row r="94" spans="3:21" ht="14.4" x14ac:dyDescent="0.3">
      <c r="C94" t="b">
        <f ca="1">CoulisseAnalyse!$LP94</f>
        <v>0</v>
      </c>
      <c r="J94" s="277">
        <f t="shared" si="7"/>
        <v>84</v>
      </c>
      <c r="K94" s="270" t="str">
        <f ca="1">IF($C94,CoulisseAnalyse!$LZ94,"")</f>
        <v/>
      </c>
      <c r="L94" s="241" t="str">
        <f ca="1">IF($C94,CoulisseAnalyse!$MA94,"")</f>
        <v/>
      </c>
      <c r="M94" s="241"/>
      <c r="N94" s="262"/>
      <c r="O94" s="336"/>
      <c r="P94" s="265">
        <f ca="1">IF($C94,CoulisseAnalyse!$MD94,0)</f>
        <v>0</v>
      </c>
      <c r="Q94" s="246">
        <f t="shared" ca="1" si="4"/>
        <v>0</v>
      </c>
      <c r="R94" s="250">
        <f ca="1">IF($C94,CoulisseAnalyse!$ME94,0)</f>
        <v>0</v>
      </c>
      <c r="S94" s="251">
        <f t="shared" ca="1" si="5"/>
        <v>0</v>
      </c>
      <c r="T94" s="255">
        <f ca="1">IF($C94,CoulisseAnalyse!$MF94,0)</f>
        <v>0</v>
      </c>
      <c r="U94" s="258">
        <f t="shared" ca="1" si="6"/>
        <v>0</v>
      </c>
    </row>
    <row r="95" spans="3:21" ht="14.4" x14ac:dyDescent="0.3">
      <c r="C95" t="b">
        <f ca="1">CoulisseAnalyse!$LP95</f>
        <v>0</v>
      </c>
      <c r="J95" s="277">
        <f t="shared" si="7"/>
        <v>85</v>
      </c>
      <c r="K95" s="270" t="str">
        <f ca="1">IF($C95,CoulisseAnalyse!$LZ95,"")</f>
        <v/>
      </c>
      <c r="L95" s="241" t="str">
        <f ca="1">IF($C95,CoulisseAnalyse!$MA95,"")</f>
        <v/>
      </c>
      <c r="M95" s="241"/>
      <c r="N95" s="262"/>
      <c r="O95" s="336"/>
      <c r="P95" s="265">
        <f ca="1">IF($C95,CoulisseAnalyse!$MD95,0)</f>
        <v>0</v>
      </c>
      <c r="Q95" s="246">
        <f t="shared" ca="1" si="4"/>
        <v>0</v>
      </c>
      <c r="R95" s="250">
        <f ca="1">IF($C95,CoulisseAnalyse!$ME95,0)</f>
        <v>0</v>
      </c>
      <c r="S95" s="251">
        <f t="shared" ca="1" si="5"/>
        <v>0</v>
      </c>
      <c r="T95" s="255">
        <f ca="1">IF($C95,CoulisseAnalyse!$MF95,0)</f>
        <v>0</v>
      </c>
      <c r="U95" s="258">
        <f t="shared" ca="1" si="6"/>
        <v>0</v>
      </c>
    </row>
    <row r="96" spans="3:21" ht="14.4" x14ac:dyDescent="0.3">
      <c r="C96" t="b">
        <f ca="1">CoulisseAnalyse!$LP96</f>
        <v>0</v>
      </c>
      <c r="J96" s="277">
        <f t="shared" si="7"/>
        <v>86</v>
      </c>
      <c r="K96" s="270" t="str">
        <f ca="1">IF($C96,CoulisseAnalyse!$LZ96,"")</f>
        <v/>
      </c>
      <c r="L96" s="241" t="str">
        <f ca="1">IF($C96,CoulisseAnalyse!$MA96,"")</f>
        <v/>
      </c>
      <c r="M96" s="241"/>
      <c r="N96" s="262"/>
      <c r="O96" s="336"/>
      <c r="P96" s="265">
        <f ca="1">IF($C96,CoulisseAnalyse!$MD96,0)</f>
        <v>0</v>
      </c>
      <c r="Q96" s="246">
        <f t="shared" ca="1" si="4"/>
        <v>0</v>
      </c>
      <c r="R96" s="250">
        <f ca="1">IF($C96,CoulisseAnalyse!$ME96,0)</f>
        <v>0</v>
      </c>
      <c r="S96" s="251">
        <f t="shared" ca="1" si="5"/>
        <v>0</v>
      </c>
      <c r="T96" s="255">
        <f ca="1">IF($C96,CoulisseAnalyse!$MF96,0)</f>
        <v>0</v>
      </c>
      <c r="U96" s="258">
        <f t="shared" ca="1" si="6"/>
        <v>0</v>
      </c>
    </row>
    <row r="97" spans="3:21" ht="14.4" x14ac:dyDescent="0.3">
      <c r="C97" t="b">
        <f ca="1">CoulisseAnalyse!$LP97</f>
        <v>0</v>
      </c>
      <c r="J97" s="277">
        <f t="shared" si="7"/>
        <v>87</v>
      </c>
      <c r="K97" s="270" t="str">
        <f ca="1">IF($C97,CoulisseAnalyse!$LZ97,"")</f>
        <v/>
      </c>
      <c r="L97" s="241" t="str">
        <f ca="1">IF($C97,CoulisseAnalyse!$MA97,"")</f>
        <v/>
      </c>
      <c r="M97" s="241"/>
      <c r="N97" s="262"/>
      <c r="O97" s="336"/>
      <c r="P97" s="265">
        <f ca="1">IF($C97,CoulisseAnalyse!$MD97,0)</f>
        <v>0</v>
      </c>
      <c r="Q97" s="246">
        <f t="shared" ca="1" si="4"/>
        <v>0</v>
      </c>
      <c r="R97" s="250">
        <f ca="1">IF($C97,CoulisseAnalyse!$ME97,0)</f>
        <v>0</v>
      </c>
      <c r="S97" s="251">
        <f t="shared" ca="1" si="5"/>
        <v>0</v>
      </c>
      <c r="T97" s="255">
        <f ca="1">IF($C97,CoulisseAnalyse!$MF97,0)</f>
        <v>0</v>
      </c>
      <c r="U97" s="258">
        <f t="shared" ca="1" si="6"/>
        <v>0</v>
      </c>
    </row>
    <row r="98" spans="3:21" ht="14.4" x14ac:dyDescent="0.3">
      <c r="C98" t="b">
        <f ca="1">CoulisseAnalyse!$LP98</f>
        <v>0</v>
      </c>
      <c r="J98" s="277">
        <f t="shared" si="7"/>
        <v>88</v>
      </c>
      <c r="K98" s="270" t="str">
        <f ca="1">IF($C98,CoulisseAnalyse!$LZ98,"")</f>
        <v/>
      </c>
      <c r="L98" s="241" t="str">
        <f ca="1">IF($C98,CoulisseAnalyse!$MA98,"")</f>
        <v/>
      </c>
      <c r="M98" s="241"/>
      <c r="N98" s="262"/>
      <c r="O98" s="336"/>
      <c r="P98" s="265">
        <f ca="1">IF($C98,CoulisseAnalyse!$MD98,0)</f>
        <v>0</v>
      </c>
      <c r="Q98" s="246">
        <f t="shared" ca="1" si="4"/>
        <v>0</v>
      </c>
      <c r="R98" s="250">
        <f ca="1">IF($C98,CoulisseAnalyse!$ME98,0)</f>
        <v>0</v>
      </c>
      <c r="S98" s="251">
        <f t="shared" ca="1" si="5"/>
        <v>0</v>
      </c>
      <c r="T98" s="255">
        <f ca="1">IF($C98,CoulisseAnalyse!$MF98,0)</f>
        <v>0</v>
      </c>
      <c r="U98" s="258">
        <f t="shared" ca="1" si="6"/>
        <v>0</v>
      </c>
    </row>
    <row r="99" spans="3:21" ht="14.4" x14ac:dyDescent="0.3">
      <c r="C99" t="b">
        <f ca="1">CoulisseAnalyse!$LP99</f>
        <v>0</v>
      </c>
      <c r="J99" s="277">
        <f t="shared" si="7"/>
        <v>89</v>
      </c>
      <c r="K99" s="270" t="str">
        <f ca="1">IF($C99,CoulisseAnalyse!$LZ99,"")</f>
        <v/>
      </c>
      <c r="L99" s="241" t="str">
        <f ca="1">IF($C99,CoulisseAnalyse!$MA99,"")</f>
        <v/>
      </c>
      <c r="M99" s="241"/>
      <c r="N99" s="262"/>
      <c r="O99" s="336"/>
      <c r="P99" s="265">
        <f ca="1">IF($C99,CoulisseAnalyse!$MD99,0)</f>
        <v>0</v>
      </c>
      <c r="Q99" s="246">
        <f t="shared" ca="1" si="4"/>
        <v>0</v>
      </c>
      <c r="R99" s="250">
        <f ca="1">IF($C99,CoulisseAnalyse!$ME99,0)</f>
        <v>0</v>
      </c>
      <c r="S99" s="251">
        <f t="shared" ca="1" si="5"/>
        <v>0</v>
      </c>
      <c r="T99" s="255">
        <f ca="1">IF($C99,CoulisseAnalyse!$MF99,0)</f>
        <v>0</v>
      </c>
      <c r="U99" s="258">
        <f t="shared" ca="1" si="6"/>
        <v>0</v>
      </c>
    </row>
    <row r="100" spans="3:21" ht="14.4" x14ac:dyDescent="0.3">
      <c r="C100" t="b">
        <f ca="1">CoulisseAnalyse!$LP100</f>
        <v>0</v>
      </c>
      <c r="J100" s="277">
        <f t="shared" si="7"/>
        <v>90</v>
      </c>
      <c r="K100" s="270" t="str">
        <f ca="1">IF($C100,CoulisseAnalyse!$LZ100,"")</f>
        <v/>
      </c>
      <c r="L100" s="241" t="str">
        <f ca="1">IF($C100,CoulisseAnalyse!$MA100,"")</f>
        <v/>
      </c>
      <c r="M100" s="241"/>
      <c r="N100" s="262"/>
      <c r="O100" s="336"/>
      <c r="P100" s="265">
        <f ca="1">IF($C100,CoulisseAnalyse!$MD100,0)</f>
        <v>0</v>
      </c>
      <c r="Q100" s="246">
        <f t="shared" ca="1" si="4"/>
        <v>0</v>
      </c>
      <c r="R100" s="250">
        <f ca="1">IF($C100,CoulisseAnalyse!$ME100,0)</f>
        <v>0</v>
      </c>
      <c r="S100" s="251">
        <f t="shared" ca="1" si="5"/>
        <v>0</v>
      </c>
      <c r="T100" s="255">
        <f ca="1">IF($C100,CoulisseAnalyse!$MF100,0)</f>
        <v>0</v>
      </c>
      <c r="U100" s="258">
        <f t="shared" ca="1" si="6"/>
        <v>0</v>
      </c>
    </row>
    <row r="101" spans="3:21" ht="14.4" x14ac:dyDescent="0.3">
      <c r="C101" t="b">
        <f ca="1">CoulisseAnalyse!$LP101</f>
        <v>0</v>
      </c>
      <c r="J101" s="277">
        <f t="shared" si="7"/>
        <v>91</v>
      </c>
      <c r="K101" s="270" t="str">
        <f ca="1">IF($C101,CoulisseAnalyse!$LZ101,"")</f>
        <v/>
      </c>
      <c r="L101" s="241" t="str">
        <f ca="1">IF($C101,CoulisseAnalyse!$MA101,"")</f>
        <v/>
      </c>
      <c r="M101" s="241"/>
      <c r="N101" s="262"/>
      <c r="O101" s="336"/>
      <c r="P101" s="265">
        <f ca="1">IF($C101,CoulisseAnalyse!$MD101,0)</f>
        <v>0</v>
      </c>
      <c r="Q101" s="246">
        <f t="shared" ca="1" si="4"/>
        <v>0</v>
      </c>
      <c r="R101" s="250">
        <f ca="1">IF($C101,CoulisseAnalyse!$ME101,0)</f>
        <v>0</v>
      </c>
      <c r="S101" s="251">
        <f t="shared" ca="1" si="5"/>
        <v>0</v>
      </c>
      <c r="T101" s="255">
        <f ca="1">IF($C101,CoulisseAnalyse!$MF101,0)</f>
        <v>0</v>
      </c>
      <c r="U101" s="258">
        <f t="shared" ca="1" si="6"/>
        <v>0</v>
      </c>
    </row>
    <row r="102" spans="3:21" ht="14.4" x14ac:dyDescent="0.3">
      <c r="C102" t="b">
        <f ca="1">CoulisseAnalyse!$LP102</f>
        <v>0</v>
      </c>
      <c r="J102" s="277">
        <f t="shared" si="7"/>
        <v>92</v>
      </c>
      <c r="K102" s="270" t="str">
        <f ca="1">IF($C102,CoulisseAnalyse!$LZ102,"")</f>
        <v/>
      </c>
      <c r="L102" s="241" t="str">
        <f ca="1">IF($C102,CoulisseAnalyse!$MA102,"")</f>
        <v/>
      </c>
      <c r="M102" s="241"/>
      <c r="N102" s="262"/>
      <c r="O102" s="336"/>
      <c r="P102" s="265">
        <f ca="1">IF($C102,CoulisseAnalyse!$MD102,0)</f>
        <v>0</v>
      </c>
      <c r="Q102" s="246">
        <f t="shared" ca="1" si="4"/>
        <v>0</v>
      </c>
      <c r="R102" s="250">
        <f ca="1">IF($C102,CoulisseAnalyse!$ME102,0)</f>
        <v>0</v>
      </c>
      <c r="S102" s="251">
        <f t="shared" ca="1" si="5"/>
        <v>0</v>
      </c>
      <c r="T102" s="255">
        <f ca="1">IF($C102,CoulisseAnalyse!$MF102,0)</f>
        <v>0</v>
      </c>
      <c r="U102" s="258">
        <f t="shared" ca="1" si="6"/>
        <v>0</v>
      </c>
    </row>
    <row r="103" spans="3:21" thickBot="1" x14ac:dyDescent="0.35">
      <c r="C103" t="b">
        <f ca="1">CoulisseAnalyse!$LP103</f>
        <v>0</v>
      </c>
      <c r="J103" s="278">
        <f t="shared" si="7"/>
        <v>93</v>
      </c>
      <c r="K103" s="271" t="str">
        <f ca="1">IF($C103,CoulisseAnalyse!$LZ103,"")</f>
        <v/>
      </c>
      <c r="L103" s="242" t="str">
        <f ca="1">IF($C103,CoulisseAnalyse!$MA103,"")</f>
        <v/>
      </c>
      <c r="M103" s="242"/>
      <c r="N103" s="263"/>
      <c r="O103" s="336"/>
      <c r="P103" s="266">
        <f ca="1">IF($C103,CoulisseAnalyse!$MD103,0)</f>
        <v>0</v>
      </c>
      <c r="Q103" s="247">
        <f t="shared" ca="1" si="4"/>
        <v>0</v>
      </c>
      <c r="R103" s="252">
        <f ca="1">IF($C103,CoulisseAnalyse!$ME103,0)</f>
        <v>0</v>
      </c>
      <c r="S103" s="253">
        <f t="shared" ca="1" si="5"/>
        <v>0</v>
      </c>
      <c r="T103" s="256">
        <f ca="1">IF($C103,CoulisseAnalyse!$MF103,0)</f>
        <v>0</v>
      </c>
      <c r="U103" s="259">
        <f t="shared" ca="1" si="6"/>
        <v>0</v>
      </c>
    </row>
    <row r="104" spans="3:21" ht="14.4" x14ac:dyDescent="0.3"/>
  </sheetData>
  <sheetProtection password="FE92" sheet="1" objects="1" scenarios="1"/>
  <mergeCells count="8">
    <mergeCell ref="P10:Q10"/>
    <mergeCell ref="R10:S10"/>
    <mergeCell ref="T10:U10"/>
    <mergeCell ref="L8:N9"/>
    <mergeCell ref="P8:U8"/>
    <mergeCell ref="P9:Q9"/>
    <mergeCell ref="R9:S9"/>
    <mergeCell ref="T9:U9"/>
  </mergeCells>
  <conditionalFormatting sqref="P11:P103">
    <cfRule type="iconSet" priority="7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R11:R103">
    <cfRule type="iconSet" priority="6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T11:T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P11:P103 P10:Q10">
    <cfRule type="expression" dxfId="2" priority="3">
      <formula>$P$2</formula>
    </cfRule>
  </conditionalFormatting>
  <conditionalFormatting sqref="R11:R103 R10:S10">
    <cfRule type="expression" dxfId="1" priority="2">
      <formula>$R$2</formula>
    </cfRule>
  </conditionalFormatting>
  <conditionalFormatting sqref="T11:T103 T10:U10">
    <cfRule type="expression" dxfId="0" priority="1">
      <formula>$T$2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7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4" name="Scroll Bar 2">
              <controlPr defaultSize="0" autoPict="0">
                <anchor moveWithCells="1">
                  <from>
                    <xdr:col>23</xdr:col>
                    <xdr:colOff>259080</xdr:colOff>
                    <xdr:row>8</xdr:row>
                    <xdr:rowOff>190500</xdr:rowOff>
                  </from>
                  <to>
                    <xdr:col>26</xdr:col>
                    <xdr:colOff>678180</xdr:colOff>
                    <xdr:row>9</xdr:row>
                    <xdr:rowOff>137160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7">
    <tabColor theme="7" tint="0.39997558519241921"/>
  </sheetPr>
  <dimension ref="A1:BA360"/>
  <sheetViews>
    <sheetView showGridLines="0" topLeftCell="I8" workbookViewId="0">
      <pane xSplit="1" ySplit="3" topLeftCell="Q13" activePane="bottomRight" state="frozen"/>
      <selection activeCell="I8" sqref="I8"/>
      <selection pane="topRight" activeCell="J8" sqref="J8"/>
      <selection pane="bottomLeft" activeCell="I11" sqref="I11"/>
      <selection pane="bottomRight" activeCell="X11" sqref="X11:X45"/>
    </sheetView>
  </sheetViews>
  <sheetFormatPr baseColWidth="10" defaultColWidth="0" defaultRowHeight="14.4" zeroHeight="1" x14ac:dyDescent="0.3"/>
  <cols>
    <col min="1" max="8" width="11.44140625" hidden="1" customWidth="1"/>
    <col min="9" max="9" width="3.44140625" customWidth="1"/>
    <col min="10" max="10" width="27.6640625" customWidth="1"/>
    <col min="11" max="11" width="3.44140625" customWidth="1"/>
    <col min="12" max="12" width="22.6640625" bestFit="1" customWidth="1"/>
    <col min="13" max="13" width="52.6640625" customWidth="1"/>
    <col min="14" max="14" width="4.109375" customWidth="1"/>
    <col min="15" max="15" width="22.6640625" bestFit="1" customWidth="1"/>
    <col min="16" max="16" width="52.6640625" customWidth="1"/>
    <col min="17" max="17" width="4.109375" customWidth="1"/>
    <col min="18" max="18" width="22.6640625" bestFit="1" customWidth="1"/>
    <col min="19" max="19" width="52.6640625" customWidth="1"/>
    <col min="20" max="20" width="4.6640625" customWidth="1"/>
    <col min="21" max="21" width="22.6640625" bestFit="1" customWidth="1"/>
    <col min="22" max="22" width="52.6640625" customWidth="1"/>
    <col min="23" max="23" width="4.109375" customWidth="1"/>
    <col min="24" max="24" width="25" customWidth="1"/>
    <col min="25" max="25" width="4.109375" customWidth="1"/>
    <col min="26" max="26" width="25" customWidth="1"/>
    <col min="27" max="27" width="4.109375" customWidth="1"/>
    <col min="28" max="28" width="25" customWidth="1"/>
    <col min="29" max="29" width="4.109375" customWidth="1"/>
    <col min="30" max="30" width="25" customWidth="1"/>
    <col min="31" max="31" width="4.109375" customWidth="1"/>
    <col min="32" max="32" width="25" customWidth="1"/>
    <col min="33" max="33" width="4.109375" customWidth="1"/>
    <col min="34" max="34" width="25" customWidth="1"/>
    <col min="35" max="35" width="4.109375" customWidth="1"/>
    <col min="36" max="36" width="25" customWidth="1"/>
    <col min="37" max="37" width="4.109375" customWidth="1"/>
    <col min="38" max="38" width="25" customWidth="1"/>
    <col min="39" max="39" width="4.109375" customWidth="1"/>
    <col min="40" max="40" width="25" customWidth="1"/>
    <col min="41" max="41" width="4.109375" customWidth="1"/>
    <col min="42" max="42" width="25" customWidth="1"/>
    <col min="43" max="43" width="4.109375" customWidth="1"/>
    <col min="44" max="44" width="25" customWidth="1"/>
    <col min="45" max="45" width="4.109375" customWidth="1"/>
    <col min="46" max="46" width="25" customWidth="1"/>
    <col min="47" max="47" width="4.109375" customWidth="1"/>
    <col min="48" max="48" width="25" customWidth="1"/>
    <col min="49" max="49" width="4.109375" customWidth="1"/>
    <col min="50" max="50" width="25" customWidth="1"/>
    <col min="51" max="51" width="4.109375" customWidth="1"/>
    <col min="52" max="52" width="32.44140625" bestFit="1" customWidth="1"/>
    <col min="53" max="53" width="4.109375" customWidth="1"/>
    <col min="54" max="230" width="11.44140625" hidden="1" customWidth="1"/>
    <col min="231" max="16384" width="11.44140625" hidden="1"/>
  </cols>
  <sheetData>
    <row r="1" spans="1:52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</row>
    <row r="2" spans="1:52" hidden="1" x14ac:dyDescent="0.3">
      <c r="A2" s="200"/>
      <c r="B2" s="37"/>
      <c r="C2" s="37"/>
      <c r="D2" s="37"/>
      <c r="E2" s="37"/>
      <c r="F2" s="37"/>
      <c r="G2" s="37"/>
      <c r="H2" s="201"/>
    </row>
    <row r="3" spans="1:52" hidden="1" x14ac:dyDescent="0.3">
      <c r="A3" s="200"/>
      <c r="B3" s="37"/>
      <c r="C3" s="37"/>
      <c r="D3" s="37"/>
      <c r="E3" s="37"/>
      <c r="F3" s="37"/>
      <c r="G3" s="37"/>
      <c r="H3" s="201"/>
    </row>
    <row r="4" spans="1:52" hidden="1" x14ac:dyDescent="0.3">
      <c r="A4" s="200"/>
      <c r="B4" s="37"/>
      <c r="C4" s="37"/>
      <c r="D4" s="37"/>
      <c r="E4" s="37"/>
      <c r="F4" s="37"/>
      <c r="G4" s="37"/>
      <c r="H4" s="201"/>
    </row>
    <row r="5" spans="1:52" hidden="1" x14ac:dyDescent="0.3">
      <c r="A5" s="200"/>
      <c r="B5" s="37"/>
      <c r="C5" s="37"/>
      <c r="D5" s="37"/>
      <c r="E5" s="37"/>
      <c r="F5" s="37"/>
      <c r="G5" s="37"/>
      <c r="H5" s="201"/>
    </row>
    <row r="6" spans="1:52" hidden="1" x14ac:dyDescent="0.3">
      <c r="A6" s="200"/>
      <c r="B6" s="37"/>
      <c r="C6" s="37"/>
      <c r="D6" s="37"/>
      <c r="E6" s="37"/>
      <c r="F6" s="37"/>
      <c r="G6" s="37"/>
      <c r="H6" s="201"/>
    </row>
    <row r="7" spans="1:52" hidden="1" x14ac:dyDescent="0.3">
      <c r="A7" s="202"/>
      <c r="B7" s="196"/>
      <c r="C7" s="196"/>
      <c r="D7" s="196"/>
      <c r="E7" s="196"/>
      <c r="F7" s="196"/>
      <c r="G7" s="196"/>
      <c r="H7" s="203"/>
    </row>
    <row r="8" spans="1:52" ht="15" thickBot="1" x14ac:dyDescent="0.35"/>
    <row r="9" spans="1:52" ht="15.6" x14ac:dyDescent="0.3">
      <c r="J9" s="394" t="s">
        <v>40</v>
      </c>
      <c r="L9" s="400" t="s">
        <v>28</v>
      </c>
      <c r="M9" s="401"/>
      <c r="O9" s="400" t="s">
        <v>43</v>
      </c>
      <c r="P9" s="401"/>
      <c r="R9" s="400" t="s">
        <v>136</v>
      </c>
      <c r="S9" s="401"/>
      <c r="U9" s="400" t="s">
        <v>135</v>
      </c>
      <c r="V9" s="401"/>
      <c r="X9" s="394" t="s">
        <v>50</v>
      </c>
      <c r="Z9" s="394" t="s">
        <v>25</v>
      </c>
      <c r="AB9" s="394" t="s">
        <v>12</v>
      </c>
      <c r="AD9" s="394" t="s">
        <v>91</v>
      </c>
      <c r="AF9" s="394" t="s">
        <v>227</v>
      </c>
      <c r="AH9" s="394" t="s">
        <v>98</v>
      </c>
      <c r="AJ9" s="394" t="s">
        <v>195</v>
      </c>
      <c r="AL9" s="394" t="s">
        <v>110</v>
      </c>
      <c r="AN9" s="394" t="s">
        <v>10</v>
      </c>
      <c r="AP9" s="394" t="s">
        <v>11</v>
      </c>
      <c r="AR9" s="394" t="s">
        <v>196</v>
      </c>
      <c r="AT9" s="394" t="s">
        <v>125</v>
      </c>
      <c r="AV9" s="396" t="s">
        <v>159</v>
      </c>
      <c r="AX9" s="396" t="s">
        <v>144</v>
      </c>
      <c r="AZ9" s="398" t="s">
        <v>146</v>
      </c>
    </row>
    <row r="10" spans="1:52" x14ac:dyDescent="0.3">
      <c r="J10" s="395"/>
      <c r="L10" s="204" t="s">
        <v>184</v>
      </c>
      <c r="M10" s="205" t="s">
        <v>183</v>
      </c>
      <c r="O10" s="204" t="s">
        <v>184</v>
      </c>
      <c r="P10" s="205" t="s">
        <v>183</v>
      </c>
      <c r="R10" s="204" t="s">
        <v>184</v>
      </c>
      <c r="S10" s="205" t="s">
        <v>183</v>
      </c>
      <c r="U10" s="204" t="s">
        <v>184</v>
      </c>
      <c r="V10" s="205" t="s">
        <v>183</v>
      </c>
      <c r="X10" s="395"/>
      <c r="Z10" s="395"/>
      <c r="AB10" s="395"/>
      <c r="AD10" s="395"/>
      <c r="AF10" s="395"/>
      <c r="AH10" s="395"/>
      <c r="AJ10" s="395"/>
      <c r="AL10" s="395"/>
      <c r="AN10" s="395"/>
      <c r="AP10" s="395"/>
      <c r="AR10" s="395"/>
      <c r="AT10" s="395"/>
      <c r="AV10" s="397"/>
      <c r="AX10" s="397"/>
      <c r="AZ10" s="399"/>
    </row>
    <row r="11" spans="1:52" ht="28.8" x14ac:dyDescent="0.3">
      <c r="J11" s="333" t="s">
        <v>23</v>
      </c>
      <c r="K11" s="288"/>
      <c r="L11" s="289" t="s">
        <v>49</v>
      </c>
      <c r="M11" s="290" t="s">
        <v>194</v>
      </c>
      <c r="N11" s="288"/>
      <c r="O11" s="289" t="s">
        <v>44</v>
      </c>
      <c r="P11" s="290" t="s">
        <v>208</v>
      </c>
      <c r="Q11" s="288"/>
      <c r="R11" s="289" t="s">
        <v>57</v>
      </c>
      <c r="S11" s="290" t="s">
        <v>209</v>
      </c>
      <c r="T11" s="288"/>
      <c r="U11" s="289" t="s">
        <v>211</v>
      </c>
      <c r="V11" s="290" t="s">
        <v>215</v>
      </c>
      <c r="W11" s="288"/>
      <c r="X11" s="291" t="s">
        <v>63</v>
      </c>
      <c r="Y11" s="288"/>
      <c r="Z11" s="291" t="s">
        <v>26</v>
      </c>
      <c r="AA11" s="288"/>
      <c r="AB11" s="291" t="s">
        <v>2</v>
      </c>
      <c r="AD11" s="291" t="s">
        <v>13</v>
      </c>
      <c r="AF11" s="291" t="s">
        <v>94</v>
      </c>
      <c r="AH11" s="291" t="s">
        <v>99</v>
      </c>
      <c r="AJ11" s="291">
        <v>6</v>
      </c>
      <c r="AL11" s="291" t="s">
        <v>6</v>
      </c>
      <c r="AN11" s="291" t="s">
        <v>16</v>
      </c>
      <c r="AP11" s="291" t="s">
        <v>3</v>
      </c>
      <c r="AR11" s="291" t="s">
        <v>4</v>
      </c>
      <c r="AT11" s="291" t="s">
        <v>17</v>
      </c>
      <c r="AV11" s="291" t="s">
        <v>124</v>
      </c>
      <c r="AX11" s="291" t="s">
        <v>141</v>
      </c>
      <c r="AZ11" s="291" t="s">
        <v>147</v>
      </c>
    </row>
    <row r="12" spans="1:52" ht="28.8" x14ac:dyDescent="0.3">
      <c r="J12" s="294" t="s">
        <v>42</v>
      </c>
      <c r="K12" s="288"/>
      <c r="L12" s="292" t="s">
        <v>51</v>
      </c>
      <c r="M12" s="293" t="s">
        <v>193</v>
      </c>
      <c r="N12" s="288"/>
      <c r="O12" s="292" t="s">
        <v>45</v>
      </c>
      <c r="P12" s="293"/>
      <c r="Q12" s="288"/>
      <c r="R12" s="292" t="s">
        <v>58</v>
      </c>
      <c r="S12" s="293" t="s">
        <v>210</v>
      </c>
      <c r="T12" s="288"/>
      <c r="U12" s="292" t="s">
        <v>212</v>
      </c>
      <c r="V12" s="293" t="s">
        <v>216</v>
      </c>
      <c r="W12" s="288"/>
      <c r="X12" s="294" t="s">
        <v>64</v>
      </c>
      <c r="Y12" s="288"/>
      <c r="Z12" s="294" t="s">
        <v>253</v>
      </c>
      <c r="AA12" s="288"/>
      <c r="AB12" s="294" t="s">
        <v>86</v>
      </c>
      <c r="AD12" s="294" t="s">
        <v>92</v>
      </c>
      <c r="AF12" s="294" t="s">
        <v>95</v>
      </c>
      <c r="AH12" s="294" t="s">
        <v>100</v>
      </c>
      <c r="AJ12" s="294">
        <v>6.5</v>
      </c>
      <c r="AL12" s="294" t="s">
        <v>108</v>
      </c>
      <c r="AN12" s="294" t="s">
        <v>15</v>
      </c>
      <c r="AP12" s="294" t="s">
        <v>22</v>
      </c>
      <c r="AR12" s="294" t="s">
        <v>114</v>
      </c>
      <c r="AT12" s="294" t="s">
        <v>121</v>
      </c>
      <c r="AV12" s="294" t="s">
        <v>138</v>
      </c>
      <c r="AX12" s="294" t="s">
        <v>143</v>
      </c>
      <c r="AZ12" s="294" t="s">
        <v>148</v>
      </c>
    </row>
    <row r="13" spans="1:52" x14ac:dyDescent="0.3">
      <c r="J13" s="294" t="s">
        <v>39</v>
      </c>
      <c r="K13" s="288"/>
      <c r="L13" s="292" t="s">
        <v>52</v>
      </c>
      <c r="M13" s="293" t="s">
        <v>192</v>
      </c>
      <c r="N13" s="288"/>
      <c r="O13" s="292" t="s">
        <v>46</v>
      </c>
      <c r="P13" s="293"/>
      <c r="Q13" s="288"/>
      <c r="R13" s="292" t="s">
        <v>59</v>
      </c>
      <c r="S13" s="293" t="s">
        <v>210</v>
      </c>
      <c r="T13" s="288"/>
      <c r="U13" s="292" t="s">
        <v>213</v>
      </c>
      <c r="V13" s="293" t="s">
        <v>216</v>
      </c>
      <c r="W13" s="288"/>
      <c r="X13" s="294" t="s">
        <v>65</v>
      </c>
      <c r="Y13" s="288"/>
      <c r="Z13" s="294" t="s">
        <v>252</v>
      </c>
      <c r="AA13" s="288"/>
      <c r="AB13" s="294" t="s">
        <v>8</v>
      </c>
      <c r="AD13" s="294" t="s">
        <v>237</v>
      </c>
      <c r="AF13" s="294" t="s">
        <v>96</v>
      </c>
      <c r="AH13" s="294" t="s">
        <v>101</v>
      </c>
      <c r="AJ13" s="294">
        <v>7</v>
      </c>
      <c r="AL13" s="294" t="s">
        <v>103</v>
      </c>
      <c r="AN13" s="294" t="s">
        <v>113</v>
      </c>
      <c r="AP13" s="294" t="s">
        <v>15</v>
      </c>
      <c r="AR13" s="294" t="s">
        <v>115</v>
      </c>
      <c r="AT13" s="294" t="s">
        <v>122</v>
      </c>
      <c r="AV13" s="294" t="s">
        <v>158</v>
      </c>
      <c r="AX13" s="294" t="s">
        <v>162</v>
      </c>
      <c r="AZ13" s="294" t="s">
        <v>149</v>
      </c>
    </row>
    <row r="14" spans="1:52" x14ac:dyDescent="0.3">
      <c r="J14" s="294" t="s">
        <v>24</v>
      </c>
      <c r="K14" s="288"/>
      <c r="L14" s="292" t="s">
        <v>53</v>
      </c>
      <c r="M14" s="293" t="s">
        <v>191</v>
      </c>
      <c r="N14" s="288"/>
      <c r="O14" s="292" t="s">
        <v>47</v>
      </c>
      <c r="P14" s="293"/>
      <c r="Q14" s="288"/>
      <c r="R14" s="292" t="s">
        <v>60</v>
      </c>
      <c r="S14" s="293" t="s">
        <v>210</v>
      </c>
      <c r="T14" s="288"/>
      <c r="U14" s="292" t="s">
        <v>214</v>
      </c>
      <c r="V14" s="293" t="s">
        <v>216</v>
      </c>
      <c r="W14" s="288"/>
      <c r="X14" s="294" t="s">
        <v>66</v>
      </c>
      <c r="Y14" s="288"/>
      <c r="Z14" s="294" t="s">
        <v>84</v>
      </c>
      <c r="AA14" s="288"/>
      <c r="AB14" s="294" t="s">
        <v>1</v>
      </c>
      <c r="AD14" s="294" t="s">
        <v>238</v>
      </c>
      <c r="AF14" s="294" t="s">
        <v>97</v>
      </c>
      <c r="AH14" s="294"/>
      <c r="AJ14" s="294">
        <v>7.5</v>
      </c>
      <c r="AL14" s="294" t="s">
        <v>14</v>
      </c>
      <c r="AN14" s="294"/>
      <c r="AP14" s="294" t="s">
        <v>19</v>
      </c>
      <c r="AR14" s="294" t="s">
        <v>5</v>
      </c>
      <c r="AT14" s="294" t="s">
        <v>123</v>
      </c>
      <c r="AV14" s="294" t="s">
        <v>137</v>
      </c>
      <c r="AX14" s="294" t="s">
        <v>142</v>
      </c>
      <c r="AZ14" s="294" t="s">
        <v>150</v>
      </c>
    </row>
    <row r="15" spans="1:52" x14ac:dyDescent="0.3">
      <c r="J15" s="294"/>
      <c r="K15" s="288"/>
      <c r="L15" s="292" t="s">
        <v>54</v>
      </c>
      <c r="M15" s="293" t="s">
        <v>190</v>
      </c>
      <c r="N15" s="288"/>
      <c r="O15" s="292" t="s">
        <v>48</v>
      </c>
      <c r="P15" s="293"/>
      <c r="Q15" s="288"/>
      <c r="R15" s="292" t="s">
        <v>61</v>
      </c>
      <c r="S15" s="293" t="s">
        <v>210</v>
      </c>
      <c r="T15" s="288"/>
      <c r="U15" s="292" t="s">
        <v>231</v>
      </c>
      <c r="V15" s="293" t="s">
        <v>235</v>
      </c>
      <c r="W15" s="288"/>
      <c r="X15" s="294" t="s">
        <v>67</v>
      </c>
      <c r="Y15" s="288"/>
      <c r="Z15" s="294" t="s">
        <v>85</v>
      </c>
      <c r="AA15" s="288"/>
      <c r="AB15" s="294" t="s">
        <v>9</v>
      </c>
      <c r="AD15" s="294" t="s">
        <v>93</v>
      </c>
      <c r="AF15" s="294" t="s">
        <v>240</v>
      </c>
      <c r="AH15" s="294" t="s">
        <v>240</v>
      </c>
      <c r="AJ15" s="294">
        <v>8</v>
      </c>
      <c r="AL15" s="294" t="s">
        <v>104</v>
      </c>
      <c r="AN15" s="294"/>
      <c r="AP15" s="294"/>
      <c r="AR15" s="294" t="s">
        <v>90</v>
      </c>
      <c r="AT15" s="294" t="s">
        <v>140</v>
      </c>
      <c r="AV15" s="294" t="s">
        <v>89</v>
      </c>
      <c r="AX15" s="294"/>
      <c r="AZ15" s="294" t="s">
        <v>151</v>
      </c>
    </row>
    <row r="16" spans="1:52" x14ac:dyDescent="0.3">
      <c r="J16" s="294"/>
      <c r="K16" s="288"/>
      <c r="L16" s="292" t="s">
        <v>55</v>
      </c>
      <c r="M16" s="293" t="s">
        <v>189</v>
      </c>
      <c r="N16" s="288"/>
      <c r="O16" s="292"/>
      <c r="P16" s="293"/>
      <c r="Q16" s="288"/>
      <c r="R16" s="292" t="s">
        <v>231</v>
      </c>
      <c r="S16" s="293" t="s">
        <v>232</v>
      </c>
      <c r="T16" s="288"/>
      <c r="U16" s="292"/>
      <c r="V16" s="293"/>
      <c r="W16" s="288"/>
      <c r="X16" s="294" t="s">
        <v>68</v>
      </c>
      <c r="Y16" s="288"/>
      <c r="Z16" s="294" t="s">
        <v>236</v>
      </c>
      <c r="AA16" s="288"/>
      <c r="AB16" s="339" t="s">
        <v>245</v>
      </c>
      <c r="AD16" s="294" t="s">
        <v>102</v>
      </c>
      <c r="AF16" s="294"/>
      <c r="AH16" s="294"/>
      <c r="AJ16" s="294">
        <v>8.5</v>
      </c>
      <c r="AL16" s="294" t="s">
        <v>20</v>
      </c>
      <c r="AN16" s="294"/>
      <c r="AP16" s="294"/>
      <c r="AR16" s="294" t="s">
        <v>119</v>
      </c>
      <c r="AT16" s="294"/>
      <c r="AV16" s="294" t="s">
        <v>160</v>
      </c>
      <c r="AX16" s="294"/>
      <c r="AZ16" s="294" t="s">
        <v>152</v>
      </c>
    </row>
    <row r="17" spans="10:52" x14ac:dyDescent="0.3">
      <c r="J17" s="294"/>
      <c r="K17" s="288"/>
      <c r="L17" s="292" t="s">
        <v>56</v>
      </c>
      <c r="M17" s="293" t="s">
        <v>185</v>
      </c>
      <c r="N17" s="288"/>
      <c r="O17" s="292"/>
      <c r="P17" s="293"/>
      <c r="Q17" s="288"/>
      <c r="R17" s="292"/>
      <c r="S17" s="293"/>
      <c r="T17" s="288"/>
      <c r="U17" s="292"/>
      <c r="V17" s="293"/>
      <c r="W17" s="288"/>
      <c r="X17" s="294" t="s">
        <v>21</v>
      </c>
      <c r="Y17" s="288"/>
      <c r="Z17" s="294" t="s">
        <v>254</v>
      </c>
      <c r="AA17" s="288"/>
      <c r="AB17" s="294" t="s">
        <v>7</v>
      </c>
      <c r="AD17" s="294" t="s">
        <v>239</v>
      </c>
      <c r="AF17" s="294"/>
      <c r="AH17" s="294"/>
      <c r="AJ17" s="294">
        <v>9</v>
      </c>
      <c r="AL17" s="294" t="s">
        <v>105</v>
      </c>
      <c r="AN17" s="294"/>
      <c r="AP17" s="294"/>
      <c r="AR17" s="294" t="s">
        <v>120</v>
      </c>
      <c r="AT17" s="294"/>
      <c r="AV17" s="294" t="s">
        <v>161</v>
      </c>
      <c r="AX17" s="294"/>
      <c r="AZ17" s="294" t="s">
        <v>153</v>
      </c>
    </row>
    <row r="18" spans="10:52" x14ac:dyDescent="0.3">
      <c r="J18" s="294"/>
      <c r="K18" s="288"/>
      <c r="L18" s="292" t="s">
        <v>187</v>
      </c>
      <c r="M18" s="293" t="s">
        <v>186</v>
      </c>
      <c r="N18" s="288"/>
      <c r="O18" s="292"/>
      <c r="P18" s="293"/>
      <c r="Q18" s="288"/>
      <c r="R18" s="292"/>
      <c r="S18" s="293"/>
      <c r="T18" s="288"/>
      <c r="U18" s="292"/>
      <c r="V18" s="293"/>
      <c r="W18" s="288"/>
      <c r="X18" s="294" t="s">
        <v>69</v>
      </c>
      <c r="Y18" s="288"/>
      <c r="Z18" s="294"/>
      <c r="AA18" s="288"/>
      <c r="AB18" s="294" t="s">
        <v>126</v>
      </c>
      <c r="AD18" s="294"/>
      <c r="AF18" s="294"/>
      <c r="AH18" s="294"/>
      <c r="AJ18" s="294">
        <v>9.5</v>
      </c>
      <c r="AL18" s="294" t="s">
        <v>18</v>
      </c>
      <c r="AN18" s="294"/>
      <c r="AP18" s="294"/>
      <c r="AR18" s="294"/>
      <c r="AT18" s="294"/>
      <c r="AV18" s="294" t="s">
        <v>126</v>
      </c>
      <c r="AX18" s="294"/>
      <c r="AZ18" s="294" t="s">
        <v>154</v>
      </c>
    </row>
    <row r="19" spans="10:52" x14ac:dyDescent="0.3">
      <c r="J19" s="294"/>
      <c r="K19" s="288"/>
      <c r="L19" s="292" t="s">
        <v>188</v>
      </c>
      <c r="M19" s="293" t="s">
        <v>186</v>
      </c>
      <c r="N19" s="288"/>
      <c r="O19" s="292"/>
      <c r="P19" s="293"/>
      <c r="Q19" s="288"/>
      <c r="R19" s="292"/>
      <c r="S19" s="293"/>
      <c r="T19" s="288"/>
      <c r="U19" s="292"/>
      <c r="V19" s="293"/>
      <c r="W19" s="288"/>
      <c r="X19" s="294" t="s">
        <v>70</v>
      </c>
      <c r="Y19" s="288"/>
      <c r="Z19" s="294"/>
      <c r="AA19" s="288"/>
      <c r="AB19" s="294" t="s">
        <v>0</v>
      </c>
      <c r="AD19" s="294"/>
      <c r="AF19" s="294"/>
      <c r="AH19" s="294"/>
      <c r="AJ19" s="294">
        <v>10</v>
      </c>
      <c r="AL19" s="294" t="s">
        <v>112</v>
      </c>
      <c r="AN19" s="294"/>
      <c r="AP19" s="294"/>
      <c r="AR19" s="294"/>
      <c r="AT19" s="294"/>
      <c r="AV19" s="294" t="s">
        <v>132</v>
      </c>
      <c r="AX19" s="294"/>
      <c r="AZ19" s="294" t="s">
        <v>155</v>
      </c>
    </row>
    <row r="20" spans="10:52" x14ac:dyDescent="0.3">
      <c r="J20" s="294"/>
      <c r="K20" s="288"/>
      <c r="L20" s="292"/>
      <c r="M20" s="293" t="s">
        <v>241</v>
      </c>
      <c r="N20" s="288"/>
      <c r="O20" s="292"/>
      <c r="P20" s="293"/>
      <c r="Q20" s="288"/>
      <c r="R20" s="292"/>
      <c r="S20" s="293"/>
      <c r="T20" s="288"/>
      <c r="U20" s="292"/>
      <c r="V20" s="293"/>
      <c r="W20" s="288"/>
      <c r="X20" s="294" t="s">
        <v>71</v>
      </c>
      <c r="Y20" s="288"/>
      <c r="Z20" s="294"/>
      <c r="AA20" s="288"/>
      <c r="AB20" s="294" t="s">
        <v>139</v>
      </c>
      <c r="AD20" s="294"/>
      <c r="AF20" s="294"/>
      <c r="AH20" s="294"/>
      <c r="AJ20" s="294">
        <v>10.5</v>
      </c>
      <c r="AL20" s="294" t="s">
        <v>106</v>
      </c>
      <c r="AN20" s="294"/>
      <c r="AP20" s="294"/>
      <c r="AR20" s="294"/>
      <c r="AT20" s="294"/>
      <c r="AV20" s="294" t="s">
        <v>133</v>
      </c>
      <c r="AX20" s="294"/>
      <c r="AZ20" s="294" t="s">
        <v>156</v>
      </c>
    </row>
    <row r="21" spans="10:52" x14ac:dyDescent="0.3">
      <c r="J21" s="294"/>
      <c r="K21" s="288"/>
      <c r="L21" s="292"/>
      <c r="M21" s="293" t="s">
        <v>242</v>
      </c>
      <c r="N21" s="288"/>
      <c r="O21" s="292"/>
      <c r="P21" s="293"/>
      <c r="Q21" s="288"/>
      <c r="R21" s="292"/>
      <c r="S21" s="293"/>
      <c r="T21" s="288"/>
      <c r="U21" s="292"/>
      <c r="V21" s="293"/>
      <c r="W21" s="288"/>
      <c r="X21" s="294" t="s">
        <v>72</v>
      </c>
      <c r="Y21" s="288"/>
      <c r="Z21" s="294"/>
      <c r="AA21" s="288"/>
      <c r="AB21" s="294" t="s">
        <v>87</v>
      </c>
      <c r="AD21" s="294"/>
      <c r="AF21" s="294"/>
      <c r="AH21" s="294"/>
      <c r="AJ21" s="294">
        <v>11</v>
      </c>
      <c r="AL21" s="294" t="s">
        <v>107</v>
      </c>
      <c r="AN21" s="294"/>
      <c r="AP21" s="294"/>
      <c r="AR21" s="294"/>
      <c r="AT21" s="294"/>
      <c r="AV21" s="294" t="s">
        <v>250</v>
      </c>
      <c r="AX21" s="294"/>
      <c r="AZ21" s="294"/>
    </row>
    <row r="22" spans="10:52" x14ac:dyDescent="0.3">
      <c r="J22" s="294"/>
      <c r="K22" s="288"/>
      <c r="L22" s="292"/>
      <c r="M22" s="293" t="s">
        <v>243</v>
      </c>
      <c r="N22" s="288"/>
      <c r="O22" s="292"/>
      <c r="P22" s="293"/>
      <c r="Q22" s="288"/>
      <c r="R22" s="292"/>
      <c r="S22" s="293"/>
      <c r="T22" s="288"/>
      <c r="U22" s="292"/>
      <c r="V22" s="293"/>
      <c r="W22" s="288"/>
      <c r="X22" s="294" t="s">
        <v>73</v>
      </c>
      <c r="Y22" s="288"/>
      <c r="Z22" s="294"/>
      <c r="AA22" s="288"/>
      <c r="AB22" s="294" t="s">
        <v>88</v>
      </c>
      <c r="AD22" s="294"/>
      <c r="AF22" s="294"/>
      <c r="AH22" s="294"/>
      <c r="AJ22" s="294">
        <v>12</v>
      </c>
      <c r="AL22" s="294" t="s">
        <v>111</v>
      </c>
      <c r="AN22" s="294"/>
      <c r="AP22" s="294"/>
      <c r="AR22" s="294"/>
      <c r="AT22" s="294"/>
      <c r="AV22" s="294" t="s">
        <v>251</v>
      </c>
      <c r="AX22" s="294"/>
      <c r="AZ22" s="294"/>
    </row>
    <row r="23" spans="10:52" x14ac:dyDescent="0.3">
      <c r="J23" s="294"/>
      <c r="K23" s="288"/>
      <c r="L23" s="292"/>
      <c r="M23" s="293" t="s">
        <v>244</v>
      </c>
      <c r="N23" s="288"/>
      <c r="O23" s="292"/>
      <c r="P23" s="293"/>
      <c r="Q23" s="288"/>
      <c r="R23" s="292"/>
      <c r="S23" s="293"/>
      <c r="T23" s="288"/>
      <c r="U23" s="292"/>
      <c r="V23" s="293"/>
      <c r="W23" s="288"/>
      <c r="X23" s="294" t="s">
        <v>74</v>
      </c>
      <c r="Y23" s="288"/>
      <c r="Z23" s="294"/>
      <c r="AA23" s="288"/>
      <c r="AB23" s="294" t="s">
        <v>127</v>
      </c>
      <c r="AD23" s="294"/>
      <c r="AF23" s="294"/>
      <c r="AH23" s="294"/>
      <c r="AJ23" s="294">
        <v>13</v>
      </c>
      <c r="AL23" s="294" t="s">
        <v>109</v>
      </c>
      <c r="AN23" s="294"/>
      <c r="AP23" s="294"/>
      <c r="AR23" s="294"/>
      <c r="AT23" s="294"/>
      <c r="AV23" s="294"/>
      <c r="AX23" s="294"/>
      <c r="AZ23" s="294"/>
    </row>
    <row r="24" spans="10:52" x14ac:dyDescent="0.3">
      <c r="J24" s="294"/>
      <c r="K24" s="288"/>
      <c r="L24" s="292"/>
      <c r="M24" s="293"/>
      <c r="N24" s="288"/>
      <c r="O24" s="292"/>
      <c r="P24" s="293"/>
      <c r="Q24" s="288"/>
      <c r="R24" s="292"/>
      <c r="S24" s="293"/>
      <c r="T24" s="288"/>
      <c r="U24" s="292"/>
      <c r="V24" s="293"/>
      <c r="W24" s="288"/>
      <c r="X24" s="294" t="s">
        <v>75</v>
      </c>
      <c r="Y24" s="288"/>
      <c r="Z24" s="294"/>
      <c r="AA24" s="288"/>
      <c r="AB24" s="294" t="s">
        <v>128</v>
      </c>
      <c r="AD24" s="294"/>
      <c r="AF24" s="294"/>
      <c r="AH24" s="294"/>
      <c r="AJ24" s="294">
        <v>14</v>
      </c>
      <c r="AL24" s="294" t="s">
        <v>129</v>
      </c>
      <c r="AN24" s="294"/>
      <c r="AP24" s="294"/>
      <c r="AR24" s="294"/>
      <c r="AT24" s="294"/>
      <c r="AV24" s="294"/>
      <c r="AX24" s="294"/>
      <c r="AZ24" s="294"/>
    </row>
    <row r="25" spans="10:52" x14ac:dyDescent="0.3">
      <c r="J25" s="294"/>
      <c r="K25" s="288"/>
      <c r="L25" s="292"/>
      <c r="M25" s="293"/>
      <c r="N25" s="288"/>
      <c r="O25" s="292"/>
      <c r="P25" s="293"/>
      <c r="Q25" s="288"/>
      <c r="R25" s="292"/>
      <c r="S25" s="293"/>
      <c r="T25" s="288"/>
      <c r="U25" s="292"/>
      <c r="V25" s="293"/>
      <c r="W25" s="288"/>
      <c r="X25" s="294" t="s">
        <v>76</v>
      </c>
      <c r="Y25" s="288"/>
      <c r="Z25" s="294"/>
      <c r="AA25" s="288"/>
      <c r="AB25" s="294" t="s">
        <v>124</v>
      </c>
      <c r="AD25" s="294"/>
      <c r="AF25" s="294"/>
      <c r="AH25" s="294"/>
      <c r="AJ25" s="294">
        <v>20</v>
      </c>
      <c r="AL25" s="294" t="s">
        <v>130</v>
      </c>
      <c r="AN25" s="294"/>
      <c r="AP25" s="294"/>
      <c r="AR25" s="294"/>
      <c r="AT25" s="294"/>
      <c r="AV25" s="294"/>
      <c r="AX25" s="294"/>
      <c r="AZ25" s="294"/>
    </row>
    <row r="26" spans="10:52" x14ac:dyDescent="0.3">
      <c r="J26" s="294"/>
      <c r="K26" s="288"/>
      <c r="L26" s="292"/>
      <c r="M26" s="293"/>
      <c r="N26" s="288"/>
      <c r="O26" s="292"/>
      <c r="P26" s="293"/>
      <c r="Q26" s="288"/>
      <c r="R26" s="292"/>
      <c r="S26" s="293"/>
      <c r="T26" s="288"/>
      <c r="U26" s="292"/>
      <c r="V26" s="293"/>
      <c r="W26" s="288"/>
      <c r="X26" s="294" t="s">
        <v>77</v>
      </c>
      <c r="Y26" s="288"/>
      <c r="Z26" s="294"/>
      <c r="AA26" s="288"/>
      <c r="AB26" s="294" t="s">
        <v>246</v>
      </c>
      <c r="AD26" s="294"/>
      <c r="AF26" s="294"/>
      <c r="AH26" s="294"/>
      <c r="AJ26" s="294"/>
      <c r="AL26" s="294" t="s">
        <v>131</v>
      </c>
      <c r="AN26" s="294"/>
      <c r="AP26" s="294"/>
      <c r="AR26" s="294"/>
      <c r="AT26" s="294"/>
      <c r="AV26" s="294"/>
      <c r="AX26" s="294"/>
      <c r="AZ26" s="294"/>
    </row>
    <row r="27" spans="10:52" x14ac:dyDescent="0.3">
      <c r="J27" s="294"/>
      <c r="K27" s="288"/>
      <c r="L27" s="292"/>
      <c r="M27" s="293"/>
      <c r="N27" s="288"/>
      <c r="O27" s="292"/>
      <c r="P27" s="293"/>
      <c r="Q27" s="288"/>
      <c r="R27" s="292"/>
      <c r="S27" s="293"/>
      <c r="T27" s="288"/>
      <c r="U27" s="292"/>
      <c r="V27" s="293"/>
      <c r="W27" s="288"/>
      <c r="X27" s="294" t="s">
        <v>78</v>
      </c>
      <c r="Y27" s="288"/>
      <c r="Z27" s="294"/>
      <c r="AA27" s="288"/>
      <c r="AB27" s="294" t="s">
        <v>236</v>
      </c>
      <c r="AD27" s="294"/>
      <c r="AF27" s="294"/>
      <c r="AH27" s="294"/>
      <c r="AJ27" s="294"/>
      <c r="AL27" s="294" t="s">
        <v>249</v>
      </c>
      <c r="AN27" s="294"/>
      <c r="AP27" s="294"/>
      <c r="AR27" s="294"/>
      <c r="AT27" s="294"/>
      <c r="AV27" s="294"/>
      <c r="AX27" s="294"/>
      <c r="AZ27" s="294"/>
    </row>
    <row r="28" spans="10:52" x14ac:dyDescent="0.3">
      <c r="J28" s="294"/>
      <c r="K28" s="288"/>
      <c r="L28" s="292"/>
      <c r="M28" s="293"/>
      <c r="N28" s="288"/>
      <c r="O28" s="292"/>
      <c r="P28" s="293"/>
      <c r="Q28" s="288"/>
      <c r="R28" s="292"/>
      <c r="S28" s="293"/>
      <c r="T28" s="288"/>
      <c r="U28" s="292"/>
      <c r="V28" s="293"/>
      <c r="W28" s="288"/>
      <c r="X28" s="294" t="s">
        <v>79</v>
      </c>
      <c r="Y28" s="288"/>
      <c r="Z28" s="294"/>
      <c r="AA28" s="288"/>
      <c r="AB28" s="294" t="s">
        <v>247</v>
      </c>
      <c r="AD28" s="294"/>
      <c r="AF28" s="294"/>
      <c r="AH28" s="294"/>
      <c r="AJ28" s="294"/>
      <c r="AL28" s="294"/>
      <c r="AN28" s="294"/>
      <c r="AP28" s="294"/>
      <c r="AR28" s="294"/>
      <c r="AT28" s="294"/>
      <c r="AV28" s="294"/>
      <c r="AX28" s="294"/>
      <c r="AZ28" s="294"/>
    </row>
    <row r="29" spans="10:52" x14ac:dyDescent="0.3">
      <c r="J29" s="294"/>
      <c r="K29" s="288"/>
      <c r="L29" s="292"/>
      <c r="M29" s="293"/>
      <c r="N29" s="288"/>
      <c r="O29" s="292"/>
      <c r="P29" s="293"/>
      <c r="Q29" s="288"/>
      <c r="R29" s="292"/>
      <c r="S29" s="293"/>
      <c r="T29" s="288"/>
      <c r="U29" s="292"/>
      <c r="V29" s="293"/>
      <c r="W29" s="288"/>
      <c r="X29" s="294" t="s">
        <v>80</v>
      </c>
      <c r="Y29" s="288"/>
      <c r="Z29" s="294"/>
      <c r="AA29" s="288"/>
      <c r="AB29" s="294" t="s">
        <v>248</v>
      </c>
      <c r="AD29" s="294"/>
      <c r="AF29" s="294"/>
      <c r="AH29" s="294"/>
      <c r="AJ29" s="294"/>
      <c r="AL29" s="294"/>
      <c r="AN29" s="294"/>
      <c r="AP29" s="294"/>
      <c r="AR29" s="294"/>
      <c r="AT29" s="294"/>
      <c r="AV29" s="294"/>
      <c r="AX29" s="294"/>
      <c r="AZ29" s="294"/>
    </row>
    <row r="30" spans="10:52" x14ac:dyDescent="0.3">
      <c r="J30" s="294"/>
      <c r="K30" s="288"/>
      <c r="L30" s="292"/>
      <c r="M30" s="293"/>
      <c r="N30" s="288"/>
      <c r="O30" s="292"/>
      <c r="P30" s="293"/>
      <c r="Q30" s="288"/>
      <c r="R30" s="292"/>
      <c r="S30" s="293"/>
      <c r="T30" s="288"/>
      <c r="U30" s="292"/>
      <c r="V30" s="293"/>
      <c r="W30" s="288"/>
      <c r="X30" s="294" t="s">
        <v>81</v>
      </c>
      <c r="Y30" s="288"/>
      <c r="Z30" s="294"/>
      <c r="AA30" s="288"/>
      <c r="AB30" s="294"/>
      <c r="AD30" s="294"/>
      <c r="AF30" s="294"/>
      <c r="AH30" s="294"/>
      <c r="AJ30" s="294"/>
      <c r="AL30" s="294"/>
      <c r="AN30" s="294"/>
      <c r="AP30" s="294"/>
      <c r="AR30" s="294"/>
      <c r="AT30" s="294"/>
      <c r="AV30" s="294"/>
      <c r="AX30" s="294"/>
      <c r="AZ30" s="294"/>
    </row>
    <row r="31" spans="10:52" x14ac:dyDescent="0.3">
      <c r="J31" s="294"/>
      <c r="K31" s="288"/>
      <c r="L31" s="292"/>
      <c r="M31" s="293"/>
      <c r="N31" s="288"/>
      <c r="O31" s="292"/>
      <c r="P31" s="293"/>
      <c r="Q31" s="288"/>
      <c r="R31" s="292"/>
      <c r="S31" s="293"/>
      <c r="T31" s="288"/>
      <c r="U31" s="292"/>
      <c r="V31" s="293"/>
      <c r="W31" s="288"/>
      <c r="X31" s="294" t="s">
        <v>82</v>
      </c>
      <c r="Y31" s="288"/>
      <c r="Z31" s="294"/>
      <c r="AA31" s="288"/>
      <c r="AB31" s="294"/>
      <c r="AD31" s="294"/>
      <c r="AF31" s="294"/>
      <c r="AH31" s="294"/>
      <c r="AJ31" s="294"/>
      <c r="AL31" s="294"/>
      <c r="AN31" s="294"/>
      <c r="AP31" s="294"/>
      <c r="AR31" s="294"/>
      <c r="AT31" s="294"/>
      <c r="AV31" s="294"/>
      <c r="AX31" s="294"/>
      <c r="AZ31" s="294"/>
    </row>
    <row r="32" spans="10:52" x14ac:dyDescent="0.3">
      <c r="J32" s="294"/>
      <c r="K32" s="288"/>
      <c r="L32" s="292"/>
      <c r="M32" s="293"/>
      <c r="N32" s="288"/>
      <c r="O32" s="292"/>
      <c r="P32" s="293"/>
      <c r="Q32" s="288"/>
      <c r="R32" s="292"/>
      <c r="S32" s="293"/>
      <c r="T32" s="288"/>
      <c r="U32" s="292"/>
      <c r="V32" s="293"/>
      <c r="W32" s="288"/>
      <c r="X32" s="294" t="s">
        <v>223</v>
      </c>
      <c r="Y32" s="288"/>
      <c r="Z32" s="294"/>
      <c r="AA32" s="288"/>
      <c r="AB32" s="294"/>
      <c r="AD32" s="294"/>
      <c r="AF32" s="294"/>
      <c r="AH32" s="294"/>
      <c r="AJ32" s="294"/>
      <c r="AL32" s="294"/>
      <c r="AN32" s="294"/>
      <c r="AP32" s="294"/>
      <c r="AR32" s="294"/>
      <c r="AT32" s="294"/>
      <c r="AV32" s="294"/>
      <c r="AX32" s="294"/>
      <c r="AZ32" s="294"/>
    </row>
    <row r="33" spans="10:52" x14ac:dyDescent="0.3">
      <c r="J33" s="294"/>
      <c r="K33" s="288"/>
      <c r="L33" s="292"/>
      <c r="M33" s="293"/>
      <c r="N33" s="288"/>
      <c r="O33" s="292"/>
      <c r="P33" s="293"/>
      <c r="Q33" s="288"/>
      <c r="R33" s="292"/>
      <c r="S33" s="293"/>
      <c r="T33" s="288"/>
      <c r="U33" s="292"/>
      <c r="V33" s="293"/>
      <c r="W33" s="288"/>
      <c r="X33" s="294" t="s">
        <v>224</v>
      </c>
      <c r="Y33" s="288"/>
      <c r="Z33" s="294"/>
      <c r="AA33" s="288"/>
      <c r="AB33" s="294"/>
      <c r="AD33" s="294"/>
      <c r="AF33" s="294"/>
      <c r="AH33" s="294"/>
      <c r="AJ33" s="294"/>
      <c r="AL33" s="294"/>
      <c r="AN33" s="294"/>
      <c r="AP33" s="294"/>
      <c r="AR33" s="294"/>
      <c r="AT33" s="294"/>
      <c r="AV33" s="294"/>
      <c r="AX33" s="294"/>
      <c r="AZ33" s="294"/>
    </row>
    <row r="34" spans="10:52" x14ac:dyDescent="0.3">
      <c r="J34" s="294"/>
      <c r="K34" s="288"/>
      <c r="L34" s="292"/>
      <c r="M34" s="293"/>
      <c r="N34" s="288"/>
      <c r="O34" s="292"/>
      <c r="P34" s="293"/>
      <c r="Q34" s="288"/>
      <c r="R34" s="292"/>
      <c r="S34" s="293"/>
      <c r="T34" s="288"/>
      <c r="U34" s="292"/>
      <c r="V34" s="293"/>
      <c r="W34" s="288"/>
      <c r="X34" s="294" t="s">
        <v>225</v>
      </c>
      <c r="Y34" s="288"/>
      <c r="Z34" s="294"/>
      <c r="AA34" s="288"/>
      <c r="AB34" s="294"/>
      <c r="AD34" s="294"/>
      <c r="AF34" s="294"/>
      <c r="AH34" s="294"/>
      <c r="AJ34" s="294"/>
      <c r="AL34" s="294"/>
      <c r="AN34" s="294"/>
      <c r="AP34" s="294"/>
      <c r="AR34" s="294"/>
      <c r="AT34" s="294"/>
      <c r="AV34" s="294"/>
      <c r="AX34" s="294"/>
      <c r="AZ34" s="294"/>
    </row>
    <row r="35" spans="10:52" ht="15" thickBot="1" x14ac:dyDescent="0.35">
      <c r="J35" s="297"/>
      <c r="K35" s="288"/>
      <c r="L35" s="295"/>
      <c r="M35" s="296"/>
      <c r="N35" s="288"/>
      <c r="O35" s="295"/>
      <c r="P35" s="296"/>
      <c r="Q35" s="288"/>
      <c r="R35" s="295"/>
      <c r="S35" s="296"/>
      <c r="T35" s="288"/>
      <c r="U35" s="295"/>
      <c r="V35" s="296"/>
      <c r="W35" s="288"/>
      <c r="X35" s="294" t="s">
        <v>226</v>
      </c>
      <c r="Y35" s="288"/>
      <c r="Z35" s="297"/>
      <c r="AA35" s="288"/>
      <c r="AB35" s="297"/>
      <c r="AD35" s="297"/>
      <c r="AF35" s="297"/>
      <c r="AH35" s="297"/>
      <c r="AJ35" s="297"/>
      <c r="AL35" s="297"/>
      <c r="AN35" s="297"/>
      <c r="AP35" s="297"/>
      <c r="AR35" s="297"/>
      <c r="AT35" s="297"/>
      <c r="AV35" s="297"/>
      <c r="AX35" s="297"/>
      <c r="AZ35" s="297"/>
    </row>
    <row r="36" spans="10:52" x14ac:dyDescent="0.3">
      <c r="X36" s="294" t="s">
        <v>255</v>
      </c>
    </row>
    <row r="37" spans="10:52" x14ac:dyDescent="0.3">
      <c r="X37" s="294" t="s">
        <v>256</v>
      </c>
    </row>
    <row r="38" spans="10:52" x14ac:dyDescent="0.3">
      <c r="X38" s="294" t="s">
        <v>257</v>
      </c>
    </row>
    <row r="39" spans="10:52" x14ac:dyDescent="0.3">
      <c r="X39" s="294" t="s">
        <v>258</v>
      </c>
    </row>
    <row r="40" spans="10:52" x14ac:dyDescent="0.3">
      <c r="X40" s="294" t="s">
        <v>259</v>
      </c>
    </row>
    <row r="41" spans="10:52" x14ac:dyDescent="0.3">
      <c r="X41" s="294" t="s">
        <v>260</v>
      </c>
    </row>
    <row r="42" spans="10:52" x14ac:dyDescent="0.3">
      <c r="X42" s="294" t="s">
        <v>261</v>
      </c>
    </row>
    <row r="43" spans="10:52" x14ac:dyDescent="0.3">
      <c r="X43" s="294" t="s">
        <v>262</v>
      </c>
    </row>
    <row r="44" spans="10:52" x14ac:dyDescent="0.3">
      <c r="X44" s="294" t="s">
        <v>263</v>
      </c>
    </row>
    <row r="45" spans="10:52" x14ac:dyDescent="0.3">
      <c r="X45" s="294" t="s">
        <v>264</v>
      </c>
    </row>
    <row r="46" spans="10:52" x14ac:dyDescent="0.3">
      <c r="X46" s="294"/>
    </row>
    <row r="47" spans="10:52" x14ac:dyDescent="0.3">
      <c r="X47" s="294"/>
    </row>
    <row r="48" spans="10:52" x14ac:dyDescent="0.3">
      <c r="X48" s="294"/>
    </row>
    <row r="49" spans="24:24" x14ac:dyDescent="0.3">
      <c r="X49" s="294"/>
    </row>
    <row r="50" spans="24:24" x14ac:dyDescent="0.3">
      <c r="X50" s="294"/>
    </row>
    <row r="51" spans="24:24" x14ac:dyDescent="0.3">
      <c r="X51" s="294"/>
    </row>
    <row r="52" spans="24:24" x14ac:dyDescent="0.3">
      <c r="X52" s="294"/>
    </row>
    <row r="53" spans="24:24" x14ac:dyDescent="0.3">
      <c r="X53" s="294"/>
    </row>
    <row r="54" spans="24:24" x14ac:dyDescent="0.3">
      <c r="X54" s="294"/>
    </row>
    <row r="55" spans="24:24" x14ac:dyDescent="0.3">
      <c r="X55" s="294"/>
    </row>
    <row r="56" spans="24:24" x14ac:dyDescent="0.3">
      <c r="X56" s="294"/>
    </row>
    <row r="57" spans="24:24" x14ac:dyDescent="0.3">
      <c r="X57" s="294"/>
    </row>
    <row r="58" spans="24:24" x14ac:dyDescent="0.3">
      <c r="X58" s="294"/>
    </row>
    <row r="59" spans="24:24" x14ac:dyDescent="0.3">
      <c r="X59" s="294"/>
    </row>
    <row r="60" spans="24:24" ht="15" thickBot="1" x14ac:dyDescent="0.35">
      <c r="X60" s="297"/>
    </row>
    <row r="61" spans="24:24" x14ac:dyDescent="0.3"/>
    <row r="62" spans="24:24" hidden="1" x14ac:dyDescent="0.3"/>
    <row r="63" spans="24:24" hidden="1" x14ac:dyDescent="0.3"/>
    <row r="64" spans="24:2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</sheetData>
  <sheetProtection password="FE92" sheet="1" objects="1" scenarios="1" selectLockedCells="1"/>
  <mergeCells count="20">
    <mergeCell ref="L9:M9"/>
    <mergeCell ref="O9:P9"/>
    <mergeCell ref="R9:S9"/>
    <mergeCell ref="U9:V9"/>
    <mergeCell ref="J9:J10"/>
    <mergeCell ref="X9:X10"/>
    <mergeCell ref="Z9:Z10"/>
    <mergeCell ref="AB9:AB10"/>
    <mergeCell ref="AD9:AD10"/>
    <mergeCell ref="AF9:AF10"/>
    <mergeCell ref="AH9:AH10"/>
    <mergeCell ref="AJ9:AJ10"/>
    <mergeCell ref="AL9:AL10"/>
    <mergeCell ref="AN9:AN10"/>
    <mergeCell ref="AP9:AP10"/>
    <mergeCell ref="AR9:AR10"/>
    <mergeCell ref="AT9:AT10"/>
    <mergeCell ref="AV9:AV10"/>
    <mergeCell ref="AX9:AX10"/>
    <mergeCell ref="AZ9:AZ1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8">
    <tabColor theme="9" tint="0.79998168889431442"/>
  </sheetPr>
  <dimension ref="A1:H30"/>
  <sheetViews>
    <sheetView showGridLines="0" showRowColHeaders="0" zoomScale="120" zoomScaleNormal="120" workbookViewId="0"/>
  </sheetViews>
  <sheetFormatPr baseColWidth="10" defaultColWidth="0" defaultRowHeight="14.4" zeroHeight="1" x14ac:dyDescent="0.3"/>
  <cols>
    <col min="1" max="1" width="3.6640625" style="216" customWidth="1"/>
    <col min="2" max="2" width="11.44140625" style="216" customWidth="1"/>
    <col min="3" max="3" width="39.44140625" style="216" customWidth="1"/>
    <col min="4" max="4" width="8.6640625" style="216" customWidth="1"/>
    <col min="5" max="6" width="29.44140625" style="216" customWidth="1"/>
    <col min="7" max="7" width="3.6640625" style="216" customWidth="1"/>
    <col min="8" max="8" width="11.44140625" customWidth="1"/>
    <col min="9" max="16384" width="11.44140625" hidden="1"/>
  </cols>
  <sheetData>
    <row r="1" spans="1:7" x14ac:dyDescent="0.3"/>
    <row r="2" spans="1:7" ht="15.6" x14ac:dyDescent="0.3">
      <c r="B2" s="404" t="str">
        <f>"              "&amp;A_Ver</f>
        <v xml:space="preserve">              2020 10 01  Ver14</v>
      </c>
      <c r="C2" s="404"/>
      <c r="D2" s="404"/>
      <c r="E2" s="404"/>
      <c r="F2" s="217"/>
    </row>
    <row r="3" spans="1:7" ht="1.5" customHeight="1" x14ac:dyDescent="0.3">
      <c r="A3" s="218"/>
      <c r="B3" s="406"/>
      <c r="C3" s="406"/>
      <c r="D3" s="219"/>
      <c r="E3" s="220"/>
      <c r="F3" s="219"/>
      <c r="G3" s="218"/>
    </row>
    <row r="4" spans="1:7" ht="1.5" customHeight="1" x14ac:dyDescent="0.3">
      <c r="A4" s="218"/>
      <c r="B4" s="406"/>
      <c r="C4" s="406"/>
      <c r="D4" s="219"/>
      <c r="E4" s="219"/>
      <c r="F4" s="219"/>
      <c r="G4" s="218"/>
    </row>
    <row r="5" spans="1:7" ht="1.5" customHeight="1" x14ac:dyDescent="0.3">
      <c r="A5" s="218"/>
      <c r="B5" s="221"/>
      <c r="C5" s="222"/>
      <c r="D5" s="219"/>
      <c r="E5" s="219"/>
      <c r="F5" s="219"/>
      <c r="G5" s="218"/>
    </row>
    <row r="6" spans="1:7" x14ac:dyDescent="0.3">
      <c r="A6" s="218"/>
      <c r="B6" s="219"/>
      <c r="C6" s="219"/>
      <c r="D6" s="219"/>
      <c r="E6" s="219"/>
      <c r="F6" s="219"/>
      <c r="G6" s="218"/>
    </row>
    <row r="7" spans="1:7" ht="15" customHeight="1" x14ac:dyDescent="0.3">
      <c r="A7" s="218"/>
      <c r="B7" s="405" t="s">
        <v>197</v>
      </c>
      <c r="C7" s="405"/>
      <c r="D7" s="405"/>
      <c r="E7" s="405"/>
      <c r="F7" s="405"/>
      <c r="G7" s="218"/>
    </row>
    <row r="8" spans="1:7" x14ac:dyDescent="0.3">
      <c r="A8" s="218"/>
      <c r="B8" s="405"/>
      <c r="C8" s="405"/>
      <c r="D8" s="405"/>
      <c r="E8" s="405"/>
      <c r="F8" s="405"/>
      <c r="G8" s="218"/>
    </row>
    <row r="9" spans="1:7" x14ac:dyDescent="0.3">
      <c r="A9" s="218"/>
      <c r="B9" s="405"/>
      <c r="C9" s="405"/>
      <c r="D9" s="405"/>
      <c r="E9" s="405"/>
      <c r="F9" s="405"/>
      <c r="G9" s="218"/>
    </row>
    <row r="10" spans="1:7" x14ac:dyDescent="0.3">
      <c r="A10" s="218"/>
      <c r="B10" s="223" t="s">
        <v>198</v>
      </c>
      <c r="C10" s="219"/>
      <c r="D10" s="219"/>
      <c r="E10" s="219"/>
      <c r="F10" s="219"/>
      <c r="G10" s="218"/>
    </row>
    <row r="11" spans="1:7" x14ac:dyDescent="0.3">
      <c r="A11" s="218"/>
      <c r="B11" s="224"/>
      <c r="C11" s="224"/>
      <c r="D11" s="224"/>
      <c r="E11" s="224"/>
      <c r="F11" s="224"/>
      <c r="G11" s="218"/>
    </row>
    <row r="12" spans="1:7" ht="0.75" customHeight="1" x14ac:dyDescent="0.3">
      <c r="A12" s="218"/>
      <c r="B12" s="224"/>
      <c r="C12" s="224"/>
      <c r="D12" s="224"/>
      <c r="E12" s="224"/>
      <c r="F12" s="224"/>
      <c r="G12" s="218"/>
    </row>
    <row r="13" spans="1:7" ht="0.75" customHeight="1" x14ac:dyDescent="0.3">
      <c r="A13" s="218"/>
      <c r="B13" s="224"/>
      <c r="C13" s="224"/>
      <c r="D13" s="224"/>
      <c r="E13" s="224"/>
      <c r="F13" s="224"/>
      <c r="G13" s="218"/>
    </row>
    <row r="14" spans="1:7" ht="0.75" customHeight="1" x14ac:dyDescent="0.3">
      <c r="A14" s="218"/>
      <c r="B14" s="224"/>
      <c r="C14" s="224"/>
      <c r="D14" s="224"/>
      <c r="E14" s="224"/>
      <c r="F14" s="224"/>
      <c r="G14" s="218"/>
    </row>
    <row r="15" spans="1:7" ht="15" customHeight="1" x14ac:dyDescent="0.3">
      <c r="A15" s="218"/>
      <c r="B15" s="407" t="s">
        <v>266</v>
      </c>
      <c r="C15" s="407"/>
      <c r="D15" s="407"/>
      <c r="E15" s="337" t="s">
        <v>234</v>
      </c>
      <c r="F15" s="224"/>
      <c r="G15" s="218"/>
    </row>
    <row r="16" spans="1:7" x14ac:dyDescent="0.3">
      <c r="A16" s="218"/>
      <c r="B16" s="407"/>
      <c r="C16" s="407"/>
      <c r="D16" s="407"/>
      <c r="E16" s="225"/>
      <c r="F16" s="219"/>
      <c r="G16" s="218"/>
    </row>
    <row r="17" spans="1:7" ht="10.5" customHeight="1" x14ac:dyDescent="0.3">
      <c r="A17" s="218"/>
      <c r="B17" s="407"/>
      <c r="C17" s="407"/>
      <c r="D17" s="407"/>
      <c r="E17" s="225"/>
      <c r="F17" s="219"/>
      <c r="G17" s="218"/>
    </row>
    <row r="18" spans="1:7" x14ac:dyDescent="0.3">
      <c r="A18" s="218"/>
      <c r="B18" s="219" t="s">
        <v>199</v>
      </c>
      <c r="C18" s="219"/>
      <c r="D18" s="226"/>
      <c r="E18" s="219" t="s">
        <v>203</v>
      </c>
      <c r="F18" s="226"/>
      <c r="G18" s="218"/>
    </row>
    <row r="19" spans="1:7" x14ac:dyDescent="0.3">
      <c r="A19" s="218"/>
      <c r="B19" s="227" t="s">
        <v>200</v>
      </c>
      <c r="C19" s="228"/>
      <c r="D19" s="229"/>
      <c r="E19" s="228" t="s">
        <v>207</v>
      </c>
      <c r="F19" s="226"/>
      <c r="G19" s="218"/>
    </row>
    <row r="20" spans="1:7" x14ac:dyDescent="0.3">
      <c r="A20" s="218"/>
      <c r="B20" s="3" t="s">
        <v>201</v>
      </c>
      <c r="C20" s="219"/>
      <c r="D20" s="226"/>
      <c r="E20" s="3" t="s">
        <v>204</v>
      </c>
      <c r="F20" s="230" t="s">
        <v>205</v>
      </c>
      <c r="G20" s="218"/>
    </row>
    <row r="21" spans="1:7" x14ac:dyDescent="0.3">
      <c r="A21" s="218"/>
      <c r="B21" s="230"/>
      <c r="C21" s="219"/>
      <c r="D21" s="226"/>
      <c r="E21" s="230"/>
      <c r="F21" s="226"/>
      <c r="G21" s="218"/>
    </row>
    <row r="22" spans="1:7" ht="15" customHeight="1" x14ac:dyDescent="0.3">
      <c r="A22" s="218"/>
      <c r="B22" s="402" t="s">
        <v>202</v>
      </c>
      <c r="C22" s="402"/>
      <c r="D22" s="226"/>
      <c r="E22" s="403" t="s">
        <v>206</v>
      </c>
      <c r="F22" s="403"/>
      <c r="G22" s="218"/>
    </row>
    <row r="23" spans="1:7" ht="15" customHeight="1" x14ac:dyDescent="0.3">
      <c r="A23" s="218"/>
      <c r="B23" s="402"/>
      <c r="C23" s="402"/>
      <c r="D23" s="226"/>
      <c r="E23" s="403"/>
      <c r="F23" s="403"/>
      <c r="G23" s="218"/>
    </row>
    <row r="24" spans="1:7" ht="5.25" customHeight="1" x14ac:dyDescent="0.3">
      <c r="A24" s="218"/>
      <c r="B24" s="338"/>
      <c r="C24" s="338"/>
      <c r="D24" s="338"/>
      <c r="E24" s="338"/>
      <c r="F24" s="338"/>
      <c r="G24" s="338"/>
    </row>
    <row r="25" spans="1:7" ht="3.75" customHeight="1" x14ac:dyDescent="0.3">
      <c r="A25" s="218"/>
      <c r="B25" s="338"/>
      <c r="C25" s="338"/>
      <c r="D25" s="338"/>
      <c r="E25" s="338"/>
      <c r="F25" s="338"/>
      <c r="G25" s="338"/>
    </row>
    <row r="26" spans="1:7" ht="3.75" customHeight="1" x14ac:dyDescent="0.3">
      <c r="A26" s="231"/>
      <c r="B26" s="338"/>
      <c r="C26" s="338"/>
      <c r="D26" s="338"/>
      <c r="E26" s="338"/>
      <c r="F26" s="338"/>
      <c r="G26" s="338"/>
    </row>
    <row r="27" spans="1:7" ht="3.75" customHeight="1" x14ac:dyDescent="0.3">
      <c r="A27" s="231"/>
      <c r="B27" s="338"/>
      <c r="C27" s="338"/>
      <c r="D27" s="338"/>
      <c r="E27" s="338"/>
      <c r="F27" s="338"/>
      <c r="G27" s="338"/>
    </row>
    <row r="28" spans="1:7" ht="3.75" customHeight="1" x14ac:dyDescent="0.3">
      <c r="A28" s="231"/>
      <c r="B28" s="338"/>
      <c r="C28" s="338"/>
      <c r="D28" s="338"/>
      <c r="E28" s="338"/>
      <c r="F28" s="338"/>
      <c r="G28" s="338"/>
    </row>
    <row r="29" spans="1:7" ht="15" hidden="1" customHeight="1" x14ac:dyDescent="0.3">
      <c r="B29" s="338"/>
      <c r="C29" s="338"/>
      <c r="D29" s="338"/>
      <c r="E29" s="338"/>
      <c r="F29" s="338"/>
      <c r="G29" s="338"/>
    </row>
    <row r="30" spans="1:7" ht="12" customHeight="1" x14ac:dyDescent="0.3"/>
  </sheetData>
  <sheetProtection password="FE92" sheet="1" objects="1" scenarios="1" selectLockedCells="1" selectUnlockedCells="1"/>
  <mergeCells count="7">
    <mergeCell ref="B22:C23"/>
    <mergeCell ref="E22:F23"/>
    <mergeCell ref="B2:E2"/>
    <mergeCell ref="B7:F9"/>
    <mergeCell ref="B3:C3"/>
    <mergeCell ref="B4:C4"/>
    <mergeCell ref="B15:D17"/>
  </mergeCells>
  <hyperlinks>
    <hyperlink ref="F20" r:id="rId1" xr:uid="{00000000-0004-0000-0E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0" tint="-0.14999847407452621"/>
  </sheetPr>
  <dimension ref="A1:XH172"/>
  <sheetViews>
    <sheetView topLeftCell="AX1" zoomScale="80" zoomScaleNormal="80" workbookViewId="0">
      <pane ySplit="12" topLeftCell="A88" activePane="bottomLeft" state="frozenSplit"/>
      <selection activeCell="GG1" sqref="GG1"/>
      <selection pane="bottomLeft" activeCell="BI106" sqref="BI106"/>
    </sheetView>
  </sheetViews>
  <sheetFormatPr baseColWidth="10" defaultRowHeight="14.4" x14ac:dyDescent="0.3"/>
  <cols>
    <col min="20" max="20" width="11.44140625" style="5"/>
    <col min="30" max="30" width="17" style="5" bestFit="1" customWidth="1"/>
    <col min="40" max="40" width="11.44140625" style="5"/>
    <col min="50" max="50" width="11.44140625" style="5"/>
    <col min="60" max="60" width="11.44140625" style="5"/>
    <col min="70" max="70" width="11.44140625" style="5"/>
    <col min="80" max="80" width="11.44140625" style="5"/>
    <col min="90" max="90" width="11.44140625" style="5"/>
    <col min="100" max="100" width="11.44140625" style="5"/>
    <col min="110" max="110" width="11.44140625" style="5"/>
    <col min="120" max="120" width="11.44140625" style="5"/>
    <col min="130" max="130" width="11.44140625" style="5"/>
    <col min="140" max="140" width="11.44140625" style="5"/>
    <col min="150" max="150" width="11.44140625" style="5"/>
    <col min="160" max="160" width="11.44140625" style="5"/>
    <col min="170" max="170" width="11.44140625" style="5"/>
    <col min="180" max="180" width="11.44140625" style="5"/>
    <col min="190" max="190" width="11.44140625" style="5"/>
    <col min="200" max="200" width="11.44140625" style="5"/>
    <col min="220" max="220" width="11.44140625" style="5"/>
    <col min="231" max="231" width="12.88671875" bestFit="1" customWidth="1"/>
    <col min="237" max="237" width="3.5546875" style="61" customWidth="1"/>
    <col min="238" max="238" width="11.44140625" style="60"/>
    <col min="240" max="240" width="11.44140625" style="52"/>
    <col min="245" max="245" width="24.6640625" bestFit="1" customWidth="1"/>
    <col min="246" max="246" width="11.5546875" bestFit="1" customWidth="1"/>
    <col min="247" max="247" width="12.88671875" bestFit="1" customWidth="1"/>
    <col min="248" max="248" width="12.88671875" style="37" customWidth="1"/>
    <col min="260" max="260" width="11.44140625" style="52"/>
    <col min="266" max="266" width="11.5546875" bestFit="1" customWidth="1"/>
    <col min="267" max="267" width="12.88671875" bestFit="1" customWidth="1"/>
    <col min="268" max="268" width="12.88671875" style="37" customWidth="1"/>
    <col min="280" max="280" width="11.44140625" style="52"/>
    <col min="286" max="286" width="11.5546875" bestFit="1" customWidth="1"/>
    <col min="287" max="287" width="12.88671875" bestFit="1" customWidth="1"/>
    <col min="288" max="288" width="12.88671875" style="37" customWidth="1"/>
    <col min="300" max="300" width="11.44140625" style="52"/>
    <col min="306" max="306" width="11.5546875" bestFit="1" customWidth="1"/>
    <col min="307" max="307" width="12.88671875" bestFit="1" customWidth="1"/>
    <col min="308" max="308" width="12.88671875" style="37" customWidth="1"/>
    <col min="320" max="320" width="11.44140625" style="52"/>
    <col min="326" max="326" width="11.5546875" bestFit="1" customWidth="1"/>
    <col min="327" max="327" width="12.88671875" bestFit="1" customWidth="1"/>
    <col min="328" max="328" width="12.88671875" style="37" customWidth="1"/>
    <col min="340" max="340" width="11.44140625" style="52"/>
    <col min="346" max="346" width="11.5546875" bestFit="1" customWidth="1"/>
    <col min="347" max="347" width="12.88671875" bestFit="1" customWidth="1"/>
    <col min="348" max="348" width="12.88671875" style="37" customWidth="1"/>
    <col min="360" max="360" width="11.44140625" style="52"/>
    <col min="366" max="366" width="11.5546875" bestFit="1" customWidth="1"/>
    <col min="367" max="367" width="12.88671875" bestFit="1" customWidth="1"/>
    <col min="368" max="368" width="12.88671875" style="37" customWidth="1"/>
    <col min="380" max="380" width="11.44140625" style="52"/>
    <col min="386" max="386" width="11.5546875" bestFit="1" customWidth="1"/>
    <col min="387" max="387" width="12.88671875" bestFit="1" customWidth="1"/>
    <col min="388" max="388" width="12.88671875" style="37" customWidth="1"/>
    <col min="400" max="400" width="11.44140625" style="52"/>
    <col min="406" max="406" width="11.5546875" bestFit="1" customWidth="1"/>
    <col min="407" max="407" width="12.88671875" bestFit="1" customWidth="1"/>
    <col min="408" max="408" width="12.88671875" style="37" customWidth="1"/>
    <col min="420" max="420" width="11.44140625" style="52"/>
    <col min="426" max="426" width="11.5546875" bestFit="1" customWidth="1"/>
    <col min="427" max="427" width="12.88671875" bestFit="1" customWidth="1"/>
    <col min="428" max="428" width="12.88671875" style="37" customWidth="1"/>
    <col min="440" max="440" width="11.44140625" style="52"/>
    <col min="446" max="446" width="11.5546875" bestFit="1" customWidth="1"/>
    <col min="447" max="447" width="12.88671875" bestFit="1" customWidth="1"/>
    <col min="448" max="448" width="12.88671875" style="37" customWidth="1"/>
    <col min="460" max="460" width="11.44140625" style="52"/>
    <col min="466" max="466" width="11.5546875" bestFit="1" customWidth="1"/>
    <col min="467" max="467" width="12.88671875" bestFit="1" customWidth="1"/>
    <col min="468" max="468" width="12.88671875" style="37" customWidth="1"/>
    <col min="480" max="480" width="11.44140625" style="52"/>
    <col min="486" max="486" width="11.5546875" bestFit="1" customWidth="1"/>
    <col min="487" max="487" width="12.88671875" bestFit="1" customWidth="1"/>
    <col min="488" max="488" width="12.88671875" style="37" customWidth="1"/>
    <col min="500" max="500" width="11.44140625" style="52"/>
    <col min="506" max="506" width="11.5546875" bestFit="1" customWidth="1"/>
    <col min="507" max="507" width="12.88671875" bestFit="1" customWidth="1"/>
    <col min="508" max="508" width="12.88671875" style="37" customWidth="1"/>
    <col min="520" max="520" width="11.44140625" style="52"/>
    <col min="526" max="526" width="11.5546875" bestFit="1" customWidth="1"/>
    <col min="527" max="527" width="12.88671875" bestFit="1" customWidth="1"/>
    <col min="528" max="528" width="12.88671875" style="37" customWidth="1"/>
    <col min="540" max="540" width="11.44140625" style="52"/>
    <col min="546" max="546" width="11.5546875" bestFit="1" customWidth="1"/>
    <col min="547" max="547" width="12.88671875" bestFit="1" customWidth="1"/>
    <col min="548" max="548" width="12.88671875" style="37" customWidth="1"/>
    <col min="560" max="560" width="11.44140625" style="52"/>
    <col min="566" max="566" width="11.5546875" bestFit="1" customWidth="1"/>
    <col min="567" max="567" width="12.88671875" bestFit="1" customWidth="1"/>
    <col min="568" max="568" width="12.88671875" style="37" customWidth="1"/>
    <col min="580" max="580" width="11.44140625" style="52"/>
    <col min="586" max="586" width="11.5546875" bestFit="1" customWidth="1"/>
    <col min="587" max="587" width="12.88671875" bestFit="1" customWidth="1"/>
    <col min="588" max="588" width="12.88671875" style="37" customWidth="1"/>
    <col min="600" max="600" width="11.44140625" style="52"/>
    <col min="606" max="606" width="11.5546875" bestFit="1" customWidth="1"/>
    <col min="607" max="607" width="12.88671875" bestFit="1" customWidth="1"/>
    <col min="608" max="608" width="12.88671875" style="37" customWidth="1"/>
    <col min="620" max="620" width="11.44140625" style="52"/>
    <col min="626" max="626" width="11.5546875" bestFit="1" customWidth="1"/>
    <col min="627" max="627" width="12.88671875" bestFit="1" customWidth="1"/>
    <col min="628" max="628" width="12.88671875" style="37" customWidth="1"/>
    <col min="631" max="631" width="29.5546875" bestFit="1" customWidth="1"/>
    <col min="632" max="632" width="17.88671875" bestFit="1" customWidth="1"/>
  </cols>
  <sheetData>
    <row r="1" spans="1:632" x14ac:dyDescent="0.3">
      <c r="K1" t="str">
        <f>'Analyse Plan de Gamme'!$N$10</f>
        <v>STATUT
dans la gamme</v>
      </c>
      <c r="S1" s="7">
        <f>ROW($BC$11)</f>
        <v>11</v>
      </c>
      <c r="U1" t="str">
        <f>'Analyse Plan de Gamme'!$P$10</f>
        <v>TYPE PROD</v>
      </c>
      <c r="AC1" s="7">
        <f>ROW($BC$11)</f>
        <v>11</v>
      </c>
      <c r="AE1" t="str">
        <f>'Analyse Plan de Gamme'!$W$10</f>
        <v>Groupe selon EN/ISO</v>
      </c>
      <c r="AM1" s="7">
        <f>ROW($BC$11)</f>
        <v>11</v>
      </c>
      <c r="AO1" t="str">
        <f>'Analyse Plan de Gamme'!$AH$10</f>
        <v>TEST RESISTANCE
Abrasion Profonde
ou PEI selon EN/ISO</v>
      </c>
      <c r="AW1" s="7">
        <f>ROW($BC$11)</f>
        <v>11</v>
      </c>
      <c r="AY1" t="str">
        <f>'Analyse Plan de Gamme'!$AT$10</f>
        <v>UPEC/CSTB</v>
      </c>
      <c r="BG1" s="7">
        <f>ROW($BC$11)</f>
        <v>11</v>
      </c>
      <c r="BI1" t="str">
        <f>'Analyse Plan de Gamme'!$BF$10</f>
        <v>FORMAT
NOMINAL</v>
      </c>
      <c r="BQ1" s="7">
        <f>ROW($BC$11)</f>
        <v>11</v>
      </c>
      <c r="BS1" t="str">
        <f>'Analyse Plan de Gamme'!$BG$10</f>
        <v xml:space="preserve">DESTINATION </v>
      </c>
      <c r="CA1" s="7">
        <f>ROW($BC$11)</f>
        <v>11</v>
      </c>
      <c r="CC1" t="str">
        <f>'Analyse Plan de Gamme'!$BH$10</f>
        <v>ASPECT
GENERAL</v>
      </c>
      <c r="CK1" s="7">
        <f>ROW($BC$11)</f>
        <v>11</v>
      </c>
      <c r="CM1" t="str">
        <f>'Analyse Plan de Gamme'!$BJ$10</f>
        <v>SURFACE</v>
      </c>
      <c r="CU1" s="7">
        <f>ROW($BC$11)</f>
        <v>11</v>
      </c>
      <c r="CW1" t="str">
        <f>'Analyse Plan de Gamme'!$BK$10</f>
        <v>ADR</v>
      </c>
      <c r="DE1" s="7">
        <f>ROW($BC$11)</f>
        <v>11</v>
      </c>
      <c r="DG1" t="str">
        <f>'Analyse Plan de Gamme'!$BL$10</f>
        <v>AD
A/B/C</v>
      </c>
      <c r="DO1" s="7">
        <f>ROW($BC$11)</f>
        <v>11</v>
      </c>
      <c r="DQ1" t="str">
        <f>'Analyse Plan de Gamme'!$BM$10</f>
        <v>EPAISSEUR  MM</v>
      </c>
      <c r="DY1" s="7">
        <f>ROW($BC$11)</f>
        <v>11</v>
      </c>
      <c r="EA1" t="str">
        <f>'Analyse Plan de Gamme'!$BO$10</f>
        <v>COLORIS
PRINCIPAL</v>
      </c>
      <c r="EI1" s="7">
        <f>ROW($BC$11)</f>
        <v>11</v>
      </c>
      <c r="EK1" t="str">
        <f>'Analyse Plan de Gamme'!$BP$10</f>
        <v>TON</v>
      </c>
      <c r="ES1" s="7">
        <f>ROW($BC$11)</f>
        <v>11</v>
      </c>
      <c r="EU1" t="str">
        <f>'Analyse Plan de Gamme'!$BQ$10</f>
        <v>CONTRASTE</v>
      </c>
      <c r="FC1" s="7">
        <f>ROW($BC$11)</f>
        <v>11</v>
      </c>
      <c r="FE1" t="str">
        <f>'Analyse Plan de Gamme'!$BR$10</f>
        <v>FINITION 
ASPECT</v>
      </c>
      <c r="FM1" s="7">
        <f>ROW($BC$11)</f>
        <v>11</v>
      </c>
      <c r="FO1" t="str">
        <f>'Analyse Plan de Gamme'!$BT$10</f>
        <v>BORD</v>
      </c>
      <c r="FW1" s="7">
        <f>ROW($BC$11)</f>
        <v>11</v>
      </c>
      <c r="FY1" t="str">
        <f>'Analyse Plan de Gamme'!$BU$10</f>
        <v>EFFET PRINCIPAL</v>
      </c>
      <c r="GG1" s="7">
        <f>ROW($BC$11)</f>
        <v>11</v>
      </c>
      <c r="GI1" t="str">
        <f>'Analyse Plan de Gamme'!$BW$10</f>
        <v>NIVEAU DE GAMME</v>
      </c>
      <c r="GQ1" s="7">
        <f>ROW($BC$11)</f>
        <v>11</v>
      </c>
      <c r="GS1" t="str">
        <f>'Analyse Plan de Gamme'!$BX$10</f>
        <v>SEGMENT DE MARCHE
PRINCIPAL</v>
      </c>
      <c r="HA1" s="7">
        <f>ROW($BC$11)</f>
        <v>11</v>
      </c>
      <c r="HI1" s="48" t="str">
        <f>'Analyse Plan de Gamme'!$K$10</f>
        <v>QUANTITE
M2/ML/PC</v>
      </c>
      <c r="HJ1">
        <f>COLUMN('Analyse Plan de Gamme'!$K$10)</f>
        <v>11</v>
      </c>
      <c r="HM1" t="str">
        <f>'Analyse Plan de Gamme'!$K$10</f>
        <v>QUANTITE
M2/ML/PC</v>
      </c>
      <c r="HU1" s="7">
        <f>ROW($BC$11)</f>
        <v>11</v>
      </c>
      <c r="HW1" s="44">
        <f ca="1">SUM(HT$10:HT$103)</f>
        <v>3926000.0154999997</v>
      </c>
      <c r="ID1" s="60" t="str">
        <f>'Analyse Plan de Gamme'!$K$10</f>
        <v>QUANTITE
M2/ML/PC</v>
      </c>
      <c r="IE1" t="str">
        <f>'Analyse Plan de Gamme'!$L$10</f>
        <v>CA VENTE
€ HT</v>
      </c>
      <c r="IG1" t="str">
        <f>K1</f>
        <v>STATUT
dans la gamme</v>
      </c>
      <c r="IL1" t="str">
        <f>$ID$1</f>
        <v>QUANTITE
M2/ML/PC</v>
      </c>
      <c r="IM1" t="str">
        <f>$IE$1</f>
        <v>CA VENTE
€ HT</v>
      </c>
      <c r="IR1" s="7">
        <f>ROW($BC$11)</f>
        <v>11</v>
      </c>
      <c r="JA1" t="str">
        <f>U1</f>
        <v>TYPE PROD</v>
      </c>
      <c r="JF1" t="str">
        <f>$ID$1</f>
        <v>QUANTITE
M2/ML/PC</v>
      </c>
      <c r="JG1" t="str">
        <f>$IE$1</f>
        <v>CA VENTE
€ HT</v>
      </c>
      <c r="JL1" s="7">
        <f>ROW($BC$11)</f>
        <v>11</v>
      </c>
      <c r="JU1" t="str">
        <f>AE1</f>
        <v>Groupe selon EN/ISO</v>
      </c>
      <c r="JZ1" t="str">
        <f>$ID$1</f>
        <v>QUANTITE
M2/ML/PC</v>
      </c>
      <c r="KA1" t="str">
        <f>$IE$1</f>
        <v>CA VENTE
€ HT</v>
      </c>
      <c r="KF1" s="7">
        <f>ROW($BC$11)</f>
        <v>11</v>
      </c>
      <c r="KO1" t="str">
        <f>AO1</f>
        <v>TEST RESISTANCE
Abrasion Profonde
ou PEI selon EN/ISO</v>
      </c>
      <c r="KT1" t="str">
        <f>$ID$1</f>
        <v>QUANTITE
M2/ML/PC</v>
      </c>
      <c r="KU1" t="str">
        <f>$IE$1</f>
        <v>CA VENTE
€ HT</v>
      </c>
      <c r="KZ1" s="7">
        <f>ROW($BC$11)</f>
        <v>11</v>
      </c>
      <c r="LI1" t="str">
        <f>AY1</f>
        <v>UPEC/CSTB</v>
      </c>
      <c r="LN1" t="str">
        <f>$ID$1</f>
        <v>QUANTITE
M2/ML/PC</v>
      </c>
      <c r="LO1" t="str">
        <f>$IE$1</f>
        <v>CA VENTE
€ HT</v>
      </c>
      <c r="LT1" s="7">
        <f>ROW($BC$11)</f>
        <v>11</v>
      </c>
      <c r="MC1" t="str">
        <f>BI1</f>
        <v>FORMAT
NOMINAL</v>
      </c>
      <c r="MH1" t="str">
        <f>$ID$1</f>
        <v>QUANTITE
M2/ML/PC</v>
      </c>
      <c r="MI1" t="str">
        <f>$IE$1</f>
        <v>CA VENTE
€ HT</v>
      </c>
      <c r="MN1" s="7">
        <f>ROW($BC$11)</f>
        <v>11</v>
      </c>
      <c r="MW1" t="str">
        <f>BS1</f>
        <v xml:space="preserve">DESTINATION </v>
      </c>
      <c r="NB1" t="str">
        <f>$ID$1</f>
        <v>QUANTITE
M2/ML/PC</v>
      </c>
      <c r="NC1" t="str">
        <f>$IE$1</f>
        <v>CA VENTE
€ HT</v>
      </c>
      <c r="NH1" s="7">
        <f>ROW($BC$11)</f>
        <v>11</v>
      </c>
      <c r="NQ1" t="str">
        <f>CC1</f>
        <v>ASPECT
GENERAL</v>
      </c>
      <c r="NV1" t="str">
        <f>$ID$1</f>
        <v>QUANTITE
M2/ML/PC</v>
      </c>
      <c r="NW1" t="str">
        <f>$IE$1</f>
        <v>CA VENTE
€ HT</v>
      </c>
      <c r="OB1" s="7">
        <f>ROW($BC$11)</f>
        <v>11</v>
      </c>
      <c r="OK1" t="str">
        <f>CM1</f>
        <v>SURFACE</v>
      </c>
      <c r="OP1" t="str">
        <f>$ID$1</f>
        <v>QUANTITE
M2/ML/PC</v>
      </c>
      <c r="OQ1" t="str">
        <f>$IE$1</f>
        <v>CA VENTE
€ HT</v>
      </c>
      <c r="OV1" s="7">
        <f>ROW($BC$11)</f>
        <v>11</v>
      </c>
      <c r="PE1" t="str">
        <f>CW1</f>
        <v>ADR</v>
      </c>
      <c r="PJ1" t="str">
        <f>$ID$1</f>
        <v>QUANTITE
M2/ML/PC</v>
      </c>
      <c r="PK1" t="str">
        <f>$IE$1</f>
        <v>CA VENTE
€ HT</v>
      </c>
      <c r="PP1" s="7">
        <f>ROW($BC$11)</f>
        <v>11</v>
      </c>
      <c r="PY1" t="str">
        <f>DG1</f>
        <v>AD
A/B/C</v>
      </c>
      <c r="QD1" t="str">
        <f>$ID$1</f>
        <v>QUANTITE
M2/ML/PC</v>
      </c>
      <c r="QE1" t="str">
        <f>$IE$1</f>
        <v>CA VENTE
€ HT</v>
      </c>
      <c r="QJ1" s="7">
        <f>ROW($BC$11)</f>
        <v>11</v>
      </c>
      <c r="QS1" t="str">
        <f>DQ1</f>
        <v>EPAISSEUR  MM</v>
      </c>
      <c r="QX1" t="str">
        <f>$ID$1</f>
        <v>QUANTITE
M2/ML/PC</v>
      </c>
      <c r="QY1" t="str">
        <f>$IE$1</f>
        <v>CA VENTE
€ HT</v>
      </c>
      <c r="RD1" s="7">
        <f>ROW($BC$11)</f>
        <v>11</v>
      </c>
      <c r="RM1" t="str">
        <f>EA1</f>
        <v>COLORIS
PRINCIPAL</v>
      </c>
      <c r="RR1" t="str">
        <f>$ID$1</f>
        <v>QUANTITE
M2/ML/PC</v>
      </c>
      <c r="RS1" t="str">
        <f>$IE$1</f>
        <v>CA VENTE
€ HT</v>
      </c>
      <c r="RX1" s="7">
        <f>ROW($BC$11)</f>
        <v>11</v>
      </c>
      <c r="SG1" t="str">
        <f>EK1</f>
        <v>TON</v>
      </c>
      <c r="SL1" t="str">
        <f>$ID$1</f>
        <v>QUANTITE
M2/ML/PC</v>
      </c>
      <c r="SM1" t="str">
        <f>$IE$1</f>
        <v>CA VENTE
€ HT</v>
      </c>
      <c r="SR1" s="7">
        <f>ROW($BC$11)</f>
        <v>11</v>
      </c>
      <c r="TA1" t="str">
        <f>EU1</f>
        <v>CONTRASTE</v>
      </c>
      <c r="TF1" t="str">
        <f>$ID$1</f>
        <v>QUANTITE
M2/ML/PC</v>
      </c>
      <c r="TG1" t="str">
        <f>$IE$1</f>
        <v>CA VENTE
€ HT</v>
      </c>
      <c r="TL1" s="7">
        <f>ROW($BC$11)</f>
        <v>11</v>
      </c>
      <c r="TU1" t="str">
        <f>FE1</f>
        <v>FINITION 
ASPECT</v>
      </c>
      <c r="TZ1" t="str">
        <f>$ID$1</f>
        <v>QUANTITE
M2/ML/PC</v>
      </c>
      <c r="UA1" t="str">
        <f>$IE$1</f>
        <v>CA VENTE
€ HT</v>
      </c>
      <c r="UF1" s="7">
        <f>ROW($BC$11)</f>
        <v>11</v>
      </c>
      <c r="UO1" t="str">
        <f>FO1</f>
        <v>BORD</v>
      </c>
      <c r="UT1" t="str">
        <f>$ID$1</f>
        <v>QUANTITE
M2/ML/PC</v>
      </c>
      <c r="UU1" t="str">
        <f>$IE$1</f>
        <v>CA VENTE
€ HT</v>
      </c>
      <c r="UZ1" s="7">
        <f>ROW($BC$11)</f>
        <v>11</v>
      </c>
      <c r="VI1" t="str">
        <f>FY1</f>
        <v>EFFET PRINCIPAL</v>
      </c>
      <c r="VN1" t="str">
        <f>$ID$1</f>
        <v>QUANTITE
M2/ML/PC</v>
      </c>
      <c r="VO1" t="str">
        <f>$IE$1</f>
        <v>CA VENTE
€ HT</v>
      </c>
      <c r="VT1" s="7">
        <f>ROW($BC$11)</f>
        <v>11</v>
      </c>
      <c r="WC1" t="str">
        <f>GI1</f>
        <v>NIVEAU DE GAMME</v>
      </c>
      <c r="WH1" t="str">
        <f>$ID$1</f>
        <v>QUANTITE
M2/ML/PC</v>
      </c>
      <c r="WI1" t="str">
        <f>$IE$1</f>
        <v>CA VENTE
€ HT</v>
      </c>
      <c r="WN1" s="7">
        <f>ROW($BC$11)</f>
        <v>11</v>
      </c>
      <c r="WW1" t="str">
        <f>GS1</f>
        <v>SEGMENT DE MARCHE
PRINCIPAL</v>
      </c>
      <c r="XB1" t="str">
        <f>$ID$1</f>
        <v>QUANTITE
M2/ML/PC</v>
      </c>
      <c r="XC1" t="str">
        <f>$IE$1</f>
        <v>CA VENTE
€ HT</v>
      </c>
      <c r="XH1" s="7">
        <f>ROW($BC$11)</f>
        <v>11</v>
      </c>
    </row>
    <row r="2" spans="1:632" x14ac:dyDescent="0.3">
      <c r="D2" t="str">
        <f>MID(E2,2,1)</f>
        <v>,</v>
      </c>
      <c r="E2">
        <v>0.2</v>
      </c>
      <c r="S2" s="7">
        <f>COLUMN(O$11)</f>
        <v>15</v>
      </c>
      <c r="AC2" s="7">
        <f>COLUMN(Y$11)</f>
        <v>25</v>
      </c>
      <c r="AM2" s="7">
        <f>COLUMN(AI$11)</f>
        <v>35</v>
      </c>
      <c r="AW2" s="7">
        <f>COLUMN(AS$11)</f>
        <v>45</v>
      </c>
      <c r="BG2" s="7">
        <f>COLUMN(BC$11)</f>
        <v>55</v>
      </c>
      <c r="BQ2" s="7">
        <f>COLUMN(BM$11)</f>
        <v>65</v>
      </c>
      <c r="CA2" s="7">
        <f>COLUMN(BW$11)</f>
        <v>75</v>
      </c>
      <c r="CK2" s="7">
        <f>COLUMN(CG$11)</f>
        <v>85</v>
      </c>
      <c r="CU2" s="7">
        <f>COLUMN(CQ$11)</f>
        <v>95</v>
      </c>
      <c r="DE2" s="7">
        <f>COLUMN(DA$11)</f>
        <v>105</v>
      </c>
      <c r="DO2" s="7">
        <f>COLUMN(DK$11)</f>
        <v>115</v>
      </c>
      <c r="DY2" s="7">
        <f>COLUMN(DU$11)</f>
        <v>125</v>
      </c>
      <c r="EI2" s="7">
        <f>COLUMN(EE$11)</f>
        <v>135</v>
      </c>
      <c r="ES2" s="7">
        <f>COLUMN(EO$11)</f>
        <v>145</v>
      </c>
      <c r="FC2" s="7">
        <f>COLUMN(EY$11)</f>
        <v>155</v>
      </c>
      <c r="FM2" s="7">
        <f>COLUMN(FI$11)</f>
        <v>165</v>
      </c>
      <c r="FW2" s="7">
        <f>COLUMN(FS$11)</f>
        <v>175</v>
      </c>
      <c r="GG2" s="7">
        <f>COLUMN(GC$11)</f>
        <v>185</v>
      </c>
      <c r="GQ2" s="7">
        <f>COLUMN(GM$11)</f>
        <v>195</v>
      </c>
      <c r="HA2" s="7">
        <f>COLUMN(GW$11)</f>
        <v>205</v>
      </c>
      <c r="HI2" s="48" t="str">
        <f>'Analyse Plan de Gamme'!$L$10</f>
        <v>CA VENTE
€ HT</v>
      </c>
      <c r="HJ2">
        <f>COLUMN('Analyse Plan de Gamme'!$L$10)</f>
        <v>12</v>
      </c>
      <c r="HU2" s="7">
        <f>COLUMN(HQ$11)</f>
        <v>225</v>
      </c>
      <c r="HW2" s="51">
        <v>12</v>
      </c>
      <c r="IL2" s="44">
        <f ca="1">SUM(IL$11:IL$103)</f>
        <v>277950</v>
      </c>
      <c r="IM2" s="44">
        <f ca="1">SUM(IM$11:IM$103)</f>
        <v>3926000</v>
      </c>
      <c r="IN2" s="53"/>
      <c r="IR2" s="7">
        <f>COLUMN(IN$11)</f>
        <v>248</v>
      </c>
      <c r="JF2" s="44">
        <f ca="1">SUM(JF$11:JF$103)</f>
        <v>277950</v>
      </c>
      <c r="JG2" s="44">
        <f ca="1">SUM(JG$11:JG$103)</f>
        <v>3926000</v>
      </c>
      <c r="JH2" s="53"/>
      <c r="JL2" s="7">
        <f>COLUMN(JH$11)</f>
        <v>268</v>
      </c>
      <c r="JZ2" s="44">
        <f ca="1">SUM(JZ$11:JZ$103)</f>
        <v>277950</v>
      </c>
      <c r="KA2" s="44">
        <f ca="1">SUM(KA$11:KA$103)</f>
        <v>3926000</v>
      </c>
      <c r="KB2" s="53"/>
      <c r="KF2" s="7">
        <f>COLUMN(KB$11)</f>
        <v>288</v>
      </c>
      <c r="KT2" s="44">
        <f ca="1">SUM(KT$11:KT$103)</f>
        <v>277950</v>
      </c>
      <c r="KU2" s="44">
        <f ca="1">SUM(KU$11:KU$103)</f>
        <v>3926000</v>
      </c>
      <c r="KV2" s="53"/>
      <c r="KZ2" s="7">
        <f>COLUMN(KV$11)</f>
        <v>308</v>
      </c>
      <c r="LN2" s="44">
        <f ca="1">SUM(LN$11:LN$103)</f>
        <v>277950</v>
      </c>
      <c r="LO2" s="44">
        <f ca="1">SUM(LO$11:LO$103)</f>
        <v>3926000</v>
      </c>
      <c r="LP2" s="53"/>
      <c r="LT2" s="7">
        <f>COLUMN(LP$11)</f>
        <v>328</v>
      </c>
      <c r="MH2" s="44">
        <f ca="1">SUM(MH$11:MH$103)</f>
        <v>277950</v>
      </c>
      <c r="MI2" s="44">
        <f ca="1">SUM(MI$11:MI$103)</f>
        <v>3926000</v>
      </c>
      <c r="MJ2" s="53"/>
      <c r="MN2" s="7">
        <f>COLUMN(MJ$11)</f>
        <v>348</v>
      </c>
      <c r="NB2" s="44">
        <f ca="1">SUM(NB$11:NB$103)</f>
        <v>277950</v>
      </c>
      <c r="NC2" s="44">
        <f ca="1">SUM(NC$11:NC$103)</f>
        <v>3926000</v>
      </c>
      <c r="ND2" s="53"/>
      <c r="NH2" s="7">
        <f>COLUMN(ND$11)</f>
        <v>368</v>
      </c>
      <c r="NV2" s="44">
        <f ca="1">SUM(NV$11:NV$103)</f>
        <v>277950</v>
      </c>
      <c r="NW2" s="44">
        <f ca="1">SUM(NW$11:NW$103)</f>
        <v>3926000</v>
      </c>
      <c r="NX2" s="53"/>
      <c r="OB2" s="7">
        <f>COLUMN(NX$11)</f>
        <v>388</v>
      </c>
      <c r="OP2" s="44">
        <f ca="1">SUM(OP$11:OP$103)</f>
        <v>277950</v>
      </c>
      <c r="OQ2" s="44">
        <f ca="1">SUM(OQ$11:OQ$103)</f>
        <v>3926000</v>
      </c>
      <c r="OR2" s="53"/>
      <c r="OV2" s="7">
        <f>COLUMN(OR$11)</f>
        <v>408</v>
      </c>
      <c r="PJ2" s="44">
        <f ca="1">SUM(PJ$11:PJ$103)</f>
        <v>277950</v>
      </c>
      <c r="PK2" s="44">
        <f ca="1">SUM(PK$11:PK$103)</f>
        <v>3926000</v>
      </c>
      <c r="PL2" s="53"/>
      <c r="PP2" s="7">
        <f>COLUMN(PL$11)</f>
        <v>428</v>
      </c>
      <c r="QD2" s="44">
        <f ca="1">SUM(QD$11:QD$103)</f>
        <v>277950</v>
      </c>
      <c r="QE2" s="44">
        <f ca="1">SUM(QE$11:QE$103)</f>
        <v>3926000</v>
      </c>
      <c r="QF2" s="53"/>
      <c r="QJ2" s="7">
        <f>COLUMN(QF$11)</f>
        <v>448</v>
      </c>
      <c r="QX2" s="44">
        <f ca="1">SUM(QX$11:QX$103)</f>
        <v>277950</v>
      </c>
      <c r="QY2" s="44">
        <f ca="1">SUM(QY$11:QY$103)</f>
        <v>3926000</v>
      </c>
      <c r="QZ2" s="53"/>
      <c r="RD2" s="7">
        <f>COLUMN(QZ$11)</f>
        <v>468</v>
      </c>
      <c r="RR2" s="44">
        <f ca="1">SUM(RR$11:RR$103)</f>
        <v>277950</v>
      </c>
      <c r="RS2" s="44">
        <f ca="1">SUM(RS$11:RS$103)</f>
        <v>3926000</v>
      </c>
      <c r="RT2" s="53"/>
      <c r="RX2" s="7">
        <f>COLUMN(RT$11)</f>
        <v>488</v>
      </c>
      <c r="SL2" s="44">
        <f ca="1">SUM(SL$11:SL$103)</f>
        <v>277950</v>
      </c>
      <c r="SM2" s="44">
        <f ca="1">SUM(SM$11:SM$103)</f>
        <v>3926000</v>
      </c>
      <c r="SN2" s="53"/>
      <c r="SR2" s="7">
        <f>COLUMN(SN$11)</f>
        <v>508</v>
      </c>
      <c r="TF2" s="44">
        <f ca="1">SUM(TF$11:TF$103)</f>
        <v>277950</v>
      </c>
      <c r="TG2" s="44">
        <f ca="1">SUM(TG$11:TG$103)</f>
        <v>3926000</v>
      </c>
      <c r="TH2" s="53"/>
      <c r="TL2" s="7">
        <f>COLUMN(TH$11)</f>
        <v>528</v>
      </c>
      <c r="TZ2" s="44">
        <f ca="1">SUM(TZ$11:TZ$103)</f>
        <v>277950</v>
      </c>
      <c r="UA2" s="44">
        <f ca="1">SUM(UA$11:UA$103)</f>
        <v>3926000</v>
      </c>
      <c r="UB2" s="53"/>
      <c r="UF2" s="7">
        <f>COLUMN(UB$11)</f>
        <v>548</v>
      </c>
      <c r="UT2" s="44">
        <f ca="1">SUM(UT$11:UT$103)</f>
        <v>277950</v>
      </c>
      <c r="UU2" s="44">
        <f ca="1">SUM(UU$11:UU$103)</f>
        <v>3926000</v>
      </c>
      <c r="UV2" s="53"/>
      <c r="UZ2" s="7">
        <f>COLUMN(UV$11)</f>
        <v>568</v>
      </c>
      <c r="VN2" s="44">
        <f ca="1">SUM(VN$11:VN$103)</f>
        <v>277950</v>
      </c>
      <c r="VO2" s="44">
        <f ca="1">SUM(VO$11:VO$103)</f>
        <v>3926000</v>
      </c>
      <c r="VP2" s="53"/>
      <c r="VT2" s="7">
        <f>COLUMN(VP$11)</f>
        <v>588</v>
      </c>
      <c r="WH2" s="44">
        <f ca="1">SUM(WH$11:WH$103)</f>
        <v>277950</v>
      </c>
      <c r="WI2" s="44">
        <f ca="1">SUM(WI$11:WI$103)</f>
        <v>3926000</v>
      </c>
      <c r="WJ2" s="53"/>
      <c r="WN2" s="7">
        <f>COLUMN(WJ$11)</f>
        <v>608</v>
      </c>
      <c r="XB2" s="44">
        <f ca="1">SUM(XB$11:XB$103)</f>
        <v>277950</v>
      </c>
      <c r="XC2" s="44">
        <f ca="1">SUM(XC$11:XC$103)</f>
        <v>3926000</v>
      </c>
      <c r="XD2" s="53"/>
      <c r="XH2" s="7">
        <f>COLUMN(XD$11)</f>
        <v>628</v>
      </c>
    </row>
    <row r="3" spans="1:632" x14ac:dyDescent="0.3">
      <c r="E3" s="3" t="str">
        <f>"00"&amp;$R$5&amp;"0"</f>
        <v>000</v>
      </c>
      <c r="F3" s="3" t="s">
        <v>165</v>
      </c>
      <c r="J3">
        <v>0</v>
      </c>
      <c r="L3" t="b">
        <v>1</v>
      </c>
      <c r="M3">
        <f>COLUMN(K3)</f>
        <v>11</v>
      </c>
      <c r="P3" t="s">
        <v>169</v>
      </c>
      <c r="Q3" t="s">
        <v>168</v>
      </c>
      <c r="R3" t="s">
        <v>170</v>
      </c>
      <c r="S3" s="8">
        <f ca="1">COUNTIF(N:N,TRUE)</f>
        <v>5</v>
      </c>
      <c r="T3" s="5">
        <f>J3</f>
        <v>0</v>
      </c>
      <c r="V3" t="b">
        <f>L3</f>
        <v>1</v>
      </c>
      <c r="W3">
        <f>COLUMN(U3)</f>
        <v>21</v>
      </c>
      <c r="Z3" t="s">
        <v>169</v>
      </c>
      <c r="AA3" t="s">
        <v>168</v>
      </c>
      <c r="AB3" t="s">
        <v>170</v>
      </c>
      <c r="AC3" s="8">
        <f ca="1">COUNTIF(X:X,TRUE)</f>
        <v>10</v>
      </c>
      <c r="AD3" s="5">
        <f>T3</f>
        <v>0</v>
      </c>
      <c r="AF3" t="b">
        <f>V3</f>
        <v>1</v>
      </c>
      <c r="AG3">
        <f>COLUMN(AE3)</f>
        <v>31</v>
      </c>
      <c r="AJ3" t="s">
        <v>169</v>
      </c>
      <c r="AK3" t="s">
        <v>168</v>
      </c>
      <c r="AL3" t="s">
        <v>170</v>
      </c>
      <c r="AM3" s="8">
        <f ca="1">COUNTIF(AH:AH,TRUE)</f>
        <v>6</v>
      </c>
      <c r="AN3" s="5">
        <f>AD3</f>
        <v>0</v>
      </c>
      <c r="AP3" t="b">
        <f>AF3</f>
        <v>1</v>
      </c>
      <c r="AQ3">
        <f>COLUMN(AO3)</f>
        <v>41</v>
      </c>
      <c r="AT3" t="s">
        <v>169</v>
      </c>
      <c r="AU3" t="s">
        <v>168</v>
      </c>
      <c r="AV3" t="s">
        <v>170</v>
      </c>
      <c r="AW3" s="8">
        <f ca="1">COUNTIF(AR:AR,TRUE)</f>
        <v>7</v>
      </c>
      <c r="AX3" s="5">
        <f>AN3</f>
        <v>0</v>
      </c>
      <c r="AZ3" t="b">
        <f>AP3</f>
        <v>1</v>
      </c>
      <c r="BA3">
        <f>COLUMN(AY3)</f>
        <v>51</v>
      </c>
      <c r="BD3" t="s">
        <v>169</v>
      </c>
      <c r="BE3" t="s">
        <v>168</v>
      </c>
      <c r="BF3" t="s">
        <v>170</v>
      </c>
      <c r="BG3" s="8">
        <f ca="1">COUNTIF(BB:BB,TRUE)</f>
        <v>6</v>
      </c>
      <c r="BH3" s="5">
        <f>AX3</f>
        <v>0</v>
      </c>
      <c r="BJ3" t="b">
        <f>AZ3</f>
        <v>1</v>
      </c>
      <c r="BK3">
        <f>COLUMN(BI3)</f>
        <v>61</v>
      </c>
      <c r="BN3" t="s">
        <v>169</v>
      </c>
      <c r="BO3" t="s">
        <v>168</v>
      </c>
      <c r="BP3" t="s">
        <v>170</v>
      </c>
      <c r="BQ3" s="8">
        <f ca="1">COUNTIF(BL:BL,TRUE)</f>
        <v>36</v>
      </c>
      <c r="BR3" s="5">
        <f>BH3</f>
        <v>0</v>
      </c>
      <c r="BT3" t="b">
        <f>BJ3</f>
        <v>1</v>
      </c>
      <c r="BU3">
        <f>COLUMN(BS3)</f>
        <v>71</v>
      </c>
      <c r="BX3" t="s">
        <v>169</v>
      </c>
      <c r="BY3" t="s">
        <v>168</v>
      </c>
      <c r="BZ3" t="s">
        <v>170</v>
      </c>
      <c r="CA3" s="8">
        <f ca="1">COUNTIF(BV:BV,TRUE)</f>
        <v>10</v>
      </c>
      <c r="CB3" s="5">
        <f>BR3</f>
        <v>0</v>
      </c>
      <c r="CD3" t="b">
        <f>BT3</f>
        <v>1</v>
      </c>
      <c r="CE3">
        <f>COLUMN(CC3)</f>
        <v>81</v>
      </c>
      <c r="CH3" t="s">
        <v>169</v>
      </c>
      <c r="CI3" t="s">
        <v>168</v>
      </c>
      <c r="CJ3" t="s">
        <v>170</v>
      </c>
      <c r="CK3" s="8">
        <f ca="1">COUNTIF(CF:CF,TRUE)</f>
        <v>20</v>
      </c>
      <c r="CL3" s="5">
        <f>CB3</f>
        <v>0</v>
      </c>
      <c r="CN3" t="b">
        <f>CD3</f>
        <v>1</v>
      </c>
      <c r="CO3">
        <f>COLUMN(CM3)</f>
        <v>91</v>
      </c>
      <c r="CR3" t="s">
        <v>169</v>
      </c>
      <c r="CS3" t="s">
        <v>168</v>
      </c>
      <c r="CT3" t="s">
        <v>170</v>
      </c>
      <c r="CU3" s="8">
        <f ca="1">COUNTIF(CP:CP,TRUE)</f>
        <v>8</v>
      </c>
      <c r="CV3" s="5">
        <f>CL3</f>
        <v>0</v>
      </c>
      <c r="CX3" t="b">
        <f>CN3</f>
        <v>1</v>
      </c>
      <c r="CY3">
        <f>COLUMN(CW3)</f>
        <v>101</v>
      </c>
      <c r="DB3" t="s">
        <v>169</v>
      </c>
      <c r="DC3" t="s">
        <v>168</v>
      </c>
      <c r="DD3" t="s">
        <v>170</v>
      </c>
      <c r="DE3" s="8">
        <f ca="1">COUNTIF(CZ:CZ,TRUE)</f>
        <v>6</v>
      </c>
      <c r="DF3" s="5">
        <f>CV3</f>
        <v>0</v>
      </c>
      <c r="DH3" t="b">
        <f>CX3</f>
        <v>1</v>
      </c>
      <c r="DI3">
        <f>COLUMN(DG3)</f>
        <v>111</v>
      </c>
      <c r="DL3" t="s">
        <v>169</v>
      </c>
      <c r="DM3" t="s">
        <v>168</v>
      </c>
      <c r="DN3" t="s">
        <v>170</v>
      </c>
      <c r="DO3" s="8">
        <f ca="1">COUNTIF(DJ:DJ,TRUE)</f>
        <v>5</v>
      </c>
      <c r="DP3" s="5">
        <f>DF3</f>
        <v>0</v>
      </c>
      <c r="DR3" t="b">
        <f>DH3</f>
        <v>1</v>
      </c>
      <c r="DS3">
        <f>COLUMN(DQ3)</f>
        <v>121</v>
      </c>
      <c r="DV3" t="s">
        <v>169</v>
      </c>
      <c r="DW3" t="s">
        <v>168</v>
      </c>
      <c r="DX3" t="s">
        <v>170</v>
      </c>
      <c r="DY3" s="8">
        <f ca="1">COUNTIF(DT:DT,TRUE)</f>
        <v>15</v>
      </c>
      <c r="DZ3" s="5">
        <f>DP3</f>
        <v>0</v>
      </c>
      <c r="EB3" t="b">
        <f>DR3</f>
        <v>1</v>
      </c>
      <c r="EC3">
        <f>COLUMN(EA3)</f>
        <v>131</v>
      </c>
      <c r="EF3" t="s">
        <v>169</v>
      </c>
      <c r="EG3" t="s">
        <v>168</v>
      </c>
      <c r="EH3" t="s">
        <v>170</v>
      </c>
      <c r="EI3" s="8">
        <f ca="1">COUNTIF(ED:ED,TRUE)</f>
        <v>18</v>
      </c>
      <c r="EJ3" s="5">
        <f>DZ3</f>
        <v>0</v>
      </c>
      <c r="EL3" t="b">
        <f>EB3</f>
        <v>1</v>
      </c>
      <c r="EM3">
        <f>COLUMN(EK3)</f>
        <v>141</v>
      </c>
      <c r="EP3" t="s">
        <v>169</v>
      </c>
      <c r="EQ3" t="s">
        <v>168</v>
      </c>
      <c r="ER3" t="s">
        <v>170</v>
      </c>
      <c r="ES3" s="8">
        <f ca="1">COUNTIF(EN:EN,TRUE)</f>
        <v>4</v>
      </c>
      <c r="ET3" s="5">
        <f>EJ3</f>
        <v>0</v>
      </c>
      <c r="EV3" t="b">
        <f>EL3</f>
        <v>1</v>
      </c>
      <c r="EW3">
        <f>COLUMN(EU3)</f>
        <v>151</v>
      </c>
      <c r="EZ3" t="s">
        <v>169</v>
      </c>
      <c r="FA3" t="s">
        <v>168</v>
      </c>
      <c r="FB3" t="s">
        <v>170</v>
      </c>
      <c r="FC3" s="8">
        <f ca="1">COUNTIF(EX:EX,TRUE)</f>
        <v>5</v>
      </c>
      <c r="FD3" s="5">
        <f>ET3</f>
        <v>0</v>
      </c>
      <c r="FF3" t="b">
        <f>EV3</f>
        <v>1</v>
      </c>
      <c r="FG3">
        <f>COLUMN(FE3)</f>
        <v>161</v>
      </c>
      <c r="FJ3" t="s">
        <v>169</v>
      </c>
      <c r="FK3" t="s">
        <v>168</v>
      </c>
      <c r="FL3" t="s">
        <v>170</v>
      </c>
      <c r="FM3" s="8">
        <f ca="1">COUNTIF(FH:FH,TRUE)</f>
        <v>8</v>
      </c>
      <c r="FN3" s="5">
        <f>FD3</f>
        <v>0</v>
      </c>
      <c r="FP3" t="b">
        <f>FF3</f>
        <v>1</v>
      </c>
      <c r="FQ3">
        <f>COLUMN(FO3)</f>
        <v>171</v>
      </c>
      <c r="FT3" t="s">
        <v>169</v>
      </c>
      <c r="FU3" t="s">
        <v>168</v>
      </c>
      <c r="FV3" t="s">
        <v>170</v>
      </c>
      <c r="FW3" s="8">
        <f ca="1">COUNTIF(FR:FR,TRUE)</f>
        <v>6</v>
      </c>
      <c r="FX3" s="5">
        <f>FN3</f>
        <v>0</v>
      </c>
      <c r="FZ3" t="b">
        <f>FP3</f>
        <v>1</v>
      </c>
      <c r="GA3">
        <f>COLUMN(FY3)</f>
        <v>181</v>
      </c>
      <c r="GD3" t="s">
        <v>169</v>
      </c>
      <c r="GE3" t="s">
        <v>168</v>
      </c>
      <c r="GF3" t="s">
        <v>170</v>
      </c>
      <c r="GG3" s="8">
        <f ca="1">COUNTIF(GB:GB,TRUE)</f>
        <v>13</v>
      </c>
      <c r="GH3" s="5">
        <f>FX3</f>
        <v>0</v>
      </c>
      <c r="GJ3" t="b">
        <f>FZ3</f>
        <v>1</v>
      </c>
      <c r="GK3">
        <f>COLUMN(GI3)</f>
        <v>191</v>
      </c>
      <c r="GN3" t="s">
        <v>169</v>
      </c>
      <c r="GO3" t="s">
        <v>168</v>
      </c>
      <c r="GP3" t="s">
        <v>170</v>
      </c>
      <c r="GQ3" s="8">
        <f ca="1">COUNTIF(GL:GL,TRUE)</f>
        <v>5</v>
      </c>
      <c r="GR3" s="5">
        <f>GH3</f>
        <v>0</v>
      </c>
      <c r="GT3" t="b">
        <f>GJ3</f>
        <v>1</v>
      </c>
      <c r="GU3">
        <f>COLUMN(GS3)</f>
        <v>201</v>
      </c>
      <c r="GX3" t="s">
        <v>169</v>
      </c>
      <c r="GY3" t="s">
        <v>168</v>
      </c>
      <c r="GZ3" t="s">
        <v>170</v>
      </c>
      <c r="HA3" s="8">
        <f ca="1">COUNTIF(GV:GV,TRUE)</f>
        <v>11</v>
      </c>
      <c r="HI3" s="47">
        <v>2</v>
      </c>
      <c r="HJ3">
        <f>INDEX(HJ$1:HJ$2,HI3)</f>
        <v>12</v>
      </c>
      <c r="HL3" s="5">
        <f>GR3</f>
        <v>0</v>
      </c>
      <c r="HN3" t="b">
        <f>GT3</f>
        <v>1</v>
      </c>
      <c r="HO3">
        <f>COLUMN(HM3)</f>
        <v>221</v>
      </c>
      <c r="HR3" t="s">
        <v>169</v>
      </c>
      <c r="HS3" t="s">
        <v>168</v>
      </c>
      <c r="HT3" t="s">
        <v>170</v>
      </c>
      <c r="HU3" s="8">
        <f ca="1">COUNTIF(HP:HP,TRUE)</f>
        <v>10</v>
      </c>
      <c r="HW3" s="32">
        <f>INDEX(VldPour,ValuePour)</f>
        <v>0.6</v>
      </c>
      <c r="IF3" s="52">
        <f>+HL3</f>
        <v>0</v>
      </c>
      <c r="IH3" t="b">
        <f>L3</f>
        <v>1</v>
      </c>
      <c r="II3">
        <f>COLUMN(IG3)</f>
        <v>241</v>
      </c>
      <c r="IR3" s="8">
        <f ca="1">COUNTIF(IJ:IJ,TRUE)</f>
        <v>4</v>
      </c>
      <c r="IZ3" s="52">
        <f>+IF3</f>
        <v>0</v>
      </c>
      <c r="JB3" t="b">
        <f>V3</f>
        <v>1</v>
      </c>
      <c r="JC3">
        <f>COLUMN(JA3)</f>
        <v>261</v>
      </c>
      <c r="JL3" s="8">
        <f ca="1">COUNTIF(JD:JD,TRUE)</f>
        <v>5</v>
      </c>
      <c r="JT3" s="52">
        <f>+IZ3</f>
        <v>0</v>
      </c>
      <c r="JV3" t="b">
        <f>AF3</f>
        <v>1</v>
      </c>
      <c r="JW3">
        <f>COLUMN(JU3)</f>
        <v>281</v>
      </c>
      <c r="KF3" s="8">
        <f ca="1">COUNTIF(JX:JX,TRUE)</f>
        <v>3</v>
      </c>
      <c r="KN3" s="52">
        <f>+JT3</f>
        <v>0</v>
      </c>
      <c r="KP3" t="b">
        <f>AP3</f>
        <v>1</v>
      </c>
      <c r="KQ3">
        <f>COLUMN(KO3)</f>
        <v>301</v>
      </c>
      <c r="KZ3" s="8">
        <f ca="1">COUNTIF(KR:KR,TRUE)</f>
        <v>5</v>
      </c>
      <c r="LH3" s="52">
        <f>+KN3</f>
        <v>0</v>
      </c>
      <c r="LJ3" t="b">
        <f>BJ3</f>
        <v>1</v>
      </c>
      <c r="LK3">
        <f>COLUMN(LI3)</f>
        <v>321</v>
      </c>
      <c r="LT3" s="8">
        <f ca="1">COUNTIF(LL:LL,TRUE)</f>
        <v>3</v>
      </c>
      <c r="MB3" s="52">
        <f>+LH3</f>
        <v>0</v>
      </c>
      <c r="MD3" t="b">
        <f>CD3</f>
        <v>1</v>
      </c>
      <c r="ME3">
        <f>COLUMN(MC3)</f>
        <v>341</v>
      </c>
      <c r="MN3" s="8">
        <f ca="1">COUNTIF(MF:MF,TRUE)</f>
        <v>8</v>
      </c>
      <c r="MV3" s="52">
        <f>+MB3</f>
        <v>0</v>
      </c>
      <c r="MX3" t="b">
        <f>CX3</f>
        <v>1</v>
      </c>
      <c r="MY3">
        <f>COLUMN(MW3)</f>
        <v>361</v>
      </c>
      <c r="NH3" s="8">
        <f ca="1">COUNTIF(MZ:MZ,TRUE)</f>
        <v>6</v>
      </c>
      <c r="NP3" s="52">
        <f>+MV3</f>
        <v>0</v>
      </c>
      <c r="NR3" t="b">
        <f>DR3</f>
        <v>1</v>
      </c>
      <c r="NS3">
        <f>COLUMN(NQ3)</f>
        <v>381</v>
      </c>
      <c r="OB3" s="8">
        <f ca="1">COUNTIF(NT:NT,TRUE)</f>
        <v>7</v>
      </c>
      <c r="OJ3" s="52">
        <f>+NP3</f>
        <v>0</v>
      </c>
      <c r="OL3" t="b">
        <f>EL3</f>
        <v>1</v>
      </c>
      <c r="OM3">
        <f>COLUMN(OK3)</f>
        <v>401</v>
      </c>
      <c r="OV3" s="8">
        <f ca="1">COUNTIF(ON:ON,TRUE)</f>
        <v>5</v>
      </c>
      <c r="PD3" s="52">
        <f>+OJ3</f>
        <v>0</v>
      </c>
      <c r="PF3" t="b">
        <f>FF3</f>
        <v>1</v>
      </c>
      <c r="PG3">
        <f>COLUMN(PE3)</f>
        <v>421</v>
      </c>
      <c r="PP3" s="8">
        <f ca="1">COUNTIF(PH:PH,TRUE)</f>
        <v>4</v>
      </c>
      <c r="PX3" s="52">
        <f>+PD3</f>
        <v>0</v>
      </c>
      <c r="PZ3" t="b">
        <f>FZ3</f>
        <v>1</v>
      </c>
      <c r="QA3">
        <f>COLUMN(PY3)</f>
        <v>441</v>
      </c>
      <c r="QJ3" s="8">
        <f ca="1">COUNTIF(QB:QB,TRUE)</f>
        <v>4</v>
      </c>
      <c r="QR3" s="52">
        <f>+PX3</f>
        <v>0</v>
      </c>
      <c r="QT3" t="b">
        <f>GT3</f>
        <v>1</v>
      </c>
      <c r="QU3">
        <f>COLUMN(QS3)</f>
        <v>461</v>
      </c>
      <c r="RD3" s="8">
        <f ca="1">COUNTIF(QV:QV,TRUE)</f>
        <v>6</v>
      </c>
      <c r="RL3" s="52">
        <f>+QR3</f>
        <v>0</v>
      </c>
      <c r="RN3" t="b">
        <f>HN3</f>
        <v>1</v>
      </c>
      <c r="RO3">
        <f>COLUMN(RM3)</f>
        <v>481</v>
      </c>
      <c r="RX3" s="8">
        <f ca="1">COUNTIF(RP:RP,TRUE)</f>
        <v>9</v>
      </c>
      <c r="SF3" s="52">
        <f>+RL3</f>
        <v>0</v>
      </c>
      <c r="SH3" t="b">
        <f>IH3</f>
        <v>1</v>
      </c>
      <c r="SI3">
        <f>COLUMN(SG3)</f>
        <v>501</v>
      </c>
      <c r="SR3" s="8">
        <f ca="1">COUNTIF(SJ:SJ,TRUE)</f>
        <v>3</v>
      </c>
      <c r="SZ3" s="52">
        <f>+SF3</f>
        <v>0</v>
      </c>
      <c r="TB3" t="b">
        <f>JB3</f>
        <v>1</v>
      </c>
      <c r="TC3">
        <f>COLUMN(TA3)</f>
        <v>521</v>
      </c>
      <c r="TL3" s="8">
        <f ca="1">COUNTIF(TD:TD,TRUE)</f>
        <v>4</v>
      </c>
      <c r="TT3" s="52">
        <f>+SZ3</f>
        <v>0</v>
      </c>
      <c r="TV3" t="b">
        <f>JV3</f>
        <v>1</v>
      </c>
      <c r="TW3">
        <f>COLUMN(TU3)</f>
        <v>541</v>
      </c>
      <c r="UF3" s="8">
        <f ca="1">COUNTIF(TX:TX,TRUE)</f>
        <v>4</v>
      </c>
      <c r="UN3" s="52">
        <f>+TT3</f>
        <v>0</v>
      </c>
      <c r="UP3" t="b">
        <f>KP3</f>
        <v>1</v>
      </c>
      <c r="UQ3">
        <f>COLUMN(UO3)</f>
        <v>561</v>
      </c>
      <c r="UZ3" s="8">
        <f ca="1">COUNTIF(UR:UR,TRUE)</f>
        <v>2</v>
      </c>
      <c r="VH3" s="52">
        <f>+UN3</f>
        <v>0</v>
      </c>
      <c r="VJ3" t="b">
        <f>LJ3</f>
        <v>1</v>
      </c>
      <c r="VK3">
        <f>COLUMN(VI3)</f>
        <v>581</v>
      </c>
      <c r="VT3" s="8">
        <f ca="1">COUNTIF(VL:VL,TRUE)</f>
        <v>5</v>
      </c>
      <c r="WB3" s="52">
        <f>+VH3</f>
        <v>0</v>
      </c>
      <c r="WD3" t="b">
        <f>MD3</f>
        <v>1</v>
      </c>
      <c r="WE3">
        <f>COLUMN(WC3)</f>
        <v>601</v>
      </c>
      <c r="WN3" s="8">
        <f ca="1">COUNTIF(WF:WF,TRUE)</f>
        <v>4</v>
      </c>
      <c r="WV3" s="52">
        <f>+WB3</f>
        <v>0</v>
      </c>
      <c r="WX3" t="b">
        <f>MX3</f>
        <v>1</v>
      </c>
      <c r="WY3">
        <f>COLUMN(WW3)</f>
        <v>621</v>
      </c>
      <c r="XH3" s="8">
        <f ca="1">COUNTIF(WZ:WZ,TRUE)</f>
        <v>5</v>
      </c>
    </row>
    <row r="4" spans="1:632" x14ac:dyDescent="0.3">
      <c r="E4" s="3" t="s">
        <v>166</v>
      </c>
      <c r="F4" s="3" t="s">
        <v>167</v>
      </c>
      <c r="J4" t="str">
        <f>""</f>
        <v/>
      </c>
      <c r="S4" s="7">
        <f ca="1">SUM(S$3,S$1,-1)</f>
        <v>15</v>
      </c>
      <c r="T4" s="5" t="str">
        <f>J4</f>
        <v/>
      </c>
      <c r="AC4" s="7">
        <f ca="1">SUM(AC$3,AC$1,-1)</f>
        <v>20</v>
      </c>
      <c r="AD4" s="5" t="str">
        <f>T4</f>
        <v/>
      </c>
      <c r="AM4" s="7">
        <f ca="1">SUM(AM$3,AM$1,-1)</f>
        <v>16</v>
      </c>
      <c r="AN4" s="5" t="str">
        <f>AD4</f>
        <v/>
      </c>
      <c r="AW4" s="7">
        <f ca="1">SUM(AW$3,AW$1,-1)</f>
        <v>17</v>
      </c>
      <c r="AX4" s="5" t="str">
        <f>AN4</f>
        <v/>
      </c>
      <c r="BG4" s="7">
        <f ca="1">SUM(BG$3,BG$1,-1)</f>
        <v>16</v>
      </c>
      <c r="BH4" s="5" t="str">
        <f>AX4</f>
        <v/>
      </c>
      <c r="BQ4" s="7">
        <f ca="1">SUM(BQ$3,BQ$1,-1)</f>
        <v>46</v>
      </c>
      <c r="BR4" s="5" t="str">
        <f>BH4</f>
        <v/>
      </c>
      <c r="CA4" s="7">
        <f ca="1">SUM(CA$3,CA$1,-1)</f>
        <v>20</v>
      </c>
      <c r="CB4" s="5" t="str">
        <f>BR4</f>
        <v/>
      </c>
      <c r="CK4" s="7">
        <f ca="1">SUM(CK$3,CK$1,-1)</f>
        <v>30</v>
      </c>
      <c r="CL4" s="5" t="str">
        <f>CB4</f>
        <v/>
      </c>
      <c r="CU4" s="7">
        <f ca="1">SUM(CU$3,CU$1,-1)</f>
        <v>18</v>
      </c>
      <c r="CV4" s="5" t="str">
        <f>CL4</f>
        <v/>
      </c>
      <c r="DE4" s="7">
        <f ca="1">SUM(DE$3,DE$1,-1)</f>
        <v>16</v>
      </c>
      <c r="DF4" s="5" t="str">
        <f>CV4</f>
        <v/>
      </c>
      <c r="DO4" s="7">
        <f ca="1">SUM(DO$3,DO$1,-1)</f>
        <v>15</v>
      </c>
      <c r="DP4" s="5" t="str">
        <f>DF4</f>
        <v/>
      </c>
      <c r="DY4" s="7">
        <f ca="1">SUM(DY$3,DY$1,-1)</f>
        <v>25</v>
      </c>
      <c r="DZ4" s="5" t="str">
        <f>DP4</f>
        <v/>
      </c>
      <c r="EI4" s="7">
        <f ca="1">SUM(EI$3,EI$1,-1)</f>
        <v>28</v>
      </c>
      <c r="EJ4" s="5" t="str">
        <f>DZ4</f>
        <v/>
      </c>
      <c r="ES4" s="7">
        <f ca="1">SUM(ES$3,ES$1,-1)</f>
        <v>14</v>
      </c>
      <c r="ET4" s="5" t="str">
        <f>EJ4</f>
        <v/>
      </c>
      <c r="FC4" s="7">
        <f ca="1">SUM(FC$3,FC$1,-1)</f>
        <v>15</v>
      </c>
      <c r="FD4" s="5" t="str">
        <f>ET4</f>
        <v/>
      </c>
      <c r="FM4" s="7">
        <f ca="1">SUM(FM$3,FM$1,-1)</f>
        <v>18</v>
      </c>
      <c r="FN4" s="5" t="str">
        <f>FD4</f>
        <v/>
      </c>
      <c r="FW4" s="7">
        <f ca="1">SUM(FW$3,FW$1,-1)</f>
        <v>16</v>
      </c>
      <c r="FX4" s="5" t="str">
        <f>FN4</f>
        <v/>
      </c>
      <c r="GG4" s="7">
        <f ca="1">SUM(GG$3,GG$1,-1)</f>
        <v>23</v>
      </c>
      <c r="GH4" s="5" t="str">
        <f>FX4</f>
        <v/>
      </c>
      <c r="GQ4" s="7">
        <f ca="1">SUM(GQ$3,GQ$1,-1)</f>
        <v>15</v>
      </c>
      <c r="GR4" s="5" t="str">
        <f>GH4</f>
        <v/>
      </c>
      <c r="HA4" s="7">
        <f ca="1">SUM(HA$3,HA$1,-1)</f>
        <v>21</v>
      </c>
      <c r="HI4" s="46" t="s">
        <v>175</v>
      </c>
      <c r="HJ4" s="46" t="str">
        <f>ADDRESS(0,HJ$3,3,AdrLxCx,$HI4)</f>
        <v>'Analyse Plan de Gamme'!LC12</v>
      </c>
      <c r="HL4" s="5" t="str">
        <f>GR4</f>
        <v/>
      </c>
      <c r="HU4" s="7">
        <f ca="1">SUM(HU$3,HU$1,-1)</f>
        <v>20</v>
      </c>
      <c r="IF4" s="52" t="str">
        <f>+HL4</f>
        <v/>
      </c>
      <c r="IR4" s="7">
        <f ca="1">SUM(IR$3,IR$1,-1)</f>
        <v>14</v>
      </c>
      <c r="IZ4" s="52" t="str">
        <f>+IF4</f>
        <v/>
      </c>
      <c r="JL4" s="7">
        <f ca="1">SUM(JL$3,JL$1,-1)</f>
        <v>15</v>
      </c>
      <c r="JT4" s="52" t="str">
        <f>+IZ4</f>
        <v/>
      </c>
      <c r="KF4" s="7">
        <f ca="1">SUM(KF$3,KF$1,-1)</f>
        <v>13</v>
      </c>
      <c r="KN4" s="52" t="str">
        <f>+JT4</f>
        <v/>
      </c>
      <c r="KZ4" s="7">
        <f ca="1">SUM(KZ$3,KZ$1,-1)</f>
        <v>15</v>
      </c>
      <c r="LH4" s="52" t="str">
        <f>+KN4</f>
        <v/>
      </c>
      <c r="LT4" s="7">
        <f ca="1">SUM(LT$3,LT$1,-1)</f>
        <v>13</v>
      </c>
      <c r="MB4" s="52" t="str">
        <f>+LH4</f>
        <v/>
      </c>
      <c r="MN4" s="7">
        <f ca="1">SUM(MN$3,MN$1,-1)</f>
        <v>18</v>
      </c>
      <c r="MV4" s="52" t="str">
        <f>+MB4</f>
        <v/>
      </c>
      <c r="NH4" s="7">
        <f ca="1">SUM(NH$3,NH$1,-1)</f>
        <v>16</v>
      </c>
      <c r="NP4" s="52" t="str">
        <f>+MV4</f>
        <v/>
      </c>
      <c r="OB4" s="7">
        <f ca="1">SUM(OB$3,OB$1,-1)</f>
        <v>17</v>
      </c>
      <c r="OJ4" s="52" t="str">
        <f>+NP4</f>
        <v/>
      </c>
      <c r="OV4" s="7">
        <f ca="1">SUM(OV$3,OV$1,-1)</f>
        <v>15</v>
      </c>
      <c r="PD4" s="52" t="str">
        <f>+OJ4</f>
        <v/>
      </c>
      <c r="PP4" s="7">
        <f ca="1">SUM(PP$3,PP$1,-1)</f>
        <v>14</v>
      </c>
      <c r="PX4" s="52" t="str">
        <f>+PD4</f>
        <v/>
      </c>
      <c r="QJ4" s="7">
        <f ca="1">SUM(QJ$3,QJ$1,-1)</f>
        <v>14</v>
      </c>
      <c r="QR4" s="52" t="str">
        <f>+PX4</f>
        <v/>
      </c>
      <c r="RD4" s="7">
        <f ca="1">SUM(RD$3,RD$1,-1)</f>
        <v>16</v>
      </c>
      <c r="RL4" s="52" t="str">
        <f>+QR4</f>
        <v/>
      </c>
      <c r="RX4" s="7">
        <f ca="1">SUM(RX$3,RX$1,-1)</f>
        <v>19</v>
      </c>
      <c r="SF4" s="52" t="str">
        <f>+RL4</f>
        <v/>
      </c>
      <c r="SR4" s="7">
        <f ca="1">SUM(SR$3,SR$1,-1)</f>
        <v>13</v>
      </c>
      <c r="SZ4" s="52" t="str">
        <f>+SF4</f>
        <v/>
      </c>
      <c r="TL4" s="7">
        <f ca="1">SUM(TL$3,TL$1,-1)</f>
        <v>14</v>
      </c>
      <c r="TT4" s="52" t="str">
        <f>+SZ4</f>
        <v/>
      </c>
      <c r="UF4" s="7">
        <f ca="1">SUM(UF$3,UF$1,-1)</f>
        <v>14</v>
      </c>
      <c r="UN4" s="52" t="str">
        <f>+TT4</f>
        <v/>
      </c>
      <c r="UZ4" s="7">
        <f ca="1">SUM(UZ$3,UZ$1,-1)</f>
        <v>12</v>
      </c>
      <c r="VH4" s="52" t="str">
        <f>+UN4</f>
        <v/>
      </c>
      <c r="VT4" s="7">
        <f ca="1">SUM(VT$3,VT$1,-1)</f>
        <v>15</v>
      </c>
      <c r="WB4" s="52" t="str">
        <f>+VH4</f>
        <v/>
      </c>
      <c r="WN4" s="7">
        <f ca="1">SUM(WN$3,WN$1,-1)</f>
        <v>14</v>
      </c>
      <c r="WV4" s="52" t="str">
        <f>+WB4</f>
        <v/>
      </c>
      <c r="XH4" s="7">
        <f ca="1">SUM(XH$3,XH$1,-1)</f>
        <v>15</v>
      </c>
    </row>
    <row r="5" spans="1:632" x14ac:dyDescent="0.3">
      <c r="F5" t="str">
        <f>CHAR(255)</f>
        <v>ÿ</v>
      </c>
      <c r="S5" s="9" t="str">
        <f ca="1">ADDRESS(S$1,S$2,,AdrLxCx)&amp;":"&amp;ADDRESS(S$4,S$2,,AdrLxCx)</f>
        <v>L11C15:L15C15</v>
      </c>
      <c r="AC5" s="9" t="str">
        <f ca="1">ADDRESS(AC$1,AC$2,,AdrLxCx)&amp;":"&amp;ADDRESS(AC$4,AC$2,,AdrLxCx)</f>
        <v>L11C25:L20C25</v>
      </c>
      <c r="AM5" s="9" t="str">
        <f ca="1">ADDRESS(AM$1,AM$2,,AdrLxCx)&amp;":"&amp;ADDRESS(AM$4,AM$2,,AdrLxCx)</f>
        <v>L11C35:L16C35</v>
      </c>
      <c r="AW5" s="9" t="str">
        <f ca="1">ADDRESS(AW$1,AW$2,,AdrLxCx)&amp;":"&amp;ADDRESS(AW$4,AW$2,,AdrLxCx)</f>
        <v>L11C45:L17C45</v>
      </c>
      <c r="BG5" s="9" t="str">
        <f ca="1">ADDRESS(BG$1,BG$2,,AdrLxCx)&amp;":"&amp;ADDRESS(BG$4,BG$2,,AdrLxCx)</f>
        <v>L11C55:L16C55</v>
      </c>
      <c r="BQ5" s="9" t="str">
        <f ca="1">ADDRESS(BQ$1,BQ$2,,AdrLxCx)&amp;":"&amp;ADDRESS(BQ$4,BQ$2,,AdrLxCx)</f>
        <v>L11C65:L46C65</v>
      </c>
      <c r="CA5" s="9" t="str">
        <f ca="1">ADDRESS(CA$1,CA$2,,AdrLxCx)&amp;":"&amp;ADDRESS(CA$4,CA$2,,AdrLxCx)</f>
        <v>L11C75:L20C75</v>
      </c>
      <c r="CK5" s="9" t="str">
        <f ca="1">ADDRESS(CK$1,CK$2,,AdrLxCx)&amp;":"&amp;ADDRESS(CK$4,CK$2,,AdrLxCx)</f>
        <v>L11C85:L30C85</v>
      </c>
      <c r="CU5" s="9" t="str">
        <f ca="1">ADDRESS(CU$1,CU$2,,AdrLxCx)&amp;":"&amp;ADDRESS(CU$4,CU$2,,AdrLxCx)</f>
        <v>L11C95:L18C95</v>
      </c>
      <c r="DE5" s="9" t="str">
        <f ca="1">ADDRESS(DE$1,DE$2,,AdrLxCx)&amp;":"&amp;ADDRESS(DE$4,DE$2,,AdrLxCx)</f>
        <v>L11C105:L16C105</v>
      </c>
      <c r="DO5" s="9" t="str">
        <f ca="1">ADDRESS(DO$1,DO$2,,AdrLxCx)&amp;":"&amp;ADDRESS(DO$4,DO$2,,AdrLxCx)</f>
        <v>L11C115:L15C115</v>
      </c>
      <c r="DY5" s="9" t="str">
        <f ca="1">ADDRESS(DY$1,DY$2,,AdrLxCx)&amp;":"&amp;ADDRESS(DY$4,DY$2,,AdrLxCx)</f>
        <v>L11C125:L25C125</v>
      </c>
      <c r="EI5" s="9" t="str">
        <f ca="1">ADDRESS(EI$1,EI$2,,AdrLxCx)&amp;":"&amp;ADDRESS(EI$4,EI$2,,AdrLxCx)</f>
        <v>L11C135:L28C135</v>
      </c>
      <c r="ES5" s="9" t="str">
        <f ca="1">ADDRESS(ES$1,ES$2,,AdrLxCx)&amp;":"&amp;ADDRESS(ES$4,ES$2,,AdrLxCx)</f>
        <v>L11C145:L14C145</v>
      </c>
      <c r="FC5" s="9" t="str">
        <f ca="1">ADDRESS(FC$1,FC$2,,AdrLxCx)&amp;":"&amp;ADDRESS(FC$4,FC$2,,AdrLxCx)</f>
        <v>L11C155:L15C155</v>
      </c>
      <c r="FM5" s="9" t="str">
        <f ca="1">ADDRESS(FM$1,FM$2,,AdrLxCx)&amp;":"&amp;ADDRESS(FM$4,FM$2,,AdrLxCx)</f>
        <v>L11C165:L18C165</v>
      </c>
      <c r="FW5" s="9" t="str">
        <f ca="1">ADDRESS(FW$1,FW$2,,AdrLxCx)&amp;":"&amp;ADDRESS(FW$4,FW$2,,AdrLxCx)</f>
        <v>L11C175:L16C175</v>
      </c>
      <c r="GG5" s="9" t="str">
        <f ca="1">ADDRESS(GG$1,GG$2,,AdrLxCx)&amp;":"&amp;ADDRESS(GG$4,GG$2,,AdrLxCx)</f>
        <v>L11C185:L23C185</v>
      </c>
      <c r="GQ5" s="9" t="str">
        <f ca="1">ADDRESS(GQ$1,GQ$2,,AdrLxCx)&amp;":"&amp;ADDRESS(GQ$4,GQ$2,,AdrLxCx)</f>
        <v>L11C195:L15C195</v>
      </c>
      <c r="HA5" s="9" t="str">
        <f ca="1">ADDRESS(HA$1,HA$2,,AdrLxCx)&amp;":"&amp;ADDRESS(HA$4,HA$2,,AdrLxCx)</f>
        <v>L11C205:L21C205</v>
      </c>
      <c r="HL5" s="42"/>
      <c r="HO5" s="3" t="s">
        <v>166</v>
      </c>
      <c r="HU5" s="9" t="str">
        <f ca="1">ADDRESS(HU$1,HU$2,,AdrLxCx)&amp;":"&amp;ADDRESS(HU$4,HU$2,,AdrLxCx)</f>
        <v>L11C225:L20C225</v>
      </c>
      <c r="IF5" s="52" t="b">
        <v>0</v>
      </c>
      <c r="IR5" s="9" t="str">
        <f ca="1">ADDRESS(IR$1,IR$2,,AdrLxCx)&amp;":"&amp;ADDRESS(IR$4,IR$2,,AdrLxCx)</f>
        <v>L11C248:L14C248</v>
      </c>
      <c r="IZ5" s="52" t="b">
        <v>0</v>
      </c>
      <c r="JL5" s="9" t="str">
        <f ca="1">ADDRESS(JL$1,JL$2,,AdrLxCx)&amp;":"&amp;ADDRESS(JL$4,JL$2,,AdrLxCx)</f>
        <v>L11C268:L15C268</v>
      </c>
      <c r="JT5" s="52" t="b">
        <v>0</v>
      </c>
      <c r="KF5" s="9" t="str">
        <f ca="1">ADDRESS(KF$1,KF$2,,AdrLxCx)&amp;":"&amp;ADDRESS(KF$4,KF$2,,AdrLxCx)</f>
        <v>L11C288:L13C288</v>
      </c>
      <c r="KN5" s="52" t="b">
        <v>0</v>
      </c>
      <c r="KZ5" s="9" t="str">
        <f ca="1">ADDRESS(KZ$1,KZ$2,,AdrLxCx)&amp;":"&amp;ADDRESS(KZ$4,KZ$2,,AdrLxCx)</f>
        <v>L11C308:L15C308</v>
      </c>
      <c r="LH5" s="52" t="b">
        <v>0</v>
      </c>
      <c r="LT5" s="9" t="str">
        <f ca="1">ADDRESS(LT$1,LT$2,,AdrLxCx)&amp;":"&amp;ADDRESS(LT$4,LT$2,,AdrLxCx)</f>
        <v>L11C328:L13C328</v>
      </c>
      <c r="MB5" s="52" t="b">
        <v>0</v>
      </c>
      <c r="MN5" s="9" t="str">
        <f ca="1">ADDRESS(MN$1,MN$2,,AdrLxCx)&amp;":"&amp;ADDRESS(MN$4,MN$2,,AdrLxCx)</f>
        <v>L11C348:L18C348</v>
      </c>
      <c r="MV5" s="52" t="b">
        <v>0</v>
      </c>
      <c r="NH5" s="9" t="str">
        <f ca="1">ADDRESS(NH$1,NH$2,,AdrLxCx)&amp;":"&amp;ADDRESS(NH$4,NH$2,,AdrLxCx)</f>
        <v>L11C368:L16C368</v>
      </c>
      <c r="NP5" s="52" t="b">
        <v>0</v>
      </c>
      <c r="OB5" s="9" t="str">
        <f ca="1">ADDRESS(OB$1,OB$2,,AdrLxCx)&amp;":"&amp;ADDRESS(OB$4,OB$2,,AdrLxCx)</f>
        <v>L11C388:L17C388</v>
      </c>
      <c r="OJ5" s="52" t="b">
        <v>0</v>
      </c>
      <c r="OV5" s="9" t="str">
        <f ca="1">ADDRESS(OV$1,OV$2,,AdrLxCx)&amp;":"&amp;ADDRESS(OV$4,OV$2,,AdrLxCx)</f>
        <v>L11C408:L15C408</v>
      </c>
      <c r="PD5" s="52" t="b">
        <v>0</v>
      </c>
      <c r="PP5" s="9" t="str">
        <f ca="1">ADDRESS(PP$1,PP$2,,AdrLxCx)&amp;":"&amp;ADDRESS(PP$4,PP$2,,AdrLxCx)</f>
        <v>L11C428:L14C428</v>
      </c>
      <c r="PX5" s="52" t="b">
        <v>0</v>
      </c>
      <c r="QJ5" s="9" t="str">
        <f ca="1">ADDRESS(QJ$1,QJ$2,,AdrLxCx)&amp;":"&amp;ADDRESS(QJ$4,QJ$2,,AdrLxCx)</f>
        <v>L11C448:L14C448</v>
      </c>
      <c r="QR5" s="52" t="b">
        <v>0</v>
      </c>
      <c r="RD5" s="9" t="str">
        <f ca="1">ADDRESS(RD$1,RD$2,,AdrLxCx)&amp;":"&amp;ADDRESS(RD$4,RD$2,,AdrLxCx)</f>
        <v>L11C468:L16C468</v>
      </c>
      <c r="RL5" s="52" t="b">
        <v>0</v>
      </c>
      <c r="RX5" s="9" t="str">
        <f ca="1">ADDRESS(RX$1,RX$2,,AdrLxCx)&amp;":"&amp;ADDRESS(RX$4,RX$2,,AdrLxCx)</f>
        <v>L11C488:L19C488</v>
      </c>
      <c r="SF5" s="52" t="b">
        <v>0</v>
      </c>
      <c r="SR5" s="9" t="str">
        <f ca="1">ADDRESS(SR$1,SR$2,,AdrLxCx)&amp;":"&amp;ADDRESS(SR$4,SR$2,,AdrLxCx)</f>
        <v>L11C508:L13C508</v>
      </c>
      <c r="SZ5" s="52" t="b">
        <v>0</v>
      </c>
      <c r="TL5" s="9" t="str">
        <f ca="1">ADDRESS(TL$1,TL$2,,AdrLxCx)&amp;":"&amp;ADDRESS(TL$4,TL$2,,AdrLxCx)</f>
        <v>L11C528:L14C528</v>
      </c>
      <c r="TT5" s="52" t="b">
        <v>0</v>
      </c>
      <c r="UF5" s="9" t="str">
        <f ca="1">ADDRESS(UF$1,UF$2,,AdrLxCx)&amp;":"&amp;ADDRESS(UF$4,UF$2,,AdrLxCx)</f>
        <v>L11C548:L14C548</v>
      </c>
      <c r="UN5" s="52" t="b">
        <v>0</v>
      </c>
      <c r="UZ5" s="9" t="str">
        <f ca="1">ADDRESS(UZ$1,UZ$2,,AdrLxCx)&amp;":"&amp;ADDRESS(UZ$4,UZ$2,,AdrLxCx)</f>
        <v>L11C568:L12C568</v>
      </c>
      <c r="VH5" s="52" t="b">
        <v>0</v>
      </c>
      <c r="VT5" s="9" t="str">
        <f ca="1">ADDRESS(VT$1,VT$2,,AdrLxCx)&amp;":"&amp;ADDRESS(VT$4,VT$2,,AdrLxCx)</f>
        <v>L11C588:L15C588</v>
      </c>
      <c r="WB5" s="52" t="b">
        <v>0</v>
      </c>
      <c r="WN5" s="9" t="str">
        <f ca="1">ADDRESS(WN$1,WN$2,,AdrLxCx)&amp;":"&amp;ADDRESS(WN$4,WN$2,,AdrLxCx)</f>
        <v>L11C608:L14C608</v>
      </c>
      <c r="WV5" s="52" t="b">
        <v>0</v>
      </c>
      <c r="XH5" s="9" t="str">
        <f ca="1">ADDRESS(XH$1,XH$2,,AdrLxCx)&amp;":"&amp;ADDRESS(XH$4,XH$2,,AdrLxCx)</f>
        <v>L11C628:L15C628</v>
      </c>
    </row>
    <row r="6" spans="1:632" x14ac:dyDescent="0.3">
      <c r="S6">
        <v>65</v>
      </c>
      <c r="AC6">
        <f>+S6+1</f>
        <v>66</v>
      </c>
      <c r="AM6">
        <f>+AC6+1</f>
        <v>67</v>
      </c>
      <c r="AW6">
        <f>+AM6+1</f>
        <v>68</v>
      </c>
      <c r="BG6">
        <f>+AW6+1</f>
        <v>69</v>
      </c>
      <c r="BQ6">
        <f>+BG6+1</f>
        <v>70</v>
      </c>
      <c r="CA6">
        <f>+BQ6+1</f>
        <v>71</v>
      </c>
      <c r="CK6">
        <f>+CA6+1</f>
        <v>72</v>
      </c>
      <c r="CU6">
        <f>+CK6+1</f>
        <v>73</v>
      </c>
      <c r="DE6">
        <f>+CU6+1</f>
        <v>74</v>
      </c>
      <c r="DO6">
        <f>+DE6+1</f>
        <v>75</v>
      </c>
      <c r="DY6">
        <f>+DO6+1</f>
        <v>76</v>
      </c>
      <c r="EI6">
        <f>+DY6+1</f>
        <v>77</v>
      </c>
      <c r="ES6">
        <f>+EI6+1</f>
        <v>78</v>
      </c>
      <c r="FC6">
        <f>+ES6+1</f>
        <v>79</v>
      </c>
      <c r="FM6">
        <f>+FC6+1</f>
        <v>80</v>
      </c>
      <c r="FW6">
        <f>+FM6+1</f>
        <v>81</v>
      </c>
      <c r="GG6">
        <f>+FW6+1</f>
        <v>82</v>
      </c>
      <c r="GQ6">
        <f>+GG6+1</f>
        <v>83</v>
      </c>
      <c r="HA6">
        <f>+GQ6+1</f>
        <v>84</v>
      </c>
      <c r="HO6">
        <v>4.4000000000000004</v>
      </c>
      <c r="HU6">
        <f>+HK6+1</f>
        <v>1</v>
      </c>
    </row>
    <row r="7" spans="1:632" x14ac:dyDescent="0.3">
      <c r="S7" t="str">
        <f>CHAR(S6)</f>
        <v>A</v>
      </c>
      <c r="AC7" t="str">
        <f>CHAR(AC6)</f>
        <v>B</v>
      </c>
      <c r="AM7" t="str">
        <f>CHAR(AM6)</f>
        <v>C</v>
      </c>
      <c r="AW7" t="str">
        <f>CHAR(AW6)</f>
        <v>D</v>
      </c>
      <c r="BG7" t="str">
        <f>CHAR(BG6)</f>
        <v>E</v>
      </c>
      <c r="BQ7" t="str">
        <f>CHAR(BQ6)</f>
        <v>F</v>
      </c>
      <c r="CA7" t="str">
        <f>CHAR(CA6)</f>
        <v>G</v>
      </c>
      <c r="CK7" t="str">
        <f>CHAR(CK6)</f>
        <v>H</v>
      </c>
      <c r="CU7" t="str">
        <f>CHAR(CU6)</f>
        <v>I</v>
      </c>
      <c r="DE7" t="str">
        <f>CHAR(DE6)</f>
        <v>J</v>
      </c>
      <c r="DO7" t="str">
        <f>CHAR(DO6)</f>
        <v>K</v>
      </c>
      <c r="DY7" t="str">
        <f>CHAR(DY6)</f>
        <v>L</v>
      </c>
      <c r="EI7" t="str">
        <f>CHAR(EI6)</f>
        <v>M</v>
      </c>
      <c r="ES7" t="str">
        <f>CHAR(ES6)</f>
        <v>N</v>
      </c>
      <c r="FC7" t="str">
        <f>CHAR(FC6)</f>
        <v>O</v>
      </c>
      <c r="FM7" t="str">
        <f>CHAR(FM6)</f>
        <v>P</v>
      </c>
      <c r="FW7" t="str">
        <f>CHAR(FW6)</f>
        <v>Q</v>
      </c>
      <c r="GG7" t="str">
        <f>CHAR(GG6)</f>
        <v>R</v>
      </c>
      <c r="GQ7" t="str">
        <f>CHAR(GQ6)</f>
        <v>S</v>
      </c>
      <c r="HA7" t="str">
        <f>CHAR(HA6)</f>
        <v>T</v>
      </c>
      <c r="HG7" t="str">
        <f>'Analyse Plan de Gamme'!$K$10</f>
        <v>QUANTITE
M2/ML/PC</v>
      </c>
      <c r="HH7" t="str">
        <f>'Analyse Plan de Gamme'!$L$10</f>
        <v>CA VENTE
€ HT</v>
      </c>
      <c r="HO7" t="str">
        <f>MID(HO$6,2,1)</f>
        <v>,</v>
      </c>
      <c r="HU7" t="str">
        <f>CHAR(HU6)</f>
        <v>_x0001_</v>
      </c>
    </row>
    <row r="10" spans="1:632" x14ac:dyDescent="0.3">
      <c r="A10">
        <f ca="1">0*RAND()</f>
        <v>0</v>
      </c>
      <c r="R10" s="4"/>
      <c r="AB10" s="4"/>
      <c r="AL10" s="4"/>
      <c r="AV10" s="4"/>
      <c r="BF10" s="4"/>
      <c r="BP10" s="4"/>
      <c r="BZ10" s="4"/>
      <c r="CJ10" s="4"/>
      <c r="CT10" s="4"/>
      <c r="DD10" s="4"/>
      <c r="DN10" s="4"/>
      <c r="DX10" s="4"/>
      <c r="EH10" s="4"/>
      <c r="ER10" s="4"/>
      <c r="FB10" s="4"/>
      <c r="FL10" s="4"/>
      <c r="FV10" s="4"/>
      <c r="GF10" s="4"/>
      <c r="GP10" s="4"/>
      <c r="GZ10" s="4"/>
      <c r="HT10" s="4"/>
    </row>
    <row r="11" spans="1:632" x14ac:dyDescent="0.3">
      <c r="A11">
        <f ca="1">A10+1</f>
        <v>1</v>
      </c>
      <c r="J11" s="6" t="str">
        <f>IF('Analyse Plan de Gamme'!$N11=0,N_D,'Analyse Plan de Gamme'!$N11)</f>
        <v>EN GAMME</v>
      </c>
      <c r="K11" t="b">
        <f>ISNA(MATCH(J11,J$1:J10,0))</f>
        <v>1</v>
      </c>
      <c r="L11">
        <f t="shared" ref="L11:L19" ca="1" si="0">MATCH(L$3,INDIRECT(M11,AdrLxCx),0)+L10</f>
        <v>11</v>
      </c>
      <c r="M11" t="str">
        <f t="shared" ref="M11:M19" si="1">ADDRESS(L10+1,M$3,,AdrLxCx)&amp;":"&amp;ADDRESS(AdrMaxLig,M$3,,AdrLxCx)</f>
        <v>L1C11:L1048576C11</v>
      </c>
      <c r="N11" t="b">
        <f ca="1">NOT(ISNA(L11))</f>
        <v>1</v>
      </c>
      <c r="O11" t="str">
        <f ca="1">IF(N11,INDEX(J:J,L11),$F$5)</f>
        <v>EN GAMME</v>
      </c>
      <c r="P11">
        <f t="shared" ref="P11:P19" ca="1" si="2">IF(N11,COUNTIF(INDIRECT(S$5,AdrLxCx),$F$4&amp;O11),AdrMaxLig)</f>
        <v>4</v>
      </c>
      <c r="Q11">
        <f ca="1">MATCH($A11,P:P,0)</f>
        <v>15</v>
      </c>
      <c r="R11" s="4" t="str">
        <f t="shared" ref="R11:R19" ca="1" si="3">IF(N11,INDEX(O:O,Q11),"")</f>
        <v xml:space="preserve"> ... </v>
      </c>
      <c r="T11" s="6" t="str">
        <f>IF('Analyse Plan de Gamme'!$P11=0,N_D,'Analyse Plan de Gamme'!$P11)</f>
        <v>GCE TM</v>
      </c>
      <c r="U11" t="b">
        <f>ISNA(MATCH(T11,T$1:T10,0))</f>
        <v>1</v>
      </c>
      <c r="V11">
        <f t="shared" ref="V11:V19" ca="1" si="4">MATCH(V$3,INDIRECT(W11,AdrLxCx),0)+V10</f>
        <v>11</v>
      </c>
      <c r="W11" t="str">
        <f t="shared" ref="W11:W19" si="5">ADDRESS(V10+1,W$3,,AdrLxCx)&amp;":"&amp;ADDRESS(AdrMaxLig,W$3,,AdrLxCx)</f>
        <v>L1C21:L1048576C21</v>
      </c>
      <c r="X11" t="b">
        <f ca="1">NOT(ISNA(V11))</f>
        <v>1</v>
      </c>
      <c r="Y11" t="str">
        <f t="shared" ref="Y11:Y19" ca="1" si="6">IF(X11,INDEX(T:T,V11),$F$5)</f>
        <v>GCE TM</v>
      </c>
      <c r="Z11">
        <f t="shared" ref="Z11:Z19" ca="1" si="7">IF(X11,COUNTIF(INDIRECT(AC$5,AdrLxCx),$F$4&amp;Y11),AdrMaxLig)</f>
        <v>8</v>
      </c>
      <c r="AA11">
        <f t="shared" ref="AA11:AA19" ca="1" si="8">MATCH($A11,Z:Z,0)</f>
        <v>16</v>
      </c>
      <c r="AB11" s="4" t="str">
        <f t="shared" ref="AB11:AB19" ca="1" si="9">IF(X11,INDEX(Y:Y,AA11),"")</f>
        <v xml:space="preserve"> ... </v>
      </c>
      <c r="AD11" s="6" t="str">
        <f>IF('Analyse Plan de Gamme'!$W11=0,N_D,'Analyse Plan de Gamme'!$W11)</f>
        <v>BIa (E&lt;0.5%)</v>
      </c>
      <c r="AE11" t="b">
        <f>ISNA(MATCH(AD11,AD$1:AD10,0))</f>
        <v>1</v>
      </c>
      <c r="AF11">
        <f t="shared" ref="AF11:AF19" ca="1" si="10">MATCH(AF$3,INDIRECT(AG11,AdrLxCx),0)+AF10</f>
        <v>11</v>
      </c>
      <c r="AG11" t="str">
        <f t="shared" ref="AG11:AG19" si="11">ADDRESS(AF10+1,AG$3,,AdrLxCx)&amp;":"&amp;ADDRESS(AdrMaxLig,AG$3,,AdrLxCx)</f>
        <v>L1C31:L1048576C31</v>
      </c>
      <c r="AH11" t="b">
        <f ca="1">NOT(ISNA(AF11))</f>
        <v>1</v>
      </c>
      <c r="AI11" t="str">
        <f t="shared" ref="AI11:AI19" ca="1" si="12">IF(AH11,INDEX(AD:AD,AF11),$F$5)</f>
        <v>BIa (E&lt;0.5%)</v>
      </c>
      <c r="AJ11">
        <f t="shared" ref="AJ11:AJ19" ca="1" si="13">IF(AH11,COUNTIF(INDIRECT(AM$5,AdrLxCx),$F$4&amp;AI11),AdrMaxLig)</f>
        <v>2</v>
      </c>
      <c r="AK11">
        <f t="shared" ref="AK11:AK19" ca="1" si="14">MATCH($A11,AJ:AJ,0)</f>
        <v>14</v>
      </c>
      <c r="AL11" s="4" t="str">
        <f t="shared" ref="AL11:AL19" ca="1" si="15">IF(AH11,INDEX(AI:AI,AK11),"")</f>
        <v xml:space="preserve"> ... </v>
      </c>
      <c r="AN11" s="6" t="str">
        <f>IF('Analyse Plan de Gamme'!$AH11=0,N_D,'Analyse Plan de Gamme'!$AH11)</f>
        <v>PEI IV</v>
      </c>
      <c r="AO11" t="b">
        <f>ISNA(MATCH(AN11,AN$1:AN10,0))</f>
        <v>1</v>
      </c>
      <c r="AP11">
        <f t="shared" ref="AP11:AP19" ca="1" si="16">MATCH(AP$3,INDIRECT(AQ11,AdrLxCx),0)+AP10</f>
        <v>11</v>
      </c>
      <c r="AQ11" t="str">
        <f t="shared" ref="AQ11:AQ19" si="17">ADDRESS(AP10+1,AQ$3,,AdrLxCx)&amp;":"&amp;ADDRESS(AdrMaxLig,AQ$3,,AdrLxCx)</f>
        <v>L1C41:L1048576C41</v>
      </c>
      <c r="AR11" t="b">
        <f ca="1">NOT(ISNA(AP11))</f>
        <v>1</v>
      </c>
      <c r="AS11" t="str">
        <f t="shared" ref="AS11:AS19" ca="1" si="18">IF(AR11,INDEX(AN:AN,AP11),$F$5)</f>
        <v>PEI IV</v>
      </c>
      <c r="AT11">
        <f t="shared" ref="AT11:AT19" ca="1" si="19">IF(AR11,COUNTIF(INDIRECT(AW$5,AdrLxCx),$F$4&amp;AS11),AdrMaxLig)</f>
        <v>6</v>
      </c>
      <c r="AU11">
        <f t="shared" ref="AU11:AU19" ca="1" si="20">MATCH($A11,AT:AT,0)</f>
        <v>12</v>
      </c>
      <c r="AV11" s="4" t="str">
        <f t="shared" ref="AV11:AV19" ca="1" si="21">IF(AR11,INDEX(AS:AS,AU11),"")</f>
        <v xml:space="preserve"> ... </v>
      </c>
      <c r="AX11" s="6" t="str">
        <f>IF('Analyse Plan de Gamme'!$AT11=0,N_D,'Analyse Plan de Gamme'!$AT11)</f>
        <v>U3 P3</v>
      </c>
      <c r="AY11" t="b">
        <f>ISNA(MATCH(AX11,AX$1:AX10,0))</f>
        <v>1</v>
      </c>
      <c r="AZ11">
        <f t="shared" ref="AZ11:AZ19" ca="1" si="22">MATCH(AZ$3,INDIRECT(BA11,AdrLxCx),0)+AZ10</f>
        <v>11</v>
      </c>
      <c r="BA11" t="str">
        <f t="shared" ref="BA11:BA19" si="23">ADDRESS(AZ10+1,BA$3,,AdrLxCx)&amp;":"&amp;ADDRESS(AdrMaxLig,BA$3,,AdrLxCx)</f>
        <v>L1C51:L1048576C51</v>
      </c>
      <c r="BB11" t="b">
        <f ca="1">NOT(ISNA(AZ11))</f>
        <v>1</v>
      </c>
      <c r="BC11" t="str">
        <f t="shared" ref="BC11:BC19" ca="1" si="24">IF(BB11,INDEX(AX:AX,AZ11),$F$5)</f>
        <v>U3 P3</v>
      </c>
      <c r="BD11">
        <f t="shared" ref="BD11:BD19" ca="1" si="25">IF(BB11,COUNTIF(INDIRECT(BG$5,AdrLxCx),$F$4&amp;BC11),AdrMaxLig)</f>
        <v>3</v>
      </c>
      <c r="BE11">
        <f t="shared" ref="BE11:BE19" ca="1" si="26">MATCH($A11,BD:BD,0)</f>
        <v>12</v>
      </c>
      <c r="BF11" s="4" t="str">
        <f t="shared" ref="BF11:BF19" ca="1" si="27">IF(BB11,INDEX(BC:BC,BE11),"")</f>
        <v xml:space="preserve"> ... </v>
      </c>
      <c r="BH11" s="6" t="str">
        <f>IF('Analyse Plan de Gamme'!$BF11=0,N_D,'Analyse Plan de Gamme'!$BF11)</f>
        <v>45X45</v>
      </c>
      <c r="BI11" t="b">
        <f>ISNA(MATCH(BH11,BH$1:BH10,0))</f>
        <v>1</v>
      </c>
      <c r="BJ11">
        <f t="shared" ref="BJ11:BJ19" ca="1" si="28">MATCH(BJ$3,INDIRECT(BK11,AdrLxCx),0)+BJ10</f>
        <v>11</v>
      </c>
      <c r="BK11" t="str">
        <f t="shared" ref="BK11:BK19" si="29">ADDRESS(BJ10+1,BK$3,,AdrLxCx)&amp;":"&amp;ADDRESS(AdrMaxLig,BK$3,,AdrLxCx)</f>
        <v>L1C61:L1048576C61</v>
      </c>
      <c r="BL11" t="b">
        <f ca="1">NOT(ISNA(BJ11))</f>
        <v>1</v>
      </c>
      <c r="BM11" t="str">
        <f t="shared" ref="BM11:BM19" ca="1" si="30">IF(BL11,INDEX(BH:BH,BJ11),$F$5)</f>
        <v>45X45</v>
      </c>
      <c r="BN11">
        <f t="shared" ref="BN11:BN19" ca="1" si="31">IF(BL11,COUNTIF(INDIRECT(BQ$5,AdrLxCx),$F$4&amp;BM11),AdrMaxLig)</f>
        <v>28</v>
      </c>
      <c r="BO11">
        <f t="shared" ref="BO11:BO19" ca="1" si="32">MATCH($A11,BN:BN,0)</f>
        <v>19</v>
      </c>
      <c r="BP11" s="4" t="str">
        <f t="shared" ref="BP11:BP19" ca="1" si="33">IF(BL11,INDEX(BM:BM,BO11),"")</f>
        <v xml:space="preserve"> ... </v>
      </c>
      <c r="BR11" s="6" t="str">
        <f>IF('Analyse Plan de Gamme'!$BG11=0,N_D,'Analyse Plan de Gamme'!$BG11)</f>
        <v>SOL INT</v>
      </c>
      <c r="BS11" t="b">
        <f>ISNA(MATCH(BR11,BR$1:BR10,0))</f>
        <v>1</v>
      </c>
      <c r="BT11">
        <f t="shared" ref="BT11:BT19" ca="1" si="34">MATCH(BT$3,INDIRECT(BU11,AdrLxCx),0)+BT10</f>
        <v>11</v>
      </c>
      <c r="BU11" t="str">
        <f t="shared" ref="BU11:BU19" si="35">ADDRESS(BT10+1,BU$3,,AdrLxCx)&amp;":"&amp;ADDRESS(AdrMaxLig,BU$3,,AdrLxCx)</f>
        <v>L1C71:L1048576C71</v>
      </c>
      <c r="BV11" t="b">
        <f ca="1">NOT(ISNA(BT11))</f>
        <v>1</v>
      </c>
      <c r="BW11" t="str">
        <f t="shared" ref="BW11:BW19" ca="1" si="36">IF(BV11,INDEX(BR:BR,BT11),$F$5)</f>
        <v>SOL INT</v>
      </c>
      <c r="BX11">
        <f t="shared" ref="BX11:BX19" ca="1" si="37">IF(BV11,COUNTIF(INDIRECT(CA$5,AdrLxCx),$F$4&amp;BW11),AdrMaxLig)</f>
        <v>8</v>
      </c>
      <c r="BY11">
        <f t="shared" ref="BY11:BY19" ca="1" si="38">MATCH($A11,BX:BX,0)</f>
        <v>17</v>
      </c>
      <c r="BZ11" s="4" t="str">
        <f t="shared" ref="BZ11:BZ19" ca="1" si="39">IF(BV11,INDEX(BW:BW,BY11),"")</f>
        <v xml:space="preserve"> ... </v>
      </c>
      <c r="CB11" s="6" t="str">
        <f>IF('Analyse Plan de Gamme'!$BH11=0,N_D,'Analyse Plan de Gamme'!$BH11)</f>
        <v>CIMENT</v>
      </c>
      <c r="CC11" t="b">
        <f>ISNA(MATCH(CB11,CB$1:CB10,0))</f>
        <v>1</v>
      </c>
      <c r="CD11">
        <f t="shared" ref="CD11:CD19" ca="1" si="40">MATCH(CD$3,INDIRECT(CE11,AdrLxCx),0)+CD10</f>
        <v>11</v>
      </c>
      <c r="CE11" t="str">
        <f t="shared" ref="CE11:CE19" si="41">ADDRESS(CD10+1,CE$3,,AdrLxCx)&amp;":"&amp;ADDRESS(AdrMaxLig,CE$3,,AdrLxCx)</f>
        <v>L1C81:L1048576C81</v>
      </c>
      <c r="CF11" t="b">
        <f ca="1">NOT(ISNA(CD11))</f>
        <v>1</v>
      </c>
      <c r="CG11" t="str">
        <f t="shared" ref="CG11:CG19" ca="1" si="42">IF(CF11,INDEX(CB:CB,CD11),$F$5)</f>
        <v>CIMENT</v>
      </c>
      <c r="CH11">
        <f t="shared" ref="CH11:CH19" ca="1" si="43">IF(CF11,COUNTIF(INDIRECT(CK$5,AdrLxCx),$F$4&amp;CG11),AdrMaxLig)</f>
        <v>6</v>
      </c>
      <c r="CI11">
        <f t="shared" ref="CI11:CI19" ca="1" si="44">MATCH($A11,CH:CH,0)</f>
        <v>18</v>
      </c>
      <c r="CJ11" s="4" t="str">
        <f t="shared" ref="CJ11:CJ19" ca="1" si="45">IF(CF11,INDEX(CG:CG,CI11),"")</f>
        <v xml:space="preserve"> ... </v>
      </c>
      <c r="CL11" s="6" t="str">
        <f>IF('Analyse Plan de Gamme'!$BJ11=0,N_D,'Analyse Plan de Gamme'!$BJ11)</f>
        <v>LISSE</v>
      </c>
      <c r="CM11" t="b">
        <f>ISNA(MATCH(CL11,CL$1:CL10,0))</f>
        <v>1</v>
      </c>
      <c r="CN11">
        <f t="shared" ref="CN11:CN19" ca="1" si="46">MATCH(CN$3,INDIRECT(CO11,AdrLxCx),0)+CN10</f>
        <v>11</v>
      </c>
      <c r="CO11" t="str">
        <f t="shared" ref="CO11:CO19" si="47">ADDRESS(CN10+1,CO$3,,AdrLxCx)&amp;":"&amp;ADDRESS(AdrMaxLig,CO$3,,AdrLxCx)</f>
        <v>L1C91:L1048576C91</v>
      </c>
      <c r="CP11" t="b">
        <f ca="1">NOT(ISNA(CN11))</f>
        <v>1</v>
      </c>
      <c r="CQ11" t="str">
        <f t="shared" ref="CQ11:CQ19" ca="1" si="48">IF(CP11,INDEX(CL:CL,CN11),$F$5)</f>
        <v>LISSE</v>
      </c>
      <c r="CR11">
        <f t="shared" ref="CR11:CR19" ca="1" si="49">IF(CP11,COUNTIF(INDIRECT(CU$5,AdrLxCx),$F$4&amp;CQ11),AdrMaxLig)</f>
        <v>2</v>
      </c>
      <c r="CS11">
        <f t="shared" ref="CS11:CS19" ca="1" si="50">MATCH($A11,CR:CR,0)</f>
        <v>16</v>
      </c>
      <c r="CT11" s="4" t="str">
        <f t="shared" ref="CT11:CT19" ca="1" si="51">IF(CP11,INDEX(CQ:CQ,CS11),"")</f>
        <v xml:space="preserve"> ... </v>
      </c>
      <c r="CV11" s="6" t="str">
        <f>IF('Analyse Plan de Gamme'!$BK11=0,N_D,'Analyse Plan de Gamme'!$BK11)</f>
        <v xml:space="preserve"> ... </v>
      </c>
      <c r="CW11" t="b">
        <f>ISNA(MATCH(CV11,CV$1:CV10,0))</f>
        <v>1</v>
      </c>
      <c r="CX11">
        <f t="shared" ref="CX11:CX19" ca="1" si="52">MATCH(CX$3,INDIRECT(CY11,AdrLxCx),0)+CX10</f>
        <v>11</v>
      </c>
      <c r="CY11" t="str">
        <f t="shared" ref="CY11:CY19" si="53">ADDRESS(CX10+1,CY$3,,AdrLxCx)&amp;":"&amp;ADDRESS(AdrMaxLig,CY$3,,AdrLxCx)</f>
        <v>L1C101:L1048576C101</v>
      </c>
      <c r="CZ11" t="b">
        <f ca="1">NOT(ISNA(CX11))</f>
        <v>1</v>
      </c>
      <c r="DA11" t="str">
        <f t="shared" ref="DA11:DA19" ca="1" si="54">IF(CZ11,INDEX(CV:CV,CX11),$F$5)</f>
        <v xml:space="preserve"> ... </v>
      </c>
      <c r="DB11">
        <f t="shared" ref="DB11:DB19" ca="1" si="55">IF(CZ11,COUNTIF(INDIRECT(DE$5,AdrLxCx),$F$4&amp;DA11),AdrMaxLig)</f>
        <v>1</v>
      </c>
      <c r="DC11">
        <f t="shared" ref="DC11:DC19" ca="1" si="56">MATCH($A11,DB:DB,0)</f>
        <v>11</v>
      </c>
      <c r="DD11" s="4" t="str">
        <f t="shared" ref="DD11:DD19" ca="1" si="57">IF(CZ11,INDEX(DA:DA,DC11),"")</f>
        <v xml:space="preserve"> ... </v>
      </c>
      <c r="DF11" s="6" t="str">
        <f>IF('Analyse Plan de Gamme'!$BL11=0,N_D,'Analyse Plan de Gamme'!$BL11)</f>
        <v xml:space="preserve"> ... </v>
      </c>
      <c r="DG11" t="b">
        <f>ISNA(MATCH(DF11,DF$1:DF10,0))</f>
        <v>1</v>
      </c>
      <c r="DH11">
        <f t="shared" ref="DH11:DH19" ca="1" si="58">MATCH(DH$3,INDIRECT(DI11,AdrLxCx),0)+DH10</f>
        <v>11</v>
      </c>
      <c r="DI11" t="str">
        <f t="shared" ref="DI11:DI19" si="59">ADDRESS(DH10+1,DI$3,,AdrLxCx)&amp;":"&amp;ADDRESS(AdrMaxLig,DI$3,,AdrLxCx)</f>
        <v>L1C111:L1048576C111</v>
      </c>
      <c r="DJ11" t="b">
        <f ca="1">NOT(ISNA(DH11))</f>
        <v>1</v>
      </c>
      <c r="DK11" t="str">
        <f t="shared" ref="DK11:DK19" ca="1" si="60">IF(DJ11,INDEX(DF:DF,DH11),$F$5)</f>
        <v xml:space="preserve"> ... </v>
      </c>
      <c r="DL11">
        <f t="shared" ref="DL11:DL19" ca="1" si="61">IF(DJ11,COUNTIF(INDIRECT(DO$5,AdrLxCx),$F$4&amp;DK11),AdrMaxLig)</f>
        <v>1</v>
      </c>
      <c r="DM11">
        <f t="shared" ref="DM11:DM19" ca="1" si="62">MATCH($A11,DL:DL,0)</f>
        <v>11</v>
      </c>
      <c r="DN11" s="4" t="str">
        <f t="shared" ref="DN11:DN19" ca="1" si="63">IF(DJ11,INDEX(DK:DK,DM11),"")</f>
        <v xml:space="preserve"> ... </v>
      </c>
      <c r="DP11" s="43">
        <f>'Analyse Plan de Gamme'!$BM11</f>
        <v>8</v>
      </c>
      <c r="DQ11" t="b">
        <f>ISNA(MATCH(DP11,DP$1:DP10,0))</f>
        <v>1</v>
      </c>
      <c r="DR11">
        <f t="shared" ref="DR11:DR19" ca="1" si="64">MATCH(DR$3,INDIRECT(DS11,AdrLxCx),0)+DR10</f>
        <v>11</v>
      </c>
      <c r="DS11" t="str">
        <f t="shared" ref="DS11:DS19" si="65">ADDRESS(DR10+1,DS$3,,AdrLxCx)&amp;":"&amp;ADDRESS(AdrMaxLig,DS$3,,AdrLxCx)</f>
        <v>L1C121:L1048576C121</v>
      </c>
      <c r="DT11" t="b">
        <f ca="1">NOT(ISNA(DR11))</f>
        <v>1</v>
      </c>
      <c r="DU11">
        <f t="shared" ref="DU11:DU19" ca="1" si="66">IF(DT11,INDEX(DP:DP,DR11),$F$5)</f>
        <v>8</v>
      </c>
      <c r="DV11">
        <f t="shared" ref="DV11:DV19" ca="1" si="67">IF(DT11,COUNTIF(INDIRECT(DY$5,AdrLxCx),$F$4&amp;DU11),AdrMaxLig)</f>
        <v>5</v>
      </c>
      <c r="DW11">
        <f t="shared" ref="DW11:DW19" ca="1" si="68">MATCH($A11,DV:DV,0)</f>
        <v>13</v>
      </c>
      <c r="DX11" s="4">
        <f t="shared" ref="DX11:DX19" ca="1" si="69">IF(DT11,INDEX(DU:DU,DW11),"")</f>
        <v>6</v>
      </c>
      <c r="DZ11" s="6" t="str">
        <f>IF('Analyse Plan de Gamme'!$BO11=0,N_D,'Analyse Plan de Gamme'!$BO11)</f>
        <v>BLANC-GRIS</v>
      </c>
      <c r="EA11" t="b">
        <f>ISNA(MATCH(DZ11,DZ$1:DZ10,0))</f>
        <v>1</v>
      </c>
      <c r="EB11">
        <f t="shared" ref="EB11:EB19" ca="1" si="70">MATCH(EB$3,INDIRECT(EC11,AdrLxCx),0)+EB10</f>
        <v>11</v>
      </c>
      <c r="EC11" t="str">
        <f t="shared" ref="EC11:EC19" si="71">ADDRESS(EB10+1,EC$3,,AdrLxCx)&amp;":"&amp;ADDRESS(AdrMaxLig,EC$3,,AdrLxCx)</f>
        <v>L1C131:L1048576C131</v>
      </c>
      <c r="ED11" t="b">
        <f ca="1">NOT(ISNA(EB11))</f>
        <v>1</v>
      </c>
      <c r="EE11" t="str">
        <f t="shared" ref="EE11:EE19" ca="1" si="72">IF(ED11,INDEX(DZ:DZ,EB11),$F$5)</f>
        <v>BLANC-GRIS</v>
      </c>
      <c r="EF11">
        <f t="shared" ref="EF11:EF19" ca="1" si="73">IF(ED11,COUNTIF(INDIRECT(EI$5,AdrLxCx),$F$4&amp;EE11),AdrMaxLig)</f>
        <v>8</v>
      </c>
      <c r="EG11">
        <f t="shared" ref="EG11:EG19" ca="1" si="74">MATCH($A11,EF:EF,0)</f>
        <v>20</v>
      </c>
      <c r="EH11" s="4" t="str">
        <f t="shared" ref="EH11:EH19" ca="1" si="75">IF(ED11,INDEX(EE:EE,EG11),"")</f>
        <v xml:space="preserve"> ... </v>
      </c>
      <c r="EJ11" s="6" t="str">
        <f>IF('Analyse Plan de Gamme'!$BP11=0,N_D,'Analyse Plan de Gamme'!$BP11)</f>
        <v>CLAIR</v>
      </c>
      <c r="EK11" t="b">
        <f>ISNA(MATCH(EJ11,EJ$1:EJ10,0))</f>
        <v>1</v>
      </c>
      <c r="EL11">
        <f t="shared" ref="EL11:EL19" ca="1" si="76">MATCH(EL$3,INDIRECT(EM11,AdrLxCx),0)+EL10</f>
        <v>11</v>
      </c>
      <c r="EM11" t="str">
        <f t="shared" ref="EM11:EM19" si="77">ADDRESS(EL10+1,EM$3,,AdrLxCx)&amp;":"&amp;ADDRESS(AdrMaxLig,EM$3,,AdrLxCx)</f>
        <v>L1C141:L1048576C141</v>
      </c>
      <c r="EN11" t="b">
        <f ca="1">NOT(ISNA(EL11))</f>
        <v>1</v>
      </c>
      <c r="EO11" t="str">
        <f t="shared" ref="EO11:EO19" ca="1" si="78">IF(EN11,INDEX(EJ:EJ,EL11),$F$5)</f>
        <v>CLAIR</v>
      </c>
      <c r="EP11">
        <f t="shared" ref="EP11:EP19" ca="1" si="79">IF(EN11,COUNTIF(INDIRECT(ES$5,AdrLxCx),$F$4&amp;EO11),AdrMaxLig)</f>
        <v>2</v>
      </c>
      <c r="EQ11">
        <f t="shared" ref="EQ11:EQ19" ca="1" si="80">MATCH($A11,EP:EP,0)</f>
        <v>14</v>
      </c>
      <c r="ER11" s="4" t="str">
        <f t="shared" ref="ER11:ER19" ca="1" si="81">IF(EN11,INDEX(EO:EO,EQ11),"")</f>
        <v xml:space="preserve"> ... </v>
      </c>
      <c r="ET11" s="6" t="str">
        <f>IF('Analyse Plan de Gamme'!$BQ11=0,N_D,'Analyse Plan de Gamme'!$BQ11)</f>
        <v>FAIBLE</v>
      </c>
      <c r="EU11" t="b">
        <f>ISNA(MATCH(ET11,ET$1:ET10,0))</f>
        <v>1</v>
      </c>
      <c r="EV11">
        <f t="shared" ref="EV11:EV19" ca="1" si="82">MATCH(EV$3,INDIRECT(EW11,AdrLxCx),0)+EV10</f>
        <v>11</v>
      </c>
      <c r="EW11" t="str">
        <f t="shared" ref="EW11:EW19" si="83">ADDRESS(EV10+1,EW$3,,AdrLxCx)&amp;":"&amp;ADDRESS(AdrMaxLig,EW$3,,AdrLxCx)</f>
        <v>L1C151:L1048576C151</v>
      </c>
      <c r="EX11" t="b">
        <f ca="1">NOT(ISNA(EV11))</f>
        <v>1</v>
      </c>
      <c r="EY11" t="str">
        <f t="shared" ref="EY11:EY19" ca="1" si="84">IF(EX11,INDEX(ET:ET,EV11),$F$5)</f>
        <v>FAIBLE</v>
      </c>
      <c r="EZ11">
        <f t="shared" ref="EZ11:EZ19" ca="1" si="85">IF(EX11,COUNTIF(INDIRECT(FC$5,AdrLxCx),$F$4&amp;EY11),AdrMaxLig)</f>
        <v>2</v>
      </c>
      <c r="FA11">
        <f t="shared" ref="FA11:FA19" ca="1" si="86">MATCH($A11,EZ:EZ,0)</f>
        <v>15</v>
      </c>
      <c r="FB11" s="4" t="str">
        <f t="shared" ref="FB11:FB19" ca="1" si="87">IF(EX11,INDEX(EY:EY,FA11),"")</f>
        <v xml:space="preserve"> ... </v>
      </c>
      <c r="FD11" s="6" t="str">
        <f>IF('Analyse Plan de Gamme'!$BR11=0,N_D,'Analyse Plan de Gamme'!$BR11)</f>
        <v>SATIN</v>
      </c>
      <c r="FE11" t="b">
        <f>ISNA(MATCH(FD11,FD$1:FD10,0))</f>
        <v>1</v>
      </c>
      <c r="FF11">
        <f t="shared" ref="FF11:FF19" ca="1" si="88">MATCH(FF$3,INDIRECT(FG11,AdrLxCx),0)+FF10</f>
        <v>11</v>
      </c>
      <c r="FG11" t="str">
        <f t="shared" ref="FG11:FG19" si="89">ADDRESS(FF10+1,FG$3,,AdrLxCx)&amp;":"&amp;ADDRESS(AdrMaxLig,FG$3,,AdrLxCx)</f>
        <v>L1C161:L1048576C161</v>
      </c>
      <c r="FH11" t="b">
        <f ca="1">NOT(ISNA(FF11))</f>
        <v>1</v>
      </c>
      <c r="FI11" t="str">
        <f t="shared" ref="FI11:FI19" ca="1" si="90">IF(FH11,INDEX(FD:FD,FF11),$F$5)</f>
        <v>SATIN</v>
      </c>
      <c r="FJ11">
        <f t="shared" ref="FJ11:FJ19" ca="1" si="91">IF(FH11,COUNTIF(INDIRECT(FM$5,AdrLxCx),$F$4&amp;FI11),AdrMaxLig)</f>
        <v>8</v>
      </c>
      <c r="FK11">
        <f t="shared" ref="FK11:FK19" ca="1" si="92">MATCH($A11,FJ:FJ,0)</f>
        <v>15</v>
      </c>
      <c r="FL11" s="4" t="str">
        <f t="shared" ref="FL11:FL19" ca="1" si="93">IF(FH11,INDEX(FI:FI,FK11),"")</f>
        <v xml:space="preserve"> ... </v>
      </c>
      <c r="FN11" s="6" t="str">
        <f>IF('Analyse Plan de Gamme'!$BT11=0,N_D,'Analyse Plan de Gamme'!$BT11)</f>
        <v>DROIT</v>
      </c>
      <c r="FO11" t="b">
        <f>ISNA(MATCH(FN11,FN$1:FN10,0))</f>
        <v>1</v>
      </c>
      <c r="FP11">
        <f t="shared" ref="FP11:FP19" ca="1" si="94">MATCH(FP$3,INDIRECT(FQ11,AdrLxCx),0)+FP10</f>
        <v>11</v>
      </c>
      <c r="FQ11" t="str">
        <f t="shared" ref="FQ11:FQ19" si="95">ADDRESS(FP10+1,FQ$3,,AdrLxCx)&amp;":"&amp;ADDRESS(AdrMaxLig,FQ$3,,AdrLxCx)</f>
        <v>L1C171:L1048576C171</v>
      </c>
      <c r="FR11" t="b">
        <f ca="1">NOT(ISNA(FP11))</f>
        <v>1</v>
      </c>
      <c r="FS11" t="str">
        <f t="shared" ref="FS11:FS19" ca="1" si="96">IF(FR11,INDEX(FN:FN,FP11),$F$5)</f>
        <v>DROIT</v>
      </c>
      <c r="FT11">
        <f t="shared" ref="FT11:FT19" ca="1" si="97">IF(FR11,COUNTIF(INDIRECT(FW$5,AdrLxCx),$F$4&amp;FS11),AdrMaxLig)</f>
        <v>2</v>
      </c>
      <c r="FU11">
        <f t="shared" ref="FU11:FU19" ca="1" si="98">MATCH($A11,FT:FT,0)</f>
        <v>13</v>
      </c>
      <c r="FV11" s="4" t="str">
        <f t="shared" ref="FV11:FV19" ca="1" si="99">IF(FR11,INDEX(FS:FS,FU11),"")</f>
        <v xml:space="preserve"> ... </v>
      </c>
      <c r="FX11" s="6" t="str">
        <f>IF('Analyse Plan de Gamme'!$BU11=0,N_D,'Analyse Plan de Gamme'!$BU11)</f>
        <v>IMITANT</v>
      </c>
      <c r="FY11" t="b">
        <f>ISNA(MATCH(FX11,FX$1:FX10,0))</f>
        <v>1</v>
      </c>
      <c r="FZ11">
        <f t="shared" ref="FZ11:FZ19" ca="1" si="100">MATCH(FZ$3,INDIRECT(GA11,AdrLxCx),0)+FZ10</f>
        <v>11</v>
      </c>
      <c r="GA11" t="str">
        <f t="shared" ref="GA11:GA19" si="101">ADDRESS(FZ10+1,GA$3,,AdrLxCx)&amp;":"&amp;ADDRESS(AdrMaxLig,GA$3,,AdrLxCx)</f>
        <v>L1C181:L1048576C181</v>
      </c>
      <c r="GB11" t="b">
        <f ca="1">NOT(ISNA(FZ11))</f>
        <v>1</v>
      </c>
      <c r="GC11" t="str">
        <f t="shared" ref="GC11:GC19" ca="1" si="102">IF(GB11,INDEX(FX:FX,FZ11),$F$5)</f>
        <v>IMITANT</v>
      </c>
      <c r="GD11">
        <f t="shared" ref="GD11:GD19" ca="1" si="103">IF(GB11,COUNTIF(INDIRECT(GG$5,AdrLxCx),$F$4&amp;GC11),AdrMaxLig)</f>
        <v>7</v>
      </c>
      <c r="GE11">
        <f t="shared" ref="GE11:GE19" ca="1" si="104">MATCH($A11,GD:GD,0)</f>
        <v>16</v>
      </c>
      <c r="GF11" s="4" t="str">
        <f t="shared" ref="GF11:GF19" ca="1" si="105">IF(GB11,INDEX(GC:GC,GE11),"")</f>
        <v xml:space="preserve"> ... </v>
      </c>
      <c r="GH11" s="6" t="str">
        <f>IF('Analyse Plan de Gamme'!$BW11=0,N_D,'Analyse Plan de Gamme'!$BW11)</f>
        <v>STANDARD</v>
      </c>
      <c r="GI11" t="b">
        <f>ISNA(MATCH(GH11,GH$1:GH10,0))</f>
        <v>1</v>
      </c>
      <c r="GJ11">
        <f t="shared" ref="GJ11:GJ19" ca="1" si="106">MATCH(GJ$3,INDIRECT(GK11,AdrLxCx),0)+GJ10</f>
        <v>11</v>
      </c>
      <c r="GK11" t="str">
        <f t="shared" ref="GK11:GK19" si="107">ADDRESS(GJ10+1,GK$3,,AdrLxCx)&amp;":"&amp;ADDRESS(AdrMaxLig,GK$3,,AdrLxCx)</f>
        <v>L1C191:L1048576C191</v>
      </c>
      <c r="GL11" t="b">
        <f ca="1">NOT(ISNA(GJ11))</f>
        <v>1</v>
      </c>
      <c r="GM11" t="str">
        <f t="shared" ref="GM11:GM19" ca="1" si="108">IF(GL11,INDEX(GH:GH,GJ11),$F$5)</f>
        <v>STANDARD</v>
      </c>
      <c r="GN11">
        <f t="shared" ref="GN11:GN19" ca="1" si="109">IF(GL11,COUNTIF(INDIRECT(GQ$5,AdrLxCx),$F$4&amp;GM11),AdrMaxLig)</f>
        <v>5</v>
      </c>
      <c r="GO11">
        <f t="shared" ref="GO11:GO19" ca="1" si="110">MATCH($A11,GN:GN,0)</f>
        <v>15</v>
      </c>
      <c r="GP11" s="4" t="str">
        <f t="shared" ref="GP11:GP19" ca="1" si="111">IF(GL11,INDEX(GM:GM,GO11),"")</f>
        <v xml:space="preserve"> ... </v>
      </c>
      <c r="GR11" s="6" t="str">
        <f>IF('Analyse Plan de Gamme'!$BX11=0,N_D,'Analyse Plan de Gamme'!$BX11)</f>
        <v>CHANTIER PUBLIC STOCK</v>
      </c>
      <c r="GS11" t="b">
        <f>ISNA(MATCH(GR11,GR$1:GR10,0))</f>
        <v>1</v>
      </c>
      <c r="GT11">
        <f t="shared" ref="GT11:GT19" ca="1" si="112">MATCH(GT$3,INDIRECT(GU11,AdrLxCx),0)+GT10</f>
        <v>11</v>
      </c>
      <c r="GU11" t="str">
        <f t="shared" ref="GU11:GU19" si="113">ADDRESS(GT10+1,GU$3,,AdrLxCx)&amp;":"&amp;ADDRESS(AdrMaxLig,GU$3,,AdrLxCx)</f>
        <v>L1C201:L1048576C201</v>
      </c>
      <c r="GV11" t="b">
        <f ca="1">NOT(ISNA(GT11))</f>
        <v>1</v>
      </c>
      <c r="GW11" t="str">
        <f t="shared" ref="GW11:GW19" ca="1" si="114">IF(GV11,INDEX(GR:GR,GT11),$F$5)</f>
        <v>CHANTIER PUBLIC STOCK</v>
      </c>
      <c r="GX11">
        <f t="shared" ref="GX11:GX19" ca="1" si="115">IF(GV11,COUNTIF(INDIRECT(HA$5,AdrLxCx),$F$4&amp;GW11),AdrMaxLig)</f>
        <v>3</v>
      </c>
      <c r="GY11">
        <f t="shared" ref="GY11:GY19" ca="1" si="116">MATCH($A11,GX:GX,0)</f>
        <v>16</v>
      </c>
      <c r="GZ11" s="4" t="str">
        <f t="shared" ref="GZ11:GZ19" ca="1" si="117">IF(GV11,INDEX(GW:GW,GY11),"")</f>
        <v xml:space="preserve"> ... </v>
      </c>
      <c r="HG11" s="44">
        <f>'Analyse Plan de Gamme'!$K11</f>
        <v>50000</v>
      </c>
      <c r="HH11" s="44">
        <f>'Analyse Plan de Gamme'!$L11</f>
        <v>600000</v>
      </c>
      <c r="HI11" s="50">
        <v>0.05</v>
      </c>
      <c r="HK11" t="b">
        <f>ABS('Analyse Plan de Gamme'!$C11)&gt;1</f>
        <v>1</v>
      </c>
      <c r="HL11" s="43">
        <f ca="1">VALUE(TEXT(INDIRECT($HJ$4,AdrLxCx),$HO$5)&amp;$HO$7&amp;TEXT(ROW(),$HO$5))</f>
        <v>600000.00109999999</v>
      </c>
      <c r="HM11" t="b">
        <f ca="1">AND(ISNA(MATCH(HL11,HL$1:HL10,0)),HL11&gt;1,$HK11)</f>
        <v>1</v>
      </c>
      <c r="HN11">
        <f t="shared" ref="HN11:HN19" ca="1" si="118">MATCH(HN$3,INDIRECT(HO11,AdrLxCx),0)+HN10</f>
        <v>11</v>
      </c>
      <c r="HO11" t="str">
        <f t="shared" ref="HO11:HO19" si="119">ADDRESS(HN10+1,HO$3,,AdrLxCx)&amp;":"&amp;ADDRESS(AdrMaxLig,HO$3,,AdrLxCx)</f>
        <v>L1C221:L1048576C221</v>
      </c>
      <c r="HP11" t="b">
        <f ca="1">NOT(ISNA(HN11))</f>
        <v>1</v>
      </c>
      <c r="HQ11">
        <f t="shared" ref="HQ11:HQ19" ca="1" si="120">IF(HP11,INDEX(HL:HL,HN11),$F$5)</f>
        <v>600000.00109999999</v>
      </c>
      <c r="HR11">
        <f t="shared" ref="HR11:HR19" ca="1" si="121">IF(HP11,COUNTIF(INDIRECT(HU$5,AdrLxCx),$F$3&amp;HQ11),AdrMaxLig)</f>
        <v>3</v>
      </c>
      <c r="HS11">
        <f ca="1">MATCH($A11,HR:HR,0)</f>
        <v>17</v>
      </c>
      <c r="HT11" s="4">
        <f ca="1">IF(HP11,INDEX(HQ:HQ,HS11),"")</f>
        <v>1150000.0016999999</v>
      </c>
      <c r="HU11">
        <f ca="1">SUM($HT$10:$HT11)</f>
        <v>1150000.0016999999</v>
      </c>
      <c r="HV11" s="45">
        <f ca="1">$HU11/$HW$1</f>
        <v>0.29291900080482819</v>
      </c>
      <c r="HW11" s="49" t="b">
        <v>1</v>
      </c>
      <c r="HX11">
        <f ca="1">IF($HW11,INDEX($HN:$HN,$HS11))</f>
        <v>17</v>
      </c>
      <c r="ID11" s="60">
        <f>IF($HK11,'Analyse Plan de Gamme'!$K11)</f>
        <v>50000</v>
      </c>
      <c r="IE11">
        <f>IF($HK11,'Analyse Plan de Gamme'!$L11)</f>
        <v>600000</v>
      </c>
      <c r="IF11" s="52" t="str">
        <f>IF($HK11,J11)</f>
        <v>EN GAMME</v>
      </c>
      <c r="IG11" t="b">
        <f>ISNA(MATCH(IF11,IF$1:IF10,0))</f>
        <v>1</v>
      </c>
      <c r="IH11">
        <f t="shared" ref="IH11" ca="1" si="122">MATCH(IH$3,INDIRECT(II11,AdrLxCx),0)+IH10</f>
        <v>11</v>
      </c>
      <c r="II11" t="str">
        <f t="shared" ref="II11" si="123">ADDRESS(IH10+1,II$3,,AdrLxCx)&amp;":"&amp;ADDRESS(AdrMaxLig,II$3,,AdrLxCx)</f>
        <v>L1C241:L1048576C241</v>
      </c>
      <c r="IJ11" t="b">
        <f ca="1">NOT(ISNA(IH11))</f>
        <v>1</v>
      </c>
      <c r="IK11" t="str">
        <f t="shared" ref="IK11" ca="1" si="124">IF(IJ11,INDEX(IF:IF,IH11),$F$5)</f>
        <v>EN GAMME</v>
      </c>
      <c r="IL11">
        <f ca="1">SUMIF(IF:IF,IK11,$ID:$ID)</f>
        <v>203800</v>
      </c>
      <c r="IM11">
        <f ca="1">SUMIF(IF:IF,IK11,$IE:$IE)</f>
        <v>2823000</v>
      </c>
      <c r="IN11" s="54">
        <f t="shared" ref="IN11:IN19" ca="1" si="125">VALUE(TEXT(INDEX(IL11:IM11,ValueScore),$HO$5)&amp;$HO$7&amp;TEXT(ROW(),$HO$5))</f>
        <v>2823000.0011</v>
      </c>
      <c r="IO11">
        <f t="shared" ref="IO11:IO19" ca="1" si="126">IF(IJ11,COUNTIF(INDIRECT(IR$5,AdrLxCx),$F$3&amp;IN11),AdrMaxLig)</f>
        <v>1</v>
      </c>
      <c r="IP11">
        <f t="shared" ref="IP11" ca="1" si="127">MATCH($A11,IO:IO,0)</f>
        <v>11</v>
      </c>
      <c r="IQ11" t="str">
        <f t="shared" ref="IQ11" ca="1" si="128">IF(IJ11,INDEX(IK:IK,IP11),"")</f>
        <v>EN GAMME</v>
      </c>
      <c r="IR11">
        <f ca="1">IF(IJ11,INDEX(IN:IN,IP11),"")</f>
        <v>2823000.0011</v>
      </c>
      <c r="IZ11" s="52" t="str">
        <f t="shared" ref="IZ11:IZ19" si="129">IF($HK11,T11)</f>
        <v>GCE TM</v>
      </c>
      <c r="JA11" t="b">
        <f>ISNA(MATCH(IZ11,IZ$1:IZ10,0))</f>
        <v>1</v>
      </c>
      <c r="JB11">
        <f t="shared" ref="JB11:JB19" ca="1" si="130">MATCH(JB$3,INDIRECT(JC11,AdrLxCx),0)+JB10</f>
        <v>11</v>
      </c>
      <c r="JC11" t="str">
        <f t="shared" ref="JC11:JC19" si="131">ADDRESS(JB10+1,JC$3,,AdrLxCx)&amp;":"&amp;ADDRESS(AdrMaxLig,JC$3,,AdrLxCx)</f>
        <v>L1C261:L1048576C261</v>
      </c>
      <c r="JD11" t="b">
        <f ca="1">NOT(ISNA(JB11))</f>
        <v>1</v>
      </c>
      <c r="JE11" t="str">
        <f t="shared" ref="JE11:JE19" ca="1" si="132">IF(JD11,INDEX(IZ:IZ,JB11),$F$5)</f>
        <v>GCE TM</v>
      </c>
      <c r="JF11">
        <f ca="1">SUMIF(IZ:IZ,JE11,$ID:$ID)</f>
        <v>84000</v>
      </c>
      <c r="JG11">
        <f ca="1">SUMIF(IZ:IZ,JE11,$IE:$IE)</f>
        <v>1076000</v>
      </c>
      <c r="JH11" s="54">
        <f t="shared" ref="JH11:JH19" ca="1" si="133">VALUE(TEXT(INDEX(JF11:JG11,ValueScore),$HO$5)&amp;$HO$7&amp;TEXT(ROW(),$HO$5))</f>
        <v>1076000.0011</v>
      </c>
      <c r="JI11">
        <f t="shared" ref="JI11:JI19" ca="1" si="134">IF(JD11,COUNTIF(INDIRECT(JL$5,AdrLxCx),$F$3&amp;JH11),AdrMaxLig)</f>
        <v>2</v>
      </c>
      <c r="JJ11">
        <f t="shared" ref="JJ11:JJ19" ca="1" si="135">MATCH($A11,JI:JI,0)</f>
        <v>14</v>
      </c>
      <c r="JK11" t="str">
        <f t="shared" ref="JK11:JK18" ca="1" si="136">IF(JD11,INDEX(JE:JE,JJ11),"")</f>
        <v>GCD CM</v>
      </c>
      <c r="JL11">
        <f ca="1">IF(JD11,INDEX(JH:JH,JJ11),"")</f>
        <v>1613000.0014</v>
      </c>
      <c r="JT11" s="52" t="str">
        <f t="shared" ref="JT11:JT19" si="137">IF($HK11,AD11)</f>
        <v>BIa (E&lt;0.5%)</v>
      </c>
      <c r="JU11" t="b">
        <f>ISNA(MATCH(JT11,JT$1:JT10,0))</f>
        <v>1</v>
      </c>
      <c r="JV11">
        <f t="shared" ref="JV11:JV19" ca="1" si="138">MATCH(JV$3,INDIRECT(JW11,AdrLxCx),0)+JV10</f>
        <v>11</v>
      </c>
      <c r="JW11" t="str">
        <f t="shared" ref="JW11:JW19" si="139">ADDRESS(JV10+1,JW$3,,AdrLxCx)&amp;":"&amp;ADDRESS(AdrMaxLig,JW$3,,AdrLxCx)</f>
        <v>L1C281:L1048576C281</v>
      </c>
      <c r="JX11" t="b">
        <f ca="1">NOT(ISNA(JV11))</f>
        <v>1</v>
      </c>
      <c r="JY11" t="str">
        <f t="shared" ref="JY11:JY19" ca="1" si="140">IF(JX11,INDEX(JT:JT,JV11),$F$5)</f>
        <v>BIa (E&lt;0.5%)</v>
      </c>
      <c r="JZ11">
        <f ca="1">SUMIF(JT:JT,JY11,$ID:$ID)</f>
        <v>251450</v>
      </c>
      <c r="KA11">
        <f ca="1">SUMIF(JT:JT,JY11,$IE:$IE)</f>
        <v>3563000</v>
      </c>
      <c r="KB11" s="54">
        <f t="shared" ref="KB11:KB19" ca="1" si="141">VALUE(TEXT(INDEX(JZ11:KA11,ValueScore),$HO$5)&amp;$HO$7&amp;TEXT(ROW(),$HO$5))</f>
        <v>3563000.0011</v>
      </c>
      <c r="KC11">
        <f t="shared" ref="KC11:KC19" ca="1" si="142">IF(JX11,COUNTIF(INDIRECT(KF$5,AdrLxCx),$F$3&amp;KB11),AdrMaxLig)</f>
        <v>1</v>
      </c>
      <c r="KD11">
        <f t="shared" ref="KD11:KD19" ca="1" si="143">MATCH($A11,KC:KC,0)</f>
        <v>11</v>
      </c>
      <c r="KE11" t="str">
        <f t="shared" ref="KE11:KE15" ca="1" si="144">IF(JX11,INDEX(JY:JY,KD11),"")</f>
        <v>BIa (E&lt;0.5%)</v>
      </c>
      <c r="KF11">
        <f ca="1">IF(JX11,INDEX(KB:KB,KD11),"")</f>
        <v>3563000.0011</v>
      </c>
      <c r="KN11" s="52" t="str">
        <f t="shared" ref="KN11:KN19" si="145">IF($HK11,AN11)</f>
        <v>PEI IV</v>
      </c>
      <c r="KO11" t="b">
        <f>ISNA(MATCH(KN11,KN$1:KN10,0))</f>
        <v>1</v>
      </c>
      <c r="KP11">
        <f t="shared" ref="KP11:KP19" ca="1" si="146">MATCH(KP$3,INDIRECT(KQ11,AdrLxCx),0)+KP10</f>
        <v>11</v>
      </c>
      <c r="KQ11" t="str">
        <f t="shared" ref="KQ11:KQ19" si="147">ADDRESS(KP10+1,KQ$3,,AdrLxCx)&amp;":"&amp;ADDRESS(AdrMaxLig,KQ$3,,AdrLxCx)</f>
        <v>L1C301:L1048576C301</v>
      </c>
      <c r="KR11" t="b">
        <f ca="1">NOT(ISNA(KP11))</f>
        <v>1</v>
      </c>
      <c r="KS11" t="str">
        <f t="shared" ref="KS11:KS19" ca="1" si="148">IF(KR11,INDEX(KN:KN,KP11),$F$5)</f>
        <v>PEI IV</v>
      </c>
      <c r="KT11">
        <f ca="1">SUMIF(KN:KN,KS11,$ID:$ID)</f>
        <v>109650</v>
      </c>
      <c r="KU11">
        <f ca="1">SUMIF(KN:KN,KS11,$IE:$IE)</f>
        <v>1238000</v>
      </c>
      <c r="KV11" s="54">
        <f t="shared" ref="KV11:KV19" ca="1" si="149">VALUE(TEXT(INDEX(KT11:KU11,ValueScore),$HO$5)&amp;$HO$7&amp;TEXT(ROW(),$HO$5))</f>
        <v>1238000.0011</v>
      </c>
      <c r="KW11">
        <f t="shared" ref="KW11:KW19" ca="1" si="150">IF(KR11,COUNTIF(INDIRECT(KZ$5,AdrLxCx),$F$3&amp;KV11),AdrMaxLig)</f>
        <v>2</v>
      </c>
      <c r="KX11">
        <f t="shared" ref="KX11:KX19" ca="1" si="151">MATCH($A11,KW:KW,0)</f>
        <v>14</v>
      </c>
      <c r="KY11" t="str">
        <f t="shared" ref="KY11:KY15" ca="1" si="152">IF(KR11,INDEX(KS:KS,KX11),"")</f>
        <v>Abrasion Profonde</v>
      </c>
      <c r="KZ11">
        <f t="shared" ref="KZ11:KZ19" ca="1" si="153">IF(KR11,INDEX(KV:KV,KX11),"")</f>
        <v>1613000.0014</v>
      </c>
      <c r="LH11" s="52" t="str">
        <f>IF($HK11,AX11)</f>
        <v>U3 P3</v>
      </c>
      <c r="LI11" t="b">
        <f>ISNA(MATCH(LH11,LH$1:LH10,0))</f>
        <v>1</v>
      </c>
      <c r="LJ11">
        <f ca="1">MATCH(LJ$3,INDIRECT(LK11,AdrLxCx),0)+LJ10</f>
        <v>11</v>
      </c>
      <c r="LK11" t="str">
        <f>ADDRESS(LJ10+1,LK$3,,AdrLxCx)&amp;":"&amp;ADDRESS(AdrMaxLig,LK$3,,AdrLxCx)</f>
        <v>L1C321:L1048576C321</v>
      </c>
      <c r="LL11" t="b">
        <f ca="1">NOT(ISNA(LJ11))</f>
        <v>1</v>
      </c>
      <c r="LM11" t="str">
        <f ca="1">IF(LL11,INDEX(LH:LH,LJ11),$F$5)</f>
        <v>U3 P3</v>
      </c>
      <c r="LN11">
        <f ca="1">SUMIF(LH:LH,LM11,$ID:$ID)</f>
        <v>142000</v>
      </c>
      <c r="LO11">
        <f ca="1">SUMIF(LH:LH,LM11,$IE:$IE)</f>
        <v>1686000</v>
      </c>
      <c r="LP11" s="54">
        <f ca="1">VALUE(TEXT(INDEX(LN11:LO11,ValueScore),$HO$5)&amp;$HO$7&amp;TEXT(ROW(),$HO$5))</f>
        <v>1686000.0011</v>
      </c>
      <c r="LQ11">
        <f ca="1">IF(LL11,COUNTIF(INDIRECT(LT$5,AdrLxCx),$F$3&amp;LP11),AdrMaxLig)</f>
        <v>1</v>
      </c>
      <c r="LR11">
        <f ca="1">MATCH($A11,LQ:LQ,0)</f>
        <v>11</v>
      </c>
      <c r="LS11" t="str">
        <f ca="1">IF(LL11,INDEX(LM:LM,LR11),"")</f>
        <v>U3 P3</v>
      </c>
      <c r="LT11">
        <f ca="1">IF(LL11,INDEX(LP:LP,LR11),"")</f>
        <v>1686000.0011</v>
      </c>
      <c r="MB11" s="52" t="str">
        <f t="shared" ref="MB11:MB42" si="154">IF($HK11,BH11)</f>
        <v>45X45</v>
      </c>
      <c r="MC11" t="b">
        <f>ISNA(MATCH(MB11,MB$1:MB10,0))</f>
        <v>1</v>
      </c>
      <c r="MD11">
        <f ca="1">MATCH(MD$3,INDIRECT(ME11,AdrLxCx),0)+MD10</f>
        <v>11</v>
      </c>
      <c r="ME11" t="str">
        <f>ADDRESS(MD10+1,ME$3,,AdrLxCx)&amp;":"&amp;ADDRESS(AdrMaxLig,ME$3,,AdrLxCx)</f>
        <v>L1C341:L1048576C341</v>
      </c>
      <c r="MF11" t="b">
        <f ca="1">NOT(ISNA(MD11))</f>
        <v>1</v>
      </c>
      <c r="MG11" t="str">
        <f ca="1">IF(MF11,INDEX(MB:MB,MD11),$F$5)</f>
        <v>45X45</v>
      </c>
      <c r="MH11">
        <f ca="1">SUMIF(MB:MB,MG11,$ID:$ID)</f>
        <v>142000</v>
      </c>
      <c r="MI11">
        <f ca="1">SUMIF(MB:MB,MG11,$IE:$IE)</f>
        <v>1686000</v>
      </c>
      <c r="MJ11" s="54">
        <f ca="1">VALUE(TEXT(INDEX(MH11:MI11,ValueScore),$HO$5)&amp;$HO$7&amp;TEXT(ROW(),$HO$5))</f>
        <v>1686000.0011</v>
      </c>
      <c r="MK11">
        <f ca="1">IF(MF11,COUNTIF(INDIRECT(MN$5,AdrLxCx),$F$3&amp;MJ11),AdrMaxLig)</f>
        <v>1</v>
      </c>
      <c r="ML11">
        <f ca="1">MATCH($A11,MK:MK,0)</f>
        <v>11</v>
      </c>
      <c r="MM11" t="str">
        <f ca="1">IF(MF11,INDEX(MG:MG,ML11),"")</f>
        <v>45X45</v>
      </c>
      <c r="MN11">
        <f ca="1">IF(MF11,INDEX(MJ:MJ,ML11),"")</f>
        <v>1686000.0011</v>
      </c>
      <c r="MV11" s="52" t="str">
        <f t="shared" ref="MV11:MV42" si="155">IF($HK11,BR11)</f>
        <v>SOL INT</v>
      </c>
      <c r="MW11" t="b">
        <f>ISNA(MATCH(MV11,MV$1:MV10,0))</f>
        <v>1</v>
      </c>
      <c r="MX11">
        <f ca="1">MATCH(MX$3,INDIRECT(MY11,AdrLxCx),0)+MX10</f>
        <v>11</v>
      </c>
      <c r="MY11" t="str">
        <f>ADDRESS(MX10+1,MY$3,,AdrLxCx)&amp;":"&amp;ADDRESS(AdrMaxLig,MY$3,,AdrLxCx)</f>
        <v>L1C361:L1048576C361</v>
      </c>
      <c r="MZ11" t="b">
        <f ca="1">NOT(ISNA(MX11))</f>
        <v>1</v>
      </c>
      <c r="NA11" t="str">
        <f ca="1">IF(MZ11,INDEX(MV:MV,MX11),$F$5)</f>
        <v>SOL INT</v>
      </c>
      <c r="NB11">
        <f ca="1">SUMIF(MV:MV,NA11,$ID:$ID)</f>
        <v>142000</v>
      </c>
      <c r="NC11">
        <f ca="1">SUMIF(MV:MV,NA11,$IE:$IE)</f>
        <v>1686000</v>
      </c>
      <c r="ND11" s="54">
        <f ca="1">VALUE(TEXT(INDEX(NB11:NC11,ValueScore),$HO$5)&amp;$HO$7&amp;TEXT(ROW(),$HO$5))</f>
        <v>1686000.0011</v>
      </c>
      <c r="NE11">
        <f ca="1">IF(MZ11,COUNTIF(INDIRECT(NH$5,AdrLxCx),$F$3&amp;ND11),AdrMaxLig)</f>
        <v>1</v>
      </c>
      <c r="NF11">
        <f ca="1">MATCH($A11,NE:NE,0)</f>
        <v>11</v>
      </c>
      <c r="NG11" t="str">
        <f ca="1">IF(MZ11,INDEX(NA:NA,NF11),"")</f>
        <v>SOL INT</v>
      </c>
      <c r="NH11">
        <f ca="1">IF(MZ11,INDEX(ND:ND,NF11),"")</f>
        <v>1686000.0011</v>
      </c>
      <c r="NP11" s="52" t="str">
        <f t="shared" ref="NP11:NP42" si="156">IF($HK11,CB11)</f>
        <v>CIMENT</v>
      </c>
      <c r="NQ11" t="b">
        <f>ISNA(MATCH(NP11,NP$1:NP10,0))</f>
        <v>1</v>
      </c>
      <c r="NR11">
        <f ca="1">MATCH(NR$3,INDIRECT(NS11,AdrLxCx),0)+NR10</f>
        <v>11</v>
      </c>
      <c r="NS11" t="str">
        <f>ADDRESS(NR10+1,NS$3,,AdrLxCx)&amp;":"&amp;ADDRESS(AdrMaxLig,NS$3,,AdrLxCx)</f>
        <v>L1C381:L1048576C381</v>
      </c>
      <c r="NT11" t="b">
        <f ca="1">NOT(ISNA(NR11))</f>
        <v>1</v>
      </c>
      <c r="NU11" t="str">
        <f ca="1">IF(NT11,INDEX(NP:NP,NR11),$F$5)</f>
        <v>CIMENT</v>
      </c>
      <c r="NV11">
        <f ca="1">SUMIF(NP:NP,NU11,$ID:$ID)</f>
        <v>130000</v>
      </c>
      <c r="NW11">
        <f ca="1">SUMIF(NP:NP,NU11,$IE:$IE)</f>
        <v>1750000</v>
      </c>
      <c r="NX11" s="54">
        <f ca="1">VALUE(TEXT(INDEX(NV11:NW11,ValueScore),$HO$5)&amp;$HO$7&amp;TEXT(ROW(),$HO$5))</f>
        <v>1750000.0011</v>
      </c>
      <c r="NY11">
        <f ca="1">IF(NT11,COUNTIF(INDIRECT(OB$5,AdrLxCx),$F$3&amp;NX11),AdrMaxLig)</f>
        <v>1</v>
      </c>
      <c r="NZ11">
        <f ca="1">MATCH($A11,NY:NY,0)</f>
        <v>11</v>
      </c>
      <c r="OA11" t="str">
        <f ca="1">IF(NT11,INDEX(NU:NU,NZ11),"")</f>
        <v>CIMENT</v>
      </c>
      <c r="OB11">
        <f ca="1">IF(NT11,INDEX(NX:NX,NZ11),"")</f>
        <v>1750000.0011</v>
      </c>
      <c r="OJ11" s="52" t="str">
        <f t="shared" ref="OJ11:OJ42" si="157">IF($HK11,CL11)</f>
        <v>LISSE</v>
      </c>
      <c r="OK11" t="b">
        <f>ISNA(MATCH(OJ11,OJ$1:OJ10,0))</f>
        <v>1</v>
      </c>
      <c r="OL11">
        <f ca="1">MATCH(OL$3,INDIRECT(OM11,AdrLxCx),0)+OL10</f>
        <v>11</v>
      </c>
      <c r="OM11" t="str">
        <f>ADDRESS(OL10+1,OM$3,,AdrLxCx)&amp;":"&amp;ADDRESS(AdrMaxLig,OM$3,,AdrLxCx)</f>
        <v>L1C401:L1048576C401</v>
      </c>
      <c r="ON11" t="b">
        <f ca="1">NOT(ISNA(OL11))</f>
        <v>1</v>
      </c>
      <c r="OO11" t="str">
        <f ca="1">IF(ON11,INDEX(OJ:OJ,OL11),$F$5)</f>
        <v>LISSE</v>
      </c>
      <c r="OP11">
        <f ca="1">SUMIF(OJ:OJ,OO11,$ID:$ID)</f>
        <v>110500</v>
      </c>
      <c r="OQ11">
        <f ca="1">SUMIF(OJ:OJ,OO11,$IE:$IE)</f>
        <v>1439000</v>
      </c>
      <c r="OR11" s="54">
        <f ca="1">VALUE(TEXT(INDEX(OP11:OQ11,ValueScore),$HO$5)&amp;$HO$7&amp;TEXT(ROW(),$HO$5))</f>
        <v>1439000.0011</v>
      </c>
      <c r="OS11">
        <f ca="1">IF(ON11,COUNTIF(INDIRECT(OV$5,AdrLxCx),$F$3&amp;OR11),AdrMaxLig)</f>
        <v>2</v>
      </c>
      <c r="OT11">
        <f ca="1">MATCH($A11,OS:OS,0)</f>
        <v>12</v>
      </c>
      <c r="OU11" t="str">
        <f ca="1">IF(ON11,INDEX(OO:OO,OT11),"")</f>
        <v>LISSE GRIP LEGER</v>
      </c>
      <c r="OV11">
        <f ca="1">IF(ON11,INDEX(OR:OR,OT11),"")</f>
        <v>1760000.0012000001</v>
      </c>
      <c r="PD11" s="52" t="str">
        <f t="shared" ref="PD11:PD42" si="158">IF($HK11,CV11)</f>
        <v xml:space="preserve"> ... </v>
      </c>
      <c r="PE11" t="b">
        <f>ISNA(MATCH(PD11,PD$1:PD10,0))</f>
        <v>1</v>
      </c>
      <c r="PF11">
        <f ca="1">MATCH(PF$3,INDIRECT(PG11,AdrLxCx),0)+PF10</f>
        <v>11</v>
      </c>
      <c r="PG11" t="str">
        <f>ADDRESS(PF10+1,PG$3,,AdrLxCx)&amp;":"&amp;ADDRESS(AdrMaxLig,PG$3,,AdrLxCx)</f>
        <v>L1C421:L1048576C421</v>
      </c>
      <c r="PH11" t="b">
        <f ca="1">NOT(ISNA(PF11))</f>
        <v>1</v>
      </c>
      <c r="PI11" t="str">
        <f ca="1">IF(PH11,INDEX(PD:PD,PF11),$F$5)</f>
        <v xml:space="preserve"> ... </v>
      </c>
      <c r="PJ11">
        <f ca="1">SUMIF(PD:PD,PI11,$ID:$ID)</f>
        <v>76500</v>
      </c>
      <c r="PK11">
        <f ca="1">SUMIF(PD:PD,PI11,$IE:$IE)</f>
        <v>963000</v>
      </c>
      <c r="PL11" s="54">
        <f ca="1">VALUE(TEXT(INDEX(PJ11:PK11,ValueScore),$HO$5)&amp;$HO$7&amp;TEXT(ROW(),$HO$5))</f>
        <v>963000.00109999999</v>
      </c>
      <c r="PM11">
        <f ca="1">IF(PH11,COUNTIF(INDIRECT(PP$5,AdrLxCx),$F$3&amp;PL11),AdrMaxLig)</f>
        <v>2</v>
      </c>
      <c r="PN11">
        <f ca="1">MATCH($A11,PM:PM,0)</f>
        <v>12</v>
      </c>
      <c r="PO11" t="str">
        <f ca="1">IF(PH11,INDEX(PI:PI,PN11),"")</f>
        <v>R10</v>
      </c>
      <c r="PP11">
        <f ca="1">IF(PH11,INDEX(PL:PL,PN11),"")</f>
        <v>2176000.0011999998</v>
      </c>
      <c r="PX11" s="52" t="str">
        <f t="shared" ref="PX11:PX42" si="159">IF($HK11,DF11)</f>
        <v xml:space="preserve"> ... </v>
      </c>
      <c r="PY11" t="b">
        <f>ISNA(MATCH(PX11,PX$1:PX10,0))</f>
        <v>1</v>
      </c>
      <c r="PZ11">
        <f ca="1">MATCH(PZ$3,INDIRECT(QA11,AdrLxCx),0)+PZ10</f>
        <v>11</v>
      </c>
      <c r="QA11" t="str">
        <f>ADDRESS(PZ10+1,QA$3,,AdrLxCx)&amp;":"&amp;ADDRESS(AdrMaxLig,QA$3,,AdrLxCx)</f>
        <v>L1C441:L1048576C441</v>
      </c>
      <c r="QB11" t="b">
        <f ca="1">NOT(ISNA(PZ11))</f>
        <v>1</v>
      </c>
      <c r="QC11" t="str">
        <f ca="1">IF(QB11,INDEX(PX:PX,PZ11),$F$5)</f>
        <v xml:space="preserve"> ... </v>
      </c>
      <c r="QD11">
        <f ca="1">SUMIF(PX:PX,QC11,$ID:$ID)</f>
        <v>110500</v>
      </c>
      <c r="QE11">
        <f ca="1">SUMIF(PX:PX,QC11,$IE:$IE)</f>
        <v>1439000</v>
      </c>
      <c r="QF11" s="54">
        <f ca="1">VALUE(TEXT(INDEX(QD11:QE11,ValueScore),$HO$5)&amp;$HO$7&amp;TEXT(ROW(),$HO$5))</f>
        <v>1439000.0011</v>
      </c>
      <c r="QG11">
        <f ca="1">IF(QB11,COUNTIF(INDIRECT(QJ$5,AdrLxCx),$F$3&amp;QF11),AdrMaxLig)</f>
        <v>2</v>
      </c>
      <c r="QH11">
        <f ca="1">MATCH($A11,QG:QG,0)</f>
        <v>13</v>
      </c>
      <c r="QI11" t="str">
        <f ca="1">IF(QB11,INDEX(QC:QC,QH11),"")</f>
        <v>A</v>
      </c>
      <c r="QJ11">
        <f ca="1">IF(QB11,INDEX(QF:QF,QH11),"")</f>
        <v>1566000.0012999999</v>
      </c>
      <c r="QR11" s="52">
        <f t="shared" ref="QR11:QR42" si="160">IF($HK11,DP11)</f>
        <v>8</v>
      </c>
      <c r="QS11" t="b">
        <f>ISNA(MATCH(QR11,QR$1:QR10,0))</f>
        <v>1</v>
      </c>
      <c r="QT11">
        <f ca="1">MATCH(QT$3,INDIRECT(QU11,AdrLxCx),0)+QT10</f>
        <v>11</v>
      </c>
      <c r="QU11" t="str">
        <f>ADDRESS(QT10+1,QU$3,,AdrLxCx)&amp;":"&amp;ADDRESS(AdrMaxLig,QU$3,,AdrLxCx)</f>
        <v>L1C461:L1048576C461</v>
      </c>
      <c r="QV11" t="b">
        <f ca="1">NOT(ISNA(QT11))</f>
        <v>1</v>
      </c>
      <c r="QW11">
        <f ca="1">IF(QV11,INDEX(QR:QR,QT11),$F$5)</f>
        <v>8</v>
      </c>
      <c r="QX11">
        <f ca="1">SUMIF(QR:QR,QW11,$ID:$ID)</f>
        <v>50000</v>
      </c>
      <c r="QY11">
        <f ca="1">SUMIF(QR:QR,QW11,$IE:$IE)</f>
        <v>600000</v>
      </c>
      <c r="QZ11" s="54">
        <f ca="1">VALUE(TEXT(INDEX(QX11:QY11,ValueScore),$HO$5)&amp;$HO$7&amp;TEXT(ROW(),$HO$5))</f>
        <v>600000.00109999999</v>
      </c>
      <c r="RA11">
        <f ca="1">IF(QV11,COUNTIF(INDIRECT(RD$5,AdrLxCx),$F$3&amp;QZ11),AdrMaxLig)</f>
        <v>2</v>
      </c>
      <c r="RB11">
        <f ca="1">MATCH($A11,RA:RA,0)</f>
        <v>12</v>
      </c>
      <c r="RC11">
        <f ca="1">IF(QV11,INDEX(QW:QW,RB11),"")</f>
        <v>7.5</v>
      </c>
      <c r="RD11">
        <f ca="1">IF(QV11,INDEX(QZ:QZ,RB11),"")</f>
        <v>1788000.0012000001</v>
      </c>
      <c r="RL11" s="52" t="str">
        <f t="shared" ref="RL11:RL42" si="161">IF($HK11,DZ11)</f>
        <v>BLANC-GRIS</v>
      </c>
      <c r="RM11" t="b">
        <f>ISNA(MATCH(RL11,RL$1:RL10,0))</f>
        <v>1</v>
      </c>
      <c r="RN11">
        <f ca="1">MATCH(RN$3,INDIRECT(RO11,AdrLxCx),0)+RN10</f>
        <v>11</v>
      </c>
      <c r="RO11" t="str">
        <f>ADDRESS(RN10+1,RO$3,,AdrLxCx)&amp;":"&amp;ADDRESS(AdrMaxLig,RO$3,,AdrLxCx)</f>
        <v>L1C481:L1048576C481</v>
      </c>
      <c r="RP11" t="b">
        <f ca="1">NOT(ISNA(RN11))</f>
        <v>1</v>
      </c>
      <c r="RQ11" t="str">
        <f ca="1">IF(RP11,INDEX(RL:RL,RN11),$F$5)</f>
        <v>BLANC-GRIS</v>
      </c>
      <c r="RR11">
        <f ca="1">SUMIF(RL:RL,RQ11,$ID:$ID)</f>
        <v>50000</v>
      </c>
      <c r="RS11">
        <f ca="1">SUMIF(RL:RL,RQ11,$IE:$IE)</f>
        <v>600000</v>
      </c>
      <c r="RT11" s="54">
        <f ca="1">VALUE(TEXT(INDEX(RR11:RS11,ValueScore),$HO$5)&amp;$HO$7&amp;TEXT(ROW(),$HO$5))</f>
        <v>600000.00109999999</v>
      </c>
      <c r="RU11">
        <f ca="1">IF(RP11,COUNTIF(INDIRECT(RX$5,AdrLxCx),$F$3&amp;RT11),AdrMaxLig)</f>
        <v>3</v>
      </c>
      <c r="RV11">
        <f ca="1">MATCH($A11,RU:RU,0)</f>
        <v>16</v>
      </c>
      <c r="RW11" t="str">
        <f ca="1">IF(RP11,INDEX(RQ:RQ,RV11),"")</f>
        <v>GRIS</v>
      </c>
      <c r="RX11">
        <f ca="1">IF(RP11,INDEX(RT:RT,RV11),"")</f>
        <v>1150000.0016000001</v>
      </c>
      <c r="SF11" s="52" t="str">
        <f t="shared" ref="SF11:SF42" si="162">IF($HK11,EJ11)</f>
        <v>CLAIR</v>
      </c>
      <c r="SG11" t="b">
        <f>ISNA(MATCH(SF11,SF$1:SF10,0))</f>
        <v>1</v>
      </c>
      <c r="SH11">
        <f ca="1">MATCH(SH$3,INDIRECT(SI11,AdrLxCx),0)+SH10</f>
        <v>11</v>
      </c>
      <c r="SI11" t="str">
        <f>ADDRESS(SH10+1,SI$3,,AdrLxCx)&amp;":"&amp;ADDRESS(AdrMaxLig,SI$3,,AdrLxCx)</f>
        <v>L1C501:L1048576C501</v>
      </c>
      <c r="SJ11" t="b">
        <f ca="1">NOT(ISNA(SH11))</f>
        <v>1</v>
      </c>
      <c r="SK11" t="str">
        <f ca="1">IF(SJ11,INDEX(SF:SF,SH11),$F$5)</f>
        <v>CLAIR</v>
      </c>
      <c r="SL11">
        <f ca="1">SUMIF(SF:SF,SK11,$ID:$ID)</f>
        <v>172800</v>
      </c>
      <c r="SM11">
        <f ca="1">SUMIF(SF:SF,SK11,$IE:$IE)</f>
        <v>2176500</v>
      </c>
      <c r="SN11" s="54">
        <f ca="1">VALUE(TEXT(INDEX(SL11:SM11,ValueScore),$HO$5)&amp;$HO$7&amp;TEXT(ROW(),$HO$5))</f>
        <v>2176500.0011</v>
      </c>
      <c r="SO11">
        <f ca="1">IF(SJ11,COUNTIF(INDIRECT(SR$5,AdrLxCx),$F$3&amp;SN11),AdrMaxLig)</f>
        <v>1</v>
      </c>
      <c r="SP11">
        <f ca="1">MATCH($A11,SO:SO,0)</f>
        <v>11</v>
      </c>
      <c r="SQ11" t="str">
        <f ca="1">IF(SJ11,INDEX(SK:SK,SP11),"")</f>
        <v>CLAIR</v>
      </c>
      <c r="SR11">
        <f ca="1">IF(SJ11,INDEX(SN:SN,SP11),"")</f>
        <v>2176500.0011</v>
      </c>
      <c r="SZ11" s="52" t="str">
        <f t="shared" ref="SZ11:SZ42" si="163">IF($HK11,ET11)</f>
        <v>FAIBLE</v>
      </c>
      <c r="TA11" t="b">
        <f>ISNA(MATCH(SZ11,SZ$1:SZ10,0))</f>
        <v>1</v>
      </c>
      <c r="TB11">
        <f ca="1">MATCH(TB$3,INDIRECT(TC11,AdrLxCx),0)+TB10</f>
        <v>11</v>
      </c>
      <c r="TC11" t="str">
        <f>ADDRESS(TB10+1,TC$3,,AdrLxCx)&amp;":"&amp;ADDRESS(AdrMaxLig,TC$3,,AdrLxCx)</f>
        <v>L1C521:L1048576C521</v>
      </c>
      <c r="TD11" t="b">
        <f ca="1">NOT(ISNA(TB11))</f>
        <v>1</v>
      </c>
      <c r="TE11" t="str">
        <f ca="1">IF(TD11,INDEX(SZ:SZ,TB11),$F$5)</f>
        <v>FAIBLE</v>
      </c>
      <c r="TF11">
        <f ca="1">SUMIF(SZ:SZ,TE11,$ID:$ID)</f>
        <v>164000</v>
      </c>
      <c r="TG11">
        <f ca="1">SUMIF(SZ:SZ,TE11,$IE:$IE)</f>
        <v>2226000</v>
      </c>
      <c r="TH11" s="54">
        <f ca="1">VALUE(TEXT(INDEX(TF11:TG11,ValueScore),$HO$5)&amp;$HO$7&amp;TEXT(ROW(),$HO$5))</f>
        <v>2226000.0011</v>
      </c>
      <c r="TI11">
        <f ca="1">IF(TD11,COUNTIF(INDIRECT(TL$5,AdrLxCx),$F$3&amp;TH11),AdrMaxLig)</f>
        <v>1</v>
      </c>
      <c r="TJ11">
        <f ca="1">MATCH($A11,TI:TI,0)</f>
        <v>11</v>
      </c>
      <c r="TK11" t="str">
        <f ca="1">IF(TD11,INDEX(TE:TE,TJ11),"")</f>
        <v>FAIBLE</v>
      </c>
      <c r="TL11">
        <f ca="1">IF(TD11,INDEX(TH:TH,TJ11),"")</f>
        <v>2226000.0011</v>
      </c>
      <c r="TT11" s="52" t="str">
        <f t="shared" ref="TT11:TT42" si="164">IF($HK11,FD11)</f>
        <v>SATIN</v>
      </c>
      <c r="TU11" t="b">
        <f>ISNA(MATCH(TT11,TT$1:TT10,0))</f>
        <v>1</v>
      </c>
      <c r="TV11">
        <f ca="1">MATCH(TV$3,INDIRECT(TW11,AdrLxCx),0)+TV10</f>
        <v>11</v>
      </c>
      <c r="TW11" t="str">
        <f>ADDRESS(TV10+1,TW$3,,AdrLxCx)&amp;":"&amp;ADDRESS(AdrMaxLig,TW$3,,AdrLxCx)</f>
        <v>L1C541:L1048576C541</v>
      </c>
      <c r="TX11" t="b">
        <f ca="1">NOT(ISNA(TV11))</f>
        <v>1</v>
      </c>
      <c r="TY11" t="str">
        <f ca="1">IF(TX11,INDEX(TT:TT,TV11),$F$5)</f>
        <v>SATIN</v>
      </c>
      <c r="TZ11">
        <f ca="1">SUMIF(TT:TT,TY11,$ID:$ID)</f>
        <v>145500</v>
      </c>
      <c r="UA11">
        <f ca="1">SUMIF(TT:TT,TY11,$IE:$IE)</f>
        <v>1738500</v>
      </c>
      <c r="UB11" s="54">
        <f ca="1">VALUE(TEXT(INDEX(TZ11:UA11,ValueScore),$HO$5)&amp;$HO$7&amp;TEXT(ROW(),$HO$5))</f>
        <v>1738500.0011</v>
      </c>
      <c r="UC11">
        <f ca="1">IF(TX11,COUNTIF(INDIRECT(UF$5,AdrLxCx),$F$3&amp;UB11),AdrMaxLig)</f>
        <v>1</v>
      </c>
      <c r="UD11">
        <f ca="1">MATCH($A11,UC:UC,0)</f>
        <v>11</v>
      </c>
      <c r="UE11" t="str">
        <f ca="1">IF(TX11,INDEX(TY:TY,UD11),"")</f>
        <v>SATIN</v>
      </c>
      <c r="UF11">
        <f ca="1">IF(TX11,INDEX(UB:UB,UD11),"")</f>
        <v>1738500.0011</v>
      </c>
      <c r="UN11" s="52" t="str">
        <f t="shared" ref="UN11:UN42" si="165">IF($HK11,FN11)</f>
        <v>DROIT</v>
      </c>
      <c r="UO11" t="b">
        <f>ISNA(MATCH(UN11,UN$1:UN10,0))</f>
        <v>1</v>
      </c>
      <c r="UP11">
        <f ca="1">MATCH(UP$3,INDIRECT(UQ11,AdrLxCx),0)+UP10</f>
        <v>11</v>
      </c>
      <c r="UQ11" t="str">
        <f>ADDRESS(UP10+1,UQ$3,,AdrLxCx)&amp;":"&amp;ADDRESS(AdrMaxLig,UQ$3,,AdrLxCx)</f>
        <v>L1C561:L1048576C561</v>
      </c>
      <c r="UR11" t="b">
        <f ca="1">NOT(ISNA(UP11))</f>
        <v>1</v>
      </c>
      <c r="US11" t="str">
        <f ca="1">IF(UR11,INDEX(UN:UN,UP11),$F$5)</f>
        <v>DROIT</v>
      </c>
      <c r="UT11">
        <f ca="1">SUMIF(UN:UN,US11,$ID:$ID)</f>
        <v>268300</v>
      </c>
      <c r="UU11">
        <f ca="1">SUMIF(UN:UN,US11,$IE:$IE)</f>
        <v>3615000</v>
      </c>
      <c r="UV11" s="54">
        <f ca="1">VALUE(TEXT(INDEX(UT11:UU11,ValueScore),$HO$5)&amp;$HO$7&amp;TEXT(ROW(),$HO$5))</f>
        <v>3615000.0011</v>
      </c>
      <c r="UW11">
        <f ca="1">IF(UR11,COUNTIF(INDIRECT(UZ$5,AdrLxCx),$F$3&amp;UV11),AdrMaxLig)</f>
        <v>1</v>
      </c>
      <c r="UX11">
        <f ca="1">MATCH($A11,UW:UW,0)</f>
        <v>11</v>
      </c>
      <c r="UY11" t="str">
        <f ca="1">IF(UR11,INDEX(US:US,UX11),"")</f>
        <v>DROIT</v>
      </c>
      <c r="UZ11">
        <f ca="1">IF(UR11,INDEX(UV:UV,UX11),"")</f>
        <v>3615000.0011</v>
      </c>
      <c r="VH11" s="52" t="str">
        <f t="shared" ref="VH11:VH42" si="166">IF($HK11,FX11)</f>
        <v>IMITANT</v>
      </c>
      <c r="VI11" t="b">
        <f>ISNA(MATCH(VH11,VH$1:VH10,0))</f>
        <v>1</v>
      </c>
      <c r="VJ11">
        <f ca="1">MATCH(VJ$3,INDIRECT(VK11,AdrLxCx),0)+VJ10</f>
        <v>11</v>
      </c>
      <c r="VK11" t="str">
        <f>ADDRESS(VJ10+1,VK$3,,AdrLxCx)&amp;":"&amp;ADDRESS(AdrMaxLig,VK$3,,AdrLxCx)</f>
        <v>L1C581:L1048576C581</v>
      </c>
      <c r="VL11" t="b">
        <f ca="1">NOT(ISNA(VJ11))</f>
        <v>1</v>
      </c>
      <c r="VM11" t="str">
        <f ca="1">IF(VL11,INDEX(VH:VH,VJ11),$F$5)</f>
        <v>IMITANT</v>
      </c>
      <c r="VN11">
        <f ca="1">SUMIF(VH:VH,VM11,$ID:$ID)</f>
        <v>137800</v>
      </c>
      <c r="VO11">
        <f ca="1">SUMIF(VH:VH,VM11,$IE:$IE)</f>
        <v>1930000</v>
      </c>
      <c r="VP11" s="54">
        <f ca="1">VALUE(TEXT(INDEX(VN11:VO11,ValueScore),$HO$5)&amp;$HO$7&amp;TEXT(ROW(),$HO$5))</f>
        <v>1930000.0011</v>
      </c>
      <c r="VQ11">
        <f ca="1">IF(VL11,COUNTIF(INDIRECT(VT$5,AdrLxCx),$F$3&amp;VP11),AdrMaxLig)</f>
        <v>1</v>
      </c>
      <c r="VR11">
        <f ca="1">MATCH($A11,VQ:VQ,0)</f>
        <v>11</v>
      </c>
      <c r="VS11" t="str">
        <f ca="1">IF(VL11,INDEX(VM:VM,VR11),"")</f>
        <v>IMITANT</v>
      </c>
      <c r="VT11">
        <f ca="1">IF(VL11,INDEX(VP:VP,VR11),"")</f>
        <v>1930000.0011</v>
      </c>
      <c r="WB11" s="52" t="str">
        <f t="shared" ref="WB11:WB42" si="167">IF($HK11,GH11)</f>
        <v>STANDARD</v>
      </c>
      <c r="WC11" t="b">
        <f>ISNA(MATCH(WB11,WB$1:WB10,0))</f>
        <v>1</v>
      </c>
      <c r="WD11">
        <f ca="1">MATCH(WD$3,INDIRECT(WE11,AdrLxCx),0)+WD10</f>
        <v>11</v>
      </c>
      <c r="WE11" t="str">
        <f>ADDRESS(WD10+1,WE$3,,AdrLxCx)&amp;":"&amp;ADDRESS(AdrMaxLig,WE$3,,AdrLxCx)</f>
        <v>L1C601:L1048576C601</v>
      </c>
      <c r="WF11" t="b">
        <f ca="1">NOT(ISNA(WD11))</f>
        <v>1</v>
      </c>
      <c r="WG11" t="str">
        <f ca="1">IF(WF11,INDEX(WB:WB,WD11),$F$5)</f>
        <v>STANDARD</v>
      </c>
      <c r="WH11">
        <f ca="1">SUMIF(WB:WB,WG11,$ID:$ID)</f>
        <v>154650</v>
      </c>
      <c r="WI11">
        <f ca="1">SUMIF(WB:WB,WG11,$IE:$IE)</f>
        <v>2088500</v>
      </c>
      <c r="WJ11" s="54">
        <f ca="1">VALUE(TEXT(INDEX(WH11:WI11,ValueScore),$HO$5)&amp;$HO$7&amp;TEXT(ROW(),$HO$5))</f>
        <v>2088500.0011</v>
      </c>
      <c r="WK11">
        <f ca="1">IF(WF11,COUNTIF(INDIRECT(WN$5,AdrLxCx),$F$3&amp;WJ11),AdrMaxLig)</f>
        <v>1</v>
      </c>
      <c r="WL11">
        <f ca="1">MATCH($A11,WK:WK,0)</f>
        <v>11</v>
      </c>
      <c r="WM11" t="str">
        <f ca="1">IF(WF11,INDEX(WG:WG,WL11),"")</f>
        <v>STANDARD</v>
      </c>
      <c r="WN11">
        <f ca="1">IF(WF11,INDEX(WJ:WJ,WL11),"")</f>
        <v>2088500.0011</v>
      </c>
      <c r="WV11" s="52" t="str">
        <f t="shared" ref="WV11:WV42" si="168">IF($HK11,GR11)</f>
        <v>CHANTIER PUBLIC STOCK</v>
      </c>
      <c r="WW11" t="b">
        <f>ISNA(MATCH(WV11,WV$1:WV10,0))</f>
        <v>1</v>
      </c>
      <c r="WX11">
        <f ca="1">MATCH(WX$3,INDIRECT(WY11,AdrLxCx),0)+WX10</f>
        <v>11</v>
      </c>
      <c r="WY11" t="str">
        <f>ADDRESS(WX10+1,WY$3,,AdrLxCx)&amp;":"&amp;ADDRESS(AdrMaxLig,WY$3,,AdrLxCx)</f>
        <v>L1C621:L1048576C621</v>
      </c>
      <c r="WZ11" t="b">
        <f ca="1">NOT(ISNA(WX11))</f>
        <v>1</v>
      </c>
      <c r="XA11" t="str">
        <f ca="1">IF(WZ11,INDEX(WV:WV,WX11),$F$5)</f>
        <v>CHANTIER PUBLIC STOCK</v>
      </c>
      <c r="XB11">
        <f ca="1">SUMIF(WV:WV,XA11,$ID:$ID)</f>
        <v>142000</v>
      </c>
      <c r="XC11">
        <f ca="1">SUMIF(WV:WV,XA11,$IE:$IE)</f>
        <v>1686000</v>
      </c>
      <c r="XD11" s="54">
        <f ca="1">VALUE(TEXT(INDEX(XB11:XC11,ValueScore),$HO$5)&amp;$HO$7&amp;TEXT(ROW(),$HO$5))</f>
        <v>1686000.0011</v>
      </c>
      <c r="XE11">
        <f ca="1">IF(WZ11,COUNTIF(INDIRECT(XH$5,AdrLxCx),$F$3&amp;XD11),AdrMaxLig)</f>
        <v>1</v>
      </c>
      <c r="XF11">
        <f ca="1">MATCH($A11,XE:XE,0)</f>
        <v>11</v>
      </c>
      <c r="XG11" t="str">
        <f ca="1">IF(WZ11,INDEX(XA:XA,XF11),"")</f>
        <v>CHANTIER PUBLIC STOCK</v>
      </c>
      <c r="XH11">
        <f t="shared" ref="XH11:XH75" ca="1" si="169">IF(WZ11,INDEX(XD:XD,XF11),"")</f>
        <v>1686000.0011</v>
      </c>
    </row>
    <row r="12" spans="1:632" x14ac:dyDescent="0.3">
      <c r="A12">
        <f t="shared" ref="A12:A74" ca="1" si="170">A11+1</f>
        <v>2</v>
      </c>
      <c r="J12" s="6" t="str">
        <f>IF('Analyse Plan de Gamme'!$N12=0,N_D,'Analyse Plan de Gamme'!$N12)</f>
        <v>EN GAMME</v>
      </c>
      <c r="K12" t="b">
        <f>ISNA(MATCH(J12,J$1:J11,0))</f>
        <v>0</v>
      </c>
      <c r="L12">
        <f t="shared" ca="1" si="0"/>
        <v>13</v>
      </c>
      <c r="M12" t="str">
        <f t="shared" ca="1" si="1"/>
        <v>L12C11:L1048576C11</v>
      </c>
      <c r="N12" t="b">
        <f t="shared" ref="N12:N19" ca="1" si="171">NOT(ISNA(L12))</f>
        <v>1</v>
      </c>
      <c r="O12" t="str">
        <f t="shared" ref="O12:O19" ca="1" si="172">IF(N12,INDEX(J:J,L12),$F$5)</f>
        <v>BALOTAGE</v>
      </c>
      <c r="P12">
        <f t="shared" ca="1" si="2"/>
        <v>2</v>
      </c>
      <c r="Q12">
        <f ca="1">MATCH($A12,P:P,0)</f>
        <v>12</v>
      </c>
      <c r="R12" s="4" t="str">
        <f t="shared" ca="1" si="3"/>
        <v>BALOTAGE</v>
      </c>
      <c r="T12" s="6" t="str">
        <f>IF('Analyse Plan de Gamme'!$P12=0,N_D,'Analyse Plan de Gamme'!$P12)</f>
        <v>GCE</v>
      </c>
      <c r="U12" t="b">
        <f>ISNA(MATCH(T12,T$1:T11,0))</f>
        <v>1</v>
      </c>
      <c r="V12">
        <f t="shared" ca="1" si="4"/>
        <v>12</v>
      </c>
      <c r="W12" t="str">
        <f t="shared" ca="1" si="5"/>
        <v>L12C21:L1048576C21</v>
      </c>
      <c r="X12" t="b">
        <f t="shared" ref="X12:X19" ca="1" si="173">NOT(ISNA(V12))</f>
        <v>1</v>
      </c>
      <c r="Y12" t="str">
        <f t="shared" ca="1" si="6"/>
        <v>GCE</v>
      </c>
      <c r="Z12">
        <f t="shared" ca="1" si="7"/>
        <v>7</v>
      </c>
      <c r="AA12">
        <f t="shared" ca="1" si="8"/>
        <v>13</v>
      </c>
      <c r="AB12" s="4" t="str">
        <f t="shared" ca="1" si="9"/>
        <v>Faïence PB</v>
      </c>
      <c r="AD12" s="6" t="str">
        <f>IF('Analyse Plan de Gamme'!$W12=0,N_D,'Analyse Plan de Gamme'!$W12)</f>
        <v>BIa (E&lt;0.5%)</v>
      </c>
      <c r="AE12" t="b">
        <f>ISNA(MATCH(AD12,AD$1:AD11,0))</f>
        <v>0</v>
      </c>
      <c r="AF12">
        <f t="shared" ca="1" si="10"/>
        <v>13</v>
      </c>
      <c r="AG12" t="str">
        <f t="shared" ca="1" si="11"/>
        <v>L12C31:L1048576C31</v>
      </c>
      <c r="AH12" t="b">
        <f t="shared" ref="AH12:AH19" ca="1" si="174">NOT(ISNA(AF12))</f>
        <v>1</v>
      </c>
      <c r="AI12" t="str">
        <f t="shared" ca="1" si="12"/>
        <v>BIIa (E&gt;3% &lt;6%)</v>
      </c>
      <c r="AJ12">
        <f t="shared" ca="1" si="13"/>
        <v>4</v>
      </c>
      <c r="AK12">
        <f t="shared" ca="1" si="14"/>
        <v>11</v>
      </c>
      <c r="AL12" s="4" t="str">
        <f t="shared" ca="1" si="15"/>
        <v>BIa (E&lt;0.5%)</v>
      </c>
      <c r="AN12" s="6" t="str">
        <f>IF('Analyse Plan de Gamme'!$AH12=0,N_D,'Analyse Plan de Gamme'!$AH12)</f>
        <v>PEI IV</v>
      </c>
      <c r="AO12" t="b">
        <f>ISNA(MATCH(AN12,AN$1:AN11,0))</f>
        <v>0</v>
      </c>
      <c r="AP12">
        <f t="shared" ca="1" si="16"/>
        <v>13</v>
      </c>
      <c r="AQ12" t="str">
        <f t="shared" ca="1" si="17"/>
        <v>L12C41:L1048576C41</v>
      </c>
      <c r="AR12" t="b">
        <f t="shared" ref="AR12:AR19" ca="1" si="175">NOT(ISNA(AP12))</f>
        <v>1</v>
      </c>
      <c r="AS12" t="str">
        <f t="shared" ca="1" si="18"/>
        <v xml:space="preserve"> ... </v>
      </c>
      <c r="AT12">
        <f t="shared" ca="1" si="19"/>
        <v>1</v>
      </c>
      <c r="AU12">
        <f t="shared" ca="1" si="20"/>
        <v>14</v>
      </c>
      <c r="AV12" s="4" t="str">
        <f t="shared" ca="1" si="21"/>
        <v>Abrasion Profonde</v>
      </c>
      <c r="AX12" s="6" t="str">
        <f>IF('Analyse Plan de Gamme'!$AT12=0,N_D,'Analyse Plan de Gamme'!$AT12)</f>
        <v>U3 P3</v>
      </c>
      <c r="AY12" t="b">
        <f>ISNA(MATCH(AX12,AX$1:AX11,0))</f>
        <v>0</v>
      </c>
      <c r="AZ12">
        <f t="shared" ca="1" si="22"/>
        <v>13</v>
      </c>
      <c r="BA12" t="str">
        <f t="shared" ca="1" si="23"/>
        <v>L12C51:L1048576C51</v>
      </c>
      <c r="BB12" t="b">
        <f t="shared" ref="BB12:BB19" ca="1" si="176">NOT(ISNA(AZ12))</f>
        <v>1</v>
      </c>
      <c r="BC12" t="str">
        <f t="shared" ca="1" si="24"/>
        <v xml:space="preserve"> ... </v>
      </c>
      <c r="BD12">
        <f t="shared" ca="1" si="25"/>
        <v>1</v>
      </c>
      <c r="BE12">
        <f t="shared" ca="1" si="26"/>
        <v>16</v>
      </c>
      <c r="BF12" s="4" t="str">
        <f t="shared" ca="1" si="27"/>
        <v>N.R.</v>
      </c>
      <c r="BH12" s="6" t="str">
        <f>IF('Analyse Plan de Gamme'!$BF12=0,N_D,'Analyse Plan de Gamme'!$BF12)</f>
        <v>45X45</v>
      </c>
      <c r="BI12" t="b">
        <f>ISNA(MATCH(BH12,BH$1:BH11,0))</f>
        <v>0</v>
      </c>
      <c r="BJ12">
        <f t="shared" ca="1" si="28"/>
        <v>13</v>
      </c>
      <c r="BK12" t="str">
        <f t="shared" ca="1" si="29"/>
        <v>L12C61:L1048576C61</v>
      </c>
      <c r="BL12" t="b">
        <f t="shared" ref="BL12:BL19" ca="1" si="177">NOT(ISNA(BJ12))</f>
        <v>1</v>
      </c>
      <c r="BM12" t="str">
        <f t="shared" ca="1" si="30"/>
        <v>20X20</v>
      </c>
      <c r="BN12">
        <f t="shared" ca="1" si="31"/>
        <v>13</v>
      </c>
      <c r="BO12">
        <f t="shared" ca="1" si="32"/>
        <v>29</v>
      </c>
      <c r="BP12" s="4" t="str">
        <f t="shared" ca="1" si="33"/>
        <v>100X100</v>
      </c>
      <c r="BR12" s="6" t="str">
        <f>IF('Analyse Plan de Gamme'!$BG12=0,N_D,'Analyse Plan de Gamme'!$BG12)</f>
        <v>SOL INT</v>
      </c>
      <c r="BS12" t="b">
        <f>ISNA(MATCH(BR12,BR$1:BR11,0))</f>
        <v>0</v>
      </c>
      <c r="BT12">
        <f t="shared" ca="1" si="34"/>
        <v>13</v>
      </c>
      <c r="BU12" t="str">
        <f t="shared" ca="1" si="35"/>
        <v>L12C71:L1048576C71</v>
      </c>
      <c r="BV12" t="b">
        <f t="shared" ref="BV12:BV19" ca="1" si="178">NOT(ISNA(BT12))</f>
        <v>1</v>
      </c>
      <c r="BW12" t="str">
        <f t="shared" ca="1" si="36"/>
        <v>MURAL INT</v>
      </c>
      <c r="BX12">
        <f t="shared" ca="1" si="37"/>
        <v>4</v>
      </c>
      <c r="BY12">
        <f t="shared" ca="1" si="38"/>
        <v>20</v>
      </c>
      <c r="BZ12" s="4" t="str">
        <f t="shared" ca="1" si="39"/>
        <v>AUTRE</v>
      </c>
      <c r="CB12" s="6" t="str">
        <f>IF('Analyse Plan de Gamme'!$BH12=0,N_D,'Analyse Plan de Gamme'!$BH12)</f>
        <v>PIERRE NAT</v>
      </c>
      <c r="CC12" t="b">
        <f>ISNA(MATCH(CB12,CB$1:CB11,0))</f>
        <v>1</v>
      </c>
      <c r="CD12">
        <f t="shared" ca="1" si="40"/>
        <v>12</v>
      </c>
      <c r="CE12" t="str">
        <f t="shared" ca="1" si="41"/>
        <v>L12C81:L1048576C81</v>
      </c>
      <c r="CF12" t="b">
        <f t="shared" ref="CF12:CF19" ca="1" si="179">NOT(ISNA(CD12))</f>
        <v>1</v>
      </c>
      <c r="CG12" t="str">
        <f t="shared" ca="1" si="42"/>
        <v>PIERRE NAT</v>
      </c>
      <c r="CH12">
        <f t="shared" ca="1" si="43"/>
        <v>16</v>
      </c>
      <c r="CI12">
        <f t="shared" ca="1" si="44"/>
        <v>28</v>
      </c>
      <c r="CJ12" s="4" t="str">
        <f t="shared" ca="1" si="45"/>
        <v>AUTRE</v>
      </c>
      <c r="CL12" s="6" t="str">
        <f>IF('Analyse Plan de Gamme'!$BJ12=0,N_D,'Analyse Plan de Gamme'!$BJ12)</f>
        <v>LISSE GRIP LEGER</v>
      </c>
      <c r="CM12" t="b">
        <f>ISNA(MATCH(CL12,CL$1:CL11,0))</f>
        <v>1</v>
      </c>
      <c r="CN12">
        <f t="shared" ca="1" si="46"/>
        <v>12</v>
      </c>
      <c r="CO12" t="str">
        <f t="shared" ca="1" si="47"/>
        <v>L12C91:L1048576C91</v>
      </c>
      <c r="CP12" t="b">
        <f t="shared" ref="CP12:CP19" ca="1" si="180">NOT(ISNA(CN12))</f>
        <v>1</v>
      </c>
      <c r="CQ12" t="str">
        <f t="shared" ca="1" si="48"/>
        <v>LISSE GRIP LEGER</v>
      </c>
      <c r="CR12">
        <f t="shared" ca="1" si="49"/>
        <v>3</v>
      </c>
      <c r="CS12">
        <f t="shared" ca="1" si="50"/>
        <v>11</v>
      </c>
      <c r="CT12" s="4" t="str">
        <f t="shared" ca="1" si="51"/>
        <v>LISSE</v>
      </c>
      <c r="CV12" s="6" t="str">
        <f>IF('Analyse Plan de Gamme'!$BK12=0,N_D,'Analyse Plan de Gamme'!$BK12)</f>
        <v>R10</v>
      </c>
      <c r="CW12" t="b">
        <f>ISNA(MATCH(CV12,CV$1:CV11,0))</f>
        <v>1</v>
      </c>
      <c r="CX12">
        <f t="shared" ca="1" si="52"/>
        <v>12</v>
      </c>
      <c r="CY12" t="str">
        <f t="shared" ca="1" si="53"/>
        <v>L12C101:L1048576C101</v>
      </c>
      <c r="CZ12" t="b">
        <f t="shared" ref="CZ12:CZ19" ca="1" si="181">NOT(ISNA(CX12))</f>
        <v>1</v>
      </c>
      <c r="DA12" t="str">
        <f t="shared" ca="1" si="54"/>
        <v>R10</v>
      </c>
      <c r="DB12">
        <f t="shared" ca="1" si="55"/>
        <v>3</v>
      </c>
      <c r="DC12">
        <f t="shared" ca="1" si="56"/>
        <v>16</v>
      </c>
      <c r="DD12" s="4" t="str">
        <f t="shared" ca="1" si="57"/>
        <v>N.R</v>
      </c>
      <c r="DF12" s="6" t="str">
        <f>IF('Analyse Plan de Gamme'!$BL12=0,N_D,'Analyse Plan de Gamme'!$BL12)</f>
        <v>B</v>
      </c>
      <c r="DG12" t="b">
        <f>ISNA(MATCH(DF12,DF$1:DF11,0))</f>
        <v>1</v>
      </c>
      <c r="DH12">
        <f t="shared" ca="1" si="58"/>
        <v>12</v>
      </c>
      <c r="DI12" t="str">
        <f t="shared" ca="1" si="59"/>
        <v>L12C111:L1048576C111</v>
      </c>
      <c r="DJ12" t="b">
        <f t="shared" ref="DJ12:DJ19" ca="1" si="182">NOT(ISNA(DH12))</f>
        <v>1</v>
      </c>
      <c r="DK12" t="str">
        <f t="shared" ca="1" si="60"/>
        <v>B</v>
      </c>
      <c r="DL12">
        <f t="shared" ca="1" si="61"/>
        <v>3</v>
      </c>
      <c r="DM12">
        <f t="shared" ca="1" si="62"/>
        <v>13</v>
      </c>
      <c r="DN12" s="4" t="str">
        <f t="shared" ca="1" si="63"/>
        <v>A</v>
      </c>
      <c r="DP12" s="43">
        <f>'Analyse Plan de Gamme'!$BM12</f>
        <v>7.5</v>
      </c>
      <c r="DQ12" t="b">
        <f>ISNA(MATCH(DP12,DP$1:DP11,0))</f>
        <v>1</v>
      </c>
      <c r="DR12">
        <f t="shared" ca="1" si="64"/>
        <v>12</v>
      </c>
      <c r="DS12" t="str">
        <f t="shared" ca="1" si="65"/>
        <v>L12C121:L1048576C121</v>
      </c>
      <c r="DT12" t="b">
        <f t="shared" ref="DT12:DT19" ca="1" si="183">NOT(ISNA(DR12))</f>
        <v>1</v>
      </c>
      <c r="DU12">
        <f t="shared" ca="1" si="66"/>
        <v>7.5</v>
      </c>
      <c r="DV12">
        <f t="shared" ca="1" si="67"/>
        <v>4</v>
      </c>
      <c r="DW12">
        <f t="shared" ca="1" si="68"/>
        <v>17</v>
      </c>
      <c r="DX12" s="4">
        <f t="shared" ca="1" si="69"/>
        <v>6.5</v>
      </c>
      <c r="DZ12" s="6" t="str">
        <f>IF('Analyse Plan de Gamme'!$BO12=0,N_D,'Analyse Plan de Gamme'!$BO12)</f>
        <v>BEIGE</v>
      </c>
      <c r="EA12" t="b">
        <f>ISNA(MATCH(DZ12,DZ$1:DZ11,0))</f>
        <v>1</v>
      </c>
      <c r="EB12">
        <f t="shared" ca="1" si="70"/>
        <v>12</v>
      </c>
      <c r="EC12" t="str">
        <f t="shared" ca="1" si="71"/>
        <v>L12C131:L1048576C131</v>
      </c>
      <c r="ED12" t="b">
        <f t="shared" ref="ED12:ED19" ca="1" si="184">NOT(ISNA(EB12))</f>
        <v>1</v>
      </c>
      <c r="EE12" t="str">
        <f t="shared" ca="1" si="72"/>
        <v>BEIGE</v>
      </c>
      <c r="EF12">
        <f t="shared" ca="1" si="73"/>
        <v>4</v>
      </c>
      <c r="EG12">
        <f t="shared" ca="1" si="74"/>
        <v>22</v>
      </c>
      <c r="EH12" s="4" t="str">
        <f t="shared" ca="1" si="75"/>
        <v>ANTHRACITE</v>
      </c>
      <c r="EJ12" s="6" t="str">
        <f>IF('Analyse Plan de Gamme'!$BP12=0,N_D,'Analyse Plan de Gamme'!$BP12)</f>
        <v>CLAIR</v>
      </c>
      <c r="EK12" t="b">
        <f>ISNA(MATCH(EJ12,EJ$1:EJ11,0))</f>
        <v>0</v>
      </c>
      <c r="EL12">
        <f t="shared" ca="1" si="76"/>
        <v>13</v>
      </c>
      <c r="EM12" t="str">
        <f t="shared" ca="1" si="77"/>
        <v>L12C141:L1048576C141</v>
      </c>
      <c r="EN12" t="b">
        <f t="shared" ref="EN12:EN19" ca="1" si="185">NOT(ISNA(EL12))</f>
        <v>1</v>
      </c>
      <c r="EO12" t="str">
        <f t="shared" ca="1" si="78"/>
        <v>MOYEN</v>
      </c>
      <c r="EP12">
        <f t="shared" ca="1" si="79"/>
        <v>4</v>
      </c>
      <c r="EQ12">
        <f t="shared" ca="1" si="80"/>
        <v>11</v>
      </c>
      <c r="ER12" s="4" t="str">
        <f t="shared" ca="1" si="81"/>
        <v>CLAIR</v>
      </c>
      <c r="ET12" s="6" t="str">
        <f>IF('Analyse Plan de Gamme'!$BQ12=0,N_D,'Analyse Plan de Gamme'!$BQ12)</f>
        <v>MOYEN</v>
      </c>
      <c r="EU12" t="b">
        <f>ISNA(MATCH(ET12,ET$1:ET11,0))</f>
        <v>1</v>
      </c>
      <c r="EV12">
        <f t="shared" ca="1" si="82"/>
        <v>12</v>
      </c>
      <c r="EW12" t="str">
        <f t="shared" ca="1" si="83"/>
        <v>L12C151:L1048576C151</v>
      </c>
      <c r="EX12" t="b">
        <f t="shared" ref="EX12:EX19" ca="1" si="186">NOT(ISNA(EV12))</f>
        <v>1</v>
      </c>
      <c r="EY12" t="str">
        <f t="shared" ca="1" si="84"/>
        <v>MOYEN</v>
      </c>
      <c r="EZ12">
        <f t="shared" ca="1" si="85"/>
        <v>4</v>
      </c>
      <c r="FA12">
        <f t="shared" ca="1" si="86"/>
        <v>11</v>
      </c>
      <c r="FB12" s="4" t="str">
        <f t="shared" ca="1" si="87"/>
        <v>FAIBLE</v>
      </c>
      <c r="FD12" s="6" t="str">
        <f>IF('Analyse Plan de Gamme'!$BR12=0,N_D,'Analyse Plan de Gamme'!$BR12)</f>
        <v>SATIN</v>
      </c>
      <c r="FE12" t="b">
        <f>ISNA(MATCH(FD12,FD$1:FD11,0))</f>
        <v>0</v>
      </c>
      <c r="FF12">
        <f t="shared" ca="1" si="88"/>
        <v>14</v>
      </c>
      <c r="FG12" t="str">
        <f t="shared" ca="1" si="89"/>
        <v>L12C161:L1048576C161</v>
      </c>
      <c r="FH12" t="b">
        <f t="shared" ref="FH12:FH19" ca="1" si="187">NOT(ISNA(FF12))</f>
        <v>1</v>
      </c>
      <c r="FI12" t="str">
        <f t="shared" ca="1" si="90"/>
        <v>MAT</v>
      </c>
      <c r="FJ12">
        <f t="shared" ca="1" si="91"/>
        <v>6</v>
      </c>
      <c r="FK12">
        <f t="shared" ca="1" si="92"/>
        <v>14</v>
      </c>
      <c r="FL12" s="4" t="str">
        <f t="shared" ca="1" si="93"/>
        <v>BRILLANT</v>
      </c>
      <c r="FN12" s="6" t="str">
        <f>IF('Analyse Plan de Gamme'!$BT12=0,N_D,'Analyse Plan de Gamme'!$BT12)</f>
        <v>DROIT</v>
      </c>
      <c r="FO12" t="b">
        <f>ISNA(MATCH(FN12,FN$1:FN11,0))</f>
        <v>0</v>
      </c>
      <c r="FP12">
        <f t="shared" ca="1" si="94"/>
        <v>15</v>
      </c>
      <c r="FQ12" t="str">
        <f t="shared" ca="1" si="95"/>
        <v>L12C171:L1048576C171</v>
      </c>
      <c r="FR12" t="b">
        <f t="shared" ref="FR12:FR19" ca="1" si="188">NOT(ISNA(FP12))</f>
        <v>1</v>
      </c>
      <c r="FS12" t="str">
        <f t="shared" ca="1" si="96"/>
        <v>IRREGULIER</v>
      </c>
      <c r="FT12">
        <f t="shared" ca="1" si="97"/>
        <v>5</v>
      </c>
      <c r="FU12">
        <f t="shared" ca="1" si="98"/>
        <v>11</v>
      </c>
      <c r="FV12" s="4" t="str">
        <f t="shared" ca="1" si="99"/>
        <v>DROIT</v>
      </c>
      <c r="FX12" s="6" t="str">
        <f>IF('Analyse Plan de Gamme'!$BU12=0,N_D,'Analyse Plan de Gamme'!$BU12)</f>
        <v>NATUREL</v>
      </c>
      <c r="FY12" t="b">
        <f>ISNA(MATCH(FX12,FX$1:FX11,0))</f>
        <v>1</v>
      </c>
      <c r="FZ12">
        <f t="shared" ca="1" si="100"/>
        <v>12</v>
      </c>
      <c r="GA12" t="str">
        <f t="shared" ca="1" si="101"/>
        <v>L12C181:L1048576C181</v>
      </c>
      <c r="GB12" t="b">
        <f t="shared" ref="GB12:GB19" ca="1" si="189">NOT(ISNA(FZ12))</f>
        <v>1</v>
      </c>
      <c r="GC12" t="str">
        <f t="shared" ca="1" si="102"/>
        <v>NATUREL</v>
      </c>
      <c r="GD12">
        <f t="shared" ca="1" si="103"/>
        <v>8</v>
      </c>
      <c r="GE12">
        <f t="shared" ca="1" si="104"/>
        <v>18</v>
      </c>
      <c r="GF12" s="4" t="str">
        <f t="shared" ca="1" si="105"/>
        <v>DECOR</v>
      </c>
      <c r="GH12" s="6" t="str">
        <f>IF('Analyse Plan de Gamme'!$BW12=0,N_D,'Analyse Plan de Gamme'!$BW12)</f>
        <v>BASIC</v>
      </c>
      <c r="GI12" t="b">
        <f>ISNA(MATCH(GH12,GH$1:GH11,0))</f>
        <v>1</v>
      </c>
      <c r="GJ12">
        <f t="shared" ca="1" si="106"/>
        <v>12</v>
      </c>
      <c r="GK12" t="str">
        <f t="shared" ca="1" si="107"/>
        <v>L12C191:L1048576C191</v>
      </c>
      <c r="GL12" t="b">
        <f t="shared" ref="GL12:GL19" ca="1" si="190">NOT(ISNA(GJ12))</f>
        <v>1</v>
      </c>
      <c r="GM12" t="str">
        <f t="shared" ca="1" si="108"/>
        <v>BASIC</v>
      </c>
      <c r="GN12">
        <f t="shared" ca="1" si="109"/>
        <v>2</v>
      </c>
      <c r="GO12">
        <f t="shared" ca="1" si="110"/>
        <v>12</v>
      </c>
      <c r="GP12" s="4" t="str">
        <f t="shared" ca="1" si="111"/>
        <v>BASIC</v>
      </c>
      <c r="GR12" s="6" t="str">
        <f>IF('Analyse Plan de Gamme'!$BX12=0,N_D,'Analyse Plan de Gamme'!$BX12)</f>
        <v>CHANTIER PUBLIC STOCK</v>
      </c>
      <c r="GS12" t="b">
        <f>ISNA(MATCH(GR12,GR$1:GR11,0))</f>
        <v>0</v>
      </c>
      <c r="GT12">
        <f t="shared" ca="1" si="112"/>
        <v>13</v>
      </c>
      <c r="GU12" t="str">
        <f t="shared" ca="1" si="113"/>
        <v>L12C201:L1048576C201</v>
      </c>
      <c r="GV12" t="b">
        <f t="shared" ref="GV12:GV19" ca="1" si="191">NOT(ISNA(GT12))</f>
        <v>1</v>
      </c>
      <c r="GW12" t="str">
        <f t="shared" ca="1" si="114"/>
        <v>SALLE EXPO STOCK</v>
      </c>
      <c r="GX12">
        <f t="shared" ca="1" si="115"/>
        <v>11</v>
      </c>
      <c r="GY12">
        <f t="shared" ca="1" si="116"/>
        <v>18</v>
      </c>
      <c r="GZ12" s="4" t="str">
        <f t="shared" ca="1" si="117"/>
        <v>CHANTIER PUBLIC CONTREMARQUE</v>
      </c>
      <c r="HG12" s="44">
        <f>'Analyse Plan de Gamme'!$K12</f>
        <v>58000</v>
      </c>
      <c r="HH12" s="44">
        <f>'Analyse Plan de Gamme'!$L12</f>
        <v>610000</v>
      </c>
      <c r="HI12" s="50">
        <f>+HI11+HI$11</f>
        <v>0.1</v>
      </c>
      <c r="HK12" t="b">
        <f>ABS('Analyse Plan de Gamme'!$C12)&gt;1</f>
        <v>1</v>
      </c>
      <c r="HL12" s="43">
        <f t="shared" ref="HL12:HL75" ca="1" si="192">VALUE(TEXT(INDIRECT($HJ$4,AdrLxCx),$HO$5)&amp;$HO$7&amp;TEXT(ROW(),$HO$5))</f>
        <v>610000.00120000006</v>
      </c>
      <c r="HM12" t="b">
        <f ca="1">AND(ISNA(MATCH(HL12,HL$1:HL11,0)),HL12&gt;1,$HK12)</f>
        <v>1</v>
      </c>
      <c r="HN12">
        <f t="shared" ca="1" si="118"/>
        <v>12</v>
      </c>
      <c r="HO12" t="str">
        <f t="shared" ca="1" si="119"/>
        <v>L12C221:L1048576C221</v>
      </c>
      <c r="HP12" t="b">
        <f t="shared" ref="HP12:HP19" ca="1" si="193">NOT(ISNA(HN12))</f>
        <v>1</v>
      </c>
      <c r="HQ12">
        <f t="shared" ca="1" si="120"/>
        <v>610000.00120000006</v>
      </c>
      <c r="HR12">
        <f t="shared" ca="1" si="121"/>
        <v>2</v>
      </c>
      <c r="HS12">
        <f t="shared" ref="HS12:HS19" ca="1" si="194">MATCH($A12,HR:HR,0)</f>
        <v>12</v>
      </c>
      <c r="HT12" s="4">
        <f t="shared" ref="HT12:HT19" ca="1" si="195">IF(HP12,INDEX(HQ:HQ,HS12),"")</f>
        <v>610000.00120000006</v>
      </c>
      <c r="HU12">
        <f ca="1">SUM($HT$10:$HT12)</f>
        <v>1760000.0029</v>
      </c>
      <c r="HV12" s="45">
        <f t="shared" ref="HV12:HV75" ca="1" si="196">$HU12/$HW$1</f>
        <v>0.44829342739466427</v>
      </c>
      <c r="HW12" t="b">
        <f ca="1">$HV12&lt;=HW$3</f>
        <v>1</v>
      </c>
      <c r="HX12">
        <f t="shared" ref="HX12:HX75" ca="1" si="197">IF($HW12,INDEX($HN:$HN,$HS12))</f>
        <v>12</v>
      </c>
      <c r="ID12" s="60">
        <f>IF($HK12,'Analyse Plan de Gamme'!$K12)</f>
        <v>58000</v>
      </c>
      <c r="IE12">
        <f>IF($HK12,'Analyse Plan de Gamme'!$L12)</f>
        <v>610000</v>
      </c>
      <c r="IF12" s="52" t="str">
        <f t="shared" ref="IF12:IF19" si="198">IF($HK12,J12)</f>
        <v>EN GAMME</v>
      </c>
      <c r="IG12" t="b">
        <f>ISNA(MATCH(IF12,IF$1:IF11,0))</f>
        <v>0</v>
      </c>
      <c r="IH12">
        <f t="shared" ref="IH12:IH19" ca="1" si="199">MATCH(IH$3,INDIRECT(II12,AdrLxCx),0)+IH11</f>
        <v>13</v>
      </c>
      <c r="II12" t="str">
        <f t="shared" ref="II12:II19" ca="1" si="200">ADDRESS(IH11+1,II$3,,AdrLxCx)&amp;":"&amp;ADDRESS(AdrMaxLig,II$3,,AdrLxCx)</f>
        <v>L12C241:L1048576C241</v>
      </c>
      <c r="IJ12" t="b">
        <f t="shared" ref="IJ12:IJ19" ca="1" si="201">NOT(ISNA(IH12))</f>
        <v>1</v>
      </c>
      <c r="IK12" t="str">
        <f t="shared" ref="IK12:IK19" ca="1" si="202">IF(IJ12,INDEX(IF:IF,IH12),$F$5)</f>
        <v>BALOTAGE</v>
      </c>
      <c r="IL12">
        <f t="shared" ref="IL12:IL19" ca="1" si="203">SUMIF(IF:IF,IK12,$ID:$ID)</f>
        <v>5150</v>
      </c>
      <c r="IM12">
        <f t="shared" ref="IM12:IM19" ca="1" si="204">SUMIF(IF:IF,IK12,$IE:$IE)</f>
        <v>80500</v>
      </c>
      <c r="IN12" s="54">
        <f t="shared" ca="1" si="125"/>
        <v>80500.001199999999</v>
      </c>
      <c r="IO12">
        <f t="shared" ca="1" si="126"/>
        <v>4</v>
      </c>
      <c r="IP12">
        <f t="shared" ref="IP12:IP19" ca="1" si="205">MATCH($A12,IO:IO,0)</f>
        <v>13</v>
      </c>
      <c r="IQ12" t="str">
        <f t="shared" ref="IQ12:IQ19" ca="1" si="206">IF(IJ12,INDEX(IK:IK,IP12),"")</f>
        <v>EN COURS SUPPRESSION</v>
      </c>
      <c r="IR12">
        <f t="shared" ref="IR12:IR19" ca="1" si="207">IF(IJ12,INDEX(IN:IN,IP12),"")</f>
        <v>546500.0013</v>
      </c>
      <c r="IZ12" s="52" t="str">
        <f t="shared" si="129"/>
        <v>GCE</v>
      </c>
      <c r="JA12" t="b">
        <f>ISNA(MATCH(IZ12,IZ$1:IZ11,0))</f>
        <v>1</v>
      </c>
      <c r="JB12">
        <f t="shared" ca="1" si="130"/>
        <v>12</v>
      </c>
      <c r="JC12" t="str">
        <f t="shared" ca="1" si="131"/>
        <v>L12C261:L1048576C261</v>
      </c>
      <c r="JD12" t="b">
        <f t="shared" ref="JD12:JD19" ca="1" si="208">NOT(ISNA(JB12))</f>
        <v>1</v>
      </c>
      <c r="JE12" t="str">
        <f t="shared" ca="1" si="132"/>
        <v>GCE</v>
      </c>
      <c r="JF12">
        <f t="shared" ref="JF12:JF19" ca="1" si="209">SUMIF(IZ:IZ,JE12,$ID:$ID)</f>
        <v>71650</v>
      </c>
      <c r="JG12">
        <f t="shared" ref="JG12:JG19" ca="1" si="210">SUMIF(IZ:IZ,JE12,$IE:$IE)</f>
        <v>874000</v>
      </c>
      <c r="JH12" s="54">
        <f t="shared" ca="1" si="133"/>
        <v>874000.00120000006</v>
      </c>
      <c r="JI12">
        <f ca="1">IF(JD12,COUNTIF(INDIRECT(JL$5,AdrLxCx),$F$3&amp;JH12),AdrMaxLig)</f>
        <v>3</v>
      </c>
      <c r="JJ12">
        <f t="shared" ca="1" si="135"/>
        <v>11</v>
      </c>
      <c r="JK12" t="str">
        <f t="shared" ca="1" si="136"/>
        <v>GCE TM</v>
      </c>
      <c r="JL12">
        <f t="shared" ref="JL12:JL19" ca="1" si="211">IF(JD12,INDEX(JH:JH,JJ12),"")</f>
        <v>1076000.0011</v>
      </c>
      <c r="JT12" s="52" t="str">
        <f t="shared" si="137"/>
        <v>BIa (E&lt;0.5%)</v>
      </c>
      <c r="JU12" t="b">
        <f>ISNA(MATCH(JT12,JT$1:JT11,0))</f>
        <v>0</v>
      </c>
      <c r="JV12">
        <f t="shared" ca="1" si="138"/>
        <v>13</v>
      </c>
      <c r="JW12" t="str">
        <f t="shared" ca="1" si="139"/>
        <v>L12C281:L1048576C281</v>
      </c>
      <c r="JX12" t="b">
        <f t="shared" ref="JX12:JX19" ca="1" si="212">NOT(ISNA(JV12))</f>
        <v>1</v>
      </c>
      <c r="JY12" t="str">
        <f t="shared" ca="1" si="140"/>
        <v>BIIa (E&gt;3% &lt;6%)</v>
      </c>
      <c r="JZ12">
        <f t="shared" ref="JZ12:JZ19" ca="1" si="213">SUMIF(JT:JT,JY12,$ID:$ID)</f>
        <v>3500</v>
      </c>
      <c r="KA12">
        <f t="shared" ref="KA12:KA19" ca="1" si="214">SUMIF(JT:JT,JY12,$IE:$IE)</f>
        <v>52500</v>
      </c>
      <c r="KB12" s="54">
        <f t="shared" ca="1" si="141"/>
        <v>52500.001199999999</v>
      </c>
      <c r="KC12">
        <f t="shared" ca="1" si="142"/>
        <v>3</v>
      </c>
      <c r="KD12">
        <f t="shared" ca="1" si="143"/>
        <v>13</v>
      </c>
      <c r="KE12" t="str">
        <f t="shared" ca="1" si="144"/>
        <v>BIII (E&gt;10%)</v>
      </c>
      <c r="KF12">
        <f t="shared" ref="KF12:KF19" ca="1" si="215">IF(JX12,INDEX(KB:KB,KD12),"")</f>
        <v>310500.0013</v>
      </c>
      <c r="KN12" s="52" t="str">
        <f t="shared" si="145"/>
        <v>PEI IV</v>
      </c>
      <c r="KO12" t="b">
        <f>ISNA(MATCH(KN12,KN$1:KN11,0))</f>
        <v>0</v>
      </c>
      <c r="KP12">
        <f t="shared" ca="1" si="146"/>
        <v>13</v>
      </c>
      <c r="KQ12" t="str">
        <f t="shared" ca="1" si="147"/>
        <v>L12C301:L1048576C301</v>
      </c>
      <c r="KR12" t="b">
        <f t="shared" ref="KR12:KR19" ca="1" si="216">NOT(ISNA(KP12))</f>
        <v>1</v>
      </c>
      <c r="KS12" t="str">
        <f t="shared" ca="1" si="148"/>
        <v xml:space="preserve"> ... </v>
      </c>
      <c r="KT12">
        <f t="shared" ref="KT12:KT19" ca="1" si="217">SUMIF(KN:KN,KS12,$ID:$ID)</f>
        <v>26500</v>
      </c>
      <c r="KU12">
        <f t="shared" ref="KU12:KU19" ca="1" si="218">SUMIF(KN:KN,KS12,$IE:$IE)</f>
        <v>363000</v>
      </c>
      <c r="KV12" s="54">
        <f t="shared" ca="1" si="149"/>
        <v>363000.0012</v>
      </c>
      <c r="KW12">
        <f t="shared" ca="1" si="150"/>
        <v>4</v>
      </c>
      <c r="KX12">
        <f t="shared" ca="1" si="151"/>
        <v>11</v>
      </c>
      <c r="KY12" t="str">
        <f t="shared" ca="1" si="152"/>
        <v>PEI IV</v>
      </c>
      <c r="KZ12">
        <f t="shared" ca="1" si="153"/>
        <v>1238000.0011</v>
      </c>
      <c r="LH12" s="52" t="str">
        <f t="shared" ref="LH12:LH75" si="219">IF($HK12,AX12)</f>
        <v>U3 P3</v>
      </c>
      <c r="LI12" t="b">
        <f>ISNA(MATCH(LH12,LH$1:LH11,0))</f>
        <v>0</v>
      </c>
      <c r="LJ12">
        <f t="shared" ref="LJ12:LJ74" ca="1" si="220">MATCH(LJ$3,INDIRECT(LK12,AdrLxCx),0)+LJ11</f>
        <v>13</v>
      </c>
      <c r="LK12" t="str">
        <f t="shared" ref="LK12:LK74" ca="1" si="221">ADDRESS(LJ11+1,LK$3,,AdrLxCx)&amp;":"&amp;ADDRESS(AdrMaxLig,LK$3,,AdrLxCx)</f>
        <v>L12C321:L1048576C321</v>
      </c>
      <c r="LL12" t="b">
        <f t="shared" ref="LL12:LL75" ca="1" si="222">NOT(ISNA(LJ12))</f>
        <v>1</v>
      </c>
      <c r="LM12" t="str">
        <f t="shared" ref="LM12:LM74" ca="1" si="223">IF(LL12,INDEX(LH:LH,LJ12),$F$5)</f>
        <v xml:space="preserve"> ... </v>
      </c>
      <c r="LN12">
        <f t="shared" ref="LN12:LN75" ca="1" si="224">SUMIF(LH:LH,LM12,$ID:$ID)</f>
        <v>40150</v>
      </c>
      <c r="LO12">
        <f t="shared" ref="LO12:LO75" ca="1" si="225">SUMIF(LH:LH,LM12,$IE:$IE)</f>
        <v>627000</v>
      </c>
      <c r="LP12" s="54">
        <f t="shared" ref="LP12:LP74" ca="1" si="226">VALUE(TEXT(INDEX(LN12:LO12,ValueScore),$HO$5)&amp;$HO$7&amp;TEXT(ROW(),$HO$5))</f>
        <v>627000.00120000006</v>
      </c>
      <c r="LQ12">
        <f t="shared" ref="LQ12:LQ74" ca="1" si="227">IF(LL12,COUNTIF(INDIRECT(LT$5,AdrLxCx),$F$3&amp;LP12),AdrMaxLig)</f>
        <v>3</v>
      </c>
      <c r="LR12">
        <f t="shared" ref="LR12:LR74" ca="1" si="228">MATCH($A12,LQ:LQ,0)</f>
        <v>13</v>
      </c>
      <c r="LS12" t="str">
        <f t="shared" ref="LS12:LS15" ca="1" si="229">IF(LL12,INDEX(LM:LM,LR12),"")</f>
        <v>U4 P3</v>
      </c>
      <c r="LT12">
        <f t="shared" ref="LT12:LT74" ca="1" si="230">IF(LL12,INDEX(LP:LP,LR12),"")</f>
        <v>1613000.0012999999</v>
      </c>
      <c r="MB12" s="52" t="str">
        <f t="shared" si="154"/>
        <v>45X45</v>
      </c>
      <c r="MC12" t="b">
        <f>ISNA(MATCH(MB12,MB$1:MB11,0))</f>
        <v>0</v>
      </c>
      <c r="MD12">
        <f t="shared" ref="MD12:MD75" ca="1" si="231">MATCH(MD$3,INDIRECT(ME12,AdrLxCx),0)+MD11</f>
        <v>13</v>
      </c>
      <c r="ME12" t="str">
        <f t="shared" ref="ME12:ME75" ca="1" si="232">ADDRESS(MD11+1,ME$3,,AdrLxCx)&amp;":"&amp;ADDRESS(AdrMaxLig,ME$3,,AdrLxCx)</f>
        <v>L12C341:L1048576C341</v>
      </c>
      <c r="MF12" t="b">
        <f t="shared" ref="MF12:MF75" ca="1" si="233">NOT(ISNA(MD12))</f>
        <v>1</v>
      </c>
      <c r="MG12" t="str">
        <f t="shared" ref="MG12:MG75" ca="1" si="234">IF(MF12,INDEX(MB:MB,MD12),$F$5)</f>
        <v>20X20</v>
      </c>
      <c r="MH12">
        <f t="shared" ref="MH12:MH75" ca="1" si="235">SUMIF(MB:MB,MG12,$ID:$ID)</f>
        <v>3500</v>
      </c>
      <c r="MI12">
        <f t="shared" ref="MI12:MI75" ca="1" si="236">SUMIF(MB:MB,MG12,$IE:$IE)</f>
        <v>52500</v>
      </c>
      <c r="MJ12" s="54">
        <f t="shared" ref="MJ12:MJ75" ca="1" si="237">VALUE(TEXT(INDEX(MH12:MI12,ValueScore),$HO$5)&amp;$HO$7&amp;TEXT(ROW(),$HO$5))</f>
        <v>52500.001199999999</v>
      </c>
      <c r="MK12">
        <f t="shared" ref="MK12:MK75" ca="1" si="238">IF(MF12,COUNTIF(INDIRECT(MN$5,AdrLxCx),$F$3&amp;MJ12),AdrMaxLig)</f>
        <v>7</v>
      </c>
      <c r="ML12">
        <f t="shared" ref="ML12:ML75" ca="1" si="239">MATCH($A12,MK:MK,0)</f>
        <v>15</v>
      </c>
      <c r="MM12" t="str">
        <f t="shared" ref="MM12:MM15" ca="1" si="240">IF(MF12,INDEX(MG:MG,ML12),"")</f>
        <v>60X60</v>
      </c>
      <c r="MN12">
        <f t="shared" ref="MN12:MN75" ca="1" si="241">IF(MF12,INDEX(MJ:MJ,ML12),"")</f>
        <v>1150000.0015</v>
      </c>
      <c r="MV12" s="52" t="str">
        <f t="shared" si="155"/>
        <v>SOL INT</v>
      </c>
      <c r="MW12" t="b">
        <f>ISNA(MATCH(MV12,MV$1:MV11,0))</f>
        <v>0</v>
      </c>
      <c r="MX12">
        <f t="shared" ref="MX12:MX75" ca="1" si="242">MATCH(MX$3,INDIRECT(MY12,AdrLxCx),0)+MX11</f>
        <v>13</v>
      </c>
      <c r="MY12" t="str">
        <f t="shared" ref="MY12:MY75" ca="1" si="243">ADDRESS(MX11+1,MY$3,,AdrLxCx)&amp;":"&amp;ADDRESS(AdrMaxLig,MY$3,,AdrLxCx)</f>
        <v>L12C361:L1048576C361</v>
      </c>
      <c r="MZ12" t="b">
        <f t="shared" ref="MZ12:MZ75" ca="1" si="244">NOT(ISNA(MX12))</f>
        <v>1</v>
      </c>
      <c r="NA12" t="str">
        <f t="shared" ref="NA12:NA75" ca="1" si="245">IF(MZ12,INDEX(MV:MV,MX12),$F$5)</f>
        <v>MURAL INT</v>
      </c>
      <c r="NB12">
        <f t="shared" ref="NB12:NB75" ca="1" si="246">SUMIF(MV:MV,NA12,$ID:$ID)</f>
        <v>26500</v>
      </c>
      <c r="NC12">
        <f t="shared" ref="NC12:NC75" ca="1" si="247">SUMIF(MV:MV,NA12,$IE:$IE)</f>
        <v>363000</v>
      </c>
      <c r="ND12" s="54">
        <f t="shared" ref="ND12:ND75" ca="1" si="248">VALUE(TEXT(INDEX(NB12:NC12,ValueScore),$HO$5)&amp;$HO$7&amp;TEXT(ROW(),$HO$5))</f>
        <v>363000.0012</v>
      </c>
      <c r="NE12">
        <f t="shared" ref="NE12:NE75" ca="1" si="249">IF(MZ12,COUNTIF(INDIRECT(NH$5,AdrLxCx),$F$3&amp;ND12),AdrMaxLig)</f>
        <v>3</v>
      </c>
      <c r="NF12">
        <f t="shared" ref="NF12:NF75" ca="1" si="250">MATCH($A12,NE:NE,0)</f>
        <v>13</v>
      </c>
      <c r="NG12" t="str">
        <f t="shared" ref="NG12:NG15" ca="1" si="251">IF(MZ12,INDEX(NA:NA,NF12),"")</f>
        <v>SOL INT+EXT</v>
      </c>
      <c r="NH12">
        <f t="shared" ref="NH12:NH75" ca="1" si="252">IF(MZ12,INDEX(ND:ND,NF12),"")</f>
        <v>1386000.0012999999</v>
      </c>
      <c r="NP12" s="52" t="str">
        <f t="shared" si="156"/>
        <v>PIERRE NAT</v>
      </c>
      <c r="NQ12" t="b">
        <f>ISNA(MATCH(NP12,NP$1:NP11,0))</f>
        <v>1</v>
      </c>
      <c r="NR12">
        <f t="shared" ref="NR12:NR75" ca="1" si="253">MATCH(NR$3,INDIRECT(NS12,AdrLxCx),0)+NR11</f>
        <v>12</v>
      </c>
      <c r="NS12" t="str">
        <f t="shared" ref="NS12:NS75" ca="1" si="254">ADDRESS(NR11+1,NS$3,,AdrLxCx)&amp;":"&amp;ADDRESS(AdrMaxLig,NS$3,,AdrLxCx)</f>
        <v>L12C381:L1048576C381</v>
      </c>
      <c r="NT12" t="b">
        <f t="shared" ref="NT12:NT75" ca="1" si="255">NOT(ISNA(NR12))</f>
        <v>1</v>
      </c>
      <c r="NU12" t="str">
        <f t="shared" ref="NU12:NU75" ca="1" si="256">IF(NT12,INDEX(NP:NP,NR12),$F$5)</f>
        <v>PIERRE NAT</v>
      </c>
      <c r="NV12">
        <f t="shared" ref="NV12:NV75" ca="1" si="257">SUMIF(NP:NP,NU12,$ID:$ID)</f>
        <v>66000</v>
      </c>
      <c r="NW12">
        <f t="shared" ref="NW12:NW75" ca="1" si="258">SUMIF(NP:NP,NU12,$IE:$IE)</f>
        <v>893000</v>
      </c>
      <c r="NX12" s="54">
        <f t="shared" ref="NX12:NX75" ca="1" si="259">VALUE(TEXT(INDEX(NV12:NW12,ValueScore),$HO$5)&amp;$HO$7&amp;TEXT(ROW(),$HO$5))</f>
        <v>893000.00120000006</v>
      </c>
      <c r="NY12">
        <f t="shared" ref="NY12:NY75" ca="1" si="260">IF(NT12,COUNTIF(INDIRECT(OB$5,AdrLxCx),$F$3&amp;NX12),AdrMaxLig)</f>
        <v>2</v>
      </c>
      <c r="NZ12">
        <f t="shared" ref="NZ12:NZ75" ca="1" si="261">MATCH($A12,NY:NY,0)</f>
        <v>12</v>
      </c>
      <c r="OA12" t="str">
        <f t="shared" ref="OA12:OA15" ca="1" si="262">IF(NT12,INDEX(NU:NU,NZ12),"")</f>
        <v>PIERRE NAT</v>
      </c>
      <c r="OB12">
        <f t="shared" ref="OB12:OB75" ca="1" si="263">IF(NT12,INDEX(NX:NX,NZ12),"")</f>
        <v>893000.00120000006</v>
      </c>
      <c r="OJ12" s="52" t="str">
        <f t="shared" si="157"/>
        <v>LISSE GRIP LEGER</v>
      </c>
      <c r="OK12" t="b">
        <f>ISNA(MATCH(OJ12,OJ$1:OJ11,0))</f>
        <v>1</v>
      </c>
      <c r="OL12">
        <f t="shared" ref="OL12:OL75" ca="1" si="264">MATCH(OL$3,INDIRECT(OM12,AdrLxCx),0)+OL11</f>
        <v>12</v>
      </c>
      <c r="OM12" t="str">
        <f t="shared" ref="OM12:OM75" ca="1" si="265">ADDRESS(OL11+1,OM$3,,AdrLxCx)&amp;":"&amp;ADDRESS(AdrMaxLig,OM$3,,AdrLxCx)</f>
        <v>L12C401:L1048576C401</v>
      </c>
      <c r="ON12" t="b">
        <f t="shared" ref="ON12:ON75" ca="1" si="266">NOT(ISNA(OL12))</f>
        <v>1</v>
      </c>
      <c r="OO12" t="str">
        <f t="shared" ref="OO12:OO75" ca="1" si="267">IF(ON12,INDEX(OJ:OJ,OL12),$F$5)</f>
        <v>LISSE GRIP LEGER</v>
      </c>
      <c r="OP12">
        <f t="shared" ref="OP12:OP75" ca="1" si="268">SUMIF(OJ:OJ,OO12,$ID:$ID)</f>
        <v>138000</v>
      </c>
      <c r="OQ12">
        <f t="shared" ref="OQ12:OQ75" ca="1" si="269">SUMIF(OJ:OJ,OO12,$IE:$IE)</f>
        <v>1760000</v>
      </c>
      <c r="OR12" s="54">
        <f t="shared" ref="OR12:OR75" ca="1" si="270">VALUE(TEXT(INDEX(OP12:OQ12,ValueScore),$HO$5)&amp;$HO$7&amp;TEXT(ROW(),$HO$5))</f>
        <v>1760000.0012000001</v>
      </c>
      <c r="OS12">
        <f t="shared" ref="OS12:OS75" ca="1" si="271">IF(ON12,COUNTIF(INDIRECT(OV$5,AdrLxCx),$F$3&amp;OR12),AdrMaxLig)</f>
        <v>1</v>
      </c>
      <c r="OT12">
        <f t="shared" ref="OT12:OT75" ca="1" si="272">MATCH($A12,OS:OS,0)</f>
        <v>11</v>
      </c>
      <c r="OU12" t="str">
        <f t="shared" ref="OU12:OU15" ca="1" si="273">IF(ON12,INDEX(OO:OO,OT12),"")</f>
        <v>LISSE</v>
      </c>
      <c r="OV12">
        <f t="shared" ref="OV12:OV75" ca="1" si="274">IF(ON12,INDEX(OR:OR,OT12),"")</f>
        <v>1439000.0011</v>
      </c>
      <c r="PD12" s="52" t="str">
        <f t="shared" si="158"/>
        <v>R10</v>
      </c>
      <c r="PE12" t="b">
        <f>ISNA(MATCH(PD12,PD$1:PD11,0))</f>
        <v>1</v>
      </c>
      <c r="PF12">
        <f t="shared" ref="PF12:PF75" ca="1" si="275">MATCH(PF$3,INDIRECT(PG12,AdrLxCx),0)+PF11</f>
        <v>12</v>
      </c>
      <c r="PG12" t="str">
        <f t="shared" ref="PG12:PG75" ca="1" si="276">ADDRESS(PF11+1,PG$3,,AdrLxCx)&amp;":"&amp;ADDRESS(AdrMaxLig,PG$3,,AdrLxCx)</f>
        <v>L12C421:L1048576C421</v>
      </c>
      <c r="PH12" t="b">
        <f t="shared" ref="PH12:PH75" ca="1" si="277">NOT(ISNA(PF12))</f>
        <v>1</v>
      </c>
      <c r="PI12" t="str">
        <f t="shared" ref="PI12:PI75" ca="1" si="278">IF(PH12,INDEX(PD:PD,PF12),$F$5)</f>
        <v>R10</v>
      </c>
      <c r="PJ12">
        <f t="shared" ref="PJ12:PJ75" ca="1" si="279">SUMIF(PD:PD,PI12,$ID:$ID)</f>
        <v>157800</v>
      </c>
      <c r="PK12">
        <f t="shared" ref="PK12:PK75" ca="1" si="280">SUMIF(PD:PD,PI12,$IE:$IE)</f>
        <v>2176000</v>
      </c>
      <c r="PL12" s="54">
        <f t="shared" ref="PL12:PL75" ca="1" si="281">VALUE(TEXT(INDEX(PJ12:PK12,ValueScore),$HO$5)&amp;$HO$7&amp;TEXT(ROW(),$HO$5))</f>
        <v>2176000.0011999998</v>
      </c>
      <c r="PM12">
        <f t="shared" ref="PM12:PM75" ca="1" si="282">IF(PH12,COUNTIF(INDIRECT(PP$5,AdrLxCx),$F$3&amp;PL12),AdrMaxLig)</f>
        <v>1</v>
      </c>
      <c r="PN12">
        <f t="shared" ref="PN12:PN75" ca="1" si="283">MATCH($A12,PM:PM,0)</f>
        <v>11</v>
      </c>
      <c r="PO12" t="str">
        <f t="shared" ref="PO12:PO15" ca="1" si="284">IF(PH12,INDEX(PI:PI,PN12),"")</f>
        <v xml:space="preserve"> ... </v>
      </c>
      <c r="PP12">
        <f t="shared" ref="PP12:PP75" ca="1" si="285">IF(PH12,INDEX(PL:PL,PN12),"")</f>
        <v>963000.00109999999</v>
      </c>
      <c r="PX12" s="52" t="str">
        <f t="shared" si="159"/>
        <v>B</v>
      </c>
      <c r="PY12" t="b">
        <f>ISNA(MATCH(PX12,PX$1:PX11,0))</f>
        <v>1</v>
      </c>
      <c r="PZ12">
        <f t="shared" ref="PZ12:PZ75" ca="1" si="286">MATCH(PZ$3,INDIRECT(QA12,AdrLxCx),0)+PZ11</f>
        <v>12</v>
      </c>
      <c r="QA12" t="str">
        <f t="shared" ref="QA12:QA75" ca="1" si="287">ADDRESS(PZ11+1,QA$3,,AdrLxCx)&amp;":"&amp;ADDRESS(AdrMaxLig,QA$3,,AdrLxCx)</f>
        <v>L12C441:L1048576C441</v>
      </c>
      <c r="QB12" t="b">
        <f t="shared" ref="QB12:QB75" ca="1" si="288">NOT(ISNA(PZ12))</f>
        <v>1</v>
      </c>
      <c r="QC12" t="str">
        <f t="shared" ref="QC12:QC75" ca="1" si="289">IF(QB12,INDEX(PX:PX,PZ12),$F$5)</f>
        <v>B</v>
      </c>
      <c r="QD12">
        <f t="shared" ref="QD12:QD75" ca="1" si="290">SUMIF(PX:PX,QC12,$ID:$ID)</f>
        <v>58000</v>
      </c>
      <c r="QE12">
        <f t="shared" ref="QE12:QE75" ca="1" si="291">SUMIF(PX:PX,QC12,$IE:$IE)</f>
        <v>610000</v>
      </c>
      <c r="QF12" s="54">
        <f t="shared" ref="QF12:QF75" ca="1" si="292">VALUE(TEXT(INDEX(QD12:QE12,ValueScore),$HO$5)&amp;$HO$7&amp;TEXT(ROW(),$HO$5))</f>
        <v>610000.00120000006</v>
      </c>
      <c r="QG12">
        <f t="shared" ref="QG12:QG75" ca="1" si="293">IF(QB12,COUNTIF(INDIRECT(QJ$5,AdrLxCx),$F$3&amp;QF12),AdrMaxLig)</f>
        <v>3</v>
      </c>
      <c r="QH12">
        <f t="shared" ref="QH12:QH75" ca="1" si="294">MATCH($A12,QG:QG,0)</f>
        <v>11</v>
      </c>
      <c r="QI12" t="str">
        <f t="shared" ref="QI12:QI15" ca="1" si="295">IF(QB12,INDEX(QC:QC,QH12),"")</f>
        <v xml:space="preserve"> ... </v>
      </c>
      <c r="QJ12">
        <f t="shared" ref="QJ12:QJ75" ca="1" si="296">IF(QB12,INDEX(QF:QF,QH12),"")</f>
        <v>1439000.0011</v>
      </c>
      <c r="QR12" s="52">
        <f t="shared" si="160"/>
        <v>7.5</v>
      </c>
      <c r="QS12" t="b">
        <f>ISNA(MATCH(QR12,QR$1:QR11,0))</f>
        <v>1</v>
      </c>
      <c r="QT12">
        <f t="shared" ref="QT12:QT75" ca="1" si="297">MATCH(QT$3,INDIRECT(QU12,AdrLxCx),0)+QT11</f>
        <v>12</v>
      </c>
      <c r="QU12" t="str">
        <f t="shared" ref="QU12:QU75" ca="1" si="298">ADDRESS(QT11+1,QU$3,,AdrLxCx)&amp;":"&amp;ADDRESS(AdrMaxLig,QU$3,,AdrLxCx)</f>
        <v>L12C461:L1048576C461</v>
      </c>
      <c r="QV12" t="b">
        <f t="shared" ref="QV12:QV75" ca="1" si="299">NOT(ISNA(QT12))</f>
        <v>1</v>
      </c>
      <c r="QW12">
        <f t="shared" ref="QW12:QW75" ca="1" si="300">IF(QV12,INDEX(QR:QR,QT12),$F$5)</f>
        <v>7.5</v>
      </c>
      <c r="QX12">
        <f t="shared" ref="QX12:QX75" ca="1" si="301">SUMIF(QR:QR,QW12,$ID:$ID)</f>
        <v>139650</v>
      </c>
      <c r="QY12">
        <f t="shared" ref="QY12:QY75" ca="1" si="302">SUMIF(QR:QR,QW12,$IE:$IE)</f>
        <v>1788000</v>
      </c>
      <c r="QZ12" s="54">
        <f t="shared" ref="QZ12:QZ75" ca="1" si="303">VALUE(TEXT(INDEX(QX12:QY12,ValueScore),$HO$5)&amp;$HO$7&amp;TEXT(ROW(),$HO$5))</f>
        <v>1788000.0012000001</v>
      </c>
      <c r="RA12">
        <f t="shared" ref="RA12:RA75" ca="1" si="304">IF(QV12,COUNTIF(INDIRECT(RD$5,AdrLxCx),$F$3&amp;QZ12),AdrMaxLig)</f>
        <v>1</v>
      </c>
      <c r="RB12">
        <f t="shared" ref="RB12:RB75" ca="1" si="305">MATCH($A12,RA:RA,0)</f>
        <v>11</v>
      </c>
      <c r="RC12">
        <f t="shared" ref="RC12:RC15" ca="1" si="306">IF(QV12,INDEX(QW:QW,RB12),"")</f>
        <v>8</v>
      </c>
      <c r="RD12">
        <f t="shared" ref="RD12:RD75" ca="1" si="307">IF(QV12,INDEX(QZ:QZ,RB12),"")</f>
        <v>600000.00109999999</v>
      </c>
      <c r="RL12" s="52" t="str">
        <f t="shared" si="161"/>
        <v>BEIGE</v>
      </c>
      <c r="RM12" t="b">
        <f>ISNA(MATCH(RL12,RL$1:RL11,0))</f>
        <v>1</v>
      </c>
      <c r="RN12">
        <f t="shared" ref="RN12:RN75" ca="1" si="308">MATCH(RN$3,INDIRECT(RO12,AdrLxCx),0)+RN11</f>
        <v>12</v>
      </c>
      <c r="RO12" t="str">
        <f t="shared" ref="RO12:RO75" ca="1" si="309">ADDRESS(RN11+1,RO$3,,AdrLxCx)&amp;":"&amp;ADDRESS(AdrMaxLig,RO$3,,AdrLxCx)</f>
        <v>L12C481:L1048576C481</v>
      </c>
      <c r="RP12" t="b">
        <f t="shared" ref="RP12:RP75" ca="1" si="310">NOT(ISNA(RN12))</f>
        <v>1</v>
      </c>
      <c r="RQ12" t="str">
        <f t="shared" ref="RQ12:RQ75" ca="1" si="311">IF(RP12,INDEX(RL:RL,RN12),$F$5)</f>
        <v>BEIGE</v>
      </c>
      <c r="RR12">
        <f t="shared" ref="RR12:RR75" ca="1" si="312">SUMIF(RL:RL,RQ12,$ID:$ID)</f>
        <v>58000</v>
      </c>
      <c r="RS12">
        <f t="shared" ref="RS12:RS75" ca="1" si="313">SUMIF(RL:RL,RQ12,$IE:$IE)</f>
        <v>610000</v>
      </c>
      <c r="RT12" s="54">
        <f t="shared" ref="RT12:RT75" ca="1" si="314">VALUE(TEXT(INDEX(RR12:RS12,ValueScore),$HO$5)&amp;$HO$7&amp;TEXT(ROW(),$HO$5))</f>
        <v>610000.00120000006</v>
      </c>
      <c r="RU12">
        <f t="shared" ref="RU12:RU75" ca="1" si="315">IF(RP12,COUNTIF(INDIRECT(RX$5,AdrLxCx),$F$3&amp;RT12),AdrMaxLig)</f>
        <v>2</v>
      </c>
      <c r="RV12">
        <f t="shared" ref="RV12:RV75" ca="1" si="316">MATCH($A12,RU:RU,0)</f>
        <v>12</v>
      </c>
      <c r="RW12" t="str">
        <f t="shared" ref="RW12:RW15" ca="1" si="317">IF(RP12,INDEX(RQ:RQ,RV12),"")</f>
        <v>BEIGE</v>
      </c>
      <c r="RX12">
        <f t="shared" ref="RX12:RX75" ca="1" si="318">IF(RP12,INDEX(RT:RT,RV12),"")</f>
        <v>610000.00120000006</v>
      </c>
      <c r="SF12" s="52" t="str">
        <f t="shared" si="162"/>
        <v>CLAIR</v>
      </c>
      <c r="SG12" t="b">
        <f>ISNA(MATCH(SF12,SF$1:SF11,0))</f>
        <v>0</v>
      </c>
      <c r="SH12">
        <f t="shared" ref="SH12:SH75" ca="1" si="319">MATCH(SH$3,INDIRECT(SI12,AdrLxCx),0)+SH11</f>
        <v>13</v>
      </c>
      <c r="SI12" t="str">
        <f t="shared" ref="SI12:SI75" ca="1" si="320">ADDRESS(SH11+1,SI$3,,AdrLxCx)&amp;":"&amp;ADDRESS(AdrMaxLig,SI$3,,AdrLxCx)</f>
        <v>L12C501:L1048576C501</v>
      </c>
      <c r="SJ12" t="b">
        <f t="shared" ref="SJ12:SJ75" ca="1" si="321">NOT(ISNA(SH12))</f>
        <v>1</v>
      </c>
      <c r="SK12" t="str">
        <f t="shared" ref="SK12:SK75" ca="1" si="322">IF(SJ12,INDEX(SF:SF,SH12),$F$5)</f>
        <v>MOYEN</v>
      </c>
      <c r="SL12">
        <f t="shared" ref="SL12:SL75" ca="1" si="323">SUMIF(SF:SF,SK12,$ID:$ID)</f>
        <v>103500</v>
      </c>
      <c r="SM12">
        <f t="shared" ref="SM12:SM75" ca="1" si="324">SUMIF(SF:SF,SK12,$IE:$IE)</f>
        <v>1721500</v>
      </c>
      <c r="SN12" s="54">
        <f t="shared" ref="SN12:SN75" ca="1" si="325">VALUE(TEXT(INDEX(SL12:SM12,ValueScore),$HO$5)&amp;$HO$7&amp;TEXT(ROW(),$HO$5))</f>
        <v>1721500.0012000001</v>
      </c>
      <c r="SO12">
        <f t="shared" ref="SO12:SO75" ca="1" si="326">IF(SJ12,COUNTIF(INDIRECT(SR$5,AdrLxCx),$F$3&amp;SN12),AdrMaxLig)</f>
        <v>2</v>
      </c>
      <c r="SP12">
        <f t="shared" ref="SP12:SP75" ca="1" si="327">MATCH($A12,SO:SO,0)</f>
        <v>12</v>
      </c>
      <c r="SQ12" t="str">
        <f t="shared" ref="SQ12:SQ15" ca="1" si="328">IF(SJ12,INDEX(SK:SK,SP12),"")</f>
        <v>MOYEN</v>
      </c>
      <c r="SR12">
        <f t="shared" ref="SR12:SR75" ca="1" si="329">IF(SJ12,INDEX(SN:SN,SP12),"")</f>
        <v>1721500.0012000001</v>
      </c>
      <c r="SZ12" s="52" t="str">
        <f t="shared" si="163"/>
        <v>MOYEN</v>
      </c>
      <c r="TA12" t="b">
        <f>ISNA(MATCH(SZ12,SZ$1:SZ11,0))</f>
        <v>1</v>
      </c>
      <c r="TB12">
        <f t="shared" ref="TB12:TB75" ca="1" si="330">MATCH(TB$3,INDIRECT(TC12,AdrLxCx),0)+TB11</f>
        <v>12</v>
      </c>
      <c r="TC12" t="str">
        <f t="shared" ref="TC12:TC75" ca="1" si="331">ADDRESS(TB11+1,TC$3,,AdrLxCx)&amp;":"&amp;ADDRESS(AdrMaxLig,TC$3,,AdrLxCx)</f>
        <v>L12C521:L1048576C521</v>
      </c>
      <c r="TD12" t="b">
        <f t="shared" ref="TD12:TD75" ca="1" si="332">NOT(ISNA(TB12))</f>
        <v>1</v>
      </c>
      <c r="TE12" t="str">
        <f t="shared" ref="TE12:TE75" ca="1" si="333">IF(TD12,INDEX(SZ:SZ,TB12),$F$5)</f>
        <v>MOYEN</v>
      </c>
      <c r="TF12">
        <f t="shared" ref="TF12:TF75" ca="1" si="334">SUMIF(SZ:SZ,TE12,$ID:$ID)</f>
        <v>77800</v>
      </c>
      <c r="TG12">
        <f t="shared" ref="TG12:TG75" ca="1" si="335">SUMIF(SZ:SZ,TE12,$IE:$IE)</f>
        <v>1026000</v>
      </c>
      <c r="TH12" s="54">
        <f t="shared" ref="TH12:TH75" ca="1" si="336">VALUE(TEXT(INDEX(TF12:TG12,ValueScore),$HO$5)&amp;$HO$7&amp;TEXT(ROW(),$HO$5))</f>
        <v>1026000.0012000001</v>
      </c>
      <c r="TI12">
        <f t="shared" ref="TI12:TI75" ca="1" si="337">IF(TD12,COUNTIF(INDIRECT(TL$5,AdrLxCx),$F$3&amp;TH12),AdrMaxLig)</f>
        <v>2</v>
      </c>
      <c r="TJ12">
        <f t="shared" ref="TJ12:TJ75" ca="1" si="338">MATCH($A12,TI:TI,0)</f>
        <v>12</v>
      </c>
      <c r="TK12" t="str">
        <f t="shared" ref="TK12:TK15" ca="1" si="339">IF(TD12,INDEX(TE:TE,TJ12),"")</f>
        <v>MOYEN</v>
      </c>
      <c r="TL12">
        <f t="shared" ref="TL12:TL75" ca="1" si="340">IF(TD12,INDEX(TH:TH,TJ12),"")</f>
        <v>1026000.0012000001</v>
      </c>
      <c r="TT12" s="52" t="str">
        <f t="shared" si="164"/>
        <v>SATIN</v>
      </c>
      <c r="TU12" t="b">
        <f>ISNA(MATCH(TT12,TT$1:TT11,0))</f>
        <v>0</v>
      </c>
      <c r="TV12">
        <f t="shared" ref="TV12:TV75" ca="1" si="341">MATCH(TV$3,INDIRECT(TW12,AdrLxCx),0)+TV11</f>
        <v>14</v>
      </c>
      <c r="TW12" t="str">
        <f t="shared" ref="TW12:TW75" ca="1" si="342">ADDRESS(TV11+1,TW$3,,AdrLxCx)&amp;":"&amp;ADDRESS(AdrMaxLig,TW$3,,AdrLxCx)</f>
        <v>L12C541:L1048576C541</v>
      </c>
      <c r="TX12" t="b">
        <f t="shared" ref="TX12:TX75" ca="1" si="343">NOT(ISNA(TV12))</f>
        <v>1</v>
      </c>
      <c r="TY12" t="str">
        <f t="shared" ref="TY12:TY75" ca="1" si="344">IF(TX12,INDEX(TT:TT,TV12),$F$5)</f>
        <v>MAT</v>
      </c>
      <c r="TZ12">
        <f t="shared" ref="TZ12:TZ75" ca="1" si="345">SUMIF(TT:TT,TY12,$ID:$ID)</f>
        <v>29450</v>
      </c>
      <c r="UA12">
        <f t="shared" ref="UA12:UA75" ca="1" si="346">SUMIF(TT:TT,TY12,$IE:$IE)</f>
        <v>727000</v>
      </c>
      <c r="UB12" s="54">
        <f t="shared" ref="UB12:UB75" ca="1" si="347">VALUE(TEXT(INDEX(TZ12:UA12,ValueScore),$HO$5)&amp;$HO$7&amp;TEXT(ROW(),$HO$5))</f>
        <v>727000.00120000006</v>
      </c>
      <c r="UC12">
        <f t="shared" ref="UC12:UC75" ca="1" si="348">IF(TX12,COUNTIF(INDIRECT(UF$5,AdrLxCx),$F$3&amp;UB12),AdrMaxLig)</f>
        <v>3</v>
      </c>
      <c r="UD12">
        <f t="shared" ref="UD12:UD75" ca="1" si="349">MATCH($A12,UC:UC,0)</f>
        <v>13</v>
      </c>
      <c r="UE12" t="str">
        <f t="shared" ref="UE12:UE15" ca="1" si="350">IF(TX12,INDEX(TY:TY,UD12),"")</f>
        <v>BRILLANT DOUX</v>
      </c>
      <c r="UF12">
        <f t="shared" ref="UF12:UF75" ca="1" si="351">IF(TX12,INDEX(UB:UB,UD12),"")</f>
        <v>1150000.0012999999</v>
      </c>
      <c r="UN12" s="52" t="str">
        <f t="shared" si="165"/>
        <v>DROIT</v>
      </c>
      <c r="UO12" t="b">
        <f>ISNA(MATCH(UN12,UN$1:UN11,0))</f>
        <v>0</v>
      </c>
      <c r="UP12">
        <f t="shared" ref="UP12:UP75" ca="1" si="352">MATCH(UP$3,INDIRECT(UQ12,AdrLxCx),0)+UP11</f>
        <v>15</v>
      </c>
      <c r="UQ12" t="str">
        <f t="shared" ref="UQ12:UQ75" ca="1" si="353">ADDRESS(UP11+1,UQ$3,,AdrLxCx)&amp;":"&amp;ADDRESS(AdrMaxLig,UQ$3,,AdrLxCx)</f>
        <v>L12C561:L1048576C561</v>
      </c>
      <c r="UR12" t="b">
        <f t="shared" ref="UR12:UR75" ca="1" si="354">NOT(ISNA(UP12))</f>
        <v>1</v>
      </c>
      <c r="US12" t="str">
        <f t="shared" ref="US12:US75" ca="1" si="355">IF(UR12,INDEX(UN:UN,UP12),$F$5)</f>
        <v>IRREGULIER</v>
      </c>
      <c r="UT12">
        <f t="shared" ref="UT12:UT75" ca="1" si="356">SUMIF(UN:UN,US12,$ID:$ID)</f>
        <v>9650</v>
      </c>
      <c r="UU12">
        <f t="shared" ref="UU12:UU75" ca="1" si="357">SUMIF(UN:UN,US12,$IE:$IE)</f>
        <v>311000</v>
      </c>
      <c r="UV12" s="54">
        <f t="shared" ref="UV12:UV75" ca="1" si="358">VALUE(TEXT(INDEX(UT12:UU12,ValueScore),$HO$5)&amp;$HO$7&amp;TEXT(ROW(),$HO$5))</f>
        <v>311000.0012</v>
      </c>
      <c r="UW12">
        <f t="shared" ref="UW12:UW75" ca="1" si="359">IF(UR12,COUNTIF(INDIRECT(UZ$5,AdrLxCx),$F$3&amp;UV12),AdrMaxLig)</f>
        <v>2</v>
      </c>
      <c r="UX12">
        <f t="shared" ref="UX12:UX75" ca="1" si="360">MATCH($A12,UW:UW,0)</f>
        <v>12</v>
      </c>
      <c r="UY12" t="str">
        <f t="shared" ref="UY12:UY15" ca="1" si="361">IF(UR12,INDEX(US:US,UX12),"")</f>
        <v>IRREGULIER</v>
      </c>
      <c r="UZ12">
        <f t="shared" ref="UZ12:UZ75" ca="1" si="362">IF(UR12,INDEX(UV:UV,UX12),"")</f>
        <v>311000.0012</v>
      </c>
      <c r="VH12" s="52" t="str">
        <f t="shared" si="166"/>
        <v>NATUREL</v>
      </c>
      <c r="VI12" t="b">
        <f>ISNA(MATCH(VH12,VH$1:VH11,0))</f>
        <v>1</v>
      </c>
      <c r="VJ12">
        <f t="shared" ref="VJ12:VJ75" ca="1" si="363">MATCH(VJ$3,INDIRECT(VK12,AdrLxCx),0)+VJ11</f>
        <v>12</v>
      </c>
      <c r="VK12" t="str">
        <f t="shared" ref="VK12:VK75" ca="1" si="364">ADDRESS(VJ11+1,VK$3,,AdrLxCx)&amp;":"&amp;ADDRESS(AdrMaxLig,VK$3,,AdrLxCx)</f>
        <v>L12C581:L1048576C581</v>
      </c>
      <c r="VL12" t="b">
        <f t="shared" ref="VL12:VL75" ca="1" si="365">NOT(ISNA(VJ12))</f>
        <v>1</v>
      </c>
      <c r="VM12" t="str">
        <f t="shared" ref="VM12:VM75" ca="1" si="366">IF(VL12,INDEX(VH:VH,VJ12),$F$5)</f>
        <v>NATUREL</v>
      </c>
      <c r="VN12">
        <f t="shared" ref="VN12:VN75" ca="1" si="367">SUMIF(VH:VH,VM12,$ID:$ID)</f>
        <v>79650</v>
      </c>
      <c r="VO12">
        <f t="shared" ref="VO12:VO75" ca="1" si="368">SUMIF(VH:VH,VM12,$IE:$IE)</f>
        <v>1157000</v>
      </c>
      <c r="VP12" s="54">
        <f t="shared" ref="VP12:VP75" ca="1" si="369">VALUE(TEXT(INDEX(VN12:VO12,ValueScore),$HO$5)&amp;$HO$7&amp;TEXT(ROW(),$HO$5))</f>
        <v>1157000.0012000001</v>
      </c>
      <c r="VQ12">
        <f t="shared" ref="VQ12:VQ75" ca="1" si="370">IF(VL12,COUNTIF(INDIRECT(VT$5,AdrLxCx),$F$3&amp;VP12),AdrMaxLig)</f>
        <v>2</v>
      </c>
      <c r="VR12">
        <f t="shared" ref="VR12:VR75" ca="1" si="371">MATCH($A12,VQ:VQ,0)</f>
        <v>12</v>
      </c>
      <c r="VS12" t="str">
        <f t="shared" ref="VS12:VS15" ca="1" si="372">IF(VL12,INDEX(VM:VM,VR12),"")</f>
        <v>NATUREL</v>
      </c>
      <c r="VT12">
        <f t="shared" ref="VT12:VT75" ca="1" si="373">IF(VL12,INDEX(VP:VP,VR12),"")</f>
        <v>1157000.0012000001</v>
      </c>
      <c r="WB12" s="52" t="str">
        <f t="shared" si="167"/>
        <v>BASIC</v>
      </c>
      <c r="WC12" t="b">
        <f>ISNA(MATCH(WB12,WB$1:WB11,0))</f>
        <v>1</v>
      </c>
      <c r="WD12">
        <f t="shared" ref="WD12:WD75" ca="1" si="374">MATCH(WD$3,INDIRECT(WE12,AdrLxCx),0)+WD11</f>
        <v>12</v>
      </c>
      <c r="WE12" t="str">
        <f t="shared" ref="WE12:WE75" ca="1" si="375">ADDRESS(WD11+1,WE$3,,AdrLxCx)&amp;":"&amp;ADDRESS(AdrMaxLig,WE$3,,AdrLxCx)</f>
        <v>L12C601:L1048576C601</v>
      </c>
      <c r="WF12" t="b">
        <f t="shared" ref="WF12:WF75" ca="1" si="376">NOT(ISNA(WD12))</f>
        <v>1</v>
      </c>
      <c r="WG12" t="str">
        <f t="shared" ref="WG12:WG75" ca="1" si="377">IF(WF12,INDEX(WB:WB,WD12),$F$5)</f>
        <v>BASIC</v>
      </c>
      <c r="WH12">
        <f t="shared" ref="WH12:WH75" ca="1" si="378">SUMIF(WB:WB,WG12,$ID:$ID)</f>
        <v>92000</v>
      </c>
      <c r="WI12">
        <f t="shared" ref="WI12:WI75" ca="1" si="379">SUMIF(WB:WB,WG12,$IE:$IE)</f>
        <v>1086000</v>
      </c>
      <c r="WJ12" s="54">
        <f t="shared" ref="WJ12:WJ75" ca="1" si="380">VALUE(TEXT(INDEX(WH12:WI12,ValueScore),$HO$5)&amp;$HO$7&amp;TEXT(ROW(),$HO$5))</f>
        <v>1086000.0012000001</v>
      </c>
      <c r="WK12">
        <f t="shared" ref="WK12:WK75" ca="1" si="381">IF(WF12,COUNTIF(INDIRECT(WN$5,AdrLxCx),$F$3&amp;WJ12),AdrMaxLig)</f>
        <v>2</v>
      </c>
      <c r="WL12">
        <f t="shared" ref="WL12:WL75" ca="1" si="382">MATCH($A12,WK:WK,0)</f>
        <v>12</v>
      </c>
      <c r="WM12" t="str">
        <f t="shared" ref="WM12:WM15" ca="1" si="383">IF(WF12,INDEX(WG:WG,WL12),"")</f>
        <v>BASIC</v>
      </c>
      <c r="WN12">
        <f t="shared" ref="WN12:WN75" ca="1" si="384">IF(WF12,INDEX(WJ:WJ,WL12),"")</f>
        <v>1086000.0012000001</v>
      </c>
      <c r="WV12" s="52" t="str">
        <f t="shared" si="168"/>
        <v>CHANTIER PUBLIC STOCK</v>
      </c>
      <c r="WW12" t="b">
        <f>ISNA(MATCH(WV12,WV$1:WV11,0))</f>
        <v>0</v>
      </c>
      <c r="WX12">
        <f t="shared" ref="WX12:WX75" ca="1" si="385">MATCH(WX$3,INDIRECT(WY12,AdrLxCx),0)+WX11</f>
        <v>13</v>
      </c>
      <c r="WY12" t="str">
        <f t="shared" ref="WY12:WY75" ca="1" si="386">ADDRESS(WX11+1,WY$3,,AdrLxCx)&amp;":"&amp;ADDRESS(AdrMaxLig,WY$3,,AdrLxCx)</f>
        <v>L12C621:L1048576C621</v>
      </c>
      <c r="WZ12" t="b">
        <f t="shared" ref="WZ12:WZ75" ca="1" si="387">NOT(ISNA(WX12))</f>
        <v>1</v>
      </c>
      <c r="XA12" t="str">
        <f t="shared" ref="XA12:XA75" ca="1" si="388">IF(WZ12,INDEX(WV:WV,WX12),$F$5)</f>
        <v>SALLE EXPO STOCK</v>
      </c>
      <c r="XB12">
        <f t="shared" ref="XB12:XB75" ca="1" si="389">SUMIF(WV:WV,XA12,$ID:$ID)</f>
        <v>40150</v>
      </c>
      <c r="XC12">
        <f t="shared" ref="XC12:XC75" ca="1" si="390">SUMIF(WV:WV,XA12,$IE:$IE)</f>
        <v>627000</v>
      </c>
      <c r="XD12" s="54">
        <f t="shared" ref="XD12:XD75" ca="1" si="391">VALUE(TEXT(INDEX(XB12:XC12,ValueScore),$HO$5)&amp;$HO$7&amp;TEXT(ROW(),$HO$5))</f>
        <v>627000.00120000006</v>
      </c>
      <c r="XE12">
        <f t="shared" ref="XE12:XE75" ca="1" si="392">IF(WZ12,COUNTIF(INDIRECT(XH$5,AdrLxCx),$F$3&amp;XD12),AdrMaxLig)</f>
        <v>3</v>
      </c>
      <c r="XF12">
        <f t="shared" ref="XF12:XF75" ca="1" si="393">MATCH($A12,XE:XE,0)</f>
        <v>14</v>
      </c>
      <c r="XG12" t="str">
        <f t="shared" ref="XG12:XG15" ca="1" si="394">IF(WZ12,INDEX(XA:XA,XF12),"")</f>
        <v>PROMOTEUR STOCK</v>
      </c>
      <c r="XH12">
        <f t="shared" ca="1" si="169"/>
        <v>1150000.0014</v>
      </c>
    </row>
    <row r="13" spans="1:632" x14ac:dyDescent="0.3">
      <c r="A13">
        <f t="shared" ca="1" si="170"/>
        <v>3</v>
      </c>
      <c r="J13" s="6" t="str">
        <f>IF('Analyse Plan de Gamme'!$N13=0,N_D,'Analyse Plan de Gamme'!$N13)</f>
        <v>BALOTAGE</v>
      </c>
      <c r="K13" t="b">
        <f>ISNA(MATCH(J13,J$1:J12,0))</f>
        <v>1</v>
      </c>
      <c r="L13">
        <f t="shared" ca="1" si="0"/>
        <v>14</v>
      </c>
      <c r="M13" t="str">
        <f t="shared" ca="1" si="1"/>
        <v>L14C11:L1048576C11</v>
      </c>
      <c r="N13" t="b">
        <f t="shared" ca="1" si="171"/>
        <v>1</v>
      </c>
      <c r="O13" t="str">
        <f t="shared" ca="1" si="172"/>
        <v>EN COURS SUPPRESSION</v>
      </c>
      <c r="P13">
        <f t="shared" ca="1" si="2"/>
        <v>3</v>
      </c>
      <c r="Q13">
        <f ca="1">MATCH($A13,P:P,0)</f>
        <v>13</v>
      </c>
      <c r="R13" s="4" t="str">
        <f t="shared" ca="1" si="3"/>
        <v>EN COURS SUPPRESSION</v>
      </c>
      <c r="T13" s="6" t="str">
        <f>IF('Analyse Plan de Gamme'!$P13=0,N_D,'Analyse Plan de Gamme'!$P13)</f>
        <v>Faïence PB</v>
      </c>
      <c r="U13" t="b">
        <f>ISNA(MATCH(T13,T$1:T12,0))</f>
        <v>1</v>
      </c>
      <c r="V13">
        <f t="shared" ca="1" si="4"/>
        <v>13</v>
      </c>
      <c r="W13" t="str">
        <f t="shared" ca="1" si="5"/>
        <v>L13C21:L1048576C21</v>
      </c>
      <c r="X13" t="b">
        <f t="shared" ca="1" si="173"/>
        <v>1</v>
      </c>
      <c r="Y13" t="str">
        <f t="shared" ca="1" si="6"/>
        <v>Faïence PB</v>
      </c>
      <c r="Z13">
        <f t="shared" ca="1" si="7"/>
        <v>2</v>
      </c>
      <c r="AA13">
        <f t="shared" ca="1" si="8"/>
        <v>15</v>
      </c>
      <c r="AB13" s="4" t="str">
        <f t="shared" ca="1" si="9"/>
        <v>Faïence PR bicuisson</v>
      </c>
      <c r="AD13" s="6" t="str">
        <f>IF('Analyse Plan de Gamme'!$W13=0,N_D,'Analyse Plan de Gamme'!$W13)</f>
        <v>BIIa (E&gt;3% &lt;6%)</v>
      </c>
      <c r="AE13" t="b">
        <f>ISNA(MATCH(AD13,AD$1:AD12,0))</f>
        <v>1</v>
      </c>
      <c r="AF13">
        <f t="shared" ca="1" si="10"/>
        <v>20</v>
      </c>
      <c r="AG13" t="str">
        <f t="shared" ca="1" si="11"/>
        <v>L14C31:L1048576C31</v>
      </c>
      <c r="AH13" t="b">
        <f t="shared" ca="1" si="174"/>
        <v>1</v>
      </c>
      <c r="AI13" t="str">
        <f t="shared" ca="1" si="12"/>
        <v>BIII (E&gt;10%)</v>
      </c>
      <c r="AJ13">
        <f t="shared" ca="1" si="13"/>
        <v>6</v>
      </c>
      <c r="AK13">
        <f t="shared" ca="1" si="14"/>
        <v>15</v>
      </c>
      <c r="AL13" s="4" t="str">
        <f ca="1">IF(AH13,INDEX(AI:AI,AK13),"")</f>
        <v>BIb (E&gt;0.5% &lt;3%)</v>
      </c>
      <c r="AN13" s="6" t="str">
        <f>IF('Analyse Plan de Gamme'!$AH13=0,N_D,'Analyse Plan de Gamme'!$AH13)</f>
        <v xml:space="preserve"> ... </v>
      </c>
      <c r="AO13" t="b">
        <f>ISNA(MATCH(AN13,AN$1:AN12,0))</f>
        <v>1</v>
      </c>
      <c r="AP13">
        <f t="shared" ca="1" si="16"/>
        <v>14</v>
      </c>
      <c r="AQ13" t="str">
        <f t="shared" ca="1" si="17"/>
        <v>L14C41:L1048576C41</v>
      </c>
      <c r="AR13" t="b">
        <f t="shared" ca="1" si="175"/>
        <v>1</v>
      </c>
      <c r="AS13" t="str">
        <f t="shared" ca="1" si="18"/>
        <v>PEI III</v>
      </c>
      <c r="AT13">
        <f t="shared" ca="1" si="19"/>
        <v>5</v>
      </c>
      <c r="AU13">
        <f t="shared" ca="1" si="20"/>
        <v>17</v>
      </c>
      <c r="AV13" s="4" t="str">
        <f t="shared" ca="1" si="21"/>
        <v>N.R.</v>
      </c>
      <c r="AX13" s="6" t="str">
        <f>IF('Analyse Plan de Gamme'!$AT13=0,N_D,'Analyse Plan de Gamme'!$AT13)</f>
        <v xml:space="preserve"> ... </v>
      </c>
      <c r="AY13" t="b">
        <f>ISNA(MATCH(AX13,AX$1:AX12,0))</f>
        <v>1</v>
      </c>
      <c r="AZ13">
        <f t="shared" ca="1" si="22"/>
        <v>15</v>
      </c>
      <c r="BA13" t="str">
        <f t="shared" ca="1" si="23"/>
        <v>L14C51:L1048576C51</v>
      </c>
      <c r="BB13" t="b">
        <f t="shared" ca="1" si="176"/>
        <v>1</v>
      </c>
      <c r="BC13" t="str">
        <f t="shared" ca="1" si="24"/>
        <v>U4 P3</v>
      </c>
      <c r="BD13">
        <f t="shared" ca="1" si="25"/>
        <v>4</v>
      </c>
      <c r="BE13">
        <f t="shared" ca="1" si="26"/>
        <v>11</v>
      </c>
      <c r="BF13" s="4" t="str">
        <f t="shared" ca="1" si="27"/>
        <v>U3 P3</v>
      </c>
      <c r="BH13" s="6" t="str">
        <f>IF('Analyse Plan de Gamme'!$BF13=0,N_D,'Analyse Plan de Gamme'!$BF13)</f>
        <v>20X20</v>
      </c>
      <c r="BI13" t="b">
        <f>ISNA(MATCH(BH13,BH$1:BH12,0))</f>
        <v>1</v>
      </c>
      <c r="BJ13">
        <f t="shared" ca="1" si="28"/>
        <v>14</v>
      </c>
      <c r="BK13" t="str">
        <f t="shared" ca="1" si="29"/>
        <v>L14C61:L1048576C61</v>
      </c>
      <c r="BL13" t="b">
        <f t="shared" ca="1" si="177"/>
        <v>1</v>
      </c>
      <c r="BM13" t="str">
        <f t="shared" ca="1" si="30"/>
        <v>20X80</v>
      </c>
      <c r="BN13">
        <f t="shared" ca="1" si="31"/>
        <v>17</v>
      </c>
      <c r="BO13">
        <f t="shared" ca="1" si="32"/>
        <v>20</v>
      </c>
      <c r="BP13" s="4" t="str">
        <f t="shared" ca="1" si="33"/>
        <v>10X10</v>
      </c>
      <c r="BR13" s="6" t="str">
        <f>IF('Analyse Plan de Gamme'!$BG13=0,N_D,'Analyse Plan de Gamme'!$BG13)</f>
        <v>MURAL INT</v>
      </c>
      <c r="BS13" t="b">
        <f>ISNA(MATCH(BR13,BR$1:BR12,0))</f>
        <v>1</v>
      </c>
      <c r="BT13">
        <f t="shared" ca="1" si="34"/>
        <v>14</v>
      </c>
      <c r="BU13" t="str">
        <f t="shared" ca="1" si="35"/>
        <v>L14C71:L1048576C71</v>
      </c>
      <c r="BV13" t="b">
        <f t="shared" ca="1" si="178"/>
        <v>1</v>
      </c>
      <c r="BW13" t="str">
        <f t="shared" ca="1" si="36"/>
        <v>SOL INT+EXT</v>
      </c>
      <c r="BX13">
        <f t="shared" ca="1" si="37"/>
        <v>9</v>
      </c>
      <c r="BY13">
        <f t="shared" ca="1" si="38"/>
        <v>19</v>
      </c>
      <c r="BZ13" s="4" t="str">
        <f t="shared" ca="1" si="39"/>
        <v>MURAL EXT</v>
      </c>
      <c r="CB13" s="6" t="str">
        <f>IF('Analyse Plan de Gamme'!$BH13=0,N_D,'Analyse Plan de Gamme'!$BH13)</f>
        <v>UNI</v>
      </c>
      <c r="CC13" t="b">
        <f>ISNA(MATCH(CB13,CB$1:CB12,0))</f>
        <v>1</v>
      </c>
      <c r="CD13">
        <f t="shared" ca="1" si="40"/>
        <v>13</v>
      </c>
      <c r="CE13" t="str">
        <f t="shared" ca="1" si="41"/>
        <v>L13C81:L1048576C81</v>
      </c>
      <c r="CF13" t="b">
        <f t="shared" ca="1" si="179"/>
        <v>1</v>
      </c>
      <c r="CG13" t="str">
        <f t="shared" ca="1" si="42"/>
        <v>UNI</v>
      </c>
      <c r="CH13">
        <f t="shared" ca="1" si="43"/>
        <v>20</v>
      </c>
      <c r="CI13">
        <f t="shared" ca="1" si="44"/>
        <v>15</v>
      </c>
      <c r="CJ13" s="4" t="str">
        <f t="shared" ca="1" si="45"/>
        <v>BETON</v>
      </c>
      <c r="CL13" s="6" t="str">
        <f>IF('Analyse Plan de Gamme'!$BJ13=0,N_D,'Analyse Plan de Gamme'!$BJ13)</f>
        <v>LISSE</v>
      </c>
      <c r="CM13" t="b">
        <f>ISNA(MATCH(CL13,CL$1:CL12,0))</f>
        <v>0</v>
      </c>
      <c r="CN13">
        <f t="shared" ca="1" si="46"/>
        <v>14</v>
      </c>
      <c r="CO13" t="str">
        <f t="shared" ca="1" si="47"/>
        <v>L13C91:L1048576C91</v>
      </c>
      <c r="CP13" t="b">
        <f t="shared" ca="1" si="180"/>
        <v>1</v>
      </c>
      <c r="CQ13" t="str">
        <f t="shared" ca="1" si="48"/>
        <v>STRUCTURE</v>
      </c>
      <c r="CR13">
        <f t="shared" ca="1" si="49"/>
        <v>6</v>
      </c>
      <c r="CS13">
        <f t="shared" ca="1" si="50"/>
        <v>12</v>
      </c>
      <c r="CT13" s="4" t="str">
        <f t="shared" ca="1" si="51"/>
        <v>LISSE GRIP LEGER</v>
      </c>
      <c r="CV13" s="6" t="str">
        <f>IF('Analyse Plan de Gamme'!$BK13=0,N_D,'Analyse Plan de Gamme'!$BK13)</f>
        <v xml:space="preserve"> ... </v>
      </c>
      <c r="CW13" t="b">
        <f>ISNA(MATCH(CV13,CV$1:CV12,0))</f>
        <v>0</v>
      </c>
      <c r="CX13">
        <f t="shared" ca="1" si="52"/>
        <v>15</v>
      </c>
      <c r="CY13" t="str">
        <f t="shared" ca="1" si="53"/>
        <v>L13C101:L1048576C101</v>
      </c>
      <c r="CZ13" t="b">
        <f t="shared" ca="1" si="181"/>
        <v>1</v>
      </c>
      <c r="DA13" t="str">
        <f t="shared" ca="1" si="54"/>
        <v>R11</v>
      </c>
      <c r="DB13">
        <f t="shared" ca="1" si="55"/>
        <v>4</v>
      </c>
      <c r="DC13">
        <f t="shared" ca="1" si="56"/>
        <v>12</v>
      </c>
      <c r="DD13" s="4" t="str">
        <f t="shared" ca="1" si="57"/>
        <v>R10</v>
      </c>
      <c r="DF13" s="6" t="str">
        <f>IF('Analyse Plan de Gamme'!$BL13=0,N_D,'Analyse Plan de Gamme'!$BL13)</f>
        <v xml:space="preserve"> ... </v>
      </c>
      <c r="DG13" t="b">
        <f>ISNA(MATCH(DF13,DF$1:DF12,0))</f>
        <v>0</v>
      </c>
      <c r="DH13">
        <f t="shared" ca="1" si="58"/>
        <v>14</v>
      </c>
      <c r="DI13" t="str">
        <f t="shared" ca="1" si="59"/>
        <v>L13C111:L1048576C111</v>
      </c>
      <c r="DJ13" t="b">
        <f t="shared" ca="1" si="182"/>
        <v>1</v>
      </c>
      <c r="DK13" t="str">
        <f t="shared" ca="1" si="60"/>
        <v>A</v>
      </c>
      <c r="DL13">
        <f t="shared" ca="1" si="61"/>
        <v>2</v>
      </c>
      <c r="DM13">
        <f t="shared" ca="1" si="62"/>
        <v>12</v>
      </c>
      <c r="DN13" s="4" t="str">
        <f t="shared" ca="1" si="63"/>
        <v>B</v>
      </c>
      <c r="DP13" s="43">
        <f>'Analyse Plan de Gamme'!$BM13</f>
        <v>6</v>
      </c>
      <c r="DQ13" t="b">
        <f>ISNA(MATCH(DP13,DP$1:DP12,0))</f>
        <v>1</v>
      </c>
      <c r="DR13">
        <f t="shared" ca="1" si="64"/>
        <v>13</v>
      </c>
      <c r="DS13" t="str">
        <f t="shared" ca="1" si="65"/>
        <v>L13C121:L1048576C121</v>
      </c>
      <c r="DT13" t="b">
        <f t="shared" ca="1" si="183"/>
        <v>1</v>
      </c>
      <c r="DU13">
        <f t="shared" ca="1" si="66"/>
        <v>6</v>
      </c>
      <c r="DV13">
        <f t="shared" ca="1" si="67"/>
        <v>1</v>
      </c>
      <c r="DW13">
        <f t="shared" ca="1" si="68"/>
        <v>16</v>
      </c>
      <c r="DX13" s="4">
        <f t="shared" ca="1" si="69"/>
        <v>7</v>
      </c>
      <c r="DZ13" s="6" t="str">
        <f>IF('Analyse Plan de Gamme'!$BO13=0,N_D,'Analyse Plan de Gamme'!$BO13)</f>
        <v>BEIGE ROSE</v>
      </c>
      <c r="EA13" t="b">
        <f>ISNA(MATCH(DZ13,DZ$1:DZ12,0))</f>
        <v>1</v>
      </c>
      <c r="EB13">
        <f t="shared" ca="1" si="70"/>
        <v>13</v>
      </c>
      <c r="EC13" t="str">
        <f t="shared" ca="1" si="71"/>
        <v>L13C131:L1048576C131</v>
      </c>
      <c r="ED13" t="b">
        <f t="shared" ca="1" si="184"/>
        <v>1</v>
      </c>
      <c r="EE13" t="str">
        <f t="shared" ca="1" si="72"/>
        <v>BEIGE ROSE</v>
      </c>
      <c r="EF13">
        <f t="shared" ca="1" si="73"/>
        <v>6</v>
      </c>
      <c r="EG13">
        <f t="shared" ca="1" si="74"/>
        <v>28</v>
      </c>
      <c r="EH13" s="4" t="str">
        <f t="shared" ca="1" si="75"/>
        <v>AUTRES</v>
      </c>
      <c r="EJ13" s="6" t="str">
        <f>IF('Analyse Plan de Gamme'!$BP13=0,N_D,'Analyse Plan de Gamme'!$BP13)</f>
        <v>MOYEN</v>
      </c>
      <c r="EK13" t="b">
        <f>ISNA(MATCH(EJ13,EJ$1:EJ12,0))</f>
        <v>1</v>
      </c>
      <c r="EL13">
        <f t="shared" ca="1" si="76"/>
        <v>18</v>
      </c>
      <c r="EM13" t="str">
        <f t="shared" ca="1" si="77"/>
        <v>L14C141:L1048576C141</v>
      </c>
      <c r="EN13" t="b">
        <f t="shared" ca="1" si="185"/>
        <v>1</v>
      </c>
      <c r="EO13" t="str">
        <f t="shared" ca="1" si="78"/>
        <v>FONCE</v>
      </c>
      <c r="EP13">
        <f t="shared" ca="1" si="79"/>
        <v>3</v>
      </c>
      <c r="EQ13">
        <f t="shared" ca="1" si="80"/>
        <v>13</v>
      </c>
      <c r="ER13" s="4" t="str">
        <f t="shared" ca="1" si="81"/>
        <v>FONCE</v>
      </c>
      <c r="ET13" s="6" t="str">
        <f>IF('Analyse Plan de Gamme'!$BQ13=0,N_D,'Analyse Plan de Gamme'!$BQ13)</f>
        <v>NEUTRE</v>
      </c>
      <c r="EU13" t="b">
        <f>ISNA(MATCH(ET13,ET$1:ET12,0))</f>
        <v>1</v>
      </c>
      <c r="EV13">
        <f t="shared" ca="1" si="82"/>
        <v>13</v>
      </c>
      <c r="EW13" t="str">
        <f t="shared" ca="1" si="83"/>
        <v>L13C151:L1048576C151</v>
      </c>
      <c r="EX13" t="b">
        <f t="shared" ca="1" si="186"/>
        <v>1</v>
      </c>
      <c r="EY13" t="str">
        <f t="shared" ca="1" si="84"/>
        <v>NEUTRE</v>
      </c>
      <c r="EZ13">
        <f t="shared" ca="1" si="85"/>
        <v>5</v>
      </c>
      <c r="FA13">
        <f t="shared" ca="1" si="86"/>
        <v>14</v>
      </c>
      <c r="FB13" s="4" t="str">
        <f t="shared" ca="1" si="87"/>
        <v>FORT</v>
      </c>
      <c r="FD13" s="6" t="str">
        <f>IF('Analyse Plan de Gamme'!$BR13=0,N_D,'Analyse Plan de Gamme'!$BR13)</f>
        <v>SATIN</v>
      </c>
      <c r="FE13" t="b">
        <f>ISNA(MATCH(FD13,FD$1:FD12,0))</f>
        <v>0</v>
      </c>
      <c r="FF13">
        <f t="shared" ca="1" si="88"/>
        <v>17</v>
      </c>
      <c r="FG13" t="str">
        <f t="shared" ca="1" si="89"/>
        <v>L15C161:L1048576C161</v>
      </c>
      <c r="FH13" t="b">
        <f t="shared" ca="1" si="187"/>
        <v>1</v>
      </c>
      <c r="FI13" t="str">
        <f t="shared" ca="1" si="90"/>
        <v>BRILLANT DOUX</v>
      </c>
      <c r="FJ13">
        <f t="shared" ca="1" si="91"/>
        <v>3</v>
      </c>
      <c r="FK13">
        <f t="shared" ca="1" si="92"/>
        <v>13</v>
      </c>
      <c r="FL13" s="4" t="str">
        <f t="shared" ca="1" si="93"/>
        <v>BRILLANT DOUX</v>
      </c>
      <c r="FN13" s="6" t="str">
        <f>IF('Analyse Plan de Gamme'!$BT13=0,N_D,'Analyse Plan de Gamme'!$BT13)</f>
        <v>DROIT</v>
      </c>
      <c r="FO13" t="b">
        <f>ISNA(MATCH(FN13,FN$1:FN12,0))</f>
        <v>0</v>
      </c>
      <c r="FP13">
        <f t="shared" ca="1" si="94"/>
        <v>21</v>
      </c>
      <c r="FQ13" t="str">
        <f t="shared" ca="1" si="95"/>
        <v>L16C171:L1048576C171</v>
      </c>
      <c r="FR13" t="b">
        <f t="shared" ca="1" si="188"/>
        <v>1</v>
      </c>
      <c r="FS13" t="str">
        <f t="shared" ca="1" si="96"/>
        <v xml:space="preserve"> ... </v>
      </c>
      <c r="FT13">
        <f t="shared" ca="1" si="97"/>
        <v>1</v>
      </c>
      <c r="FU13">
        <f t="shared" ca="1" si="98"/>
        <v>16</v>
      </c>
      <c r="FV13" s="4" t="str">
        <f t="shared" ca="1" si="99"/>
        <v>EMBOITABLE</v>
      </c>
      <c r="FX13" s="6" t="str">
        <f>IF('Analyse Plan de Gamme'!$BU13=0,N_D,'Analyse Plan de Gamme'!$BU13)</f>
        <v>UNI</v>
      </c>
      <c r="FY13" t="b">
        <f>ISNA(MATCH(FX13,FX$1:FX12,0))</f>
        <v>1</v>
      </c>
      <c r="FZ13">
        <f t="shared" ca="1" si="100"/>
        <v>13</v>
      </c>
      <c r="GA13" t="str">
        <f t="shared" ca="1" si="101"/>
        <v>L13C181:L1048576C181</v>
      </c>
      <c r="GB13" t="b">
        <f t="shared" ca="1" si="189"/>
        <v>1</v>
      </c>
      <c r="GC13" t="str">
        <f t="shared" ca="1" si="102"/>
        <v>UNI</v>
      </c>
      <c r="GD13">
        <f t="shared" ca="1" si="103"/>
        <v>12</v>
      </c>
      <c r="GE13">
        <f t="shared" ca="1" si="104"/>
        <v>19</v>
      </c>
      <c r="GF13" s="4" t="str">
        <f t="shared" ca="1" si="105"/>
        <v>DECOR COMPO ou MIX</v>
      </c>
      <c r="GH13" s="6" t="str">
        <f>IF('Analyse Plan de Gamme'!$BW13=0,N_D,'Analyse Plan de Gamme'!$BW13)</f>
        <v>COEUR DE GAMME</v>
      </c>
      <c r="GI13" t="b">
        <f>ISNA(MATCH(GH13,GH$1:GH12,0))</f>
        <v>1</v>
      </c>
      <c r="GJ13">
        <f t="shared" ca="1" si="106"/>
        <v>13</v>
      </c>
      <c r="GK13" t="str">
        <f t="shared" ca="1" si="107"/>
        <v>L13C191:L1048576C191</v>
      </c>
      <c r="GL13" t="b">
        <f t="shared" ca="1" si="190"/>
        <v>1</v>
      </c>
      <c r="GM13" t="str">
        <f t="shared" ca="1" si="108"/>
        <v>COEUR DE GAMME</v>
      </c>
      <c r="GN13">
        <f t="shared" ca="1" si="109"/>
        <v>3</v>
      </c>
      <c r="GO13">
        <f t="shared" ca="1" si="110"/>
        <v>13</v>
      </c>
      <c r="GP13" s="4" t="str">
        <f t="shared" ca="1" si="111"/>
        <v>COEUR DE GAMME</v>
      </c>
      <c r="GR13" s="6" t="str">
        <f>IF('Analyse Plan de Gamme'!$BX13=0,N_D,'Analyse Plan de Gamme'!$BX13)</f>
        <v>SALLE EXPO STOCK</v>
      </c>
      <c r="GS13" t="b">
        <f>ISNA(MATCH(GR13,GR$1:GR12,0))</f>
        <v>1</v>
      </c>
      <c r="GT13">
        <f t="shared" ca="1" si="112"/>
        <v>15</v>
      </c>
      <c r="GU13" t="str">
        <f t="shared" ca="1" si="113"/>
        <v>L14C201:L1048576C201</v>
      </c>
      <c r="GV13" t="b">
        <f t="shared" ca="1" si="191"/>
        <v>1</v>
      </c>
      <c r="GW13" t="str">
        <f t="shared" ca="1" si="114"/>
        <v>SALLE EXPO CONTREMARQUE</v>
      </c>
      <c r="GX13">
        <f t="shared" ca="1" si="115"/>
        <v>10</v>
      </c>
      <c r="GY13">
        <f t="shared" ca="1" si="116"/>
        <v>11</v>
      </c>
      <c r="GZ13" s="4" t="str">
        <f t="shared" ca="1" si="117"/>
        <v>CHANTIER PUBLIC STOCK</v>
      </c>
      <c r="HG13" s="44">
        <f>'Analyse Plan de Gamme'!$K13</f>
        <v>3500</v>
      </c>
      <c r="HH13" s="44">
        <f>'Analyse Plan de Gamme'!$L13</f>
        <v>52500</v>
      </c>
      <c r="HI13" s="50">
        <f t="shared" ref="HI13:HI76" si="395">+HI12+HI$11</f>
        <v>0.15000000000000002</v>
      </c>
      <c r="HK13" t="b">
        <f>ABS('Analyse Plan de Gamme'!$C13)&gt;1</f>
        <v>1</v>
      </c>
      <c r="HL13" s="43">
        <f t="shared" ca="1" si="192"/>
        <v>52500.001300000004</v>
      </c>
      <c r="HM13" t="b">
        <f ca="1">AND(ISNA(MATCH(HL13,HL$1:HL12,0)),HL13&gt;1,$HK13)</f>
        <v>1</v>
      </c>
      <c r="HN13">
        <f t="shared" ca="1" si="118"/>
        <v>13</v>
      </c>
      <c r="HO13" t="str">
        <f t="shared" ca="1" si="119"/>
        <v>L13C221:L1048576C221</v>
      </c>
      <c r="HP13" t="b">
        <f t="shared" ca="1" si="193"/>
        <v>1</v>
      </c>
      <c r="HQ13">
        <f t="shared" ca="1" si="120"/>
        <v>52500.001300000004</v>
      </c>
      <c r="HR13">
        <f t="shared" ca="1" si="121"/>
        <v>9</v>
      </c>
      <c r="HS13">
        <f t="shared" ca="1" si="194"/>
        <v>11</v>
      </c>
      <c r="HT13" s="4">
        <f t="shared" ca="1" si="195"/>
        <v>600000.00109999999</v>
      </c>
      <c r="HU13">
        <f ca="1">SUM($HT$10:$HT13)</f>
        <v>2360000.0039999997</v>
      </c>
      <c r="HV13" s="45">
        <f t="shared" ca="1" si="196"/>
        <v>0.6011207322166654</v>
      </c>
      <c r="HW13" t="b">
        <f t="shared" ref="HW13:HW76" ca="1" si="396">$HV13&lt;=HW$3</f>
        <v>0</v>
      </c>
      <c r="HX13" t="b">
        <f t="shared" ca="1" si="197"/>
        <v>0</v>
      </c>
      <c r="ID13" s="60">
        <f>IF($HK13,'Analyse Plan de Gamme'!$K13)</f>
        <v>3500</v>
      </c>
      <c r="IE13">
        <f>IF($HK13,'Analyse Plan de Gamme'!$L13)</f>
        <v>52500</v>
      </c>
      <c r="IF13" s="52" t="str">
        <f t="shared" si="198"/>
        <v>BALOTAGE</v>
      </c>
      <c r="IG13" t="b">
        <f>ISNA(MATCH(IF13,IF$1:IF12,0))</f>
        <v>1</v>
      </c>
      <c r="IH13">
        <f t="shared" ca="1" si="199"/>
        <v>14</v>
      </c>
      <c r="II13" t="str">
        <f t="shared" ca="1" si="200"/>
        <v>L14C241:L1048576C241</v>
      </c>
      <c r="IJ13" t="b">
        <f t="shared" ca="1" si="201"/>
        <v>1</v>
      </c>
      <c r="IK13" t="str">
        <f t="shared" ca="1" si="202"/>
        <v>EN COURS SUPPRESSION</v>
      </c>
      <c r="IL13">
        <f t="shared" ca="1" si="203"/>
        <v>35000</v>
      </c>
      <c r="IM13">
        <f t="shared" ca="1" si="204"/>
        <v>546500</v>
      </c>
      <c r="IN13" s="54">
        <f t="shared" ca="1" si="125"/>
        <v>546500.0013</v>
      </c>
      <c r="IO13">
        <f t="shared" ca="1" si="126"/>
        <v>2</v>
      </c>
      <c r="IP13">
        <f t="shared" ca="1" si="205"/>
        <v>14</v>
      </c>
      <c r="IQ13" t="str">
        <f t="shared" ca="1" si="206"/>
        <v>HORS GAMME</v>
      </c>
      <c r="IR13">
        <f t="shared" ca="1" si="207"/>
        <v>476000.00140000001</v>
      </c>
      <c r="IZ13" s="52" t="str">
        <f t="shared" si="129"/>
        <v>Faïence PB</v>
      </c>
      <c r="JA13" t="b">
        <f>ISNA(MATCH(IZ13,IZ$1:IZ12,0))</f>
        <v>1</v>
      </c>
      <c r="JB13">
        <f t="shared" ca="1" si="130"/>
        <v>13</v>
      </c>
      <c r="JC13" t="str">
        <f t="shared" ca="1" si="131"/>
        <v>L13C261:L1048576C261</v>
      </c>
      <c r="JD13" t="b">
        <f t="shared" ca="1" si="208"/>
        <v>1</v>
      </c>
      <c r="JE13" t="str">
        <f t="shared" ca="1" si="132"/>
        <v>Faïence PB</v>
      </c>
      <c r="JF13">
        <f t="shared" ca="1" si="209"/>
        <v>3500</v>
      </c>
      <c r="JG13">
        <f t="shared" ca="1" si="210"/>
        <v>52500</v>
      </c>
      <c r="JH13" s="54">
        <f t="shared" ca="1" si="133"/>
        <v>52500.001300000004</v>
      </c>
      <c r="JI13">
        <f t="shared" ca="1" si="134"/>
        <v>5</v>
      </c>
      <c r="JJ13">
        <f t="shared" ca="1" si="135"/>
        <v>12</v>
      </c>
      <c r="JK13" t="str">
        <f t="shared" ca="1" si="136"/>
        <v>GCE</v>
      </c>
      <c r="JL13">
        <f t="shared" ca="1" si="211"/>
        <v>874000.00120000006</v>
      </c>
      <c r="JT13" s="52" t="str">
        <f t="shared" si="137"/>
        <v>BIIa (E&gt;3% &lt;6%)</v>
      </c>
      <c r="JU13" t="b">
        <f>ISNA(MATCH(JT13,JT$1:JT12,0))</f>
        <v>1</v>
      </c>
      <c r="JV13">
        <f t="shared" ca="1" si="138"/>
        <v>20</v>
      </c>
      <c r="JW13" t="str">
        <f t="shared" ca="1" si="139"/>
        <v>L14C281:L1048576C281</v>
      </c>
      <c r="JX13" t="b">
        <f t="shared" ca="1" si="212"/>
        <v>1</v>
      </c>
      <c r="JY13" t="str">
        <f t="shared" ca="1" si="140"/>
        <v>BIII (E&gt;10%)</v>
      </c>
      <c r="JZ13">
        <f t="shared" ca="1" si="213"/>
        <v>23000</v>
      </c>
      <c r="KA13">
        <f t="shared" ca="1" si="214"/>
        <v>310500</v>
      </c>
      <c r="KB13" s="54">
        <f t="shared" ca="1" si="141"/>
        <v>310500.0013</v>
      </c>
      <c r="KC13">
        <f t="shared" ca="1" si="142"/>
        <v>2</v>
      </c>
      <c r="KD13">
        <f t="shared" ca="1" si="143"/>
        <v>12</v>
      </c>
      <c r="KE13" t="str">
        <f t="shared" ca="1" si="144"/>
        <v>BIIa (E&gt;3% &lt;6%)</v>
      </c>
      <c r="KF13">
        <f t="shared" ca="1" si="215"/>
        <v>52500.001199999999</v>
      </c>
      <c r="KN13" s="52" t="str">
        <f t="shared" si="145"/>
        <v xml:space="preserve"> ... </v>
      </c>
      <c r="KO13" t="b">
        <f>ISNA(MATCH(KN13,KN$1:KN12,0))</f>
        <v>1</v>
      </c>
      <c r="KP13">
        <f t="shared" ca="1" si="146"/>
        <v>14</v>
      </c>
      <c r="KQ13" t="str">
        <f t="shared" ca="1" si="147"/>
        <v>L14C301:L1048576C301</v>
      </c>
      <c r="KR13" t="b">
        <f t="shared" ca="1" si="216"/>
        <v>1</v>
      </c>
      <c r="KS13" t="str">
        <f t="shared" ca="1" si="148"/>
        <v>PEI III</v>
      </c>
      <c r="KT13">
        <f t="shared" ca="1" si="217"/>
        <v>12000</v>
      </c>
      <c r="KU13">
        <f t="shared" ca="1" si="218"/>
        <v>236000</v>
      </c>
      <c r="KV13" s="54">
        <f t="shared" ca="1" si="149"/>
        <v>236000.0013</v>
      </c>
      <c r="KW13">
        <f t="shared" ca="1" si="150"/>
        <v>5</v>
      </c>
      <c r="KX13">
        <f t="shared" ca="1" si="151"/>
        <v>15</v>
      </c>
      <c r="KY13" t="str">
        <f t="shared" ca="1" si="152"/>
        <v>PEI V</v>
      </c>
      <c r="KZ13">
        <f t="shared" ca="1" si="153"/>
        <v>476000.00150000001</v>
      </c>
      <c r="LH13" s="52" t="str">
        <f t="shared" si="219"/>
        <v xml:space="preserve"> ... </v>
      </c>
      <c r="LI13" t="b">
        <f>ISNA(MATCH(LH13,LH$1:LH12,0))</f>
        <v>1</v>
      </c>
      <c r="LJ13">
        <f t="shared" ca="1" si="220"/>
        <v>15</v>
      </c>
      <c r="LK13" t="str">
        <f t="shared" ca="1" si="221"/>
        <v>L14C321:L1048576C321</v>
      </c>
      <c r="LL13" t="b">
        <f t="shared" ca="1" si="222"/>
        <v>1</v>
      </c>
      <c r="LM13" t="str">
        <f t="shared" ca="1" si="223"/>
        <v>U4 P3</v>
      </c>
      <c r="LN13">
        <f t="shared" ca="1" si="224"/>
        <v>95800</v>
      </c>
      <c r="LO13">
        <f t="shared" ca="1" si="225"/>
        <v>1613000</v>
      </c>
      <c r="LP13" s="54">
        <f t="shared" ca="1" si="226"/>
        <v>1613000.0012999999</v>
      </c>
      <c r="LQ13">
        <f t="shared" ca="1" si="227"/>
        <v>2</v>
      </c>
      <c r="LR13">
        <f t="shared" ca="1" si="228"/>
        <v>12</v>
      </c>
      <c r="LS13" t="str">
        <f t="shared" ca="1" si="229"/>
        <v xml:space="preserve"> ... </v>
      </c>
      <c r="LT13">
        <f t="shared" ca="1" si="230"/>
        <v>627000.00120000006</v>
      </c>
      <c r="MB13" s="52" t="str">
        <f t="shared" si="154"/>
        <v>20X20</v>
      </c>
      <c r="MC13" t="b">
        <f>ISNA(MATCH(MB13,MB$1:MB12,0))</f>
        <v>1</v>
      </c>
      <c r="MD13">
        <f t="shared" ca="1" si="231"/>
        <v>14</v>
      </c>
      <c r="ME13" t="str">
        <f t="shared" ca="1" si="232"/>
        <v>L14C341:L1048576C341</v>
      </c>
      <c r="MF13" t="b">
        <f t="shared" ca="1" si="233"/>
        <v>1</v>
      </c>
      <c r="MG13" t="str">
        <f t="shared" ca="1" si="234"/>
        <v>20X80</v>
      </c>
      <c r="MH13">
        <f t="shared" ca="1" si="235"/>
        <v>12000</v>
      </c>
      <c r="MI13">
        <f t="shared" ca="1" si="236"/>
        <v>236000</v>
      </c>
      <c r="MJ13" s="54">
        <f t="shared" ca="1" si="237"/>
        <v>236000.0013</v>
      </c>
      <c r="MK13">
        <f t="shared" ca="1" si="238"/>
        <v>5</v>
      </c>
      <c r="ML13">
        <f t="shared" ca="1" si="239"/>
        <v>18</v>
      </c>
      <c r="MM13" t="str">
        <f t="shared" ca="1" si="240"/>
        <v>20X60</v>
      </c>
      <c r="MN13">
        <f t="shared" ca="1" si="241"/>
        <v>310500.00180000003</v>
      </c>
      <c r="MV13" s="52" t="str">
        <f t="shared" si="155"/>
        <v>MURAL INT</v>
      </c>
      <c r="MW13" t="b">
        <f>ISNA(MATCH(MV13,MV$1:MV12,0))</f>
        <v>1</v>
      </c>
      <c r="MX13">
        <f t="shared" ca="1" si="242"/>
        <v>14</v>
      </c>
      <c r="MY13" t="str">
        <f t="shared" ca="1" si="243"/>
        <v>L14C361:L1048576C361</v>
      </c>
      <c r="MZ13" t="b">
        <f t="shared" ca="1" si="244"/>
        <v>1</v>
      </c>
      <c r="NA13" t="str">
        <f t="shared" ca="1" si="245"/>
        <v>SOL INT+EXT</v>
      </c>
      <c r="NB13">
        <f t="shared" ca="1" si="246"/>
        <v>92000</v>
      </c>
      <c r="NC13">
        <f t="shared" ca="1" si="247"/>
        <v>1386000</v>
      </c>
      <c r="ND13" s="54">
        <f t="shared" ca="1" si="248"/>
        <v>1386000.0012999999</v>
      </c>
      <c r="NE13">
        <f t="shared" ca="1" si="249"/>
        <v>2</v>
      </c>
      <c r="NF13">
        <f t="shared" ca="1" si="250"/>
        <v>12</v>
      </c>
      <c r="NG13" t="str">
        <f t="shared" ca="1" si="251"/>
        <v>MURAL INT</v>
      </c>
      <c r="NH13">
        <f t="shared" ca="1" si="252"/>
        <v>363000.0012</v>
      </c>
      <c r="NP13" s="52" t="str">
        <f t="shared" si="156"/>
        <v>UNI</v>
      </c>
      <c r="NQ13" t="b">
        <f>ISNA(MATCH(NP13,NP$1:NP12,0))</f>
        <v>1</v>
      </c>
      <c r="NR13">
        <f t="shared" ca="1" si="253"/>
        <v>13</v>
      </c>
      <c r="NS13" t="str">
        <f t="shared" ca="1" si="254"/>
        <v>L13C381:L1048576C381</v>
      </c>
      <c r="NT13" t="b">
        <f t="shared" ca="1" si="255"/>
        <v>1</v>
      </c>
      <c r="NU13" t="str">
        <f t="shared" ca="1" si="256"/>
        <v>UNI</v>
      </c>
      <c r="NV13">
        <f t="shared" ca="1" si="257"/>
        <v>3500</v>
      </c>
      <c r="NW13">
        <f t="shared" ca="1" si="258"/>
        <v>52500</v>
      </c>
      <c r="NX13" s="54">
        <f t="shared" ca="1" si="259"/>
        <v>52500.001300000004</v>
      </c>
      <c r="NY13">
        <f t="shared" ca="1" si="260"/>
        <v>6</v>
      </c>
      <c r="NZ13">
        <f t="shared" ca="1" si="261"/>
        <v>15</v>
      </c>
      <c r="OA13" t="str">
        <f t="shared" ca="1" si="262"/>
        <v>BETON</v>
      </c>
      <c r="OB13">
        <f t="shared" ca="1" si="263"/>
        <v>656000.00150000001</v>
      </c>
      <c r="OJ13" s="52" t="str">
        <f t="shared" si="157"/>
        <v>LISSE</v>
      </c>
      <c r="OK13" t="b">
        <f>ISNA(MATCH(OJ13,OJ$1:OJ12,0))</f>
        <v>0</v>
      </c>
      <c r="OL13">
        <f t="shared" ca="1" si="264"/>
        <v>14</v>
      </c>
      <c r="OM13" t="str">
        <f t="shared" ca="1" si="265"/>
        <v>L13C401:L1048576C401</v>
      </c>
      <c r="ON13" t="b">
        <f t="shared" ca="1" si="266"/>
        <v>1</v>
      </c>
      <c r="OO13" t="str">
        <f t="shared" ca="1" si="267"/>
        <v>STRUCTURE</v>
      </c>
      <c r="OP13">
        <f t="shared" ca="1" si="268"/>
        <v>19800</v>
      </c>
      <c r="OQ13">
        <f t="shared" ca="1" si="269"/>
        <v>416000</v>
      </c>
      <c r="OR13" s="54">
        <f t="shared" ca="1" si="270"/>
        <v>416000.0013</v>
      </c>
      <c r="OS13">
        <f t="shared" ca="1" si="271"/>
        <v>3</v>
      </c>
      <c r="OT13">
        <f t="shared" ca="1" si="272"/>
        <v>13</v>
      </c>
      <c r="OU13" t="str">
        <f t="shared" ca="1" si="273"/>
        <v>STRUCTURE</v>
      </c>
      <c r="OV13">
        <f t="shared" ca="1" si="274"/>
        <v>416000.0013</v>
      </c>
      <c r="PD13" s="52" t="str">
        <f t="shared" si="158"/>
        <v xml:space="preserve"> ... </v>
      </c>
      <c r="PE13" t="b">
        <f>ISNA(MATCH(PD13,PD$1:PD12,0))</f>
        <v>0</v>
      </c>
      <c r="PF13">
        <f t="shared" ca="1" si="275"/>
        <v>15</v>
      </c>
      <c r="PG13" t="str">
        <f t="shared" ca="1" si="276"/>
        <v>L13C421:L1048576C421</v>
      </c>
      <c r="PH13" t="b">
        <f t="shared" ca="1" si="277"/>
        <v>1</v>
      </c>
      <c r="PI13" t="str">
        <f t="shared" ca="1" si="278"/>
        <v>R11</v>
      </c>
      <c r="PJ13">
        <f t="shared" ca="1" si="279"/>
        <v>9650</v>
      </c>
      <c r="PK13">
        <f t="shared" ca="1" si="280"/>
        <v>311000</v>
      </c>
      <c r="PL13" s="54">
        <f t="shared" ca="1" si="281"/>
        <v>311000.0013</v>
      </c>
      <c r="PM13">
        <f t="shared" ca="1" si="282"/>
        <v>4</v>
      </c>
      <c r="PN13">
        <f t="shared" ca="1" si="283"/>
        <v>14</v>
      </c>
      <c r="PO13" t="str">
        <f t="shared" ca="1" si="284"/>
        <v>R9</v>
      </c>
      <c r="PP13">
        <f t="shared" ca="1" si="285"/>
        <v>476000.00140000001</v>
      </c>
      <c r="PX13" s="52" t="str">
        <f t="shared" si="159"/>
        <v xml:space="preserve"> ... </v>
      </c>
      <c r="PY13" t="b">
        <f>ISNA(MATCH(PX13,PX$1:PX12,0))</f>
        <v>0</v>
      </c>
      <c r="PZ13">
        <f t="shared" ca="1" si="286"/>
        <v>14</v>
      </c>
      <c r="QA13" t="str">
        <f t="shared" ca="1" si="287"/>
        <v>L13C441:L1048576C441</v>
      </c>
      <c r="QB13" t="b">
        <f t="shared" ca="1" si="288"/>
        <v>1</v>
      </c>
      <c r="QC13" t="str">
        <f t="shared" ca="1" si="289"/>
        <v>A</v>
      </c>
      <c r="QD13">
        <f t="shared" ca="1" si="290"/>
        <v>99800</v>
      </c>
      <c r="QE13">
        <f t="shared" ca="1" si="291"/>
        <v>1566000</v>
      </c>
      <c r="QF13" s="54">
        <f t="shared" ca="1" si="292"/>
        <v>1566000.0012999999</v>
      </c>
      <c r="QG13">
        <f t="shared" ca="1" si="293"/>
        <v>1</v>
      </c>
      <c r="QH13">
        <f t="shared" ca="1" si="294"/>
        <v>12</v>
      </c>
      <c r="QI13" t="str">
        <f t="shared" ca="1" si="295"/>
        <v>B</v>
      </c>
      <c r="QJ13">
        <f t="shared" ca="1" si="296"/>
        <v>610000.00120000006</v>
      </c>
      <c r="QR13" s="52">
        <f t="shared" si="160"/>
        <v>6</v>
      </c>
      <c r="QS13" t="b">
        <f>ISNA(MATCH(QR13,QR$1:QR12,0))</f>
        <v>1</v>
      </c>
      <c r="QT13">
        <f t="shared" ca="1" si="297"/>
        <v>13</v>
      </c>
      <c r="QU13" t="str">
        <f t="shared" ca="1" si="298"/>
        <v>L13C461:L1048576C461</v>
      </c>
      <c r="QV13" t="b">
        <f t="shared" ca="1" si="299"/>
        <v>1</v>
      </c>
      <c r="QW13">
        <f t="shared" ca="1" si="300"/>
        <v>6</v>
      </c>
      <c r="QX13">
        <f t="shared" ca="1" si="301"/>
        <v>26500</v>
      </c>
      <c r="QY13">
        <f t="shared" ca="1" si="302"/>
        <v>363000</v>
      </c>
      <c r="QZ13" s="54">
        <f t="shared" ca="1" si="303"/>
        <v>363000.0013</v>
      </c>
      <c r="RA13">
        <f t="shared" ca="1" si="304"/>
        <v>5</v>
      </c>
      <c r="RB13">
        <f t="shared" ca="1" si="305"/>
        <v>16</v>
      </c>
      <c r="RC13">
        <f t="shared" ca="1" si="306"/>
        <v>7</v>
      </c>
      <c r="RD13">
        <f t="shared" ca="1" si="307"/>
        <v>476000.00160000002</v>
      </c>
      <c r="RL13" s="52" t="str">
        <f t="shared" si="161"/>
        <v>BEIGE ROSE</v>
      </c>
      <c r="RM13" t="b">
        <f>ISNA(MATCH(RL13,RL$1:RL12,0))</f>
        <v>1</v>
      </c>
      <c r="RN13">
        <f t="shared" ca="1" si="308"/>
        <v>13</v>
      </c>
      <c r="RO13" t="str">
        <f t="shared" ca="1" si="309"/>
        <v>L13C481:L1048576C481</v>
      </c>
      <c r="RP13" t="b">
        <f t="shared" ca="1" si="310"/>
        <v>1</v>
      </c>
      <c r="RQ13" t="str">
        <f t="shared" ca="1" si="311"/>
        <v>BEIGE ROSE</v>
      </c>
      <c r="RR13">
        <f t="shared" ca="1" si="312"/>
        <v>11500</v>
      </c>
      <c r="RS13">
        <f t="shared" ca="1" si="313"/>
        <v>335500</v>
      </c>
      <c r="RT13" s="54">
        <f t="shared" ca="1" si="314"/>
        <v>335500.0013</v>
      </c>
      <c r="RU13">
        <f t="shared" ca="1" si="315"/>
        <v>5</v>
      </c>
      <c r="RV13">
        <f t="shared" ca="1" si="316"/>
        <v>11</v>
      </c>
      <c r="RW13" t="str">
        <f t="shared" ca="1" si="317"/>
        <v>BLANC-GRIS</v>
      </c>
      <c r="RX13">
        <f t="shared" ca="1" si="318"/>
        <v>600000.00109999999</v>
      </c>
      <c r="SF13" s="52" t="str">
        <f t="shared" si="162"/>
        <v>MOYEN</v>
      </c>
      <c r="SG13" t="b">
        <f>ISNA(MATCH(SF13,SF$1:SF12,0))</f>
        <v>1</v>
      </c>
      <c r="SH13">
        <f t="shared" ca="1" si="319"/>
        <v>18</v>
      </c>
      <c r="SI13" t="str">
        <f t="shared" ca="1" si="320"/>
        <v>L14C501:L1048576C501</v>
      </c>
      <c r="SJ13" t="b">
        <f t="shared" ca="1" si="321"/>
        <v>1</v>
      </c>
      <c r="SK13" t="str">
        <f t="shared" ca="1" si="322"/>
        <v>FONCE</v>
      </c>
      <c r="SL13">
        <f t="shared" ca="1" si="323"/>
        <v>1650</v>
      </c>
      <c r="SM13">
        <f t="shared" ca="1" si="324"/>
        <v>28000</v>
      </c>
      <c r="SN13" s="54">
        <f t="shared" ca="1" si="325"/>
        <v>28000.0013</v>
      </c>
      <c r="SO13">
        <f t="shared" ca="1" si="326"/>
        <v>3</v>
      </c>
      <c r="SP13">
        <f t="shared" ca="1" si="327"/>
        <v>13</v>
      </c>
      <c r="SQ13" t="str">
        <f t="shared" ca="1" si="328"/>
        <v>FONCE</v>
      </c>
      <c r="SR13">
        <f t="shared" ca="1" si="329"/>
        <v>28000.0013</v>
      </c>
      <c r="SZ13" s="52" t="str">
        <f t="shared" si="163"/>
        <v>NEUTRE</v>
      </c>
      <c r="TA13" t="b">
        <f>ISNA(MATCH(SZ13,SZ$1:SZ12,0))</f>
        <v>1</v>
      </c>
      <c r="TB13">
        <f t="shared" ca="1" si="330"/>
        <v>13</v>
      </c>
      <c r="TC13" t="str">
        <f t="shared" ca="1" si="331"/>
        <v>L13C521:L1048576C521</v>
      </c>
      <c r="TD13" t="b">
        <f t="shared" ca="1" si="332"/>
        <v>1</v>
      </c>
      <c r="TE13" t="str">
        <f t="shared" ca="1" si="333"/>
        <v>NEUTRE</v>
      </c>
      <c r="TF13">
        <f t="shared" ca="1" si="334"/>
        <v>26500</v>
      </c>
      <c r="TG13">
        <f t="shared" ca="1" si="335"/>
        <v>363000</v>
      </c>
      <c r="TH13" s="54">
        <f t="shared" ca="1" si="336"/>
        <v>363000.0013</v>
      </c>
      <c r="TI13">
        <f t="shared" ca="1" si="337"/>
        <v>3</v>
      </c>
      <c r="TJ13">
        <f t="shared" ca="1" si="338"/>
        <v>13</v>
      </c>
      <c r="TK13" t="str">
        <f t="shared" ca="1" si="339"/>
        <v>NEUTRE</v>
      </c>
      <c r="TL13">
        <f t="shared" ca="1" si="340"/>
        <v>363000.0013</v>
      </c>
      <c r="TT13" s="52" t="str">
        <f t="shared" si="164"/>
        <v>SATIN</v>
      </c>
      <c r="TU13" t="b">
        <f>ISNA(MATCH(TT13,TT$1:TT12,0))</f>
        <v>0</v>
      </c>
      <c r="TV13">
        <f t="shared" ca="1" si="341"/>
        <v>17</v>
      </c>
      <c r="TW13" t="str">
        <f t="shared" ca="1" si="342"/>
        <v>L15C541:L1048576C541</v>
      </c>
      <c r="TX13" t="b">
        <f t="shared" ca="1" si="343"/>
        <v>1</v>
      </c>
      <c r="TY13" t="str">
        <f t="shared" ca="1" si="344"/>
        <v>BRILLANT DOUX</v>
      </c>
      <c r="TZ13">
        <f t="shared" ca="1" si="345"/>
        <v>80000</v>
      </c>
      <c r="UA13">
        <f t="shared" ca="1" si="346"/>
        <v>1150000</v>
      </c>
      <c r="UB13" s="54">
        <f t="shared" ca="1" si="347"/>
        <v>1150000.0012999999</v>
      </c>
      <c r="UC13">
        <f t="shared" ca="1" si="348"/>
        <v>2</v>
      </c>
      <c r="UD13">
        <f t="shared" ca="1" si="349"/>
        <v>12</v>
      </c>
      <c r="UE13" t="str">
        <f t="shared" ca="1" si="350"/>
        <v>MAT</v>
      </c>
      <c r="UF13">
        <f t="shared" ca="1" si="351"/>
        <v>727000.00120000006</v>
      </c>
      <c r="UN13" s="52" t="str">
        <f t="shared" si="165"/>
        <v>DROIT</v>
      </c>
      <c r="UO13" t="b">
        <f>ISNA(MATCH(UN13,UN$1:UN12,0))</f>
        <v>0</v>
      </c>
      <c r="UP13" t="e">
        <f t="shared" ca="1" si="352"/>
        <v>#N/A</v>
      </c>
      <c r="UQ13" t="str">
        <f t="shared" ca="1" si="353"/>
        <v>L16C561:L1048576C561</v>
      </c>
      <c r="UR13" t="b">
        <f t="shared" ca="1" si="354"/>
        <v>0</v>
      </c>
      <c r="US13" t="str">
        <f t="shared" ca="1" si="355"/>
        <v>ÿ</v>
      </c>
      <c r="UT13">
        <f t="shared" ca="1" si="356"/>
        <v>0</v>
      </c>
      <c r="UU13">
        <f t="shared" ca="1" si="357"/>
        <v>0</v>
      </c>
      <c r="UV13" s="54">
        <f t="shared" ca="1" si="358"/>
        <v>1.2999999999999999E-3</v>
      </c>
      <c r="UW13">
        <f t="shared" ca="1" si="359"/>
        <v>1048576</v>
      </c>
      <c r="UX13" t="e">
        <f t="shared" ca="1" si="360"/>
        <v>#N/A</v>
      </c>
      <c r="UY13" t="str">
        <f t="shared" ca="1" si="361"/>
        <v/>
      </c>
      <c r="UZ13" t="str">
        <f t="shared" ca="1" si="362"/>
        <v/>
      </c>
      <c r="VH13" s="52" t="str">
        <f t="shared" si="166"/>
        <v>UNI</v>
      </c>
      <c r="VI13" t="b">
        <f>ISNA(MATCH(VH13,VH$1:VH12,0))</f>
        <v>1</v>
      </c>
      <c r="VJ13">
        <f t="shared" ca="1" si="363"/>
        <v>13</v>
      </c>
      <c r="VK13" t="str">
        <f t="shared" ca="1" si="364"/>
        <v>L13C581:L1048576C581</v>
      </c>
      <c r="VL13" t="b">
        <f t="shared" ca="1" si="365"/>
        <v>1</v>
      </c>
      <c r="VM13" t="str">
        <f t="shared" ca="1" si="366"/>
        <v>UNI</v>
      </c>
      <c r="VN13">
        <f t="shared" ca="1" si="367"/>
        <v>3500</v>
      </c>
      <c r="VO13">
        <f t="shared" ca="1" si="368"/>
        <v>52500</v>
      </c>
      <c r="VP13" s="54">
        <f t="shared" ca="1" si="369"/>
        <v>52500.001300000004</v>
      </c>
      <c r="VQ13">
        <f t="shared" ca="1" si="370"/>
        <v>5</v>
      </c>
      <c r="VR13">
        <f t="shared" ca="1" si="371"/>
        <v>14</v>
      </c>
      <c r="VS13" t="str">
        <f t="shared" ca="1" si="372"/>
        <v>NUAGE</v>
      </c>
      <c r="VT13">
        <f t="shared" ca="1" si="373"/>
        <v>476000.00140000001</v>
      </c>
      <c r="WB13" s="52" t="str">
        <f t="shared" si="167"/>
        <v>COEUR DE GAMME</v>
      </c>
      <c r="WC13" t="b">
        <f>ISNA(MATCH(WB13,WB$1:WB12,0))</f>
        <v>1</v>
      </c>
      <c r="WD13">
        <f t="shared" ca="1" si="374"/>
        <v>13</v>
      </c>
      <c r="WE13" t="str">
        <f t="shared" ca="1" si="375"/>
        <v>L13C601:L1048576C601</v>
      </c>
      <c r="WF13" t="b">
        <f t="shared" ca="1" si="376"/>
        <v>1</v>
      </c>
      <c r="WG13" t="str">
        <f t="shared" ca="1" si="377"/>
        <v>COEUR DE GAMME</v>
      </c>
      <c r="WH13">
        <f t="shared" ca="1" si="378"/>
        <v>15500</v>
      </c>
      <c r="WI13">
        <f t="shared" ca="1" si="379"/>
        <v>288500</v>
      </c>
      <c r="WJ13" s="54">
        <f t="shared" ca="1" si="380"/>
        <v>288500.0013</v>
      </c>
      <c r="WK13">
        <f t="shared" ca="1" si="381"/>
        <v>4</v>
      </c>
      <c r="WL13">
        <f t="shared" ca="1" si="382"/>
        <v>14</v>
      </c>
      <c r="WM13" t="str">
        <f t="shared" ca="1" si="383"/>
        <v>HAUT DE GAMME</v>
      </c>
      <c r="WN13">
        <f t="shared" ca="1" si="384"/>
        <v>463000.00140000001</v>
      </c>
      <c r="WV13" s="52" t="str">
        <f t="shared" si="168"/>
        <v>SALLE EXPO STOCK</v>
      </c>
      <c r="WW13" t="b">
        <f>ISNA(MATCH(WV13,WV$1:WV12,0))</f>
        <v>1</v>
      </c>
      <c r="WX13">
        <f t="shared" ca="1" si="385"/>
        <v>15</v>
      </c>
      <c r="WY13" t="str">
        <f t="shared" ca="1" si="386"/>
        <v>L14C621:L1048576C621</v>
      </c>
      <c r="WZ13" t="b">
        <f t="shared" ca="1" si="387"/>
        <v>1</v>
      </c>
      <c r="XA13" t="str">
        <f t="shared" ca="1" si="388"/>
        <v>SALLE EXPO CONTREMARQUE</v>
      </c>
      <c r="XB13">
        <f t="shared" ca="1" si="389"/>
        <v>8000</v>
      </c>
      <c r="XC13">
        <f t="shared" ca="1" si="390"/>
        <v>283000</v>
      </c>
      <c r="XD13" s="54">
        <f t="shared" ca="1" si="391"/>
        <v>283000.0013</v>
      </c>
      <c r="XE13">
        <f t="shared" ca="1" si="392"/>
        <v>4</v>
      </c>
      <c r="XF13">
        <f t="shared" ca="1" si="393"/>
        <v>12</v>
      </c>
      <c r="XG13" t="str">
        <f t="shared" ca="1" si="394"/>
        <v>SALLE EXPO STOCK</v>
      </c>
      <c r="XH13">
        <f t="shared" ca="1" si="169"/>
        <v>627000.00120000006</v>
      </c>
    </row>
    <row r="14" spans="1:632" x14ac:dyDescent="0.3">
      <c r="A14">
        <f t="shared" ca="1" si="170"/>
        <v>4</v>
      </c>
      <c r="J14" s="6" t="str">
        <f>IF('Analyse Plan de Gamme'!$N14=0,N_D,'Analyse Plan de Gamme'!$N14)</f>
        <v>EN COURS SUPPRESSION</v>
      </c>
      <c r="K14" t="b">
        <f>ISNA(MATCH(J14,J$1:J13,0))</f>
        <v>1</v>
      </c>
      <c r="L14">
        <f t="shared" ca="1" si="0"/>
        <v>16</v>
      </c>
      <c r="M14" t="str">
        <f t="shared" ca="1" si="1"/>
        <v>L15C11:L1048576C11</v>
      </c>
      <c r="N14" t="b">
        <f t="shared" ca="1" si="171"/>
        <v>1</v>
      </c>
      <c r="O14" t="str">
        <f t="shared" ca="1" si="172"/>
        <v>HORS GAMME</v>
      </c>
      <c r="P14">
        <f t="shared" ca="1" si="2"/>
        <v>5</v>
      </c>
      <c r="Q14">
        <f ca="1">MATCH($A14,P:P,0)</f>
        <v>11</v>
      </c>
      <c r="R14" s="4" t="str">
        <f t="shared" ca="1" si="3"/>
        <v>EN GAMME</v>
      </c>
      <c r="T14" s="6" t="str">
        <f>IF('Analyse Plan de Gamme'!$P14=0,N_D,'Analyse Plan de Gamme'!$P14)</f>
        <v>GCE</v>
      </c>
      <c r="U14" t="b">
        <f>ISNA(MATCH(T14,T$1:T13,0))</f>
        <v>0</v>
      </c>
      <c r="V14">
        <f t="shared" ca="1" si="4"/>
        <v>15</v>
      </c>
      <c r="W14" t="str">
        <f t="shared" ca="1" si="5"/>
        <v>L14C21:L1048576C21</v>
      </c>
      <c r="X14" t="b">
        <f t="shared" ca="1" si="173"/>
        <v>1</v>
      </c>
      <c r="Y14" t="str">
        <f t="shared" ca="1" si="6"/>
        <v>GCD CM</v>
      </c>
      <c r="Z14">
        <f t="shared" ca="1" si="7"/>
        <v>6</v>
      </c>
      <c r="AA14">
        <f t="shared" ca="1" si="8"/>
        <v>20</v>
      </c>
      <c r="AB14" s="4" t="str">
        <f t="shared" ca="1" si="9"/>
        <v>Faïence PR monoporeuse</v>
      </c>
      <c r="AD14" s="6" t="str">
        <f>IF('Analyse Plan de Gamme'!$W14=0,N_D,'Analyse Plan de Gamme'!$W14)</f>
        <v>BIa (E&lt;0.5%)</v>
      </c>
      <c r="AE14" t="b">
        <f>ISNA(MATCH(AD14,AD$1:AD13,0))</f>
        <v>0</v>
      </c>
      <c r="AF14">
        <f t="shared" ca="1" si="10"/>
        <v>21</v>
      </c>
      <c r="AG14" t="str">
        <f t="shared" ca="1" si="11"/>
        <v>L21C31:L1048576C31</v>
      </c>
      <c r="AH14" t="b">
        <f t="shared" ca="1" si="174"/>
        <v>1</v>
      </c>
      <c r="AI14" t="str">
        <f t="shared" ca="1" si="12"/>
        <v xml:space="preserve"> ... </v>
      </c>
      <c r="AJ14">
        <f t="shared" ca="1" si="13"/>
        <v>1</v>
      </c>
      <c r="AK14">
        <f t="shared" ca="1" si="14"/>
        <v>12</v>
      </c>
      <c r="AL14" s="4" t="str">
        <f t="shared" ca="1" si="15"/>
        <v>BIIa (E&gt;3% &lt;6%)</v>
      </c>
      <c r="AN14" s="6" t="str">
        <f>IF('Analyse Plan de Gamme'!$AH14=0,N_D,'Analyse Plan de Gamme'!$AH14)</f>
        <v>PEI III</v>
      </c>
      <c r="AO14" t="b">
        <f>ISNA(MATCH(AN14,AN$1:AN13,0))</f>
        <v>1</v>
      </c>
      <c r="AP14">
        <f t="shared" ca="1" si="16"/>
        <v>15</v>
      </c>
      <c r="AQ14" t="str">
        <f t="shared" ca="1" si="17"/>
        <v>L15C41:L1048576C41</v>
      </c>
      <c r="AR14" t="b">
        <f t="shared" ca="1" si="175"/>
        <v>1</v>
      </c>
      <c r="AS14" t="str">
        <f t="shared" ca="1" si="18"/>
        <v>Abrasion Profonde</v>
      </c>
      <c r="AT14">
        <f t="shared" ca="1" si="19"/>
        <v>2</v>
      </c>
      <c r="AU14">
        <f t="shared" ca="1" si="20"/>
        <v>16</v>
      </c>
      <c r="AV14" s="4" t="str">
        <f t="shared" ca="1" si="21"/>
        <v>PEI II</v>
      </c>
      <c r="AX14" s="6" t="str">
        <f>IF('Analyse Plan de Gamme'!$AT14=0,N_D,'Analyse Plan de Gamme'!$AT14)</f>
        <v xml:space="preserve"> ... </v>
      </c>
      <c r="AY14" t="b">
        <f>ISNA(MATCH(AX14,AX$1:AX13,0))</f>
        <v>0</v>
      </c>
      <c r="AZ14">
        <f t="shared" ca="1" si="22"/>
        <v>106</v>
      </c>
      <c r="BA14" t="str">
        <f t="shared" ca="1" si="23"/>
        <v>L16C51:L1048576C51</v>
      </c>
      <c r="BB14" t="b">
        <f t="shared" ca="1" si="176"/>
        <v>1</v>
      </c>
      <c r="BC14" t="str">
        <f t="shared" ca="1" si="24"/>
        <v>U4 P4</v>
      </c>
      <c r="BD14">
        <f t="shared" ca="1" si="25"/>
        <v>5</v>
      </c>
      <c r="BE14">
        <f t="shared" ca="1" si="26"/>
        <v>13</v>
      </c>
      <c r="BF14" s="4" t="str">
        <f t="shared" ca="1" si="27"/>
        <v>U4 P3</v>
      </c>
      <c r="BH14" s="6" t="str">
        <f>IF('Analyse Plan de Gamme'!$BF14=0,N_D,'Analyse Plan de Gamme'!$BF14)</f>
        <v>20X80</v>
      </c>
      <c r="BI14" t="b">
        <f>ISNA(MATCH(BH14,BH$1:BH13,0))</f>
        <v>1</v>
      </c>
      <c r="BJ14">
        <f t="shared" ca="1" si="28"/>
        <v>15</v>
      </c>
      <c r="BK14" t="str">
        <f t="shared" ca="1" si="29"/>
        <v>L15C61:L1048576C61</v>
      </c>
      <c r="BL14" t="b">
        <f t="shared" ca="1" si="177"/>
        <v>1</v>
      </c>
      <c r="BM14" t="str">
        <f t="shared" ca="1" si="30"/>
        <v>80X80</v>
      </c>
      <c r="BN14">
        <f t="shared" ca="1" si="31"/>
        <v>35</v>
      </c>
      <c r="BO14">
        <f t="shared" ca="1" si="32"/>
        <v>39</v>
      </c>
      <c r="BP14" s="4" t="str">
        <f t="shared" ca="1" si="33"/>
        <v>10X20</v>
      </c>
      <c r="BR14" s="6" t="str">
        <f>IF('Analyse Plan de Gamme'!$BG14=0,N_D,'Analyse Plan de Gamme'!$BG14)</f>
        <v>SOL INT+EXT</v>
      </c>
      <c r="BS14" t="b">
        <f>ISNA(MATCH(BR14,BR$1:BR13,0))</f>
        <v>1</v>
      </c>
      <c r="BT14">
        <f t="shared" ca="1" si="34"/>
        <v>15</v>
      </c>
      <c r="BU14" t="str">
        <f t="shared" ca="1" si="35"/>
        <v>L15C71:L1048576C71</v>
      </c>
      <c r="BV14" t="b">
        <f t="shared" ca="1" si="178"/>
        <v>1</v>
      </c>
      <c r="BW14" t="str">
        <f t="shared" ca="1" si="36"/>
        <v>SOL EXT</v>
      </c>
      <c r="BX14">
        <f t="shared" ca="1" si="37"/>
        <v>5</v>
      </c>
      <c r="BY14">
        <f t="shared" ca="1" si="38"/>
        <v>12</v>
      </c>
      <c r="BZ14" s="4" t="str">
        <f t="shared" ca="1" si="39"/>
        <v>MURAL INT</v>
      </c>
      <c r="CB14" s="6" t="str">
        <f>IF('Analyse Plan de Gamme'!$BH14=0,N_D,'Analyse Plan de Gamme'!$BH14)</f>
        <v>BOIS</v>
      </c>
      <c r="CC14" t="b">
        <f>ISNA(MATCH(CB14,CB$1:CB13,0))</f>
        <v>1</v>
      </c>
      <c r="CD14">
        <f t="shared" ca="1" si="40"/>
        <v>14</v>
      </c>
      <c r="CE14" t="str">
        <f t="shared" ca="1" si="41"/>
        <v>L14C81:L1048576C81</v>
      </c>
      <c r="CF14" t="b">
        <f t="shared" ca="1" si="179"/>
        <v>1</v>
      </c>
      <c r="CG14" t="str">
        <f t="shared" ca="1" si="42"/>
        <v>BOIS</v>
      </c>
      <c r="CH14">
        <f t="shared" ca="1" si="43"/>
        <v>4</v>
      </c>
      <c r="CI14">
        <f t="shared" ca="1" si="44"/>
        <v>14</v>
      </c>
      <c r="CJ14" s="4" t="str">
        <f t="shared" ca="1" si="45"/>
        <v>BOIS</v>
      </c>
      <c r="CL14" s="6" t="str">
        <f>IF('Analyse Plan de Gamme'!$BJ14=0,N_D,'Analyse Plan de Gamme'!$BJ14)</f>
        <v>STRUCTURE</v>
      </c>
      <c r="CM14" t="b">
        <f>ISNA(MATCH(CL14,CL$1:CL13,0))</f>
        <v>1</v>
      </c>
      <c r="CN14">
        <f t="shared" ca="1" si="46"/>
        <v>15</v>
      </c>
      <c r="CO14" t="str">
        <f t="shared" ca="1" si="47"/>
        <v>L15C91:L1048576C91</v>
      </c>
      <c r="CP14" t="b">
        <f t="shared" ca="1" si="180"/>
        <v>1</v>
      </c>
      <c r="CQ14" t="str">
        <f t="shared" ca="1" si="48"/>
        <v>STRUCTURE GRIP</v>
      </c>
      <c r="CR14">
        <f t="shared" ca="1" si="49"/>
        <v>7</v>
      </c>
      <c r="CS14">
        <f t="shared" ca="1" si="50"/>
        <v>15</v>
      </c>
      <c r="CT14" s="4" t="str">
        <f t="shared" ca="1" si="51"/>
        <v>LISSE GRIP+</v>
      </c>
      <c r="CV14" s="6" t="str">
        <f>IF('Analyse Plan de Gamme'!$BK14=0,N_D,'Analyse Plan de Gamme'!$BK14)</f>
        <v>R10</v>
      </c>
      <c r="CW14" t="b">
        <f>ISNA(MATCH(CV14,CV$1:CV13,0))</f>
        <v>0</v>
      </c>
      <c r="CX14">
        <f t="shared" ca="1" si="52"/>
        <v>16</v>
      </c>
      <c r="CY14" t="str">
        <f t="shared" ca="1" si="53"/>
        <v>L16C101:L1048576C101</v>
      </c>
      <c r="CZ14" t="b">
        <f t="shared" ca="1" si="181"/>
        <v>1</v>
      </c>
      <c r="DA14" t="str">
        <f t="shared" ca="1" si="54"/>
        <v>R9</v>
      </c>
      <c r="DB14">
        <f t="shared" ca="1" si="55"/>
        <v>6</v>
      </c>
      <c r="DC14">
        <f t="shared" ca="1" si="56"/>
        <v>13</v>
      </c>
      <c r="DD14" s="4" t="str">
        <f t="shared" ca="1" si="57"/>
        <v>R11</v>
      </c>
      <c r="DF14" s="6" t="str">
        <f>IF('Analyse Plan de Gamme'!$BL14=0,N_D,'Analyse Plan de Gamme'!$BL14)</f>
        <v>A</v>
      </c>
      <c r="DG14" t="b">
        <f>ISNA(MATCH(DF14,DF$1:DF13,0))</f>
        <v>1</v>
      </c>
      <c r="DH14">
        <f t="shared" ca="1" si="58"/>
        <v>15</v>
      </c>
      <c r="DI14" t="str">
        <f t="shared" ca="1" si="59"/>
        <v>L15C111:L1048576C111</v>
      </c>
      <c r="DJ14" t="b">
        <f t="shared" ca="1" si="182"/>
        <v>1</v>
      </c>
      <c r="DK14" t="str">
        <f t="shared" ca="1" si="60"/>
        <v>C</v>
      </c>
      <c r="DL14">
        <f t="shared" ca="1" si="61"/>
        <v>4</v>
      </c>
      <c r="DM14">
        <f t="shared" ca="1" si="62"/>
        <v>14</v>
      </c>
      <c r="DN14" s="4" t="str">
        <f t="shared" ca="1" si="63"/>
        <v>C</v>
      </c>
      <c r="DP14" s="43">
        <f>'Analyse Plan de Gamme'!$BM14</f>
        <v>8.5</v>
      </c>
      <c r="DQ14" t="b">
        <f>ISNA(MATCH(DP14,DP$1:DP13,0))</f>
        <v>1</v>
      </c>
      <c r="DR14">
        <f t="shared" ca="1" si="64"/>
        <v>14</v>
      </c>
      <c r="DS14" t="str">
        <f t="shared" ca="1" si="65"/>
        <v>L14C121:L1048576C121</v>
      </c>
      <c r="DT14" t="b">
        <f t="shared" ca="1" si="183"/>
        <v>1</v>
      </c>
      <c r="DU14">
        <f t="shared" ca="1" si="66"/>
        <v>8.5</v>
      </c>
      <c r="DV14">
        <f t="shared" ca="1" si="67"/>
        <v>6</v>
      </c>
      <c r="DW14">
        <f t="shared" ca="1" si="68"/>
        <v>12</v>
      </c>
      <c r="DX14" s="4">
        <f t="shared" ca="1" si="69"/>
        <v>7.5</v>
      </c>
      <c r="DZ14" s="6" t="str">
        <f>IF('Analyse Plan de Gamme'!$BO14=0,N_D,'Analyse Plan de Gamme'!$BO14)</f>
        <v>BEIGE BRUN</v>
      </c>
      <c r="EA14" t="b">
        <f>ISNA(MATCH(DZ14,DZ$1:DZ13,0))</f>
        <v>1</v>
      </c>
      <c r="EB14">
        <f t="shared" ca="1" si="70"/>
        <v>14</v>
      </c>
      <c r="EC14" t="str">
        <f t="shared" ca="1" si="71"/>
        <v>L14C131:L1048576C131</v>
      </c>
      <c r="ED14" t="b">
        <f t="shared" ca="1" si="184"/>
        <v>1</v>
      </c>
      <c r="EE14" t="str">
        <f t="shared" ca="1" si="72"/>
        <v>BEIGE BRUN</v>
      </c>
      <c r="EF14">
        <f t="shared" ca="1" si="73"/>
        <v>5</v>
      </c>
      <c r="EG14">
        <f t="shared" ca="1" si="74"/>
        <v>12</v>
      </c>
      <c r="EH14" s="4" t="str">
        <f t="shared" ca="1" si="75"/>
        <v>BEIGE</v>
      </c>
      <c r="EJ14" s="6" t="str">
        <f>IF('Analyse Plan de Gamme'!$BP14=0,N_D,'Analyse Plan de Gamme'!$BP14)</f>
        <v>MOYEN</v>
      </c>
      <c r="EK14" t="b">
        <f>ISNA(MATCH(EJ14,EJ$1:EJ13,0))</f>
        <v>0</v>
      </c>
      <c r="EL14">
        <f t="shared" ca="1" si="76"/>
        <v>21</v>
      </c>
      <c r="EM14" t="str">
        <f t="shared" ca="1" si="77"/>
        <v>L19C141:L1048576C141</v>
      </c>
      <c r="EN14" t="b">
        <f t="shared" ca="1" si="185"/>
        <v>1</v>
      </c>
      <c r="EO14" t="str">
        <f t="shared" ca="1" si="78"/>
        <v xml:space="preserve"> ... </v>
      </c>
      <c r="EP14">
        <f t="shared" ca="1" si="79"/>
        <v>1</v>
      </c>
      <c r="EQ14">
        <f t="shared" ca="1" si="80"/>
        <v>12</v>
      </c>
      <c r="ER14" s="4" t="str">
        <f t="shared" ca="1" si="81"/>
        <v>MOYEN</v>
      </c>
      <c r="ET14" s="6" t="str">
        <f>IF('Analyse Plan de Gamme'!$BQ14=0,N_D,'Analyse Plan de Gamme'!$BQ14)</f>
        <v>MOYEN</v>
      </c>
      <c r="EU14" t="b">
        <f>ISNA(MATCH(ET14,ET$1:ET13,0))</f>
        <v>0</v>
      </c>
      <c r="EV14">
        <f t="shared" ca="1" si="82"/>
        <v>15</v>
      </c>
      <c r="EW14" t="str">
        <f t="shared" ca="1" si="83"/>
        <v>L14C151:L1048576C151</v>
      </c>
      <c r="EX14" t="b">
        <f t="shared" ca="1" si="186"/>
        <v>1</v>
      </c>
      <c r="EY14" t="str">
        <f t="shared" ca="1" si="84"/>
        <v>FORT</v>
      </c>
      <c r="EZ14">
        <f t="shared" ca="1" si="85"/>
        <v>3</v>
      </c>
      <c r="FA14">
        <f t="shared" ca="1" si="86"/>
        <v>12</v>
      </c>
      <c r="FB14" s="4" t="str">
        <f t="shared" ca="1" si="87"/>
        <v>MOYEN</v>
      </c>
      <c r="FD14" s="6" t="str">
        <f>IF('Analyse Plan de Gamme'!$BR14=0,N_D,'Analyse Plan de Gamme'!$BR14)</f>
        <v>MAT</v>
      </c>
      <c r="FE14" t="b">
        <f>ISNA(MATCH(FD14,FD$1:FD13,0))</f>
        <v>1</v>
      </c>
      <c r="FF14">
        <f t="shared" ca="1" si="88"/>
        <v>20</v>
      </c>
      <c r="FG14" t="str">
        <f t="shared" ca="1" si="89"/>
        <v>L18C161:L1048576C161</v>
      </c>
      <c r="FH14" t="b">
        <f t="shared" ca="1" si="187"/>
        <v>1</v>
      </c>
      <c r="FI14" t="str">
        <f t="shared" ca="1" si="90"/>
        <v>BRILLANT</v>
      </c>
      <c r="FJ14">
        <f t="shared" ca="1" si="91"/>
        <v>2</v>
      </c>
      <c r="FK14">
        <f t="shared" ca="1" si="92"/>
        <v>16</v>
      </c>
      <c r="FL14" s="4" t="str">
        <f t="shared" ca="1" si="93"/>
        <v>GLOCY</v>
      </c>
      <c r="FN14" s="6" t="str">
        <f>IF('Analyse Plan de Gamme'!$BT14=0,N_D,'Analyse Plan de Gamme'!$BT14)</f>
        <v>DROIT</v>
      </c>
      <c r="FO14" t="b">
        <f>ISNA(MATCH(FN14,FN$1:FN13,0))</f>
        <v>0</v>
      </c>
      <c r="FP14">
        <f t="shared" ca="1" si="94"/>
        <v>106</v>
      </c>
      <c r="FQ14" t="str">
        <f t="shared" ca="1" si="95"/>
        <v>L22C171:L1048576C171</v>
      </c>
      <c r="FR14" t="b">
        <f t="shared" ca="1" si="188"/>
        <v>1</v>
      </c>
      <c r="FS14" t="str">
        <f t="shared" ca="1" si="96"/>
        <v>FESTONE</v>
      </c>
      <c r="FT14">
        <f t="shared" ca="1" si="97"/>
        <v>4</v>
      </c>
      <c r="FU14">
        <f t="shared" ca="1" si="98"/>
        <v>14</v>
      </c>
      <c r="FV14" s="4" t="str">
        <f t="shared" ca="1" si="99"/>
        <v>FESTONE</v>
      </c>
      <c r="FX14" s="6" t="str">
        <f>IF('Analyse Plan de Gamme'!$BU14=0,N_D,'Analyse Plan de Gamme'!$BU14)</f>
        <v>NATUREL</v>
      </c>
      <c r="FY14" t="b">
        <f>ISNA(MATCH(FX14,FX$1:FX13,0))</f>
        <v>0</v>
      </c>
      <c r="FZ14">
        <f t="shared" ca="1" si="100"/>
        <v>16</v>
      </c>
      <c r="GA14" t="str">
        <f t="shared" ca="1" si="101"/>
        <v>L14C181:L1048576C181</v>
      </c>
      <c r="GB14" t="b">
        <f t="shared" ca="1" si="189"/>
        <v>1</v>
      </c>
      <c r="GC14" t="str">
        <f t="shared" ca="1" si="102"/>
        <v>NUAGE</v>
      </c>
      <c r="GD14">
        <f t="shared" ca="1" si="103"/>
        <v>9</v>
      </c>
      <c r="GE14">
        <f t="shared" ca="1" si="104"/>
        <v>20</v>
      </c>
      <c r="GF14" s="4" t="str">
        <f t="shared" ca="1" si="105"/>
        <v>DECOR MUTIFORMAT</v>
      </c>
      <c r="GH14" s="6" t="str">
        <f>IF('Analyse Plan de Gamme'!$BW14=0,N_D,'Analyse Plan de Gamme'!$BW14)</f>
        <v>COEUR DE GAMME</v>
      </c>
      <c r="GI14" t="b">
        <f>ISNA(MATCH(GH14,GH$1:GH13,0))</f>
        <v>0</v>
      </c>
      <c r="GJ14">
        <f t="shared" ca="1" si="106"/>
        <v>15</v>
      </c>
      <c r="GK14" t="str">
        <f t="shared" ca="1" si="107"/>
        <v>L14C191:L1048576C191</v>
      </c>
      <c r="GL14" t="b">
        <f t="shared" ca="1" si="190"/>
        <v>1</v>
      </c>
      <c r="GM14" t="str">
        <f t="shared" ca="1" si="108"/>
        <v>HAUT DE GAMME</v>
      </c>
      <c r="GN14">
        <f t="shared" ca="1" si="109"/>
        <v>4</v>
      </c>
      <c r="GO14">
        <f t="shared" ca="1" si="110"/>
        <v>14</v>
      </c>
      <c r="GP14" s="4" t="str">
        <f t="shared" ca="1" si="111"/>
        <v>HAUT DE GAMME</v>
      </c>
      <c r="GR14" s="6" t="str">
        <f>IF('Analyse Plan de Gamme'!$BX14=0,N_D,'Analyse Plan de Gamme'!$BX14)</f>
        <v>SALLE EXPO STOCK</v>
      </c>
      <c r="GS14" t="b">
        <f>ISNA(MATCH(GR14,GR$1:GR13,0))</f>
        <v>0</v>
      </c>
      <c r="GT14">
        <f t="shared" ca="1" si="112"/>
        <v>17</v>
      </c>
      <c r="GU14" t="str">
        <f t="shared" ca="1" si="113"/>
        <v>L16C201:L1048576C201</v>
      </c>
      <c r="GV14" t="b">
        <f t="shared" ca="1" si="191"/>
        <v>1</v>
      </c>
      <c r="GW14" t="str">
        <f t="shared" ca="1" si="114"/>
        <v>PROMOTEUR STOCK</v>
      </c>
      <c r="GX14">
        <f t="shared" ca="1" si="115"/>
        <v>9</v>
      </c>
      <c r="GY14">
        <f t="shared" ca="1" si="116"/>
        <v>20</v>
      </c>
      <c r="GZ14" s="4" t="str">
        <f t="shared" ca="1" si="117"/>
        <v>POSEUR CONTREMARQUE</v>
      </c>
      <c r="HG14" s="44">
        <f>'Analyse Plan de Gamme'!$K14</f>
        <v>12000</v>
      </c>
      <c r="HH14" s="44">
        <f>'Analyse Plan de Gamme'!$L14</f>
        <v>236000</v>
      </c>
      <c r="HI14" s="50">
        <f t="shared" si="395"/>
        <v>0.2</v>
      </c>
      <c r="HK14" t="b">
        <f>ABS('Analyse Plan de Gamme'!$C14)&gt;1</f>
        <v>1</v>
      </c>
      <c r="HL14" s="43">
        <f t="shared" ca="1" si="192"/>
        <v>236000.00140000001</v>
      </c>
      <c r="HM14" t="b">
        <f ca="1">AND(ISNA(MATCH(HL14,HL$1:HL13,0)),HL14&gt;1,$HK14)</f>
        <v>1</v>
      </c>
      <c r="HN14">
        <f t="shared" ca="1" si="118"/>
        <v>14</v>
      </c>
      <c r="HO14" t="str">
        <f t="shared" ca="1" si="119"/>
        <v>L14C221:L1048576C221</v>
      </c>
      <c r="HP14" t="b">
        <f t="shared" ca="1" si="193"/>
        <v>1</v>
      </c>
      <c r="HQ14">
        <f t="shared" ca="1" si="120"/>
        <v>236000.00140000001</v>
      </c>
      <c r="HR14">
        <f t="shared" ca="1" si="121"/>
        <v>7</v>
      </c>
      <c r="HS14">
        <f t="shared" ca="1" si="194"/>
        <v>16</v>
      </c>
      <c r="HT14" s="4">
        <f t="shared" ca="1" si="195"/>
        <v>476000.00160000002</v>
      </c>
      <c r="HU14">
        <f ca="1">SUM($HT$10:$HT14)</f>
        <v>2836000.0055999998</v>
      </c>
      <c r="HV14" s="45">
        <f t="shared" ca="1" si="196"/>
        <v>0.72236372756071376</v>
      </c>
      <c r="HW14" t="b">
        <f t="shared" ca="1" si="396"/>
        <v>0</v>
      </c>
      <c r="HX14" t="b">
        <f t="shared" ca="1" si="197"/>
        <v>0</v>
      </c>
      <c r="ID14" s="60">
        <f>IF($HK14,'Analyse Plan de Gamme'!$K14)</f>
        <v>12000</v>
      </c>
      <c r="IE14">
        <f>IF($HK14,'Analyse Plan de Gamme'!$L14)</f>
        <v>236000</v>
      </c>
      <c r="IF14" s="52" t="str">
        <f t="shared" si="198"/>
        <v>EN COURS SUPPRESSION</v>
      </c>
      <c r="IG14" t="b">
        <f>ISNA(MATCH(IF14,IF$1:IF13,0))</f>
        <v>1</v>
      </c>
      <c r="IH14">
        <f t="shared" ca="1" si="199"/>
        <v>16</v>
      </c>
      <c r="II14" t="str">
        <f t="shared" ca="1" si="200"/>
        <v>L15C241:L1048576C241</v>
      </c>
      <c r="IJ14" t="b">
        <f t="shared" ca="1" si="201"/>
        <v>1</v>
      </c>
      <c r="IK14" t="str">
        <f t="shared" ca="1" si="202"/>
        <v>HORS GAMME</v>
      </c>
      <c r="IL14">
        <f t="shared" ca="1" si="203"/>
        <v>34000</v>
      </c>
      <c r="IM14">
        <f t="shared" ca="1" si="204"/>
        <v>476000</v>
      </c>
      <c r="IN14" s="54">
        <f t="shared" ca="1" si="125"/>
        <v>476000.00140000001</v>
      </c>
      <c r="IO14">
        <f t="shared" ca="1" si="126"/>
        <v>3</v>
      </c>
      <c r="IP14">
        <f t="shared" ca="1" si="205"/>
        <v>12</v>
      </c>
      <c r="IQ14" t="str">
        <f t="shared" ca="1" si="206"/>
        <v>BALOTAGE</v>
      </c>
      <c r="IR14">
        <f t="shared" ca="1" si="207"/>
        <v>80500.001199999999</v>
      </c>
      <c r="IZ14" s="52" t="str">
        <f t="shared" si="129"/>
        <v>GCE</v>
      </c>
      <c r="JA14" t="b">
        <f>ISNA(MATCH(IZ14,IZ$1:IZ13,0))</f>
        <v>0</v>
      </c>
      <c r="JB14">
        <f t="shared" ca="1" si="130"/>
        <v>15</v>
      </c>
      <c r="JC14" t="str">
        <f t="shared" ca="1" si="131"/>
        <v>L14C261:L1048576C261</v>
      </c>
      <c r="JD14" t="b">
        <f t="shared" ca="1" si="208"/>
        <v>1</v>
      </c>
      <c r="JE14" t="str">
        <f t="shared" ca="1" si="132"/>
        <v>GCD CM</v>
      </c>
      <c r="JF14">
        <f t="shared" ca="1" si="209"/>
        <v>95800</v>
      </c>
      <c r="JG14">
        <f t="shared" ca="1" si="210"/>
        <v>1613000</v>
      </c>
      <c r="JH14" s="54">
        <f t="shared" ca="1" si="133"/>
        <v>1613000.0014</v>
      </c>
      <c r="JI14">
        <f t="shared" ca="1" si="134"/>
        <v>1</v>
      </c>
      <c r="JJ14">
        <f t="shared" ca="1" si="135"/>
        <v>15</v>
      </c>
      <c r="JK14" t="str">
        <f t="shared" ca="1" si="136"/>
        <v>Faïence PR bicuisson</v>
      </c>
      <c r="JL14">
        <f t="shared" ca="1" si="211"/>
        <v>310500.00150000001</v>
      </c>
      <c r="JT14" s="52" t="str">
        <f t="shared" si="137"/>
        <v>BIa (E&lt;0.5%)</v>
      </c>
      <c r="JU14" t="b">
        <f>ISNA(MATCH(JT14,JT$1:JT13,0))</f>
        <v>0</v>
      </c>
      <c r="JV14" t="e">
        <f t="shared" ca="1" si="138"/>
        <v>#N/A</v>
      </c>
      <c r="JW14" t="str">
        <f t="shared" ca="1" si="139"/>
        <v>L21C281:L1048576C281</v>
      </c>
      <c r="JX14" t="b">
        <f t="shared" ca="1" si="212"/>
        <v>0</v>
      </c>
      <c r="JY14" t="str">
        <f t="shared" ca="1" si="140"/>
        <v>ÿ</v>
      </c>
      <c r="JZ14">
        <f t="shared" ca="1" si="213"/>
        <v>0</v>
      </c>
      <c r="KA14">
        <f t="shared" ca="1" si="214"/>
        <v>0</v>
      </c>
      <c r="KB14" s="54">
        <f t="shared" ca="1" si="141"/>
        <v>1.4E-3</v>
      </c>
      <c r="KC14">
        <f t="shared" ca="1" si="142"/>
        <v>1048576</v>
      </c>
      <c r="KD14" t="e">
        <f t="shared" ca="1" si="143"/>
        <v>#N/A</v>
      </c>
      <c r="KE14" t="str">
        <f t="shared" ca="1" si="144"/>
        <v/>
      </c>
      <c r="KF14" t="str">
        <f t="shared" ca="1" si="215"/>
        <v/>
      </c>
      <c r="KN14" s="52" t="str">
        <f t="shared" si="145"/>
        <v>PEI III</v>
      </c>
      <c r="KO14" t="b">
        <f>ISNA(MATCH(KN14,KN$1:KN13,0))</f>
        <v>1</v>
      </c>
      <c r="KP14">
        <f t="shared" ca="1" si="146"/>
        <v>15</v>
      </c>
      <c r="KQ14" t="str">
        <f t="shared" ca="1" si="147"/>
        <v>L15C301:L1048576C301</v>
      </c>
      <c r="KR14" t="b">
        <f t="shared" ca="1" si="216"/>
        <v>1</v>
      </c>
      <c r="KS14" t="str">
        <f t="shared" ca="1" si="148"/>
        <v>Abrasion Profonde</v>
      </c>
      <c r="KT14">
        <f t="shared" ca="1" si="217"/>
        <v>95800</v>
      </c>
      <c r="KU14">
        <f t="shared" ca="1" si="218"/>
        <v>1613000</v>
      </c>
      <c r="KV14" s="54">
        <f t="shared" ca="1" si="149"/>
        <v>1613000.0014</v>
      </c>
      <c r="KW14">
        <f t="shared" ca="1" si="150"/>
        <v>1</v>
      </c>
      <c r="KX14">
        <f t="shared" ca="1" si="151"/>
        <v>12</v>
      </c>
      <c r="KY14" t="str">
        <f t="shared" ca="1" si="152"/>
        <v xml:space="preserve"> ... </v>
      </c>
      <c r="KZ14">
        <f t="shared" ca="1" si="153"/>
        <v>363000.0012</v>
      </c>
      <c r="LH14" s="52" t="str">
        <f t="shared" si="219"/>
        <v xml:space="preserve"> ... </v>
      </c>
      <c r="LI14" t="b">
        <f>ISNA(MATCH(LH14,LH$1:LH13,0))</f>
        <v>0</v>
      </c>
      <c r="LJ14" t="e">
        <f t="shared" ca="1" si="220"/>
        <v>#N/A</v>
      </c>
      <c r="LK14" t="str">
        <f t="shared" ca="1" si="221"/>
        <v>L16C321:L1048576C321</v>
      </c>
      <c r="LL14" t="b">
        <f t="shared" ca="1" si="222"/>
        <v>0</v>
      </c>
      <c r="LM14" t="str">
        <f t="shared" ca="1" si="223"/>
        <v>ÿ</v>
      </c>
      <c r="LN14">
        <f t="shared" ca="1" si="224"/>
        <v>0</v>
      </c>
      <c r="LO14">
        <f t="shared" ca="1" si="225"/>
        <v>0</v>
      </c>
      <c r="LP14" s="54">
        <f t="shared" ca="1" si="226"/>
        <v>1.4E-3</v>
      </c>
      <c r="LQ14">
        <f t="shared" ca="1" si="227"/>
        <v>1048576</v>
      </c>
      <c r="LR14" t="e">
        <f t="shared" ca="1" si="228"/>
        <v>#N/A</v>
      </c>
      <c r="LS14" t="str">
        <f t="shared" ca="1" si="229"/>
        <v/>
      </c>
      <c r="LT14" t="str">
        <f t="shared" ca="1" si="230"/>
        <v/>
      </c>
      <c r="MB14" s="52" t="str">
        <f t="shared" si="154"/>
        <v>20X80</v>
      </c>
      <c r="MC14" t="b">
        <f>ISNA(MATCH(MB14,MB$1:MB13,0))</f>
        <v>1</v>
      </c>
      <c r="MD14">
        <f t="shared" ca="1" si="231"/>
        <v>15</v>
      </c>
      <c r="ME14" t="str">
        <f t="shared" ca="1" si="232"/>
        <v>L15C341:L1048576C341</v>
      </c>
      <c r="MF14" t="b">
        <f t="shared" ca="1" si="233"/>
        <v>1</v>
      </c>
      <c r="MG14" t="str">
        <f t="shared" ca="1" si="234"/>
        <v>80X80</v>
      </c>
      <c r="MH14">
        <f t="shared" ca="1" si="235"/>
        <v>8000</v>
      </c>
      <c r="MI14">
        <f t="shared" ca="1" si="236"/>
        <v>283000</v>
      </c>
      <c r="MJ14" s="54">
        <f t="shared" ca="1" si="237"/>
        <v>283000.00140000001</v>
      </c>
      <c r="MK14">
        <f t="shared" ca="1" si="238"/>
        <v>4</v>
      </c>
      <c r="ML14">
        <f t="shared" ca="1" si="239"/>
        <v>14</v>
      </c>
      <c r="MM14" t="str">
        <f t="shared" ca="1" si="240"/>
        <v>80X80</v>
      </c>
      <c r="MN14">
        <f t="shared" ca="1" si="241"/>
        <v>283000.00140000001</v>
      </c>
      <c r="MV14" s="52" t="str">
        <f t="shared" si="155"/>
        <v>SOL INT+EXT</v>
      </c>
      <c r="MW14" t="b">
        <f>ISNA(MATCH(MV14,MV$1:MV13,0))</f>
        <v>1</v>
      </c>
      <c r="MX14">
        <f t="shared" ca="1" si="242"/>
        <v>15</v>
      </c>
      <c r="MY14" t="str">
        <f t="shared" ca="1" si="243"/>
        <v>L15C361:L1048576C361</v>
      </c>
      <c r="MZ14" t="b">
        <f t="shared" ca="1" si="244"/>
        <v>1</v>
      </c>
      <c r="NA14" t="str">
        <f t="shared" ca="1" si="245"/>
        <v>SOL EXT</v>
      </c>
      <c r="NB14">
        <f t="shared" ca="1" si="246"/>
        <v>8000</v>
      </c>
      <c r="NC14">
        <f t="shared" ca="1" si="247"/>
        <v>283000</v>
      </c>
      <c r="ND14" s="54">
        <f t="shared" ca="1" si="248"/>
        <v>283000.00140000001</v>
      </c>
      <c r="NE14">
        <f t="shared" ca="1" si="249"/>
        <v>4</v>
      </c>
      <c r="NF14">
        <f t="shared" ca="1" si="250"/>
        <v>14</v>
      </c>
      <c r="NG14" t="str">
        <f t="shared" ca="1" si="251"/>
        <v>SOL EXT</v>
      </c>
      <c r="NH14">
        <f t="shared" ca="1" si="252"/>
        <v>283000.00140000001</v>
      </c>
      <c r="NP14" s="52" t="str">
        <f t="shared" si="156"/>
        <v>BOIS</v>
      </c>
      <c r="NQ14" t="b">
        <f>ISNA(MATCH(NP14,NP$1:NP13,0))</f>
        <v>1</v>
      </c>
      <c r="NR14">
        <f t="shared" ca="1" si="253"/>
        <v>14</v>
      </c>
      <c r="NS14" t="str">
        <f t="shared" ca="1" si="254"/>
        <v>L14C381:L1048576C381</v>
      </c>
      <c r="NT14" t="b">
        <f t="shared" ca="1" si="255"/>
        <v>1</v>
      </c>
      <c r="NU14" t="str">
        <f t="shared" ca="1" si="256"/>
        <v>BOIS</v>
      </c>
      <c r="NV14">
        <f t="shared" ca="1" si="257"/>
        <v>12000</v>
      </c>
      <c r="NW14">
        <f t="shared" ca="1" si="258"/>
        <v>236000</v>
      </c>
      <c r="NX14" s="54">
        <f t="shared" ca="1" si="259"/>
        <v>236000.00140000001</v>
      </c>
      <c r="NY14">
        <f t="shared" ca="1" si="260"/>
        <v>5</v>
      </c>
      <c r="NZ14">
        <f t="shared" ca="1" si="261"/>
        <v>17</v>
      </c>
      <c r="OA14" t="str">
        <f t="shared" ca="1" si="262"/>
        <v>BRIQUE BRIQUETTE</v>
      </c>
      <c r="OB14">
        <f t="shared" ca="1" si="263"/>
        <v>310500.00170000002</v>
      </c>
      <c r="OJ14" s="52" t="str">
        <f t="shared" si="157"/>
        <v>STRUCTURE</v>
      </c>
      <c r="OK14" t="b">
        <f>ISNA(MATCH(OJ14,OJ$1:OJ13,0))</f>
        <v>1</v>
      </c>
      <c r="OL14">
        <f t="shared" ca="1" si="264"/>
        <v>15</v>
      </c>
      <c r="OM14" t="str">
        <f t="shared" ca="1" si="265"/>
        <v>L15C401:L1048576C401</v>
      </c>
      <c r="ON14" t="b">
        <f t="shared" ca="1" si="266"/>
        <v>1</v>
      </c>
      <c r="OO14" t="str">
        <f t="shared" ca="1" si="267"/>
        <v>STRUCTURE GRIP</v>
      </c>
      <c r="OP14">
        <f t="shared" ca="1" si="268"/>
        <v>8000</v>
      </c>
      <c r="OQ14">
        <f t="shared" ca="1" si="269"/>
        <v>283000</v>
      </c>
      <c r="OR14" s="54">
        <f t="shared" ca="1" si="270"/>
        <v>283000.00140000001</v>
      </c>
      <c r="OS14">
        <f t="shared" ca="1" si="271"/>
        <v>4</v>
      </c>
      <c r="OT14">
        <f t="shared" ca="1" si="272"/>
        <v>14</v>
      </c>
      <c r="OU14" t="str">
        <f t="shared" ca="1" si="273"/>
        <v>STRUCTURE GRIP</v>
      </c>
      <c r="OV14">
        <f t="shared" ca="1" si="274"/>
        <v>283000.00140000001</v>
      </c>
      <c r="PD14" s="52" t="str">
        <f t="shared" si="158"/>
        <v>R10</v>
      </c>
      <c r="PE14" t="b">
        <f>ISNA(MATCH(PD14,PD$1:PD13,0))</f>
        <v>0</v>
      </c>
      <c r="PF14">
        <f t="shared" ca="1" si="275"/>
        <v>16</v>
      </c>
      <c r="PG14" t="str">
        <f t="shared" ca="1" si="276"/>
        <v>L16C421:L1048576C421</v>
      </c>
      <c r="PH14" t="b">
        <f t="shared" ca="1" si="277"/>
        <v>1</v>
      </c>
      <c r="PI14" t="str">
        <f t="shared" ca="1" si="278"/>
        <v>R9</v>
      </c>
      <c r="PJ14">
        <f t="shared" ca="1" si="279"/>
        <v>34000</v>
      </c>
      <c r="PK14">
        <f t="shared" ca="1" si="280"/>
        <v>476000</v>
      </c>
      <c r="PL14" s="54">
        <f t="shared" ca="1" si="281"/>
        <v>476000.00140000001</v>
      </c>
      <c r="PM14">
        <f t="shared" ca="1" si="282"/>
        <v>3</v>
      </c>
      <c r="PN14">
        <f t="shared" ca="1" si="283"/>
        <v>13</v>
      </c>
      <c r="PO14" t="str">
        <f t="shared" ca="1" si="284"/>
        <v>R11</v>
      </c>
      <c r="PP14">
        <f t="shared" ca="1" si="285"/>
        <v>311000.0013</v>
      </c>
      <c r="PX14" s="52" t="str">
        <f t="shared" si="159"/>
        <v>A</v>
      </c>
      <c r="PY14" t="b">
        <f>ISNA(MATCH(PX14,PX$1:PX13,0))</f>
        <v>1</v>
      </c>
      <c r="PZ14">
        <f t="shared" ca="1" si="286"/>
        <v>15</v>
      </c>
      <c r="QA14" t="str">
        <f t="shared" ca="1" si="287"/>
        <v>L15C441:L1048576C441</v>
      </c>
      <c r="QB14" t="b">
        <f t="shared" ca="1" si="288"/>
        <v>1</v>
      </c>
      <c r="QC14" t="str">
        <f t="shared" ca="1" si="289"/>
        <v>C</v>
      </c>
      <c r="QD14">
        <f t="shared" ca="1" si="290"/>
        <v>9650</v>
      </c>
      <c r="QE14">
        <f t="shared" ca="1" si="291"/>
        <v>311000</v>
      </c>
      <c r="QF14" s="54">
        <f t="shared" ca="1" si="292"/>
        <v>311000.00140000001</v>
      </c>
      <c r="QG14">
        <f t="shared" ca="1" si="293"/>
        <v>4</v>
      </c>
      <c r="QH14">
        <f t="shared" ca="1" si="294"/>
        <v>14</v>
      </c>
      <c r="QI14" t="str">
        <f t="shared" ca="1" si="295"/>
        <v>C</v>
      </c>
      <c r="QJ14">
        <f t="shared" ca="1" si="296"/>
        <v>311000.00140000001</v>
      </c>
      <c r="QR14" s="52">
        <f t="shared" si="160"/>
        <v>8.5</v>
      </c>
      <c r="QS14" t="b">
        <f>ISNA(MATCH(QR14,QR$1:QR13,0))</f>
        <v>1</v>
      </c>
      <c r="QT14">
        <f t="shared" ca="1" si="297"/>
        <v>14</v>
      </c>
      <c r="QU14" t="str">
        <f t="shared" ca="1" si="298"/>
        <v>L14C461:L1048576C461</v>
      </c>
      <c r="QV14" t="b">
        <f t="shared" ca="1" si="299"/>
        <v>1</v>
      </c>
      <c r="QW14">
        <f t="shared" ca="1" si="300"/>
        <v>8.5</v>
      </c>
      <c r="QX14">
        <f t="shared" ca="1" si="301"/>
        <v>12000</v>
      </c>
      <c r="QY14">
        <f t="shared" ca="1" si="302"/>
        <v>236000</v>
      </c>
      <c r="QZ14" s="54">
        <f t="shared" ca="1" si="303"/>
        <v>236000.00140000001</v>
      </c>
      <c r="RA14">
        <f t="shared" ca="1" si="304"/>
        <v>6</v>
      </c>
      <c r="RB14">
        <f t="shared" ca="1" si="305"/>
        <v>15</v>
      </c>
      <c r="RC14">
        <f t="shared" ca="1" si="306"/>
        <v>9</v>
      </c>
      <c r="RD14">
        <f t="shared" ca="1" si="307"/>
        <v>463000.00150000001</v>
      </c>
      <c r="RL14" s="52" t="str">
        <f t="shared" si="161"/>
        <v>BEIGE BRUN</v>
      </c>
      <c r="RM14" t="b">
        <f>ISNA(MATCH(RL14,RL$1:RL13,0))</f>
        <v>1</v>
      </c>
      <c r="RN14">
        <f t="shared" ca="1" si="308"/>
        <v>14</v>
      </c>
      <c r="RO14" t="str">
        <f t="shared" ca="1" si="309"/>
        <v>L14C481:L1048576C481</v>
      </c>
      <c r="RP14" t="b">
        <f t="shared" ca="1" si="310"/>
        <v>1</v>
      </c>
      <c r="RQ14" t="str">
        <f t="shared" ca="1" si="311"/>
        <v>BEIGE BRUN</v>
      </c>
      <c r="RR14">
        <f t="shared" ca="1" si="312"/>
        <v>12000</v>
      </c>
      <c r="RS14">
        <f t="shared" ca="1" si="313"/>
        <v>236000</v>
      </c>
      <c r="RT14" s="54">
        <f t="shared" ca="1" si="314"/>
        <v>236000.00140000001</v>
      </c>
      <c r="RU14">
        <f t="shared" ca="1" si="315"/>
        <v>7</v>
      </c>
      <c r="RV14">
        <f t="shared" ca="1" si="316"/>
        <v>15</v>
      </c>
      <c r="RW14" t="str">
        <f t="shared" ca="1" si="317"/>
        <v>IVOIRE</v>
      </c>
      <c r="RX14">
        <f t="shared" ca="1" si="318"/>
        <v>476000.00150000001</v>
      </c>
      <c r="SF14" s="52" t="str">
        <f t="shared" si="162"/>
        <v>MOYEN</v>
      </c>
      <c r="SG14" t="b">
        <f>ISNA(MATCH(SF14,SF$1:SF13,0))</f>
        <v>0</v>
      </c>
      <c r="SH14" t="e">
        <f t="shared" ca="1" si="319"/>
        <v>#N/A</v>
      </c>
      <c r="SI14" t="str">
        <f t="shared" ca="1" si="320"/>
        <v>L19C501:L1048576C501</v>
      </c>
      <c r="SJ14" t="b">
        <f t="shared" ca="1" si="321"/>
        <v>0</v>
      </c>
      <c r="SK14" t="str">
        <f t="shared" ca="1" si="322"/>
        <v>ÿ</v>
      </c>
      <c r="SL14">
        <f t="shared" ca="1" si="323"/>
        <v>0</v>
      </c>
      <c r="SM14">
        <f t="shared" ca="1" si="324"/>
        <v>0</v>
      </c>
      <c r="SN14" s="54">
        <f t="shared" ca="1" si="325"/>
        <v>1.4E-3</v>
      </c>
      <c r="SO14">
        <f t="shared" ca="1" si="326"/>
        <v>1048576</v>
      </c>
      <c r="SP14" t="e">
        <f t="shared" ca="1" si="327"/>
        <v>#N/A</v>
      </c>
      <c r="SQ14" t="str">
        <f t="shared" ca="1" si="328"/>
        <v/>
      </c>
      <c r="SR14" t="str">
        <f t="shared" ca="1" si="329"/>
        <v/>
      </c>
      <c r="SZ14" s="52" t="str">
        <f t="shared" si="163"/>
        <v>MOYEN</v>
      </c>
      <c r="TA14" t="b">
        <f>ISNA(MATCH(SZ14,SZ$1:SZ13,0))</f>
        <v>0</v>
      </c>
      <c r="TB14">
        <f t="shared" ca="1" si="330"/>
        <v>15</v>
      </c>
      <c r="TC14" t="str">
        <f t="shared" ca="1" si="331"/>
        <v>L14C521:L1048576C521</v>
      </c>
      <c r="TD14" t="b">
        <f t="shared" ca="1" si="332"/>
        <v>1</v>
      </c>
      <c r="TE14" t="str">
        <f t="shared" ca="1" si="333"/>
        <v>FORT</v>
      </c>
      <c r="TF14">
        <f t="shared" ca="1" si="334"/>
        <v>9650</v>
      </c>
      <c r="TG14">
        <f t="shared" ca="1" si="335"/>
        <v>311000</v>
      </c>
      <c r="TH14" s="54">
        <f t="shared" ca="1" si="336"/>
        <v>311000.00140000001</v>
      </c>
      <c r="TI14">
        <f t="shared" ca="1" si="337"/>
        <v>4</v>
      </c>
      <c r="TJ14">
        <f t="shared" ca="1" si="338"/>
        <v>14</v>
      </c>
      <c r="TK14" t="str">
        <f t="shared" ca="1" si="339"/>
        <v>FORT</v>
      </c>
      <c r="TL14">
        <f t="shared" ca="1" si="340"/>
        <v>311000.00140000001</v>
      </c>
      <c r="TT14" s="52" t="str">
        <f t="shared" si="164"/>
        <v>MAT</v>
      </c>
      <c r="TU14" t="b">
        <f>ISNA(MATCH(TT14,TT$1:TT13,0))</f>
        <v>1</v>
      </c>
      <c r="TV14">
        <f t="shared" ca="1" si="341"/>
        <v>20</v>
      </c>
      <c r="TW14" t="str">
        <f t="shared" ca="1" si="342"/>
        <v>L18C541:L1048576C541</v>
      </c>
      <c r="TX14" t="b">
        <f t="shared" ca="1" si="343"/>
        <v>1</v>
      </c>
      <c r="TY14" t="str">
        <f t="shared" ca="1" si="344"/>
        <v>BRILLANT</v>
      </c>
      <c r="TZ14">
        <f t="shared" ca="1" si="345"/>
        <v>23000</v>
      </c>
      <c r="UA14">
        <f t="shared" ca="1" si="346"/>
        <v>310500</v>
      </c>
      <c r="UB14" s="54">
        <f t="shared" ca="1" si="347"/>
        <v>310500.00140000001</v>
      </c>
      <c r="UC14">
        <f t="shared" ca="1" si="348"/>
        <v>4</v>
      </c>
      <c r="UD14">
        <f t="shared" ca="1" si="349"/>
        <v>14</v>
      </c>
      <c r="UE14" t="str">
        <f t="shared" ca="1" si="350"/>
        <v>BRILLANT</v>
      </c>
      <c r="UF14">
        <f t="shared" ca="1" si="351"/>
        <v>310500.00140000001</v>
      </c>
      <c r="UN14" s="52" t="str">
        <f t="shared" si="165"/>
        <v>DROIT</v>
      </c>
      <c r="UO14" t="b">
        <f>ISNA(MATCH(UN14,UN$1:UN13,0))</f>
        <v>0</v>
      </c>
      <c r="UP14" t="e">
        <f t="shared" ca="1" si="352"/>
        <v>#N/A</v>
      </c>
      <c r="UQ14" t="e">
        <f t="shared" ca="1" si="353"/>
        <v>#N/A</v>
      </c>
      <c r="UR14" t="b">
        <f t="shared" ca="1" si="354"/>
        <v>0</v>
      </c>
      <c r="US14" t="str">
        <f t="shared" ca="1" si="355"/>
        <v>ÿ</v>
      </c>
      <c r="UT14">
        <f t="shared" ca="1" si="356"/>
        <v>0</v>
      </c>
      <c r="UU14">
        <f t="shared" ca="1" si="357"/>
        <v>0</v>
      </c>
      <c r="UV14" s="54">
        <f t="shared" ca="1" si="358"/>
        <v>1.4E-3</v>
      </c>
      <c r="UW14">
        <f t="shared" ca="1" si="359"/>
        <v>1048576</v>
      </c>
      <c r="UX14" t="e">
        <f t="shared" ca="1" si="360"/>
        <v>#N/A</v>
      </c>
      <c r="UY14" t="str">
        <f t="shared" ca="1" si="361"/>
        <v/>
      </c>
      <c r="UZ14" t="str">
        <f t="shared" ca="1" si="362"/>
        <v/>
      </c>
      <c r="VH14" s="52" t="str">
        <f t="shared" si="166"/>
        <v>NATUREL</v>
      </c>
      <c r="VI14" t="b">
        <f>ISNA(MATCH(VH14,VH$1:VH13,0))</f>
        <v>0</v>
      </c>
      <c r="VJ14">
        <f t="shared" ca="1" si="363"/>
        <v>16</v>
      </c>
      <c r="VK14" t="str">
        <f t="shared" ca="1" si="364"/>
        <v>L14C581:L1048576C581</v>
      </c>
      <c r="VL14" t="b">
        <f t="shared" ca="1" si="365"/>
        <v>1</v>
      </c>
      <c r="VM14" t="str">
        <f t="shared" ca="1" si="366"/>
        <v>NUAGE</v>
      </c>
      <c r="VN14">
        <f t="shared" ca="1" si="367"/>
        <v>34000</v>
      </c>
      <c r="VO14">
        <f t="shared" ca="1" si="368"/>
        <v>476000</v>
      </c>
      <c r="VP14" s="54">
        <f t="shared" ca="1" si="369"/>
        <v>476000.00140000001</v>
      </c>
      <c r="VQ14">
        <f t="shared" ca="1" si="370"/>
        <v>3</v>
      </c>
      <c r="VR14">
        <f t="shared" ca="1" si="371"/>
        <v>15</v>
      </c>
      <c r="VS14" t="str">
        <f t="shared" ca="1" si="372"/>
        <v>FAUX UNI</v>
      </c>
      <c r="VT14">
        <f t="shared" ca="1" si="373"/>
        <v>310500.00150000001</v>
      </c>
      <c r="WB14" s="52" t="str">
        <f t="shared" si="167"/>
        <v>COEUR DE GAMME</v>
      </c>
      <c r="WC14" t="b">
        <f>ISNA(MATCH(WB14,WB$1:WB13,0))</f>
        <v>0</v>
      </c>
      <c r="WD14">
        <f t="shared" ca="1" si="374"/>
        <v>15</v>
      </c>
      <c r="WE14" t="str">
        <f t="shared" ca="1" si="375"/>
        <v>L14C601:L1048576C601</v>
      </c>
      <c r="WF14" t="b">
        <f t="shared" ca="1" si="376"/>
        <v>1</v>
      </c>
      <c r="WG14" t="str">
        <f t="shared" ca="1" si="377"/>
        <v>HAUT DE GAMME</v>
      </c>
      <c r="WH14">
        <f t="shared" ca="1" si="378"/>
        <v>15800</v>
      </c>
      <c r="WI14">
        <f t="shared" ca="1" si="379"/>
        <v>463000</v>
      </c>
      <c r="WJ14" s="54">
        <f t="shared" ca="1" si="380"/>
        <v>463000.00140000001</v>
      </c>
      <c r="WK14">
        <f t="shared" ca="1" si="381"/>
        <v>3</v>
      </c>
      <c r="WL14">
        <f t="shared" ca="1" si="382"/>
        <v>13</v>
      </c>
      <c r="WM14" t="str">
        <f t="shared" ca="1" si="383"/>
        <v>COEUR DE GAMME</v>
      </c>
      <c r="WN14">
        <f t="shared" ca="1" si="384"/>
        <v>288500.0013</v>
      </c>
      <c r="WV14" s="52" t="str">
        <f t="shared" si="168"/>
        <v>SALLE EXPO STOCK</v>
      </c>
      <c r="WW14" t="b">
        <f>ISNA(MATCH(WV14,WV$1:WV13,0))</f>
        <v>0</v>
      </c>
      <c r="WX14">
        <f t="shared" ca="1" si="385"/>
        <v>17</v>
      </c>
      <c r="WY14" t="str">
        <f t="shared" ca="1" si="386"/>
        <v>L16C621:L1048576C621</v>
      </c>
      <c r="WZ14" t="b">
        <f t="shared" ca="1" si="387"/>
        <v>1</v>
      </c>
      <c r="XA14" t="str">
        <f t="shared" ca="1" si="388"/>
        <v>PROMOTEUR STOCK</v>
      </c>
      <c r="XB14">
        <f t="shared" ca="1" si="389"/>
        <v>80000</v>
      </c>
      <c r="XC14">
        <f t="shared" ca="1" si="390"/>
        <v>1150000</v>
      </c>
      <c r="XD14" s="54">
        <f t="shared" ca="1" si="391"/>
        <v>1150000.0014</v>
      </c>
      <c r="XE14">
        <f t="shared" ca="1" si="392"/>
        <v>2</v>
      </c>
      <c r="XF14">
        <f t="shared" ca="1" si="393"/>
        <v>13</v>
      </c>
      <c r="XG14" t="str">
        <f t="shared" ca="1" si="394"/>
        <v>SALLE EXPO CONTREMARQUE</v>
      </c>
      <c r="XH14">
        <f t="shared" ca="1" si="169"/>
        <v>283000.0013</v>
      </c>
    </row>
    <row r="15" spans="1:632" x14ac:dyDescent="0.3">
      <c r="A15">
        <f t="shared" ca="1" si="170"/>
        <v>5</v>
      </c>
      <c r="J15" s="6" t="str">
        <f>IF('Analyse Plan de Gamme'!$N15=0,N_D,'Analyse Plan de Gamme'!$N15)</f>
        <v>EN GAMME</v>
      </c>
      <c r="K15" t="b">
        <f>ISNA(MATCH(J15,J$1:J14,0))</f>
        <v>0</v>
      </c>
      <c r="L15">
        <f t="shared" ca="1" si="0"/>
        <v>21</v>
      </c>
      <c r="M15" t="str">
        <f t="shared" ca="1" si="1"/>
        <v>L17C11:L1048576C11</v>
      </c>
      <c r="N15" t="b">
        <f ca="1">NOT(ISNA(L15))</f>
        <v>1</v>
      </c>
      <c r="O15" t="str">
        <f t="shared" ca="1" si="172"/>
        <v xml:space="preserve"> ... </v>
      </c>
      <c r="P15">
        <f ca="1">IF(N15,COUNTIF(INDIRECT(S$5,AdrLxCx),$F$4&amp;O15),AdrMaxLig)</f>
        <v>1</v>
      </c>
      <c r="Q15">
        <f ca="1">MATCH($A15,P:P,0)</f>
        <v>14</v>
      </c>
      <c r="R15" s="4" t="str">
        <f ca="1">IF(N15,INDEX(O:O,Q15),"")</f>
        <v>HORS GAMME</v>
      </c>
      <c r="T15" s="6" t="str">
        <f>IF('Analyse Plan de Gamme'!$P15=0,N_D,'Analyse Plan de Gamme'!$P15)</f>
        <v>GCD CM</v>
      </c>
      <c r="U15" t="b">
        <f>ISNA(MATCH(T15,T$1:T14,0))</f>
        <v>1</v>
      </c>
      <c r="V15">
        <f t="shared" ca="1" si="4"/>
        <v>20</v>
      </c>
      <c r="W15" t="str">
        <f t="shared" ca="1" si="5"/>
        <v>L16C21:L1048576C21</v>
      </c>
      <c r="X15" t="b">
        <f t="shared" ca="1" si="173"/>
        <v>1</v>
      </c>
      <c r="Y15" t="str">
        <f t="shared" ca="1" si="6"/>
        <v>Faïence PR bicuisson</v>
      </c>
      <c r="Z15">
        <f t="shared" ca="1" si="7"/>
        <v>3</v>
      </c>
      <c r="AA15">
        <f t="shared" ca="1" si="8"/>
        <v>17</v>
      </c>
      <c r="AB15" s="4" t="str">
        <f t="shared" ca="1" si="9"/>
        <v>GC PM</v>
      </c>
      <c r="AD15" s="6" t="str">
        <f>IF('Analyse Plan de Gamme'!$W15=0,N_D,'Analyse Plan de Gamme'!$W15)</f>
        <v>BIa (E&lt;0.5%)</v>
      </c>
      <c r="AE15" t="b">
        <f>ISNA(MATCH(AD15,AD$1:AD14,0))</f>
        <v>0</v>
      </c>
      <c r="AF15">
        <f t="shared" ca="1" si="10"/>
        <v>105</v>
      </c>
      <c r="AG15" t="str">
        <f t="shared" ca="1" si="11"/>
        <v>L22C31:L1048576C31</v>
      </c>
      <c r="AH15" t="b">
        <f t="shared" ca="1" si="174"/>
        <v>1</v>
      </c>
      <c r="AI15" t="str">
        <f t="shared" ca="1" si="12"/>
        <v>BIb (E&gt;0.5% &lt;3%)</v>
      </c>
      <c r="AJ15">
        <f t="shared" ca="1" si="13"/>
        <v>3</v>
      </c>
      <c r="AK15">
        <f t="shared" ca="1" si="14"/>
        <v>16</v>
      </c>
      <c r="AL15" s="4" t="str">
        <f t="shared" ca="1" si="15"/>
        <v>BIIb (E&gt;6% &lt;10%)</v>
      </c>
      <c r="AN15" s="6" t="str">
        <f>IF('Analyse Plan de Gamme'!$AH15=0,N_D,'Analyse Plan de Gamme'!$AH15)</f>
        <v>Abrasion Profonde</v>
      </c>
      <c r="AO15" t="b">
        <f>ISNA(MATCH(AN15,AN$1:AN14,0))</f>
        <v>1</v>
      </c>
      <c r="AP15">
        <f t="shared" ca="1" si="16"/>
        <v>16</v>
      </c>
      <c r="AQ15" t="str">
        <f t="shared" ca="1" si="17"/>
        <v>L16C41:L1048576C41</v>
      </c>
      <c r="AR15" t="b">
        <f t="shared" ca="1" si="175"/>
        <v>1</v>
      </c>
      <c r="AS15" t="str">
        <f t="shared" ca="1" si="18"/>
        <v>PEI V</v>
      </c>
      <c r="AT15">
        <f t="shared" ca="1" si="19"/>
        <v>7</v>
      </c>
      <c r="AU15">
        <f t="shared" ca="1" si="20"/>
        <v>13</v>
      </c>
      <c r="AV15" s="4" t="str">
        <f t="shared" ca="1" si="21"/>
        <v>PEI III</v>
      </c>
      <c r="AX15" s="6" t="str">
        <f>IF('Analyse Plan de Gamme'!$AT15=0,N_D,'Analyse Plan de Gamme'!$AT15)</f>
        <v>U4 P3</v>
      </c>
      <c r="AY15" t="b">
        <f>ISNA(MATCH(AX15,AX$1:AX14,0))</f>
        <v>1</v>
      </c>
      <c r="AZ15">
        <f t="shared" ca="1" si="22"/>
        <v>107</v>
      </c>
      <c r="BA15" t="str">
        <f t="shared" ca="1" si="23"/>
        <v>L107C51:L1048576C51</v>
      </c>
      <c r="BB15" t="b">
        <f t="shared" ca="1" si="176"/>
        <v>1</v>
      </c>
      <c r="BC15" t="str">
        <f t="shared" ca="1" si="24"/>
        <v>U4 P4S ou P4+</v>
      </c>
      <c r="BD15">
        <f t="shared" ca="1" si="25"/>
        <v>6</v>
      </c>
      <c r="BE15">
        <f t="shared" ca="1" si="26"/>
        <v>14</v>
      </c>
      <c r="BF15" s="4" t="str">
        <f t="shared" ca="1" si="27"/>
        <v>U4 P4</v>
      </c>
      <c r="BH15" s="6" t="str">
        <f>IF('Analyse Plan de Gamme'!$BF15=0,N_D,'Analyse Plan de Gamme'!$BF15)</f>
        <v>80X80</v>
      </c>
      <c r="BI15" t="b">
        <f>ISNA(MATCH(BH15,BH$1:BH14,0))</f>
        <v>1</v>
      </c>
      <c r="BJ15">
        <f t="shared" ca="1" si="28"/>
        <v>17</v>
      </c>
      <c r="BK15" t="str">
        <f t="shared" ca="1" si="29"/>
        <v>L16C61:L1048576C61</v>
      </c>
      <c r="BL15" t="b">
        <f t="shared" ca="1" si="177"/>
        <v>1</v>
      </c>
      <c r="BM15" t="str">
        <f t="shared" ca="1" si="30"/>
        <v>60X60</v>
      </c>
      <c r="BN15">
        <f t="shared" ca="1" si="31"/>
        <v>32</v>
      </c>
      <c r="BO15">
        <f t="shared" ca="1" si="32"/>
        <v>30</v>
      </c>
      <c r="BP15" s="4" t="str">
        <f t="shared" ca="1" si="33"/>
        <v>120X120</v>
      </c>
      <c r="BR15" s="6" t="str">
        <f>IF('Analyse Plan de Gamme'!$BG15=0,N_D,'Analyse Plan de Gamme'!$BG15)</f>
        <v>SOL EXT</v>
      </c>
      <c r="BS15" t="b">
        <f>ISNA(MATCH(BR15,BR$1:BR14,0))</f>
        <v>1</v>
      </c>
      <c r="BT15">
        <f t="shared" ca="1" si="34"/>
        <v>18</v>
      </c>
      <c r="BU15" t="str">
        <f t="shared" ca="1" si="35"/>
        <v>L16C71:L1048576C71</v>
      </c>
      <c r="BV15" t="b">
        <f t="shared" ca="1" si="178"/>
        <v>1</v>
      </c>
      <c r="BW15" t="str">
        <f t="shared" ca="1" si="36"/>
        <v>SOL EXTERIEUR NON COUVERT</v>
      </c>
      <c r="BX15">
        <f t="shared" ca="1" si="37"/>
        <v>7</v>
      </c>
      <c r="BY15">
        <f t="shared" ca="1" si="38"/>
        <v>14</v>
      </c>
      <c r="BZ15" s="4" t="str">
        <f t="shared" ca="1" si="39"/>
        <v>SOL EXT</v>
      </c>
      <c r="CB15" s="6" t="str">
        <f>IF('Analyse Plan de Gamme'!$BH15=0,N_D,'Analyse Plan de Gamme'!$BH15)</f>
        <v>PIERRE NAT</v>
      </c>
      <c r="CC15" t="b">
        <f>ISNA(MATCH(CB15,CB$1:CB14,0))</f>
        <v>0</v>
      </c>
      <c r="CD15">
        <f t="shared" ca="1" si="40"/>
        <v>16</v>
      </c>
      <c r="CE15" t="str">
        <f t="shared" ca="1" si="41"/>
        <v>L15C81:L1048576C81</v>
      </c>
      <c r="CF15" t="b">
        <f t="shared" ca="1" si="179"/>
        <v>1</v>
      </c>
      <c r="CG15" t="str">
        <f t="shared" ca="1" si="42"/>
        <v>BETON</v>
      </c>
      <c r="CH15">
        <f t="shared" ca="1" si="43"/>
        <v>3</v>
      </c>
      <c r="CI15">
        <f t="shared" ca="1" si="44"/>
        <v>17</v>
      </c>
      <c r="CJ15" s="4" t="str">
        <f t="shared" ca="1" si="45"/>
        <v>BRIQUE BRIQUETTE</v>
      </c>
      <c r="CL15" s="6" t="str">
        <f>IF('Analyse Plan de Gamme'!$BJ15=0,N_D,'Analyse Plan de Gamme'!$BJ15)</f>
        <v>STRUCTURE GRIP</v>
      </c>
      <c r="CM15" t="b">
        <f>ISNA(MATCH(CL15,CL$1:CL14,0))</f>
        <v>1</v>
      </c>
      <c r="CN15">
        <f t="shared" ca="1" si="46"/>
        <v>18</v>
      </c>
      <c r="CO15" t="str">
        <f t="shared" ca="1" si="47"/>
        <v>L16C91:L1048576C91</v>
      </c>
      <c r="CP15" t="b">
        <f t="shared" ca="1" si="180"/>
        <v>1</v>
      </c>
      <c r="CQ15" t="str">
        <f t="shared" ca="1" si="48"/>
        <v>LISSE GRIP+</v>
      </c>
      <c r="CR15">
        <f t="shared" ca="1" si="49"/>
        <v>4</v>
      </c>
      <c r="CS15">
        <f t="shared" ca="1" si="50"/>
        <v>17</v>
      </c>
      <c r="CT15" s="4" t="str">
        <f t="shared" ca="1" si="51"/>
        <v>LISSE PEAU D'ORANGE</v>
      </c>
      <c r="CV15" s="6" t="str">
        <f>IF('Analyse Plan de Gamme'!$BK15=0,N_D,'Analyse Plan de Gamme'!$BK15)</f>
        <v>R11</v>
      </c>
      <c r="CW15" t="b">
        <f>ISNA(MATCH(CV15,CV$1:CV14,0))</f>
        <v>1</v>
      </c>
      <c r="CX15">
        <f t="shared" ca="1" si="52"/>
        <v>107</v>
      </c>
      <c r="CY15" t="str">
        <f t="shared" ca="1" si="53"/>
        <v>L17C101:L1048576C101</v>
      </c>
      <c r="CZ15" t="b">
        <f t="shared" ca="1" si="181"/>
        <v>1</v>
      </c>
      <c r="DA15" t="str">
        <f t="shared" ca="1" si="54"/>
        <v>R12</v>
      </c>
      <c r="DB15">
        <f t="shared" ca="1" si="55"/>
        <v>5</v>
      </c>
      <c r="DC15">
        <f t="shared" ca="1" si="56"/>
        <v>15</v>
      </c>
      <c r="DD15" s="4" t="str">
        <f t="shared" ca="1" si="57"/>
        <v>R12</v>
      </c>
      <c r="DF15" s="6" t="str">
        <f>IF('Analyse Plan de Gamme'!$BL15=0,N_D,'Analyse Plan de Gamme'!$BL15)</f>
        <v>C</v>
      </c>
      <c r="DG15" t="b">
        <f>ISNA(MATCH(DF15,DF$1:DF14,0))</f>
        <v>1</v>
      </c>
      <c r="DH15">
        <f t="shared" ca="1" si="58"/>
        <v>108</v>
      </c>
      <c r="DI15" t="str">
        <f t="shared" ca="1" si="59"/>
        <v>L16C111:L1048576C111</v>
      </c>
      <c r="DJ15" t="b">
        <f t="shared" ca="1" si="182"/>
        <v>1</v>
      </c>
      <c r="DK15" t="str">
        <f t="shared" ca="1" si="60"/>
        <v>N.R</v>
      </c>
      <c r="DL15">
        <f t="shared" ca="1" si="61"/>
        <v>5</v>
      </c>
      <c r="DM15">
        <f t="shared" ca="1" si="62"/>
        <v>15</v>
      </c>
      <c r="DN15" s="4" t="str">
        <f t="shared" ca="1" si="63"/>
        <v>N.R</v>
      </c>
      <c r="DP15" s="43">
        <f>'Analyse Plan de Gamme'!$BM15</f>
        <v>9</v>
      </c>
      <c r="DQ15" t="b">
        <f>ISNA(MATCH(DP15,DP$1:DP14,0))</f>
        <v>1</v>
      </c>
      <c r="DR15">
        <f t="shared" ca="1" si="64"/>
        <v>15</v>
      </c>
      <c r="DS15" t="str">
        <f t="shared" ca="1" si="65"/>
        <v>L15C121:L1048576C121</v>
      </c>
      <c r="DT15" t="b">
        <f t="shared" ca="1" si="183"/>
        <v>1</v>
      </c>
      <c r="DU15">
        <f t="shared" ca="1" si="66"/>
        <v>9</v>
      </c>
      <c r="DV15">
        <f t="shared" ca="1" si="67"/>
        <v>7</v>
      </c>
      <c r="DW15">
        <f t="shared" ca="1" si="68"/>
        <v>11</v>
      </c>
      <c r="DX15" s="4">
        <f t="shared" ca="1" si="69"/>
        <v>8</v>
      </c>
      <c r="DZ15" s="6" t="str">
        <f>IF('Analyse Plan de Gamme'!$BO15=0,N_D,'Analyse Plan de Gamme'!$BO15)</f>
        <v>BEIGE ROSE</v>
      </c>
      <c r="EA15" t="b">
        <f>ISNA(MATCH(DZ15,DZ$1:DZ14,0))</f>
        <v>0</v>
      </c>
      <c r="EB15">
        <f t="shared" ca="1" si="70"/>
        <v>16</v>
      </c>
      <c r="EC15" t="str">
        <f t="shared" ca="1" si="71"/>
        <v>L15C131:L1048576C131</v>
      </c>
      <c r="ED15" t="b">
        <f t="shared" ca="1" si="184"/>
        <v>1</v>
      </c>
      <c r="EE15" t="str">
        <f t="shared" ca="1" si="72"/>
        <v>IVOIRE</v>
      </c>
      <c r="EF15">
        <f t="shared" ca="1" si="73"/>
        <v>15</v>
      </c>
      <c r="EG15">
        <f t="shared" ca="1" si="74"/>
        <v>14</v>
      </c>
      <c r="EH15" s="4" t="str">
        <f t="shared" ca="1" si="75"/>
        <v>BEIGE BRUN</v>
      </c>
      <c r="EJ15" s="6" t="str">
        <f>IF('Analyse Plan de Gamme'!$BP15=0,N_D,'Analyse Plan de Gamme'!$BP15)</f>
        <v>MOYEN</v>
      </c>
      <c r="EK15" t="b">
        <f>ISNA(MATCH(EJ15,EJ$1:EJ14,0))</f>
        <v>0</v>
      </c>
      <c r="EL15" t="e">
        <f t="shared" ca="1" si="76"/>
        <v>#N/A</v>
      </c>
      <c r="EM15" t="str">
        <f t="shared" ca="1" si="77"/>
        <v>L22C141:L1048576C141</v>
      </c>
      <c r="EN15" t="b">
        <f t="shared" ca="1" si="185"/>
        <v>0</v>
      </c>
      <c r="EO15" t="str">
        <f t="shared" ca="1" si="78"/>
        <v>ÿ</v>
      </c>
      <c r="EP15">
        <f t="shared" ca="1" si="79"/>
        <v>1048576</v>
      </c>
      <c r="EQ15" t="e">
        <f t="shared" ca="1" si="80"/>
        <v>#N/A</v>
      </c>
      <c r="ER15" s="4" t="str">
        <f t="shared" ca="1" si="81"/>
        <v/>
      </c>
      <c r="ET15" s="6" t="str">
        <f>IF('Analyse Plan de Gamme'!$BQ15=0,N_D,'Analyse Plan de Gamme'!$BQ15)</f>
        <v>FORT</v>
      </c>
      <c r="EU15" t="b">
        <f>ISNA(MATCH(ET15,ET$1:ET14,0))</f>
        <v>1</v>
      </c>
      <c r="EV15">
        <f t="shared" ca="1" si="82"/>
        <v>21</v>
      </c>
      <c r="EW15" t="str">
        <f t="shared" ca="1" si="83"/>
        <v>L16C151:L1048576C151</v>
      </c>
      <c r="EX15" t="b">
        <f t="shared" ca="1" si="186"/>
        <v>1</v>
      </c>
      <c r="EY15" t="str">
        <f t="shared" ca="1" si="84"/>
        <v xml:space="preserve"> ... </v>
      </c>
      <c r="EZ15">
        <f t="shared" ca="1" si="85"/>
        <v>1</v>
      </c>
      <c r="FA15">
        <f t="shared" ca="1" si="86"/>
        <v>13</v>
      </c>
      <c r="FB15" s="4" t="str">
        <f t="shared" ca="1" si="87"/>
        <v>NEUTRE</v>
      </c>
      <c r="FD15" s="6" t="str">
        <f>IF('Analyse Plan de Gamme'!$BR15=0,N_D,'Analyse Plan de Gamme'!$BR15)</f>
        <v>MAT</v>
      </c>
      <c r="FE15" t="b">
        <f>ISNA(MATCH(FD15,FD$1:FD14,0))</f>
        <v>0</v>
      </c>
      <c r="FF15">
        <f t="shared" ca="1" si="88"/>
        <v>21</v>
      </c>
      <c r="FG15" t="str">
        <f t="shared" ca="1" si="89"/>
        <v>L21C161:L1048576C161</v>
      </c>
      <c r="FH15" t="b">
        <f t="shared" ca="1" si="187"/>
        <v>1</v>
      </c>
      <c r="FI15" t="str">
        <f t="shared" ca="1" si="90"/>
        <v xml:space="preserve"> ... </v>
      </c>
      <c r="FJ15">
        <f t="shared" ca="1" si="91"/>
        <v>1</v>
      </c>
      <c r="FK15">
        <f t="shared" ca="1" si="92"/>
        <v>18</v>
      </c>
      <c r="FL15" s="4" t="str">
        <f t="shared" ca="1" si="93"/>
        <v>LAPATTO</v>
      </c>
      <c r="FN15" s="6" t="str">
        <f>IF('Analyse Plan de Gamme'!$BT15=0,N_D,'Analyse Plan de Gamme'!$BT15)</f>
        <v>IRREGULIER</v>
      </c>
      <c r="FO15" t="b">
        <f>ISNA(MATCH(FN15,FN$1:FN14,0))</f>
        <v>1</v>
      </c>
      <c r="FP15">
        <f t="shared" ca="1" si="94"/>
        <v>107</v>
      </c>
      <c r="FQ15" t="str">
        <f t="shared" ca="1" si="95"/>
        <v>L107C171:L1048576C171</v>
      </c>
      <c r="FR15" t="b">
        <f t="shared" ca="1" si="188"/>
        <v>1</v>
      </c>
      <c r="FS15" t="str">
        <f t="shared" ca="1" si="96"/>
        <v>RECTIFIE</v>
      </c>
      <c r="FT15">
        <f t="shared" ca="1" si="97"/>
        <v>6</v>
      </c>
      <c r="FU15">
        <f t="shared" ca="1" si="98"/>
        <v>12</v>
      </c>
      <c r="FV15" s="4" t="str">
        <f t="shared" ca="1" si="99"/>
        <v>IRREGULIER</v>
      </c>
      <c r="FX15" s="6" t="str">
        <f>IF('Analyse Plan de Gamme'!$BU15=0,N_D,'Analyse Plan de Gamme'!$BU15)</f>
        <v>NATUREL</v>
      </c>
      <c r="FY15" t="b">
        <f>ISNA(MATCH(FX15,FX$1:FX14,0))</f>
        <v>0</v>
      </c>
      <c r="FZ15">
        <f t="shared" ca="1" si="100"/>
        <v>20</v>
      </c>
      <c r="GA15" t="str">
        <f t="shared" ca="1" si="101"/>
        <v>L17C181:L1048576C181</v>
      </c>
      <c r="GB15" t="b">
        <f t="shared" ca="1" si="189"/>
        <v>1</v>
      </c>
      <c r="GC15" t="str">
        <f t="shared" ca="1" si="102"/>
        <v>FAUX UNI</v>
      </c>
      <c r="GD15">
        <f t="shared" ca="1" si="103"/>
        <v>6</v>
      </c>
      <c r="GE15">
        <f t="shared" ca="1" si="104"/>
        <v>22</v>
      </c>
      <c r="GF15" s="4" t="str">
        <f t="shared" ca="1" si="105"/>
        <v>FAUX RELIEF</v>
      </c>
      <c r="GH15" s="6" t="str">
        <f>IF('Analyse Plan de Gamme'!$BW15=0,N_D,'Analyse Plan de Gamme'!$BW15)</f>
        <v>HAUT DE GAMME</v>
      </c>
      <c r="GI15" t="b">
        <f>ISNA(MATCH(GH15,GH$1:GH14,0))</f>
        <v>1</v>
      </c>
      <c r="GJ15">
        <f t="shared" ca="1" si="106"/>
        <v>21</v>
      </c>
      <c r="GK15" t="str">
        <f t="shared" ca="1" si="107"/>
        <v>L16C191:L1048576C191</v>
      </c>
      <c r="GL15" t="b">
        <f t="shared" ca="1" si="190"/>
        <v>1</v>
      </c>
      <c r="GM15" t="str">
        <f t="shared" ca="1" si="108"/>
        <v xml:space="preserve"> ... </v>
      </c>
      <c r="GN15">
        <f t="shared" ca="1" si="109"/>
        <v>1</v>
      </c>
      <c r="GO15">
        <f t="shared" ca="1" si="110"/>
        <v>11</v>
      </c>
      <c r="GP15" s="4" t="str">
        <f t="shared" ca="1" si="111"/>
        <v>STANDARD</v>
      </c>
      <c r="GR15" s="6" t="str">
        <f>IF('Analyse Plan de Gamme'!$BX15=0,N_D,'Analyse Plan de Gamme'!$BX15)</f>
        <v>SALLE EXPO CONTREMARQUE</v>
      </c>
      <c r="GS15" t="b">
        <f>ISNA(MATCH(GR15,GR$1:GR14,0))</f>
        <v>1</v>
      </c>
      <c r="GT15">
        <f t="shared" ca="1" si="112"/>
        <v>19</v>
      </c>
      <c r="GU15" t="str">
        <f t="shared" ca="1" si="113"/>
        <v>L18C201:L1048576C201</v>
      </c>
      <c r="GV15" t="b">
        <f t="shared" ca="1" si="191"/>
        <v>1</v>
      </c>
      <c r="GW15" t="str">
        <f t="shared" ca="1" si="114"/>
        <v>PRESCRIPEUR</v>
      </c>
      <c r="GX15">
        <f t="shared" ca="1" si="115"/>
        <v>6</v>
      </c>
      <c r="GY15">
        <f t="shared" ca="1" si="116"/>
        <v>19</v>
      </c>
      <c r="GZ15" s="4" t="str">
        <f t="shared" ca="1" si="117"/>
        <v>POSEUR STOCK</v>
      </c>
      <c r="HG15" s="44">
        <f>'Analyse Plan de Gamme'!$K15</f>
        <v>8000</v>
      </c>
      <c r="HH15" s="44">
        <f>'Analyse Plan de Gamme'!$L15</f>
        <v>283000</v>
      </c>
      <c r="HI15" s="50">
        <f t="shared" si="395"/>
        <v>0.25</v>
      </c>
      <c r="HK15" t="b">
        <f>ABS('Analyse Plan de Gamme'!$C15)&gt;1</f>
        <v>1</v>
      </c>
      <c r="HL15" s="43">
        <f t="shared" ca="1" si="192"/>
        <v>283000.00150000001</v>
      </c>
      <c r="HM15" t="b">
        <f ca="1">AND(ISNA(MATCH(HL15,HL$1:HL14,0)),HL15&gt;1,$HK15)</f>
        <v>1</v>
      </c>
      <c r="HN15">
        <f t="shared" ca="1" si="118"/>
        <v>15</v>
      </c>
      <c r="HO15" t="str">
        <f t="shared" ca="1" si="119"/>
        <v>L15C221:L1048576C221</v>
      </c>
      <c r="HP15" t="b">
        <f t="shared" ca="1" si="193"/>
        <v>1</v>
      </c>
      <c r="HQ15">
        <f t="shared" ca="1" si="120"/>
        <v>283000.00150000001</v>
      </c>
      <c r="HR15">
        <f t="shared" ca="1" si="121"/>
        <v>6</v>
      </c>
      <c r="HS15">
        <f t="shared" ca="1" si="194"/>
        <v>20</v>
      </c>
      <c r="HT15" s="4">
        <f t="shared" ca="1" si="195"/>
        <v>310500.00199999998</v>
      </c>
      <c r="HU15">
        <f ca="1">SUM($HT$10:$HT15)</f>
        <v>3146500.0075999997</v>
      </c>
      <c r="HV15" s="45">
        <f t="shared" ca="1" si="196"/>
        <v>0.80145185817052877</v>
      </c>
      <c r="HW15" t="b">
        <f t="shared" ca="1" si="396"/>
        <v>0</v>
      </c>
      <c r="HX15" t="b">
        <f t="shared" ca="1" si="197"/>
        <v>0</v>
      </c>
      <c r="ID15" s="60">
        <f>IF($HK15,'Analyse Plan de Gamme'!$K15)</f>
        <v>8000</v>
      </c>
      <c r="IE15">
        <f>IF($HK15,'Analyse Plan de Gamme'!$L15)</f>
        <v>283000</v>
      </c>
      <c r="IF15" s="52" t="str">
        <f t="shared" si="198"/>
        <v>EN GAMME</v>
      </c>
      <c r="IG15" t="b">
        <f>ISNA(MATCH(IF15,IF$1:IF14,0))</f>
        <v>0</v>
      </c>
      <c r="IH15" t="e">
        <f t="shared" ca="1" si="199"/>
        <v>#N/A</v>
      </c>
      <c r="II15" t="str">
        <f t="shared" ca="1" si="200"/>
        <v>L17C241:L1048576C241</v>
      </c>
      <c r="IJ15" t="b">
        <f t="shared" ca="1" si="201"/>
        <v>0</v>
      </c>
      <c r="IK15" t="str">
        <f t="shared" ca="1" si="202"/>
        <v>ÿ</v>
      </c>
      <c r="IL15">
        <f t="shared" ca="1" si="203"/>
        <v>0</v>
      </c>
      <c r="IM15">
        <f t="shared" ca="1" si="204"/>
        <v>0</v>
      </c>
      <c r="IN15" s="54">
        <f t="shared" ca="1" si="125"/>
        <v>1.5E-3</v>
      </c>
      <c r="IO15">
        <f t="shared" ca="1" si="126"/>
        <v>1048576</v>
      </c>
      <c r="IP15" t="e">
        <f t="shared" ca="1" si="205"/>
        <v>#N/A</v>
      </c>
      <c r="IQ15" t="str">
        <f t="shared" ca="1" si="206"/>
        <v/>
      </c>
      <c r="IR15" t="str">
        <f t="shared" ca="1" si="207"/>
        <v/>
      </c>
      <c r="IZ15" s="52" t="str">
        <f t="shared" si="129"/>
        <v>GCD CM</v>
      </c>
      <c r="JA15" t="b">
        <f>ISNA(MATCH(IZ15,IZ$1:IZ14,0))</f>
        <v>1</v>
      </c>
      <c r="JB15">
        <f t="shared" ca="1" si="130"/>
        <v>20</v>
      </c>
      <c r="JC15" t="str">
        <f t="shared" ca="1" si="131"/>
        <v>L16C261:L1048576C261</v>
      </c>
      <c r="JD15" t="b">
        <f t="shared" ca="1" si="208"/>
        <v>1</v>
      </c>
      <c r="JE15" t="str">
        <f t="shared" ca="1" si="132"/>
        <v>Faïence PR bicuisson</v>
      </c>
      <c r="JF15">
        <f t="shared" ca="1" si="209"/>
        <v>23000</v>
      </c>
      <c r="JG15">
        <f t="shared" ca="1" si="210"/>
        <v>310500</v>
      </c>
      <c r="JH15" s="54">
        <f t="shared" ca="1" si="133"/>
        <v>310500.00150000001</v>
      </c>
      <c r="JI15">
        <f t="shared" ca="1" si="134"/>
        <v>4</v>
      </c>
      <c r="JJ15">
        <f t="shared" ca="1" si="135"/>
        <v>13</v>
      </c>
      <c r="JK15" t="str">
        <f t="shared" ca="1" si="136"/>
        <v>Faïence PB</v>
      </c>
      <c r="JL15">
        <f t="shared" ca="1" si="211"/>
        <v>52500.001300000004</v>
      </c>
      <c r="JT15" s="52" t="str">
        <f t="shared" si="137"/>
        <v>BIa (E&lt;0.5%)</v>
      </c>
      <c r="JU15" t="b">
        <f>ISNA(MATCH(JT15,JT$1:JT14,0))</f>
        <v>0</v>
      </c>
      <c r="JV15" t="e">
        <f t="shared" ca="1" si="138"/>
        <v>#N/A</v>
      </c>
      <c r="JW15" t="e">
        <f t="shared" ca="1" si="139"/>
        <v>#N/A</v>
      </c>
      <c r="JX15" t="b">
        <f t="shared" ca="1" si="212"/>
        <v>0</v>
      </c>
      <c r="JY15" t="str">
        <f t="shared" ca="1" si="140"/>
        <v>ÿ</v>
      </c>
      <c r="JZ15">
        <f t="shared" ca="1" si="213"/>
        <v>0</v>
      </c>
      <c r="KA15">
        <f t="shared" ca="1" si="214"/>
        <v>0</v>
      </c>
      <c r="KB15" s="54">
        <f t="shared" ca="1" si="141"/>
        <v>1.5E-3</v>
      </c>
      <c r="KC15">
        <f t="shared" ca="1" si="142"/>
        <v>1048576</v>
      </c>
      <c r="KD15" t="e">
        <f t="shared" ca="1" si="143"/>
        <v>#N/A</v>
      </c>
      <c r="KE15" t="str">
        <f t="shared" ca="1" si="144"/>
        <v/>
      </c>
      <c r="KF15" t="str">
        <f t="shared" ca="1" si="215"/>
        <v/>
      </c>
      <c r="KN15" s="52" t="str">
        <f t="shared" si="145"/>
        <v>Abrasion Profonde</v>
      </c>
      <c r="KO15" t="b">
        <f>ISNA(MATCH(KN15,KN$1:KN14,0))</f>
        <v>1</v>
      </c>
      <c r="KP15">
        <f t="shared" ca="1" si="146"/>
        <v>16</v>
      </c>
      <c r="KQ15" t="str">
        <f t="shared" ca="1" si="147"/>
        <v>L16C301:L1048576C301</v>
      </c>
      <c r="KR15" t="b">
        <f t="shared" ca="1" si="216"/>
        <v>1</v>
      </c>
      <c r="KS15" t="str">
        <f t="shared" ca="1" si="148"/>
        <v>PEI V</v>
      </c>
      <c r="KT15">
        <f t="shared" ca="1" si="217"/>
        <v>34000</v>
      </c>
      <c r="KU15">
        <f t="shared" ca="1" si="218"/>
        <v>476000</v>
      </c>
      <c r="KV15" s="54">
        <f t="shared" ca="1" si="149"/>
        <v>476000.00150000001</v>
      </c>
      <c r="KW15">
        <f t="shared" ca="1" si="150"/>
        <v>3</v>
      </c>
      <c r="KX15">
        <f t="shared" ca="1" si="151"/>
        <v>13</v>
      </c>
      <c r="KY15" t="str">
        <f t="shared" ca="1" si="152"/>
        <v>PEI III</v>
      </c>
      <c r="KZ15">
        <f t="shared" ca="1" si="153"/>
        <v>236000.0013</v>
      </c>
      <c r="LH15" s="52" t="str">
        <f t="shared" si="219"/>
        <v>U4 P3</v>
      </c>
      <c r="LI15" t="b">
        <f>ISNA(MATCH(LH15,LH$1:LH14,0))</f>
        <v>1</v>
      </c>
      <c r="LJ15" t="e">
        <f t="shared" ca="1" si="220"/>
        <v>#N/A</v>
      </c>
      <c r="LK15" t="e">
        <f t="shared" ca="1" si="221"/>
        <v>#N/A</v>
      </c>
      <c r="LL15" t="b">
        <f t="shared" ca="1" si="222"/>
        <v>0</v>
      </c>
      <c r="LM15" t="str">
        <f t="shared" ca="1" si="223"/>
        <v>ÿ</v>
      </c>
      <c r="LN15">
        <f t="shared" ca="1" si="224"/>
        <v>0</v>
      </c>
      <c r="LO15">
        <f t="shared" ca="1" si="225"/>
        <v>0</v>
      </c>
      <c r="LP15" s="54">
        <f t="shared" ca="1" si="226"/>
        <v>1.5E-3</v>
      </c>
      <c r="LQ15">
        <f t="shared" ca="1" si="227"/>
        <v>1048576</v>
      </c>
      <c r="LR15" t="e">
        <f t="shared" ca="1" si="228"/>
        <v>#N/A</v>
      </c>
      <c r="LS15" t="str">
        <f t="shared" ca="1" si="229"/>
        <v/>
      </c>
      <c r="LT15" t="str">
        <f t="shared" ca="1" si="230"/>
        <v/>
      </c>
      <c r="MB15" s="52" t="str">
        <f t="shared" si="154"/>
        <v>80X80</v>
      </c>
      <c r="MC15" t="b">
        <f>ISNA(MATCH(MB15,MB$1:MB14,0))</f>
        <v>1</v>
      </c>
      <c r="MD15">
        <f t="shared" ca="1" si="231"/>
        <v>17</v>
      </c>
      <c r="ME15" t="str">
        <f t="shared" ca="1" si="232"/>
        <v>L16C341:L1048576C341</v>
      </c>
      <c r="MF15" t="b">
        <f t="shared" ca="1" si="233"/>
        <v>1</v>
      </c>
      <c r="MG15" t="str">
        <f t="shared" ca="1" si="234"/>
        <v>60X60</v>
      </c>
      <c r="MH15">
        <f t="shared" ca="1" si="235"/>
        <v>80000</v>
      </c>
      <c r="MI15">
        <f t="shared" ca="1" si="236"/>
        <v>1150000</v>
      </c>
      <c r="MJ15" s="54">
        <f t="shared" ca="1" si="237"/>
        <v>1150000.0015</v>
      </c>
      <c r="MK15">
        <f t="shared" ca="1" si="238"/>
        <v>2</v>
      </c>
      <c r="ML15">
        <f t="shared" ca="1" si="239"/>
        <v>13</v>
      </c>
      <c r="MM15" t="str">
        <f t="shared" ca="1" si="240"/>
        <v>20X80</v>
      </c>
      <c r="MN15">
        <f t="shared" ca="1" si="241"/>
        <v>236000.0013</v>
      </c>
      <c r="MV15" s="52" t="str">
        <f t="shared" si="155"/>
        <v>SOL EXT</v>
      </c>
      <c r="MW15" t="b">
        <f>ISNA(MATCH(MV15,MV$1:MV14,0))</f>
        <v>1</v>
      </c>
      <c r="MX15">
        <f t="shared" ca="1" si="242"/>
        <v>18</v>
      </c>
      <c r="MY15" t="str">
        <f t="shared" ca="1" si="243"/>
        <v>L16C361:L1048576C361</v>
      </c>
      <c r="MZ15" t="b">
        <f t="shared" ca="1" si="244"/>
        <v>1</v>
      </c>
      <c r="NA15" t="str">
        <f t="shared" ca="1" si="245"/>
        <v>SOL EXTERIEUR NON COUVERT</v>
      </c>
      <c r="NB15">
        <f t="shared" ca="1" si="246"/>
        <v>1650</v>
      </c>
      <c r="NC15">
        <f t="shared" ca="1" si="247"/>
        <v>28000</v>
      </c>
      <c r="ND15" s="54">
        <f t="shared" ca="1" si="248"/>
        <v>28000.001499999998</v>
      </c>
      <c r="NE15">
        <f t="shared" ca="1" si="249"/>
        <v>6</v>
      </c>
      <c r="NF15">
        <f t="shared" ca="1" si="250"/>
        <v>16</v>
      </c>
      <c r="NG15" t="str">
        <f t="shared" ca="1" si="251"/>
        <v>SOL INT+EXT COUVERT</v>
      </c>
      <c r="NH15">
        <f t="shared" ca="1" si="252"/>
        <v>180000.00159999999</v>
      </c>
      <c r="NP15" s="52" t="str">
        <f t="shared" si="156"/>
        <v>PIERRE NAT</v>
      </c>
      <c r="NQ15" t="b">
        <f>ISNA(MATCH(NP15,NP$1:NP14,0))</f>
        <v>0</v>
      </c>
      <c r="NR15">
        <f t="shared" ca="1" si="253"/>
        <v>16</v>
      </c>
      <c r="NS15" t="str">
        <f t="shared" ca="1" si="254"/>
        <v>L15C381:L1048576C381</v>
      </c>
      <c r="NT15" t="b">
        <f t="shared" ca="1" si="255"/>
        <v>1</v>
      </c>
      <c r="NU15" t="str">
        <f t="shared" ca="1" si="256"/>
        <v>BETON</v>
      </c>
      <c r="NV15">
        <f t="shared" ca="1" si="257"/>
        <v>41800</v>
      </c>
      <c r="NW15">
        <f t="shared" ca="1" si="258"/>
        <v>656000</v>
      </c>
      <c r="NX15" s="54">
        <f t="shared" ca="1" si="259"/>
        <v>656000.00150000001</v>
      </c>
      <c r="NY15">
        <f t="shared" ca="1" si="260"/>
        <v>3</v>
      </c>
      <c r="NZ15">
        <f t="shared" ca="1" si="261"/>
        <v>14</v>
      </c>
      <c r="OA15" t="str">
        <f t="shared" ca="1" si="262"/>
        <v>BOIS</v>
      </c>
      <c r="OB15">
        <f t="shared" ca="1" si="263"/>
        <v>236000.00140000001</v>
      </c>
      <c r="OJ15" s="52" t="str">
        <f t="shared" si="157"/>
        <v>STRUCTURE GRIP</v>
      </c>
      <c r="OK15" t="b">
        <f>ISNA(MATCH(OJ15,OJ$1:OJ14,0))</f>
        <v>1</v>
      </c>
      <c r="OL15">
        <f t="shared" ca="1" si="264"/>
        <v>18</v>
      </c>
      <c r="OM15" t="str">
        <f t="shared" ca="1" si="265"/>
        <v>L16C401:L1048576C401</v>
      </c>
      <c r="ON15" t="b">
        <f t="shared" ca="1" si="266"/>
        <v>1</v>
      </c>
      <c r="OO15" t="str">
        <f t="shared" ca="1" si="267"/>
        <v>LISSE GRIP+</v>
      </c>
      <c r="OP15">
        <f t="shared" ca="1" si="268"/>
        <v>1650</v>
      </c>
      <c r="OQ15">
        <f t="shared" ca="1" si="269"/>
        <v>28000</v>
      </c>
      <c r="OR15" s="54">
        <f t="shared" ca="1" si="270"/>
        <v>28000.001499999998</v>
      </c>
      <c r="OS15">
        <f t="shared" ca="1" si="271"/>
        <v>5</v>
      </c>
      <c r="OT15">
        <f t="shared" ca="1" si="272"/>
        <v>15</v>
      </c>
      <c r="OU15" t="str">
        <f t="shared" ca="1" si="273"/>
        <v>LISSE GRIP+</v>
      </c>
      <c r="OV15">
        <f t="shared" ca="1" si="274"/>
        <v>28000.001499999998</v>
      </c>
      <c r="PD15" s="52" t="str">
        <f t="shared" si="158"/>
        <v>R11</v>
      </c>
      <c r="PE15" t="b">
        <f>ISNA(MATCH(PD15,PD$1:PD14,0))</f>
        <v>1</v>
      </c>
      <c r="PF15" t="e">
        <f t="shared" ca="1" si="275"/>
        <v>#N/A</v>
      </c>
      <c r="PG15" t="str">
        <f t="shared" ca="1" si="276"/>
        <v>L17C421:L1048576C421</v>
      </c>
      <c r="PH15" t="b">
        <f t="shared" ca="1" si="277"/>
        <v>0</v>
      </c>
      <c r="PI15" t="str">
        <f t="shared" ca="1" si="278"/>
        <v>ÿ</v>
      </c>
      <c r="PJ15">
        <f t="shared" ca="1" si="279"/>
        <v>0</v>
      </c>
      <c r="PK15">
        <f t="shared" ca="1" si="280"/>
        <v>0</v>
      </c>
      <c r="PL15" s="54">
        <f t="shared" ca="1" si="281"/>
        <v>1.5E-3</v>
      </c>
      <c r="PM15">
        <f t="shared" ca="1" si="282"/>
        <v>1048576</v>
      </c>
      <c r="PN15" t="e">
        <f t="shared" ca="1" si="283"/>
        <v>#N/A</v>
      </c>
      <c r="PO15" t="str">
        <f t="shared" ca="1" si="284"/>
        <v/>
      </c>
      <c r="PP15" t="str">
        <f t="shared" ca="1" si="285"/>
        <v/>
      </c>
      <c r="PX15" s="52" t="str">
        <f t="shared" si="159"/>
        <v>C</v>
      </c>
      <c r="PY15" t="b">
        <f>ISNA(MATCH(PX15,PX$1:PX14,0))</f>
        <v>1</v>
      </c>
      <c r="PZ15" t="e">
        <f t="shared" ca="1" si="286"/>
        <v>#N/A</v>
      </c>
      <c r="QA15" t="str">
        <f t="shared" ca="1" si="287"/>
        <v>L16C441:L1048576C441</v>
      </c>
      <c r="QB15" t="b">
        <f t="shared" ca="1" si="288"/>
        <v>0</v>
      </c>
      <c r="QC15" t="str">
        <f t="shared" ca="1" si="289"/>
        <v>ÿ</v>
      </c>
      <c r="QD15">
        <f t="shared" ca="1" si="290"/>
        <v>0</v>
      </c>
      <c r="QE15">
        <f t="shared" ca="1" si="291"/>
        <v>0</v>
      </c>
      <c r="QF15" s="54">
        <f t="shared" ca="1" si="292"/>
        <v>1.5E-3</v>
      </c>
      <c r="QG15">
        <f t="shared" ca="1" si="293"/>
        <v>1048576</v>
      </c>
      <c r="QH15" t="e">
        <f t="shared" ca="1" si="294"/>
        <v>#N/A</v>
      </c>
      <c r="QI15" t="str">
        <f t="shared" ca="1" si="295"/>
        <v/>
      </c>
      <c r="QJ15" t="str">
        <f t="shared" ca="1" si="296"/>
        <v/>
      </c>
      <c r="QR15" s="52">
        <f t="shared" si="160"/>
        <v>9</v>
      </c>
      <c r="QS15" t="b">
        <f>ISNA(MATCH(QR15,QR$1:QR14,0))</f>
        <v>1</v>
      </c>
      <c r="QT15">
        <f t="shared" ca="1" si="297"/>
        <v>15</v>
      </c>
      <c r="QU15" t="str">
        <f t="shared" ca="1" si="298"/>
        <v>L15C461:L1048576C461</v>
      </c>
      <c r="QV15" t="b">
        <f t="shared" ca="1" si="299"/>
        <v>1</v>
      </c>
      <c r="QW15">
        <f t="shared" ca="1" si="300"/>
        <v>9</v>
      </c>
      <c r="QX15">
        <f t="shared" ca="1" si="301"/>
        <v>15800</v>
      </c>
      <c r="QY15">
        <f t="shared" ca="1" si="302"/>
        <v>463000</v>
      </c>
      <c r="QZ15" s="54">
        <f t="shared" ca="1" si="303"/>
        <v>463000.00150000001</v>
      </c>
      <c r="RA15">
        <f t="shared" ca="1" si="304"/>
        <v>4</v>
      </c>
      <c r="RB15">
        <f t="shared" ca="1" si="305"/>
        <v>13</v>
      </c>
      <c r="RC15">
        <f t="shared" ca="1" si="306"/>
        <v>6</v>
      </c>
      <c r="RD15">
        <f t="shared" ca="1" si="307"/>
        <v>363000.0013</v>
      </c>
      <c r="RL15" s="52" t="str">
        <f t="shared" si="161"/>
        <v>BEIGE ROSE</v>
      </c>
      <c r="RM15" t="b">
        <f>ISNA(MATCH(RL15,RL$1:RL14,0))</f>
        <v>0</v>
      </c>
      <c r="RN15">
        <f t="shared" ca="1" si="308"/>
        <v>16</v>
      </c>
      <c r="RO15" t="str">
        <f t="shared" ca="1" si="309"/>
        <v>L15C481:L1048576C481</v>
      </c>
      <c r="RP15" t="b">
        <f t="shared" ca="1" si="310"/>
        <v>1</v>
      </c>
      <c r="RQ15" t="str">
        <f t="shared" ca="1" si="311"/>
        <v>IVOIRE</v>
      </c>
      <c r="RR15">
        <f t="shared" ca="1" si="312"/>
        <v>34000</v>
      </c>
      <c r="RS15">
        <f t="shared" ca="1" si="313"/>
        <v>476000</v>
      </c>
      <c r="RT15" s="54">
        <f t="shared" ca="1" si="314"/>
        <v>476000.00150000001</v>
      </c>
      <c r="RU15">
        <f t="shared" ca="1" si="315"/>
        <v>4</v>
      </c>
      <c r="RV15">
        <f t="shared" ca="1" si="316"/>
        <v>13</v>
      </c>
      <c r="RW15" t="str">
        <f t="shared" ca="1" si="317"/>
        <v>BEIGE ROSE</v>
      </c>
      <c r="RX15">
        <f t="shared" ca="1" si="318"/>
        <v>335500.0013</v>
      </c>
      <c r="SF15" s="52" t="str">
        <f t="shared" si="162"/>
        <v>MOYEN</v>
      </c>
      <c r="SG15" t="b">
        <f>ISNA(MATCH(SF15,SF$1:SF14,0))</f>
        <v>0</v>
      </c>
      <c r="SH15" t="e">
        <f t="shared" ca="1" si="319"/>
        <v>#N/A</v>
      </c>
      <c r="SI15" t="e">
        <f t="shared" ca="1" si="320"/>
        <v>#N/A</v>
      </c>
      <c r="SJ15" t="b">
        <f t="shared" ca="1" si="321"/>
        <v>0</v>
      </c>
      <c r="SK15" t="str">
        <f t="shared" ca="1" si="322"/>
        <v>ÿ</v>
      </c>
      <c r="SL15">
        <f t="shared" ca="1" si="323"/>
        <v>0</v>
      </c>
      <c r="SM15">
        <f t="shared" ca="1" si="324"/>
        <v>0</v>
      </c>
      <c r="SN15" s="54">
        <f t="shared" ca="1" si="325"/>
        <v>1.5E-3</v>
      </c>
      <c r="SO15">
        <f t="shared" ca="1" si="326"/>
        <v>1048576</v>
      </c>
      <c r="SP15" t="e">
        <f t="shared" ca="1" si="327"/>
        <v>#N/A</v>
      </c>
      <c r="SQ15" t="str">
        <f t="shared" ca="1" si="328"/>
        <v/>
      </c>
      <c r="SR15" t="str">
        <f t="shared" ca="1" si="329"/>
        <v/>
      </c>
      <c r="SZ15" s="52" t="str">
        <f t="shared" si="163"/>
        <v>FORT</v>
      </c>
      <c r="TA15" t="b">
        <f>ISNA(MATCH(SZ15,SZ$1:SZ14,0))</f>
        <v>1</v>
      </c>
      <c r="TB15" t="e">
        <f t="shared" ca="1" si="330"/>
        <v>#N/A</v>
      </c>
      <c r="TC15" t="str">
        <f t="shared" ca="1" si="331"/>
        <v>L16C521:L1048576C521</v>
      </c>
      <c r="TD15" t="b">
        <f t="shared" ca="1" si="332"/>
        <v>0</v>
      </c>
      <c r="TE15" t="str">
        <f t="shared" ca="1" si="333"/>
        <v>ÿ</v>
      </c>
      <c r="TF15">
        <f t="shared" ca="1" si="334"/>
        <v>0</v>
      </c>
      <c r="TG15">
        <f t="shared" ca="1" si="335"/>
        <v>0</v>
      </c>
      <c r="TH15" s="54">
        <f t="shared" ca="1" si="336"/>
        <v>1.5E-3</v>
      </c>
      <c r="TI15">
        <f t="shared" ca="1" si="337"/>
        <v>1048576</v>
      </c>
      <c r="TJ15" t="e">
        <f t="shared" ca="1" si="338"/>
        <v>#N/A</v>
      </c>
      <c r="TK15" t="str">
        <f t="shared" ca="1" si="339"/>
        <v/>
      </c>
      <c r="TL15" t="str">
        <f t="shared" ca="1" si="340"/>
        <v/>
      </c>
      <c r="TT15" s="52" t="str">
        <f t="shared" si="164"/>
        <v>MAT</v>
      </c>
      <c r="TU15" t="b">
        <f>ISNA(MATCH(TT15,TT$1:TT14,0))</f>
        <v>0</v>
      </c>
      <c r="TV15" t="e">
        <f t="shared" ca="1" si="341"/>
        <v>#N/A</v>
      </c>
      <c r="TW15" t="str">
        <f t="shared" ca="1" si="342"/>
        <v>L21C541:L1048576C541</v>
      </c>
      <c r="TX15" t="b">
        <f t="shared" ca="1" si="343"/>
        <v>0</v>
      </c>
      <c r="TY15" t="str">
        <f t="shared" ca="1" si="344"/>
        <v>ÿ</v>
      </c>
      <c r="TZ15">
        <f t="shared" ca="1" si="345"/>
        <v>0</v>
      </c>
      <c r="UA15">
        <f t="shared" ca="1" si="346"/>
        <v>0</v>
      </c>
      <c r="UB15" s="54">
        <f t="shared" ca="1" si="347"/>
        <v>1.5E-3</v>
      </c>
      <c r="UC15">
        <f t="shared" ca="1" si="348"/>
        <v>1048576</v>
      </c>
      <c r="UD15" t="e">
        <f t="shared" ca="1" si="349"/>
        <v>#N/A</v>
      </c>
      <c r="UE15" t="str">
        <f t="shared" ca="1" si="350"/>
        <v/>
      </c>
      <c r="UF15" t="str">
        <f t="shared" ca="1" si="351"/>
        <v/>
      </c>
      <c r="UN15" s="52" t="str">
        <f t="shared" si="165"/>
        <v>IRREGULIER</v>
      </c>
      <c r="UO15" t="b">
        <f>ISNA(MATCH(UN15,UN$1:UN14,0))</f>
        <v>1</v>
      </c>
      <c r="UP15" t="e">
        <f t="shared" ca="1" si="352"/>
        <v>#N/A</v>
      </c>
      <c r="UQ15" t="e">
        <f t="shared" ca="1" si="353"/>
        <v>#N/A</v>
      </c>
      <c r="UR15" t="b">
        <f t="shared" ca="1" si="354"/>
        <v>0</v>
      </c>
      <c r="US15" t="str">
        <f t="shared" ca="1" si="355"/>
        <v>ÿ</v>
      </c>
      <c r="UT15">
        <f t="shared" ca="1" si="356"/>
        <v>0</v>
      </c>
      <c r="UU15">
        <f t="shared" ca="1" si="357"/>
        <v>0</v>
      </c>
      <c r="UV15" s="54">
        <f t="shared" ca="1" si="358"/>
        <v>1.5E-3</v>
      </c>
      <c r="UW15">
        <f t="shared" ca="1" si="359"/>
        <v>1048576</v>
      </c>
      <c r="UX15" t="e">
        <f t="shared" ca="1" si="360"/>
        <v>#N/A</v>
      </c>
      <c r="UY15" t="str">
        <f t="shared" ca="1" si="361"/>
        <v/>
      </c>
      <c r="UZ15" t="str">
        <f t="shared" ca="1" si="362"/>
        <v/>
      </c>
      <c r="VH15" s="52" t="str">
        <f t="shared" si="166"/>
        <v>NATUREL</v>
      </c>
      <c r="VI15" t="b">
        <f>ISNA(MATCH(VH15,VH$1:VH14,0))</f>
        <v>0</v>
      </c>
      <c r="VJ15">
        <f t="shared" ca="1" si="363"/>
        <v>20</v>
      </c>
      <c r="VK15" t="str">
        <f t="shared" ca="1" si="364"/>
        <v>L17C581:L1048576C581</v>
      </c>
      <c r="VL15" t="b">
        <f t="shared" ca="1" si="365"/>
        <v>1</v>
      </c>
      <c r="VM15" t="str">
        <f t="shared" ca="1" si="366"/>
        <v>FAUX UNI</v>
      </c>
      <c r="VN15">
        <f t="shared" ca="1" si="367"/>
        <v>23000</v>
      </c>
      <c r="VO15">
        <f t="shared" ca="1" si="368"/>
        <v>310500</v>
      </c>
      <c r="VP15" s="54">
        <f t="shared" ca="1" si="369"/>
        <v>310500.00150000001</v>
      </c>
      <c r="VQ15">
        <f t="shared" ca="1" si="370"/>
        <v>4</v>
      </c>
      <c r="VR15">
        <f t="shared" ca="1" si="371"/>
        <v>13</v>
      </c>
      <c r="VS15" t="str">
        <f t="shared" ca="1" si="372"/>
        <v>UNI</v>
      </c>
      <c r="VT15">
        <f t="shared" ca="1" si="373"/>
        <v>52500.001300000004</v>
      </c>
      <c r="WB15" s="52" t="str">
        <f t="shared" si="167"/>
        <v>HAUT DE GAMME</v>
      </c>
      <c r="WC15" t="b">
        <f>ISNA(MATCH(WB15,WB$1:WB14,0))</f>
        <v>1</v>
      </c>
      <c r="WD15" t="e">
        <f t="shared" ca="1" si="374"/>
        <v>#N/A</v>
      </c>
      <c r="WE15" t="str">
        <f t="shared" ca="1" si="375"/>
        <v>L16C601:L1048576C601</v>
      </c>
      <c r="WF15" t="b">
        <f t="shared" ca="1" si="376"/>
        <v>0</v>
      </c>
      <c r="WG15" t="str">
        <f t="shared" ca="1" si="377"/>
        <v>ÿ</v>
      </c>
      <c r="WH15">
        <f t="shared" ca="1" si="378"/>
        <v>0</v>
      </c>
      <c r="WI15">
        <f t="shared" ca="1" si="379"/>
        <v>0</v>
      </c>
      <c r="WJ15" s="54">
        <f t="shared" ca="1" si="380"/>
        <v>1.5E-3</v>
      </c>
      <c r="WK15">
        <f t="shared" ca="1" si="381"/>
        <v>1048576</v>
      </c>
      <c r="WL15" t="e">
        <f t="shared" ca="1" si="382"/>
        <v>#N/A</v>
      </c>
      <c r="WM15" t="str">
        <f t="shared" ca="1" si="383"/>
        <v/>
      </c>
      <c r="WN15" t="str">
        <f t="shared" ca="1" si="384"/>
        <v/>
      </c>
      <c r="WV15" s="52" t="str">
        <f t="shared" si="168"/>
        <v>SALLE EXPO CONTREMARQUE</v>
      </c>
      <c r="WW15" t="b">
        <f>ISNA(MATCH(WV15,WV$1:WV14,0))</f>
        <v>1</v>
      </c>
      <c r="WX15">
        <f t="shared" ca="1" si="385"/>
        <v>19</v>
      </c>
      <c r="WY15" t="str">
        <f t="shared" ca="1" si="386"/>
        <v>L18C621:L1048576C621</v>
      </c>
      <c r="WZ15" t="b">
        <f t="shared" ca="1" si="387"/>
        <v>1</v>
      </c>
      <c r="XA15" t="str">
        <f t="shared" ca="1" si="388"/>
        <v>PRESCRIPEUR</v>
      </c>
      <c r="XB15">
        <f t="shared" ca="1" si="389"/>
        <v>7800</v>
      </c>
      <c r="XC15">
        <f t="shared" ca="1" si="390"/>
        <v>180000</v>
      </c>
      <c r="XD15" s="54">
        <f t="shared" ca="1" si="391"/>
        <v>180000.00150000001</v>
      </c>
      <c r="XE15">
        <f t="shared" ca="1" si="392"/>
        <v>5</v>
      </c>
      <c r="XF15">
        <f t="shared" ca="1" si="393"/>
        <v>15</v>
      </c>
      <c r="XG15" t="str">
        <f t="shared" ca="1" si="394"/>
        <v>PRESCRIPEUR</v>
      </c>
      <c r="XH15">
        <f t="shared" ca="1" si="169"/>
        <v>180000.00150000001</v>
      </c>
    </row>
    <row r="16" spans="1:632" x14ac:dyDescent="0.3">
      <c r="A16">
        <f t="shared" ca="1" si="170"/>
        <v>6</v>
      </c>
      <c r="J16" s="6" t="str">
        <f>IF('Analyse Plan de Gamme'!$N16=0,N_D,'Analyse Plan de Gamme'!$N16)</f>
        <v>HORS GAMME</v>
      </c>
      <c r="K16" t="b">
        <f>ISNA(MATCH(J16,J$1:J15,0))</f>
        <v>1</v>
      </c>
      <c r="L16" t="e">
        <f t="shared" ca="1" si="0"/>
        <v>#N/A</v>
      </c>
      <c r="M16" t="str">
        <f t="shared" ca="1" si="1"/>
        <v>L22C11:L1048576C11</v>
      </c>
      <c r="N16" t="b">
        <f t="shared" ca="1" si="171"/>
        <v>0</v>
      </c>
      <c r="O16" t="str">
        <f t="shared" ca="1" si="172"/>
        <v>ÿ</v>
      </c>
      <c r="P16">
        <f ca="1">IF(N16,COUNTIF(INDIRECT(S$5,AdrLxCx),$F$4&amp;O16),AdrMaxLig)</f>
        <v>1048576</v>
      </c>
      <c r="Q16" t="e">
        <f t="shared" ref="Q16:Q19" ca="1" si="397">MATCH($A16,P:P,0)</f>
        <v>#N/A</v>
      </c>
      <c r="R16" s="4" t="str">
        <f t="shared" ca="1" si="3"/>
        <v/>
      </c>
      <c r="T16" s="6" t="str">
        <f>IF('Analyse Plan de Gamme'!$P16=0,N_D,'Analyse Plan de Gamme'!$P16)</f>
        <v>GCE TM</v>
      </c>
      <c r="U16" t="b">
        <f>ISNA(MATCH(T16,T$1:T15,0))</f>
        <v>0</v>
      </c>
      <c r="V16">
        <f t="shared" ca="1" si="4"/>
        <v>21</v>
      </c>
      <c r="W16" t="str">
        <f t="shared" ca="1" si="5"/>
        <v>L21C21:L1048576C21</v>
      </c>
      <c r="X16" t="b">
        <f t="shared" ca="1" si="173"/>
        <v>1</v>
      </c>
      <c r="Y16" t="str">
        <f t="shared" ca="1" si="6"/>
        <v xml:space="preserve"> ... </v>
      </c>
      <c r="Z16">
        <f t="shared" ca="1" si="7"/>
        <v>1</v>
      </c>
      <c r="AA16">
        <f t="shared" ca="1" si="8"/>
        <v>14</v>
      </c>
      <c r="AB16" s="4" t="str">
        <f t="shared" ca="1" si="9"/>
        <v>GCD CM</v>
      </c>
      <c r="AD16" s="6" t="str">
        <f>IF('Analyse Plan de Gamme'!$W16=0,N_D,'Analyse Plan de Gamme'!$W16)</f>
        <v>BIa (E&lt;0.5%)</v>
      </c>
      <c r="AE16" t="b">
        <f>ISNA(MATCH(AD16,AD$1:AD15,0))</f>
        <v>0</v>
      </c>
      <c r="AF16">
        <f ca="1">MATCH(AF$3,INDIRECT(AG16,AdrLxCx),0)+AF15</f>
        <v>107</v>
      </c>
      <c r="AG16" t="str">
        <f t="shared" ca="1" si="11"/>
        <v>L106C31:L1048576C31</v>
      </c>
      <c r="AH16" t="b">
        <f t="shared" ca="1" si="174"/>
        <v>1</v>
      </c>
      <c r="AI16" t="str">
        <f t="shared" ca="1" si="12"/>
        <v>BIIb (E&gt;6% &lt;10%)</v>
      </c>
      <c r="AJ16">
        <f t="shared" ca="1" si="13"/>
        <v>5</v>
      </c>
      <c r="AK16">
        <f t="shared" ca="1" si="14"/>
        <v>13</v>
      </c>
      <c r="AL16" s="4" t="str">
        <f t="shared" ca="1" si="15"/>
        <v>BIII (E&gt;10%)</v>
      </c>
      <c r="AN16" s="6" t="str">
        <f>IF('Analyse Plan de Gamme'!$AH16=0,N_D,'Analyse Plan de Gamme'!$AH16)</f>
        <v>PEI V</v>
      </c>
      <c r="AO16" t="b">
        <f>ISNA(MATCH(AN16,AN$1:AN15,0))</f>
        <v>1</v>
      </c>
      <c r="AP16">
        <f t="shared" ca="1" si="16"/>
        <v>105</v>
      </c>
      <c r="AQ16" t="str">
        <f t="shared" ca="1" si="17"/>
        <v>L17C41:L1048576C41</v>
      </c>
      <c r="AR16" t="b">
        <f t="shared" ca="1" si="175"/>
        <v>1</v>
      </c>
      <c r="AS16" t="str">
        <f t="shared" ca="1" si="18"/>
        <v>PEI II</v>
      </c>
      <c r="AT16">
        <f t="shared" ca="1" si="19"/>
        <v>4</v>
      </c>
      <c r="AU16">
        <f t="shared" ca="1" si="20"/>
        <v>11</v>
      </c>
      <c r="AV16" s="4" t="str">
        <f t="shared" ca="1" si="21"/>
        <v>PEI IV</v>
      </c>
      <c r="AX16" s="6" t="str">
        <f>IF('Analyse Plan de Gamme'!$AT16=0,N_D,'Analyse Plan de Gamme'!$AT16)</f>
        <v>U3 P3</v>
      </c>
      <c r="AY16" t="b">
        <f>ISNA(MATCH(AX16,AX$1:AX15,0))</f>
        <v>0</v>
      </c>
      <c r="AZ16">
        <f t="shared" ca="1" si="22"/>
        <v>108</v>
      </c>
      <c r="BA16" t="str">
        <f t="shared" ca="1" si="23"/>
        <v>L108C51:L1048576C51</v>
      </c>
      <c r="BB16" t="b">
        <f t="shared" ca="1" si="176"/>
        <v>1</v>
      </c>
      <c r="BC16" t="str">
        <f t="shared" ca="1" si="24"/>
        <v>N.R.</v>
      </c>
      <c r="BD16">
        <f t="shared" ca="1" si="25"/>
        <v>2</v>
      </c>
      <c r="BE16">
        <f t="shared" ca="1" si="26"/>
        <v>15</v>
      </c>
      <c r="BF16" s="4" t="str">
        <f t="shared" ca="1" si="27"/>
        <v>U4 P4S ou P4+</v>
      </c>
      <c r="BH16" s="6" t="str">
        <f>IF('Analyse Plan de Gamme'!$BF16=0,N_D,'Analyse Plan de Gamme'!$BF16)</f>
        <v>45X45</v>
      </c>
      <c r="BI16" t="b">
        <f>ISNA(MATCH(BH16,BH$1:BH15,0))</f>
        <v>0</v>
      </c>
      <c r="BJ16">
        <f t="shared" ca="1" si="28"/>
        <v>18</v>
      </c>
      <c r="BK16" t="str">
        <f t="shared" ca="1" si="29"/>
        <v>L18C61:L1048576C61</v>
      </c>
      <c r="BL16" t="b">
        <f t="shared" ca="1" si="177"/>
        <v>1</v>
      </c>
      <c r="BM16" t="str">
        <f t="shared" ca="1" si="30"/>
        <v>15X60</v>
      </c>
      <c r="BN16">
        <f t="shared" ca="1" si="31"/>
        <v>9</v>
      </c>
      <c r="BO16">
        <f t="shared" ca="1" si="32"/>
        <v>33</v>
      </c>
      <c r="BP16" s="4" t="str">
        <f t="shared" ca="1" si="33"/>
        <v>15X100</v>
      </c>
      <c r="BR16" s="6" t="str">
        <f>IF('Analyse Plan de Gamme'!$BG16=0,N_D,'Analyse Plan de Gamme'!$BG16)</f>
        <v>SOL INT</v>
      </c>
      <c r="BS16" t="b">
        <f>ISNA(MATCH(BR16,BR$1:BR15,0))</f>
        <v>0</v>
      </c>
      <c r="BT16">
        <f t="shared" ca="1" si="34"/>
        <v>19</v>
      </c>
      <c r="BU16" t="str">
        <f t="shared" ca="1" si="35"/>
        <v>L19C71:L1048576C71</v>
      </c>
      <c r="BV16" t="b">
        <f t="shared" ca="1" si="178"/>
        <v>1</v>
      </c>
      <c r="BW16" t="str">
        <f t="shared" ca="1" si="36"/>
        <v>SOL INT+EXT COUVERT</v>
      </c>
      <c r="BX16">
        <f t="shared" ca="1" si="37"/>
        <v>10</v>
      </c>
      <c r="BY16">
        <f t="shared" ca="1" si="38"/>
        <v>18</v>
      </c>
      <c r="BZ16" s="4" t="str">
        <f t="shared" ca="1" si="39"/>
        <v>SOL EXT COUVERT</v>
      </c>
      <c r="CB16" s="6" t="str">
        <f>IF('Analyse Plan de Gamme'!$BH16=0,N_D,'Analyse Plan de Gamme'!$BH16)</f>
        <v>BETON</v>
      </c>
      <c r="CC16" t="b">
        <f>ISNA(MATCH(CB16,CB$1:CB15,0))</f>
        <v>1</v>
      </c>
      <c r="CD16">
        <f t="shared" ca="1" si="40"/>
        <v>18</v>
      </c>
      <c r="CE16" t="str">
        <f t="shared" ca="1" si="41"/>
        <v>L17C81:L1048576C81</v>
      </c>
      <c r="CF16" t="b">
        <f t="shared" ca="1" si="179"/>
        <v>1</v>
      </c>
      <c r="CG16" t="str">
        <f t="shared" ca="1" si="42"/>
        <v>RUSTIQUE</v>
      </c>
      <c r="CH16">
        <f t="shared" ca="1" si="43"/>
        <v>18</v>
      </c>
      <c r="CI16">
        <f t="shared" ca="1" si="44"/>
        <v>11</v>
      </c>
      <c r="CJ16" s="4" t="str">
        <f t="shared" ca="1" si="45"/>
        <v>CIMENT</v>
      </c>
      <c r="CL16" s="6" t="str">
        <f>IF('Analyse Plan de Gamme'!$BJ16=0,N_D,'Analyse Plan de Gamme'!$BJ16)</f>
        <v>LISSE</v>
      </c>
      <c r="CM16" t="b">
        <f>ISNA(MATCH(CL16,CL$1:CL15,0))</f>
        <v>0</v>
      </c>
      <c r="CN16">
        <f t="shared" ca="1" si="46"/>
        <v>21</v>
      </c>
      <c r="CO16" t="str">
        <f t="shared" ca="1" si="47"/>
        <v>L19C91:L1048576C91</v>
      </c>
      <c r="CP16" t="b">
        <f t="shared" ca="1" si="180"/>
        <v>1</v>
      </c>
      <c r="CQ16" t="str">
        <f t="shared" ca="1" si="48"/>
        <v xml:space="preserve"> ... </v>
      </c>
      <c r="CR16">
        <f t="shared" ca="1" si="49"/>
        <v>1</v>
      </c>
      <c r="CS16">
        <f t="shared" ca="1" si="50"/>
        <v>13</v>
      </c>
      <c r="CT16" s="4" t="str">
        <f t="shared" ca="1" si="51"/>
        <v>STRUCTURE</v>
      </c>
      <c r="CV16" s="6" t="str">
        <f>IF('Analyse Plan de Gamme'!$BK16=0,N_D,'Analyse Plan de Gamme'!$BK16)</f>
        <v>R9</v>
      </c>
      <c r="CW16" t="b">
        <f>ISNA(MATCH(CV16,CV$1:CV15,0))</f>
        <v>1</v>
      </c>
      <c r="CX16">
        <f t="shared" ca="1" si="52"/>
        <v>108</v>
      </c>
      <c r="CY16" t="str">
        <f t="shared" ca="1" si="53"/>
        <v>L108C101:L1048576C101</v>
      </c>
      <c r="CZ16" t="b">
        <f t="shared" ca="1" si="181"/>
        <v>1</v>
      </c>
      <c r="DA16" t="str">
        <f t="shared" ca="1" si="54"/>
        <v>N.R</v>
      </c>
      <c r="DB16">
        <f t="shared" ca="1" si="55"/>
        <v>2</v>
      </c>
      <c r="DC16">
        <f t="shared" ca="1" si="56"/>
        <v>14</v>
      </c>
      <c r="DD16" s="4" t="str">
        <f t="shared" ca="1" si="57"/>
        <v>R9</v>
      </c>
      <c r="DF16" s="6" t="str">
        <f>IF('Analyse Plan de Gamme'!$BL16=0,N_D,'Analyse Plan de Gamme'!$BL16)</f>
        <v xml:space="preserve"> ... </v>
      </c>
      <c r="DG16" t="b">
        <f>ISNA(MATCH(DF16,DF$1:DF15,0))</f>
        <v>0</v>
      </c>
      <c r="DH16" t="e">
        <f t="shared" ca="1" si="58"/>
        <v>#N/A</v>
      </c>
      <c r="DI16" t="str">
        <f t="shared" ca="1" si="59"/>
        <v>L109C111:L1048576C111</v>
      </c>
      <c r="DJ16" t="b">
        <f t="shared" ca="1" si="182"/>
        <v>0</v>
      </c>
      <c r="DK16" t="str">
        <f t="shared" ca="1" si="60"/>
        <v>ÿ</v>
      </c>
      <c r="DL16">
        <f t="shared" ca="1" si="61"/>
        <v>1048576</v>
      </c>
      <c r="DM16" t="e">
        <f t="shared" ca="1" si="62"/>
        <v>#N/A</v>
      </c>
      <c r="DN16" s="4" t="str">
        <f t="shared" ca="1" si="63"/>
        <v/>
      </c>
      <c r="DP16" s="43">
        <f>'Analyse Plan de Gamme'!$BM16</f>
        <v>7</v>
      </c>
      <c r="DQ16" t="b">
        <f>ISNA(MATCH(DP16,DP$1:DP15,0))</f>
        <v>1</v>
      </c>
      <c r="DR16">
        <f t="shared" ca="1" si="64"/>
        <v>16</v>
      </c>
      <c r="DS16" t="str">
        <f t="shared" ca="1" si="65"/>
        <v>L16C121:L1048576C121</v>
      </c>
      <c r="DT16" t="b">
        <f t="shared" ca="1" si="183"/>
        <v>1</v>
      </c>
      <c r="DU16">
        <f t="shared" ca="1" si="66"/>
        <v>7</v>
      </c>
      <c r="DV16">
        <f t="shared" ca="1" si="67"/>
        <v>3</v>
      </c>
      <c r="DW16">
        <f t="shared" ca="1" si="68"/>
        <v>14</v>
      </c>
      <c r="DX16" s="4">
        <f t="shared" ca="1" si="69"/>
        <v>8.5</v>
      </c>
      <c r="DZ16" s="6" t="str">
        <f>IF('Analyse Plan de Gamme'!$BO16=0,N_D,'Analyse Plan de Gamme'!$BO16)</f>
        <v>IVOIRE</v>
      </c>
      <c r="EA16" t="b">
        <f>ISNA(MATCH(DZ16,DZ$1:DZ15,0))</f>
        <v>1</v>
      </c>
      <c r="EB16">
        <f t="shared" ca="1" si="70"/>
        <v>17</v>
      </c>
      <c r="EC16" t="str">
        <f t="shared" ca="1" si="71"/>
        <v>L17C131:L1048576C131</v>
      </c>
      <c r="ED16" t="b">
        <f t="shared" ca="1" si="184"/>
        <v>1</v>
      </c>
      <c r="EE16" t="str">
        <f t="shared" ca="1" si="72"/>
        <v>GRIS</v>
      </c>
      <c r="EF16">
        <f t="shared" ca="1" si="73"/>
        <v>14</v>
      </c>
      <c r="EG16">
        <f t="shared" ca="1" si="74"/>
        <v>13</v>
      </c>
      <c r="EH16" s="4" t="str">
        <f t="shared" ca="1" si="75"/>
        <v>BEIGE ROSE</v>
      </c>
      <c r="EJ16" s="6" t="str">
        <f>IF('Analyse Plan de Gamme'!$BP16=0,N_D,'Analyse Plan de Gamme'!$BP16)</f>
        <v>CLAIR</v>
      </c>
      <c r="EK16" t="b">
        <f>ISNA(MATCH(EJ16,EJ$1:EJ15,0))</f>
        <v>0</v>
      </c>
      <c r="EL16" t="e">
        <f t="shared" ca="1" si="76"/>
        <v>#N/A</v>
      </c>
      <c r="EM16" t="e">
        <f t="shared" ca="1" si="77"/>
        <v>#N/A</v>
      </c>
      <c r="EN16" t="b">
        <f t="shared" ca="1" si="185"/>
        <v>0</v>
      </c>
      <c r="EO16" t="str">
        <f t="shared" ca="1" si="78"/>
        <v>ÿ</v>
      </c>
      <c r="EP16">
        <f t="shared" ca="1" si="79"/>
        <v>1048576</v>
      </c>
      <c r="EQ16" t="e">
        <f t="shared" ca="1" si="80"/>
        <v>#N/A</v>
      </c>
      <c r="ER16" s="4" t="str">
        <f t="shared" ca="1" si="81"/>
        <v/>
      </c>
      <c r="ET16" s="6" t="str">
        <f>IF('Analyse Plan de Gamme'!$BQ16=0,N_D,'Analyse Plan de Gamme'!$BQ16)</f>
        <v>FAIBLE</v>
      </c>
      <c r="EU16" t="b">
        <f>ISNA(MATCH(ET16,ET$1:ET15,0))</f>
        <v>0</v>
      </c>
      <c r="EV16" t="e">
        <f t="shared" ca="1" si="82"/>
        <v>#N/A</v>
      </c>
      <c r="EW16" t="str">
        <f t="shared" ca="1" si="83"/>
        <v>L22C151:L1048576C151</v>
      </c>
      <c r="EX16" t="b">
        <f t="shared" ca="1" si="186"/>
        <v>0</v>
      </c>
      <c r="EY16" t="str">
        <f t="shared" ca="1" si="84"/>
        <v>ÿ</v>
      </c>
      <c r="EZ16">
        <f t="shared" ca="1" si="85"/>
        <v>1048576</v>
      </c>
      <c r="FA16" t="e">
        <f t="shared" ca="1" si="86"/>
        <v>#N/A</v>
      </c>
      <c r="FB16" s="4" t="str">
        <f t="shared" ca="1" si="87"/>
        <v/>
      </c>
      <c r="FD16" s="6" t="str">
        <f>IF('Analyse Plan de Gamme'!$BR16=0,N_D,'Analyse Plan de Gamme'!$BR16)</f>
        <v>SATIN</v>
      </c>
      <c r="FE16" t="b">
        <f>ISNA(MATCH(FD16,FD$1:FD15,0))</f>
        <v>0</v>
      </c>
      <c r="FF16">
        <f t="shared" ca="1" si="88"/>
        <v>108</v>
      </c>
      <c r="FG16" t="str">
        <f t="shared" ca="1" si="89"/>
        <v>L22C161:L1048576C161</v>
      </c>
      <c r="FH16" t="b">
        <f t="shared" ca="1" si="187"/>
        <v>1</v>
      </c>
      <c r="FI16" t="str">
        <f t="shared" ca="1" si="90"/>
        <v>GLOCY</v>
      </c>
      <c r="FJ16">
        <f t="shared" ca="1" si="91"/>
        <v>4</v>
      </c>
      <c r="FK16">
        <f t="shared" ca="1" si="92"/>
        <v>12</v>
      </c>
      <c r="FL16" s="4" t="str">
        <f t="shared" ca="1" si="93"/>
        <v>MAT</v>
      </c>
      <c r="FN16" s="6" t="str">
        <f>IF('Analyse Plan de Gamme'!$BT16=0,N_D,'Analyse Plan de Gamme'!$BT16)</f>
        <v>DROIT</v>
      </c>
      <c r="FO16" t="b">
        <f>ISNA(MATCH(FN16,FN$1:FN15,0))</f>
        <v>0</v>
      </c>
      <c r="FP16">
        <f t="shared" ca="1" si="94"/>
        <v>108</v>
      </c>
      <c r="FQ16" t="str">
        <f t="shared" ca="1" si="95"/>
        <v>L108C171:L1048576C171</v>
      </c>
      <c r="FR16" t="b">
        <f t="shared" ca="1" si="188"/>
        <v>1</v>
      </c>
      <c r="FS16" t="str">
        <f t="shared" ca="1" si="96"/>
        <v>EMBOITABLE</v>
      </c>
      <c r="FT16">
        <f t="shared" ca="1" si="97"/>
        <v>3</v>
      </c>
      <c r="FU16">
        <f t="shared" ca="1" si="98"/>
        <v>15</v>
      </c>
      <c r="FV16" s="4" t="str">
        <f t="shared" ca="1" si="99"/>
        <v>RECTIFIE</v>
      </c>
      <c r="FX16" s="6" t="str">
        <f>IF('Analyse Plan de Gamme'!$BU16=0,N_D,'Analyse Plan de Gamme'!$BU16)</f>
        <v>NUAGE</v>
      </c>
      <c r="FY16" t="b">
        <f>ISNA(MATCH(FX16,FX$1:FX15,0))</f>
        <v>1</v>
      </c>
      <c r="FZ16">
        <f t="shared" ca="1" si="100"/>
        <v>21</v>
      </c>
      <c r="GA16" t="str">
        <f t="shared" ca="1" si="101"/>
        <v>L21C181:L1048576C181</v>
      </c>
      <c r="GB16" t="b">
        <f t="shared" ca="1" si="189"/>
        <v>1</v>
      </c>
      <c r="GC16" t="str">
        <f t="shared" ca="1" si="102"/>
        <v xml:space="preserve"> ... </v>
      </c>
      <c r="GD16">
        <f t="shared" ca="1" si="103"/>
        <v>1</v>
      </c>
      <c r="GE16">
        <f t="shared" ca="1" si="104"/>
        <v>15</v>
      </c>
      <c r="GF16" s="4" t="str">
        <f t="shared" ca="1" si="105"/>
        <v>FAUX UNI</v>
      </c>
      <c r="GH16" s="6" t="str">
        <f>IF('Analyse Plan de Gamme'!$BW16=0,N_D,'Analyse Plan de Gamme'!$BW16)</f>
        <v>BASIC</v>
      </c>
      <c r="GI16" t="b">
        <f>ISNA(MATCH(GH16,GH$1:GH15,0))</f>
        <v>0</v>
      </c>
      <c r="GJ16" t="e">
        <f t="shared" ca="1" si="106"/>
        <v>#N/A</v>
      </c>
      <c r="GK16" t="str">
        <f t="shared" ca="1" si="107"/>
        <v>L22C191:L1048576C191</v>
      </c>
      <c r="GL16" t="b">
        <f t="shared" ca="1" si="190"/>
        <v>0</v>
      </c>
      <c r="GM16" t="str">
        <f t="shared" ca="1" si="108"/>
        <v>ÿ</v>
      </c>
      <c r="GN16">
        <f t="shared" ca="1" si="109"/>
        <v>1048576</v>
      </c>
      <c r="GO16" t="e">
        <f t="shared" ca="1" si="110"/>
        <v>#N/A</v>
      </c>
      <c r="GP16" s="4" t="str">
        <f t="shared" ca="1" si="111"/>
        <v/>
      </c>
      <c r="GR16" s="6" t="str">
        <f>IF('Analyse Plan de Gamme'!$BX16=0,N_D,'Analyse Plan de Gamme'!$BX16)</f>
        <v>CHANTIER PUBLIC STOCK</v>
      </c>
      <c r="GS16" t="b">
        <f>ISNA(MATCH(GR16,GR$1:GR15,0))</f>
        <v>0</v>
      </c>
      <c r="GT16">
        <f t="shared" ca="1" si="112"/>
        <v>21</v>
      </c>
      <c r="GU16" t="str">
        <f t="shared" ca="1" si="113"/>
        <v>L20C201:L1048576C201</v>
      </c>
      <c r="GV16" t="b">
        <f t="shared" ca="1" si="191"/>
        <v>1</v>
      </c>
      <c r="GW16" t="str">
        <f t="shared" ca="1" si="114"/>
        <v xml:space="preserve"> ... </v>
      </c>
      <c r="GX16">
        <f t="shared" ca="1" si="115"/>
        <v>1</v>
      </c>
      <c r="GY16">
        <f t="shared" ca="1" si="116"/>
        <v>15</v>
      </c>
      <c r="GZ16" s="4" t="str">
        <f t="shared" ca="1" si="117"/>
        <v>PRESCRIPEUR</v>
      </c>
      <c r="HG16" s="44">
        <f>'Analyse Plan de Gamme'!$K16</f>
        <v>34000</v>
      </c>
      <c r="HH16" s="44">
        <f>'Analyse Plan de Gamme'!$L16</f>
        <v>476000</v>
      </c>
      <c r="HI16" s="50">
        <f t="shared" si="395"/>
        <v>0.3</v>
      </c>
      <c r="HK16" t="b">
        <f>ABS('Analyse Plan de Gamme'!$C16)&gt;1</f>
        <v>1</v>
      </c>
      <c r="HL16" s="43">
        <f t="shared" ca="1" si="192"/>
        <v>476000.00160000002</v>
      </c>
      <c r="HM16" t="b">
        <f ca="1">AND(ISNA(MATCH(HL16,HL$1:HL15,0)),HL16&gt;1,$HK16)</f>
        <v>1</v>
      </c>
      <c r="HN16">
        <f t="shared" ca="1" si="118"/>
        <v>16</v>
      </c>
      <c r="HO16" t="str">
        <f t="shared" ca="1" si="119"/>
        <v>L16C221:L1048576C221</v>
      </c>
      <c r="HP16" t="b">
        <f t="shared" ca="1" si="193"/>
        <v>1</v>
      </c>
      <c r="HQ16">
        <f t="shared" ca="1" si="120"/>
        <v>476000.00160000002</v>
      </c>
      <c r="HR16">
        <f t="shared" ca="1" si="121"/>
        <v>4</v>
      </c>
      <c r="HS16">
        <f t="shared" ca="1" si="194"/>
        <v>15</v>
      </c>
      <c r="HT16" s="4">
        <f t="shared" ca="1" si="195"/>
        <v>283000.00150000001</v>
      </c>
      <c r="HU16">
        <f ca="1">SUM($HT$10:$HT16)</f>
        <v>3429500.0090999994</v>
      </c>
      <c r="HV16" s="45">
        <f t="shared" ca="1" si="196"/>
        <v>0.87353540386148776</v>
      </c>
      <c r="HW16" t="b">
        <f t="shared" ca="1" si="396"/>
        <v>0</v>
      </c>
      <c r="HX16" t="b">
        <f t="shared" ca="1" si="197"/>
        <v>0</v>
      </c>
      <c r="ID16" s="60">
        <f>IF($HK16,'Analyse Plan de Gamme'!$K16)</f>
        <v>34000</v>
      </c>
      <c r="IE16">
        <f>IF($HK16,'Analyse Plan de Gamme'!$L16)</f>
        <v>476000</v>
      </c>
      <c r="IF16" s="52" t="str">
        <f t="shared" si="198"/>
        <v>HORS GAMME</v>
      </c>
      <c r="IG16" t="b">
        <f>ISNA(MATCH(IF16,IF$1:IF15,0))</f>
        <v>1</v>
      </c>
      <c r="IH16" t="e">
        <f t="shared" ca="1" si="199"/>
        <v>#N/A</v>
      </c>
      <c r="II16" t="e">
        <f t="shared" ca="1" si="200"/>
        <v>#N/A</v>
      </c>
      <c r="IJ16" t="b">
        <f t="shared" ca="1" si="201"/>
        <v>0</v>
      </c>
      <c r="IK16" t="str">
        <f t="shared" ca="1" si="202"/>
        <v>ÿ</v>
      </c>
      <c r="IL16">
        <f t="shared" ca="1" si="203"/>
        <v>0</v>
      </c>
      <c r="IM16">
        <f t="shared" ca="1" si="204"/>
        <v>0</v>
      </c>
      <c r="IN16" s="54">
        <f t="shared" ca="1" si="125"/>
        <v>1.6000000000000001E-3</v>
      </c>
      <c r="IO16">
        <f t="shared" ca="1" si="126"/>
        <v>1048576</v>
      </c>
      <c r="IP16" t="e">
        <f t="shared" ca="1" si="205"/>
        <v>#N/A</v>
      </c>
      <c r="IQ16" t="str">
        <f t="shared" ca="1" si="206"/>
        <v/>
      </c>
      <c r="IR16" t="str">
        <f t="shared" ca="1" si="207"/>
        <v/>
      </c>
      <c r="IZ16" s="52" t="str">
        <f t="shared" si="129"/>
        <v>GCE TM</v>
      </c>
      <c r="JA16" t="b">
        <f>ISNA(MATCH(IZ16,IZ$1:IZ15,0))</f>
        <v>0</v>
      </c>
      <c r="JB16" t="e">
        <f t="shared" ca="1" si="130"/>
        <v>#N/A</v>
      </c>
      <c r="JC16" t="str">
        <f t="shared" ca="1" si="131"/>
        <v>L21C261:L1048576C261</v>
      </c>
      <c r="JD16" t="b">
        <f t="shared" ca="1" si="208"/>
        <v>0</v>
      </c>
      <c r="JE16" t="str">
        <f t="shared" ca="1" si="132"/>
        <v>ÿ</v>
      </c>
      <c r="JF16">
        <f t="shared" ca="1" si="209"/>
        <v>0</v>
      </c>
      <c r="JG16">
        <f t="shared" ca="1" si="210"/>
        <v>0</v>
      </c>
      <c r="JH16" s="54">
        <f t="shared" ca="1" si="133"/>
        <v>1.6000000000000001E-3</v>
      </c>
      <c r="JI16">
        <f t="shared" ca="1" si="134"/>
        <v>1048576</v>
      </c>
      <c r="JJ16" t="e">
        <f t="shared" ca="1" si="135"/>
        <v>#N/A</v>
      </c>
      <c r="JK16" t="str">
        <f ca="1">IF(JD16,INDEX(JE:JE,JJ16),"")</f>
        <v/>
      </c>
      <c r="JL16" t="str">
        <f t="shared" ca="1" si="211"/>
        <v/>
      </c>
      <c r="JT16" s="52" t="str">
        <f t="shared" si="137"/>
        <v>BIa (E&lt;0.5%)</v>
      </c>
      <c r="JU16" t="b">
        <f>ISNA(MATCH(JT16,JT$1:JT15,0))</f>
        <v>0</v>
      </c>
      <c r="JV16" t="e">
        <f t="shared" ca="1" si="138"/>
        <v>#N/A</v>
      </c>
      <c r="JW16" t="e">
        <f t="shared" ca="1" si="139"/>
        <v>#N/A</v>
      </c>
      <c r="JX16" t="b">
        <f t="shared" ca="1" si="212"/>
        <v>0</v>
      </c>
      <c r="JY16" t="str">
        <f t="shared" ca="1" si="140"/>
        <v>ÿ</v>
      </c>
      <c r="JZ16">
        <f t="shared" ca="1" si="213"/>
        <v>0</v>
      </c>
      <c r="KA16">
        <f t="shared" ca="1" si="214"/>
        <v>0</v>
      </c>
      <c r="KB16" s="54">
        <f t="shared" ca="1" si="141"/>
        <v>1.6000000000000001E-3</v>
      </c>
      <c r="KC16">
        <f t="shared" ca="1" si="142"/>
        <v>1048576</v>
      </c>
      <c r="KD16" t="e">
        <f t="shared" ca="1" si="143"/>
        <v>#N/A</v>
      </c>
      <c r="KE16" t="str">
        <f ca="1">IF(JX16,INDEX(JY:JY,KD16),"")</f>
        <v/>
      </c>
      <c r="KF16" t="str">
        <f t="shared" ca="1" si="215"/>
        <v/>
      </c>
      <c r="KN16" s="52" t="str">
        <f t="shared" si="145"/>
        <v>PEI V</v>
      </c>
      <c r="KO16" t="b">
        <f>ISNA(MATCH(KN16,KN$1:KN15,0))</f>
        <v>1</v>
      </c>
      <c r="KP16" t="e">
        <f t="shared" ca="1" si="146"/>
        <v>#N/A</v>
      </c>
      <c r="KQ16" t="str">
        <f t="shared" ca="1" si="147"/>
        <v>L17C301:L1048576C301</v>
      </c>
      <c r="KR16" t="b">
        <f t="shared" ca="1" si="216"/>
        <v>0</v>
      </c>
      <c r="KS16" t="str">
        <f t="shared" ca="1" si="148"/>
        <v>ÿ</v>
      </c>
      <c r="KT16">
        <f t="shared" ca="1" si="217"/>
        <v>0</v>
      </c>
      <c r="KU16">
        <f t="shared" ca="1" si="218"/>
        <v>0</v>
      </c>
      <c r="KV16" s="54">
        <f t="shared" ca="1" si="149"/>
        <v>1.6000000000000001E-3</v>
      </c>
      <c r="KW16">
        <f t="shared" ca="1" si="150"/>
        <v>1048576</v>
      </c>
      <c r="KX16" t="e">
        <f t="shared" ca="1" si="151"/>
        <v>#N/A</v>
      </c>
      <c r="KY16" t="str">
        <f ca="1">IF(KR16,INDEX(KS:KS,KX16),"")</f>
        <v/>
      </c>
      <c r="KZ16" t="str">
        <f t="shared" ca="1" si="153"/>
        <v/>
      </c>
      <c r="LH16" s="52" t="str">
        <f t="shared" si="219"/>
        <v>U3 P3</v>
      </c>
      <c r="LI16" t="b">
        <f>ISNA(MATCH(LH16,LH$1:LH15,0))</f>
        <v>0</v>
      </c>
      <c r="LJ16" t="e">
        <f t="shared" ca="1" si="220"/>
        <v>#N/A</v>
      </c>
      <c r="LK16" t="e">
        <f t="shared" ca="1" si="221"/>
        <v>#N/A</v>
      </c>
      <c r="LL16" t="b">
        <f t="shared" ca="1" si="222"/>
        <v>0</v>
      </c>
      <c r="LM16" t="str">
        <f t="shared" ca="1" si="223"/>
        <v>ÿ</v>
      </c>
      <c r="LN16">
        <f t="shared" ca="1" si="224"/>
        <v>0</v>
      </c>
      <c r="LO16">
        <f t="shared" ca="1" si="225"/>
        <v>0</v>
      </c>
      <c r="LP16" s="54">
        <f t="shared" ca="1" si="226"/>
        <v>1.6000000000000001E-3</v>
      </c>
      <c r="LQ16">
        <f t="shared" ca="1" si="227"/>
        <v>1048576</v>
      </c>
      <c r="LR16" t="e">
        <f t="shared" ca="1" si="228"/>
        <v>#N/A</v>
      </c>
      <c r="LS16" t="str">
        <f ca="1">IF(LL16,INDEX(LM:LM,LR16),"")</f>
        <v/>
      </c>
      <c r="LT16" t="str">
        <f t="shared" ca="1" si="230"/>
        <v/>
      </c>
      <c r="MB16" s="52" t="str">
        <f t="shared" si="154"/>
        <v>45X45</v>
      </c>
      <c r="MC16" t="b">
        <f>ISNA(MATCH(MB16,MB$1:MB15,0))</f>
        <v>0</v>
      </c>
      <c r="MD16">
        <f t="shared" ca="1" si="231"/>
        <v>18</v>
      </c>
      <c r="ME16" t="str">
        <f t="shared" ca="1" si="232"/>
        <v>L18C341:L1048576C341</v>
      </c>
      <c r="MF16" t="b">
        <f t="shared" ca="1" si="233"/>
        <v>1</v>
      </c>
      <c r="MG16" t="str">
        <f t="shared" ca="1" si="234"/>
        <v>15X60</v>
      </c>
      <c r="MH16">
        <f t="shared" ca="1" si="235"/>
        <v>1650</v>
      </c>
      <c r="MI16">
        <f t="shared" ca="1" si="236"/>
        <v>28000</v>
      </c>
      <c r="MJ16" s="54">
        <f t="shared" ca="1" si="237"/>
        <v>28000.0016</v>
      </c>
      <c r="MK16">
        <f t="shared" ca="1" si="238"/>
        <v>8</v>
      </c>
      <c r="ML16">
        <f t="shared" ca="1" si="239"/>
        <v>17</v>
      </c>
      <c r="MM16" t="str">
        <f ca="1">IF(MF16,INDEX(MG:MG,ML16),"")</f>
        <v>45X90</v>
      </c>
      <c r="MN16">
        <f t="shared" ca="1" si="241"/>
        <v>180000.00169999999</v>
      </c>
      <c r="MV16" s="52" t="str">
        <f t="shared" si="155"/>
        <v>SOL INT</v>
      </c>
      <c r="MW16" t="b">
        <f>ISNA(MATCH(MV16,MV$1:MV15,0))</f>
        <v>0</v>
      </c>
      <c r="MX16">
        <f t="shared" ca="1" si="242"/>
        <v>19</v>
      </c>
      <c r="MY16" t="str">
        <f t="shared" ca="1" si="243"/>
        <v>L19C361:L1048576C361</v>
      </c>
      <c r="MZ16" t="b">
        <f t="shared" ca="1" si="244"/>
        <v>1</v>
      </c>
      <c r="NA16" t="str">
        <f t="shared" ca="1" si="245"/>
        <v>SOL INT+EXT COUVERT</v>
      </c>
      <c r="NB16">
        <f t="shared" ca="1" si="246"/>
        <v>7800</v>
      </c>
      <c r="NC16">
        <f t="shared" ca="1" si="247"/>
        <v>180000</v>
      </c>
      <c r="ND16" s="54">
        <f t="shared" ca="1" si="248"/>
        <v>180000.00159999999</v>
      </c>
      <c r="NE16">
        <f t="shared" ca="1" si="249"/>
        <v>5</v>
      </c>
      <c r="NF16">
        <f t="shared" ca="1" si="250"/>
        <v>15</v>
      </c>
      <c r="NG16" t="str">
        <f ca="1">IF(MZ16,INDEX(NA:NA,NF16),"")</f>
        <v>SOL EXTERIEUR NON COUVERT</v>
      </c>
      <c r="NH16">
        <f t="shared" ca="1" si="252"/>
        <v>28000.001499999998</v>
      </c>
      <c r="NP16" s="52" t="str">
        <f t="shared" si="156"/>
        <v>BETON</v>
      </c>
      <c r="NQ16" t="b">
        <f>ISNA(MATCH(NP16,NP$1:NP15,0))</f>
        <v>1</v>
      </c>
      <c r="NR16">
        <f t="shared" ca="1" si="253"/>
        <v>18</v>
      </c>
      <c r="NS16" t="str">
        <f t="shared" ca="1" si="254"/>
        <v>L17C381:L1048576C381</v>
      </c>
      <c r="NT16" t="b">
        <f t="shared" ca="1" si="255"/>
        <v>1</v>
      </c>
      <c r="NU16" t="str">
        <f t="shared" ca="1" si="256"/>
        <v>RUSTIQUE</v>
      </c>
      <c r="NV16">
        <f t="shared" ca="1" si="257"/>
        <v>1650</v>
      </c>
      <c r="NW16">
        <f t="shared" ca="1" si="258"/>
        <v>28000</v>
      </c>
      <c r="NX16" s="54">
        <f t="shared" ca="1" si="259"/>
        <v>28000.0016</v>
      </c>
      <c r="NY16">
        <f t="shared" ca="1" si="260"/>
        <v>7</v>
      </c>
      <c r="NZ16">
        <f t="shared" ca="1" si="261"/>
        <v>13</v>
      </c>
      <c r="OA16" t="str">
        <f ca="1">IF(NT16,INDEX(NU:NU,NZ16),"")</f>
        <v>UNI</v>
      </c>
      <c r="OB16">
        <f t="shared" ca="1" si="263"/>
        <v>52500.001300000004</v>
      </c>
      <c r="OJ16" s="52" t="str">
        <f t="shared" si="157"/>
        <v>LISSE</v>
      </c>
      <c r="OK16" t="b">
        <f>ISNA(MATCH(OJ16,OJ$1:OJ15,0))</f>
        <v>0</v>
      </c>
      <c r="OL16" t="e">
        <f t="shared" ca="1" si="264"/>
        <v>#N/A</v>
      </c>
      <c r="OM16" t="str">
        <f t="shared" ca="1" si="265"/>
        <v>L19C401:L1048576C401</v>
      </c>
      <c r="ON16" t="b">
        <f t="shared" ca="1" si="266"/>
        <v>0</v>
      </c>
      <c r="OO16" t="str">
        <f t="shared" ca="1" si="267"/>
        <v>ÿ</v>
      </c>
      <c r="OP16">
        <f t="shared" ca="1" si="268"/>
        <v>0</v>
      </c>
      <c r="OQ16">
        <f t="shared" ca="1" si="269"/>
        <v>0</v>
      </c>
      <c r="OR16" s="54">
        <f t="shared" ca="1" si="270"/>
        <v>1.6000000000000001E-3</v>
      </c>
      <c r="OS16">
        <f t="shared" ca="1" si="271"/>
        <v>1048576</v>
      </c>
      <c r="OT16" t="e">
        <f t="shared" ca="1" si="272"/>
        <v>#N/A</v>
      </c>
      <c r="OU16" t="str">
        <f ca="1">IF(ON16,INDEX(OO:OO,OT16),"")</f>
        <v/>
      </c>
      <c r="OV16" t="str">
        <f t="shared" ca="1" si="274"/>
        <v/>
      </c>
      <c r="PD16" s="52" t="str">
        <f t="shared" si="158"/>
        <v>R9</v>
      </c>
      <c r="PE16" t="b">
        <f>ISNA(MATCH(PD16,PD$1:PD15,0))</f>
        <v>1</v>
      </c>
      <c r="PF16" t="e">
        <f t="shared" ca="1" si="275"/>
        <v>#N/A</v>
      </c>
      <c r="PG16" t="e">
        <f t="shared" ca="1" si="276"/>
        <v>#N/A</v>
      </c>
      <c r="PH16" t="b">
        <f t="shared" ca="1" si="277"/>
        <v>0</v>
      </c>
      <c r="PI16" t="str">
        <f t="shared" ca="1" si="278"/>
        <v>ÿ</v>
      </c>
      <c r="PJ16">
        <f t="shared" ca="1" si="279"/>
        <v>0</v>
      </c>
      <c r="PK16">
        <f t="shared" ca="1" si="280"/>
        <v>0</v>
      </c>
      <c r="PL16" s="54">
        <f t="shared" ca="1" si="281"/>
        <v>1.6000000000000001E-3</v>
      </c>
      <c r="PM16">
        <f t="shared" ca="1" si="282"/>
        <v>1048576</v>
      </c>
      <c r="PN16" t="e">
        <f t="shared" ca="1" si="283"/>
        <v>#N/A</v>
      </c>
      <c r="PO16" t="str">
        <f ca="1">IF(PH16,INDEX(PI:PI,PN16),"")</f>
        <v/>
      </c>
      <c r="PP16" t="str">
        <f t="shared" ca="1" si="285"/>
        <v/>
      </c>
      <c r="PX16" s="52" t="str">
        <f t="shared" si="159"/>
        <v xml:space="preserve"> ... </v>
      </c>
      <c r="PY16" t="b">
        <f>ISNA(MATCH(PX16,PX$1:PX15,0))</f>
        <v>0</v>
      </c>
      <c r="PZ16" t="e">
        <f t="shared" ca="1" si="286"/>
        <v>#N/A</v>
      </c>
      <c r="QA16" t="e">
        <f t="shared" ca="1" si="287"/>
        <v>#N/A</v>
      </c>
      <c r="QB16" t="b">
        <f t="shared" ca="1" si="288"/>
        <v>0</v>
      </c>
      <c r="QC16" t="str">
        <f t="shared" ca="1" si="289"/>
        <v>ÿ</v>
      </c>
      <c r="QD16">
        <f t="shared" ca="1" si="290"/>
        <v>0</v>
      </c>
      <c r="QE16">
        <f t="shared" ca="1" si="291"/>
        <v>0</v>
      </c>
      <c r="QF16" s="54">
        <f t="shared" ca="1" si="292"/>
        <v>1.6000000000000001E-3</v>
      </c>
      <c r="QG16">
        <f t="shared" ca="1" si="293"/>
        <v>1048576</v>
      </c>
      <c r="QH16" t="e">
        <f t="shared" ca="1" si="294"/>
        <v>#N/A</v>
      </c>
      <c r="QI16" t="str">
        <f ca="1">IF(QB16,INDEX(QC:QC,QH16),"")</f>
        <v/>
      </c>
      <c r="QJ16" t="str">
        <f t="shared" ca="1" si="296"/>
        <v/>
      </c>
      <c r="QR16" s="52">
        <f t="shared" si="160"/>
        <v>7</v>
      </c>
      <c r="QS16" t="b">
        <f>ISNA(MATCH(QR16,QR$1:QR15,0))</f>
        <v>1</v>
      </c>
      <c r="QT16">
        <f t="shared" ca="1" si="297"/>
        <v>16</v>
      </c>
      <c r="QU16" t="str">
        <f t="shared" ca="1" si="298"/>
        <v>L16C461:L1048576C461</v>
      </c>
      <c r="QV16" t="b">
        <f t="shared" ca="1" si="299"/>
        <v>1</v>
      </c>
      <c r="QW16">
        <f t="shared" ca="1" si="300"/>
        <v>7</v>
      </c>
      <c r="QX16">
        <f t="shared" ca="1" si="301"/>
        <v>34000</v>
      </c>
      <c r="QY16">
        <f t="shared" ca="1" si="302"/>
        <v>476000</v>
      </c>
      <c r="QZ16" s="54">
        <f t="shared" ca="1" si="303"/>
        <v>476000.00160000002</v>
      </c>
      <c r="RA16">
        <f t="shared" ca="1" si="304"/>
        <v>3</v>
      </c>
      <c r="RB16">
        <f t="shared" ca="1" si="305"/>
        <v>14</v>
      </c>
      <c r="RC16">
        <f ca="1">IF(QV16,INDEX(QW:QW,RB16),"")</f>
        <v>8.5</v>
      </c>
      <c r="RD16">
        <f t="shared" ca="1" si="307"/>
        <v>236000.00140000001</v>
      </c>
      <c r="RL16" s="52" t="str">
        <f t="shared" si="161"/>
        <v>IVOIRE</v>
      </c>
      <c r="RM16" t="b">
        <f>ISNA(MATCH(RL16,RL$1:RL15,0))</f>
        <v>1</v>
      </c>
      <c r="RN16">
        <f t="shared" ca="1" si="308"/>
        <v>17</v>
      </c>
      <c r="RO16" t="str">
        <f t="shared" ca="1" si="309"/>
        <v>L17C481:L1048576C481</v>
      </c>
      <c r="RP16" t="b">
        <f t="shared" ca="1" si="310"/>
        <v>1</v>
      </c>
      <c r="RQ16" t="str">
        <f t="shared" ca="1" si="311"/>
        <v>GRIS</v>
      </c>
      <c r="RR16">
        <f t="shared" ca="1" si="312"/>
        <v>80000</v>
      </c>
      <c r="RS16">
        <f t="shared" ca="1" si="313"/>
        <v>1150000</v>
      </c>
      <c r="RT16" s="54">
        <f t="shared" ca="1" si="314"/>
        <v>1150000.0016000001</v>
      </c>
      <c r="RU16">
        <f t="shared" ca="1" si="315"/>
        <v>1</v>
      </c>
      <c r="RV16">
        <f t="shared" ca="1" si="316"/>
        <v>19</v>
      </c>
      <c r="RW16" t="str">
        <f ca="1">IF(RP16,INDEX(RQ:RQ,RV16),"")</f>
        <v>COULEUR PASTEL</v>
      </c>
      <c r="RX16">
        <f t="shared" ca="1" si="318"/>
        <v>310500.00189999997</v>
      </c>
      <c r="SF16" s="52" t="str">
        <f t="shared" si="162"/>
        <v>CLAIR</v>
      </c>
      <c r="SG16" t="b">
        <f>ISNA(MATCH(SF16,SF$1:SF15,0))</f>
        <v>0</v>
      </c>
      <c r="SH16" t="e">
        <f t="shared" ca="1" si="319"/>
        <v>#N/A</v>
      </c>
      <c r="SI16" t="e">
        <f t="shared" ca="1" si="320"/>
        <v>#N/A</v>
      </c>
      <c r="SJ16" t="b">
        <f t="shared" ca="1" si="321"/>
        <v>0</v>
      </c>
      <c r="SK16" t="str">
        <f t="shared" ca="1" si="322"/>
        <v>ÿ</v>
      </c>
      <c r="SL16">
        <f t="shared" ca="1" si="323"/>
        <v>0</v>
      </c>
      <c r="SM16">
        <f t="shared" ca="1" si="324"/>
        <v>0</v>
      </c>
      <c r="SN16" s="54">
        <f t="shared" ca="1" si="325"/>
        <v>1.6000000000000001E-3</v>
      </c>
      <c r="SO16">
        <f t="shared" ca="1" si="326"/>
        <v>1048576</v>
      </c>
      <c r="SP16" t="e">
        <f t="shared" ca="1" si="327"/>
        <v>#N/A</v>
      </c>
      <c r="SQ16" t="str">
        <f ca="1">IF(SJ16,INDEX(SK:SK,SP16),"")</f>
        <v/>
      </c>
      <c r="SR16" t="str">
        <f t="shared" ca="1" si="329"/>
        <v/>
      </c>
      <c r="SZ16" s="52" t="str">
        <f t="shared" si="163"/>
        <v>FAIBLE</v>
      </c>
      <c r="TA16" t="b">
        <f>ISNA(MATCH(SZ16,SZ$1:SZ15,0))</f>
        <v>0</v>
      </c>
      <c r="TB16" t="e">
        <f t="shared" ca="1" si="330"/>
        <v>#N/A</v>
      </c>
      <c r="TC16" t="e">
        <f t="shared" ca="1" si="331"/>
        <v>#N/A</v>
      </c>
      <c r="TD16" t="b">
        <f t="shared" ca="1" si="332"/>
        <v>0</v>
      </c>
      <c r="TE16" t="str">
        <f t="shared" ca="1" si="333"/>
        <v>ÿ</v>
      </c>
      <c r="TF16">
        <f t="shared" ca="1" si="334"/>
        <v>0</v>
      </c>
      <c r="TG16">
        <f t="shared" ca="1" si="335"/>
        <v>0</v>
      </c>
      <c r="TH16" s="54">
        <f t="shared" ca="1" si="336"/>
        <v>1.6000000000000001E-3</v>
      </c>
      <c r="TI16">
        <f t="shared" ca="1" si="337"/>
        <v>1048576</v>
      </c>
      <c r="TJ16" t="e">
        <f t="shared" ca="1" si="338"/>
        <v>#N/A</v>
      </c>
      <c r="TK16" t="str">
        <f ca="1">IF(TD16,INDEX(TE:TE,TJ16),"")</f>
        <v/>
      </c>
      <c r="TL16" t="str">
        <f t="shared" ca="1" si="340"/>
        <v/>
      </c>
      <c r="TT16" s="52" t="str">
        <f t="shared" si="164"/>
        <v>SATIN</v>
      </c>
      <c r="TU16" t="b">
        <f>ISNA(MATCH(TT16,TT$1:TT15,0))</f>
        <v>0</v>
      </c>
      <c r="TV16" t="e">
        <f t="shared" ca="1" si="341"/>
        <v>#N/A</v>
      </c>
      <c r="TW16" t="e">
        <f t="shared" ca="1" si="342"/>
        <v>#N/A</v>
      </c>
      <c r="TX16" t="b">
        <f t="shared" ca="1" si="343"/>
        <v>0</v>
      </c>
      <c r="TY16" t="str">
        <f t="shared" ca="1" si="344"/>
        <v>ÿ</v>
      </c>
      <c r="TZ16">
        <f t="shared" ca="1" si="345"/>
        <v>0</v>
      </c>
      <c r="UA16">
        <f t="shared" ca="1" si="346"/>
        <v>0</v>
      </c>
      <c r="UB16" s="54">
        <f t="shared" ca="1" si="347"/>
        <v>1.6000000000000001E-3</v>
      </c>
      <c r="UC16">
        <f t="shared" ca="1" si="348"/>
        <v>1048576</v>
      </c>
      <c r="UD16" t="e">
        <f t="shared" ca="1" si="349"/>
        <v>#N/A</v>
      </c>
      <c r="UE16" t="str">
        <f ca="1">IF(TX16,INDEX(TY:TY,UD16),"")</f>
        <v/>
      </c>
      <c r="UF16" t="str">
        <f t="shared" ca="1" si="351"/>
        <v/>
      </c>
      <c r="UN16" s="52" t="str">
        <f t="shared" si="165"/>
        <v>DROIT</v>
      </c>
      <c r="UO16" t="b">
        <f>ISNA(MATCH(UN16,UN$1:UN15,0))</f>
        <v>0</v>
      </c>
      <c r="UP16" t="e">
        <f t="shared" ca="1" si="352"/>
        <v>#N/A</v>
      </c>
      <c r="UQ16" t="e">
        <f t="shared" ca="1" si="353"/>
        <v>#N/A</v>
      </c>
      <c r="UR16" t="b">
        <f t="shared" ca="1" si="354"/>
        <v>0</v>
      </c>
      <c r="US16" t="str">
        <f t="shared" ca="1" si="355"/>
        <v>ÿ</v>
      </c>
      <c r="UT16">
        <f t="shared" ca="1" si="356"/>
        <v>0</v>
      </c>
      <c r="UU16">
        <f t="shared" ca="1" si="357"/>
        <v>0</v>
      </c>
      <c r="UV16" s="54">
        <f t="shared" ca="1" si="358"/>
        <v>1.6000000000000001E-3</v>
      </c>
      <c r="UW16">
        <f t="shared" ca="1" si="359"/>
        <v>1048576</v>
      </c>
      <c r="UX16" t="e">
        <f t="shared" ca="1" si="360"/>
        <v>#N/A</v>
      </c>
      <c r="UY16" t="str">
        <f ca="1">IF(UR16,INDEX(US:US,UX16),"")</f>
        <v/>
      </c>
      <c r="UZ16" t="str">
        <f t="shared" ca="1" si="362"/>
        <v/>
      </c>
      <c r="VH16" s="52" t="str">
        <f t="shared" si="166"/>
        <v>NUAGE</v>
      </c>
      <c r="VI16" t="b">
        <f>ISNA(MATCH(VH16,VH$1:VH15,0))</f>
        <v>1</v>
      </c>
      <c r="VJ16" t="e">
        <f t="shared" ca="1" si="363"/>
        <v>#N/A</v>
      </c>
      <c r="VK16" t="str">
        <f t="shared" ca="1" si="364"/>
        <v>L21C581:L1048576C581</v>
      </c>
      <c r="VL16" t="b">
        <f t="shared" ca="1" si="365"/>
        <v>0</v>
      </c>
      <c r="VM16" t="str">
        <f t="shared" ca="1" si="366"/>
        <v>ÿ</v>
      </c>
      <c r="VN16">
        <f t="shared" ca="1" si="367"/>
        <v>0</v>
      </c>
      <c r="VO16">
        <f t="shared" ca="1" si="368"/>
        <v>0</v>
      </c>
      <c r="VP16" s="54">
        <f t="shared" ca="1" si="369"/>
        <v>1.6000000000000001E-3</v>
      </c>
      <c r="VQ16">
        <f t="shared" ca="1" si="370"/>
        <v>1048576</v>
      </c>
      <c r="VR16" t="e">
        <f t="shared" ca="1" si="371"/>
        <v>#N/A</v>
      </c>
      <c r="VS16" t="str">
        <f ca="1">IF(VL16,INDEX(VM:VM,VR16),"")</f>
        <v/>
      </c>
      <c r="VT16" t="str">
        <f t="shared" ca="1" si="373"/>
        <v/>
      </c>
      <c r="WB16" s="52" t="str">
        <f t="shared" si="167"/>
        <v>BASIC</v>
      </c>
      <c r="WC16" t="b">
        <f>ISNA(MATCH(WB16,WB$1:WB15,0))</f>
        <v>0</v>
      </c>
      <c r="WD16" t="e">
        <f t="shared" ca="1" si="374"/>
        <v>#N/A</v>
      </c>
      <c r="WE16" t="e">
        <f t="shared" ca="1" si="375"/>
        <v>#N/A</v>
      </c>
      <c r="WF16" t="b">
        <f t="shared" ca="1" si="376"/>
        <v>0</v>
      </c>
      <c r="WG16" t="str">
        <f t="shared" ca="1" si="377"/>
        <v>ÿ</v>
      </c>
      <c r="WH16">
        <f t="shared" ca="1" si="378"/>
        <v>0</v>
      </c>
      <c r="WI16">
        <f t="shared" ca="1" si="379"/>
        <v>0</v>
      </c>
      <c r="WJ16" s="54">
        <f t="shared" ca="1" si="380"/>
        <v>1.6000000000000001E-3</v>
      </c>
      <c r="WK16">
        <f t="shared" ca="1" si="381"/>
        <v>1048576</v>
      </c>
      <c r="WL16" t="e">
        <f t="shared" ca="1" si="382"/>
        <v>#N/A</v>
      </c>
      <c r="WM16" t="str">
        <f ca="1">IF(WF16,INDEX(WG:WG,WL16),"")</f>
        <v/>
      </c>
      <c r="WN16" t="str">
        <f t="shared" ca="1" si="384"/>
        <v/>
      </c>
      <c r="WV16" s="52" t="str">
        <f t="shared" si="168"/>
        <v>CHANTIER PUBLIC STOCK</v>
      </c>
      <c r="WW16" t="b">
        <f>ISNA(MATCH(WV16,WV$1:WV15,0))</f>
        <v>0</v>
      </c>
      <c r="WX16" t="e">
        <f t="shared" ca="1" si="385"/>
        <v>#N/A</v>
      </c>
      <c r="WY16" t="str">
        <f t="shared" ca="1" si="386"/>
        <v>L20C621:L1048576C621</v>
      </c>
      <c r="WZ16" t="b">
        <f t="shared" ca="1" si="387"/>
        <v>0</v>
      </c>
      <c r="XA16" t="str">
        <f t="shared" ca="1" si="388"/>
        <v>ÿ</v>
      </c>
      <c r="XB16">
        <f t="shared" ca="1" si="389"/>
        <v>0</v>
      </c>
      <c r="XC16">
        <f t="shared" ca="1" si="390"/>
        <v>0</v>
      </c>
      <c r="XD16" s="54">
        <f t="shared" ca="1" si="391"/>
        <v>1.6000000000000001E-3</v>
      </c>
      <c r="XE16">
        <f t="shared" ca="1" si="392"/>
        <v>1048576</v>
      </c>
      <c r="XF16" t="e">
        <f t="shared" ca="1" si="393"/>
        <v>#N/A</v>
      </c>
      <c r="XG16" t="str">
        <f ca="1">IF(WZ16,INDEX(XA:XA,XF16),"")</f>
        <v/>
      </c>
      <c r="XH16" t="str">
        <f t="shared" ca="1" si="169"/>
        <v/>
      </c>
    </row>
    <row r="17" spans="1:632" x14ac:dyDescent="0.3">
      <c r="A17">
        <f t="shared" ca="1" si="170"/>
        <v>7</v>
      </c>
      <c r="J17" s="6" t="str">
        <f>IF('Analyse Plan de Gamme'!$N17=0,N_D,'Analyse Plan de Gamme'!$N17)</f>
        <v>EN GAMME</v>
      </c>
      <c r="K17" t="b">
        <f>ISNA(MATCH(J17,J$1:J16,0))</f>
        <v>0</v>
      </c>
      <c r="L17" t="e">
        <f t="shared" ca="1" si="0"/>
        <v>#N/A</v>
      </c>
      <c r="M17" t="e">
        <f t="shared" ca="1" si="1"/>
        <v>#N/A</v>
      </c>
      <c r="N17" t="b">
        <f t="shared" ca="1" si="171"/>
        <v>0</v>
      </c>
      <c r="O17" t="str">
        <f t="shared" ca="1" si="172"/>
        <v>ÿ</v>
      </c>
      <c r="P17">
        <f t="shared" ca="1" si="2"/>
        <v>1048576</v>
      </c>
      <c r="Q17" t="e">
        <f t="shared" ca="1" si="397"/>
        <v>#N/A</v>
      </c>
      <c r="R17" s="4" t="str">
        <f t="shared" ca="1" si="3"/>
        <v/>
      </c>
      <c r="T17" s="6" t="str">
        <f>IF('Analyse Plan de Gamme'!$P17=0,N_D,'Analyse Plan de Gamme'!$P17)</f>
        <v>GCD CM</v>
      </c>
      <c r="U17" t="b">
        <f>ISNA(MATCH(T17,T$1:T16,0))</f>
        <v>0</v>
      </c>
      <c r="V17">
        <f t="shared" ca="1" si="4"/>
        <v>104</v>
      </c>
      <c r="W17" t="str">
        <f t="shared" ca="1" si="5"/>
        <v>L22C21:L1048576C21</v>
      </c>
      <c r="X17" t="b">
        <f t="shared" ca="1" si="173"/>
        <v>1</v>
      </c>
      <c r="Y17" t="str">
        <f t="shared" ca="1" si="6"/>
        <v>GC PM</v>
      </c>
      <c r="Z17">
        <f t="shared" ca="1" si="7"/>
        <v>5</v>
      </c>
      <c r="AA17">
        <f t="shared" ca="1" si="8"/>
        <v>12</v>
      </c>
      <c r="AB17" s="4" t="str">
        <f t="shared" ca="1" si="9"/>
        <v>GCE</v>
      </c>
      <c r="AD17" s="6" t="str">
        <f>IF('Analyse Plan de Gamme'!$W17=0,N_D,'Analyse Plan de Gamme'!$W17)</f>
        <v>BIa (E&lt;0.5%)</v>
      </c>
      <c r="AE17" t="b">
        <f>ISNA(MATCH(AD17,AD$1:AD16,0))</f>
        <v>0</v>
      </c>
      <c r="AF17" t="e">
        <f t="shared" ca="1" si="10"/>
        <v>#N/A</v>
      </c>
      <c r="AG17" t="str">
        <f t="shared" ca="1" si="11"/>
        <v>L108C31:L1048576C31</v>
      </c>
      <c r="AH17" t="b">
        <f t="shared" ca="1" si="174"/>
        <v>0</v>
      </c>
      <c r="AI17" t="str">
        <f t="shared" ca="1" si="12"/>
        <v>ÿ</v>
      </c>
      <c r="AJ17">
        <f t="shared" ca="1" si="13"/>
        <v>1048576</v>
      </c>
      <c r="AK17" t="e">
        <f t="shared" ca="1" si="14"/>
        <v>#N/A</v>
      </c>
      <c r="AL17" s="4" t="str">
        <f t="shared" ca="1" si="15"/>
        <v/>
      </c>
      <c r="AN17" s="6" t="str">
        <f>IF('Analyse Plan de Gamme'!$AH17=0,N_D,'Analyse Plan de Gamme'!$AH17)</f>
        <v>Abrasion Profonde</v>
      </c>
      <c r="AO17" t="b">
        <f>ISNA(MATCH(AN17,AN$1:AN16,0))</f>
        <v>0</v>
      </c>
      <c r="AP17">
        <f t="shared" ca="1" si="16"/>
        <v>109</v>
      </c>
      <c r="AQ17" t="str">
        <f t="shared" ca="1" si="17"/>
        <v>L106C41:L1048576C41</v>
      </c>
      <c r="AR17" t="b">
        <f t="shared" ca="1" si="175"/>
        <v>1</v>
      </c>
      <c r="AS17" t="str">
        <f t="shared" ca="1" si="18"/>
        <v>N.R.</v>
      </c>
      <c r="AT17">
        <f t="shared" ca="1" si="19"/>
        <v>3</v>
      </c>
      <c r="AU17">
        <f t="shared" ca="1" si="20"/>
        <v>15</v>
      </c>
      <c r="AV17" s="4" t="str">
        <f t="shared" ca="1" si="21"/>
        <v>PEI V</v>
      </c>
      <c r="AX17" s="6" t="str">
        <f>IF('Analyse Plan de Gamme'!$AT17=0,N_D,'Analyse Plan de Gamme'!$AT17)</f>
        <v>U4 P3</v>
      </c>
      <c r="AY17" t="b">
        <f>ISNA(MATCH(AX17,AX$1:AX16,0))</f>
        <v>0</v>
      </c>
      <c r="AZ17" t="e">
        <f t="shared" ca="1" si="22"/>
        <v>#N/A</v>
      </c>
      <c r="BA17" t="str">
        <f t="shared" ca="1" si="23"/>
        <v>L109C51:L1048576C51</v>
      </c>
      <c r="BB17" t="b">
        <f t="shared" ca="1" si="176"/>
        <v>0</v>
      </c>
      <c r="BC17" t="str">
        <f t="shared" ca="1" si="24"/>
        <v>ÿ</v>
      </c>
      <c r="BD17">
        <f t="shared" ca="1" si="25"/>
        <v>1048576</v>
      </c>
      <c r="BE17" t="e">
        <f ca="1">MATCH($A17,BD:BD,0)</f>
        <v>#N/A</v>
      </c>
      <c r="BF17" s="4" t="str">
        <f ca="1">IF(BB17,INDEX(BC:BC,BE17),"")</f>
        <v/>
      </c>
      <c r="BH17" s="6" t="str">
        <f>IF('Analyse Plan de Gamme'!$BF17=0,N_D,'Analyse Plan de Gamme'!$BF17)</f>
        <v>60X60</v>
      </c>
      <c r="BI17" t="b">
        <f>ISNA(MATCH(BH17,BH$1:BH16,0))</f>
        <v>1</v>
      </c>
      <c r="BJ17">
        <f t="shared" ca="1" si="28"/>
        <v>19</v>
      </c>
      <c r="BK17" t="str">
        <f t="shared" ca="1" si="29"/>
        <v>L19C61:L1048576C61</v>
      </c>
      <c r="BL17" t="b">
        <f t="shared" ca="1" si="177"/>
        <v>1</v>
      </c>
      <c r="BM17" t="str">
        <f t="shared" ca="1" si="30"/>
        <v>45X90</v>
      </c>
      <c r="BN17">
        <f t="shared" ca="1" si="31"/>
        <v>29</v>
      </c>
      <c r="BO17">
        <f t="shared" ca="1" si="32"/>
        <v>21</v>
      </c>
      <c r="BP17" s="4" t="str">
        <f t="shared" ca="1" si="33"/>
        <v>15X15</v>
      </c>
      <c r="BR17" s="6" t="str">
        <f>IF('Analyse Plan de Gamme'!$BG17=0,N_D,'Analyse Plan de Gamme'!$BG17)</f>
        <v>SOL INT+EXT</v>
      </c>
      <c r="BS17" t="b">
        <f>ISNA(MATCH(BR17,BR$1:BR16,0))</f>
        <v>0</v>
      </c>
      <c r="BT17">
        <f t="shared" ca="1" si="34"/>
        <v>21</v>
      </c>
      <c r="BU17" t="str">
        <f t="shared" ca="1" si="35"/>
        <v>L20C71:L1048576C71</v>
      </c>
      <c r="BV17" t="b">
        <f t="shared" ca="1" si="178"/>
        <v>1</v>
      </c>
      <c r="BW17" t="str">
        <f t="shared" ca="1" si="36"/>
        <v xml:space="preserve"> ... </v>
      </c>
      <c r="BX17">
        <f t="shared" ca="1" si="37"/>
        <v>1</v>
      </c>
      <c r="BY17">
        <f t="shared" ca="1" si="38"/>
        <v>15</v>
      </c>
      <c r="BZ17" s="4" t="str">
        <f t="shared" ca="1" si="39"/>
        <v>SOL EXTERIEUR NON COUVERT</v>
      </c>
      <c r="CB17" s="6" t="str">
        <f>IF('Analyse Plan de Gamme'!$BH17=0,N_D,'Analyse Plan de Gamme'!$BH17)</f>
        <v>CIMENT</v>
      </c>
      <c r="CC17" t="b">
        <f>ISNA(MATCH(CB17,CB$1:CB16,0))</f>
        <v>0</v>
      </c>
      <c r="CD17">
        <f t="shared" ca="1" si="40"/>
        <v>20</v>
      </c>
      <c r="CE17" t="str">
        <f t="shared" ca="1" si="41"/>
        <v>L19C81:L1048576C81</v>
      </c>
      <c r="CF17" t="b">
        <f t="shared" ca="1" si="179"/>
        <v>1</v>
      </c>
      <c r="CG17" t="str">
        <f t="shared" ca="1" si="42"/>
        <v>BRIQUE BRIQUETTE</v>
      </c>
      <c r="CH17">
        <f t="shared" ca="1" si="43"/>
        <v>5</v>
      </c>
      <c r="CI17">
        <f t="shared" ca="1" si="44"/>
        <v>24</v>
      </c>
      <c r="CJ17" s="4" t="str">
        <f t="shared" ca="1" si="45"/>
        <v>CLASSIQUE</v>
      </c>
      <c r="CL17" s="6" t="str">
        <f>IF('Analyse Plan de Gamme'!$BJ17=0,N_D,'Analyse Plan de Gamme'!$BJ17)</f>
        <v>LISSE GRIP LEGER</v>
      </c>
      <c r="CM17" t="b">
        <f>ISNA(MATCH(CL17,CL$1:CL16,0))</f>
        <v>0</v>
      </c>
      <c r="CN17">
        <f t="shared" ca="1" si="46"/>
        <v>105</v>
      </c>
      <c r="CO17" t="str">
        <f t="shared" ca="1" si="47"/>
        <v>L22C91:L1048576C91</v>
      </c>
      <c r="CP17" t="b">
        <f t="shared" ca="1" si="180"/>
        <v>1</v>
      </c>
      <c r="CQ17" t="str">
        <f t="shared" ca="1" si="48"/>
        <v>LISSE PEAU D'ORANGE</v>
      </c>
      <c r="CR17">
        <f t="shared" ca="1" si="49"/>
        <v>5</v>
      </c>
      <c r="CS17">
        <f t="shared" ca="1" si="50"/>
        <v>14</v>
      </c>
      <c r="CT17" s="4" t="str">
        <f t="shared" ca="1" si="51"/>
        <v>STRUCTURE GRIP</v>
      </c>
      <c r="CV17" s="6" t="str">
        <f>IF('Analyse Plan de Gamme'!$BK17=0,N_D,'Analyse Plan de Gamme'!$BK17)</f>
        <v>R10</v>
      </c>
      <c r="CW17" t="b">
        <f>ISNA(MATCH(CV17,CV$1:CV16,0))</f>
        <v>0</v>
      </c>
      <c r="CX17" t="e">
        <f t="shared" ca="1" si="52"/>
        <v>#N/A</v>
      </c>
      <c r="CY17" t="str">
        <f t="shared" ca="1" si="53"/>
        <v>L109C101:L1048576C101</v>
      </c>
      <c r="CZ17" t="b">
        <f t="shared" ca="1" si="181"/>
        <v>0</v>
      </c>
      <c r="DA17" t="str">
        <f t="shared" ca="1" si="54"/>
        <v>ÿ</v>
      </c>
      <c r="DB17">
        <f t="shared" ca="1" si="55"/>
        <v>1048576</v>
      </c>
      <c r="DC17" t="e">
        <f t="shared" ca="1" si="56"/>
        <v>#N/A</v>
      </c>
      <c r="DD17" s="4" t="str">
        <f t="shared" ca="1" si="57"/>
        <v/>
      </c>
      <c r="DF17" s="6" t="str">
        <f>IF('Analyse Plan de Gamme'!$BL17=0,N_D,'Analyse Plan de Gamme'!$BL17)</f>
        <v>A</v>
      </c>
      <c r="DG17" t="b">
        <f>ISNA(MATCH(DF17,DF$1:DF16,0))</f>
        <v>0</v>
      </c>
      <c r="DH17" t="e">
        <f t="shared" ca="1" si="58"/>
        <v>#N/A</v>
      </c>
      <c r="DI17" t="e">
        <f t="shared" ca="1" si="59"/>
        <v>#N/A</v>
      </c>
      <c r="DJ17" t="b">
        <f t="shared" ca="1" si="182"/>
        <v>0</v>
      </c>
      <c r="DK17" t="str">
        <f t="shared" ca="1" si="60"/>
        <v>ÿ</v>
      </c>
      <c r="DL17">
        <f t="shared" ca="1" si="61"/>
        <v>1048576</v>
      </c>
      <c r="DM17" t="e">
        <f t="shared" ca="1" si="62"/>
        <v>#N/A</v>
      </c>
      <c r="DN17" s="4" t="str">
        <f t="shared" ca="1" si="63"/>
        <v/>
      </c>
      <c r="DP17" s="43">
        <f>'Analyse Plan de Gamme'!$BM17</f>
        <v>7.5</v>
      </c>
      <c r="DQ17" t="b">
        <f>ISNA(MATCH(DP17,DP$1:DP16,0))</f>
        <v>0</v>
      </c>
      <c r="DR17">
        <f t="shared" ca="1" si="64"/>
        <v>105</v>
      </c>
      <c r="DS17" t="str">
        <f t="shared" ca="1" si="65"/>
        <v>L17C121:L1048576C121</v>
      </c>
      <c r="DT17" t="b">
        <f t="shared" ca="1" si="183"/>
        <v>1</v>
      </c>
      <c r="DU17">
        <f t="shared" ca="1" si="66"/>
        <v>6.5</v>
      </c>
      <c r="DV17">
        <f t="shared" ca="1" si="67"/>
        <v>2</v>
      </c>
      <c r="DW17">
        <f t="shared" ca="1" si="68"/>
        <v>15</v>
      </c>
      <c r="DX17" s="4">
        <f t="shared" ca="1" si="69"/>
        <v>9</v>
      </c>
      <c r="DZ17" s="6" t="str">
        <f>IF('Analyse Plan de Gamme'!$BO17=0,N_D,'Analyse Plan de Gamme'!$BO17)</f>
        <v>GRIS</v>
      </c>
      <c r="EA17" t="b">
        <f>ISNA(MATCH(DZ17,DZ$1:DZ16,0))</f>
        <v>1</v>
      </c>
      <c r="EB17">
        <f t="shared" ca="1" si="70"/>
        <v>18</v>
      </c>
      <c r="EC17" t="str">
        <f t="shared" ca="1" si="71"/>
        <v>L18C131:L1048576C131</v>
      </c>
      <c r="ED17" t="b">
        <f t="shared" ca="1" si="184"/>
        <v>1</v>
      </c>
      <c r="EE17" t="str">
        <f t="shared" ca="1" si="72"/>
        <v>TABACO/TAUPE</v>
      </c>
      <c r="EF17">
        <f t="shared" ca="1" si="73"/>
        <v>18</v>
      </c>
      <c r="EG17">
        <f t="shared" ca="1" si="74"/>
        <v>21</v>
      </c>
      <c r="EH17" s="4" t="str">
        <f t="shared" ca="1" si="75"/>
        <v>BLANC</v>
      </c>
      <c r="EJ17" s="6" t="str">
        <f>IF('Analyse Plan de Gamme'!$BP17=0,N_D,'Analyse Plan de Gamme'!$BP17)</f>
        <v>MOYEN</v>
      </c>
      <c r="EK17" t="b">
        <f>ISNA(MATCH(EJ17,EJ$1:EJ16,0))</f>
        <v>0</v>
      </c>
      <c r="EL17" t="e">
        <f t="shared" ca="1" si="76"/>
        <v>#N/A</v>
      </c>
      <c r="EM17" t="e">
        <f t="shared" ca="1" si="77"/>
        <v>#N/A</v>
      </c>
      <c r="EN17" t="b">
        <f t="shared" ca="1" si="185"/>
        <v>0</v>
      </c>
      <c r="EO17" t="str">
        <f t="shared" ca="1" si="78"/>
        <v>ÿ</v>
      </c>
      <c r="EP17">
        <f t="shared" ca="1" si="79"/>
        <v>1048576</v>
      </c>
      <c r="EQ17" t="e">
        <f t="shared" ca="1" si="80"/>
        <v>#N/A</v>
      </c>
      <c r="ER17" s="4" t="str">
        <f t="shared" ca="1" si="81"/>
        <v/>
      </c>
      <c r="ET17" s="6" t="str">
        <f>IF('Analyse Plan de Gamme'!$BQ17=0,N_D,'Analyse Plan de Gamme'!$BQ17)</f>
        <v>FAIBLE</v>
      </c>
      <c r="EU17" t="b">
        <f>ISNA(MATCH(ET17,ET$1:ET16,0))</f>
        <v>0</v>
      </c>
      <c r="EV17" t="e">
        <f t="shared" ca="1" si="82"/>
        <v>#N/A</v>
      </c>
      <c r="EW17" t="e">
        <f t="shared" ca="1" si="83"/>
        <v>#N/A</v>
      </c>
      <c r="EX17" t="b">
        <f t="shared" ca="1" si="186"/>
        <v>0</v>
      </c>
      <c r="EY17" t="str">
        <f t="shared" ca="1" si="84"/>
        <v>ÿ</v>
      </c>
      <c r="EZ17">
        <f t="shared" ca="1" si="85"/>
        <v>1048576</v>
      </c>
      <c r="FA17" t="e">
        <f t="shared" ca="1" si="86"/>
        <v>#N/A</v>
      </c>
      <c r="FB17" s="4" t="str">
        <f t="shared" ca="1" si="87"/>
        <v/>
      </c>
      <c r="FD17" s="6" t="str">
        <f>IF('Analyse Plan de Gamme'!$BR17=0,N_D,'Analyse Plan de Gamme'!$BR17)</f>
        <v>BRILLANT DOUX</v>
      </c>
      <c r="FE17" t="b">
        <f>ISNA(MATCH(FD17,FD$1:FD16,0))</f>
        <v>1</v>
      </c>
      <c r="FF17">
        <f t="shared" ca="1" si="88"/>
        <v>109</v>
      </c>
      <c r="FG17" t="str">
        <f t="shared" ca="1" si="89"/>
        <v>L109C161:L1048576C161</v>
      </c>
      <c r="FH17" t="b">
        <f t="shared" ca="1" si="187"/>
        <v>1</v>
      </c>
      <c r="FI17" t="str">
        <f t="shared" ca="1" si="90"/>
        <v>POLI</v>
      </c>
      <c r="FJ17">
        <f t="shared" ca="1" si="91"/>
        <v>7</v>
      </c>
      <c r="FK17">
        <f t="shared" ca="1" si="92"/>
        <v>17</v>
      </c>
      <c r="FL17" s="4" t="str">
        <f t="shared" ca="1" si="93"/>
        <v>POLI</v>
      </c>
      <c r="FN17" s="6" t="str">
        <f>IF('Analyse Plan de Gamme'!$BT17=0,N_D,'Analyse Plan de Gamme'!$BT17)</f>
        <v>DROIT</v>
      </c>
      <c r="FO17" t="b">
        <f>ISNA(MATCH(FN17,FN$1:FN16,0))</f>
        <v>0</v>
      </c>
      <c r="FP17" t="e">
        <f t="shared" ca="1" si="94"/>
        <v>#N/A</v>
      </c>
      <c r="FQ17" t="str">
        <f t="shared" ca="1" si="95"/>
        <v>L109C171:L1048576C171</v>
      </c>
      <c r="FR17" t="b">
        <f t="shared" ca="1" si="188"/>
        <v>0</v>
      </c>
      <c r="FS17" t="str">
        <f t="shared" ca="1" si="96"/>
        <v>ÿ</v>
      </c>
      <c r="FT17">
        <f t="shared" ca="1" si="97"/>
        <v>1048576</v>
      </c>
      <c r="FU17" t="e">
        <f t="shared" ca="1" si="98"/>
        <v>#N/A</v>
      </c>
      <c r="FV17" s="4" t="str">
        <f t="shared" ca="1" si="99"/>
        <v/>
      </c>
      <c r="FX17" s="6" t="str">
        <f>IF('Analyse Plan de Gamme'!$BU17=0,N_D,'Analyse Plan de Gamme'!$BU17)</f>
        <v>IMITANT</v>
      </c>
      <c r="FY17" t="b">
        <f>ISNA(MATCH(FX17,FX$1:FX16,0))</f>
        <v>0</v>
      </c>
      <c r="FZ17">
        <f t="shared" ca="1" si="100"/>
        <v>107</v>
      </c>
      <c r="GA17" t="str">
        <f t="shared" ca="1" si="101"/>
        <v>L22C181:L1048576C181</v>
      </c>
      <c r="GB17" t="b">
        <f t="shared" ca="1" si="189"/>
        <v>1</v>
      </c>
      <c r="GC17" t="str">
        <f t="shared" ca="1" si="102"/>
        <v>VEILLI</v>
      </c>
      <c r="GD17">
        <f t="shared" ca="1" si="103"/>
        <v>13</v>
      </c>
      <c r="GE17">
        <f t="shared" ca="1" si="104"/>
        <v>11</v>
      </c>
      <c r="GF17" s="4" t="str">
        <f t="shared" ca="1" si="105"/>
        <v>IMITANT</v>
      </c>
      <c r="GH17" s="6" t="str">
        <f>IF('Analyse Plan de Gamme'!$BW17=0,N_D,'Analyse Plan de Gamme'!$BW17)</f>
        <v>STANDARD</v>
      </c>
      <c r="GI17" t="b">
        <f>ISNA(MATCH(GH17,GH$1:GH16,0))</f>
        <v>0</v>
      </c>
      <c r="GJ17" t="e">
        <f t="shared" ca="1" si="106"/>
        <v>#N/A</v>
      </c>
      <c r="GK17" t="e">
        <f t="shared" ca="1" si="107"/>
        <v>#N/A</v>
      </c>
      <c r="GL17" t="b">
        <f t="shared" ca="1" si="190"/>
        <v>0</v>
      </c>
      <c r="GM17" t="str">
        <f t="shared" ca="1" si="108"/>
        <v>ÿ</v>
      </c>
      <c r="GN17">
        <f t="shared" ca="1" si="109"/>
        <v>1048576</v>
      </c>
      <c r="GO17" t="e">
        <f t="shared" ca="1" si="110"/>
        <v>#N/A</v>
      </c>
      <c r="GP17" s="4" t="str">
        <f t="shared" ca="1" si="111"/>
        <v/>
      </c>
      <c r="GR17" s="6" t="str">
        <f>IF('Analyse Plan de Gamme'!$BX17=0,N_D,'Analyse Plan de Gamme'!$BX17)</f>
        <v>PROMOTEUR STOCK</v>
      </c>
      <c r="GS17" t="b">
        <f>ISNA(MATCH(GR17,GR$1:GR16,0))</f>
        <v>1</v>
      </c>
      <c r="GT17">
        <f t="shared" ca="1" si="112"/>
        <v>107</v>
      </c>
      <c r="GU17" t="str">
        <f t="shared" ca="1" si="113"/>
        <v>L22C201:L1048576C201</v>
      </c>
      <c r="GV17" t="b">
        <f t="shared" ca="1" si="191"/>
        <v>1</v>
      </c>
      <c r="GW17" t="str">
        <f t="shared" ca="1" si="114"/>
        <v>PROMOTEUR CONTREMARQUE</v>
      </c>
      <c r="GX17">
        <f t="shared" ca="1" si="115"/>
        <v>8</v>
      </c>
      <c r="GY17">
        <f t="shared" ca="1" si="116"/>
        <v>21</v>
      </c>
      <c r="GZ17" s="4" t="str">
        <f t="shared" ca="1" si="117"/>
        <v>PROMO COMMERCIALE STOCK</v>
      </c>
      <c r="HG17" s="44">
        <f>'Analyse Plan de Gamme'!$K17</f>
        <v>80000</v>
      </c>
      <c r="HH17" s="44">
        <f>'Analyse Plan de Gamme'!$L17</f>
        <v>1150000</v>
      </c>
      <c r="HI17" s="50">
        <f t="shared" si="395"/>
        <v>0.35</v>
      </c>
      <c r="HK17" t="b">
        <f>ABS('Analyse Plan de Gamme'!$C17)&gt;1</f>
        <v>1</v>
      </c>
      <c r="HL17" s="43">
        <f t="shared" ca="1" si="192"/>
        <v>1150000.0016999999</v>
      </c>
      <c r="HM17" t="b">
        <f ca="1">AND(ISNA(MATCH(HL17,HL$1:HL16,0)),HL17&gt;1,$HK17)</f>
        <v>1</v>
      </c>
      <c r="HN17">
        <f t="shared" ca="1" si="118"/>
        <v>17</v>
      </c>
      <c r="HO17" t="str">
        <f t="shared" ca="1" si="119"/>
        <v>L17C221:L1048576C221</v>
      </c>
      <c r="HP17" t="b">
        <f t="shared" ca="1" si="193"/>
        <v>1</v>
      </c>
      <c r="HQ17">
        <f t="shared" ca="1" si="120"/>
        <v>1150000.0016999999</v>
      </c>
      <c r="HR17">
        <f t="shared" ca="1" si="121"/>
        <v>1</v>
      </c>
      <c r="HS17">
        <f t="shared" ca="1" si="194"/>
        <v>14</v>
      </c>
      <c r="HT17" s="4">
        <f t="shared" ca="1" si="195"/>
        <v>236000.00140000001</v>
      </c>
      <c r="HU17">
        <f ca="1">SUM($HT$10:$HT17)</f>
        <v>3665500.0104999994</v>
      </c>
      <c r="HV17" s="45">
        <f t="shared" ca="1" si="196"/>
        <v>0.93364747733786646</v>
      </c>
      <c r="HW17" t="b">
        <f t="shared" ca="1" si="396"/>
        <v>0</v>
      </c>
      <c r="HX17" t="b">
        <f t="shared" ca="1" si="197"/>
        <v>0</v>
      </c>
      <c r="ID17" s="60">
        <f>IF($HK17,'Analyse Plan de Gamme'!$K17)</f>
        <v>80000</v>
      </c>
      <c r="IE17">
        <f>IF($HK17,'Analyse Plan de Gamme'!$L17)</f>
        <v>1150000</v>
      </c>
      <c r="IF17" s="52" t="str">
        <f t="shared" si="198"/>
        <v>EN GAMME</v>
      </c>
      <c r="IG17" t="b">
        <f>ISNA(MATCH(IF17,IF$1:IF16,0))</f>
        <v>0</v>
      </c>
      <c r="IH17" t="e">
        <f t="shared" ca="1" si="199"/>
        <v>#N/A</v>
      </c>
      <c r="II17" t="e">
        <f t="shared" ca="1" si="200"/>
        <v>#N/A</v>
      </c>
      <c r="IJ17" t="b">
        <f t="shared" ca="1" si="201"/>
        <v>0</v>
      </c>
      <c r="IK17" t="str">
        <f t="shared" ca="1" si="202"/>
        <v>ÿ</v>
      </c>
      <c r="IL17">
        <f t="shared" ca="1" si="203"/>
        <v>0</v>
      </c>
      <c r="IM17">
        <f t="shared" ca="1" si="204"/>
        <v>0</v>
      </c>
      <c r="IN17" s="54">
        <f t="shared" ca="1" si="125"/>
        <v>1.6999999999999999E-3</v>
      </c>
      <c r="IO17">
        <f t="shared" ca="1" si="126"/>
        <v>1048576</v>
      </c>
      <c r="IP17" t="e">
        <f t="shared" ca="1" si="205"/>
        <v>#N/A</v>
      </c>
      <c r="IQ17" t="str">
        <f t="shared" ca="1" si="206"/>
        <v/>
      </c>
      <c r="IR17" t="str">
        <f t="shared" ca="1" si="207"/>
        <v/>
      </c>
      <c r="IZ17" s="52" t="str">
        <f t="shared" si="129"/>
        <v>GCD CM</v>
      </c>
      <c r="JA17" t="b">
        <f>ISNA(MATCH(IZ17,IZ$1:IZ16,0))</f>
        <v>0</v>
      </c>
      <c r="JB17" t="e">
        <f t="shared" ca="1" si="130"/>
        <v>#N/A</v>
      </c>
      <c r="JC17" t="e">
        <f t="shared" ca="1" si="131"/>
        <v>#N/A</v>
      </c>
      <c r="JD17" t="b">
        <f t="shared" ca="1" si="208"/>
        <v>0</v>
      </c>
      <c r="JE17" t="str">
        <f t="shared" ca="1" si="132"/>
        <v>ÿ</v>
      </c>
      <c r="JF17">
        <f t="shared" ca="1" si="209"/>
        <v>0</v>
      </c>
      <c r="JG17">
        <f t="shared" ca="1" si="210"/>
        <v>0</v>
      </c>
      <c r="JH17" s="54">
        <f t="shared" ca="1" si="133"/>
        <v>1.6999999999999999E-3</v>
      </c>
      <c r="JI17">
        <f t="shared" ca="1" si="134"/>
        <v>1048576</v>
      </c>
      <c r="JJ17" t="e">
        <f t="shared" ca="1" si="135"/>
        <v>#N/A</v>
      </c>
      <c r="JK17" t="str">
        <f ca="1">IF(JD17,INDEX(JE:JE,JJ17),"")</f>
        <v/>
      </c>
      <c r="JL17" t="str">
        <f t="shared" ca="1" si="211"/>
        <v/>
      </c>
      <c r="JT17" s="52" t="str">
        <f t="shared" si="137"/>
        <v>BIa (E&lt;0.5%)</v>
      </c>
      <c r="JU17" t="b">
        <f>ISNA(MATCH(JT17,JT$1:JT16,0))</f>
        <v>0</v>
      </c>
      <c r="JV17" t="e">
        <f t="shared" ca="1" si="138"/>
        <v>#N/A</v>
      </c>
      <c r="JW17" t="e">
        <f t="shared" ca="1" si="139"/>
        <v>#N/A</v>
      </c>
      <c r="JX17" t="b">
        <f t="shared" ca="1" si="212"/>
        <v>0</v>
      </c>
      <c r="JY17" t="str">
        <f t="shared" ca="1" si="140"/>
        <v>ÿ</v>
      </c>
      <c r="JZ17">
        <f t="shared" ca="1" si="213"/>
        <v>0</v>
      </c>
      <c r="KA17">
        <f t="shared" ca="1" si="214"/>
        <v>0</v>
      </c>
      <c r="KB17" s="54">
        <f t="shared" ca="1" si="141"/>
        <v>1.6999999999999999E-3</v>
      </c>
      <c r="KC17">
        <f t="shared" ca="1" si="142"/>
        <v>1048576</v>
      </c>
      <c r="KD17" t="e">
        <f t="shared" ca="1" si="143"/>
        <v>#N/A</v>
      </c>
      <c r="KE17" t="str">
        <f ca="1">IF(JX17,INDEX(JY:JY,KD17),"")</f>
        <v/>
      </c>
      <c r="KF17" t="str">
        <f t="shared" ca="1" si="215"/>
        <v/>
      </c>
      <c r="KN17" s="52" t="str">
        <f t="shared" si="145"/>
        <v>Abrasion Profonde</v>
      </c>
      <c r="KO17" t="b">
        <f>ISNA(MATCH(KN17,KN$1:KN16,0))</f>
        <v>0</v>
      </c>
      <c r="KP17" t="e">
        <f t="shared" ca="1" si="146"/>
        <v>#N/A</v>
      </c>
      <c r="KQ17" t="e">
        <f t="shared" ca="1" si="147"/>
        <v>#N/A</v>
      </c>
      <c r="KR17" t="b">
        <f t="shared" ca="1" si="216"/>
        <v>0</v>
      </c>
      <c r="KS17" t="str">
        <f t="shared" ca="1" si="148"/>
        <v>ÿ</v>
      </c>
      <c r="KT17">
        <f t="shared" ca="1" si="217"/>
        <v>0</v>
      </c>
      <c r="KU17">
        <f t="shared" ca="1" si="218"/>
        <v>0</v>
      </c>
      <c r="KV17" s="54">
        <f t="shared" ca="1" si="149"/>
        <v>1.6999999999999999E-3</v>
      </c>
      <c r="KW17">
        <f t="shared" ca="1" si="150"/>
        <v>1048576</v>
      </c>
      <c r="KX17" t="e">
        <f t="shared" ca="1" si="151"/>
        <v>#N/A</v>
      </c>
      <c r="KY17" t="str">
        <f ca="1">IF(KR17,INDEX(KS:KS,KX17),"")</f>
        <v/>
      </c>
      <c r="KZ17" t="str">
        <f t="shared" ca="1" si="153"/>
        <v/>
      </c>
      <c r="LH17" s="52" t="str">
        <f t="shared" si="219"/>
        <v>U4 P3</v>
      </c>
      <c r="LI17" t="b">
        <f>ISNA(MATCH(LH17,LH$1:LH16,0))</f>
        <v>0</v>
      </c>
      <c r="LJ17" t="e">
        <f t="shared" ca="1" si="220"/>
        <v>#N/A</v>
      </c>
      <c r="LK17" t="e">
        <f t="shared" ca="1" si="221"/>
        <v>#N/A</v>
      </c>
      <c r="LL17" t="b">
        <f t="shared" ca="1" si="222"/>
        <v>0</v>
      </c>
      <c r="LM17" t="str">
        <f t="shared" ca="1" si="223"/>
        <v>ÿ</v>
      </c>
      <c r="LN17">
        <f t="shared" ca="1" si="224"/>
        <v>0</v>
      </c>
      <c r="LO17">
        <f t="shared" ca="1" si="225"/>
        <v>0</v>
      </c>
      <c r="LP17" s="54">
        <f t="shared" ca="1" si="226"/>
        <v>1.6999999999999999E-3</v>
      </c>
      <c r="LQ17">
        <f t="shared" ca="1" si="227"/>
        <v>1048576</v>
      </c>
      <c r="LR17" t="e">
        <f t="shared" ca="1" si="228"/>
        <v>#N/A</v>
      </c>
      <c r="LS17" t="str">
        <f ca="1">IF(LL17,INDEX(LM:LM,LR17),"")</f>
        <v/>
      </c>
      <c r="LT17" t="str">
        <f t="shared" ca="1" si="230"/>
        <v/>
      </c>
      <c r="MB17" s="52" t="str">
        <f t="shared" si="154"/>
        <v>60X60</v>
      </c>
      <c r="MC17" t="b">
        <f>ISNA(MATCH(MB17,MB$1:MB16,0))</f>
        <v>1</v>
      </c>
      <c r="MD17">
        <f t="shared" ca="1" si="231"/>
        <v>19</v>
      </c>
      <c r="ME17" t="str">
        <f t="shared" ca="1" si="232"/>
        <v>L19C341:L1048576C341</v>
      </c>
      <c r="MF17" t="b">
        <f t="shared" ca="1" si="233"/>
        <v>1</v>
      </c>
      <c r="MG17" t="str">
        <f t="shared" ca="1" si="234"/>
        <v>45X90</v>
      </c>
      <c r="MH17">
        <f t="shared" ca="1" si="235"/>
        <v>7800</v>
      </c>
      <c r="MI17">
        <f t="shared" ca="1" si="236"/>
        <v>180000</v>
      </c>
      <c r="MJ17" s="54">
        <f t="shared" ca="1" si="237"/>
        <v>180000.00169999999</v>
      </c>
      <c r="MK17">
        <f t="shared" ca="1" si="238"/>
        <v>6</v>
      </c>
      <c r="ML17">
        <f t="shared" ca="1" si="239"/>
        <v>12</v>
      </c>
      <c r="MM17" t="str">
        <f ca="1">IF(MF17,INDEX(MG:MG,ML17),"")</f>
        <v>20X20</v>
      </c>
      <c r="MN17">
        <f t="shared" ca="1" si="241"/>
        <v>52500.001199999999</v>
      </c>
      <c r="MV17" s="52" t="str">
        <f t="shared" si="155"/>
        <v>SOL INT+EXT</v>
      </c>
      <c r="MW17" t="b">
        <f>ISNA(MATCH(MV17,MV$1:MV16,0))</f>
        <v>0</v>
      </c>
      <c r="MX17" t="e">
        <f t="shared" ca="1" si="242"/>
        <v>#N/A</v>
      </c>
      <c r="MY17" t="str">
        <f t="shared" ca="1" si="243"/>
        <v>L20C361:L1048576C361</v>
      </c>
      <c r="MZ17" t="b">
        <f t="shared" ca="1" si="244"/>
        <v>0</v>
      </c>
      <c r="NA17" t="str">
        <f t="shared" ca="1" si="245"/>
        <v>ÿ</v>
      </c>
      <c r="NB17">
        <f t="shared" ca="1" si="246"/>
        <v>0</v>
      </c>
      <c r="NC17">
        <f t="shared" ca="1" si="247"/>
        <v>0</v>
      </c>
      <c r="ND17" s="54">
        <f t="shared" ca="1" si="248"/>
        <v>1.6999999999999999E-3</v>
      </c>
      <c r="NE17">
        <f t="shared" ca="1" si="249"/>
        <v>1048576</v>
      </c>
      <c r="NF17" t="e">
        <f t="shared" ca="1" si="250"/>
        <v>#N/A</v>
      </c>
      <c r="NG17" t="str">
        <f ca="1">IF(MZ17,INDEX(NA:NA,NF17),"")</f>
        <v/>
      </c>
      <c r="NH17" t="str">
        <f t="shared" ca="1" si="252"/>
        <v/>
      </c>
      <c r="NP17" s="52" t="str">
        <f t="shared" si="156"/>
        <v>CIMENT</v>
      </c>
      <c r="NQ17" t="b">
        <f>ISNA(MATCH(NP17,NP$1:NP16,0))</f>
        <v>0</v>
      </c>
      <c r="NR17">
        <f t="shared" ca="1" si="253"/>
        <v>20</v>
      </c>
      <c r="NS17" t="str">
        <f t="shared" ca="1" si="254"/>
        <v>L19C381:L1048576C381</v>
      </c>
      <c r="NT17" t="b">
        <f t="shared" ca="1" si="255"/>
        <v>1</v>
      </c>
      <c r="NU17" t="str">
        <f t="shared" ca="1" si="256"/>
        <v>BRIQUE BRIQUETTE</v>
      </c>
      <c r="NV17">
        <f t="shared" ca="1" si="257"/>
        <v>23000</v>
      </c>
      <c r="NW17">
        <f t="shared" ca="1" si="258"/>
        <v>310500</v>
      </c>
      <c r="NX17" s="54">
        <f t="shared" ca="1" si="259"/>
        <v>310500.00170000002</v>
      </c>
      <c r="NY17">
        <f t="shared" ca="1" si="260"/>
        <v>4</v>
      </c>
      <c r="NZ17">
        <f t="shared" ca="1" si="261"/>
        <v>16</v>
      </c>
      <c r="OA17" t="str">
        <f ca="1">IF(NT17,INDEX(NU:NU,NZ17),"")</f>
        <v>RUSTIQUE</v>
      </c>
      <c r="OB17">
        <f t="shared" ca="1" si="263"/>
        <v>28000.0016</v>
      </c>
      <c r="OJ17" s="52" t="str">
        <f t="shared" si="157"/>
        <v>LISSE GRIP LEGER</v>
      </c>
      <c r="OK17" t="b">
        <f>ISNA(MATCH(OJ17,OJ$1:OJ16,0))</f>
        <v>0</v>
      </c>
      <c r="OL17" t="e">
        <f t="shared" ca="1" si="264"/>
        <v>#N/A</v>
      </c>
      <c r="OM17" t="e">
        <f t="shared" ca="1" si="265"/>
        <v>#N/A</v>
      </c>
      <c r="ON17" t="b">
        <f t="shared" ca="1" si="266"/>
        <v>0</v>
      </c>
      <c r="OO17" t="str">
        <f t="shared" ca="1" si="267"/>
        <v>ÿ</v>
      </c>
      <c r="OP17">
        <f t="shared" ca="1" si="268"/>
        <v>0</v>
      </c>
      <c r="OQ17">
        <f t="shared" ca="1" si="269"/>
        <v>0</v>
      </c>
      <c r="OR17" s="54">
        <f t="shared" ca="1" si="270"/>
        <v>1.6999999999999999E-3</v>
      </c>
      <c r="OS17">
        <f t="shared" ca="1" si="271"/>
        <v>1048576</v>
      </c>
      <c r="OT17" t="e">
        <f t="shared" ca="1" si="272"/>
        <v>#N/A</v>
      </c>
      <c r="OU17" t="str">
        <f ca="1">IF(ON17,INDEX(OO:OO,OT17),"")</f>
        <v/>
      </c>
      <c r="OV17" t="str">
        <f t="shared" ca="1" si="274"/>
        <v/>
      </c>
      <c r="PD17" s="52" t="str">
        <f t="shared" si="158"/>
        <v>R10</v>
      </c>
      <c r="PE17" t="b">
        <f>ISNA(MATCH(PD17,PD$1:PD16,0))</f>
        <v>0</v>
      </c>
      <c r="PF17" t="e">
        <f t="shared" ca="1" si="275"/>
        <v>#N/A</v>
      </c>
      <c r="PG17" t="e">
        <f t="shared" ca="1" si="276"/>
        <v>#N/A</v>
      </c>
      <c r="PH17" t="b">
        <f t="shared" ca="1" si="277"/>
        <v>0</v>
      </c>
      <c r="PI17" t="str">
        <f t="shared" ca="1" si="278"/>
        <v>ÿ</v>
      </c>
      <c r="PJ17">
        <f t="shared" ca="1" si="279"/>
        <v>0</v>
      </c>
      <c r="PK17">
        <f t="shared" ca="1" si="280"/>
        <v>0</v>
      </c>
      <c r="PL17" s="54">
        <f t="shared" ca="1" si="281"/>
        <v>1.6999999999999999E-3</v>
      </c>
      <c r="PM17">
        <f t="shared" ca="1" si="282"/>
        <v>1048576</v>
      </c>
      <c r="PN17" t="e">
        <f t="shared" ca="1" si="283"/>
        <v>#N/A</v>
      </c>
      <c r="PO17" t="str">
        <f ca="1">IF(PH17,INDEX(PI:PI,PN17),"")</f>
        <v/>
      </c>
      <c r="PP17" t="str">
        <f t="shared" ca="1" si="285"/>
        <v/>
      </c>
      <c r="PX17" s="52" t="str">
        <f t="shared" si="159"/>
        <v>A</v>
      </c>
      <c r="PY17" t="b">
        <f>ISNA(MATCH(PX17,PX$1:PX16,0))</f>
        <v>0</v>
      </c>
      <c r="PZ17" t="e">
        <f t="shared" ca="1" si="286"/>
        <v>#N/A</v>
      </c>
      <c r="QA17" t="e">
        <f t="shared" ca="1" si="287"/>
        <v>#N/A</v>
      </c>
      <c r="QB17" t="b">
        <f t="shared" ca="1" si="288"/>
        <v>0</v>
      </c>
      <c r="QC17" t="str">
        <f t="shared" ca="1" si="289"/>
        <v>ÿ</v>
      </c>
      <c r="QD17">
        <f t="shared" ca="1" si="290"/>
        <v>0</v>
      </c>
      <c r="QE17">
        <f t="shared" ca="1" si="291"/>
        <v>0</v>
      </c>
      <c r="QF17" s="54">
        <f t="shared" ca="1" si="292"/>
        <v>1.6999999999999999E-3</v>
      </c>
      <c r="QG17">
        <f t="shared" ca="1" si="293"/>
        <v>1048576</v>
      </c>
      <c r="QH17" t="e">
        <f t="shared" ca="1" si="294"/>
        <v>#N/A</v>
      </c>
      <c r="QI17" t="str">
        <f ca="1">IF(QB17,INDEX(QC:QC,QH17),"")</f>
        <v/>
      </c>
      <c r="QJ17" t="str">
        <f t="shared" ca="1" si="296"/>
        <v/>
      </c>
      <c r="QR17" s="52">
        <f t="shared" si="160"/>
        <v>7.5</v>
      </c>
      <c r="QS17" t="b">
        <f>ISNA(MATCH(QR17,QR$1:QR16,0))</f>
        <v>0</v>
      </c>
      <c r="QT17" t="e">
        <f t="shared" ca="1" si="297"/>
        <v>#N/A</v>
      </c>
      <c r="QU17" t="str">
        <f t="shared" ca="1" si="298"/>
        <v>L17C461:L1048576C461</v>
      </c>
      <c r="QV17" t="b">
        <f t="shared" ca="1" si="299"/>
        <v>0</v>
      </c>
      <c r="QW17" t="str">
        <f t="shared" ca="1" si="300"/>
        <v>ÿ</v>
      </c>
      <c r="QX17">
        <f t="shared" ca="1" si="301"/>
        <v>0</v>
      </c>
      <c r="QY17">
        <f t="shared" ca="1" si="302"/>
        <v>0</v>
      </c>
      <c r="QZ17" s="54">
        <f t="shared" ca="1" si="303"/>
        <v>1.6999999999999999E-3</v>
      </c>
      <c r="RA17">
        <f t="shared" ca="1" si="304"/>
        <v>1048576</v>
      </c>
      <c r="RB17" t="e">
        <f t="shared" ca="1" si="305"/>
        <v>#N/A</v>
      </c>
      <c r="RC17" t="str">
        <f ca="1">IF(QV17,INDEX(QW:QW,RB17),"")</f>
        <v/>
      </c>
      <c r="RD17" t="str">
        <f t="shared" ca="1" si="307"/>
        <v/>
      </c>
      <c r="RL17" s="52" t="str">
        <f t="shared" si="161"/>
        <v>GRIS</v>
      </c>
      <c r="RM17" t="b">
        <f>ISNA(MATCH(RL17,RL$1:RL16,0))</f>
        <v>1</v>
      </c>
      <c r="RN17">
        <f t="shared" ca="1" si="308"/>
        <v>18</v>
      </c>
      <c r="RO17" t="str">
        <f t="shared" ca="1" si="309"/>
        <v>L18C481:L1048576C481</v>
      </c>
      <c r="RP17" t="b">
        <f t="shared" ca="1" si="310"/>
        <v>1</v>
      </c>
      <c r="RQ17" t="str">
        <f t="shared" ca="1" si="311"/>
        <v>TABACO/TAUPE</v>
      </c>
      <c r="RR17">
        <f t="shared" ca="1" si="312"/>
        <v>1650</v>
      </c>
      <c r="RS17">
        <f t="shared" ca="1" si="313"/>
        <v>28000</v>
      </c>
      <c r="RT17" s="54">
        <f t="shared" ca="1" si="314"/>
        <v>28000.001700000001</v>
      </c>
      <c r="RU17">
        <f t="shared" ca="1" si="315"/>
        <v>9</v>
      </c>
      <c r="RV17">
        <f t="shared" ca="1" si="316"/>
        <v>14</v>
      </c>
      <c r="RW17" t="str">
        <f ca="1">IF(RP17,INDEX(RQ:RQ,RV17),"")</f>
        <v>BEIGE BRUN</v>
      </c>
      <c r="RX17">
        <f t="shared" ca="1" si="318"/>
        <v>236000.00140000001</v>
      </c>
      <c r="SF17" s="52" t="str">
        <f t="shared" si="162"/>
        <v>MOYEN</v>
      </c>
      <c r="SG17" t="b">
        <f>ISNA(MATCH(SF17,SF$1:SF16,0))</f>
        <v>0</v>
      </c>
      <c r="SH17" t="e">
        <f t="shared" ca="1" si="319"/>
        <v>#N/A</v>
      </c>
      <c r="SI17" t="e">
        <f t="shared" ca="1" si="320"/>
        <v>#N/A</v>
      </c>
      <c r="SJ17" t="b">
        <f t="shared" ca="1" si="321"/>
        <v>0</v>
      </c>
      <c r="SK17" t="str">
        <f t="shared" ca="1" si="322"/>
        <v>ÿ</v>
      </c>
      <c r="SL17">
        <f t="shared" ca="1" si="323"/>
        <v>0</v>
      </c>
      <c r="SM17">
        <f t="shared" ca="1" si="324"/>
        <v>0</v>
      </c>
      <c r="SN17" s="54">
        <f t="shared" ca="1" si="325"/>
        <v>1.6999999999999999E-3</v>
      </c>
      <c r="SO17">
        <f t="shared" ca="1" si="326"/>
        <v>1048576</v>
      </c>
      <c r="SP17" t="e">
        <f t="shared" ca="1" si="327"/>
        <v>#N/A</v>
      </c>
      <c r="SQ17" t="str">
        <f ca="1">IF(SJ17,INDEX(SK:SK,SP17),"")</f>
        <v/>
      </c>
      <c r="SR17" t="str">
        <f t="shared" ca="1" si="329"/>
        <v/>
      </c>
      <c r="SZ17" s="52" t="str">
        <f t="shared" si="163"/>
        <v>FAIBLE</v>
      </c>
      <c r="TA17" t="b">
        <f>ISNA(MATCH(SZ17,SZ$1:SZ16,0))</f>
        <v>0</v>
      </c>
      <c r="TB17" t="e">
        <f t="shared" ca="1" si="330"/>
        <v>#N/A</v>
      </c>
      <c r="TC17" t="e">
        <f t="shared" ca="1" si="331"/>
        <v>#N/A</v>
      </c>
      <c r="TD17" t="b">
        <f t="shared" ca="1" si="332"/>
        <v>0</v>
      </c>
      <c r="TE17" t="str">
        <f t="shared" ca="1" si="333"/>
        <v>ÿ</v>
      </c>
      <c r="TF17">
        <f t="shared" ca="1" si="334"/>
        <v>0</v>
      </c>
      <c r="TG17">
        <f t="shared" ca="1" si="335"/>
        <v>0</v>
      </c>
      <c r="TH17" s="54">
        <f t="shared" ca="1" si="336"/>
        <v>1.6999999999999999E-3</v>
      </c>
      <c r="TI17">
        <f t="shared" ca="1" si="337"/>
        <v>1048576</v>
      </c>
      <c r="TJ17" t="e">
        <f t="shared" ca="1" si="338"/>
        <v>#N/A</v>
      </c>
      <c r="TK17" t="str">
        <f ca="1">IF(TD17,INDEX(TE:TE,TJ17),"")</f>
        <v/>
      </c>
      <c r="TL17" t="str">
        <f t="shared" ca="1" si="340"/>
        <v/>
      </c>
      <c r="TT17" s="52" t="str">
        <f t="shared" si="164"/>
        <v>BRILLANT DOUX</v>
      </c>
      <c r="TU17" t="b">
        <f>ISNA(MATCH(TT17,TT$1:TT16,0))</f>
        <v>1</v>
      </c>
      <c r="TV17" t="e">
        <f t="shared" ca="1" si="341"/>
        <v>#N/A</v>
      </c>
      <c r="TW17" t="e">
        <f t="shared" ca="1" si="342"/>
        <v>#N/A</v>
      </c>
      <c r="TX17" t="b">
        <f t="shared" ca="1" si="343"/>
        <v>0</v>
      </c>
      <c r="TY17" t="str">
        <f t="shared" ca="1" si="344"/>
        <v>ÿ</v>
      </c>
      <c r="TZ17">
        <f t="shared" ca="1" si="345"/>
        <v>0</v>
      </c>
      <c r="UA17">
        <f t="shared" ca="1" si="346"/>
        <v>0</v>
      </c>
      <c r="UB17" s="54">
        <f t="shared" ca="1" si="347"/>
        <v>1.6999999999999999E-3</v>
      </c>
      <c r="UC17">
        <f t="shared" ca="1" si="348"/>
        <v>1048576</v>
      </c>
      <c r="UD17" t="e">
        <f t="shared" ca="1" si="349"/>
        <v>#N/A</v>
      </c>
      <c r="UE17" t="str">
        <f ca="1">IF(TX17,INDEX(TY:TY,UD17),"")</f>
        <v/>
      </c>
      <c r="UF17" t="str">
        <f t="shared" ca="1" si="351"/>
        <v/>
      </c>
      <c r="UN17" s="52" t="str">
        <f t="shared" si="165"/>
        <v>DROIT</v>
      </c>
      <c r="UO17" t="b">
        <f>ISNA(MATCH(UN17,UN$1:UN16,0))</f>
        <v>0</v>
      </c>
      <c r="UP17" t="e">
        <f t="shared" ca="1" si="352"/>
        <v>#N/A</v>
      </c>
      <c r="UQ17" t="e">
        <f t="shared" ca="1" si="353"/>
        <v>#N/A</v>
      </c>
      <c r="UR17" t="b">
        <f t="shared" ca="1" si="354"/>
        <v>0</v>
      </c>
      <c r="US17" t="str">
        <f t="shared" ca="1" si="355"/>
        <v>ÿ</v>
      </c>
      <c r="UT17">
        <f t="shared" ca="1" si="356"/>
        <v>0</v>
      </c>
      <c r="UU17">
        <f t="shared" ca="1" si="357"/>
        <v>0</v>
      </c>
      <c r="UV17" s="54">
        <f t="shared" ca="1" si="358"/>
        <v>1.6999999999999999E-3</v>
      </c>
      <c r="UW17">
        <f t="shared" ca="1" si="359"/>
        <v>1048576</v>
      </c>
      <c r="UX17" t="e">
        <f t="shared" ca="1" si="360"/>
        <v>#N/A</v>
      </c>
      <c r="UY17" t="str">
        <f ca="1">IF(UR17,INDEX(US:US,UX17),"")</f>
        <v/>
      </c>
      <c r="UZ17" t="str">
        <f t="shared" ca="1" si="362"/>
        <v/>
      </c>
      <c r="VH17" s="52" t="str">
        <f t="shared" si="166"/>
        <v>IMITANT</v>
      </c>
      <c r="VI17" t="b">
        <f>ISNA(MATCH(VH17,VH$1:VH16,0))</f>
        <v>0</v>
      </c>
      <c r="VJ17" t="e">
        <f t="shared" ca="1" si="363"/>
        <v>#N/A</v>
      </c>
      <c r="VK17" t="e">
        <f t="shared" ca="1" si="364"/>
        <v>#N/A</v>
      </c>
      <c r="VL17" t="b">
        <f t="shared" ca="1" si="365"/>
        <v>0</v>
      </c>
      <c r="VM17" t="str">
        <f t="shared" ca="1" si="366"/>
        <v>ÿ</v>
      </c>
      <c r="VN17">
        <f t="shared" ca="1" si="367"/>
        <v>0</v>
      </c>
      <c r="VO17">
        <f t="shared" ca="1" si="368"/>
        <v>0</v>
      </c>
      <c r="VP17" s="54">
        <f t="shared" ca="1" si="369"/>
        <v>1.6999999999999999E-3</v>
      </c>
      <c r="VQ17">
        <f t="shared" ca="1" si="370"/>
        <v>1048576</v>
      </c>
      <c r="VR17" t="e">
        <f t="shared" ca="1" si="371"/>
        <v>#N/A</v>
      </c>
      <c r="VS17" t="str">
        <f ca="1">IF(VL17,INDEX(VM:VM,VR17),"")</f>
        <v/>
      </c>
      <c r="VT17" t="str">
        <f t="shared" ca="1" si="373"/>
        <v/>
      </c>
      <c r="WB17" s="52" t="str">
        <f t="shared" si="167"/>
        <v>STANDARD</v>
      </c>
      <c r="WC17" t="b">
        <f>ISNA(MATCH(WB17,WB$1:WB16,0))</f>
        <v>0</v>
      </c>
      <c r="WD17" t="e">
        <f t="shared" ca="1" si="374"/>
        <v>#N/A</v>
      </c>
      <c r="WE17" t="e">
        <f t="shared" ca="1" si="375"/>
        <v>#N/A</v>
      </c>
      <c r="WF17" t="b">
        <f t="shared" ca="1" si="376"/>
        <v>0</v>
      </c>
      <c r="WG17" t="str">
        <f t="shared" ca="1" si="377"/>
        <v>ÿ</v>
      </c>
      <c r="WH17">
        <f t="shared" ca="1" si="378"/>
        <v>0</v>
      </c>
      <c r="WI17">
        <f t="shared" ca="1" si="379"/>
        <v>0</v>
      </c>
      <c r="WJ17" s="54">
        <f t="shared" ca="1" si="380"/>
        <v>1.6999999999999999E-3</v>
      </c>
      <c r="WK17">
        <f t="shared" ca="1" si="381"/>
        <v>1048576</v>
      </c>
      <c r="WL17" t="e">
        <f t="shared" ca="1" si="382"/>
        <v>#N/A</v>
      </c>
      <c r="WM17" t="str">
        <f ca="1">IF(WF17,INDEX(WG:WG,WL17),"")</f>
        <v/>
      </c>
      <c r="WN17" t="str">
        <f t="shared" ca="1" si="384"/>
        <v/>
      </c>
      <c r="WV17" s="52" t="str">
        <f t="shared" si="168"/>
        <v>PROMOTEUR STOCK</v>
      </c>
      <c r="WW17" t="b">
        <f>ISNA(MATCH(WV17,WV$1:WV16,0))</f>
        <v>1</v>
      </c>
      <c r="WX17" t="e">
        <f t="shared" ca="1" si="385"/>
        <v>#N/A</v>
      </c>
      <c r="WY17" t="e">
        <f t="shared" ca="1" si="386"/>
        <v>#N/A</v>
      </c>
      <c r="WZ17" t="b">
        <f t="shared" ca="1" si="387"/>
        <v>0</v>
      </c>
      <c r="XA17" t="str">
        <f t="shared" ca="1" si="388"/>
        <v>ÿ</v>
      </c>
      <c r="XB17">
        <f t="shared" ca="1" si="389"/>
        <v>0</v>
      </c>
      <c r="XC17">
        <f t="shared" ca="1" si="390"/>
        <v>0</v>
      </c>
      <c r="XD17" s="54">
        <f t="shared" ca="1" si="391"/>
        <v>1.6999999999999999E-3</v>
      </c>
      <c r="XE17">
        <f t="shared" ca="1" si="392"/>
        <v>1048576</v>
      </c>
      <c r="XF17" t="e">
        <f t="shared" ca="1" si="393"/>
        <v>#N/A</v>
      </c>
      <c r="XG17" t="str">
        <f ca="1">IF(WZ17,INDEX(XA:XA,XF17),"")</f>
        <v/>
      </c>
      <c r="XH17" t="str">
        <f t="shared" ca="1" si="169"/>
        <v/>
      </c>
    </row>
    <row r="18" spans="1:632" x14ac:dyDescent="0.3">
      <c r="A18">
        <f t="shared" ca="1" si="170"/>
        <v>8</v>
      </c>
      <c r="J18" s="6" t="str">
        <f>IF('Analyse Plan de Gamme'!$N18=0,N_D,'Analyse Plan de Gamme'!$N18)</f>
        <v>BALOTAGE</v>
      </c>
      <c r="K18" t="b">
        <f>ISNA(MATCH(J18,J$1:J17,0))</f>
        <v>0</v>
      </c>
      <c r="L18" t="e">
        <f t="shared" ca="1" si="0"/>
        <v>#N/A</v>
      </c>
      <c r="M18" t="e">
        <f t="shared" ca="1" si="1"/>
        <v>#N/A</v>
      </c>
      <c r="N18" t="b">
        <f t="shared" ca="1" si="171"/>
        <v>0</v>
      </c>
      <c r="O18" t="str">
        <f t="shared" ca="1" si="172"/>
        <v>ÿ</v>
      </c>
      <c r="P18">
        <f t="shared" ca="1" si="2"/>
        <v>1048576</v>
      </c>
      <c r="Q18" t="e">
        <f t="shared" ca="1" si="397"/>
        <v>#N/A</v>
      </c>
      <c r="R18" s="4" t="str">
        <f t="shared" ca="1" si="3"/>
        <v/>
      </c>
      <c r="T18" s="6" t="str">
        <f>IF('Analyse Plan de Gamme'!$P18=0,N_D,'Analyse Plan de Gamme'!$P18)</f>
        <v>GCE</v>
      </c>
      <c r="U18" t="b">
        <f>ISNA(MATCH(T18,T$1:T17,0))</f>
        <v>0</v>
      </c>
      <c r="V18">
        <f t="shared" ca="1" si="4"/>
        <v>108</v>
      </c>
      <c r="W18" t="str">
        <f t="shared" ca="1" si="5"/>
        <v>L105C21:L1048576C21</v>
      </c>
      <c r="X18" t="b">
        <f t="shared" ca="1" si="173"/>
        <v>1</v>
      </c>
      <c r="Y18" t="str">
        <f t="shared" ca="1" si="6"/>
        <v>GE PB</v>
      </c>
      <c r="Z18">
        <f t="shared" ca="1" si="7"/>
        <v>9</v>
      </c>
      <c r="AA18">
        <f t="shared" ca="1" si="8"/>
        <v>11</v>
      </c>
      <c r="AB18" s="4" t="str">
        <f t="shared" ca="1" si="9"/>
        <v>GCE TM</v>
      </c>
      <c r="AD18" s="6" t="str">
        <f>IF('Analyse Plan de Gamme'!$W18=0,N_D,'Analyse Plan de Gamme'!$W18)</f>
        <v>BIa (E&lt;0.5%)</v>
      </c>
      <c r="AE18" t="b">
        <f>ISNA(MATCH(AD18,AD$1:AD17,0))</f>
        <v>0</v>
      </c>
      <c r="AF18" t="e">
        <f t="shared" ca="1" si="10"/>
        <v>#N/A</v>
      </c>
      <c r="AG18" t="e">
        <f t="shared" ca="1" si="11"/>
        <v>#N/A</v>
      </c>
      <c r="AH18" t="b">
        <f t="shared" ca="1" si="174"/>
        <v>0</v>
      </c>
      <c r="AI18" t="str">
        <f t="shared" ca="1" si="12"/>
        <v>ÿ</v>
      </c>
      <c r="AJ18">
        <f t="shared" ca="1" si="13"/>
        <v>1048576</v>
      </c>
      <c r="AK18" t="e">
        <f t="shared" ca="1" si="14"/>
        <v>#N/A</v>
      </c>
      <c r="AL18" s="4" t="str">
        <f t="shared" ca="1" si="15"/>
        <v/>
      </c>
      <c r="AN18" s="6" t="str">
        <f>IF('Analyse Plan de Gamme'!$AH18=0,N_D,'Analyse Plan de Gamme'!$AH18)</f>
        <v>PEI IV</v>
      </c>
      <c r="AO18" t="b">
        <f>ISNA(MATCH(AN18,AN$1:AN17,0))</f>
        <v>0</v>
      </c>
      <c r="AP18" t="e">
        <f t="shared" ca="1" si="16"/>
        <v>#N/A</v>
      </c>
      <c r="AQ18" t="str">
        <f t="shared" ca="1" si="17"/>
        <v>L110C41:L1048576C41</v>
      </c>
      <c r="AR18" t="b">
        <f t="shared" ca="1" si="175"/>
        <v>0</v>
      </c>
      <c r="AS18" t="str">
        <f t="shared" ca="1" si="18"/>
        <v>ÿ</v>
      </c>
      <c r="AT18">
        <f t="shared" ca="1" si="19"/>
        <v>1048576</v>
      </c>
      <c r="AU18" t="e">
        <f t="shared" ca="1" si="20"/>
        <v>#N/A</v>
      </c>
      <c r="AV18" s="4" t="str">
        <f t="shared" ca="1" si="21"/>
        <v/>
      </c>
      <c r="AX18" s="6" t="str">
        <f>IF('Analyse Plan de Gamme'!$AT18=0,N_D,'Analyse Plan de Gamme'!$AT18)</f>
        <v xml:space="preserve"> ... </v>
      </c>
      <c r="AY18" t="b">
        <f>ISNA(MATCH(AX18,AX$1:AX17,0))</f>
        <v>0</v>
      </c>
      <c r="AZ18" t="e">
        <f t="shared" ca="1" si="22"/>
        <v>#N/A</v>
      </c>
      <c r="BA18" t="e">
        <f t="shared" ca="1" si="23"/>
        <v>#N/A</v>
      </c>
      <c r="BB18" t="b">
        <f t="shared" ca="1" si="176"/>
        <v>0</v>
      </c>
      <c r="BC18" t="str">
        <f t="shared" ca="1" si="24"/>
        <v>ÿ</v>
      </c>
      <c r="BD18">
        <f t="shared" ca="1" si="25"/>
        <v>1048576</v>
      </c>
      <c r="BE18" t="e">
        <f t="shared" ca="1" si="26"/>
        <v>#N/A</v>
      </c>
      <c r="BF18" s="4" t="str">
        <f t="shared" ca="1" si="27"/>
        <v/>
      </c>
      <c r="BH18" s="6" t="str">
        <f>IF('Analyse Plan de Gamme'!$BF18=0,N_D,'Analyse Plan de Gamme'!$BF18)</f>
        <v>15X60</v>
      </c>
      <c r="BI18" t="b">
        <f>ISNA(MATCH(BH18,BH$1:BH17,0))</f>
        <v>1</v>
      </c>
      <c r="BJ18">
        <f t="shared" ca="1" si="28"/>
        <v>20</v>
      </c>
      <c r="BK18" t="str">
        <f t="shared" ca="1" si="29"/>
        <v>L20C61:L1048576C61</v>
      </c>
      <c r="BL18" t="b">
        <f t="shared" ca="1" si="177"/>
        <v>1</v>
      </c>
      <c r="BM18" t="str">
        <f t="shared" ca="1" si="30"/>
        <v>20X60</v>
      </c>
      <c r="BN18">
        <f t="shared" ca="1" si="31"/>
        <v>16</v>
      </c>
      <c r="BO18">
        <f t="shared" ca="1" si="32"/>
        <v>40</v>
      </c>
      <c r="BP18" s="4" t="str">
        <f t="shared" ca="1" si="33"/>
        <v>15X20</v>
      </c>
      <c r="BR18" s="6" t="str">
        <f>IF('Analyse Plan de Gamme'!$BG18=0,N_D,'Analyse Plan de Gamme'!$BG18)</f>
        <v>SOL EXTERIEUR NON COUVERT</v>
      </c>
      <c r="BS18" t="b">
        <f>ISNA(MATCH(BR18,BR$1:BR17,0))</f>
        <v>1</v>
      </c>
      <c r="BT18">
        <f t="shared" ca="1" si="34"/>
        <v>105</v>
      </c>
      <c r="BU18" t="str">
        <f t="shared" ca="1" si="35"/>
        <v>L22C71:L1048576C71</v>
      </c>
      <c r="BV18" t="b">
        <f t="shared" ca="1" si="178"/>
        <v>1</v>
      </c>
      <c r="BW18" t="str">
        <f t="shared" ca="1" si="36"/>
        <v>SOL EXT COUVERT</v>
      </c>
      <c r="BX18">
        <f t="shared" ca="1" si="37"/>
        <v>6</v>
      </c>
      <c r="BY18">
        <f t="shared" ca="1" si="38"/>
        <v>11</v>
      </c>
      <c r="BZ18" s="4" t="str">
        <f t="shared" ca="1" si="39"/>
        <v>SOL INT</v>
      </c>
      <c r="CB18" s="6" t="str">
        <f>IF('Analyse Plan de Gamme'!$BH18=0,N_D,'Analyse Plan de Gamme'!$BH18)</f>
        <v>RUSTIQUE</v>
      </c>
      <c r="CC18" t="b">
        <f>ISNA(MATCH(CB18,CB$1:CB17,0))</f>
        <v>1</v>
      </c>
      <c r="CD18">
        <f t="shared" ca="1" si="40"/>
        <v>21</v>
      </c>
      <c r="CE18" t="str">
        <f t="shared" ca="1" si="41"/>
        <v>L21C81:L1048576C81</v>
      </c>
      <c r="CF18" t="b">
        <f t="shared" ca="1" si="179"/>
        <v>1</v>
      </c>
      <c r="CG18" t="str">
        <f t="shared" ca="1" si="42"/>
        <v xml:space="preserve"> ... </v>
      </c>
      <c r="CH18">
        <f t="shared" ca="1" si="43"/>
        <v>1</v>
      </c>
      <c r="CI18">
        <f t="shared" ca="1" si="44"/>
        <v>30</v>
      </c>
      <c r="CJ18" s="4" t="str">
        <f t="shared" ca="1" si="45"/>
        <v>DECORé AUTRE</v>
      </c>
      <c r="CL18" s="6" t="str">
        <f>IF('Analyse Plan de Gamme'!$BJ18=0,N_D,'Analyse Plan de Gamme'!$BJ18)</f>
        <v>LISSE GRIP+</v>
      </c>
      <c r="CM18" t="b">
        <f>ISNA(MATCH(CL18,CL$1:CL17,0))</f>
        <v>1</v>
      </c>
      <c r="CN18">
        <f t="shared" ca="1" si="46"/>
        <v>110</v>
      </c>
      <c r="CO18" t="str">
        <f t="shared" ca="1" si="47"/>
        <v>L106C91:L1048576C91</v>
      </c>
      <c r="CP18" t="b">
        <f t="shared" ca="1" si="180"/>
        <v>1</v>
      </c>
      <c r="CQ18" t="str">
        <f t="shared" ca="1" si="48"/>
        <v>STRUCTURE+</v>
      </c>
      <c r="CR18">
        <f t="shared" ca="1" si="49"/>
        <v>8</v>
      </c>
      <c r="CS18">
        <f t="shared" ca="1" si="50"/>
        <v>18</v>
      </c>
      <c r="CT18" s="4" t="str">
        <f t="shared" ca="1" si="51"/>
        <v>STRUCTURE+</v>
      </c>
      <c r="CV18" s="6" t="str">
        <f>IF('Analyse Plan de Gamme'!$BK18=0,N_D,'Analyse Plan de Gamme'!$BK18)</f>
        <v>R11</v>
      </c>
      <c r="CW18" t="b">
        <f>ISNA(MATCH(CV18,CV$1:CV17,0))</f>
        <v>0</v>
      </c>
      <c r="CX18" t="e">
        <f t="shared" ca="1" si="52"/>
        <v>#N/A</v>
      </c>
      <c r="CY18" t="e">
        <f t="shared" ca="1" si="53"/>
        <v>#N/A</v>
      </c>
      <c r="CZ18" t="b">
        <f t="shared" ca="1" si="181"/>
        <v>0</v>
      </c>
      <c r="DA18" t="str">
        <f t="shared" ca="1" si="54"/>
        <v>ÿ</v>
      </c>
      <c r="DB18">
        <f t="shared" ca="1" si="55"/>
        <v>1048576</v>
      </c>
      <c r="DC18" t="e">
        <f t="shared" ca="1" si="56"/>
        <v>#N/A</v>
      </c>
      <c r="DD18" s="4" t="str">
        <f t="shared" ca="1" si="57"/>
        <v/>
      </c>
      <c r="DF18" s="6" t="str">
        <f>IF('Analyse Plan de Gamme'!$BL18=0,N_D,'Analyse Plan de Gamme'!$BL18)</f>
        <v>C</v>
      </c>
      <c r="DG18" t="b">
        <f>ISNA(MATCH(DF18,DF$1:DF17,0))</f>
        <v>0</v>
      </c>
      <c r="DH18" t="e">
        <f t="shared" ca="1" si="58"/>
        <v>#N/A</v>
      </c>
      <c r="DI18" t="e">
        <f t="shared" ca="1" si="59"/>
        <v>#N/A</v>
      </c>
      <c r="DJ18" t="b">
        <f t="shared" ca="1" si="182"/>
        <v>0</v>
      </c>
      <c r="DK18" t="str">
        <f t="shared" ca="1" si="60"/>
        <v>ÿ</v>
      </c>
      <c r="DL18">
        <f t="shared" ca="1" si="61"/>
        <v>1048576</v>
      </c>
      <c r="DM18" t="e">
        <f t="shared" ca="1" si="62"/>
        <v>#N/A</v>
      </c>
      <c r="DN18" s="4" t="str">
        <f t="shared" ca="1" si="63"/>
        <v/>
      </c>
      <c r="DP18" s="43">
        <f>'Analyse Plan de Gamme'!$BM18</f>
        <v>7.5</v>
      </c>
      <c r="DQ18" t="b">
        <f>ISNA(MATCH(DP18,DP$1:DP17,0))</f>
        <v>0</v>
      </c>
      <c r="DR18">
        <f t="shared" ca="1" si="64"/>
        <v>111</v>
      </c>
      <c r="DS18" t="str">
        <f t="shared" ca="1" si="65"/>
        <v>L106C121:L1048576C121</v>
      </c>
      <c r="DT18" t="b">
        <f t="shared" ca="1" si="183"/>
        <v>1</v>
      </c>
      <c r="DU18">
        <f t="shared" ca="1" si="66"/>
        <v>9.5</v>
      </c>
      <c r="DV18">
        <f t="shared" ca="1" si="67"/>
        <v>8</v>
      </c>
      <c r="DW18">
        <f t="shared" ca="1" si="68"/>
        <v>18</v>
      </c>
      <c r="DX18" s="4">
        <f t="shared" ca="1" si="69"/>
        <v>9.5</v>
      </c>
      <c r="DZ18" s="6" t="str">
        <f>IF('Analyse Plan de Gamme'!$BO18=0,N_D,'Analyse Plan de Gamme'!$BO18)</f>
        <v>TABACO/TAUPE</v>
      </c>
      <c r="EA18" t="b">
        <f>ISNA(MATCH(DZ18,DZ$1:DZ17,0))</f>
        <v>1</v>
      </c>
      <c r="EB18">
        <f t="shared" ca="1" si="70"/>
        <v>19</v>
      </c>
      <c r="EC18" t="str">
        <f t="shared" ca="1" si="71"/>
        <v>L19C131:L1048576C131</v>
      </c>
      <c r="ED18" t="b">
        <f t="shared" ca="1" si="184"/>
        <v>1</v>
      </c>
      <c r="EE18" t="str">
        <f t="shared" ca="1" si="72"/>
        <v>GREIGE</v>
      </c>
      <c r="EF18">
        <f t="shared" ca="1" si="73"/>
        <v>13</v>
      </c>
      <c r="EG18">
        <f t="shared" ca="1" si="74"/>
        <v>11</v>
      </c>
      <c r="EH18" s="4" t="str">
        <f t="shared" ca="1" si="75"/>
        <v>BLANC-GRIS</v>
      </c>
      <c r="EJ18" s="6" t="str">
        <f>IF('Analyse Plan de Gamme'!$BP18=0,N_D,'Analyse Plan de Gamme'!$BP18)</f>
        <v>FONCE</v>
      </c>
      <c r="EK18" t="b">
        <f>ISNA(MATCH(EJ18,EJ$1:EJ17,0))</f>
        <v>1</v>
      </c>
      <c r="EL18" t="e">
        <f t="shared" ca="1" si="76"/>
        <v>#N/A</v>
      </c>
      <c r="EM18" t="e">
        <f t="shared" ca="1" si="77"/>
        <v>#N/A</v>
      </c>
      <c r="EN18" t="b">
        <f t="shared" ca="1" si="185"/>
        <v>0</v>
      </c>
      <c r="EO18" t="str">
        <f t="shared" ca="1" si="78"/>
        <v>ÿ</v>
      </c>
      <c r="EP18">
        <f t="shared" ca="1" si="79"/>
        <v>1048576</v>
      </c>
      <c r="EQ18" t="e">
        <f t="shared" ca="1" si="80"/>
        <v>#N/A</v>
      </c>
      <c r="ER18" s="4" t="str">
        <f t="shared" ca="1" si="81"/>
        <v/>
      </c>
      <c r="ET18" s="6" t="str">
        <f>IF('Analyse Plan de Gamme'!$BQ18=0,N_D,'Analyse Plan de Gamme'!$BQ18)</f>
        <v>FORT</v>
      </c>
      <c r="EU18" t="b">
        <f>ISNA(MATCH(ET18,ET$1:ET17,0))</f>
        <v>0</v>
      </c>
      <c r="EV18" t="e">
        <f t="shared" ca="1" si="82"/>
        <v>#N/A</v>
      </c>
      <c r="EW18" t="e">
        <f t="shared" ca="1" si="83"/>
        <v>#N/A</v>
      </c>
      <c r="EX18" t="b">
        <f t="shared" ca="1" si="186"/>
        <v>0</v>
      </c>
      <c r="EY18" t="str">
        <f t="shared" ca="1" si="84"/>
        <v>ÿ</v>
      </c>
      <c r="EZ18">
        <f t="shared" ca="1" si="85"/>
        <v>1048576</v>
      </c>
      <c r="FA18" t="e">
        <f t="shared" ca="1" si="86"/>
        <v>#N/A</v>
      </c>
      <c r="FB18" s="4" t="str">
        <f t="shared" ca="1" si="87"/>
        <v/>
      </c>
      <c r="FD18" s="6" t="str">
        <f>IF('Analyse Plan de Gamme'!$BR18=0,N_D,'Analyse Plan de Gamme'!$BR18)</f>
        <v>MAT</v>
      </c>
      <c r="FE18" t="b">
        <f>ISNA(MATCH(FD18,FD$1:FD17,0))</f>
        <v>0</v>
      </c>
      <c r="FF18">
        <f t="shared" ca="1" si="88"/>
        <v>110</v>
      </c>
      <c r="FG18" t="str">
        <f t="shared" ca="1" si="89"/>
        <v>L110C161:L1048576C161</v>
      </c>
      <c r="FH18" t="b">
        <f t="shared" ca="1" si="187"/>
        <v>1</v>
      </c>
      <c r="FI18" t="str">
        <f t="shared" ca="1" si="90"/>
        <v>LAPATTO</v>
      </c>
      <c r="FJ18">
        <f t="shared" ca="1" si="91"/>
        <v>5</v>
      </c>
      <c r="FK18">
        <f t="shared" ca="1" si="92"/>
        <v>11</v>
      </c>
      <c r="FL18" s="4" t="str">
        <f t="shared" ca="1" si="93"/>
        <v>SATIN</v>
      </c>
      <c r="FN18" s="6" t="str">
        <f>IF('Analyse Plan de Gamme'!$BT18=0,N_D,'Analyse Plan de Gamme'!$BT18)</f>
        <v>IRREGULIER</v>
      </c>
      <c r="FO18" t="b">
        <f>ISNA(MATCH(FN18,FN$1:FN17,0))</f>
        <v>0</v>
      </c>
      <c r="FP18" t="e">
        <f t="shared" ca="1" si="94"/>
        <v>#N/A</v>
      </c>
      <c r="FQ18" t="e">
        <f t="shared" ca="1" si="95"/>
        <v>#N/A</v>
      </c>
      <c r="FR18" t="b">
        <f t="shared" ca="1" si="188"/>
        <v>0</v>
      </c>
      <c r="FS18" t="str">
        <f t="shared" ca="1" si="96"/>
        <v>ÿ</v>
      </c>
      <c r="FT18">
        <f t="shared" ca="1" si="97"/>
        <v>1048576</v>
      </c>
      <c r="FU18" t="e">
        <f t="shared" ca="1" si="98"/>
        <v>#N/A</v>
      </c>
      <c r="FV18" s="4" t="str">
        <f t="shared" ca="1" si="99"/>
        <v/>
      </c>
      <c r="FX18" s="6" t="str">
        <f>IF('Analyse Plan de Gamme'!$BU18=0,N_D,'Analyse Plan de Gamme'!$BU18)</f>
        <v>NATUREL</v>
      </c>
      <c r="FY18" t="b">
        <f>ISNA(MATCH(FX18,FX$1:FX17,0))</f>
        <v>0</v>
      </c>
      <c r="FZ18">
        <f t="shared" ca="1" si="100"/>
        <v>108</v>
      </c>
      <c r="GA18" t="str">
        <f t="shared" ca="1" si="101"/>
        <v>L108C181:L1048576C181</v>
      </c>
      <c r="GB18" t="b">
        <f t="shared" ca="1" si="189"/>
        <v>1</v>
      </c>
      <c r="GC18" t="str">
        <f t="shared" ca="1" si="102"/>
        <v>DECOR</v>
      </c>
      <c r="GD18">
        <f t="shared" ca="1" si="103"/>
        <v>2</v>
      </c>
      <c r="GE18">
        <f t="shared" ca="1" si="104"/>
        <v>12</v>
      </c>
      <c r="GF18" s="4" t="str">
        <f t="shared" ca="1" si="105"/>
        <v>NATUREL</v>
      </c>
      <c r="GH18" s="6" t="str">
        <f>IF('Analyse Plan de Gamme'!$BW18=0,N_D,'Analyse Plan de Gamme'!$BW18)</f>
        <v>STANDARD</v>
      </c>
      <c r="GI18" t="b">
        <f>ISNA(MATCH(GH18,GH$1:GH17,0))</f>
        <v>0</v>
      </c>
      <c r="GJ18" t="e">
        <f t="shared" ca="1" si="106"/>
        <v>#N/A</v>
      </c>
      <c r="GK18" t="e">
        <f t="shared" ca="1" si="107"/>
        <v>#N/A</v>
      </c>
      <c r="GL18" t="b">
        <f t="shared" ca="1" si="190"/>
        <v>0</v>
      </c>
      <c r="GM18" t="str">
        <f t="shared" ca="1" si="108"/>
        <v>ÿ</v>
      </c>
      <c r="GN18">
        <f t="shared" ca="1" si="109"/>
        <v>1048576</v>
      </c>
      <c r="GO18" t="e">
        <f t="shared" ca="1" si="110"/>
        <v>#N/A</v>
      </c>
      <c r="GP18" s="4" t="str">
        <f t="shared" ca="1" si="111"/>
        <v/>
      </c>
      <c r="GR18" s="6" t="str">
        <f>IF('Analyse Plan de Gamme'!$BX18=0,N_D,'Analyse Plan de Gamme'!$BX18)</f>
        <v>SALLE EXPO STOCK</v>
      </c>
      <c r="GS18" t="b">
        <f>ISNA(MATCH(GR18,GR$1:GR17,0))</f>
        <v>0</v>
      </c>
      <c r="GT18">
        <f t="shared" ca="1" si="112"/>
        <v>109</v>
      </c>
      <c r="GU18" t="str">
        <f t="shared" ca="1" si="113"/>
        <v>L108C201:L1048576C201</v>
      </c>
      <c r="GV18" t="b">
        <f t="shared" ca="1" si="191"/>
        <v>1</v>
      </c>
      <c r="GW18" t="str">
        <f t="shared" ca="1" si="114"/>
        <v>CHANTIER PUBLIC CONTREMARQUE</v>
      </c>
      <c r="GX18">
        <f t="shared" ca="1" si="115"/>
        <v>2</v>
      </c>
      <c r="GY18">
        <f t="shared" ca="1" si="116"/>
        <v>17</v>
      </c>
      <c r="GZ18" s="4" t="str">
        <f t="shared" ca="1" si="117"/>
        <v>PROMOTEUR CONTREMARQUE</v>
      </c>
      <c r="HG18" s="44">
        <f>'Analyse Plan de Gamme'!$K18</f>
        <v>1650</v>
      </c>
      <c r="HH18" s="44">
        <f>'Analyse Plan de Gamme'!$L18</f>
        <v>28000</v>
      </c>
      <c r="HI18" s="50">
        <f t="shared" si="395"/>
        <v>0.39999999999999997</v>
      </c>
      <c r="HK18" t="b">
        <f>ABS('Analyse Plan de Gamme'!$C18)&gt;1</f>
        <v>1</v>
      </c>
      <c r="HL18" s="43">
        <f t="shared" ca="1" si="192"/>
        <v>28000.001799999998</v>
      </c>
      <c r="HM18" t="b">
        <f ca="1">AND(ISNA(MATCH(HL18,HL$1:HL17,0)),HL18&gt;1,$HK18)</f>
        <v>1</v>
      </c>
      <c r="HN18">
        <f t="shared" ca="1" si="118"/>
        <v>18</v>
      </c>
      <c r="HO18" t="str">
        <f t="shared" ca="1" si="119"/>
        <v>L18C221:L1048576C221</v>
      </c>
      <c r="HP18" t="b">
        <f t="shared" ca="1" si="193"/>
        <v>1</v>
      </c>
      <c r="HQ18">
        <f t="shared" ca="1" si="120"/>
        <v>28000.001799999998</v>
      </c>
      <c r="HR18">
        <f t="shared" ca="1" si="121"/>
        <v>10</v>
      </c>
      <c r="HS18">
        <f t="shared" ca="1" si="194"/>
        <v>19</v>
      </c>
      <c r="HT18" s="4">
        <f t="shared" ca="1" si="195"/>
        <v>180000.0019</v>
      </c>
      <c r="HU18">
        <f ca="1">SUM($HT$10:$HT18)</f>
        <v>3845500.0123999994</v>
      </c>
      <c r="HV18" s="45">
        <f t="shared" ca="1" si="196"/>
        <v>0.97949566918436493</v>
      </c>
      <c r="HW18" t="b">
        <f t="shared" ca="1" si="396"/>
        <v>0</v>
      </c>
      <c r="HX18" t="b">
        <f t="shared" ca="1" si="197"/>
        <v>0</v>
      </c>
      <c r="ID18" s="60">
        <f>IF($HK18,'Analyse Plan de Gamme'!$K18)</f>
        <v>1650</v>
      </c>
      <c r="IE18">
        <f>IF($HK18,'Analyse Plan de Gamme'!$L18)</f>
        <v>28000</v>
      </c>
      <c r="IF18" s="52" t="str">
        <f t="shared" si="198"/>
        <v>BALOTAGE</v>
      </c>
      <c r="IG18" t="b">
        <f>ISNA(MATCH(IF18,IF$1:IF17,0))</f>
        <v>0</v>
      </c>
      <c r="IH18" t="e">
        <f t="shared" ca="1" si="199"/>
        <v>#N/A</v>
      </c>
      <c r="II18" t="e">
        <f t="shared" ca="1" si="200"/>
        <v>#N/A</v>
      </c>
      <c r="IJ18" t="b">
        <f t="shared" ca="1" si="201"/>
        <v>0</v>
      </c>
      <c r="IK18" t="str">
        <f t="shared" ca="1" si="202"/>
        <v>ÿ</v>
      </c>
      <c r="IL18">
        <f t="shared" ca="1" si="203"/>
        <v>0</v>
      </c>
      <c r="IM18">
        <f t="shared" ca="1" si="204"/>
        <v>0</v>
      </c>
      <c r="IN18" s="54">
        <f t="shared" ca="1" si="125"/>
        <v>1.8E-3</v>
      </c>
      <c r="IO18">
        <f t="shared" ca="1" si="126"/>
        <v>1048576</v>
      </c>
      <c r="IP18" t="e">
        <f t="shared" ca="1" si="205"/>
        <v>#N/A</v>
      </c>
      <c r="IQ18" t="str">
        <f t="shared" ca="1" si="206"/>
        <v/>
      </c>
      <c r="IR18" t="str">
        <f t="shared" ca="1" si="207"/>
        <v/>
      </c>
      <c r="IZ18" s="52" t="str">
        <f t="shared" si="129"/>
        <v>GCE</v>
      </c>
      <c r="JA18" t="b">
        <f>ISNA(MATCH(IZ18,IZ$1:IZ17,0))</f>
        <v>0</v>
      </c>
      <c r="JB18" t="e">
        <f t="shared" ca="1" si="130"/>
        <v>#N/A</v>
      </c>
      <c r="JC18" t="e">
        <f t="shared" ca="1" si="131"/>
        <v>#N/A</v>
      </c>
      <c r="JD18" t="b">
        <f t="shared" ca="1" si="208"/>
        <v>0</v>
      </c>
      <c r="JE18" t="str">
        <f t="shared" ca="1" si="132"/>
        <v>ÿ</v>
      </c>
      <c r="JF18">
        <f t="shared" ca="1" si="209"/>
        <v>0</v>
      </c>
      <c r="JG18">
        <f t="shared" ca="1" si="210"/>
        <v>0</v>
      </c>
      <c r="JH18" s="54">
        <f t="shared" ca="1" si="133"/>
        <v>1.8E-3</v>
      </c>
      <c r="JI18">
        <f t="shared" ca="1" si="134"/>
        <v>1048576</v>
      </c>
      <c r="JJ18" t="e">
        <f t="shared" ca="1" si="135"/>
        <v>#N/A</v>
      </c>
      <c r="JK18" t="str">
        <f t="shared" ca="1" si="136"/>
        <v/>
      </c>
      <c r="JL18" t="str">
        <f t="shared" ca="1" si="211"/>
        <v/>
      </c>
      <c r="JT18" s="52" t="str">
        <f t="shared" si="137"/>
        <v>BIa (E&lt;0.5%)</v>
      </c>
      <c r="JU18" t="b">
        <f>ISNA(MATCH(JT18,JT$1:JT17,0))</f>
        <v>0</v>
      </c>
      <c r="JV18" t="e">
        <f t="shared" ca="1" si="138"/>
        <v>#N/A</v>
      </c>
      <c r="JW18" t="e">
        <f t="shared" ca="1" si="139"/>
        <v>#N/A</v>
      </c>
      <c r="JX18" t="b">
        <f t="shared" ca="1" si="212"/>
        <v>0</v>
      </c>
      <c r="JY18" t="str">
        <f t="shared" ca="1" si="140"/>
        <v>ÿ</v>
      </c>
      <c r="JZ18">
        <f t="shared" ca="1" si="213"/>
        <v>0</v>
      </c>
      <c r="KA18">
        <f t="shared" ca="1" si="214"/>
        <v>0</v>
      </c>
      <c r="KB18" s="54">
        <f t="shared" ca="1" si="141"/>
        <v>1.8E-3</v>
      </c>
      <c r="KC18">
        <f t="shared" ca="1" si="142"/>
        <v>1048576</v>
      </c>
      <c r="KD18" t="e">
        <f t="shared" ca="1" si="143"/>
        <v>#N/A</v>
      </c>
      <c r="KE18" t="str">
        <f t="shared" ref="KE18" ca="1" si="398">IF(JX18,INDEX(JY:JY,KD18),"")</f>
        <v/>
      </c>
      <c r="KF18" t="str">
        <f t="shared" ca="1" si="215"/>
        <v/>
      </c>
      <c r="KN18" s="52" t="str">
        <f t="shared" si="145"/>
        <v>PEI IV</v>
      </c>
      <c r="KO18" t="b">
        <f>ISNA(MATCH(KN18,KN$1:KN17,0))</f>
        <v>0</v>
      </c>
      <c r="KP18" t="e">
        <f t="shared" ca="1" si="146"/>
        <v>#N/A</v>
      </c>
      <c r="KQ18" t="e">
        <f t="shared" ca="1" si="147"/>
        <v>#N/A</v>
      </c>
      <c r="KR18" t="b">
        <f t="shared" ca="1" si="216"/>
        <v>0</v>
      </c>
      <c r="KS18" t="str">
        <f t="shared" ca="1" si="148"/>
        <v>ÿ</v>
      </c>
      <c r="KT18">
        <f t="shared" ca="1" si="217"/>
        <v>0</v>
      </c>
      <c r="KU18">
        <f t="shared" ca="1" si="218"/>
        <v>0</v>
      </c>
      <c r="KV18" s="54">
        <f t="shared" ca="1" si="149"/>
        <v>1.8E-3</v>
      </c>
      <c r="KW18">
        <f t="shared" ca="1" si="150"/>
        <v>1048576</v>
      </c>
      <c r="KX18" t="e">
        <f t="shared" ca="1" si="151"/>
        <v>#N/A</v>
      </c>
      <c r="KY18" t="str">
        <f t="shared" ref="KY18" ca="1" si="399">IF(KR18,INDEX(KS:KS,KX18),"")</f>
        <v/>
      </c>
      <c r="KZ18" t="str">
        <f t="shared" ca="1" si="153"/>
        <v/>
      </c>
      <c r="LH18" s="52" t="str">
        <f t="shared" si="219"/>
        <v xml:space="preserve"> ... </v>
      </c>
      <c r="LI18" t="b">
        <f>ISNA(MATCH(LH18,LH$1:LH17,0))</f>
        <v>0</v>
      </c>
      <c r="LJ18" t="e">
        <f t="shared" ca="1" si="220"/>
        <v>#N/A</v>
      </c>
      <c r="LK18" t="e">
        <f t="shared" ca="1" si="221"/>
        <v>#N/A</v>
      </c>
      <c r="LL18" t="b">
        <f t="shared" ca="1" si="222"/>
        <v>0</v>
      </c>
      <c r="LM18" t="str">
        <f t="shared" ca="1" si="223"/>
        <v>ÿ</v>
      </c>
      <c r="LN18">
        <f t="shared" ca="1" si="224"/>
        <v>0</v>
      </c>
      <c r="LO18">
        <f t="shared" ca="1" si="225"/>
        <v>0</v>
      </c>
      <c r="LP18" s="54">
        <f t="shared" ca="1" si="226"/>
        <v>1.8E-3</v>
      </c>
      <c r="LQ18">
        <f t="shared" ca="1" si="227"/>
        <v>1048576</v>
      </c>
      <c r="LR18" t="e">
        <f t="shared" ca="1" si="228"/>
        <v>#N/A</v>
      </c>
      <c r="LS18" t="str">
        <f t="shared" ref="LS18" ca="1" si="400">IF(LL18,INDEX(LM:LM,LR18),"")</f>
        <v/>
      </c>
      <c r="LT18" t="str">
        <f t="shared" ca="1" si="230"/>
        <v/>
      </c>
      <c r="MB18" s="52" t="str">
        <f t="shared" si="154"/>
        <v>15X60</v>
      </c>
      <c r="MC18" t="b">
        <f>ISNA(MATCH(MB18,MB$1:MB17,0))</f>
        <v>1</v>
      </c>
      <c r="MD18">
        <f t="shared" ca="1" si="231"/>
        <v>20</v>
      </c>
      <c r="ME18" t="str">
        <f t="shared" ca="1" si="232"/>
        <v>L20C341:L1048576C341</v>
      </c>
      <c r="MF18" t="b">
        <f t="shared" ca="1" si="233"/>
        <v>1</v>
      </c>
      <c r="MG18" t="str">
        <f t="shared" ca="1" si="234"/>
        <v>20X60</v>
      </c>
      <c r="MH18">
        <f t="shared" ca="1" si="235"/>
        <v>23000</v>
      </c>
      <c r="MI18">
        <f t="shared" ca="1" si="236"/>
        <v>310500</v>
      </c>
      <c r="MJ18" s="54">
        <f t="shared" ca="1" si="237"/>
        <v>310500.00180000003</v>
      </c>
      <c r="MK18">
        <f t="shared" ca="1" si="238"/>
        <v>3</v>
      </c>
      <c r="ML18">
        <f t="shared" ca="1" si="239"/>
        <v>16</v>
      </c>
      <c r="MM18" t="str">
        <f t="shared" ref="MM18" ca="1" si="401">IF(MF18,INDEX(MG:MG,ML18),"")</f>
        <v>15X60</v>
      </c>
      <c r="MN18">
        <f t="shared" ca="1" si="241"/>
        <v>28000.0016</v>
      </c>
      <c r="MV18" s="52" t="str">
        <f t="shared" si="155"/>
        <v>SOL EXTERIEUR NON COUVERT</v>
      </c>
      <c r="MW18" t="b">
        <f>ISNA(MATCH(MV18,MV$1:MV17,0))</f>
        <v>1</v>
      </c>
      <c r="MX18" t="e">
        <f t="shared" ca="1" si="242"/>
        <v>#N/A</v>
      </c>
      <c r="MY18" t="e">
        <f t="shared" ca="1" si="243"/>
        <v>#N/A</v>
      </c>
      <c r="MZ18" t="b">
        <f t="shared" ca="1" si="244"/>
        <v>0</v>
      </c>
      <c r="NA18" t="str">
        <f t="shared" ca="1" si="245"/>
        <v>ÿ</v>
      </c>
      <c r="NB18">
        <f t="shared" ca="1" si="246"/>
        <v>0</v>
      </c>
      <c r="NC18">
        <f t="shared" ca="1" si="247"/>
        <v>0</v>
      </c>
      <c r="ND18" s="54">
        <f t="shared" ca="1" si="248"/>
        <v>1.8E-3</v>
      </c>
      <c r="NE18">
        <f t="shared" ca="1" si="249"/>
        <v>1048576</v>
      </c>
      <c r="NF18" t="e">
        <f t="shared" ca="1" si="250"/>
        <v>#N/A</v>
      </c>
      <c r="NG18" t="str">
        <f t="shared" ref="NG18" ca="1" si="402">IF(MZ18,INDEX(NA:NA,NF18),"")</f>
        <v/>
      </c>
      <c r="NH18" t="str">
        <f t="shared" ca="1" si="252"/>
        <v/>
      </c>
      <c r="NP18" s="52" t="str">
        <f t="shared" si="156"/>
        <v>RUSTIQUE</v>
      </c>
      <c r="NQ18" t="b">
        <f>ISNA(MATCH(NP18,NP$1:NP17,0))</f>
        <v>1</v>
      </c>
      <c r="NR18" t="e">
        <f t="shared" ca="1" si="253"/>
        <v>#N/A</v>
      </c>
      <c r="NS18" t="str">
        <f t="shared" ca="1" si="254"/>
        <v>L21C381:L1048576C381</v>
      </c>
      <c r="NT18" t="b">
        <f t="shared" ca="1" si="255"/>
        <v>0</v>
      </c>
      <c r="NU18" t="str">
        <f t="shared" ca="1" si="256"/>
        <v>ÿ</v>
      </c>
      <c r="NV18">
        <f t="shared" ca="1" si="257"/>
        <v>0</v>
      </c>
      <c r="NW18">
        <f t="shared" ca="1" si="258"/>
        <v>0</v>
      </c>
      <c r="NX18" s="54">
        <f t="shared" ca="1" si="259"/>
        <v>1.8E-3</v>
      </c>
      <c r="NY18">
        <f t="shared" ca="1" si="260"/>
        <v>1048576</v>
      </c>
      <c r="NZ18" t="e">
        <f t="shared" ca="1" si="261"/>
        <v>#N/A</v>
      </c>
      <c r="OA18" t="str">
        <f t="shared" ref="OA18" ca="1" si="403">IF(NT18,INDEX(NU:NU,NZ18),"")</f>
        <v/>
      </c>
      <c r="OB18" t="str">
        <f t="shared" ca="1" si="263"/>
        <v/>
      </c>
      <c r="OJ18" s="52" t="str">
        <f t="shared" si="157"/>
        <v>LISSE GRIP+</v>
      </c>
      <c r="OK18" t="b">
        <f>ISNA(MATCH(OJ18,OJ$1:OJ17,0))</f>
        <v>1</v>
      </c>
      <c r="OL18" t="e">
        <f t="shared" ca="1" si="264"/>
        <v>#N/A</v>
      </c>
      <c r="OM18" t="e">
        <f t="shared" ca="1" si="265"/>
        <v>#N/A</v>
      </c>
      <c r="ON18" t="b">
        <f t="shared" ca="1" si="266"/>
        <v>0</v>
      </c>
      <c r="OO18" t="str">
        <f t="shared" ca="1" si="267"/>
        <v>ÿ</v>
      </c>
      <c r="OP18">
        <f t="shared" ca="1" si="268"/>
        <v>0</v>
      </c>
      <c r="OQ18">
        <f t="shared" ca="1" si="269"/>
        <v>0</v>
      </c>
      <c r="OR18" s="54">
        <f t="shared" ca="1" si="270"/>
        <v>1.8E-3</v>
      </c>
      <c r="OS18">
        <f t="shared" ca="1" si="271"/>
        <v>1048576</v>
      </c>
      <c r="OT18" t="e">
        <f t="shared" ca="1" si="272"/>
        <v>#N/A</v>
      </c>
      <c r="OU18" t="str">
        <f t="shared" ref="OU18" ca="1" si="404">IF(ON18,INDEX(OO:OO,OT18),"")</f>
        <v/>
      </c>
      <c r="OV18" t="str">
        <f t="shared" ca="1" si="274"/>
        <v/>
      </c>
      <c r="PD18" s="52" t="str">
        <f t="shared" si="158"/>
        <v>R11</v>
      </c>
      <c r="PE18" t="b">
        <f>ISNA(MATCH(PD18,PD$1:PD17,0))</f>
        <v>0</v>
      </c>
      <c r="PF18" t="e">
        <f t="shared" ca="1" si="275"/>
        <v>#N/A</v>
      </c>
      <c r="PG18" t="e">
        <f t="shared" ca="1" si="276"/>
        <v>#N/A</v>
      </c>
      <c r="PH18" t="b">
        <f t="shared" ca="1" si="277"/>
        <v>0</v>
      </c>
      <c r="PI18" t="str">
        <f t="shared" ca="1" si="278"/>
        <v>ÿ</v>
      </c>
      <c r="PJ18">
        <f t="shared" ca="1" si="279"/>
        <v>0</v>
      </c>
      <c r="PK18">
        <f t="shared" ca="1" si="280"/>
        <v>0</v>
      </c>
      <c r="PL18" s="54">
        <f t="shared" ca="1" si="281"/>
        <v>1.8E-3</v>
      </c>
      <c r="PM18">
        <f t="shared" ca="1" si="282"/>
        <v>1048576</v>
      </c>
      <c r="PN18" t="e">
        <f t="shared" ca="1" si="283"/>
        <v>#N/A</v>
      </c>
      <c r="PO18" t="str">
        <f t="shared" ref="PO18" ca="1" si="405">IF(PH18,INDEX(PI:PI,PN18),"")</f>
        <v/>
      </c>
      <c r="PP18" t="str">
        <f t="shared" ca="1" si="285"/>
        <v/>
      </c>
      <c r="PX18" s="52" t="str">
        <f t="shared" si="159"/>
        <v>C</v>
      </c>
      <c r="PY18" t="b">
        <f>ISNA(MATCH(PX18,PX$1:PX17,0))</f>
        <v>0</v>
      </c>
      <c r="PZ18" t="e">
        <f t="shared" ca="1" si="286"/>
        <v>#N/A</v>
      </c>
      <c r="QA18" t="e">
        <f t="shared" ca="1" si="287"/>
        <v>#N/A</v>
      </c>
      <c r="QB18" t="b">
        <f t="shared" ca="1" si="288"/>
        <v>0</v>
      </c>
      <c r="QC18" t="str">
        <f t="shared" ca="1" si="289"/>
        <v>ÿ</v>
      </c>
      <c r="QD18">
        <f t="shared" ca="1" si="290"/>
        <v>0</v>
      </c>
      <c r="QE18">
        <f t="shared" ca="1" si="291"/>
        <v>0</v>
      </c>
      <c r="QF18" s="54">
        <f t="shared" ca="1" si="292"/>
        <v>1.8E-3</v>
      </c>
      <c r="QG18">
        <f t="shared" ca="1" si="293"/>
        <v>1048576</v>
      </c>
      <c r="QH18" t="e">
        <f t="shared" ca="1" si="294"/>
        <v>#N/A</v>
      </c>
      <c r="QI18" t="str">
        <f t="shared" ref="QI18" ca="1" si="406">IF(QB18,INDEX(QC:QC,QH18),"")</f>
        <v/>
      </c>
      <c r="QJ18" t="str">
        <f t="shared" ca="1" si="296"/>
        <v/>
      </c>
      <c r="QR18" s="52">
        <f t="shared" si="160"/>
        <v>7.5</v>
      </c>
      <c r="QS18" t="b">
        <f>ISNA(MATCH(QR18,QR$1:QR17,0))</f>
        <v>0</v>
      </c>
      <c r="QT18" t="e">
        <f t="shared" ca="1" si="297"/>
        <v>#N/A</v>
      </c>
      <c r="QU18" t="e">
        <f t="shared" ca="1" si="298"/>
        <v>#N/A</v>
      </c>
      <c r="QV18" t="b">
        <f t="shared" ca="1" si="299"/>
        <v>0</v>
      </c>
      <c r="QW18" t="str">
        <f t="shared" ca="1" si="300"/>
        <v>ÿ</v>
      </c>
      <c r="QX18">
        <f t="shared" ca="1" si="301"/>
        <v>0</v>
      </c>
      <c r="QY18">
        <f t="shared" ca="1" si="302"/>
        <v>0</v>
      </c>
      <c r="QZ18" s="54">
        <f t="shared" ca="1" si="303"/>
        <v>1.8E-3</v>
      </c>
      <c r="RA18">
        <f t="shared" ca="1" si="304"/>
        <v>1048576</v>
      </c>
      <c r="RB18" t="e">
        <f t="shared" ca="1" si="305"/>
        <v>#N/A</v>
      </c>
      <c r="RC18" t="str">
        <f t="shared" ref="RC18" ca="1" si="407">IF(QV18,INDEX(QW:QW,RB18),"")</f>
        <v/>
      </c>
      <c r="RD18" t="str">
        <f t="shared" ca="1" si="307"/>
        <v/>
      </c>
      <c r="RL18" s="52" t="str">
        <f t="shared" si="161"/>
        <v>TABACO/TAUPE</v>
      </c>
      <c r="RM18" t="b">
        <f>ISNA(MATCH(RL18,RL$1:RL17,0))</f>
        <v>1</v>
      </c>
      <c r="RN18">
        <f t="shared" ca="1" si="308"/>
        <v>19</v>
      </c>
      <c r="RO18" t="str">
        <f t="shared" ca="1" si="309"/>
        <v>L19C481:L1048576C481</v>
      </c>
      <c r="RP18" t="b">
        <f t="shared" ca="1" si="310"/>
        <v>1</v>
      </c>
      <c r="RQ18" t="str">
        <f t="shared" ca="1" si="311"/>
        <v>GREIGE</v>
      </c>
      <c r="RR18">
        <f t="shared" ca="1" si="312"/>
        <v>7800</v>
      </c>
      <c r="RS18">
        <f t="shared" ca="1" si="313"/>
        <v>180000</v>
      </c>
      <c r="RT18" s="54">
        <f t="shared" ca="1" si="314"/>
        <v>180000.0018</v>
      </c>
      <c r="RU18">
        <f t="shared" ca="1" si="315"/>
        <v>8</v>
      </c>
      <c r="RV18">
        <f t="shared" ca="1" si="316"/>
        <v>18</v>
      </c>
      <c r="RW18" t="str">
        <f t="shared" ref="RW18" ca="1" si="408">IF(RP18,INDEX(RQ:RQ,RV18),"")</f>
        <v>GREIGE</v>
      </c>
      <c r="RX18">
        <f t="shared" ca="1" si="318"/>
        <v>180000.0018</v>
      </c>
      <c r="SF18" s="52" t="str">
        <f t="shared" si="162"/>
        <v>FONCE</v>
      </c>
      <c r="SG18" t="b">
        <f>ISNA(MATCH(SF18,SF$1:SF17,0))</f>
        <v>1</v>
      </c>
      <c r="SH18" t="e">
        <f t="shared" ca="1" si="319"/>
        <v>#N/A</v>
      </c>
      <c r="SI18" t="e">
        <f t="shared" ca="1" si="320"/>
        <v>#N/A</v>
      </c>
      <c r="SJ18" t="b">
        <f t="shared" ca="1" si="321"/>
        <v>0</v>
      </c>
      <c r="SK18" t="str">
        <f t="shared" ca="1" si="322"/>
        <v>ÿ</v>
      </c>
      <c r="SL18">
        <f t="shared" ca="1" si="323"/>
        <v>0</v>
      </c>
      <c r="SM18">
        <f t="shared" ca="1" si="324"/>
        <v>0</v>
      </c>
      <c r="SN18" s="54">
        <f t="shared" ca="1" si="325"/>
        <v>1.8E-3</v>
      </c>
      <c r="SO18">
        <f t="shared" ca="1" si="326"/>
        <v>1048576</v>
      </c>
      <c r="SP18" t="e">
        <f t="shared" ca="1" si="327"/>
        <v>#N/A</v>
      </c>
      <c r="SQ18" t="str">
        <f t="shared" ref="SQ18" ca="1" si="409">IF(SJ18,INDEX(SK:SK,SP18),"")</f>
        <v/>
      </c>
      <c r="SR18" t="str">
        <f t="shared" ca="1" si="329"/>
        <v/>
      </c>
      <c r="SZ18" s="52" t="str">
        <f t="shared" si="163"/>
        <v>FORT</v>
      </c>
      <c r="TA18" t="b">
        <f>ISNA(MATCH(SZ18,SZ$1:SZ17,0))</f>
        <v>0</v>
      </c>
      <c r="TB18" t="e">
        <f t="shared" ca="1" si="330"/>
        <v>#N/A</v>
      </c>
      <c r="TC18" t="e">
        <f t="shared" ca="1" si="331"/>
        <v>#N/A</v>
      </c>
      <c r="TD18" t="b">
        <f t="shared" ca="1" si="332"/>
        <v>0</v>
      </c>
      <c r="TE18" t="str">
        <f t="shared" ca="1" si="333"/>
        <v>ÿ</v>
      </c>
      <c r="TF18">
        <f t="shared" ca="1" si="334"/>
        <v>0</v>
      </c>
      <c r="TG18">
        <f t="shared" ca="1" si="335"/>
        <v>0</v>
      </c>
      <c r="TH18" s="54">
        <f t="shared" ca="1" si="336"/>
        <v>1.8E-3</v>
      </c>
      <c r="TI18">
        <f t="shared" ca="1" si="337"/>
        <v>1048576</v>
      </c>
      <c r="TJ18" t="e">
        <f t="shared" ca="1" si="338"/>
        <v>#N/A</v>
      </c>
      <c r="TK18" t="str">
        <f t="shared" ref="TK18" ca="1" si="410">IF(TD18,INDEX(TE:TE,TJ18),"")</f>
        <v/>
      </c>
      <c r="TL18" t="str">
        <f t="shared" ca="1" si="340"/>
        <v/>
      </c>
      <c r="TT18" s="52" t="str">
        <f t="shared" si="164"/>
        <v>MAT</v>
      </c>
      <c r="TU18" t="b">
        <f>ISNA(MATCH(TT18,TT$1:TT17,0))</f>
        <v>0</v>
      </c>
      <c r="TV18" t="e">
        <f t="shared" ca="1" si="341"/>
        <v>#N/A</v>
      </c>
      <c r="TW18" t="e">
        <f t="shared" ca="1" si="342"/>
        <v>#N/A</v>
      </c>
      <c r="TX18" t="b">
        <f t="shared" ca="1" si="343"/>
        <v>0</v>
      </c>
      <c r="TY18" t="str">
        <f t="shared" ca="1" si="344"/>
        <v>ÿ</v>
      </c>
      <c r="TZ18">
        <f t="shared" ca="1" si="345"/>
        <v>0</v>
      </c>
      <c r="UA18">
        <f t="shared" ca="1" si="346"/>
        <v>0</v>
      </c>
      <c r="UB18" s="54">
        <f t="shared" ca="1" si="347"/>
        <v>1.8E-3</v>
      </c>
      <c r="UC18">
        <f t="shared" ca="1" si="348"/>
        <v>1048576</v>
      </c>
      <c r="UD18" t="e">
        <f t="shared" ca="1" si="349"/>
        <v>#N/A</v>
      </c>
      <c r="UE18" t="str">
        <f t="shared" ref="UE18" ca="1" si="411">IF(TX18,INDEX(TY:TY,UD18),"")</f>
        <v/>
      </c>
      <c r="UF18" t="str">
        <f t="shared" ca="1" si="351"/>
        <v/>
      </c>
      <c r="UN18" s="52" t="str">
        <f t="shared" si="165"/>
        <v>IRREGULIER</v>
      </c>
      <c r="UO18" t="b">
        <f>ISNA(MATCH(UN18,UN$1:UN17,0))</f>
        <v>0</v>
      </c>
      <c r="UP18" t="e">
        <f t="shared" ca="1" si="352"/>
        <v>#N/A</v>
      </c>
      <c r="UQ18" t="e">
        <f t="shared" ca="1" si="353"/>
        <v>#N/A</v>
      </c>
      <c r="UR18" t="b">
        <f t="shared" ca="1" si="354"/>
        <v>0</v>
      </c>
      <c r="US18" t="str">
        <f t="shared" ca="1" si="355"/>
        <v>ÿ</v>
      </c>
      <c r="UT18">
        <f t="shared" ca="1" si="356"/>
        <v>0</v>
      </c>
      <c r="UU18">
        <f t="shared" ca="1" si="357"/>
        <v>0</v>
      </c>
      <c r="UV18" s="54">
        <f t="shared" ca="1" si="358"/>
        <v>1.8E-3</v>
      </c>
      <c r="UW18">
        <f t="shared" ca="1" si="359"/>
        <v>1048576</v>
      </c>
      <c r="UX18" t="e">
        <f t="shared" ca="1" si="360"/>
        <v>#N/A</v>
      </c>
      <c r="UY18" t="str">
        <f t="shared" ref="UY18" ca="1" si="412">IF(UR18,INDEX(US:US,UX18),"")</f>
        <v/>
      </c>
      <c r="UZ18" t="str">
        <f t="shared" ca="1" si="362"/>
        <v/>
      </c>
      <c r="VH18" s="52" t="str">
        <f t="shared" si="166"/>
        <v>NATUREL</v>
      </c>
      <c r="VI18" t="b">
        <f>ISNA(MATCH(VH18,VH$1:VH17,0))</f>
        <v>0</v>
      </c>
      <c r="VJ18" t="e">
        <f t="shared" ca="1" si="363"/>
        <v>#N/A</v>
      </c>
      <c r="VK18" t="e">
        <f t="shared" ca="1" si="364"/>
        <v>#N/A</v>
      </c>
      <c r="VL18" t="b">
        <f t="shared" ca="1" si="365"/>
        <v>0</v>
      </c>
      <c r="VM18" t="str">
        <f t="shared" ca="1" si="366"/>
        <v>ÿ</v>
      </c>
      <c r="VN18">
        <f t="shared" ca="1" si="367"/>
        <v>0</v>
      </c>
      <c r="VO18">
        <f t="shared" ca="1" si="368"/>
        <v>0</v>
      </c>
      <c r="VP18" s="54">
        <f t="shared" ca="1" si="369"/>
        <v>1.8E-3</v>
      </c>
      <c r="VQ18">
        <f t="shared" ca="1" si="370"/>
        <v>1048576</v>
      </c>
      <c r="VR18" t="e">
        <f t="shared" ca="1" si="371"/>
        <v>#N/A</v>
      </c>
      <c r="VS18" t="str">
        <f t="shared" ref="VS18" ca="1" si="413">IF(VL18,INDEX(VM:VM,VR18),"")</f>
        <v/>
      </c>
      <c r="VT18" t="str">
        <f t="shared" ca="1" si="373"/>
        <v/>
      </c>
      <c r="WB18" s="52" t="str">
        <f t="shared" si="167"/>
        <v>STANDARD</v>
      </c>
      <c r="WC18" t="b">
        <f>ISNA(MATCH(WB18,WB$1:WB17,0))</f>
        <v>0</v>
      </c>
      <c r="WD18" t="e">
        <f t="shared" ca="1" si="374"/>
        <v>#N/A</v>
      </c>
      <c r="WE18" t="e">
        <f t="shared" ca="1" si="375"/>
        <v>#N/A</v>
      </c>
      <c r="WF18" t="b">
        <f t="shared" ca="1" si="376"/>
        <v>0</v>
      </c>
      <c r="WG18" t="str">
        <f t="shared" ca="1" si="377"/>
        <v>ÿ</v>
      </c>
      <c r="WH18">
        <f t="shared" ca="1" si="378"/>
        <v>0</v>
      </c>
      <c r="WI18">
        <f t="shared" ca="1" si="379"/>
        <v>0</v>
      </c>
      <c r="WJ18" s="54">
        <f t="shared" ca="1" si="380"/>
        <v>1.8E-3</v>
      </c>
      <c r="WK18">
        <f t="shared" ca="1" si="381"/>
        <v>1048576</v>
      </c>
      <c r="WL18" t="e">
        <f t="shared" ca="1" si="382"/>
        <v>#N/A</v>
      </c>
      <c r="WM18" t="str">
        <f t="shared" ref="WM18" ca="1" si="414">IF(WF18,INDEX(WG:WG,WL18),"")</f>
        <v/>
      </c>
      <c r="WN18" t="str">
        <f t="shared" ca="1" si="384"/>
        <v/>
      </c>
      <c r="WV18" s="52" t="str">
        <f t="shared" si="168"/>
        <v>SALLE EXPO STOCK</v>
      </c>
      <c r="WW18" t="b">
        <f>ISNA(MATCH(WV18,WV$1:WV17,0))</f>
        <v>0</v>
      </c>
      <c r="WX18" t="e">
        <f t="shared" ca="1" si="385"/>
        <v>#N/A</v>
      </c>
      <c r="WY18" t="e">
        <f t="shared" ca="1" si="386"/>
        <v>#N/A</v>
      </c>
      <c r="WZ18" t="b">
        <f t="shared" ca="1" si="387"/>
        <v>0</v>
      </c>
      <c r="XA18" t="str">
        <f t="shared" ca="1" si="388"/>
        <v>ÿ</v>
      </c>
      <c r="XB18">
        <f t="shared" ca="1" si="389"/>
        <v>0</v>
      </c>
      <c r="XC18">
        <f t="shared" ca="1" si="390"/>
        <v>0</v>
      </c>
      <c r="XD18" s="54">
        <f t="shared" ca="1" si="391"/>
        <v>1.8E-3</v>
      </c>
      <c r="XE18">
        <f t="shared" ca="1" si="392"/>
        <v>1048576</v>
      </c>
      <c r="XF18" t="e">
        <f t="shared" ca="1" si="393"/>
        <v>#N/A</v>
      </c>
      <c r="XG18" t="str">
        <f t="shared" ref="XG18" ca="1" si="415">IF(WZ18,INDEX(XA:XA,XF18),"")</f>
        <v/>
      </c>
      <c r="XH18" t="str">
        <f t="shared" ca="1" si="169"/>
        <v/>
      </c>
    </row>
    <row r="19" spans="1:632" x14ac:dyDescent="0.3">
      <c r="A19">
        <f t="shared" ca="1" si="170"/>
        <v>9</v>
      </c>
      <c r="J19" s="6" t="str">
        <f>IF('Analyse Plan de Gamme'!$N19=0,N_D,'Analyse Plan de Gamme'!$N19)</f>
        <v>EN GAMME</v>
      </c>
      <c r="K19" t="b">
        <f>ISNA(MATCH(J19,J$1:J18,0))</f>
        <v>0</v>
      </c>
      <c r="L19" t="e">
        <f t="shared" ca="1" si="0"/>
        <v>#N/A</v>
      </c>
      <c r="M19" t="e">
        <f t="shared" ca="1" si="1"/>
        <v>#N/A</v>
      </c>
      <c r="N19" t="b">
        <f t="shared" ca="1" si="171"/>
        <v>0</v>
      </c>
      <c r="O19" t="str">
        <f t="shared" ca="1" si="172"/>
        <v>ÿ</v>
      </c>
      <c r="P19">
        <f t="shared" ca="1" si="2"/>
        <v>1048576</v>
      </c>
      <c r="Q19" t="e">
        <f t="shared" ca="1" si="397"/>
        <v>#N/A</v>
      </c>
      <c r="R19" s="4" t="str">
        <f t="shared" ca="1" si="3"/>
        <v/>
      </c>
      <c r="T19" s="6" t="str">
        <f>IF('Analyse Plan de Gamme'!$P19=0,N_D,'Analyse Plan de Gamme'!$P19)</f>
        <v>GCD CM</v>
      </c>
      <c r="U19" t="b">
        <f>ISNA(MATCH(T19,T$1:T18,0))</f>
        <v>0</v>
      </c>
      <c r="V19">
        <f t="shared" ca="1" si="4"/>
        <v>109</v>
      </c>
      <c r="W19" t="str">
        <f t="shared" ca="1" si="5"/>
        <v>L109C21:L1048576C21</v>
      </c>
      <c r="X19" t="b">
        <f t="shared" ca="1" si="173"/>
        <v>1</v>
      </c>
      <c r="Y19" t="str">
        <f t="shared" ca="1" si="6"/>
        <v>GE PR</v>
      </c>
      <c r="Z19">
        <f t="shared" ca="1" si="7"/>
        <v>10</v>
      </c>
      <c r="AA19">
        <f t="shared" ca="1" si="8"/>
        <v>18</v>
      </c>
      <c r="AB19" s="4" t="str">
        <f t="shared" ca="1" si="9"/>
        <v>GE PB</v>
      </c>
      <c r="AD19" s="6" t="str">
        <f>IF('Analyse Plan de Gamme'!$W19=0,N_D,'Analyse Plan de Gamme'!$W19)</f>
        <v>BIa (E&lt;0.5%)</v>
      </c>
      <c r="AE19" t="b">
        <f>ISNA(MATCH(AD19,AD$1:AD18,0))</f>
        <v>0</v>
      </c>
      <c r="AF19" t="e">
        <f t="shared" ca="1" si="10"/>
        <v>#N/A</v>
      </c>
      <c r="AG19" t="e">
        <f t="shared" ca="1" si="11"/>
        <v>#N/A</v>
      </c>
      <c r="AH19" t="b">
        <f t="shared" ca="1" si="174"/>
        <v>0</v>
      </c>
      <c r="AI19" t="str">
        <f t="shared" ca="1" si="12"/>
        <v>ÿ</v>
      </c>
      <c r="AJ19">
        <f t="shared" ca="1" si="13"/>
        <v>1048576</v>
      </c>
      <c r="AK19" t="e">
        <f t="shared" ca="1" si="14"/>
        <v>#N/A</v>
      </c>
      <c r="AL19" s="4" t="str">
        <f t="shared" ca="1" si="15"/>
        <v/>
      </c>
      <c r="AN19" s="6" t="str">
        <f>IF('Analyse Plan de Gamme'!$AH19=0,N_D,'Analyse Plan de Gamme'!$AH19)</f>
        <v>Abrasion Profonde</v>
      </c>
      <c r="AO19" t="b">
        <f>ISNA(MATCH(AN19,AN$1:AN18,0))</f>
        <v>0</v>
      </c>
      <c r="AP19" t="e">
        <f t="shared" ca="1" si="16"/>
        <v>#N/A</v>
      </c>
      <c r="AQ19" t="e">
        <f t="shared" ca="1" si="17"/>
        <v>#N/A</v>
      </c>
      <c r="AR19" t="b">
        <f t="shared" ca="1" si="175"/>
        <v>0</v>
      </c>
      <c r="AS19" t="str">
        <f t="shared" ca="1" si="18"/>
        <v>ÿ</v>
      </c>
      <c r="AT19">
        <f t="shared" ca="1" si="19"/>
        <v>1048576</v>
      </c>
      <c r="AU19" t="e">
        <f t="shared" ca="1" si="20"/>
        <v>#N/A</v>
      </c>
      <c r="AV19" s="4" t="str">
        <f t="shared" ca="1" si="21"/>
        <v/>
      </c>
      <c r="AX19" s="6" t="str">
        <f>IF('Analyse Plan de Gamme'!$AT19=0,N_D,'Analyse Plan de Gamme'!$AT19)</f>
        <v>U4 P3</v>
      </c>
      <c r="AY19" t="b">
        <f>ISNA(MATCH(AX19,AX$1:AX18,0))</f>
        <v>0</v>
      </c>
      <c r="AZ19" t="e">
        <f t="shared" ca="1" si="22"/>
        <v>#N/A</v>
      </c>
      <c r="BA19" t="e">
        <f t="shared" ca="1" si="23"/>
        <v>#N/A</v>
      </c>
      <c r="BB19" t="b">
        <f t="shared" ca="1" si="176"/>
        <v>0</v>
      </c>
      <c r="BC19" t="str">
        <f t="shared" ca="1" si="24"/>
        <v>ÿ</v>
      </c>
      <c r="BD19">
        <f t="shared" ca="1" si="25"/>
        <v>1048576</v>
      </c>
      <c r="BE19" t="e">
        <f t="shared" ca="1" si="26"/>
        <v>#N/A</v>
      </c>
      <c r="BF19" s="4" t="str">
        <f t="shared" ca="1" si="27"/>
        <v/>
      </c>
      <c r="BH19" s="6" t="str">
        <f>IF('Analyse Plan de Gamme'!$BF19=0,N_D,'Analyse Plan de Gamme'!$BF19)</f>
        <v>45X90</v>
      </c>
      <c r="BI19" t="b">
        <f>ISNA(MATCH(BH19,BH$1:BH18,0))</f>
        <v>1</v>
      </c>
      <c r="BJ19">
        <f t="shared" ca="1" si="28"/>
        <v>21</v>
      </c>
      <c r="BK19" t="str">
        <f t="shared" ca="1" si="29"/>
        <v>L21C61:L1048576C61</v>
      </c>
      <c r="BL19" t="b">
        <f t="shared" ca="1" si="177"/>
        <v>1</v>
      </c>
      <c r="BM19" t="str">
        <f t="shared" ca="1" si="30"/>
        <v xml:space="preserve"> ... </v>
      </c>
      <c r="BN19">
        <f t="shared" ca="1" si="31"/>
        <v>1</v>
      </c>
      <c r="BO19">
        <f t="shared" ca="1" si="32"/>
        <v>16</v>
      </c>
      <c r="BP19" s="4" t="str">
        <f t="shared" ca="1" si="33"/>
        <v>15X60</v>
      </c>
      <c r="BR19" s="6" t="str">
        <f>IF('Analyse Plan de Gamme'!$BG19=0,N_D,'Analyse Plan de Gamme'!$BG19)</f>
        <v>SOL INT+EXT COUVERT</v>
      </c>
      <c r="BS19" t="b">
        <f>ISNA(MATCH(BR19,BR$1:BR18,0))</f>
        <v>1</v>
      </c>
      <c r="BT19">
        <f t="shared" ca="1" si="34"/>
        <v>108</v>
      </c>
      <c r="BU19" t="str">
        <f t="shared" ca="1" si="35"/>
        <v>L106C71:L1048576C71</v>
      </c>
      <c r="BV19" t="b">
        <f t="shared" ca="1" si="178"/>
        <v>1</v>
      </c>
      <c r="BW19" t="str">
        <f t="shared" ca="1" si="36"/>
        <v>MURAL EXT</v>
      </c>
      <c r="BX19">
        <f t="shared" ca="1" si="37"/>
        <v>3</v>
      </c>
      <c r="BY19">
        <f t="shared" ca="1" si="38"/>
        <v>13</v>
      </c>
      <c r="BZ19" s="4" t="str">
        <f t="shared" ca="1" si="39"/>
        <v>SOL INT+EXT</v>
      </c>
      <c r="CB19" s="6" t="str">
        <f>IF('Analyse Plan de Gamme'!$BH19=0,N_D,'Analyse Plan de Gamme'!$BH19)</f>
        <v>BETON</v>
      </c>
      <c r="CC19" t="b">
        <f>ISNA(MATCH(CB19,CB$1:CB18,0))</f>
        <v>0</v>
      </c>
      <c r="CD19">
        <f t="shared" ca="1" si="40"/>
        <v>107</v>
      </c>
      <c r="CE19" t="str">
        <f t="shared" ca="1" si="41"/>
        <v>L22C81:L1048576C81</v>
      </c>
      <c r="CF19" t="b">
        <f t="shared" ca="1" si="179"/>
        <v>1</v>
      </c>
      <c r="CG19" t="str">
        <f t="shared" ca="1" si="42"/>
        <v>GALET</v>
      </c>
      <c r="CH19">
        <f t="shared" ca="1" si="43"/>
        <v>10</v>
      </c>
      <c r="CI19">
        <f t="shared" ca="1" si="44"/>
        <v>27</v>
      </c>
      <c r="CJ19" s="4" t="str">
        <f t="shared" ca="1" si="45"/>
        <v>FLORAL</v>
      </c>
      <c r="CL19" s="6" t="str">
        <f>IF('Analyse Plan de Gamme'!$BJ19=0,N_D,'Analyse Plan de Gamme'!$BJ19)</f>
        <v>STRUCTURE</v>
      </c>
      <c r="CM19" t="b">
        <f>ISNA(MATCH(CL19,CL$1:CL18,0))</f>
        <v>0</v>
      </c>
      <c r="CN19" t="e">
        <f t="shared" ca="1" si="46"/>
        <v>#N/A</v>
      </c>
      <c r="CO19" t="str">
        <f t="shared" ca="1" si="47"/>
        <v>L111C91:L1048576C91</v>
      </c>
      <c r="CP19" t="b">
        <f t="shared" ca="1" si="180"/>
        <v>0</v>
      </c>
      <c r="CQ19" t="str">
        <f t="shared" ca="1" si="48"/>
        <v>ÿ</v>
      </c>
      <c r="CR19">
        <f t="shared" ca="1" si="49"/>
        <v>1048576</v>
      </c>
      <c r="CS19" t="e">
        <f t="shared" ca="1" si="50"/>
        <v>#N/A</v>
      </c>
      <c r="CT19" s="4" t="str">
        <f t="shared" ca="1" si="51"/>
        <v/>
      </c>
      <c r="CV19" s="6" t="str">
        <f>IF('Analyse Plan de Gamme'!$BK19=0,N_D,'Analyse Plan de Gamme'!$BK19)</f>
        <v>R10</v>
      </c>
      <c r="CW19" t="b">
        <f>ISNA(MATCH(CV19,CV$1:CV18,0))</f>
        <v>0</v>
      </c>
      <c r="CX19" t="e">
        <f t="shared" ca="1" si="52"/>
        <v>#N/A</v>
      </c>
      <c r="CY19" t="e">
        <f t="shared" ca="1" si="53"/>
        <v>#N/A</v>
      </c>
      <c r="CZ19" t="b">
        <f t="shared" ca="1" si="181"/>
        <v>0</v>
      </c>
      <c r="DA19" t="str">
        <f t="shared" ca="1" si="54"/>
        <v>ÿ</v>
      </c>
      <c r="DB19">
        <f t="shared" ca="1" si="55"/>
        <v>1048576</v>
      </c>
      <c r="DC19" t="e">
        <f t="shared" ca="1" si="56"/>
        <v>#N/A</v>
      </c>
      <c r="DD19" s="4" t="str">
        <f t="shared" ca="1" si="57"/>
        <v/>
      </c>
      <c r="DF19" s="6" t="str">
        <f>IF('Analyse Plan de Gamme'!$BL19=0,N_D,'Analyse Plan de Gamme'!$BL19)</f>
        <v>A</v>
      </c>
      <c r="DG19" t="b">
        <f>ISNA(MATCH(DF19,DF$1:DF18,0))</f>
        <v>0</v>
      </c>
      <c r="DH19" t="e">
        <f t="shared" ca="1" si="58"/>
        <v>#N/A</v>
      </c>
      <c r="DI19" t="e">
        <f t="shared" ca="1" si="59"/>
        <v>#N/A</v>
      </c>
      <c r="DJ19" t="b">
        <f t="shared" ca="1" si="182"/>
        <v>0</v>
      </c>
      <c r="DK19" t="str">
        <f t="shared" ca="1" si="60"/>
        <v>ÿ</v>
      </c>
      <c r="DL19">
        <f t="shared" ca="1" si="61"/>
        <v>1048576</v>
      </c>
      <c r="DM19" t="e">
        <f t="shared" ca="1" si="62"/>
        <v>#N/A</v>
      </c>
      <c r="DN19" s="4" t="str">
        <f t="shared" ca="1" si="63"/>
        <v/>
      </c>
      <c r="DP19" s="43">
        <f>'Analyse Plan de Gamme'!$BM19</f>
        <v>9</v>
      </c>
      <c r="DQ19" t="b">
        <f>ISNA(MATCH(DP19,DP$1:DP18,0))</f>
        <v>0</v>
      </c>
      <c r="DR19">
        <f t="shared" ca="1" si="64"/>
        <v>112</v>
      </c>
      <c r="DS19" t="str">
        <f t="shared" ca="1" si="65"/>
        <v>L112C121:L1048576C121</v>
      </c>
      <c r="DT19" t="b">
        <f t="shared" ca="1" si="183"/>
        <v>1</v>
      </c>
      <c r="DU19">
        <f t="shared" ca="1" si="66"/>
        <v>10</v>
      </c>
      <c r="DV19">
        <f t="shared" ca="1" si="67"/>
        <v>9</v>
      </c>
      <c r="DW19">
        <f t="shared" ca="1" si="68"/>
        <v>19</v>
      </c>
      <c r="DX19" s="4">
        <f t="shared" ca="1" si="69"/>
        <v>10</v>
      </c>
      <c r="DZ19" s="6" t="str">
        <f>IF('Analyse Plan de Gamme'!$BO19=0,N_D,'Analyse Plan de Gamme'!$BO19)</f>
        <v>GREIGE</v>
      </c>
      <c r="EA19" t="b">
        <f>ISNA(MATCH(DZ19,DZ$1:DZ18,0))</f>
        <v>1</v>
      </c>
      <c r="EB19">
        <f t="shared" ca="1" si="70"/>
        <v>20</v>
      </c>
      <c r="EC19" t="str">
        <f t="shared" ca="1" si="71"/>
        <v>L20C131:L1048576C131</v>
      </c>
      <c r="ED19" t="b">
        <f t="shared" ca="1" si="184"/>
        <v>1</v>
      </c>
      <c r="EE19" t="str">
        <f t="shared" ca="1" si="72"/>
        <v>COULEUR PASTEL</v>
      </c>
      <c r="EF19">
        <f t="shared" ca="1" si="73"/>
        <v>11</v>
      </c>
      <c r="EG19">
        <f t="shared" ca="1" si="74"/>
        <v>25</v>
      </c>
      <c r="EH19" s="4" t="str">
        <f t="shared" ca="1" si="75"/>
        <v>BRUN</v>
      </c>
      <c r="EJ19" s="6" t="str">
        <f>IF('Analyse Plan de Gamme'!$BP19=0,N_D,'Analyse Plan de Gamme'!$BP19)</f>
        <v>CLAIR</v>
      </c>
      <c r="EK19" t="b">
        <f>ISNA(MATCH(EJ19,EJ$1:EJ18,0))</f>
        <v>0</v>
      </c>
      <c r="EL19" t="e">
        <f t="shared" ca="1" si="76"/>
        <v>#N/A</v>
      </c>
      <c r="EM19" t="e">
        <f t="shared" ca="1" si="77"/>
        <v>#N/A</v>
      </c>
      <c r="EN19" t="b">
        <f t="shared" ca="1" si="185"/>
        <v>0</v>
      </c>
      <c r="EO19" t="str">
        <f t="shared" ca="1" si="78"/>
        <v>ÿ</v>
      </c>
      <c r="EP19">
        <f t="shared" ca="1" si="79"/>
        <v>1048576</v>
      </c>
      <c r="EQ19" t="e">
        <f t="shared" ca="1" si="80"/>
        <v>#N/A</v>
      </c>
      <c r="ER19" s="4" t="str">
        <f t="shared" ca="1" si="81"/>
        <v/>
      </c>
      <c r="ET19" s="6" t="str">
        <f>IF('Analyse Plan de Gamme'!$BQ19=0,N_D,'Analyse Plan de Gamme'!$BQ19)</f>
        <v>MOYEN</v>
      </c>
      <c r="EU19" t="b">
        <f>ISNA(MATCH(ET19,ET$1:ET18,0))</f>
        <v>0</v>
      </c>
      <c r="EV19" t="e">
        <f t="shared" ca="1" si="82"/>
        <v>#N/A</v>
      </c>
      <c r="EW19" t="e">
        <f t="shared" ca="1" si="83"/>
        <v>#N/A</v>
      </c>
      <c r="EX19" t="b">
        <f t="shared" ca="1" si="186"/>
        <v>0</v>
      </c>
      <c r="EY19" t="str">
        <f t="shared" ca="1" si="84"/>
        <v>ÿ</v>
      </c>
      <c r="EZ19">
        <f t="shared" ca="1" si="85"/>
        <v>1048576</v>
      </c>
      <c r="FA19" t="e">
        <f t="shared" ca="1" si="86"/>
        <v>#N/A</v>
      </c>
      <c r="FB19" s="4" t="str">
        <f t="shared" ca="1" si="87"/>
        <v/>
      </c>
      <c r="FD19" s="6" t="str">
        <f>IF('Analyse Plan de Gamme'!$BR19=0,N_D,'Analyse Plan de Gamme'!$BR19)</f>
        <v>MAT</v>
      </c>
      <c r="FE19" t="b">
        <f>ISNA(MATCH(FD19,FD$1:FD18,0))</f>
        <v>0</v>
      </c>
      <c r="FF19" t="e">
        <f t="shared" ca="1" si="88"/>
        <v>#N/A</v>
      </c>
      <c r="FG19" t="str">
        <f t="shared" ca="1" si="89"/>
        <v>L111C161:L1048576C161</v>
      </c>
      <c r="FH19" t="b">
        <f t="shared" ca="1" si="187"/>
        <v>0</v>
      </c>
      <c r="FI19" t="str">
        <f t="shared" ca="1" si="90"/>
        <v>ÿ</v>
      </c>
      <c r="FJ19">
        <f t="shared" ca="1" si="91"/>
        <v>1048576</v>
      </c>
      <c r="FK19" t="e">
        <f t="shared" ca="1" si="92"/>
        <v>#N/A</v>
      </c>
      <c r="FL19" s="4" t="str">
        <f t="shared" ca="1" si="93"/>
        <v/>
      </c>
      <c r="FN19" s="6" t="str">
        <f>IF('Analyse Plan de Gamme'!$BT19=0,N_D,'Analyse Plan de Gamme'!$BT19)</f>
        <v>DROIT</v>
      </c>
      <c r="FO19" t="b">
        <f>ISNA(MATCH(FN19,FN$1:FN18,0))</f>
        <v>0</v>
      </c>
      <c r="FP19" t="e">
        <f t="shared" ca="1" si="94"/>
        <v>#N/A</v>
      </c>
      <c r="FQ19" t="e">
        <f t="shared" ca="1" si="95"/>
        <v>#N/A</v>
      </c>
      <c r="FR19" t="b">
        <f t="shared" ca="1" si="188"/>
        <v>0</v>
      </c>
      <c r="FS19" t="str">
        <f t="shared" ca="1" si="96"/>
        <v>ÿ</v>
      </c>
      <c r="FT19">
        <f t="shared" ca="1" si="97"/>
        <v>1048576</v>
      </c>
      <c r="FU19" t="e">
        <f t="shared" ca="1" si="98"/>
        <v>#N/A</v>
      </c>
      <c r="FV19" s="4" t="str">
        <f t="shared" ca="1" si="99"/>
        <v/>
      </c>
      <c r="FX19" s="6" t="str">
        <f>IF('Analyse Plan de Gamme'!$BU19=0,N_D,'Analyse Plan de Gamme'!$BU19)</f>
        <v>IMITANT</v>
      </c>
      <c r="FY19" t="b">
        <f>ISNA(MATCH(FX19,FX$1:FX18,0))</f>
        <v>0</v>
      </c>
      <c r="FZ19">
        <f t="shared" ca="1" si="100"/>
        <v>109</v>
      </c>
      <c r="GA19" t="str">
        <f t="shared" ca="1" si="101"/>
        <v>L109C181:L1048576C181</v>
      </c>
      <c r="GB19" t="b">
        <f t="shared" ca="1" si="189"/>
        <v>1</v>
      </c>
      <c r="GC19" t="str">
        <f t="shared" ca="1" si="102"/>
        <v>DECOR COMPO ou MIX</v>
      </c>
      <c r="GD19">
        <f t="shared" ca="1" si="103"/>
        <v>3</v>
      </c>
      <c r="GE19">
        <f t="shared" ca="1" si="104"/>
        <v>14</v>
      </c>
      <c r="GF19" s="4" t="str">
        <f t="shared" ca="1" si="105"/>
        <v>NUAGE</v>
      </c>
      <c r="GH19" s="6" t="str">
        <f>IF('Analyse Plan de Gamme'!$BW19=0,N_D,'Analyse Plan de Gamme'!$BW19)</f>
        <v>HAUT DE GAMME</v>
      </c>
      <c r="GI19" t="b">
        <f>ISNA(MATCH(GH19,GH$1:GH18,0))</f>
        <v>0</v>
      </c>
      <c r="GJ19" t="e">
        <f t="shared" ca="1" si="106"/>
        <v>#N/A</v>
      </c>
      <c r="GK19" t="e">
        <f t="shared" ca="1" si="107"/>
        <v>#N/A</v>
      </c>
      <c r="GL19" t="b">
        <f t="shared" ca="1" si="190"/>
        <v>0</v>
      </c>
      <c r="GM19" t="str">
        <f t="shared" ca="1" si="108"/>
        <v>ÿ</v>
      </c>
      <c r="GN19">
        <f t="shared" ca="1" si="109"/>
        <v>1048576</v>
      </c>
      <c r="GO19" t="e">
        <f t="shared" ca="1" si="110"/>
        <v>#N/A</v>
      </c>
      <c r="GP19" s="4" t="str">
        <f t="shared" ca="1" si="111"/>
        <v/>
      </c>
      <c r="GR19" s="6" t="str">
        <f>IF('Analyse Plan de Gamme'!$BX19=0,N_D,'Analyse Plan de Gamme'!$BX19)</f>
        <v>PRESCRIPEUR</v>
      </c>
      <c r="GS19" t="b">
        <f>ISNA(MATCH(GR19,GR$1:GR18,0))</f>
        <v>1</v>
      </c>
      <c r="GT19">
        <f t="shared" ca="1" si="112"/>
        <v>111</v>
      </c>
      <c r="GU19" t="str">
        <f t="shared" ca="1" si="113"/>
        <v>L110C201:L1048576C201</v>
      </c>
      <c r="GV19" t="b">
        <f t="shared" ca="1" si="191"/>
        <v>1</v>
      </c>
      <c r="GW19" t="str">
        <f t="shared" ca="1" si="114"/>
        <v>POSEUR STOCK</v>
      </c>
      <c r="GX19">
        <f t="shared" ca="1" si="115"/>
        <v>5</v>
      </c>
      <c r="GY19">
        <f t="shared" ca="1" si="116"/>
        <v>14</v>
      </c>
      <c r="GZ19" s="4" t="str">
        <f t="shared" ca="1" si="117"/>
        <v>PROMOTEUR STOCK</v>
      </c>
      <c r="HG19" s="44">
        <f>'Analyse Plan de Gamme'!$K19</f>
        <v>7800</v>
      </c>
      <c r="HH19" s="44">
        <f>'Analyse Plan de Gamme'!$L19</f>
        <v>180000</v>
      </c>
      <c r="HI19" s="50">
        <f t="shared" si="395"/>
        <v>0.44999999999999996</v>
      </c>
      <c r="HK19" t="b">
        <f>ABS('Analyse Plan de Gamme'!$C19)&gt;1</f>
        <v>1</v>
      </c>
      <c r="HL19" s="43">
        <f t="shared" ca="1" si="192"/>
        <v>180000.0019</v>
      </c>
      <c r="HM19" t="b">
        <f ca="1">AND(ISNA(MATCH(HL19,HL$1:HL18,0)),HL19&gt;1,$HK19)</f>
        <v>1</v>
      </c>
      <c r="HN19">
        <f t="shared" ca="1" si="118"/>
        <v>19</v>
      </c>
      <c r="HO19" t="str">
        <f t="shared" ca="1" si="119"/>
        <v>L19C221:L1048576C221</v>
      </c>
      <c r="HP19" t="b">
        <f t="shared" ca="1" si="193"/>
        <v>1</v>
      </c>
      <c r="HQ19">
        <f t="shared" ca="1" si="120"/>
        <v>180000.0019</v>
      </c>
      <c r="HR19">
        <f t="shared" ca="1" si="121"/>
        <v>8</v>
      </c>
      <c r="HS19">
        <f t="shared" ca="1" si="194"/>
        <v>13</v>
      </c>
      <c r="HT19" s="4">
        <f t="shared" ca="1" si="195"/>
        <v>52500.001300000004</v>
      </c>
      <c r="HU19">
        <f ca="1">SUM($HT$10:$HT19)</f>
        <v>3898000.0136999995</v>
      </c>
      <c r="HV19" s="45">
        <f t="shared" ca="1" si="196"/>
        <v>0.99286805866289984</v>
      </c>
      <c r="HW19" t="b">
        <f t="shared" ca="1" si="396"/>
        <v>0</v>
      </c>
      <c r="HX19" t="b">
        <f t="shared" ca="1" si="197"/>
        <v>0</v>
      </c>
      <c r="ID19" s="60">
        <f>IF($HK19,'Analyse Plan de Gamme'!$K19)</f>
        <v>7800</v>
      </c>
      <c r="IE19">
        <f>IF($HK19,'Analyse Plan de Gamme'!$L19)</f>
        <v>180000</v>
      </c>
      <c r="IF19" s="52" t="str">
        <f t="shared" si="198"/>
        <v>EN GAMME</v>
      </c>
      <c r="IG19" t="b">
        <f>ISNA(MATCH(IF19,IF$1:IF18,0))</f>
        <v>0</v>
      </c>
      <c r="IH19" t="e">
        <f t="shared" ca="1" si="199"/>
        <v>#N/A</v>
      </c>
      <c r="II19" t="e">
        <f t="shared" ca="1" si="200"/>
        <v>#N/A</v>
      </c>
      <c r="IJ19" t="b">
        <f t="shared" ca="1" si="201"/>
        <v>0</v>
      </c>
      <c r="IK19" t="str">
        <f t="shared" ca="1" si="202"/>
        <v>ÿ</v>
      </c>
      <c r="IL19">
        <f t="shared" ca="1" si="203"/>
        <v>0</v>
      </c>
      <c r="IM19">
        <f t="shared" ca="1" si="204"/>
        <v>0</v>
      </c>
      <c r="IN19" s="54">
        <f t="shared" ca="1" si="125"/>
        <v>1.9E-3</v>
      </c>
      <c r="IO19">
        <f t="shared" ca="1" si="126"/>
        <v>1048576</v>
      </c>
      <c r="IP19" t="e">
        <f t="shared" ca="1" si="205"/>
        <v>#N/A</v>
      </c>
      <c r="IQ19" t="str">
        <f t="shared" ca="1" si="206"/>
        <v/>
      </c>
      <c r="IR19" t="str">
        <f t="shared" ca="1" si="207"/>
        <v/>
      </c>
      <c r="IZ19" s="52" t="str">
        <f t="shared" si="129"/>
        <v>GCD CM</v>
      </c>
      <c r="JA19" t="b">
        <f>ISNA(MATCH(IZ19,IZ$1:IZ18,0))</f>
        <v>0</v>
      </c>
      <c r="JB19" t="e">
        <f t="shared" ca="1" si="130"/>
        <v>#N/A</v>
      </c>
      <c r="JC19" t="e">
        <f t="shared" ca="1" si="131"/>
        <v>#N/A</v>
      </c>
      <c r="JD19" t="b">
        <f t="shared" ca="1" si="208"/>
        <v>0</v>
      </c>
      <c r="JE19" t="str">
        <f t="shared" ca="1" si="132"/>
        <v>ÿ</v>
      </c>
      <c r="JF19">
        <f t="shared" ca="1" si="209"/>
        <v>0</v>
      </c>
      <c r="JG19">
        <f t="shared" ca="1" si="210"/>
        <v>0</v>
      </c>
      <c r="JH19" s="54">
        <f t="shared" ca="1" si="133"/>
        <v>1.9E-3</v>
      </c>
      <c r="JI19">
        <f t="shared" ca="1" si="134"/>
        <v>1048576</v>
      </c>
      <c r="JJ19" t="e">
        <f t="shared" ca="1" si="135"/>
        <v>#N/A</v>
      </c>
      <c r="JK19" t="str">
        <f ca="1">IF(JD19,INDEX(JE:JE,JJ19),"")</f>
        <v/>
      </c>
      <c r="JL19" t="str">
        <f t="shared" ca="1" si="211"/>
        <v/>
      </c>
      <c r="JT19" s="52" t="str">
        <f t="shared" si="137"/>
        <v>BIa (E&lt;0.5%)</v>
      </c>
      <c r="JU19" t="b">
        <f>ISNA(MATCH(JT19,JT$1:JT18,0))</f>
        <v>0</v>
      </c>
      <c r="JV19" t="e">
        <f t="shared" ca="1" si="138"/>
        <v>#N/A</v>
      </c>
      <c r="JW19" t="e">
        <f t="shared" ca="1" si="139"/>
        <v>#N/A</v>
      </c>
      <c r="JX19" t="b">
        <f t="shared" ca="1" si="212"/>
        <v>0</v>
      </c>
      <c r="JY19" t="str">
        <f t="shared" ca="1" si="140"/>
        <v>ÿ</v>
      </c>
      <c r="JZ19">
        <f t="shared" ca="1" si="213"/>
        <v>0</v>
      </c>
      <c r="KA19">
        <f t="shared" ca="1" si="214"/>
        <v>0</v>
      </c>
      <c r="KB19" s="54">
        <f t="shared" ca="1" si="141"/>
        <v>1.9E-3</v>
      </c>
      <c r="KC19">
        <f t="shared" ca="1" si="142"/>
        <v>1048576</v>
      </c>
      <c r="KD19" t="e">
        <f t="shared" ca="1" si="143"/>
        <v>#N/A</v>
      </c>
      <c r="KE19" t="str">
        <f ca="1">IF(JX19,INDEX(JY:JY,KD19),"")</f>
        <v/>
      </c>
      <c r="KF19" t="str">
        <f t="shared" ca="1" si="215"/>
        <v/>
      </c>
      <c r="KN19" s="52" t="str">
        <f t="shared" si="145"/>
        <v>Abrasion Profonde</v>
      </c>
      <c r="KO19" t="b">
        <f>ISNA(MATCH(KN19,KN$1:KN18,0))</f>
        <v>0</v>
      </c>
      <c r="KP19" t="e">
        <f t="shared" ca="1" si="146"/>
        <v>#N/A</v>
      </c>
      <c r="KQ19" t="e">
        <f t="shared" ca="1" si="147"/>
        <v>#N/A</v>
      </c>
      <c r="KR19" t="b">
        <f t="shared" ca="1" si="216"/>
        <v>0</v>
      </c>
      <c r="KS19" t="str">
        <f t="shared" ca="1" si="148"/>
        <v>ÿ</v>
      </c>
      <c r="KT19">
        <f t="shared" ca="1" si="217"/>
        <v>0</v>
      </c>
      <c r="KU19">
        <f t="shared" ca="1" si="218"/>
        <v>0</v>
      </c>
      <c r="KV19" s="54">
        <f t="shared" ca="1" si="149"/>
        <v>1.9E-3</v>
      </c>
      <c r="KW19">
        <f t="shared" ca="1" si="150"/>
        <v>1048576</v>
      </c>
      <c r="KX19" t="e">
        <f t="shared" ca="1" si="151"/>
        <v>#N/A</v>
      </c>
      <c r="KY19" t="str">
        <f ca="1">IF(KR19,INDEX(KS:KS,KX19),"")</f>
        <v/>
      </c>
      <c r="KZ19" t="str">
        <f t="shared" ca="1" si="153"/>
        <v/>
      </c>
      <c r="LH19" s="52" t="str">
        <f t="shared" si="219"/>
        <v>U4 P3</v>
      </c>
      <c r="LI19" t="b">
        <f>ISNA(MATCH(LH19,LH$1:LH18,0))</f>
        <v>0</v>
      </c>
      <c r="LJ19" t="e">
        <f t="shared" ca="1" si="220"/>
        <v>#N/A</v>
      </c>
      <c r="LK19" t="e">
        <f t="shared" ca="1" si="221"/>
        <v>#N/A</v>
      </c>
      <c r="LL19" t="b">
        <f t="shared" ca="1" si="222"/>
        <v>0</v>
      </c>
      <c r="LM19" t="str">
        <f t="shared" ca="1" si="223"/>
        <v>ÿ</v>
      </c>
      <c r="LN19">
        <f t="shared" ca="1" si="224"/>
        <v>0</v>
      </c>
      <c r="LO19">
        <f t="shared" ca="1" si="225"/>
        <v>0</v>
      </c>
      <c r="LP19" s="54">
        <f t="shared" ca="1" si="226"/>
        <v>1.9E-3</v>
      </c>
      <c r="LQ19">
        <f t="shared" ca="1" si="227"/>
        <v>1048576</v>
      </c>
      <c r="LR19" t="e">
        <f t="shared" ca="1" si="228"/>
        <v>#N/A</v>
      </c>
      <c r="LS19" t="str">
        <f ca="1">IF(LL19,INDEX(LM:LM,LR19),"")</f>
        <v/>
      </c>
      <c r="LT19" t="str">
        <f t="shared" ca="1" si="230"/>
        <v/>
      </c>
      <c r="MB19" s="52" t="str">
        <f t="shared" si="154"/>
        <v>45X90</v>
      </c>
      <c r="MC19" t="b">
        <f>ISNA(MATCH(MB19,MB$1:MB18,0))</f>
        <v>1</v>
      </c>
      <c r="MD19" t="e">
        <f t="shared" ca="1" si="231"/>
        <v>#N/A</v>
      </c>
      <c r="ME19" t="str">
        <f t="shared" ca="1" si="232"/>
        <v>L21C341:L1048576C341</v>
      </c>
      <c r="MF19" t="b">
        <f t="shared" ca="1" si="233"/>
        <v>0</v>
      </c>
      <c r="MG19" t="str">
        <f t="shared" ca="1" si="234"/>
        <v>ÿ</v>
      </c>
      <c r="MH19">
        <f t="shared" ca="1" si="235"/>
        <v>0</v>
      </c>
      <c r="MI19">
        <f t="shared" ca="1" si="236"/>
        <v>0</v>
      </c>
      <c r="MJ19" s="54">
        <f t="shared" ca="1" si="237"/>
        <v>1.9E-3</v>
      </c>
      <c r="MK19">
        <f t="shared" ca="1" si="238"/>
        <v>1048576</v>
      </c>
      <c r="ML19" t="e">
        <f t="shared" ca="1" si="239"/>
        <v>#N/A</v>
      </c>
      <c r="MM19" t="str">
        <f ca="1">IF(MF19,INDEX(MG:MG,ML19),"")</f>
        <v/>
      </c>
      <c r="MN19" t="str">
        <f t="shared" ca="1" si="241"/>
        <v/>
      </c>
      <c r="MV19" s="52" t="str">
        <f t="shared" si="155"/>
        <v>SOL INT+EXT COUVERT</v>
      </c>
      <c r="MW19" t="b">
        <f>ISNA(MATCH(MV19,MV$1:MV18,0))</f>
        <v>1</v>
      </c>
      <c r="MX19" t="e">
        <f t="shared" ca="1" si="242"/>
        <v>#N/A</v>
      </c>
      <c r="MY19" t="e">
        <f t="shared" ca="1" si="243"/>
        <v>#N/A</v>
      </c>
      <c r="MZ19" t="b">
        <f t="shared" ca="1" si="244"/>
        <v>0</v>
      </c>
      <c r="NA19" t="str">
        <f t="shared" ca="1" si="245"/>
        <v>ÿ</v>
      </c>
      <c r="NB19">
        <f t="shared" ca="1" si="246"/>
        <v>0</v>
      </c>
      <c r="NC19">
        <f t="shared" ca="1" si="247"/>
        <v>0</v>
      </c>
      <c r="ND19" s="54">
        <f t="shared" ca="1" si="248"/>
        <v>1.9E-3</v>
      </c>
      <c r="NE19">
        <f t="shared" ca="1" si="249"/>
        <v>1048576</v>
      </c>
      <c r="NF19" t="e">
        <f t="shared" ca="1" si="250"/>
        <v>#N/A</v>
      </c>
      <c r="NG19" t="str">
        <f ca="1">IF(MZ19,INDEX(NA:NA,NF19),"")</f>
        <v/>
      </c>
      <c r="NH19" t="str">
        <f t="shared" ca="1" si="252"/>
        <v/>
      </c>
      <c r="NP19" s="52" t="str">
        <f t="shared" si="156"/>
        <v>BETON</v>
      </c>
      <c r="NQ19" t="b">
        <f>ISNA(MATCH(NP19,NP$1:NP18,0))</f>
        <v>0</v>
      </c>
      <c r="NR19" t="e">
        <f t="shared" ca="1" si="253"/>
        <v>#N/A</v>
      </c>
      <c r="NS19" t="e">
        <f t="shared" ca="1" si="254"/>
        <v>#N/A</v>
      </c>
      <c r="NT19" t="b">
        <f t="shared" ca="1" si="255"/>
        <v>0</v>
      </c>
      <c r="NU19" t="str">
        <f t="shared" ca="1" si="256"/>
        <v>ÿ</v>
      </c>
      <c r="NV19">
        <f t="shared" ca="1" si="257"/>
        <v>0</v>
      </c>
      <c r="NW19">
        <f t="shared" ca="1" si="258"/>
        <v>0</v>
      </c>
      <c r="NX19" s="54">
        <f t="shared" ca="1" si="259"/>
        <v>1.9E-3</v>
      </c>
      <c r="NY19">
        <f t="shared" ca="1" si="260"/>
        <v>1048576</v>
      </c>
      <c r="NZ19" t="e">
        <f t="shared" ca="1" si="261"/>
        <v>#N/A</v>
      </c>
      <c r="OA19" t="str">
        <f ca="1">IF(NT19,INDEX(NU:NU,NZ19),"")</f>
        <v/>
      </c>
      <c r="OB19" t="str">
        <f t="shared" ca="1" si="263"/>
        <v/>
      </c>
      <c r="OJ19" s="52" t="str">
        <f t="shared" si="157"/>
        <v>STRUCTURE</v>
      </c>
      <c r="OK19" t="b">
        <f>ISNA(MATCH(OJ19,OJ$1:OJ18,0))</f>
        <v>0</v>
      </c>
      <c r="OL19" t="e">
        <f t="shared" ca="1" si="264"/>
        <v>#N/A</v>
      </c>
      <c r="OM19" t="e">
        <f t="shared" ca="1" si="265"/>
        <v>#N/A</v>
      </c>
      <c r="ON19" t="b">
        <f t="shared" ca="1" si="266"/>
        <v>0</v>
      </c>
      <c r="OO19" t="str">
        <f t="shared" ca="1" si="267"/>
        <v>ÿ</v>
      </c>
      <c r="OP19">
        <f t="shared" ca="1" si="268"/>
        <v>0</v>
      </c>
      <c r="OQ19">
        <f t="shared" ca="1" si="269"/>
        <v>0</v>
      </c>
      <c r="OR19" s="54">
        <f t="shared" ca="1" si="270"/>
        <v>1.9E-3</v>
      </c>
      <c r="OS19">
        <f t="shared" ca="1" si="271"/>
        <v>1048576</v>
      </c>
      <c r="OT19" t="e">
        <f t="shared" ca="1" si="272"/>
        <v>#N/A</v>
      </c>
      <c r="OU19" t="str">
        <f ca="1">IF(ON19,INDEX(OO:OO,OT19),"")</f>
        <v/>
      </c>
      <c r="OV19" t="str">
        <f t="shared" ca="1" si="274"/>
        <v/>
      </c>
      <c r="PD19" s="52" t="str">
        <f t="shared" si="158"/>
        <v>R10</v>
      </c>
      <c r="PE19" t="b">
        <f>ISNA(MATCH(PD19,PD$1:PD18,0))</f>
        <v>0</v>
      </c>
      <c r="PF19" t="e">
        <f t="shared" ca="1" si="275"/>
        <v>#N/A</v>
      </c>
      <c r="PG19" t="e">
        <f t="shared" ca="1" si="276"/>
        <v>#N/A</v>
      </c>
      <c r="PH19" t="b">
        <f t="shared" ca="1" si="277"/>
        <v>0</v>
      </c>
      <c r="PI19" t="str">
        <f t="shared" ca="1" si="278"/>
        <v>ÿ</v>
      </c>
      <c r="PJ19">
        <f t="shared" ca="1" si="279"/>
        <v>0</v>
      </c>
      <c r="PK19">
        <f t="shared" ca="1" si="280"/>
        <v>0</v>
      </c>
      <c r="PL19" s="54">
        <f t="shared" ca="1" si="281"/>
        <v>1.9E-3</v>
      </c>
      <c r="PM19">
        <f t="shared" ca="1" si="282"/>
        <v>1048576</v>
      </c>
      <c r="PN19" t="e">
        <f t="shared" ca="1" si="283"/>
        <v>#N/A</v>
      </c>
      <c r="PO19" t="str">
        <f ca="1">IF(PH19,INDEX(PI:PI,PN19),"")</f>
        <v/>
      </c>
      <c r="PP19" t="str">
        <f t="shared" ca="1" si="285"/>
        <v/>
      </c>
      <c r="PX19" s="52" t="str">
        <f t="shared" si="159"/>
        <v>A</v>
      </c>
      <c r="PY19" t="b">
        <f>ISNA(MATCH(PX19,PX$1:PX18,0))</f>
        <v>0</v>
      </c>
      <c r="PZ19" t="e">
        <f t="shared" ca="1" si="286"/>
        <v>#N/A</v>
      </c>
      <c r="QA19" t="e">
        <f t="shared" ca="1" si="287"/>
        <v>#N/A</v>
      </c>
      <c r="QB19" t="b">
        <f t="shared" ca="1" si="288"/>
        <v>0</v>
      </c>
      <c r="QC19" t="str">
        <f t="shared" ca="1" si="289"/>
        <v>ÿ</v>
      </c>
      <c r="QD19">
        <f t="shared" ca="1" si="290"/>
        <v>0</v>
      </c>
      <c r="QE19">
        <f t="shared" ca="1" si="291"/>
        <v>0</v>
      </c>
      <c r="QF19" s="54">
        <f t="shared" ca="1" si="292"/>
        <v>1.9E-3</v>
      </c>
      <c r="QG19">
        <f t="shared" ca="1" si="293"/>
        <v>1048576</v>
      </c>
      <c r="QH19" t="e">
        <f t="shared" ca="1" si="294"/>
        <v>#N/A</v>
      </c>
      <c r="QI19" t="str">
        <f ca="1">IF(QB19,INDEX(QC:QC,QH19),"")</f>
        <v/>
      </c>
      <c r="QJ19" t="str">
        <f t="shared" ca="1" si="296"/>
        <v/>
      </c>
      <c r="QR19" s="52">
        <f t="shared" si="160"/>
        <v>9</v>
      </c>
      <c r="QS19" t="b">
        <f>ISNA(MATCH(QR19,QR$1:QR18,0))</f>
        <v>0</v>
      </c>
      <c r="QT19" t="e">
        <f t="shared" ca="1" si="297"/>
        <v>#N/A</v>
      </c>
      <c r="QU19" t="e">
        <f t="shared" ca="1" si="298"/>
        <v>#N/A</v>
      </c>
      <c r="QV19" t="b">
        <f t="shared" ca="1" si="299"/>
        <v>0</v>
      </c>
      <c r="QW19" t="str">
        <f t="shared" ca="1" si="300"/>
        <v>ÿ</v>
      </c>
      <c r="QX19">
        <f t="shared" ca="1" si="301"/>
        <v>0</v>
      </c>
      <c r="QY19">
        <f t="shared" ca="1" si="302"/>
        <v>0</v>
      </c>
      <c r="QZ19" s="54">
        <f t="shared" ca="1" si="303"/>
        <v>1.9E-3</v>
      </c>
      <c r="RA19">
        <f t="shared" ca="1" si="304"/>
        <v>1048576</v>
      </c>
      <c r="RB19" t="e">
        <f t="shared" ca="1" si="305"/>
        <v>#N/A</v>
      </c>
      <c r="RC19" t="str">
        <f ca="1">IF(QV19,INDEX(QW:QW,RB19),"")</f>
        <v/>
      </c>
      <c r="RD19" t="str">
        <f t="shared" ca="1" si="307"/>
        <v/>
      </c>
      <c r="RL19" s="52" t="str">
        <f t="shared" si="161"/>
        <v>GREIGE</v>
      </c>
      <c r="RM19" t="b">
        <f>ISNA(MATCH(RL19,RL$1:RL18,0))</f>
        <v>1</v>
      </c>
      <c r="RN19">
        <f t="shared" ca="1" si="308"/>
        <v>20</v>
      </c>
      <c r="RO19" t="str">
        <f t="shared" ca="1" si="309"/>
        <v>L20C481:L1048576C481</v>
      </c>
      <c r="RP19" t="b">
        <f t="shared" ca="1" si="310"/>
        <v>1</v>
      </c>
      <c r="RQ19" t="str">
        <f t="shared" ca="1" si="311"/>
        <v>COULEUR PASTEL</v>
      </c>
      <c r="RR19">
        <f t="shared" ca="1" si="312"/>
        <v>23000</v>
      </c>
      <c r="RS19">
        <f t="shared" ca="1" si="313"/>
        <v>310500</v>
      </c>
      <c r="RT19" s="54">
        <f t="shared" ca="1" si="314"/>
        <v>310500.00189999997</v>
      </c>
      <c r="RU19">
        <f t="shared" ca="1" si="315"/>
        <v>6</v>
      </c>
      <c r="RV19">
        <f t="shared" ca="1" si="316"/>
        <v>17</v>
      </c>
      <c r="RW19" t="str">
        <f ca="1">IF(RP19,INDEX(RQ:RQ,RV19),"")</f>
        <v>TABACO/TAUPE</v>
      </c>
      <c r="RX19">
        <f t="shared" ca="1" si="318"/>
        <v>28000.001700000001</v>
      </c>
      <c r="SF19" s="52" t="str">
        <f t="shared" si="162"/>
        <v>CLAIR</v>
      </c>
      <c r="SG19" t="b">
        <f>ISNA(MATCH(SF19,SF$1:SF18,0))</f>
        <v>0</v>
      </c>
      <c r="SH19" t="e">
        <f t="shared" ca="1" si="319"/>
        <v>#N/A</v>
      </c>
      <c r="SI19" t="e">
        <f t="shared" ca="1" si="320"/>
        <v>#N/A</v>
      </c>
      <c r="SJ19" t="b">
        <f t="shared" ca="1" si="321"/>
        <v>0</v>
      </c>
      <c r="SK19" t="str">
        <f t="shared" ca="1" si="322"/>
        <v>ÿ</v>
      </c>
      <c r="SL19">
        <f t="shared" ca="1" si="323"/>
        <v>0</v>
      </c>
      <c r="SM19">
        <f t="shared" ca="1" si="324"/>
        <v>0</v>
      </c>
      <c r="SN19" s="54">
        <f t="shared" ca="1" si="325"/>
        <v>1.9E-3</v>
      </c>
      <c r="SO19">
        <f t="shared" ca="1" si="326"/>
        <v>1048576</v>
      </c>
      <c r="SP19" t="e">
        <f t="shared" ca="1" si="327"/>
        <v>#N/A</v>
      </c>
      <c r="SQ19" t="str">
        <f ca="1">IF(SJ19,INDEX(SK:SK,SP19),"")</f>
        <v/>
      </c>
      <c r="SR19" t="str">
        <f t="shared" ca="1" si="329"/>
        <v/>
      </c>
      <c r="SZ19" s="52" t="str">
        <f t="shared" si="163"/>
        <v>MOYEN</v>
      </c>
      <c r="TA19" t="b">
        <f>ISNA(MATCH(SZ19,SZ$1:SZ18,0))</f>
        <v>0</v>
      </c>
      <c r="TB19" t="e">
        <f t="shared" ca="1" si="330"/>
        <v>#N/A</v>
      </c>
      <c r="TC19" t="e">
        <f t="shared" ca="1" si="331"/>
        <v>#N/A</v>
      </c>
      <c r="TD19" t="b">
        <f t="shared" ca="1" si="332"/>
        <v>0</v>
      </c>
      <c r="TE19" t="str">
        <f t="shared" ca="1" si="333"/>
        <v>ÿ</v>
      </c>
      <c r="TF19">
        <f t="shared" ca="1" si="334"/>
        <v>0</v>
      </c>
      <c r="TG19">
        <f t="shared" ca="1" si="335"/>
        <v>0</v>
      </c>
      <c r="TH19" s="54">
        <f t="shared" ca="1" si="336"/>
        <v>1.9E-3</v>
      </c>
      <c r="TI19">
        <f t="shared" ca="1" si="337"/>
        <v>1048576</v>
      </c>
      <c r="TJ19" t="e">
        <f t="shared" ca="1" si="338"/>
        <v>#N/A</v>
      </c>
      <c r="TK19" t="str">
        <f ca="1">IF(TD19,INDEX(TE:TE,TJ19),"")</f>
        <v/>
      </c>
      <c r="TL19" t="str">
        <f t="shared" ca="1" si="340"/>
        <v/>
      </c>
      <c r="TT19" s="52" t="str">
        <f t="shared" si="164"/>
        <v>MAT</v>
      </c>
      <c r="TU19" t="b">
        <f>ISNA(MATCH(TT19,TT$1:TT18,0))</f>
        <v>0</v>
      </c>
      <c r="TV19" t="e">
        <f t="shared" ca="1" si="341"/>
        <v>#N/A</v>
      </c>
      <c r="TW19" t="e">
        <f t="shared" ca="1" si="342"/>
        <v>#N/A</v>
      </c>
      <c r="TX19" t="b">
        <f t="shared" ca="1" si="343"/>
        <v>0</v>
      </c>
      <c r="TY19" t="str">
        <f t="shared" ca="1" si="344"/>
        <v>ÿ</v>
      </c>
      <c r="TZ19">
        <f t="shared" ca="1" si="345"/>
        <v>0</v>
      </c>
      <c r="UA19">
        <f t="shared" ca="1" si="346"/>
        <v>0</v>
      </c>
      <c r="UB19" s="54">
        <f t="shared" ca="1" si="347"/>
        <v>1.9E-3</v>
      </c>
      <c r="UC19">
        <f t="shared" ca="1" si="348"/>
        <v>1048576</v>
      </c>
      <c r="UD19" t="e">
        <f t="shared" ca="1" si="349"/>
        <v>#N/A</v>
      </c>
      <c r="UE19" t="str">
        <f ca="1">IF(TX19,INDEX(TY:TY,UD19),"")</f>
        <v/>
      </c>
      <c r="UF19" t="str">
        <f t="shared" ca="1" si="351"/>
        <v/>
      </c>
      <c r="UN19" s="52" t="str">
        <f t="shared" si="165"/>
        <v>DROIT</v>
      </c>
      <c r="UO19" t="b">
        <f>ISNA(MATCH(UN19,UN$1:UN18,0))</f>
        <v>0</v>
      </c>
      <c r="UP19" t="e">
        <f t="shared" ca="1" si="352"/>
        <v>#N/A</v>
      </c>
      <c r="UQ19" t="e">
        <f t="shared" ca="1" si="353"/>
        <v>#N/A</v>
      </c>
      <c r="UR19" t="b">
        <f t="shared" ca="1" si="354"/>
        <v>0</v>
      </c>
      <c r="US19" t="str">
        <f t="shared" ca="1" si="355"/>
        <v>ÿ</v>
      </c>
      <c r="UT19">
        <f t="shared" ca="1" si="356"/>
        <v>0</v>
      </c>
      <c r="UU19">
        <f t="shared" ca="1" si="357"/>
        <v>0</v>
      </c>
      <c r="UV19" s="54">
        <f t="shared" ca="1" si="358"/>
        <v>1.9E-3</v>
      </c>
      <c r="UW19">
        <f t="shared" ca="1" si="359"/>
        <v>1048576</v>
      </c>
      <c r="UX19" t="e">
        <f t="shared" ca="1" si="360"/>
        <v>#N/A</v>
      </c>
      <c r="UY19" t="str">
        <f ca="1">IF(UR19,INDEX(US:US,UX19),"")</f>
        <v/>
      </c>
      <c r="UZ19" t="str">
        <f t="shared" ca="1" si="362"/>
        <v/>
      </c>
      <c r="VH19" s="52" t="str">
        <f t="shared" si="166"/>
        <v>IMITANT</v>
      </c>
      <c r="VI19" t="b">
        <f>ISNA(MATCH(VH19,VH$1:VH18,0))</f>
        <v>0</v>
      </c>
      <c r="VJ19" t="e">
        <f t="shared" ca="1" si="363"/>
        <v>#N/A</v>
      </c>
      <c r="VK19" t="e">
        <f t="shared" ca="1" si="364"/>
        <v>#N/A</v>
      </c>
      <c r="VL19" t="b">
        <f t="shared" ca="1" si="365"/>
        <v>0</v>
      </c>
      <c r="VM19" t="str">
        <f t="shared" ca="1" si="366"/>
        <v>ÿ</v>
      </c>
      <c r="VN19">
        <f t="shared" ca="1" si="367"/>
        <v>0</v>
      </c>
      <c r="VO19">
        <f t="shared" ca="1" si="368"/>
        <v>0</v>
      </c>
      <c r="VP19" s="54">
        <f t="shared" ca="1" si="369"/>
        <v>1.9E-3</v>
      </c>
      <c r="VQ19">
        <f t="shared" ca="1" si="370"/>
        <v>1048576</v>
      </c>
      <c r="VR19" t="e">
        <f t="shared" ca="1" si="371"/>
        <v>#N/A</v>
      </c>
      <c r="VS19" t="str">
        <f ca="1">IF(VL19,INDEX(VM:VM,VR19),"")</f>
        <v/>
      </c>
      <c r="VT19" t="str">
        <f t="shared" ca="1" si="373"/>
        <v/>
      </c>
      <c r="WB19" s="52" t="str">
        <f t="shared" si="167"/>
        <v>HAUT DE GAMME</v>
      </c>
      <c r="WC19" t="b">
        <f>ISNA(MATCH(WB19,WB$1:WB18,0))</f>
        <v>0</v>
      </c>
      <c r="WD19" t="e">
        <f t="shared" ca="1" si="374"/>
        <v>#N/A</v>
      </c>
      <c r="WE19" t="e">
        <f t="shared" ca="1" si="375"/>
        <v>#N/A</v>
      </c>
      <c r="WF19" t="b">
        <f t="shared" ca="1" si="376"/>
        <v>0</v>
      </c>
      <c r="WG19" t="str">
        <f t="shared" ca="1" si="377"/>
        <v>ÿ</v>
      </c>
      <c r="WH19">
        <f t="shared" ca="1" si="378"/>
        <v>0</v>
      </c>
      <c r="WI19">
        <f t="shared" ca="1" si="379"/>
        <v>0</v>
      </c>
      <c r="WJ19" s="54">
        <f t="shared" ca="1" si="380"/>
        <v>1.9E-3</v>
      </c>
      <c r="WK19">
        <f t="shared" ca="1" si="381"/>
        <v>1048576</v>
      </c>
      <c r="WL19" t="e">
        <f t="shared" ca="1" si="382"/>
        <v>#N/A</v>
      </c>
      <c r="WM19" t="str">
        <f ca="1">IF(WF19,INDEX(WG:WG,WL19),"")</f>
        <v/>
      </c>
      <c r="WN19" t="str">
        <f t="shared" ca="1" si="384"/>
        <v/>
      </c>
      <c r="WV19" s="52" t="str">
        <f t="shared" si="168"/>
        <v>PRESCRIPEUR</v>
      </c>
      <c r="WW19" t="b">
        <f>ISNA(MATCH(WV19,WV$1:WV18,0))</f>
        <v>1</v>
      </c>
      <c r="WX19" t="e">
        <f t="shared" ca="1" si="385"/>
        <v>#N/A</v>
      </c>
      <c r="WY19" t="e">
        <f t="shared" ca="1" si="386"/>
        <v>#N/A</v>
      </c>
      <c r="WZ19" t="b">
        <f t="shared" ca="1" si="387"/>
        <v>0</v>
      </c>
      <c r="XA19" t="str">
        <f t="shared" ca="1" si="388"/>
        <v>ÿ</v>
      </c>
      <c r="XB19">
        <f t="shared" ca="1" si="389"/>
        <v>0</v>
      </c>
      <c r="XC19">
        <f t="shared" ca="1" si="390"/>
        <v>0</v>
      </c>
      <c r="XD19" s="54">
        <f t="shared" ca="1" si="391"/>
        <v>1.9E-3</v>
      </c>
      <c r="XE19">
        <f t="shared" ca="1" si="392"/>
        <v>1048576</v>
      </c>
      <c r="XF19" t="e">
        <f t="shared" ca="1" si="393"/>
        <v>#N/A</v>
      </c>
      <c r="XG19" t="str">
        <f ca="1">IF(WZ19,INDEX(XA:XA,XF19),"")</f>
        <v/>
      </c>
      <c r="XH19" t="str">
        <f t="shared" ca="1" si="169"/>
        <v/>
      </c>
    </row>
    <row r="20" spans="1:632" x14ac:dyDescent="0.3">
      <c r="A20">
        <f t="shared" ca="1" si="170"/>
        <v>10</v>
      </c>
      <c r="J20" s="6" t="str">
        <f>IF('Analyse Plan de Gamme'!$N20=0,N_D,'Analyse Plan de Gamme'!$N20)</f>
        <v>EN COURS SUPPRESSION</v>
      </c>
      <c r="K20" t="b">
        <f>ISNA(MATCH(J20,J$1:J19,0))</f>
        <v>0</v>
      </c>
      <c r="L20" t="e">
        <f t="shared" ref="L20:L83" ca="1" si="416">MATCH(L$3,INDIRECT(M20,AdrLxCx),0)+L19</f>
        <v>#N/A</v>
      </c>
      <c r="M20" t="e">
        <f t="shared" ref="M20:M83" ca="1" si="417">ADDRESS(L19+1,M$3,,AdrLxCx)&amp;":"&amp;ADDRESS(AdrMaxLig,M$3,,AdrLxCx)</f>
        <v>#N/A</v>
      </c>
      <c r="N20" t="b">
        <f t="shared" ref="N20:N83" ca="1" si="418">NOT(ISNA(L20))</f>
        <v>0</v>
      </c>
      <c r="O20" t="str">
        <f t="shared" ref="O20:O83" ca="1" si="419">IF(N20,INDEX(J:J,L20),$F$5)</f>
        <v>ÿ</v>
      </c>
      <c r="P20">
        <f t="shared" ref="P20:P83" ca="1" si="420">IF(N20,COUNTIF(INDIRECT(S$5,AdrLxCx),$F$4&amp;O20),AdrMaxLig)</f>
        <v>1048576</v>
      </c>
      <c r="Q20" t="e">
        <f t="shared" ref="Q20:Q83" ca="1" si="421">MATCH($A20,P:P,0)</f>
        <v>#N/A</v>
      </c>
      <c r="R20" s="4" t="str">
        <f t="shared" ref="R20:R83" ca="1" si="422">IF(N20,INDEX(O:O,Q20),"")</f>
        <v/>
      </c>
      <c r="T20" s="6" t="str">
        <f>IF('Analyse Plan de Gamme'!$P20=0,N_D,'Analyse Plan de Gamme'!$P20)</f>
        <v>Faïence PR bicuisson</v>
      </c>
      <c r="U20" t="b">
        <f>ISNA(MATCH(T20,T$1:T19,0))</f>
        <v>1</v>
      </c>
      <c r="V20">
        <f t="shared" ref="V20:V83" ca="1" si="423">MATCH(V$3,INDIRECT(W20,AdrLxCx),0)+V19</f>
        <v>112</v>
      </c>
      <c r="W20" t="str">
        <f t="shared" ref="W20:W83" ca="1" si="424">ADDRESS(V19+1,W$3,,AdrLxCx)&amp;":"&amp;ADDRESS(AdrMaxLig,W$3,,AdrLxCx)</f>
        <v>L110C21:L1048576C21</v>
      </c>
      <c r="X20" t="b">
        <f t="shared" ref="X20:X83" ca="1" si="425">NOT(ISNA(V20))</f>
        <v>1</v>
      </c>
      <c r="Y20" t="str">
        <f t="shared" ref="Y20:Y83" ca="1" si="426">IF(X20,INDEX(T:T,V20),$F$5)</f>
        <v>Faïence PR monoporeuse</v>
      </c>
      <c r="Z20">
        <f t="shared" ref="Z20:Z83" ca="1" si="427">IF(X20,COUNTIF(INDIRECT(AC$5,AdrLxCx),$F$4&amp;Y20),AdrMaxLig)</f>
        <v>4</v>
      </c>
      <c r="AA20">
        <f t="shared" ref="AA20:AA83" ca="1" si="428">MATCH($A20,Z:Z,0)</f>
        <v>19</v>
      </c>
      <c r="AB20" s="4" t="str">
        <f t="shared" ref="AB20:AB83" ca="1" si="429">IF(X20,INDEX(Y:Y,AA20),"")</f>
        <v>GE PR</v>
      </c>
      <c r="AD20" s="6" t="str">
        <f>IF('Analyse Plan de Gamme'!$W20=0,N_D,'Analyse Plan de Gamme'!$W20)</f>
        <v>BIII (E&gt;10%)</v>
      </c>
      <c r="AE20" t="b">
        <f>ISNA(MATCH(AD20,AD$1:AD19,0))</f>
        <v>1</v>
      </c>
      <c r="AF20" t="e">
        <f t="shared" ref="AF20:AF83" ca="1" si="430">MATCH(AF$3,INDIRECT(AG20,AdrLxCx),0)+AF19</f>
        <v>#N/A</v>
      </c>
      <c r="AG20" t="e">
        <f t="shared" ref="AG20:AG83" ca="1" si="431">ADDRESS(AF19+1,AG$3,,AdrLxCx)&amp;":"&amp;ADDRESS(AdrMaxLig,AG$3,,AdrLxCx)</f>
        <v>#N/A</v>
      </c>
      <c r="AH20" t="b">
        <f t="shared" ref="AH20:AH83" ca="1" si="432">NOT(ISNA(AF20))</f>
        <v>0</v>
      </c>
      <c r="AI20" t="str">
        <f t="shared" ref="AI20:AI83" ca="1" si="433">IF(AH20,INDEX(AD:AD,AF20),$F$5)</f>
        <v>ÿ</v>
      </c>
      <c r="AJ20">
        <f t="shared" ref="AJ20:AJ83" ca="1" si="434">IF(AH20,COUNTIF(INDIRECT(AM$5,AdrLxCx),$F$4&amp;AI20),AdrMaxLig)</f>
        <v>1048576</v>
      </c>
      <c r="AK20" t="e">
        <f t="shared" ref="AK20:AK83" ca="1" si="435">MATCH($A20,AJ:AJ,0)</f>
        <v>#N/A</v>
      </c>
      <c r="AL20" s="4" t="str">
        <f t="shared" ref="AL20:AL83" ca="1" si="436">IF(AH20,INDEX(AI:AI,AK20),"")</f>
        <v/>
      </c>
      <c r="AN20" s="6" t="str">
        <f>IF('Analyse Plan de Gamme'!$AH20=0,N_D,'Analyse Plan de Gamme'!$AH20)</f>
        <v xml:space="preserve"> ... </v>
      </c>
      <c r="AO20" t="b">
        <f>ISNA(MATCH(AN20,AN$1:AN19,0))</f>
        <v>0</v>
      </c>
      <c r="AP20" t="e">
        <f t="shared" ref="AP20:AP83" ca="1" si="437">MATCH(AP$3,INDIRECT(AQ20,AdrLxCx),0)+AP19</f>
        <v>#N/A</v>
      </c>
      <c r="AQ20" t="e">
        <f t="shared" ref="AQ20:AQ83" ca="1" si="438">ADDRESS(AP19+1,AQ$3,,AdrLxCx)&amp;":"&amp;ADDRESS(AdrMaxLig,AQ$3,,AdrLxCx)</f>
        <v>#N/A</v>
      </c>
      <c r="AR20" t="b">
        <f t="shared" ref="AR20:AR83" ca="1" si="439">NOT(ISNA(AP20))</f>
        <v>0</v>
      </c>
      <c r="AS20" t="str">
        <f t="shared" ref="AS20:AS83" ca="1" si="440">IF(AR20,INDEX(AN:AN,AP20),$F$5)</f>
        <v>ÿ</v>
      </c>
      <c r="AT20">
        <f t="shared" ref="AT20:AT83" ca="1" si="441">IF(AR20,COUNTIF(INDIRECT(AW$5,AdrLxCx),$F$4&amp;AS20),AdrMaxLig)</f>
        <v>1048576</v>
      </c>
      <c r="AU20" t="e">
        <f t="shared" ref="AU20:AU83" ca="1" si="442">MATCH($A20,AT:AT,0)</f>
        <v>#N/A</v>
      </c>
      <c r="AV20" s="4" t="str">
        <f t="shared" ref="AV20:AV83" ca="1" si="443">IF(AR20,INDEX(AS:AS,AU20),"")</f>
        <v/>
      </c>
      <c r="AX20" s="6" t="str">
        <f>IF('Analyse Plan de Gamme'!$AT20=0,N_D,'Analyse Plan de Gamme'!$AT20)</f>
        <v xml:space="preserve"> ... </v>
      </c>
      <c r="AY20" t="b">
        <f>ISNA(MATCH(AX20,AX$1:AX19,0))</f>
        <v>0</v>
      </c>
      <c r="AZ20" t="e">
        <f t="shared" ref="AZ20:AZ83" ca="1" si="444">MATCH(AZ$3,INDIRECT(BA20,AdrLxCx),0)+AZ19</f>
        <v>#N/A</v>
      </c>
      <c r="BA20" t="e">
        <f t="shared" ref="BA20:BA83" ca="1" si="445">ADDRESS(AZ19+1,BA$3,,AdrLxCx)&amp;":"&amp;ADDRESS(AdrMaxLig,BA$3,,AdrLxCx)</f>
        <v>#N/A</v>
      </c>
      <c r="BB20" t="b">
        <f t="shared" ref="BB20:BB83" ca="1" si="446">NOT(ISNA(AZ20))</f>
        <v>0</v>
      </c>
      <c r="BC20" t="str">
        <f t="shared" ref="BC20:BC83" ca="1" si="447">IF(BB20,INDEX(AX:AX,AZ20),$F$5)</f>
        <v>ÿ</v>
      </c>
      <c r="BD20">
        <f t="shared" ref="BD20:BD83" ca="1" si="448">IF(BB20,COUNTIF(INDIRECT(BG$5,AdrLxCx),$F$4&amp;BC20),AdrMaxLig)</f>
        <v>1048576</v>
      </c>
      <c r="BE20" t="e">
        <f t="shared" ref="BE20:BE83" ca="1" si="449">MATCH($A20,BD:BD,0)</f>
        <v>#N/A</v>
      </c>
      <c r="BF20" s="4" t="str">
        <f t="shared" ref="BF20:BF83" ca="1" si="450">IF(BB20,INDEX(BC:BC,BE20),"")</f>
        <v/>
      </c>
      <c r="BH20" s="6" t="str">
        <f>IF('Analyse Plan de Gamme'!$BF20=0,N_D,'Analyse Plan de Gamme'!$BF20)</f>
        <v>20X60</v>
      </c>
      <c r="BI20" t="b">
        <f>ISNA(MATCH(BH20,BH$1:BH19,0))</f>
        <v>1</v>
      </c>
      <c r="BJ20">
        <f t="shared" ref="BJ20:BJ83" ca="1" si="451">MATCH(BJ$3,INDIRECT(BK20,AdrLxCx),0)+BJ19</f>
        <v>104</v>
      </c>
      <c r="BK20" t="str">
        <f t="shared" ref="BK20:BK83" ca="1" si="452">ADDRESS(BJ19+1,BK$3,,AdrLxCx)&amp;":"&amp;ADDRESS(AdrMaxLig,BK$3,,AdrLxCx)</f>
        <v>L22C61:L1048576C61</v>
      </c>
      <c r="BL20" t="b">
        <f t="shared" ref="BL20:BL83" ca="1" si="453">NOT(ISNA(BJ20))</f>
        <v>1</v>
      </c>
      <c r="BM20" t="str">
        <f t="shared" ref="BM20:BM83" ca="1" si="454">IF(BL20,INDEX(BH:BH,BJ20),$F$5)</f>
        <v>10X10</v>
      </c>
      <c r="BN20">
        <f t="shared" ref="BN20:BN83" ca="1" si="455">IF(BL20,COUNTIF(INDIRECT(BQ$5,AdrLxCx),$F$4&amp;BM20),AdrMaxLig)</f>
        <v>3</v>
      </c>
      <c r="BO20">
        <f t="shared" ref="BO20:BO83" ca="1" si="456">MATCH($A20,BN:BN,0)</f>
        <v>31</v>
      </c>
      <c r="BP20" s="4" t="str">
        <f t="shared" ref="BP20:BP83" ca="1" si="457">IF(BL20,INDEX(BM:BM,BO20),"")</f>
        <v>15X90</v>
      </c>
      <c r="BR20" s="6" t="str">
        <f>IF('Analyse Plan de Gamme'!$BG20=0,N_D,'Analyse Plan de Gamme'!$BG20)</f>
        <v>MURAL INT</v>
      </c>
      <c r="BS20" t="b">
        <f>ISNA(MATCH(BR20,BR$1:BR19,0))</f>
        <v>0</v>
      </c>
      <c r="BT20">
        <f t="shared" ref="BT20:BT83" ca="1" si="458">MATCH(BT$3,INDIRECT(BU20,AdrLxCx),0)+BT19</f>
        <v>109</v>
      </c>
      <c r="BU20" t="str">
        <f t="shared" ref="BU20:BU83" ca="1" si="459">ADDRESS(BT19+1,BU$3,,AdrLxCx)&amp;":"&amp;ADDRESS(AdrMaxLig,BU$3,,AdrLxCx)</f>
        <v>L109C71:L1048576C71</v>
      </c>
      <c r="BV20" t="b">
        <f t="shared" ref="BV20:BV83" ca="1" si="460">NOT(ISNA(BT20))</f>
        <v>1</v>
      </c>
      <c r="BW20" t="str">
        <f t="shared" ref="BW20:BW83" ca="1" si="461">IF(BV20,INDEX(BR:BR,BT20),$F$5)</f>
        <v>AUTRE</v>
      </c>
      <c r="BX20">
        <f t="shared" ref="BX20:BX83" ca="1" si="462">IF(BV20,COUNTIF(INDIRECT(CA$5,AdrLxCx),$F$4&amp;BW20),AdrMaxLig)</f>
        <v>2</v>
      </c>
      <c r="BY20">
        <f t="shared" ref="BY20:BY83" ca="1" si="463">MATCH($A20,BX:BX,0)</f>
        <v>16</v>
      </c>
      <c r="BZ20" s="4" t="str">
        <f t="shared" ref="BZ20:BZ83" ca="1" si="464">IF(BV20,INDEX(BW:BW,BY20),"")</f>
        <v>SOL INT+EXT COUVERT</v>
      </c>
      <c r="CB20" s="6" t="str">
        <f>IF('Analyse Plan de Gamme'!$BH20=0,N_D,'Analyse Plan de Gamme'!$BH20)</f>
        <v>BRIQUE BRIQUETTE</v>
      </c>
      <c r="CC20" t="b">
        <f>ISNA(MATCH(CB20,CB$1:CB19,0))</f>
        <v>1</v>
      </c>
      <c r="CD20">
        <f t="shared" ref="CD20:CD83" ca="1" si="465">MATCH(CD$3,INDIRECT(CE20,AdrLxCx),0)+CD19</f>
        <v>108</v>
      </c>
      <c r="CE20" t="str">
        <f t="shared" ref="CE20:CE83" ca="1" si="466">ADDRESS(CD19+1,CE$3,,AdrLxCx)&amp;":"&amp;ADDRESS(AdrMaxLig,CE$3,,AdrLxCx)</f>
        <v>L108C81:L1048576C81</v>
      </c>
      <c r="CF20" t="b">
        <f t="shared" ref="CF20:CF83" ca="1" si="467">NOT(ISNA(CD20))</f>
        <v>1</v>
      </c>
      <c r="CG20" t="str">
        <f t="shared" ref="CG20:CG83" ca="1" si="468">IF(CF20,INDEX(CB:CB,CD20),$F$5)</f>
        <v>PAVE</v>
      </c>
      <c r="CH20">
        <f t="shared" ref="CH20:CH83" ca="1" si="469">IF(CF20,COUNTIF(INDIRECT(CK$5,AdrLxCx),$F$4&amp;CG20),AdrMaxLig)</f>
        <v>14</v>
      </c>
      <c r="CI20">
        <f t="shared" ref="CI20:CI83" ca="1" si="470">MATCH($A20,CH:CH,0)</f>
        <v>19</v>
      </c>
      <c r="CJ20" s="4" t="str">
        <f t="shared" ref="CJ20:CJ83" ca="1" si="471">IF(CF20,INDEX(CG:CG,CI20),"")</f>
        <v>GALET</v>
      </c>
      <c r="CL20" s="6" t="str">
        <f>IF('Analyse Plan de Gamme'!$BJ20=0,N_D,'Analyse Plan de Gamme'!$BJ20)</f>
        <v>LISSE</v>
      </c>
      <c r="CM20" t="b">
        <f>ISNA(MATCH(CL20,CL$1:CL19,0))</f>
        <v>0</v>
      </c>
      <c r="CN20" t="e">
        <f t="shared" ref="CN20:CN83" ca="1" si="472">MATCH(CN$3,INDIRECT(CO20,AdrLxCx),0)+CN19</f>
        <v>#N/A</v>
      </c>
      <c r="CO20" t="e">
        <f t="shared" ref="CO20:CO83" ca="1" si="473">ADDRESS(CN19+1,CO$3,,AdrLxCx)&amp;":"&amp;ADDRESS(AdrMaxLig,CO$3,,AdrLxCx)</f>
        <v>#N/A</v>
      </c>
      <c r="CP20" t="b">
        <f t="shared" ref="CP20:CP83" ca="1" si="474">NOT(ISNA(CN20))</f>
        <v>0</v>
      </c>
      <c r="CQ20" t="str">
        <f t="shared" ref="CQ20:CQ83" ca="1" si="475">IF(CP20,INDEX(CL:CL,CN20),$F$5)</f>
        <v>ÿ</v>
      </c>
      <c r="CR20">
        <f t="shared" ref="CR20:CR83" ca="1" si="476">IF(CP20,COUNTIF(INDIRECT(CU$5,AdrLxCx),$F$4&amp;CQ20),AdrMaxLig)</f>
        <v>1048576</v>
      </c>
      <c r="CS20" t="e">
        <f t="shared" ref="CS20:CS83" ca="1" si="477">MATCH($A20,CR:CR,0)</f>
        <v>#N/A</v>
      </c>
      <c r="CT20" s="4" t="str">
        <f t="shared" ref="CT20:CT83" ca="1" si="478">IF(CP20,INDEX(CQ:CQ,CS20),"")</f>
        <v/>
      </c>
      <c r="CV20" s="6" t="str">
        <f>IF('Analyse Plan de Gamme'!$BK20=0,N_D,'Analyse Plan de Gamme'!$BK20)</f>
        <v xml:space="preserve"> ... </v>
      </c>
      <c r="CW20" t="b">
        <f>ISNA(MATCH(CV20,CV$1:CV19,0))</f>
        <v>0</v>
      </c>
      <c r="CX20" t="e">
        <f t="shared" ref="CX20:CX83" ca="1" si="479">MATCH(CX$3,INDIRECT(CY20,AdrLxCx),0)+CX19</f>
        <v>#N/A</v>
      </c>
      <c r="CY20" t="e">
        <f t="shared" ref="CY20:CY83" ca="1" si="480">ADDRESS(CX19+1,CY$3,,AdrLxCx)&amp;":"&amp;ADDRESS(AdrMaxLig,CY$3,,AdrLxCx)</f>
        <v>#N/A</v>
      </c>
      <c r="CZ20" t="b">
        <f t="shared" ref="CZ20:CZ83" ca="1" si="481">NOT(ISNA(CX20))</f>
        <v>0</v>
      </c>
      <c r="DA20" t="str">
        <f t="shared" ref="DA20:DA83" ca="1" si="482">IF(CZ20,INDEX(CV:CV,CX20),$F$5)</f>
        <v>ÿ</v>
      </c>
      <c r="DB20">
        <f t="shared" ref="DB20:DB83" ca="1" si="483">IF(CZ20,COUNTIF(INDIRECT(DE$5,AdrLxCx),$F$4&amp;DA20),AdrMaxLig)</f>
        <v>1048576</v>
      </c>
      <c r="DC20" t="e">
        <f t="shared" ref="DC20:DC83" ca="1" si="484">MATCH($A20,DB:DB,0)</f>
        <v>#N/A</v>
      </c>
      <c r="DD20" s="4" t="str">
        <f t="shared" ref="DD20:DD83" ca="1" si="485">IF(CZ20,INDEX(DA:DA,DC20),"")</f>
        <v/>
      </c>
      <c r="DF20" s="6" t="str">
        <f>IF('Analyse Plan de Gamme'!$BL20=0,N_D,'Analyse Plan de Gamme'!$BL20)</f>
        <v xml:space="preserve"> ... </v>
      </c>
      <c r="DG20" t="b">
        <f>ISNA(MATCH(DF20,DF$1:DF19,0))</f>
        <v>0</v>
      </c>
      <c r="DH20" t="e">
        <f t="shared" ref="DH20:DH83" ca="1" si="486">MATCH(DH$3,INDIRECT(DI20,AdrLxCx),0)+DH19</f>
        <v>#N/A</v>
      </c>
      <c r="DI20" t="e">
        <f t="shared" ref="DI20:DI83" ca="1" si="487">ADDRESS(DH19+1,DI$3,,AdrLxCx)&amp;":"&amp;ADDRESS(AdrMaxLig,DI$3,,AdrLxCx)</f>
        <v>#N/A</v>
      </c>
      <c r="DJ20" t="b">
        <f t="shared" ref="DJ20:DJ83" ca="1" si="488">NOT(ISNA(DH20))</f>
        <v>0</v>
      </c>
      <c r="DK20" t="str">
        <f t="shared" ref="DK20:DK83" ca="1" si="489">IF(DJ20,INDEX(DF:DF,DH20),$F$5)</f>
        <v>ÿ</v>
      </c>
      <c r="DL20">
        <f t="shared" ref="DL20:DL83" ca="1" si="490">IF(DJ20,COUNTIF(INDIRECT(DO$5,AdrLxCx),$F$4&amp;DK20),AdrMaxLig)</f>
        <v>1048576</v>
      </c>
      <c r="DM20" t="e">
        <f t="shared" ref="DM20:DM83" ca="1" si="491">MATCH($A20,DL:DL,0)</f>
        <v>#N/A</v>
      </c>
      <c r="DN20" s="4" t="str">
        <f t="shared" ref="DN20:DN83" ca="1" si="492">IF(DJ20,INDEX(DK:DK,DM20),"")</f>
        <v/>
      </c>
      <c r="DP20" s="43">
        <f>'Analyse Plan de Gamme'!$BM20</f>
        <v>6</v>
      </c>
      <c r="DQ20" t="b">
        <f>ISNA(MATCH(DP20,DP$1:DP19,0))</f>
        <v>0</v>
      </c>
      <c r="DR20">
        <f t="shared" ref="DR20:DR83" ca="1" si="493">MATCH(DR$3,INDIRECT(DS20,AdrLxCx),0)+DR19</f>
        <v>113</v>
      </c>
      <c r="DS20" t="str">
        <f t="shared" ref="DS20:DS83" ca="1" si="494">ADDRESS(DR19+1,DS$3,,AdrLxCx)&amp;":"&amp;ADDRESS(AdrMaxLig,DS$3,,AdrLxCx)</f>
        <v>L113C121:L1048576C121</v>
      </c>
      <c r="DT20" t="b">
        <f t="shared" ref="DT20:DT83" ca="1" si="495">NOT(ISNA(DR20))</f>
        <v>1</v>
      </c>
      <c r="DU20">
        <f t="shared" ref="DU20:DU83" ca="1" si="496">IF(DT20,INDEX(DP:DP,DR20),$F$5)</f>
        <v>10.5</v>
      </c>
      <c r="DV20">
        <f t="shared" ref="DV20:DV83" ca="1" si="497">IF(DT20,COUNTIF(INDIRECT(DY$5,AdrLxCx),$F$4&amp;DU20),AdrMaxLig)</f>
        <v>10</v>
      </c>
      <c r="DW20">
        <f t="shared" ref="DW20:DW83" ca="1" si="498">MATCH($A20,DV:DV,0)</f>
        <v>20</v>
      </c>
      <c r="DX20" s="4">
        <f t="shared" ref="DX20:DX83" ca="1" si="499">IF(DT20,INDEX(DU:DU,DW20),"")</f>
        <v>10.5</v>
      </c>
      <c r="DZ20" s="6" t="str">
        <f>IF('Analyse Plan de Gamme'!$BO20=0,N_D,'Analyse Plan de Gamme'!$BO20)</f>
        <v>COULEUR PASTEL</v>
      </c>
      <c r="EA20" t="b">
        <f>ISNA(MATCH(DZ20,DZ$1:DZ19,0))</f>
        <v>1</v>
      </c>
      <c r="EB20">
        <f t="shared" ref="EB20:EB83" ca="1" si="500">MATCH(EB$3,INDIRECT(EC20,AdrLxCx),0)+EB19</f>
        <v>21</v>
      </c>
      <c r="EC20" t="str">
        <f t="shared" ref="EC20:EC83" ca="1" si="501">ADDRESS(EB19+1,EC$3,,AdrLxCx)&amp;":"&amp;ADDRESS(AdrMaxLig,EC$3,,AdrLxCx)</f>
        <v>L21C131:L1048576C131</v>
      </c>
      <c r="ED20" t="b">
        <f t="shared" ref="ED20:ED83" ca="1" si="502">NOT(ISNA(EB20))</f>
        <v>1</v>
      </c>
      <c r="EE20" t="str">
        <f t="shared" ref="EE20:EE83" ca="1" si="503">IF(ED20,INDEX(DZ:DZ,EB20),$F$5)</f>
        <v xml:space="preserve"> ... </v>
      </c>
      <c r="EF20">
        <f t="shared" ref="EF20:EF83" ca="1" si="504">IF(ED20,COUNTIF(INDIRECT(EI$5,AdrLxCx),$F$4&amp;EE20),AdrMaxLig)</f>
        <v>1</v>
      </c>
      <c r="EG20">
        <f t="shared" ref="EG20:EG83" ca="1" si="505">MATCH($A20,EF:EF,0)</f>
        <v>26</v>
      </c>
      <c r="EH20" s="4" t="str">
        <f t="shared" ref="EH20:EH83" ca="1" si="506">IF(ED20,INDEX(EE:EE,EG20),"")</f>
        <v>COULEUR FONCE</v>
      </c>
      <c r="EJ20" s="6" t="str">
        <f>IF('Analyse Plan de Gamme'!$BP20=0,N_D,'Analyse Plan de Gamme'!$BP20)</f>
        <v>CLAIR</v>
      </c>
      <c r="EK20" t="b">
        <f>ISNA(MATCH(EJ20,EJ$1:EJ19,0))</f>
        <v>0</v>
      </c>
      <c r="EL20" t="e">
        <f t="shared" ref="EL20:EL83" ca="1" si="507">MATCH(EL$3,INDIRECT(EM20,AdrLxCx),0)+EL19</f>
        <v>#N/A</v>
      </c>
      <c r="EM20" t="e">
        <f t="shared" ref="EM20:EM83" ca="1" si="508">ADDRESS(EL19+1,EM$3,,AdrLxCx)&amp;":"&amp;ADDRESS(AdrMaxLig,EM$3,,AdrLxCx)</f>
        <v>#N/A</v>
      </c>
      <c r="EN20" t="b">
        <f t="shared" ref="EN20:EN83" ca="1" si="509">NOT(ISNA(EL20))</f>
        <v>0</v>
      </c>
      <c r="EO20" t="str">
        <f t="shared" ref="EO20:EO83" ca="1" si="510">IF(EN20,INDEX(EJ:EJ,EL20),$F$5)</f>
        <v>ÿ</v>
      </c>
      <c r="EP20">
        <f t="shared" ref="EP20:EP83" ca="1" si="511">IF(EN20,COUNTIF(INDIRECT(ES$5,AdrLxCx),$F$4&amp;EO20),AdrMaxLig)</f>
        <v>1048576</v>
      </c>
      <c r="EQ20" t="e">
        <f t="shared" ref="EQ20:EQ83" ca="1" si="512">MATCH($A20,EP:EP,0)</f>
        <v>#N/A</v>
      </c>
      <c r="ER20" s="4" t="str">
        <f t="shared" ref="ER20:ER83" ca="1" si="513">IF(EN20,INDEX(EO:EO,EQ20),"")</f>
        <v/>
      </c>
      <c r="ET20" s="6" t="str">
        <f>IF('Analyse Plan de Gamme'!$BQ20=0,N_D,'Analyse Plan de Gamme'!$BQ20)</f>
        <v>NEUTRE</v>
      </c>
      <c r="EU20" t="b">
        <f>ISNA(MATCH(ET20,ET$1:ET19,0))</f>
        <v>0</v>
      </c>
      <c r="EV20" t="e">
        <f t="shared" ref="EV20:EV83" ca="1" si="514">MATCH(EV$3,INDIRECT(EW20,AdrLxCx),0)+EV19</f>
        <v>#N/A</v>
      </c>
      <c r="EW20" t="e">
        <f t="shared" ref="EW20:EW83" ca="1" si="515">ADDRESS(EV19+1,EW$3,,AdrLxCx)&amp;":"&amp;ADDRESS(AdrMaxLig,EW$3,,AdrLxCx)</f>
        <v>#N/A</v>
      </c>
      <c r="EX20" t="b">
        <f t="shared" ref="EX20:EX83" ca="1" si="516">NOT(ISNA(EV20))</f>
        <v>0</v>
      </c>
      <c r="EY20" t="str">
        <f t="shared" ref="EY20:EY83" ca="1" si="517">IF(EX20,INDEX(ET:ET,EV20),$F$5)</f>
        <v>ÿ</v>
      </c>
      <c r="EZ20">
        <f t="shared" ref="EZ20:EZ83" ca="1" si="518">IF(EX20,COUNTIF(INDIRECT(FC$5,AdrLxCx),$F$4&amp;EY20),AdrMaxLig)</f>
        <v>1048576</v>
      </c>
      <c r="FA20" t="e">
        <f t="shared" ref="FA20:FA83" ca="1" si="519">MATCH($A20,EZ:EZ,0)</f>
        <v>#N/A</v>
      </c>
      <c r="FB20" s="4" t="str">
        <f t="shared" ref="FB20:FB83" ca="1" si="520">IF(EX20,INDEX(EY:EY,FA20),"")</f>
        <v/>
      </c>
      <c r="FD20" s="6" t="str">
        <f>IF('Analyse Plan de Gamme'!$BR20=0,N_D,'Analyse Plan de Gamme'!$BR20)</f>
        <v>BRILLANT</v>
      </c>
      <c r="FE20" t="b">
        <f>ISNA(MATCH(FD20,FD$1:FD19,0))</f>
        <v>1</v>
      </c>
      <c r="FF20" t="e">
        <f t="shared" ref="FF20:FF83" ca="1" si="521">MATCH(FF$3,INDIRECT(FG20,AdrLxCx),0)+FF19</f>
        <v>#N/A</v>
      </c>
      <c r="FG20" t="e">
        <f t="shared" ref="FG20:FG83" ca="1" si="522">ADDRESS(FF19+1,FG$3,,AdrLxCx)&amp;":"&amp;ADDRESS(AdrMaxLig,FG$3,,AdrLxCx)</f>
        <v>#N/A</v>
      </c>
      <c r="FH20" t="b">
        <f t="shared" ref="FH20:FH83" ca="1" si="523">NOT(ISNA(FF20))</f>
        <v>0</v>
      </c>
      <c r="FI20" t="str">
        <f t="shared" ref="FI20:FI83" ca="1" si="524">IF(FH20,INDEX(FD:FD,FF20),$F$5)</f>
        <v>ÿ</v>
      </c>
      <c r="FJ20">
        <f t="shared" ref="FJ20:FJ83" ca="1" si="525">IF(FH20,COUNTIF(INDIRECT(FM$5,AdrLxCx),$F$4&amp;FI20),AdrMaxLig)</f>
        <v>1048576</v>
      </c>
      <c r="FK20" t="e">
        <f t="shared" ref="FK20:FK83" ca="1" si="526">MATCH($A20,FJ:FJ,0)</f>
        <v>#N/A</v>
      </c>
      <c r="FL20" s="4" t="str">
        <f t="shared" ref="FL20:FL83" ca="1" si="527">IF(FH20,INDEX(FI:FI,FK20),"")</f>
        <v/>
      </c>
      <c r="FN20" s="6" t="str">
        <f>IF('Analyse Plan de Gamme'!$BT20=0,N_D,'Analyse Plan de Gamme'!$BT20)</f>
        <v>DROIT</v>
      </c>
      <c r="FO20" t="b">
        <f>ISNA(MATCH(FN20,FN$1:FN19,0))</f>
        <v>0</v>
      </c>
      <c r="FP20" t="e">
        <f t="shared" ref="FP20:FP83" ca="1" si="528">MATCH(FP$3,INDIRECT(FQ20,AdrLxCx),0)+FP19</f>
        <v>#N/A</v>
      </c>
      <c r="FQ20" t="e">
        <f t="shared" ref="FQ20:FQ83" ca="1" si="529">ADDRESS(FP19+1,FQ$3,,AdrLxCx)&amp;":"&amp;ADDRESS(AdrMaxLig,FQ$3,,AdrLxCx)</f>
        <v>#N/A</v>
      </c>
      <c r="FR20" t="b">
        <f t="shared" ref="FR20:FR83" ca="1" si="530">NOT(ISNA(FP20))</f>
        <v>0</v>
      </c>
      <c r="FS20" t="str">
        <f t="shared" ref="FS20:FS83" ca="1" si="531">IF(FR20,INDEX(FN:FN,FP20),$F$5)</f>
        <v>ÿ</v>
      </c>
      <c r="FT20">
        <f t="shared" ref="FT20:FT83" ca="1" si="532">IF(FR20,COUNTIF(INDIRECT(FW$5,AdrLxCx),$F$4&amp;FS20),AdrMaxLig)</f>
        <v>1048576</v>
      </c>
      <c r="FU20" t="e">
        <f t="shared" ref="FU20:FU83" ca="1" si="533">MATCH($A20,FT:FT,0)</f>
        <v>#N/A</v>
      </c>
      <c r="FV20" s="4" t="str">
        <f t="shared" ref="FV20:FV83" ca="1" si="534">IF(FR20,INDEX(FS:FS,FU20),"")</f>
        <v/>
      </c>
      <c r="FX20" s="6" t="str">
        <f>IF('Analyse Plan de Gamme'!$BU20=0,N_D,'Analyse Plan de Gamme'!$BU20)</f>
        <v>FAUX UNI</v>
      </c>
      <c r="FY20" t="b">
        <f>ISNA(MATCH(FX20,FX$1:FX19,0))</f>
        <v>1</v>
      </c>
      <c r="FZ20">
        <f t="shared" ref="FZ20:FZ83" ca="1" si="535">MATCH(FZ$3,INDIRECT(GA20,AdrLxCx),0)+FZ19</f>
        <v>110</v>
      </c>
      <c r="GA20" t="str">
        <f t="shared" ref="GA20:GA83" ca="1" si="536">ADDRESS(FZ19+1,GA$3,,AdrLxCx)&amp;":"&amp;ADDRESS(AdrMaxLig,GA$3,,AdrLxCx)</f>
        <v>L110C181:L1048576C181</v>
      </c>
      <c r="GB20" t="b">
        <f t="shared" ref="GB20:GB83" ca="1" si="537">NOT(ISNA(FZ20))</f>
        <v>1</v>
      </c>
      <c r="GC20" t="str">
        <f t="shared" ref="GC20:GC83" ca="1" si="538">IF(GB20,INDEX(FX:FX,FZ20),$F$5)</f>
        <v>DECOR MUTIFORMAT</v>
      </c>
      <c r="GD20">
        <f t="shared" ref="GD20:GD83" ca="1" si="539">IF(GB20,COUNTIF(INDIRECT(GG$5,AdrLxCx),$F$4&amp;GC20),AdrMaxLig)</f>
        <v>4</v>
      </c>
      <c r="GE20">
        <f t="shared" ref="GE20:GE83" ca="1" si="540">MATCH($A20,GD:GD,0)</f>
        <v>21</v>
      </c>
      <c r="GF20" s="4" t="str">
        <f t="shared" ref="GF20:GF83" ca="1" si="541">IF(GB20,INDEX(GC:GC,GE20),"")</f>
        <v>RECONSTITUE</v>
      </c>
      <c r="GH20" s="6" t="str">
        <f>IF('Analyse Plan de Gamme'!$BW20=0,N_D,'Analyse Plan de Gamme'!$BW20)</f>
        <v>STANDARD</v>
      </c>
      <c r="GI20" t="b">
        <f>ISNA(MATCH(GH20,GH$1:GH19,0))</f>
        <v>0</v>
      </c>
      <c r="GJ20" t="e">
        <f t="shared" ref="GJ20:GJ83" ca="1" si="542">MATCH(GJ$3,INDIRECT(GK20,AdrLxCx),0)+GJ19</f>
        <v>#N/A</v>
      </c>
      <c r="GK20" t="e">
        <f t="shared" ref="GK20:GK83" ca="1" si="543">ADDRESS(GJ19+1,GK$3,,AdrLxCx)&amp;":"&amp;ADDRESS(AdrMaxLig,GK$3,,AdrLxCx)</f>
        <v>#N/A</v>
      </c>
      <c r="GL20" t="b">
        <f t="shared" ref="GL20:GL83" ca="1" si="544">NOT(ISNA(GJ20))</f>
        <v>0</v>
      </c>
      <c r="GM20" t="str">
        <f t="shared" ref="GM20:GM83" ca="1" si="545">IF(GL20,INDEX(GH:GH,GJ20),$F$5)</f>
        <v>ÿ</v>
      </c>
      <c r="GN20">
        <f t="shared" ref="GN20:GN83" ca="1" si="546">IF(GL20,COUNTIF(INDIRECT(GQ$5,AdrLxCx),$F$4&amp;GM20),AdrMaxLig)</f>
        <v>1048576</v>
      </c>
      <c r="GO20" t="e">
        <f t="shared" ref="GO20:GO83" ca="1" si="547">MATCH($A20,GN:GN,0)</f>
        <v>#N/A</v>
      </c>
      <c r="GP20" s="4" t="str">
        <f t="shared" ref="GP20:GP83" ca="1" si="548">IF(GL20,INDEX(GM:GM,GO20),"")</f>
        <v/>
      </c>
      <c r="GR20" s="6" t="str">
        <f>IF('Analyse Plan de Gamme'!$BX20=0,N_D,'Analyse Plan de Gamme'!$BX20)</f>
        <v>SALLE EXPO STOCK</v>
      </c>
      <c r="GS20" t="b">
        <f>ISNA(MATCH(GR20,GR$1:GR19,0))</f>
        <v>0</v>
      </c>
      <c r="GT20">
        <f t="shared" ref="GT20:GT83" ca="1" si="549">MATCH(GT$3,INDIRECT(GU20,AdrLxCx),0)+GT19</f>
        <v>112</v>
      </c>
      <c r="GU20" t="str">
        <f t="shared" ref="GU20:GU83" ca="1" si="550">ADDRESS(GT19+1,GU$3,,AdrLxCx)&amp;":"&amp;ADDRESS(AdrMaxLig,GU$3,,AdrLxCx)</f>
        <v>L112C201:L1048576C201</v>
      </c>
      <c r="GV20" t="b">
        <f t="shared" ref="GV20:GV83" ca="1" si="551">NOT(ISNA(GT20))</f>
        <v>1</v>
      </c>
      <c r="GW20" t="str">
        <f t="shared" ref="GW20:GW83" ca="1" si="552">IF(GV20,INDEX(GR:GR,GT20),$F$5)</f>
        <v>POSEUR CONTREMARQUE</v>
      </c>
      <c r="GX20">
        <f t="shared" ref="GX20:GX83" ca="1" si="553">IF(GV20,COUNTIF(INDIRECT(HA$5,AdrLxCx),$F$4&amp;GW20),AdrMaxLig)</f>
        <v>4</v>
      </c>
      <c r="GY20">
        <f t="shared" ref="GY20:GY83" ca="1" si="554">MATCH($A20,GX:GX,0)</f>
        <v>13</v>
      </c>
      <c r="GZ20" s="4" t="str">
        <f t="shared" ref="GZ20:GZ83" ca="1" si="555">IF(GV20,INDEX(GW:GW,GY20),"")</f>
        <v>SALLE EXPO CONTREMARQUE</v>
      </c>
      <c r="HG20" s="44">
        <f>'Analyse Plan de Gamme'!$K20</f>
        <v>23000</v>
      </c>
      <c r="HH20" s="44">
        <f>'Analyse Plan de Gamme'!$L20</f>
        <v>310500</v>
      </c>
      <c r="HI20" s="50">
        <f t="shared" si="395"/>
        <v>0.49999999999999994</v>
      </c>
      <c r="HK20" t="b">
        <f>ABS('Analyse Plan de Gamme'!$C20)&gt;1</f>
        <v>1</v>
      </c>
      <c r="HL20" s="43">
        <f t="shared" ca="1" si="192"/>
        <v>310500.00199999998</v>
      </c>
      <c r="HM20" t="b">
        <f ca="1">AND(ISNA(MATCH(HL20,HL$1:HL19,0)),HL20&gt;1,$HK20)</f>
        <v>1</v>
      </c>
      <c r="HN20">
        <f t="shared" ref="HN20:HN83" ca="1" si="556">MATCH(HN$3,INDIRECT(HO20,AdrLxCx),0)+HN19</f>
        <v>20</v>
      </c>
      <c r="HO20" t="str">
        <f t="shared" ref="HO20:HO83" ca="1" si="557">ADDRESS(HN19+1,HO$3,,AdrLxCx)&amp;":"&amp;ADDRESS(AdrMaxLig,HO$3,,AdrLxCx)</f>
        <v>L20C221:L1048576C221</v>
      </c>
      <c r="HP20" t="b">
        <f t="shared" ref="HP20:HP83" ca="1" si="558">NOT(ISNA(HN20))</f>
        <v>1</v>
      </c>
      <c r="HQ20">
        <f t="shared" ref="HQ20:HQ83" ca="1" si="559">IF(HP20,INDEX(HL:HL,HN20),$F$5)</f>
        <v>310500.00199999998</v>
      </c>
      <c r="HR20">
        <f t="shared" ref="HR20:HR83" ca="1" si="560">IF(HP20,COUNTIF(INDIRECT(HU$5,AdrLxCx),$F$3&amp;HQ20),AdrMaxLig)</f>
        <v>5</v>
      </c>
      <c r="HS20">
        <f t="shared" ref="HS20:HS83" ca="1" si="561">MATCH($A20,HR:HR,0)</f>
        <v>18</v>
      </c>
      <c r="HT20" s="4">
        <f t="shared" ref="HT20:HT83" ca="1" si="562">IF(HP20,INDEX(HQ:HQ,HS20),"")</f>
        <v>28000.001799999998</v>
      </c>
      <c r="HU20">
        <f ca="1">SUM($HT$10:$HT20)</f>
        <v>3926000.0154999997</v>
      </c>
      <c r="HV20" s="45">
        <f t="shared" ca="1" si="196"/>
        <v>1</v>
      </c>
      <c r="HW20" t="b">
        <f t="shared" ca="1" si="396"/>
        <v>0</v>
      </c>
      <c r="HX20" t="b">
        <f t="shared" ca="1" si="197"/>
        <v>0</v>
      </c>
      <c r="ID20" s="60">
        <f>IF($HK20,'Analyse Plan de Gamme'!$K20)</f>
        <v>23000</v>
      </c>
      <c r="IE20">
        <f>IF($HK20,'Analyse Plan de Gamme'!$L20)</f>
        <v>310500</v>
      </c>
      <c r="IF20" s="52" t="str">
        <f t="shared" ref="IF20:IF83" si="563">IF($HK20,J20)</f>
        <v>EN COURS SUPPRESSION</v>
      </c>
      <c r="IG20" t="b">
        <f>ISNA(MATCH(IF20,IF$1:IF19,0))</f>
        <v>0</v>
      </c>
      <c r="IH20" t="e">
        <f t="shared" ref="IH20:IH83" ca="1" si="564">MATCH(IH$3,INDIRECT(II20,AdrLxCx),0)+IH19</f>
        <v>#N/A</v>
      </c>
      <c r="II20" t="e">
        <f t="shared" ref="II20:II83" ca="1" si="565">ADDRESS(IH19+1,II$3,,AdrLxCx)&amp;":"&amp;ADDRESS(AdrMaxLig,II$3,,AdrLxCx)</f>
        <v>#N/A</v>
      </c>
      <c r="IJ20" t="b">
        <f t="shared" ref="IJ20:IJ83" ca="1" si="566">NOT(ISNA(IH20))</f>
        <v>0</v>
      </c>
      <c r="IK20" t="str">
        <f t="shared" ref="IK20:IK83" ca="1" si="567">IF(IJ20,INDEX(IF:IF,IH20),$F$5)</f>
        <v>ÿ</v>
      </c>
      <c r="IL20">
        <f t="shared" ref="IL20:IL83" ca="1" si="568">SUMIF(IF:IF,IK20,$ID:$ID)</f>
        <v>0</v>
      </c>
      <c r="IM20">
        <f t="shared" ref="IM20:IM83" ca="1" si="569">SUMIF(IF:IF,IK20,$IE:$IE)</f>
        <v>0</v>
      </c>
      <c r="IN20" s="54">
        <f t="shared" ref="IN20:IN83" ca="1" si="570">VALUE(TEXT(INDEX(IL20:IM20,ValueScore),$HO$5)&amp;$HO$7&amp;TEXT(ROW(),$HO$5))</f>
        <v>2E-3</v>
      </c>
      <c r="IO20">
        <f t="shared" ref="IO20:IO83" ca="1" si="571">IF(IJ20,COUNTIF(INDIRECT(IR$5,AdrLxCx),$F$3&amp;IN20),AdrMaxLig)</f>
        <v>1048576</v>
      </c>
      <c r="IP20" t="e">
        <f t="shared" ref="IP20:IP83" ca="1" si="572">MATCH($A20,IO:IO,0)</f>
        <v>#N/A</v>
      </c>
      <c r="IQ20" t="str">
        <f t="shared" ref="IQ20:IQ83" ca="1" si="573">IF(IJ20,INDEX(IK:IK,IP20),"")</f>
        <v/>
      </c>
      <c r="IR20" t="str">
        <f t="shared" ref="IR20:IR83" ca="1" si="574">IF(IJ20,INDEX(IN:IN,IP20),"")</f>
        <v/>
      </c>
      <c r="IZ20" s="52" t="str">
        <f t="shared" ref="IZ20:IZ83" si="575">IF($HK20,T20)</f>
        <v>Faïence PR bicuisson</v>
      </c>
      <c r="JA20" t="b">
        <f>ISNA(MATCH(IZ20,IZ$1:IZ19,0))</f>
        <v>1</v>
      </c>
      <c r="JB20" t="e">
        <f t="shared" ref="JB20:JB83" ca="1" si="576">MATCH(JB$3,INDIRECT(JC20,AdrLxCx),0)+JB19</f>
        <v>#N/A</v>
      </c>
      <c r="JC20" t="e">
        <f t="shared" ref="JC20:JC83" ca="1" si="577">ADDRESS(JB19+1,JC$3,,AdrLxCx)&amp;":"&amp;ADDRESS(AdrMaxLig,JC$3,,AdrLxCx)</f>
        <v>#N/A</v>
      </c>
      <c r="JD20" t="b">
        <f t="shared" ref="JD20:JD83" ca="1" si="578">NOT(ISNA(JB20))</f>
        <v>0</v>
      </c>
      <c r="JE20" t="str">
        <f t="shared" ref="JE20:JE83" ca="1" si="579">IF(JD20,INDEX(IZ:IZ,JB20),$F$5)</f>
        <v>ÿ</v>
      </c>
      <c r="JF20">
        <f t="shared" ref="JF20:JF83" ca="1" si="580">SUMIF(IZ:IZ,JE20,$ID:$ID)</f>
        <v>0</v>
      </c>
      <c r="JG20">
        <f t="shared" ref="JG20:JG83" ca="1" si="581">SUMIF(IZ:IZ,JE20,$IE:$IE)</f>
        <v>0</v>
      </c>
      <c r="JH20" s="54">
        <f t="shared" ref="JH20:JH83" ca="1" si="582">VALUE(TEXT(INDEX(JF20:JG20,ValueScore),$HO$5)&amp;$HO$7&amp;TEXT(ROW(),$HO$5))</f>
        <v>2E-3</v>
      </c>
      <c r="JI20">
        <f t="shared" ref="JI20:JI83" ca="1" si="583">IF(JD20,COUNTIF(INDIRECT(JL$5,AdrLxCx),$F$3&amp;JH20),AdrMaxLig)</f>
        <v>1048576</v>
      </c>
      <c r="JJ20" t="e">
        <f t="shared" ref="JJ20:JJ83" ca="1" si="584">MATCH($A20,JI:JI,0)</f>
        <v>#N/A</v>
      </c>
      <c r="JK20" t="str">
        <f t="shared" ref="JK20:JK83" ca="1" si="585">IF(JD20,INDEX(JE:JE,JJ20),"")</f>
        <v/>
      </c>
      <c r="JL20" t="str">
        <f t="shared" ref="JL20:JL83" ca="1" si="586">IF(JD20,INDEX(JH:JH,JJ20),"")</f>
        <v/>
      </c>
      <c r="JT20" s="52" t="str">
        <f t="shared" ref="JT20:JT83" si="587">IF($HK20,AD20)</f>
        <v>BIII (E&gt;10%)</v>
      </c>
      <c r="JU20" t="b">
        <f>ISNA(MATCH(JT20,JT$1:JT19,0))</f>
        <v>1</v>
      </c>
      <c r="JV20" t="e">
        <f t="shared" ref="JV20:JV83" ca="1" si="588">MATCH(JV$3,INDIRECT(JW20,AdrLxCx),0)+JV19</f>
        <v>#N/A</v>
      </c>
      <c r="JW20" t="e">
        <f t="shared" ref="JW20:JW83" ca="1" si="589">ADDRESS(JV19+1,JW$3,,AdrLxCx)&amp;":"&amp;ADDRESS(AdrMaxLig,JW$3,,AdrLxCx)</f>
        <v>#N/A</v>
      </c>
      <c r="JX20" t="b">
        <f t="shared" ref="JX20:JX83" ca="1" si="590">NOT(ISNA(JV20))</f>
        <v>0</v>
      </c>
      <c r="JY20" t="str">
        <f t="shared" ref="JY20:JY83" ca="1" si="591">IF(JX20,INDEX(JT:JT,JV20),$F$5)</f>
        <v>ÿ</v>
      </c>
      <c r="JZ20">
        <f t="shared" ref="JZ20:JZ83" ca="1" si="592">SUMIF(JT:JT,JY20,$ID:$ID)</f>
        <v>0</v>
      </c>
      <c r="KA20">
        <f t="shared" ref="KA20:KA83" ca="1" si="593">SUMIF(JT:JT,JY20,$IE:$IE)</f>
        <v>0</v>
      </c>
      <c r="KB20" s="54">
        <f t="shared" ref="KB20:KB83" ca="1" si="594">VALUE(TEXT(INDEX(JZ20:KA20,ValueScore),$HO$5)&amp;$HO$7&amp;TEXT(ROW(),$HO$5))</f>
        <v>2E-3</v>
      </c>
      <c r="KC20">
        <f t="shared" ref="KC20:KC83" ca="1" si="595">IF(JX20,COUNTIF(INDIRECT(KF$5,AdrLxCx),$F$3&amp;KB20),AdrMaxLig)</f>
        <v>1048576</v>
      </c>
      <c r="KD20" t="e">
        <f t="shared" ref="KD20:KD83" ca="1" si="596">MATCH($A20,KC:KC,0)</f>
        <v>#N/A</v>
      </c>
      <c r="KE20" t="str">
        <f t="shared" ref="KE20:KE83" ca="1" si="597">IF(JX20,INDEX(JY:JY,KD20),"")</f>
        <v/>
      </c>
      <c r="KF20" t="str">
        <f t="shared" ref="KF20:KF83" ca="1" si="598">IF(JX20,INDEX(KB:KB,KD20),"")</f>
        <v/>
      </c>
      <c r="KN20" s="52" t="str">
        <f t="shared" ref="KN20:KN83" si="599">IF($HK20,AN20)</f>
        <v xml:space="preserve"> ... </v>
      </c>
      <c r="KO20" t="b">
        <f>ISNA(MATCH(KN20,KN$1:KN19,0))</f>
        <v>0</v>
      </c>
      <c r="KP20" t="e">
        <f t="shared" ref="KP20:KP83" ca="1" si="600">MATCH(KP$3,INDIRECT(KQ20,AdrLxCx),0)+KP19</f>
        <v>#N/A</v>
      </c>
      <c r="KQ20" t="e">
        <f t="shared" ref="KQ20:KQ83" ca="1" si="601">ADDRESS(KP19+1,KQ$3,,AdrLxCx)&amp;":"&amp;ADDRESS(AdrMaxLig,KQ$3,,AdrLxCx)</f>
        <v>#N/A</v>
      </c>
      <c r="KR20" t="b">
        <f t="shared" ref="KR20:KR83" ca="1" si="602">NOT(ISNA(KP20))</f>
        <v>0</v>
      </c>
      <c r="KS20" t="str">
        <f t="shared" ref="KS20:KS83" ca="1" si="603">IF(KR20,INDEX(KN:KN,KP20),$F$5)</f>
        <v>ÿ</v>
      </c>
      <c r="KT20">
        <f t="shared" ref="KT20:KT83" ca="1" si="604">SUMIF(KN:KN,KS20,$ID:$ID)</f>
        <v>0</v>
      </c>
      <c r="KU20">
        <f t="shared" ref="KU20:KU83" ca="1" si="605">SUMIF(KN:KN,KS20,$IE:$IE)</f>
        <v>0</v>
      </c>
      <c r="KV20" s="54">
        <f t="shared" ref="KV20:KV83" ca="1" si="606">VALUE(TEXT(INDEX(KT20:KU20,ValueScore),$HO$5)&amp;$HO$7&amp;TEXT(ROW(),$HO$5))</f>
        <v>2E-3</v>
      </c>
      <c r="KW20">
        <f t="shared" ref="KW20:KW83" ca="1" si="607">IF(KR20,COUNTIF(INDIRECT(KZ$5,AdrLxCx),$F$3&amp;KV20),AdrMaxLig)</f>
        <v>1048576</v>
      </c>
      <c r="KX20" t="e">
        <f t="shared" ref="KX20:KX83" ca="1" si="608">MATCH($A20,KW:KW,0)</f>
        <v>#N/A</v>
      </c>
      <c r="KY20" t="str">
        <f t="shared" ref="KY20:KY83" ca="1" si="609">IF(KR20,INDEX(KS:KS,KX20),"")</f>
        <v/>
      </c>
      <c r="KZ20" t="str">
        <f t="shared" ref="KZ20:KZ83" ca="1" si="610">IF(KR20,INDEX(KV:KV,KX20),"")</f>
        <v/>
      </c>
      <c r="LH20" s="52" t="str">
        <f t="shared" si="219"/>
        <v xml:space="preserve"> ... </v>
      </c>
      <c r="LI20" t="b">
        <f>ISNA(MATCH(LH20,LH$1:LH19,0))</f>
        <v>0</v>
      </c>
      <c r="LJ20" t="e">
        <f t="shared" ca="1" si="220"/>
        <v>#N/A</v>
      </c>
      <c r="LK20" t="e">
        <f t="shared" ca="1" si="221"/>
        <v>#N/A</v>
      </c>
      <c r="LL20" t="b">
        <f t="shared" ca="1" si="222"/>
        <v>0</v>
      </c>
      <c r="LM20" t="str">
        <f t="shared" ca="1" si="223"/>
        <v>ÿ</v>
      </c>
      <c r="LN20">
        <f t="shared" ca="1" si="224"/>
        <v>0</v>
      </c>
      <c r="LO20">
        <f t="shared" ca="1" si="225"/>
        <v>0</v>
      </c>
      <c r="LP20" s="54">
        <f t="shared" ca="1" si="226"/>
        <v>2E-3</v>
      </c>
      <c r="LQ20">
        <f t="shared" ca="1" si="227"/>
        <v>1048576</v>
      </c>
      <c r="LR20" t="e">
        <f t="shared" ca="1" si="228"/>
        <v>#N/A</v>
      </c>
      <c r="LS20" t="str">
        <f t="shared" ref="LS20:LS83" ca="1" si="611">IF(LL20,INDEX(LM:LM,LR20),"")</f>
        <v/>
      </c>
      <c r="LT20" t="str">
        <f t="shared" ca="1" si="230"/>
        <v/>
      </c>
      <c r="MB20" s="52" t="str">
        <f t="shared" si="154"/>
        <v>20X60</v>
      </c>
      <c r="MC20" t="b">
        <f>ISNA(MATCH(MB20,MB$1:MB19,0))</f>
        <v>1</v>
      </c>
      <c r="MD20" t="e">
        <f t="shared" ca="1" si="231"/>
        <v>#N/A</v>
      </c>
      <c r="ME20" t="e">
        <f t="shared" ca="1" si="232"/>
        <v>#N/A</v>
      </c>
      <c r="MF20" t="b">
        <f t="shared" ca="1" si="233"/>
        <v>0</v>
      </c>
      <c r="MG20" t="str">
        <f t="shared" ca="1" si="234"/>
        <v>ÿ</v>
      </c>
      <c r="MH20">
        <f t="shared" ca="1" si="235"/>
        <v>0</v>
      </c>
      <c r="MI20">
        <f t="shared" ca="1" si="236"/>
        <v>0</v>
      </c>
      <c r="MJ20" s="54">
        <f t="shared" ca="1" si="237"/>
        <v>2E-3</v>
      </c>
      <c r="MK20">
        <f t="shared" ca="1" si="238"/>
        <v>1048576</v>
      </c>
      <c r="ML20" t="e">
        <f t="shared" ca="1" si="239"/>
        <v>#N/A</v>
      </c>
      <c r="MM20" t="str">
        <f t="shared" ref="MM20:MM83" ca="1" si="612">IF(MF20,INDEX(MG:MG,ML20),"")</f>
        <v/>
      </c>
      <c r="MN20" t="str">
        <f t="shared" ca="1" si="241"/>
        <v/>
      </c>
      <c r="MV20" s="52" t="str">
        <f t="shared" si="155"/>
        <v>MURAL INT</v>
      </c>
      <c r="MW20" t="b">
        <f>ISNA(MATCH(MV20,MV$1:MV19,0))</f>
        <v>0</v>
      </c>
      <c r="MX20" t="e">
        <f t="shared" ca="1" si="242"/>
        <v>#N/A</v>
      </c>
      <c r="MY20" t="e">
        <f t="shared" ca="1" si="243"/>
        <v>#N/A</v>
      </c>
      <c r="MZ20" t="b">
        <f t="shared" ca="1" si="244"/>
        <v>0</v>
      </c>
      <c r="NA20" t="str">
        <f t="shared" ca="1" si="245"/>
        <v>ÿ</v>
      </c>
      <c r="NB20">
        <f t="shared" ca="1" si="246"/>
        <v>0</v>
      </c>
      <c r="NC20">
        <f t="shared" ca="1" si="247"/>
        <v>0</v>
      </c>
      <c r="ND20" s="54">
        <f t="shared" ca="1" si="248"/>
        <v>2E-3</v>
      </c>
      <c r="NE20">
        <f t="shared" ca="1" si="249"/>
        <v>1048576</v>
      </c>
      <c r="NF20" t="e">
        <f t="shared" ca="1" si="250"/>
        <v>#N/A</v>
      </c>
      <c r="NG20" t="str">
        <f t="shared" ref="NG20:NG83" ca="1" si="613">IF(MZ20,INDEX(NA:NA,NF20),"")</f>
        <v/>
      </c>
      <c r="NH20" t="str">
        <f t="shared" ca="1" si="252"/>
        <v/>
      </c>
      <c r="NP20" s="52" t="str">
        <f t="shared" si="156"/>
        <v>BRIQUE BRIQUETTE</v>
      </c>
      <c r="NQ20" t="b">
        <f>ISNA(MATCH(NP20,NP$1:NP19,0))</f>
        <v>1</v>
      </c>
      <c r="NR20" t="e">
        <f t="shared" ca="1" si="253"/>
        <v>#N/A</v>
      </c>
      <c r="NS20" t="e">
        <f t="shared" ca="1" si="254"/>
        <v>#N/A</v>
      </c>
      <c r="NT20" t="b">
        <f t="shared" ca="1" si="255"/>
        <v>0</v>
      </c>
      <c r="NU20" t="str">
        <f t="shared" ca="1" si="256"/>
        <v>ÿ</v>
      </c>
      <c r="NV20">
        <f t="shared" ca="1" si="257"/>
        <v>0</v>
      </c>
      <c r="NW20">
        <f t="shared" ca="1" si="258"/>
        <v>0</v>
      </c>
      <c r="NX20" s="54">
        <f t="shared" ca="1" si="259"/>
        <v>2E-3</v>
      </c>
      <c r="NY20">
        <f t="shared" ca="1" si="260"/>
        <v>1048576</v>
      </c>
      <c r="NZ20" t="e">
        <f t="shared" ca="1" si="261"/>
        <v>#N/A</v>
      </c>
      <c r="OA20" t="str">
        <f t="shared" ref="OA20:OA83" ca="1" si="614">IF(NT20,INDEX(NU:NU,NZ20),"")</f>
        <v/>
      </c>
      <c r="OB20" t="str">
        <f t="shared" ca="1" si="263"/>
        <v/>
      </c>
      <c r="OJ20" s="52" t="str">
        <f t="shared" si="157"/>
        <v>LISSE</v>
      </c>
      <c r="OK20" t="b">
        <f>ISNA(MATCH(OJ20,OJ$1:OJ19,0))</f>
        <v>0</v>
      </c>
      <c r="OL20" t="e">
        <f t="shared" ca="1" si="264"/>
        <v>#N/A</v>
      </c>
      <c r="OM20" t="e">
        <f t="shared" ca="1" si="265"/>
        <v>#N/A</v>
      </c>
      <c r="ON20" t="b">
        <f t="shared" ca="1" si="266"/>
        <v>0</v>
      </c>
      <c r="OO20" t="str">
        <f t="shared" ca="1" si="267"/>
        <v>ÿ</v>
      </c>
      <c r="OP20">
        <f t="shared" ca="1" si="268"/>
        <v>0</v>
      </c>
      <c r="OQ20">
        <f t="shared" ca="1" si="269"/>
        <v>0</v>
      </c>
      <c r="OR20" s="54">
        <f t="shared" ca="1" si="270"/>
        <v>2E-3</v>
      </c>
      <c r="OS20">
        <f t="shared" ca="1" si="271"/>
        <v>1048576</v>
      </c>
      <c r="OT20" t="e">
        <f t="shared" ca="1" si="272"/>
        <v>#N/A</v>
      </c>
      <c r="OU20" t="str">
        <f t="shared" ref="OU20:OU83" ca="1" si="615">IF(ON20,INDEX(OO:OO,OT20),"")</f>
        <v/>
      </c>
      <c r="OV20" t="str">
        <f t="shared" ca="1" si="274"/>
        <v/>
      </c>
      <c r="PD20" s="52" t="str">
        <f t="shared" si="158"/>
        <v xml:space="preserve"> ... </v>
      </c>
      <c r="PE20" t="b">
        <f>ISNA(MATCH(PD20,PD$1:PD19,0))</f>
        <v>0</v>
      </c>
      <c r="PF20" t="e">
        <f t="shared" ca="1" si="275"/>
        <v>#N/A</v>
      </c>
      <c r="PG20" t="e">
        <f t="shared" ca="1" si="276"/>
        <v>#N/A</v>
      </c>
      <c r="PH20" t="b">
        <f t="shared" ca="1" si="277"/>
        <v>0</v>
      </c>
      <c r="PI20" t="str">
        <f t="shared" ca="1" si="278"/>
        <v>ÿ</v>
      </c>
      <c r="PJ20">
        <f t="shared" ca="1" si="279"/>
        <v>0</v>
      </c>
      <c r="PK20">
        <f t="shared" ca="1" si="280"/>
        <v>0</v>
      </c>
      <c r="PL20" s="54">
        <f t="shared" ca="1" si="281"/>
        <v>2E-3</v>
      </c>
      <c r="PM20">
        <f t="shared" ca="1" si="282"/>
        <v>1048576</v>
      </c>
      <c r="PN20" t="e">
        <f t="shared" ca="1" si="283"/>
        <v>#N/A</v>
      </c>
      <c r="PO20" t="str">
        <f t="shared" ref="PO20:PO83" ca="1" si="616">IF(PH20,INDEX(PI:PI,PN20),"")</f>
        <v/>
      </c>
      <c r="PP20" t="str">
        <f t="shared" ca="1" si="285"/>
        <v/>
      </c>
      <c r="PX20" s="52" t="str">
        <f t="shared" si="159"/>
        <v xml:space="preserve"> ... </v>
      </c>
      <c r="PY20" t="b">
        <f>ISNA(MATCH(PX20,PX$1:PX19,0))</f>
        <v>0</v>
      </c>
      <c r="PZ20" t="e">
        <f t="shared" ca="1" si="286"/>
        <v>#N/A</v>
      </c>
      <c r="QA20" t="e">
        <f t="shared" ca="1" si="287"/>
        <v>#N/A</v>
      </c>
      <c r="QB20" t="b">
        <f t="shared" ca="1" si="288"/>
        <v>0</v>
      </c>
      <c r="QC20" t="str">
        <f t="shared" ca="1" si="289"/>
        <v>ÿ</v>
      </c>
      <c r="QD20">
        <f t="shared" ca="1" si="290"/>
        <v>0</v>
      </c>
      <c r="QE20">
        <f t="shared" ca="1" si="291"/>
        <v>0</v>
      </c>
      <c r="QF20" s="54">
        <f t="shared" ca="1" si="292"/>
        <v>2E-3</v>
      </c>
      <c r="QG20">
        <f t="shared" ca="1" si="293"/>
        <v>1048576</v>
      </c>
      <c r="QH20" t="e">
        <f t="shared" ca="1" si="294"/>
        <v>#N/A</v>
      </c>
      <c r="QI20" t="str">
        <f t="shared" ref="QI20:QI83" ca="1" si="617">IF(QB20,INDEX(QC:QC,QH20),"")</f>
        <v/>
      </c>
      <c r="QJ20" t="str">
        <f t="shared" ca="1" si="296"/>
        <v/>
      </c>
      <c r="QR20" s="52">
        <f t="shared" si="160"/>
        <v>6</v>
      </c>
      <c r="QS20" t="b">
        <f>ISNA(MATCH(QR20,QR$1:QR19,0))</f>
        <v>0</v>
      </c>
      <c r="QT20" t="e">
        <f t="shared" ca="1" si="297"/>
        <v>#N/A</v>
      </c>
      <c r="QU20" t="e">
        <f t="shared" ca="1" si="298"/>
        <v>#N/A</v>
      </c>
      <c r="QV20" t="b">
        <f t="shared" ca="1" si="299"/>
        <v>0</v>
      </c>
      <c r="QW20" t="str">
        <f t="shared" ca="1" si="300"/>
        <v>ÿ</v>
      </c>
      <c r="QX20">
        <f t="shared" ca="1" si="301"/>
        <v>0</v>
      </c>
      <c r="QY20">
        <f t="shared" ca="1" si="302"/>
        <v>0</v>
      </c>
      <c r="QZ20" s="54">
        <f t="shared" ca="1" si="303"/>
        <v>2E-3</v>
      </c>
      <c r="RA20">
        <f t="shared" ca="1" si="304"/>
        <v>1048576</v>
      </c>
      <c r="RB20" t="e">
        <f t="shared" ca="1" si="305"/>
        <v>#N/A</v>
      </c>
      <c r="RC20" t="str">
        <f t="shared" ref="RC20:RC83" ca="1" si="618">IF(QV20,INDEX(QW:QW,RB20),"")</f>
        <v/>
      </c>
      <c r="RD20" t="str">
        <f t="shared" ca="1" si="307"/>
        <v/>
      </c>
      <c r="RL20" s="52" t="str">
        <f t="shared" si="161"/>
        <v>COULEUR PASTEL</v>
      </c>
      <c r="RM20" t="b">
        <f>ISNA(MATCH(RL20,RL$1:RL19,0))</f>
        <v>1</v>
      </c>
      <c r="RN20" t="e">
        <f t="shared" ca="1" si="308"/>
        <v>#N/A</v>
      </c>
      <c r="RO20" t="str">
        <f t="shared" ca="1" si="309"/>
        <v>L21C481:L1048576C481</v>
      </c>
      <c r="RP20" t="b">
        <f t="shared" ca="1" si="310"/>
        <v>0</v>
      </c>
      <c r="RQ20" t="str">
        <f t="shared" ca="1" si="311"/>
        <v>ÿ</v>
      </c>
      <c r="RR20">
        <f t="shared" ca="1" si="312"/>
        <v>0</v>
      </c>
      <c r="RS20">
        <f t="shared" ca="1" si="313"/>
        <v>0</v>
      </c>
      <c r="RT20" s="54">
        <f t="shared" ca="1" si="314"/>
        <v>2E-3</v>
      </c>
      <c r="RU20">
        <f t="shared" ca="1" si="315"/>
        <v>1048576</v>
      </c>
      <c r="RV20" t="e">
        <f t="shared" ca="1" si="316"/>
        <v>#N/A</v>
      </c>
      <c r="RW20" t="str">
        <f t="shared" ref="RW20:RW83" ca="1" si="619">IF(RP20,INDEX(RQ:RQ,RV20),"")</f>
        <v/>
      </c>
      <c r="RX20" t="str">
        <f t="shared" ca="1" si="318"/>
        <v/>
      </c>
      <c r="SF20" s="52" t="str">
        <f t="shared" si="162"/>
        <v>CLAIR</v>
      </c>
      <c r="SG20" t="b">
        <f>ISNA(MATCH(SF20,SF$1:SF19,0))</f>
        <v>0</v>
      </c>
      <c r="SH20" t="e">
        <f t="shared" ca="1" si="319"/>
        <v>#N/A</v>
      </c>
      <c r="SI20" t="e">
        <f t="shared" ca="1" si="320"/>
        <v>#N/A</v>
      </c>
      <c r="SJ20" t="b">
        <f t="shared" ca="1" si="321"/>
        <v>0</v>
      </c>
      <c r="SK20" t="str">
        <f t="shared" ca="1" si="322"/>
        <v>ÿ</v>
      </c>
      <c r="SL20">
        <f t="shared" ca="1" si="323"/>
        <v>0</v>
      </c>
      <c r="SM20">
        <f t="shared" ca="1" si="324"/>
        <v>0</v>
      </c>
      <c r="SN20" s="54">
        <f t="shared" ca="1" si="325"/>
        <v>2E-3</v>
      </c>
      <c r="SO20">
        <f t="shared" ca="1" si="326"/>
        <v>1048576</v>
      </c>
      <c r="SP20" t="e">
        <f t="shared" ca="1" si="327"/>
        <v>#N/A</v>
      </c>
      <c r="SQ20" t="str">
        <f t="shared" ref="SQ20:SQ83" ca="1" si="620">IF(SJ20,INDEX(SK:SK,SP20),"")</f>
        <v/>
      </c>
      <c r="SR20" t="str">
        <f t="shared" ca="1" si="329"/>
        <v/>
      </c>
      <c r="SZ20" s="52" t="str">
        <f t="shared" si="163"/>
        <v>NEUTRE</v>
      </c>
      <c r="TA20" t="b">
        <f>ISNA(MATCH(SZ20,SZ$1:SZ19,0))</f>
        <v>0</v>
      </c>
      <c r="TB20" t="e">
        <f t="shared" ca="1" si="330"/>
        <v>#N/A</v>
      </c>
      <c r="TC20" t="e">
        <f t="shared" ca="1" si="331"/>
        <v>#N/A</v>
      </c>
      <c r="TD20" t="b">
        <f t="shared" ca="1" si="332"/>
        <v>0</v>
      </c>
      <c r="TE20" t="str">
        <f t="shared" ca="1" si="333"/>
        <v>ÿ</v>
      </c>
      <c r="TF20">
        <f t="shared" ca="1" si="334"/>
        <v>0</v>
      </c>
      <c r="TG20">
        <f t="shared" ca="1" si="335"/>
        <v>0</v>
      </c>
      <c r="TH20" s="54">
        <f t="shared" ca="1" si="336"/>
        <v>2E-3</v>
      </c>
      <c r="TI20">
        <f t="shared" ca="1" si="337"/>
        <v>1048576</v>
      </c>
      <c r="TJ20" t="e">
        <f t="shared" ca="1" si="338"/>
        <v>#N/A</v>
      </c>
      <c r="TK20" t="str">
        <f t="shared" ref="TK20:TK83" ca="1" si="621">IF(TD20,INDEX(TE:TE,TJ20),"")</f>
        <v/>
      </c>
      <c r="TL20" t="str">
        <f t="shared" ca="1" si="340"/>
        <v/>
      </c>
      <c r="TT20" s="52" t="str">
        <f t="shared" si="164"/>
        <v>BRILLANT</v>
      </c>
      <c r="TU20" t="b">
        <f>ISNA(MATCH(TT20,TT$1:TT19,0))</f>
        <v>1</v>
      </c>
      <c r="TV20" t="e">
        <f t="shared" ca="1" si="341"/>
        <v>#N/A</v>
      </c>
      <c r="TW20" t="e">
        <f t="shared" ca="1" si="342"/>
        <v>#N/A</v>
      </c>
      <c r="TX20" t="b">
        <f t="shared" ca="1" si="343"/>
        <v>0</v>
      </c>
      <c r="TY20" t="str">
        <f t="shared" ca="1" si="344"/>
        <v>ÿ</v>
      </c>
      <c r="TZ20">
        <f t="shared" ca="1" si="345"/>
        <v>0</v>
      </c>
      <c r="UA20">
        <f t="shared" ca="1" si="346"/>
        <v>0</v>
      </c>
      <c r="UB20" s="54">
        <f t="shared" ca="1" si="347"/>
        <v>2E-3</v>
      </c>
      <c r="UC20">
        <f t="shared" ca="1" si="348"/>
        <v>1048576</v>
      </c>
      <c r="UD20" t="e">
        <f t="shared" ca="1" si="349"/>
        <v>#N/A</v>
      </c>
      <c r="UE20" t="str">
        <f t="shared" ref="UE20:UE83" ca="1" si="622">IF(TX20,INDEX(TY:TY,UD20),"")</f>
        <v/>
      </c>
      <c r="UF20" t="str">
        <f t="shared" ca="1" si="351"/>
        <v/>
      </c>
      <c r="UN20" s="52" t="str">
        <f t="shared" si="165"/>
        <v>DROIT</v>
      </c>
      <c r="UO20" t="b">
        <f>ISNA(MATCH(UN20,UN$1:UN19,0))</f>
        <v>0</v>
      </c>
      <c r="UP20" t="e">
        <f t="shared" ca="1" si="352"/>
        <v>#N/A</v>
      </c>
      <c r="UQ20" t="e">
        <f t="shared" ca="1" si="353"/>
        <v>#N/A</v>
      </c>
      <c r="UR20" t="b">
        <f t="shared" ca="1" si="354"/>
        <v>0</v>
      </c>
      <c r="US20" t="str">
        <f t="shared" ca="1" si="355"/>
        <v>ÿ</v>
      </c>
      <c r="UT20">
        <f t="shared" ca="1" si="356"/>
        <v>0</v>
      </c>
      <c r="UU20">
        <f t="shared" ca="1" si="357"/>
        <v>0</v>
      </c>
      <c r="UV20" s="54">
        <f t="shared" ca="1" si="358"/>
        <v>2E-3</v>
      </c>
      <c r="UW20">
        <f t="shared" ca="1" si="359"/>
        <v>1048576</v>
      </c>
      <c r="UX20" t="e">
        <f t="shared" ca="1" si="360"/>
        <v>#N/A</v>
      </c>
      <c r="UY20" t="str">
        <f t="shared" ref="UY20:UY83" ca="1" si="623">IF(UR20,INDEX(US:US,UX20),"")</f>
        <v/>
      </c>
      <c r="UZ20" t="str">
        <f t="shared" ca="1" si="362"/>
        <v/>
      </c>
      <c r="VH20" s="52" t="str">
        <f t="shared" si="166"/>
        <v>FAUX UNI</v>
      </c>
      <c r="VI20" t="b">
        <f>ISNA(MATCH(VH20,VH$1:VH19,0))</f>
        <v>1</v>
      </c>
      <c r="VJ20" t="e">
        <f t="shared" ca="1" si="363"/>
        <v>#N/A</v>
      </c>
      <c r="VK20" t="e">
        <f t="shared" ca="1" si="364"/>
        <v>#N/A</v>
      </c>
      <c r="VL20" t="b">
        <f t="shared" ca="1" si="365"/>
        <v>0</v>
      </c>
      <c r="VM20" t="str">
        <f t="shared" ca="1" si="366"/>
        <v>ÿ</v>
      </c>
      <c r="VN20">
        <f t="shared" ca="1" si="367"/>
        <v>0</v>
      </c>
      <c r="VO20">
        <f t="shared" ca="1" si="368"/>
        <v>0</v>
      </c>
      <c r="VP20" s="54">
        <f t="shared" ca="1" si="369"/>
        <v>2E-3</v>
      </c>
      <c r="VQ20">
        <f t="shared" ca="1" si="370"/>
        <v>1048576</v>
      </c>
      <c r="VR20" t="e">
        <f t="shared" ca="1" si="371"/>
        <v>#N/A</v>
      </c>
      <c r="VS20" t="str">
        <f t="shared" ref="VS20:VS83" ca="1" si="624">IF(VL20,INDEX(VM:VM,VR20),"")</f>
        <v/>
      </c>
      <c r="VT20" t="str">
        <f t="shared" ca="1" si="373"/>
        <v/>
      </c>
      <c r="WB20" s="52" t="str">
        <f t="shared" si="167"/>
        <v>STANDARD</v>
      </c>
      <c r="WC20" t="b">
        <f>ISNA(MATCH(WB20,WB$1:WB19,0))</f>
        <v>0</v>
      </c>
      <c r="WD20" t="e">
        <f t="shared" ca="1" si="374"/>
        <v>#N/A</v>
      </c>
      <c r="WE20" t="e">
        <f t="shared" ca="1" si="375"/>
        <v>#N/A</v>
      </c>
      <c r="WF20" t="b">
        <f t="shared" ca="1" si="376"/>
        <v>0</v>
      </c>
      <c r="WG20" t="str">
        <f t="shared" ca="1" si="377"/>
        <v>ÿ</v>
      </c>
      <c r="WH20">
        <f t="shared" ca="1" si="378"/>
        <v>0</v>
      </c>
      <c r="WI20">
        <f t="shared" ca="1" si="379"/>
        <v>0</v>
      </c>
      <c r="WJ20" s="54">
        <f t="shared" ca="1" si="380"/>
        <v>2E-3</v>
      </c>
      <c r="WK20">
        <f t="shared" ca="1" si="381"/>
        <v>1048576</v>
      </c>
      <c r="WL20" t="e">
        <f t="shared" ca="1" si="382"/>
        <v>#N/A</v>
      </c>
      <c r="WM20" t="str">
        <f t="shared" ref="WM20:WM83" ca="1" si="625">IF(WF20,INDEX(WG:WG,WL20),"")</f>
        <v/>
      </c>
      <c r="WN20" t="str">
        <f t="shared" ca="1" si="384"/>
        <v/>
      </c>
      <c r="WV20" s="52" t="str">
        <f t="shared" si="168"/>
        <v>SALLE EXPO STOCK</v>
      </c>
      <c r="WW20" t="b">
        <f>ISNA(MATCH(WV20,WV$1:WV19,0))</f>
        <v>0</v>
      </c>
      <c r="WX20" t="e">
        <f t="shared" ca="1" si="385"/>
        <v>#N/A</v>
      </c>
      <c r="WY20" t="e">
        <f t="shared" ca="1" si="386"/>
        <v>#N/A</v>
      </c>
      <c r="WZ20" t="b">
        <f t="shared" ca="1" si="387"/>
        <v>0</v>
      </c>
      <c r="XA20" t="str">
        <f t="shared" ca="1" si="388"/>
        <v>ÿ</v>
      </c>
      <c r="XB20">
        <f t="shared" ca="1" si="389"/>
        <v>0</v>
      </c>
      <c r="XC20">
        <f t="shared" ca="1" si="390"/>
        <v>0</v>
      </c>
      <c r="XD20" s="54">
        <f t="shared" ca="1" si="391"/>
        <v>2E-3</v>
      </c>
      <c r="XE20">
        <f t="shared" ca="1" si="392"/>
        <v>1048576</v>
      </c>
      <c r="XF20" t="e">
        <f t="shared" ca="1" si="393"/>
        <v>#N/A</v>
      </c>
      <c r="XG20" t="str">
        <f t="shared" ref="XG20:XG83" ca="1" si="626">IF(WZ20,INDEX(XA:XA,XF20),"")</f>
        <v/>
      </c>
      <c r="XH20" t="str">
        <f t="shared" ca="1" si="169"/>
        <v/>
      </c>
    </row>
    <row r="21" spans="1:632" x14ac:dyDescent="0.3">
      <c r="A21">
        <f t="shared" ca="1" si="170"/>
        <v>11</v>
      </c>
      <c r="J21" s="6" t="str">
        <f>IF('Analyse Plan de Gamme'!$N21=0,N_D,'Analyse Plan de Gamme'!$N21)</f>
        <v xml:space="preserve"> ... </v>
      </c>
      <c r="K21" t="b">
        <f>ISNA(MATCH(J21,J$1:J20,0))</f>
        <v>1</v>
      </c>
      <c r="L21" t="e">
        <f t="shared" ca="1" si="416"/>
        <v>#N/A</v>
      </c>
      <c r="M21" t="e">
        <f t="shared" ca="1" si="417"/>
        <v>#N/A</v>
      </c>
      <c r="N21" t="b">
        <f t="shared" ca="1" si="418"/>
        <v>0</v>
      </c>
      <c r="O21" t="str">
        <f t="shared" ca="1" si="419"/>
        <v>ÿ</v>
      </c>
      <c r="P21">
        <f t="shared" ca="1" si="420"/>
        <v>1048576</v>
      </c>
      <c r="Q21" t="e">
        <f t="shared" ca="1" si="421"/>
        <v>#N/A</v>
      </c>
      <c r="R21" s="4" t="str">
        <f t="shared" ca="1" si="422"/>
        <v/>
      </c>
      <c r="T21" s="6" t="str">
        <f>IF('Analyse Plan de Gamme'!$P21=0,N_D,'Analyse Plan de Gamme'!$P21)</f>
        <v xml:space="preserve"> ... </v>
      </c>
      <c r="U21" t="b">
        <f>ISNA(MATCH(T21,T$1:T20,0))</f>
        <v>1</v>
      </c>
      <c r="V21" t="e">
        <f t="shared" ca="1" si="423"/>
        <v>#N/A</v>
      </c>
      <c r="W21" t="str">
        <f t="shared" ca="1" si="424"/>
        <v>L113C21:L1048576C21</v>
      </c>
      <c r="X21" t="b">
        <f t="shared" ca="1" si="425"/>
        <v>0</v>
      </c>
      <c r="Y21" t="str">
        <f t="shared" ca="1" si="426"/>
        <v>ÿ</v>
      </c>
      <c r="Z21">
        <f t="shared" ca="1" si="427"/>
        <v>1048576</v>
      </c>
      <c r="AA21" t="e">
        <f t="shared" ca="1" si="428"/>
        <v>#N/A</v>
      </c>
      <c r="AB21" s="4" t="str">
        <f t="shared" ca="1" si="429"/>
        <v/>
      </c>
      <c r="AD21" s="6" t="str">
        <f>IF('Analyse Plan de Gamme'!$W21=0,N_D,'Analyse Plan de Gamme'!$W21)</f>
        <v xml:space="preserve"> ... </v>
      </c>
      <c r="AE21" t="b">
        <f>ISNA(MATCH(AD21,AD$1:AD20,0))</f>
        <v>1</v>
      </c>
      <c r="AF21" t="e">
        <f t="shared" ca="1" si="430"/>
        <v>#N/A</v>
      </c>
      <c r="AG21" t="e">
        <f t="shared" ca="1" si="431"/>
        <v>#N/A</v>
      </c>
      <c r="AH21" t="b">
        <f t="shared" ca="1" si="432"/>
        <v>0</v>
      </c>
      <c r="AI21" t="str">
        <f t="shared" ca="1" si="433"/>
        <v>ÿ</v>
      </c>
      <c r="AJ21">
        <f t="shared" ca="1" si="434"/>
        <v>1048576</v>
      </c>
      <c r="AK21" t="e">
        <f t="shared" ca="1" si="435"/>
        <v>#N/A</v>
      </c>
      <c r="AL21" s="4" t="str">
        <f t="shared" ca="1" si="436"/>
        <v/>
      </c>
      <c r="AN21" s="6" t="str">
        <f>IF('Analyse Plan de Gamme'!$AH21=0,N_D,'Analyse Plan de Gamme'!$AH21)</f>
        <v xml:space="preserve"> ... </v>
      </c>
      <c r="AO21" t="b">
        <f>ISNA(MATCH(AN21,AN$1:AN20,0))</f>
        <v>0</v>
      </c>
      <c r="AP21" t="e">
        <f t="shared" ca="1" si="437"/>
        <v>#N/A</v>
      </c>
      <c r="AQ21" t="e">
        <f t="shared" ca="1" si="438"/>
        <v>#N/A</v>
      </c>
      <c r="AR21" t="b">
        <f t="shared" ca="1" si="439"/>
        <v>0</v>
      </c>
      <c r="AS21" t="str">
        <f t="shared" ca="1" si="440"/>
        <v>ÿ</v>
      </c>
      <c r="AT21">
        <f t="shared" ca="1" si="441"/>
        <v>1048576</v>
      </c>
      <c r="AU21" t="e">
        <f t="shared" ca="1" si="442"/>
        <v>#N/A</v>
      </c>
      <c r="AV21" s="4" t="str">
        <f t="shared" ca="1" si="443"/>
        <v/>
      </c>
      <c r="AX21" s="6" t="str">
        <f>IF('Analyse Plan de Gamme'!$AT21=0,N_D,'Analyse Plan de Gamme'!$AT21)</f>
        <v xml:space="preserve"> ... </v>
      </c>
      <c r="AY21" t="b">
        <f>ISNA(MATCH(AX21,AX$1:AX20,0))</f>
        <v>0</v>
      </c>
      <c r="AZ21" t="e">
        <f t="shared" ca="1" si="444"/>
        <v>#N/A</v>
      </c>
      <c r="BA21" t="e">
        <f t="shared" ca="1" si="445"/>
        <v>#N/A</v>
      </c>
      <c r="BB21" t="b">
        <f t="shared" ca="1" si="446"/>
        <v>0</v>
      </c>
      <c r="BC21" t="str">
        <f t="shared" ca="1" si="447"/>
        <v>ÿ</v>
      </c>
      <c r="BD21">
        <f t="shared" ca="1" si="448"/>
        <v>1048576</v>
      </c>
      <c r="BE21" t="e">
        <f t="shared" ca="1" si="449"/>
        <v>#N/A</v>
      </c>
      <c r="BF21" s="4" t="str">
        <f t="shared" ca="1" si="450"/>
        <v/>
      </c>
      <c r="BH21" s="6" t="str">
        <f>IF('Analyse Plan de Gamme'!$BF21=0,N_D,'Analyse Plan de Gamme'!$BF21)</f>
        <v xml:space="preserve"> ... </v>
      </c>
      <c r="BI21" t="b">
        <f>ISNA(MATCH(BH21,BH$1:BH20,0))</f>
        <v>1</v>
      </c>
      <c r="BJ21">
        <f t="shared" ca="1" si="451"/>
        <v>105</v>
      </c>
      <c r="BK21" t="str">
        <f t="shared" ca="1" si="452"/>
        <v>L105C61:L1048576C61</v>
      </c>
      <c r="BL21" t="b">
        <f t="shared" ca="1" si="453"/>
        <v>1</v>
      </c>
      <c r="BM21" t="str">
        <f t="shared" ca="1" si="454"/>
        <v>15X15</v>
      </c>
      <c r="BN21">
        <f t="shared" ca="1" si="455"/>
        <v>7</v>
      </c>
      <c r="BO21">
        <f t="shared" ca="1" si="456"/>
        <v>34</v>
      </c>
      <c r="BP21" s="4" t="str">
        <f t="shared" ca="1" si="457"/>
        <v>20X100</v>
      </c>
      <c r="BR21" s="6" t="str">
        <f>IF('Analyse Plan de Gamme'!$BG21=0,N_D,'Analyse Plan de Gamme'!$BG21)</f>
        <v xml:space="preserve"> ... </v>
      </c>
      <c r="BS21" t="b">
        <f>ISNA(MATCH(BR21,BR$1:BR20,0))</f>
        <v>1</v>
      </c>
      <c r="BT21" t="e">
        <f t="shared" ca="1" si="458"/>
        <v>#N/A</v>
      </c>
      <c r="BU21" t="str">
        <f t="shared" ca="1" si="459"/>
        <v>L110C71:L1048576C71</v>
      </c>
      <c r="BV21" t="b">
        <f t="shared" ca="1" si="460"/>
        <v>0</v>
      </c>
      <c r="BW21" t="str">
        <f t="shared" ca="1" si="461"/>
        <v>ÿ</v>
      </c>
      <c r="BX21">
        <f t="shared" ca="1" si="462"/>
        <v>1048576</v>
      </c>
      <c r="BY21" t="e">
        <f t="shared" ca="1" si="463"/>
        <v>#N/A</v>
      </c>
      <c r="BZ21" s="4" t="str">
        <f t="shared" ca="1" si="464"/>
        <v/>
      </c>
      <c r="CB21" s="6" t="str">
        <f>IF('Analyse Plan de Gamme'!$BH21=0,N_D,'Analyse Plan de Gamme'!$BH21)</f>
        <v xml:space="preserve"> ... </v>
      </c>
      <c r="CC21" t="b">
        <f>ISNA(MATCH(CB21,CB$1:CB20,0))</f>
        <v>1</v>
      </c>
      <c r="CD21">
        <f t="shared" ca="1" si="465"/>
        <v>110</v>
      </c>
      <c r="CE21" t="str">
        <f t="shared" ca="1" si="466"/>
        <v>L109C81:L1048576C81</v>
      </c>
      <c r="CF21" t="b">
        <f t="shared" ca="1" si="467"/>
        <v>1</v>
      </c>
      <c r="CG21" t="str">
        <f t="shared" ca="1" si="468"/>
        <v>MARBRE</v>
      </c>
      <c r="CH21">
        <f t="shared" ca="1" si="469"/>
        <v>12</v>
      </c>
      <c r="CI21">
        <f t="shared" ca="1" si="470"/>
        <v>26</v>
      </c>
      <c r="CJ21" s="4" t="str">
        <f t="shared" ca="1" si="471"/>
        <v>IMPRIME</v>
      </c>
      <c r="CL21" s="6" t="str">
        <f>IF('Analyse Plan de Gamme'!$BJ21=0,N_D,'Analyse Plan de Gamme'!$BJ21)</f>
        <v xml:space="preserve"> ... </v>
      </c>
      <c r="CM21" t="b">
        <f>ISNA(MATCH(CL21,CL$1:CL20,0))</f>
        <v>1</v>
      </c>
      <c r="CN21" t="e">
        <f t="shared" ca="1" si="472"/>
        <v>#N/A</v>
      </c>
      <c r="CO21" t="e">
        <f t="shared" ca="1" si="473"/>
        <v>#N/A</v>
      </c>
      <c r="CP21" t="b">
        <f t="shared" ca="1" si="474"/>
        <v>0</v>
      </c>
      <c r="CQ21" t="str">
        <f t="shared" ca="1" si="475"/>
        <v>ÿ</v>
      </c>
      <c r="CR21">
        <f t="shared" ca="1" si="476"/>
        <v>1048576</v>
      </c>
      <c r="CS21" t="e">
        <f t="shared" ca="1" si="477"/>
        <v>#N/A</v>
      </c>
      <c r="CT21" s="4" t="str">
        <f t="shared" ca="1" si="478"/>
        <v/>
      </c>
      <c r="CV21" s="6" t="str">
        <f>IF('Analyse Plan de Gamme'!$BK21=0,N_D,'Analyse Plan de Gamme'!$BK21)</f>
        <v xml:space="preserve"> ... </v>
      </c>
      <c r="CW21" t="b">
        <f>ISNA(MATCH(CV21,CV$1:CV20,0))</f>
        <v>0</v>
      </c>
      <c r="CX21" t="e">
        <f t="shared" ca="1" si="479"/>
        <v>#N/A</v>
      </c>
      <c r="CY21" t="e">
        <f t="shared" ca="1" si="480"/>
        <v>#N/A</v>
      </c>
      <c r="CZ21" t="b">
        <f t="shared" ca="1" si="481"/>
        <v>0</v>
      </c>
      <c r="DA21" t="str">
        <f t="shared" ca="1" si="482"/>
        <v>ÿ</v>
      </c>
      <c r="DB21">
        <f t="shared" ca="1" si="483"/>
        <v>1048576</v>
      </c>
      <c r="DC21" t="e">
        <f t="shared" ca="1" si="484"/>
        <v>#N/A</v>
      </c>
      <c r="DD21" s="4" t="str">
        <f t="shared" ca="1" si="485"/>
        <v/>
      </c>
      <c r="DF21" s="6" t="str">
        <f>IF('Analyse Plan de Gamme'!$BL21=0,N_D,'Analyse Plan de Gamme'!$BL21)</f>
        <v xml:space="preserve"> ... </v>
      </c>
      <c r="DG21" t="b">
        <f>ISNA(MATCH(DF21,DF$1:DF20,0))</f>
        <v>0</v>
      </c>
      <c r="DH21" t="e">
        <f t="shared" ca="1" si="486"/>
        <v>#N/A</v>
      </c>
      <c r="DI21" t="e">
        <f t="shared" ca="1" si="487"/>
        <v>#N/A</v>
      </c>
      <c r="DJ21" t="b">
        <f t="shared" ca="1" si="488"/>
        <v>0</v>
      </c>
      <c r="DK21" t="str">
        <f t="shared" ca="1" si="489"/>
        <v>ÿ</v>
      </c>
      <c r="DL21">
        <f t="shared" ca="1" si="490"/>
        <v>1048576</v>
      </c>
      <c r="DM21" t="e">
        <f t="shared" ca="1" si="491"/>
        <v>#N/A</v>
      </c>
      <c r="DN21" s="4" t="str">
        <f t="shared" ca="1" si="492"/>
        <v/>
      </c>
      <c r="DP21" s="43">
        <f>'Analyse Plan de Gamme'!$BM21</f>
        <v>0</v>
      </c>
      <c r="DQ21" t="b">
        <f>ISNA(MATCH(DP21,DP$1:DP20,0))</f>
        <v>0</v>
      </c>
      <c r="DR21">
        <f t="shared" ca="1" si="493"/>
        <v>114</v>
      </c>
      <c r="DS21" t="str">
        <f t="shared" ca="1" si="494"/>
        <v>L114C121:L1048576C121</v>
      </c>
      <c r="DT21" t="b">
        <f t="shared" ca="1" si="495"/>
        <v>1</v>
      </c>
      <c r="DU21">
        <f t="shared" ca="1" si="496"/>
        <v>11</v>
      </c>
      <c r="DV21">
        <f t="shared" ca="1" si="497"/>
        <v>11</v>
      </c>
      <c r="DW21">
        <f t="shared" ca="1" si="498"/>
        <v>21</v>
      </c>
      <c r="DX21" s="4">
        <f t="shared" ca="1" si="499"/>
        <v>11</v>
      </c>
      <c r="DZ21" s="6" t="str">
        <f>IF('Analyse Plan de Gamme'!$BO21=0,N_D,'Analyse Plan de Gamme'!$BO21)</f>
        <v xml:space="preserve"> ... </v>
      </c>
      <c r="EA21" t="b">
        <f>ISNA(MATCH(DZ21,DZ$1:DZ20,0))</f>
        <v>1</v>
      </c>
      <c r="EB21">
        <f t="shared" ca="1" si="500"/>
        <v>104</v>
      </c>
      <c r="EC21" t="str">
        <f t="shared" ca="1" si="501"/>
        <v>L22C131:L1048576C131</v>
      </c>
      <c r="ED21" t="b">
        <f t="shared" ca="1" si="502"/>
        <v>1</v>
      </c>
      <c r="EE21" t="str">
        <f t="shared" ca="1" si="503"/>
        <v>BLANC</v>
      </c>
      <c r="EF21">
        <f t="shared" ca="1" si="504"/>
        <v>7</v>
      </c>
      <c r="EG21">
        <f t="shared" ca="1" si="505"/>
        <v>19</v>
      </c>
      <c r="EH21" s="4" t="str">
        <f t="shared" ca="1" si="506"/>
        <v>COULEUR PASTEL</v>
      </c>
      <c r="EJ21" s="6" t="str">
        <f>IF('Analyse Plan de Gamme'!$BP21=0,N_D,'Analyse Plan de Gamme'!$BP21)</f>
        <v xml:space="preserve"> ... </v>
      </c>
      <c r="EK21" t="b">
        <f>ISNA(MATCH(EJ21,EJ$1:EJ20,0))</f>
        <v>1</v>
      </c>
      <c r="EL21" t="e">
        <f t="shared" ca="1" si="507"/>
        <v>#N/A</v>
      </c>
      <c r="EM21" t="e">
        <f t="shared" ca="1" si="508"/>
        <v>#N/A</v>
      </c>
      <c r="EN21" t="b">
        <f t="shared" ca="1" si="509"/>
        <v>0</v>
      </c>
      <c r="EO21" t="str">
        <f t="shared" ca="1" si="510"/>
        <v>ÿ</v>
      </c>
      <c r="EP21">
        <f t="shared" ca="1" si="511"/>
        <v>1048576</v>
      </c>
      <c r="EQ21" t="e">
        <f t="shared" ca="1" si="512"/>
        <v>#N/A</v>
      </c>
      <c r="ER21" s="4" t="str">
        <f t="shared" ca="1" si="513"/>
        <v/>
      </c>
      <c r="ET21" s="6" t="str">
        <f>IF('Analyse Plan de Gamme'!$BQ21=0,N_D,'Analyse Plan de Gamme'!$BQ21)</f>
        <v xml:space="preserve"> ... </v>
      </c>
      <c r="EU21" t="b">
        <f>ISNA(MATCH(ET21,ET$1:ET20,0))</f>
        <v>1</v>
      </c>
      <c r="EV21" t="e">
        <f t="shared" ca="1" si="514"/>
        <v>#N/A</v>
      </c>
      <c r="EW21" t="e">
        <f t="shared" ca="1" si="515"/>
        <v>#N/A</v>
      </c>
      <c r="EX21" t="b">
        <f t="shared" ca="1" si="516"/>
        <v>0</v>
      </c>
      <c r="EY21" t="str">
        <f t="shared" ca="1" si="517"/>
        <v>ÿ</v>
      </c>
      <c r="EZ21">
        <f t="shared" ca="1" si="518"/>
        <v>1048576</v>
      </c>
      <c r="FA21" t="e">
        <f t="shared" ca="1" si="519"/>
        <v>#N/A</v>
      </c>
      <c r="FB21" s="4" t="str">
        <f t="shared" ca="1" si="520"/>
        <v/>
      </c>
      <c r="FD21" s="6" t="str">
        <f>IF('Analyse Plan de Gamme'!$BR21=0,N_D,'Analyse Plan de Gamme'!$BR21)</f>
        <v xml:space="preserve"> ... </v>
      </c>
      <c r="FE21" t="b">
        <f>ISNA(MATCH(FD21,FD$1:FD20,0))</f>
        <v>1</v>
      </c>
      <c r="FF21" t="e">
        <f t="shared" ca="1" si="521"/>
        <v>#N/A</v>
      </c>
      <c r="FG21" t="e">
        <f t="shared" ca="1" si="522"/>
        <v>#N/A</v>
      </c>
      <c r="FH21" t="b">
        <f t="shared" ca="1" si="523"/>
        <v>0</v>
      </c>
      <c r="FI21" t="str">
        <f t="shared" ca="1" si="524"/>
        <v>ÿ</v>
      </c>
      <c r="FJ21">
        <f t="shared" ca="1" si="525"/>
        <v>1048576</v>
      </c>
      <c r="FK21" t="e">
        <f t="shared" ca="1" si="526"/>
        <v>#N/A</v>
      </c>
      <c r="FL21" s="4" t="str">
        <f t="shared" ca="1" si="527"/>
        <v/>
      </c>
      <c r="FN21" s="6" t="str">
        <f>IF('Analyse Plan de Gamme'!$BT21=0,N_D,'Analyse Plan de Gamme'!$BT21)</f>
        <v xml:space="preserve"> ... </v>
      </c>
      <c r="FO21" t="b">
        <f>ISNA(MATCH(FN21,FN$1:FN20,0))</f>
        <v>1</v>
      </c>
      <c r="FP21" t="e">
        <f t="shared" ca="1" si="528"/>
        <v>#N/A</v>
      </c>
      <c r="FQ21" t="e">
        <f t="shared" ca="1" si="529"/>
        <v>#N/A</v>
      </c>
      <c r="FR21" t="b">
        <f t="shared" ca="1" si="530"/>
        <v>0</v>
      </c>
      <c r="FS21" t="str">
        <f t="shared" ca="1" si="531"/>
        <v>ÿ</v>
      </c>
      <c r="FT21">
        <f t="shared" ca="1" si="532"/>
        <v>1048576</v>
      </c>
      <c r="FU21" t="e">
        <f t="shared" ca="1" si="533"/>
        <v>#N/A</v>
      </c>
      <c r="FV21" s="4" t="str">
        <f t="shared" ca="1" si="534"/>
        <v/>
      </c>
      <c r="FX21" s="6" t="str">
        <f>IF('Analyse Plan de Gamme'!$BU21=0,N_D,'Analyse Plan de Gamme'!$BU21)</f>
        <v xml:space="preserve"> ... </v>
      </c>
      <c r="FY21" t="b">
        <f>ISNA(MATCH(FX21,FX$1:FX20,0))</f>
        <v>1</v>
      </c>
      <c r="FZ21">
        <f t="shared" ca="1" si="535"/>
        <v>111</v>
      </c>
      <c r="GA21" t="str">
        <f t="shared" ca="1" si="536"/>
        <v>L111C181:L1048576C181</v>
      </c>
      <c r="GB21" t="b">
        <f t="shared" ca="1" si="537"/>
        <v>1</v>
      </c>
      <c r="GC21" t="str">
        <f t="shared" ca="1" si="538"/>
        <v>RECONSTITUE</v>
      </c>
      <c r="GD21">
        <f t="shared" ca="1" si="539"/>
        <v>10</v>
      </c>
      <c r="GE21">
        <f t="shared" ca="1" si="540"/>
        <v>23</v>
      </c>
      <c r="GF21" s="4" t="str">
        <f t="shared" ca="1" si="541"/>
        <v>RELIEF 3D</v>
      </c>
      <c r="GH21" s="6" t="str">
        <f>IF('Analyse Plan de Gamme'!$BW21=0,N_D,'Analyse Plan de Gamme'!$BW21)</f>
        <v xml:space="preserve"> ... </v>
      </c>
      <c r="GI21" t="b">
        <f>ISNA(MATCH(GH21,GH$1:GH20,0))</f>
        <v>1</v>
      </c>
      <c r="GJ21" t="e">
        <f t="shared" ca="1" si="542"/>
        <v>#N/A</v>
      </c>
      <c r="GK21" t="e">
        <f t="shared" ca="1" si="543"/>
        <v>#N/A</v>
      </c>
      <c r="GL21" t="b">
        <f t="shared" ca="1" si="544"/>
        <v>0</v>
      </c>
      <c r="GM21" t="str">
        <f t="shared" ca="1" si="545"/>
        <v>ÿ</v>
      </c>
      <c r="GN21">
        <f t="shared" ca="1" si="546"/>
        <v>1048576</v>
      </c>
      <c r="GO21" t="e">
        <f t="shared" ca="1" si="547"/>
        <v>#N/A</v>
      </c>
      <c r="GP21" s="4" t="str">
        <f t="shared" ca="1" si="548"/>
        <v/>
      </c>
      <c r="GR21" s="6" t="str">
        <f>IF('Analyse Plan de Gamme'!$BX21=0,N_D,'Analyse Plan de Gamme'!$BX21)</f>
        <v xml:space="preserve"> ... </v>
      </c>
      <c r="GS21" t="b">
        <f>ISNA(MATCH(GR21,GR$1:GR20,0))</f>
        <v>1</v>
      </c>
      <c r="GT21">
        <f t="shared" ca="1" si="549"/>
        <v>113</v>
      </c>
      <c r="GU21" t="str">
        <f t="shared" ca="1" si="550"/>
        <v>L113C201:L1048576C201</v>
      </c>
      <c r="GV21" t="b">
        <f t="shared" ca="1" si="551"/>
        <v>1</v>
      </c>
      <c r="GW21" t="str">
        <f t="shared" ca="1" si="552"/>
        <v>PROMO COMMERCIALE STOCK</v>
      </c>
      <c r="GX21">
        <f t="shared" ca="1" si="553"/>
        <v>7</v>
      </c>
      <c r="GY21">
        <f t="shared" ca="1" si="554"/>
        <v>12</v>
      </c>
      <c r="GZ21" s="4" t="str">
        <f t="shared" ca="1" si="555"/>
        <v>SALLE EXPO STOCK</v>
      </c>
      <c r="HG21" s="44">
        <f>'Analyse Plan de Gamme'!$K21</f>
        <v>0</v>
      </c>
      <c r="HH21" s="44">
        <f>'Analyse Plan de Gamme'!$L21</f>
        <v>0</v>
      </c>
      <c r="HI21" s="50">
        <f t="shared" si="395"/>
        <v>0.54999999999999993</v>
      </c>
      <c r="HK21" t="b">
        <f>ABS('Analyse Plan de Gamme'!$C21)&gt;1</f>
        <v>0</v>
      </c>
      <c r="HL21" s="43">
        <f t="shared" ca="1" si="192"/>
        <v>2.0999999999999999E-3</v>
      </c>
      <c r="HM21" t="b">
        <f ca="1">AND(ISNA(MATCH(HL21,HL$1:HL20,0)),HL21&gt;1,$HK21)</f>
        <v>0</v>
      </c>
      <c r="HN21" t="e">
        <f t="shared" ca="1" si="556"/>
        <v>#N/A</v>
      </c>
      <c r="HO21" t="str">
        <f t="shared" ca="1" si="557"/>
        <v>L21C221:L1048576C221</v>
      </c>
      <c r="HP21" t="b">
        <f t="shared" ca="1" si="558"/>
        <v>0</v>
      </c>
      <c r="HQ21" t="str">
        <f t="shared" ca="1" si="559"/>
        <v>ÿ</v>
      </c>
      <c r="HR21">
        <f t="shared" ca="1" si="560"/>
        <v>1048576</v>
      </c>
      <c r="HS21" t="e">
        <f t="shared" ca="1" si="561"/>
        <v>#N/A</v>
      </c>
      <c r="HT21" s="4" t="str">
        <f t="shared" ca="1" si="562"/>
        <v/>
      </c>
      <c r="HU21">
        <f ca="1">SUM($HT$10:$HT21)</f>
        <v>3926000.0154999997</v>
      </c>
      <c r="HV21" s="45">
        <f t="shared" ca="1" si="196"/>
        <v>1</v>
      </c>
      <c r="HW21" t="b">
        <f t="shared" ca="1" si="396"/>
        <v>0</v>
      </c>
      <c r="HX21" t="b">
        <f t="shared" ca="1" si="197"/>
        <v>0</v>
      </c>
      <c r="ID21" s="60" t="b">
        <f>IF($HK21,'Analyse Plan de Gamme'!$K21)</f>
        <v>0</v>
      </c>
      <c r="IE21" t="b">
        <f>IF($HK21,'Analyse Plan de Gamme'!$L21)</f>
        <v>0</v>
      </c>
      <c r="IF21" s="52" t="b">
        <f t="shared" si="563"/>
        <v>0</v>
      </c>
      <c r="IG21" t="b">
        <f>ISNA(MATCH(IF21,IF$1:IF20,0))</f>
        <v>0</v>
      </c>
      <c r="IH21" t="e">
        <f t="shared" ca="1" si="564"/>
        <v>#N/A</v>
      </c>
      <c r="II21" t="e">
        <f t="shared" ca="1" si="565"/>
        <v>#N/A</v>
      </c>
      <c r="IJ21" t="b">
        <f t="shared" ca="1" si="566"/>
        <v>0</v>
      </c>
      <c r="IK21" t="str">
        <f t="shared" ca="1" si="567"/>
        <v>ÿ</v>
      </c>
      <c r="IL21">
        <f t="shared" ca="1" si="568"/>
        <v>0</v>
      </c>
      <c r="IM21">
        <f t="shared" ca="1" si="569"/>
        <v>0</v>
      </c>
      <c r="IN21" s="54">
        <f t="shared" ca="1" si="570"/>
        <v>2.0999999999999999E-3</v>
      </c>
      <c r="IO21">
        <f t="shared" ca="1" si="571"/>
        <v>1048576</v>
      </c>
      <c r="IP21" t="e">
        <f t="shared" ca="1" si="572"/>
        <v>#N/A</v>
      </c>
      <c r="IQ21" t="str">
        <f t="shared" ca="1" si="573"/>
        <v/>
      </c>
      <c r="IR21" t="str">
        <f t="shared" ca="1" si="574"/>
        <v/>
      </c>
      <c r="IZ21" s="52" t="b">
        <f t="shared" si="575"/>
        <v>0</v>
      </c>
      <c r="JA21" t="b">
        <f>ISNA(MATCH(IZ21,IZ$1:IZ20,0))</f>
        <v>0</v>
      </c>
      <c r="JB21" t="e">
        <f t="shared" ca="1" si="576"/>
        <v>#N/A</v>
      </c>
      <c r="JC21" t="e">
        <f t="shared" ca="1" si="577"/>
        <v>#N/A</v>
      </c>
      <c r="JD21" t="b">
        <f t="shared" ca="1" si="578"/>
        <v>0</v>
      </c>
      <c r="JE21" t="str">
        <f t="shared" ca="1" si="579"/>
        <v>ÿ</v>
      </c>
      <c r="JF21">
        <f t="shared" ca="1" si="580"/>
        <v>0</v>
      </c>
      <c r="JG21">
        <f t="shared" ca="1" si="581"/>
        <v>0</v>
      </c>
      <c r="JH21" s="54">
        <f t="shared" ca="1" si="582"/>
        <v>2.0999999999999999E-3</v>
      </c>
      <c r="JI21">
        <f t="shared" ca="1" si="583"/>
        <v>1048576</v>
      </c>
      <c r="JJ21" t="e">
        <f t="shared" ca="1" si="584"/>
        <v>#N/A</v>
      </c>
      <c r="JK21" t="str">
        <f t="shared" ca="1" si="585"/>
        <v/>
      </c>
      <c r="JL21" t="str">
        <f t="shared" ca="1" si="586"/>
        <v/>
      </c>
      <c r="JT21" s="52" t="b">
        <f t="shared" si="587"/>
        <v>0</v>
      </c>
      <c r="JU21" t="b">
        <f>ISNA(MATCH(JT21,JT$1:JT20,0))</f>
        <v>0</v>
      </c>
      <c r="JV21" t="e">
        <f t="shared" ca="1" si="588"/>
        <v>#N/A</v>
      </c>
      <c r="JW21" t="e">
        <f t="shared" ca="1" si="589"/>
        <v>#N/A</v>
      </c>
      <c r="JX21" t="b">
        <f t="shared" ca="1" si="590"/>
        <v>0</v>
      </c>
      <c r="JY21" t="str">
        <f t="shared" ca="1" si="591"/>
        <v>ÿ</v>
      </c>
      <c r="JZ21">
        <f t="shared" ca="1" si="592"/>
        <v>0</v>
      </c>
      <c r="KA21">
        <f t="shared" ca="1" si="593"/>
        <v>0</v>
      </c>
      <c r="KB21" s="54">
        <f t="shared" ca="1" si="594"/>
        <v>2.0999999999999999E-3</v>
      </c>
      <c r="KC21">
        <f t="shared" ca="1" si="595"/>
        <v>1048576</v>
      </c>
      <c r="KD21" t="e">
        <f t="shared" ca="1" si="596"/>
        <v>#N/A</v>
      </c>
      <c r="KE21" t="str">
        <f t="shared" ca="1" si="597"/>
        <v/>
      </c>
      <c r="KF21" t="str">
        <f t="shared" ca="1" si="598"/>
        <v/>
      </c>
      <c r="KN21" s="52" t="b">
        <f t="shared" si="599"/>
        <v>0</v>
      </c>
      <c r="KO21" t="b">
        <f>ISNA(MATCH(KN21,KN$1:KN20,0))</f>
        <v>0</v>
      </c>
      <c r="KP21" t="e">
        <f t="shared" ca="1" si="600"/>
        <v>#N/A</v>
      </c>
      <c r="KQ21" t="e">
        <f t="shared" ca="1" si="601"/>
        <v>#N/A</v>
      </c>
      <c r="KR21" t="b">
        <f t="shared" ca="1" si="602"/>
        <v>0</v>
      </c>
      <c r="KS21" t="str">
        <f t="shared" ca="1" si="603"/>
        <v>ÿ</v>
      </c>
      <c r="KT21">
        <f t="shared" ca="1" si="604"/>
        <v>0</v>
      </c>
      <c r="KU21">
        <f t="shared" ca="1" si="605"/>
        <v>0</v>
      </c>
      <c r="KV21" s="54">
        <f t="shared" ca="1" si="606"/>
        <v>2.0999999999999999E-3</v>
      </c>
      <c r="KW21">
        <f t="shared" ca="1" si="607"/>
        <v>1048576</v>
      </c>
      <c r="KX21" t="e">
        <f t="shared" ca="1" si="608"/>
        <v>#N/A</v>
      </c>
      <c r="KY21" t="str">
        <f t="shared" ca="1" si="609"/>
        <v/>
      </c>
      <c r="KZ21" t="str">
        <f t="shared" ca="1" si="610"/>
        <v/>
      </c>
      <c r="LH21" s="52" t="b">
        <f t="shared" si="219"/>
        <v>0</v>
      </c>
      <c r="LI21" t="b">
        <f>ISNA(MATCH(LH21,LH$1:LH20,0))</f>
        <v>0</v>
      </c>
      <c r="LJ21" t="e">
        <f t="shared" ca="1" si="220"/>
        <v>#N/A</v>
      </c>
      <c r="LK21" t="e">
        <f t="shared" ca="1" si="221"/>
        <v>#N/A</v>
      </c>
      <c r="LL21" t="b">
        <f t="shared" ca="1" si="222"/>
        <v>0</v>
      </c>
      <c r="LM21" t="str">
        <f t="shared" ca="1" si="223"/>
        <v>ÿ</v>
      </c>
      <c r="LN21">
        <f t="shared" ca="1" si="224"/>
        <v>0</v>
      </c>
      <c r="LO21">
        <f t="shared" ca="1" si="225"/>
        <v>0</v>
      </c>
      <c r="LP21" s="54">
        <f t="shared" ca="1" si="226"/>
        <v>2.0999999999999999E-3</v>
      </c>
      <c r="LQ21">
        <f t="shared" ca="1" si="227"/>
        <v>1048576</v>
      </c>
      <c r="LR21" t="e">
        <f t="shared" ca="1" si="228"/>
        <v>#N/A</v>
      </c>
      <c r="LS21" t="str">
        <f t="shared" ca="1" si="611"/>
        <v/>
      </c>
      <c r="LT21" t="str">
        <f t="shared" ca="1" si="230"/>
        <v/>
      </c>
      <c r="MB21" s="52" t="b">
        <f t="shared" si="154"/>
        <v>0</v>
      </c>
      <c r="MC21" t="b">
        <f>ISNA(MATCH(MB21,MB$1:MB20,0))</f>
        <v>0</v>
      </c>
      <c r="MD21" t="e">
        <f t="shared" ca="1" si="231"/>
        <v>#N/A</v>
      </c>
      <c r="ME21" t="e">
        <f t="shared" ca="1" si="232"/>
        <v>#N/A</v>
      </c>
      <c r="MF21" t="b">
        <f t="shared" ca="1" si="233"/>
        <v>0</v>
      </c>
      <c r="MG21" t="str">
        <f t="shared" ca="1" si="234"/>
        <v>ÿ</v>
      </c>
      <c r="MH21">
        <f t="shared" ca="1" si="235"/>
        <v>0</v>
      </c>
      <c r="MI21">
        <f t="shared" ca="1" si="236"/>
        <v>0</v>
      </c>
      <c r="MJ21" s="54">
        <f t="shared" ca="1" si="237"/>
        <v>2.0999999999999999E-3</v>
      </c>
      <c r="MK21">
        <f t="shared" ca="1" si="238"/>
        <v>1048576</v>
      </c>
      <c r="ML21" t="e">
        <f t="shared" ca="1" si="239"/>
        <v>#N/A</v>
      </c>
      <c r="MM21" t="str">
        <f t="shared" ca="1" si="612"/>
        <v/>
      </c>
      <c r="MN21" t="str">
        <f t="shared" ca="1" si="241"/>
        <v/>
      </c>
      <c r="MV21" s="52" t="b">
        <f t="shared" si="155"/>
        <v>0</v>
      </c>
      <c r="MW21" t="b">
        <f>ISNA(MATCH(MV21,MV$1:MV20,0))</f>
        <v>0</v>
      </c>
      <c r="MX21" t="e">
        <f t="shared" ca="1" si="242"/>
        <v>#N/A</v>
      </c>
      <c r="MY21" t="e">
        <f t="shared" ca="1" si="243"/>
        <v>#N/A</v>
      </c>
      <c r="MZ21" t="b">
        <f t="shared" ca="1" si="244"/>
        <v>0</v>
      </c>
      <c r="NA21" t="str">
        <f t="shared" ca="1" si="245"/>
        <v>ÿ</v>
      </c>
      <c r="NB21">
        <f t="shared" ca="1" si="246"/>
        <v>0</v>
      </c>
      <c r="NC21">
        <f t="shared" ca="1" si="247"/>
        <v>0</v>
      </c>
      <c r="ND21" s="54">
        <f t="shared" ca="1" si="248"/>
        <v>2.0999999999999999E-3</v>
      </c>
      <c r="NE21">
        <f t="shared" ca="1" si="249"/>
        <v>1048576</v>
      </c>
      <c r="NF21" t="e">
        <f t="shared" ca="1" si="250"/>
        <v>#N/A</v>
      </c>
      <c r="NG21" t="str">
        <f t="shared" ca="1" si="613"/>
        <v/>
      </c>
      <c r="NH21" t="str">
        <f t="shared" ca="1" si="252"/>
        <v/>
      </c>
      <c r="NP21" s="52" t="b">
        <f t="shared" si="156"/>
        <v>0</v>
      </c>
      <c r="NQ21" t="b">
        <f>ISNA(MATCH(NP21,NP$1:NP20,0))</f>
        <v>0</v>
      </c>
      <c r="NR21" t="e">
        <f t="shared" ca="1" si="253"/>
        <v>#N/A</v>
      </c>
      <c r="NS21" t="e">
        <f t="shared" ca="1" si="254"/>
        <v>#N/A</v>
      </c>
      <c r="NT21" t="b">
        <f t="shared" ca="1" si="255"/>
        <v>0</v>
      </c>
      <c r="NU21" t="str">
        <f t="shared" ca="1" si="256"/>
        <v>ÿ</v>
      </c>
      <c r="NV21">
        <f t="shared" ca="1" si="257"/>
        <v>0</v>
      </c>
      <c r="NW21">
        <f t="shared" ca="1" si="258"/>
        <v>0</v>
      </c>
      <c r="NX21" s="54">
        <f t="shared" ca="1" si="259"/>
        <v>2.0999999999999999E-3</v>
      </c>
      <c r="NY21">
        <f t="shared" ca="1" si="260"/>
        <v>1048576</v>
      </c>
      <c r="NZ21" t="e">
        <f t="shared" ca="1" si="261"/>
        <v>#N/A</v>
      </c>
      <c r="OA21" t="str">
        <f t="shared" ca="1" si="614"/>
        <v/>
      </c>
      <c r="OB21" t="str">
        <f t="shared" ca="1" si="263"/>
        <v/>
      </c>
      <c r="OJ21" s="52" t="b">
        <f t="shared" si="157"/>
        <v>0</v>
      </c>
      <c r="OK21" t="b">
        <f>ISNA(MATCH(OJ21,OJ$1:OJ20,0))</f>
        <v>0</v>
      </c>
      <c r="OL21" t="e">
        <f t="shared" ca="1" si="264"/>
        <v>#N/A</v>
      </c>
      <c r="OM21" t="e">
        <f t="shared" ca="1" si="265"/>
        <v>#N/A</v>
      </c>
      <c r="ON21" t="b">
        <f t="shared" ca="1" si="266"/>
        <v>0</v>
      </c>
      <c r="OO21" t="str">
        <f t="shared" ca="1" si="267"/>
        <v>ÿ</v>
      </c>
      <c r="OP21">
        <f t="shared" ca="1" si="268"/>
        <v>0</v>
      </c>
      <c r="OQ21">
        <f t="shared" ca="1" si="269"/>
        <v>0</v>
      </c>
      <c r="OR21" s="54">
        <f t="shared" ca="1" si="270"/>
        <v>2.0999999999999999E-3</v>
      </c>
      <c r="OS21">
        <f t="shared" ca="1" si="271"/>
        <v>1048576</v>
      </c>
      <c r="OT21" t="e">
        <f t="shared" ca="1" si="272"/>
        <v>#N/A</v>
      </c>
      <c r="OU21" t="str">
        <f t="shared" ca="1" si="615"/>
        <v/>
      </c>
      <c r="OV21" t="str">
        <f t="shared" ca="1" si="274"/>
        <v/>
      </c>
      <c r="PD21" s="52" t="b">
        <f t="shared" si="158"/>
        <v>0</v>
      </c>
      <c r="PE21" t="b">
        <f>ISNA(MATCH(PD21,PD$1:PD20,0))</f>
        <v>0</v>
      </c>
      <c r="PF21" t="e">
        <f t="shared" ca="1" si="275"/>
        <v>#N/A</v>
      </c>
      <c r="PG21" t="e">
        <f t="shared" ca="1" si="276"/>
        <v>#N/A</v>
      </c>
      <c r="PH21" t="b">
        <f t="shared" ca="1" si="277"/>
        <v>0</v>
      </c>
      <c r="PI21" t="str">
        <f t="shared" ca="1" si="278"/>
        <v>ÿ</v>
      </c>
      <c r="PJ21">
        <f t="shared" ca="1" si="279"/>
        <v>0</v>
      </c>
      <c r="PK21">
        <f t="shared" ca="1" si="280"/>
        <v>0</v>
      </c>
      <c r="PL21" s="54">
        <f t="shared" ca="1" si="281"/>
        <v>2.0999999999999999E-3</v>
      </c>
      <c r="PM21">
        <f t="shared" ca="1" si="282"/>
        <v>1048576</v>
      </c>
      <c r="PN21" t="e">
        <f t="shared" ca="1" si="283"/>
        <v>#N/A</v>
      </c>
      <c r="PO21" t="str">
        <f t="shared" ca="1" si="616"/>
        <v/>
      </c>
      <c r="PP21" t="str">
        <f t="shared" ca="1" si="285"/>
        <v/>
      </c>
      <c r="PX21" s="52" t="b">
        <f t="shared" si="159"/>
        <v>0</v>
      </c>
      <c r="PY21" t="b">
        <f>ISNA(MATCH(PX21,PX$1:PX20,0))</f>
        <v>0</v>
      </c>
      <c r="PZ21" t="e">
        <f t="shared" ca="1" si="286"/>
        <v>#N/A</v>
      </c>
      <c r="QA21" t="e">
        <f t="shared" ca="1" si="287"/>
        <v>#N/A</v>
      </c>
      <c r="QB21" t="b">
        <f t="shared" ca="1" si="288"/>
        <v>0</v>
      </c>
      <c r="QC21" t="str">
        <f t="shared" ca="1" si="289"/>
        <v>ÿ</v>
      </c>
      <c r="QD21">
        <f t="shared" ca="1" si="290"/>
        <v>0</v>
      </c>
      <c r="QE21">
        <f t="shared" ca="1" si="291"/>
        <v>0</v>
      </c>
      <c r="QF21" s="54">
        <f t="shared" ca="1" si="292"/>
        <v>2.0999999999999999E-3</v>
      </c>
      <c r="QG21">
        <f t="shared" ca="1" si="293"/>
        <v>1048576</v>
      </c>
      <c r="QH21" t="e">
        <f t="shared" ca="1" si="294"/>
        <v>#N/A</v>
      </c>
      <c r="QI21" t="str">
        <f t="shared" ca="1" si="617"/>
        <v/>
      </c>
      <c r="QJ21" t="str">
        <f t="shared" ca="1" si="296"/>
        <v/>
      </c>
      <c r="QR21" s="52" t="b">
        <f t="shared" si="160"/>
        <v>0</v>
      </c>
      <c r="QS21" t="b">
        <f>ISNA(MATCH(QR21,QR$1:QR20,0))</f>
        <v>0</v>
      </c>
      <c r="QT21" t="e">
        <f t="shared" ca="1" si="297"/>
        <v>#N/A</v>
      </c>
      <c r="QU21" t="e">
        <f t="shared" ca="1" si="298"/>
        <v>#N/A</v>
      </c>
      <c r="QV21" t="b">
        <f t="shared" ca="1" si="299"/>
        <v>0</v>
      </c>
      <c r="QW21" t="str">
        <f t="shared" ca="1" si="300"/>
        <v>ÿ</v>
      </c>
      <c r="QX21">
        <f t="shared" ca="1" si="301"/>
        <v>0</v>
      </c>
      <c r="QY21">
        <f t="shared" ca="1" si="302"/>
        <v>0</v>
      </c>
      <c r="QZ21" s="54">
        <f t="shared" ca="1" si="303"/>
        <v>2.0999999999999999E-3</v>
      </c>
      <c r="RA21">
        <f t="shared" ca="1" si="304"/>
        <v>1048576</v>
      </c>
      <c r="RB21" t="e">
        <f t="shared" ca="1" si="305"/>
        <v>#N/A</v>
      </c>
      <c r="RC21" t="str">
        <f t="shared" ca="1" si="618"/>
        <v/>
      </c>
      <c r="RD21" t="str">
        <f t="shared" ca="1" si="307"/>
        <v/>
      </c>
      <c r="RL21" s="52" t="b">
        <f t="shared" si="161"/>
        <v>0</v>
      </c>
      <c r="RM21" t="b">
        <f>ISNA(MATCH(RL21,RL$1:RL20,0))</f>
        <v>0</v>
      </c>
      <c r="RN21" t="e">
        <f t="shared" ca="1" si="308"/>
        <v>#N/A</v>
      </c>
      <c r="RO21" t="e">
        <f t="shared" ca="1" si="309"/>
        <v>#N/A</v>
      </c>
      <c r="RP21" t="b">
        <f t="shared" ca="1" si="310"/>
        <v>0</v>
      </c>
      <c r="RQ21" t="str">
        <f t="shared" ca="1" si="311"/>
        <v>ÿ</v>
      </c>
      <c r="RR21">
        <f t="shared" ca="1" si="312"/>
        <v>0</v>
      </c>
      <c r="RS21">
        <f t="shared" ca="1" si="313"/>
        <v>0</v>
      </c>
      <c r="RT21" s="54">
        <f t="shared" ca="1" si="314"/>
        <v>2.0999999999999999E-3</v>
      </c>
      <c r="RU21">
        <f t="shared" ca="1" si="315"/>
        <v>1048576</v>
      </c>
      <c r="RV21" t="e">
        <f t="shared" ca="1" si="316"/>
        <v>#N/A</v>
      </c>
      <c r="RW21" t="str">
        <f t="shared" ca="1" si="619"/>
        <v/>
      </c>
      <c r="RX21" t="str">
        <f t="shared" ca="1" si="318"/>
        <v/>
      </c>
      <c r="SF21" s="52" t="b">
        <f t="shared" si="162"/>
        <v>0</v>
      </c>
      <c r="SG21" t="b">
        <f>ISNA(MATCH(SF21,SF$1:SF20,0))</f>
        <v>0</v>
      </c>
      <c r="SH21" t="e">
        <f t="shared" ca="1" si="319"/>
        <v>#N/A</v>
      </c>
      <c r="SI21" t="e">
        <f t="shared" ca="1" si="320"/>
        <v>#N/A</v>
      </c>
      <c r="SJ21" t="b">
        <f t="shared" ca="1" si="321"/>
        <v>0</v>
      </c>
      <c r="SK21" t="str">
        <f t="shared" ca="1" si="322"/>
        <v>ÿ</v>
      </c>
      <c r="SL21">
        <f t="shared" ca="1" si="323"/>
        <v>0</v>
      </c>
      <c r="SM21">
        <f t="shared" ca="1" si="324"/>
        <v>0</v>
      </c>
      <c r="SN21" s="54">
        <f t="shared" ca="1" si="325"/>
        <v>2.0999999999999999E-3</v>
      </c>
      <c r="SO21">
        <f t="shared" ca="1" si="326"/>
        <v>1048576</v>
      </c>
      <c r="SP21" t="e">
        <f t="shared" ca="1" si="327"/>
        <v>#N/A</v>
      </c>
      <c r="SQ21" t="str">
        <f t="shared" ca="1" si="620"/>
        <v/>
      </c>
      <c r="SR21" t="str">
        <f t="shared" ca="1" si="329"/>
        <v/>
      </c>
      <c r="SZ21" s="52" t="b">
        <f t="shared" si="163"/>
        <v>0</v>
      </c>
      <c r="TA21" t="b">
        <f>ISNA(MATCH(SZ21,SZ$1:SZ20,0))</f>
        <v>0</v>
      </c>
      <c r="TB21" t="e">
        <f t="shared" ca="1" si="330"/>
        <v>#N/A</v>
      </c>
      <c r="TC21" t="e">
        <f t="shared" ca="1" si="331"/>
        <v>#N/A</v>
      </c>
      <c r="TD21" t="b">
        <f t="shared" ca="1" si="332"/>
        <v>0</v>
      </c>
      <c r="TE21" t="str">
        <f t="shared" ca="1" si="333"/>
        <v>ÿ</v>
      </c>
      <c r="TF21">
        <f t="shared" ca="1" si="334"/>
        <v>0</v>
      </c>
      <c r="TG21">
        <f t="shared" ca="1" si="335"/>
        <v>0</v>
      </c>
      <c r="TH21" s="54">
        <f t="shared" ca="1" si="336"/>
        <v>2.0999999999999999E-3</v>
      </c>
      <c r="TI21">
        <f t="shared" ca="1" si="337"/>
        <v>1048576</v>
      </c>
      <c r="TJ21" t="e">
        <f t="shared" ca="1" si="338"/>
        <v>#N/A</v>
      </c>
      <c r="TK21" t="str">
        <f t="shared" ca="1" si="621"/>
        <v/>
      </c>
      <c r="TL21" t="str">
        <f t="shared" ca="1" si="340"/>
        <v/>
      </c>
      <c r="TT21" s="52" t="b">
        <f t="shared" si="164"/>
        <v>0</v>
      </c>
      <c r="TU21" t="b">
        <f>ISNA(MATCH(TT21,TT$1:TT20,0))</f>
        <v>0</v>
      </c>
      <c r="TV21" t="e">
        <f t="shared" ca="1" si="341"/>
        <v>#N/A</v>
      </c>
      <c r="TW21" t="e">
        <f t="shared" ca="1" si="342"/>
        <v>#N/A</v>
      </c>
      <c r="TX21" t="b">
        <f t="shared" ca="1" si="343"/>
        <v>0</v>
      </c>
      <c r="TY21" t="str">
        <f t="shared" ca="1" si="344"/>
        <v>ÿ</v>
      </c>
      <c r="TZ21">
        <f t="shared" ca="1" si="345"/>
        <v>0</v>
      </c>
      <c r="UA21">
        <f t="shared" ca="1" si="346"/>
        <v>0</v>
      </c>
      <c r="UB21" s="54">
        <f t="shared" ca="1" si="347"/>
        <v>2.0999999999999999E-3</v>
      </c>
      <c r="UC21">
        <f t="shared" ca="1" si="348"/>
        <v>1048576</v>
      </c>
      <c r="UD21" t="e">
        <f t="shared" ca="1" si="349"/>
        <v>#N/A</v>
      </c>
      <c r="UE21" t="str">
        <f t="shared" ca="1" si="622"/>
        <v/>
      </c>
      <c r="UF21" t="str">
        <f t="shared" ca="1" si="351"/>
        <v/>
      </c>
      <c r="UN21" s="52" t="b">
        <f t="shared" si="165"/>
        <v>0</v>
      </c>
      <c r="UO21" t="b">
        <f>ISNA(MATCH(UN21,UN$1:UN20,0))</f>
        <v>0</v>
      </c>
      <c r="UP21" t="e">
        <f t="shared" ca="1" si="352"/>
        <v>#N/A</v>
      </c>
      <c r="UQ21" t="e">
        <f t="shared" ca="1" si="353"/>
        <v>#N/A</v>
      </c>
      <c r="UR21" t="b">
        <f t="shared" ca="1" si="354"/>
        <v>0</v>
      </c>
      <c r="US21" t="str">
        <f t="shared" ca="1" si="355"/>
        <v>ÿ</v>
      </c>
      <c r="UT21">
        <f t="shared" ca="1" si="356"/>
        <v>0</v>
      </c>
      <c r="UU21">
        <f t="shared" ca="1" si="357"/>
        <v>0</v>
      </c>
      <c r="UV21" s="54">
        <f t="shared" ca="1" si="358"/>
        <v>2.0999999999999999E-3</v>
      </c>
      <c r="UW21">
        <f t="shared" ca="1" si="359"/>
        <v>1048576</v>
      </c>
      <c r="UX21" t="e">
        <f t="shared" ca="1" si="360"/>
        <v>#N/A</v>
      </c>
      <c r="UY21" t="str">
        <f t="shared" ca="1" si="623"/>
        <v/>
      </c>
      <c r="UZ21" t="str">
        <f t="shared" ca="1" si="362"/>
        <v/>
      </c>
      <c r="VH21" s="52" t="b">
        <f t="shared" si="166"/>
        <v>0</v>
      </c>
      <c r="VI21" t="b">
        <f>ISNA(MATCH(VH21,VH$1:VH20,0))</f>
        <v>0</v>
      </c>
      <c r="VJ21" t="e">
        <f t="shared" ca="1" si="363"/>
        <v>#N/A</v>
      </c>
      <c r="VK21" t="e">
        <f t="shared" ca="1" si="364"/>
        <v>#N/A</v>
      </c>
      <c r="VL21" t="b">
        <f t="shared" ca="1" si="365"/>
        <v>0</v>
      </c>
      <c r="VM21" t="str">
        <f t="shared" ca="1" si="366"/>
        <v>ÿ</v>
      </c>
      <c r="VN21">
        <f t="shared" ca="1" si="367"/>
        <v>0</v>
      </c>
      <c r="VO21">
        <f t="shared" ca="1" si="368"/>
        <v>0</v>
      </c>
      <c r="VP21" s="54">
        <f t="shared" ca="1" si="369"/>
        <v>2.0999999999999999E-3</v>
      </c>
      <c r="VQ21">
        <f t="shared" ca="1" si="370"/>
        <v>1048576</v>
      </c>
      <c r="VR21" t="e">
        <f t="shared" ca="1" si="371"/>
        <v>#N/A</v>
      </c>
      <c r="VS21" t="str">
        <f t="shared" ca="1" si="624"/>
        <v/>
      </c>
      <c r="VT21" t="str">
        <f t="shared" ca="1" si="373"/>
        <v/>
      </c>
      <c r="WB21" s="52" t="b">
        <f t="shared" si="167"/>
        <v>0</v>
      </c>
      <c r="WC21" t="b">
        <f>ISNA(MATCH(WB21,WB$1:WB20,0))</f>
        <v>0</v>
      </c>
      <c r="WD21" t="e">
        <f t="shared" ca="1" si="374"/>
        <v>#N/A</v>
      </c>
      <c r="WE21" t="e">
        <f t="shared" ca="1" si="375"/>
        <v>#N/A</v>
      </c>
      <c r="WF21" t="b">
        <f t="shared" ca="1" si="376"/>
        <v>0</v>
      </c>
      <c r="WG21" t="str">
        <f t="shared" ca="1" si="377"/>
        <v>ÿ</v>
      </c>
      <c r="WH21">
        <f t="shared" ca="1" si="378"/>
        <v>0</v>
      </c>
      <c r="WI21">
        <f t="shared" ca="1" si="379"/>
        <v>0</v>
      </c>
      <c r="WJ21" s="54">
        <f t="shared" ca="1" si="380"/>
        <v>2.0999999999999999E-3</v>
      </c>
      <c r="WK21">
        <f t="shared" ca="1" si="381"/>
        <v>1048576</v>
      </c>
      <c r="WL21" t="e">
        <f t="shared" ca="1" si="382"/>
        <v>#N/A</v>
      </c>
      <c r="WM21" t="str">
        <f t="shared" ca="1" si="625"/>
        <v/>
      </c>
      <c r="WN21" t="str">
        <f t="shared" ca="1" si="384"/>
        <v/>
      </c>
      <c r="WV21" s="52" t="b">
        <f t="shared" si="168"/>
        <v>0</v>
      </c>
      <c r="WW21" t="b">
        <f>ISNA(MATCH(WV21,WV$1:WV20,0))</f>
        <v>0</v>
      </c>
      <c r="WX21" t="e">
        <f t="shared" ca="1" si="385"/>
        <v>#N/A</v>
      </c>
      <c r="WY21" t="e">
        <f t="shared" ca="1" si="386"/>
        <v>#N/A</v>
      </c>
      <c r="WZ21" t="b">
        <f t="shared" ca="1" si="387"/>
        <v>0</v>
      </c>
      <c r="XA21" t="str">
        <f t="shared" ca="1" si="388"/>
        <v>ÿ</v>
      </c>
      <c r="XB21">
        <f t="shared" ca="1" si="389"/>
        <v>0</v>
      </c>
      <c r="XC21">
        <f t="shared" ca="1" si="390"/>
        <v>0</v>
      </c>
      <c r="XD21" s="54">
        <f t="shared" ca="1" si="391"/>
        <v>2.0999999999999999E-3</v>
      </c>
      <c r="XE21">
        <f t="shared" ca="1" si="392"/>
        <v>1048576</v>
      </c>
      <c r="XF21" t="e">
        <f t="shared" ca="1" si="393"/>
        <v>#N/A</v>
      </c>
      <c r="XG21" t="str">
        <f t="shared" ca="1" si="626"/>
        <v/>
      </c>
      <c r="XH21" t="str">
        <f t="shared" ca="1" si="169"/>
        <v/>
      </c>
    </row>
    <row r="22" spans="1:632" x14ac:dyDescent="0.3">
      <c r="A22">
        <f t="shared" ca="1" si="170"/>
        <v>12</v>
      </c>
      <c r="J22" s="6" t="str">
        <f>IF('Analyse Plan de Gamme'!$N22=0,N_D,'Analyse Plan de Gamme'!$N22)</f>
        <v xml:space="preserve"> ... </v>
      </c>
      <c r="K22" t="b">
        <f>ISNA(MATCH(J22,J$1:J21,0))</f>
        <v>0</v>
      </c>
      <c r="L22" t="e">
        <f t="shared" ca="1" si="416"/>
        <v>#N/A</v>
      </c>
      <c r="M22" t="e">
        <f t="shared" ca="1" si="417"/>
        <v>#N/A</v>
      </c>
      <c r="N22" t="b">
        <f t="shared" ca="1" si="418"/>
        <v>0</v>
      </c>
      <c r="O22" t="str">
        <f t="shared" ca="1" si="419"/>
        <v>ÿ</v>
      </c>
      <c r="P22">
        <f t="shared" ca="1" si="420"/>
        <v>1048576</v>
      </c>
      <c r="Q22" t="e">
        <f t="shared" ca="1" si="421"/>
        <v>#N/A</v>
      </c>
      <c r="R22" s="4" t="str">
        <f t="shared" ca="1" si="422"/>
        <v/>
      </c>
      <c r="T22" s="6" t="str">
        <f>IF('Analyse Plan de Gamme'!$P22=0,N_D,'Analyse Plan de Gamme'!$P22)</f>
        <v xml:space="preserve"> ... </v>
      </c>
      <c r="U22" t="b">
        <f>ISNA(MATCH(T22,T$1:T21,0))</f>
        <v>0</v>
      </c>
      <c r="V22" t="e">
        <f t="shared" ca="1" si="423"/>
        <v>#N/A</v>
      </c>
      <c r="W22" t="e">
        <f t="shared" ca="1" si="424"/>
        <v>#N/A</v>
      </c>
      <c r="X22" t="b">
        <f t="shared" ca="1" si="425"/>
        <v>0</v>
      </c>
      <c r="Y22" t="str">
        <f t="shared" ca="1" si="426"/>
        <v>ÿ</v>
      </c>
      <c r="Z22">
        <f t="shared" ca="1" si="427"/>
        <v>1048576</v>
      </c>
      <c r="AA22" t="e">
        <f t="shared" ca="1" si="428"/>
        <v>#N/A</v>
      </c>
      <c r="AB22" s="4" t="str">
        <f t="shared" ca="1" si="429"/>
        <v/>
      </c>
      <c r="AD22" s="6" t="str">
        <f>IF('Analyse Plan de Gamme'!$W22=0,N_D,'Analyse Plan de Gamme'!$W22)</f>
        <v xml:space="preserve"> ... </v>
      </c>
      <c r="AE22" t="b">
        <f>ISNA(MATCH(AD22,AD$1:AD21,0))</f>
        <v>0</v>
      </c>
      <c r="AF22" t="e">
        <f t="shared" ca="1" si="430"/>
        <v>#N/A</v>
      </c>
      <c r="AG22" t="e">
        <f t="shared" ca="1" si="431"/>
        <v>#N/A</v>
      </c>
      <c r="AH22" t="b">
        <f t="shared" ca="1" si="432"/>
        <v>0</v>
      </c>
      <c r="AI22" t="str">
        <f t="shared" ca="1" si="433"/>
        <v>ÿ</v>
      </c>
      <c r="AJ22">
        <f t="shared" ca="1" si="434"/>
        <v>1048576</v>
      </c>
      <c r="AK22" t="e">
        <f t="shared" ca="1" si="435"/>
        <v>#N/A</v>
      </c>
      <c r="AL22" s="4" t="str">
        <f t="shared" ca="1" si="436"/>
        <v/>
      </c>
      <c r="AN22" s="6" t="str">
        <f>IF('Analyse Plan de Gamme'!$AH22=0,N_D,'Analyse Plan de Gamme'!$AH22)</f>
        <v xml:space="preserve"> ... </v>
      </c>
      <c r="AO22" t="b">
        <f>ISNA(MATCH(AN22,AN$1:AN21,0))</f>
        <v>0</v>
      </c>
      <c r="AP22" t="e">
        <f t="shared" ca="1" si="437"/>
        <v>#N/A</v>
      </c>
      <c r="AQ22" t="e">
        <f t="shared" ca="1" si="438"/>
        <v>#N/A</v>
      </c>
      <c r="AR22" t="b">
        <f t="shared" ca="1" si="439"/>
        <v>0</v>
      </c>
      <c r="AS22" t="str">
        <f t="shared" ca="1" si="440"/>
        <v>ÿ</v>
      </c>
      <c r="AT22">
        <f t="shared" ca="1" si="441"/>
        <v>1048576</v>
      </c>
      <c r="AU22" t="e">
        <f t="shared" ca="1" si="442"/>
        <v>#N/A</v>
      </c>
      <c r="AV22" s="4" t="str">
        <f t="shared" ca="1" si="443"/>
        <v/>
      </c>
      <c r="AX22" s="6" t="str">
        <f>IF('Analyse Plan de Gamme'!$AT22=0,N_D,'Analyse Plan de Gamme'!$AT22)</f>
        <v xml:space="preserve"> ... </v>
      </c>
      <c r="AY22" t="b">
        <f>ISNA(MATCH(AX22,AX$1:AX21,0))</f>
        <v>0</v>
      </c>
      <c r="AZ22" t="e">
        <f t="shared" ca="1" si="444"/>
        <v>#N/A</v>
      </c>
      <c r="BA22" t="e">
        <f t="shared" ca="1" si="445"/>
        <v>#N/A</v>
      </c>
      <c r="BB22" t="b">
        <f t="shared" ca="1" si="446"/>
        <v>0</v>
      </c>
      <c r="BC22" t="str">
        <f t="shared" ca="1" si="447"/>
        <v>ÿ</v>
      </c>
      <c r="BD22">
        <f t="shared" ca="1" si="448"/>
        <v>1048576</v>
      </c>
      <c r="BE22" t="e">
        <f t="shared" ca="1" si="449"/>
        <v>#N/A</v>
      </c>
      <c r="BF22" s="4" t="str">
        <f t="shared" ca="1" si="450"/>
        <v/>
      </c>
      <c r="BH22" s="6" t="str">
        <f>IF('Analyse Plan de Gamme'!$BF22=0,N_D,'Analyse Plan de Gamme'!$BF22)</f>
        <v xml:space="preserve"> ... </v>
      </c>
      <c r="BI22" t="b">
        <f>ISNA(MATCH(BH22,BH$1:BH21,0))</f>
        <v>0</v>
      </c>
      <c r="BJ22">
        <f t="shared" ca="1" si="451"/>
        <v>107</v>
      </c>
      <c r="BK22" t="str">
        <f t="shared" ca="1" si="452"/>
        <v>L106C61:L1048576C61</v>
      </c>
      <c r="BL22" t="b">
        <f t="shared" ca="1" si="453"/>
        <v>1</v>
      </c>
      <c r="BM22" t="str">
        <f t="shared" ca="1" si="454"/>
        <v>30X30</v>
      </c>
      <c r="BN22">
        <f t="shared" ca="1" si="455"/>
        <v>23</v>
      </c>
      <c r="BO22">
        <f t="shared" ca="1" si="456"/>
        <v>35</v>
      </c>
      <c r="BP22" s="4" t="str">
        <f t="shared" ca="1" si="457"/>
        <v>20X120</v>
      </c>
      <c r="BR22" s="6" t="str">
        <f>IF('Analyse Plan de Gamme'!$BG22=0,N_D,'Analyse Plan de Gamme'!$BG22)</f>
        <v xml:space="preserve"> ... </v>
      </c>
      <c r="BS22" t="b">
        <f>ISNA(MATCH(BR22,BR$1:BR21,0))</f>
        <v>0</v>
      </c>
      <c r="BT22" t="e">
        <f t="shared" ca="1" si="458"/>
        <v>#N/A</v>
      </c>
      <c r="BU22" t="e">
        <f t="shared" ca="1" si="459"/>
        <v>#N/A</v>
      </c>
      <c r="BV22" t="b">
        <f t="shared" ca="1" si="460"/>
        <v>0</v>
      </c>
      <c r="BW22" t="str">
        <f t="shared" ca="1" si="461"/>
        <v>ÿ</v>
      </c>
      <c r="BX22">
        <f t="shared" ca="1" si="462"/>
        <v>1048576</v>
      </c>
      <c r="BY22" t="e">
        <f t="shared" ca="1" si="463"/>
        <v>#N/A</v>
      </c>
      <c r="BZ22" s="4" t="str">
        <f t="shared" ca="1" si="464"/>
        <v/>
      </c>
      <c r="CB22" s="6" t="str">
        <f>IF('Analyse Plan de Gamme'!$BH22=0,N_D,'Analyse Plan de Gamme'!$BH22)</f>
        <v xml:space="preserve"> ... </v>
      </c>
      <c r="CC22" t="b">
        <f>ISNA(MATCH(CB22,CB$1:CB21,0))</f>
        <v>0</v>
      </c>
      <c r="CD22">
        <f t="shared" ca="1" si="465"/>
        <v>111</v>
      </c>
      <c r="CE22" t="str">
        <f t="shared" ca="1" si="466"/>
        <v>L111C81:L1048576C81</v>
      </c>
      <c r="CF22" t="b">
        <f t="shared" ca="1" si="467"/>
        <v>1</v>
      </c>
      <c r="CG22" t="str">
        <f t="shared" ca="1" si="468"/>
        <v>RECONSTITUE</v>
      </c>
      <c r="CH22">
        <f t="shared" ca="1" si="469"/>
        <v>17</v>
      </c>
      <c r="CI22">
        <f t="shared" ca="1" si="470"/>
        <v>21</v>
      </c>
      <c r="CJ22" s="4" t="str">
        <f t="shared" ca="1" si="471"/>
        <v>MARBRE</v>
      </c>
      <c r="CL22" s="6" t="str">
        <f>IF('Analyse Plan de Gamme'!$BJ22=0,N_D,'Analyse Plan de Gamme'!$BJ22)</f>
        <v xml:space="preserve"> ... </v>
      </c>
      <c r="CM22" t="b">
        <f>ISNA(MATCH(CL22,CL$1:CL21,0))</f>
        <v>0</v>
      </c>
      <c r="CN22" t="e">
        <f t="shared" ca="1" si="472"/>
        <v>#N/A</v>
      </c>
      <c r="CO22" t="e">
        <f t="shared" ca="1" si="473"/>
        <v>#N/A</v>
      </c>
      <c r="CP22" t="b">
        <f t="shared" ca="1" si="474"/>
        <v>0</v>
      </c>
      <c r="CQ22" t="str">
        <f t="shared" ca="1" si="475"/>
        <v>ÿ</v>
      </c>
      <c r="CR22">
        <f t="shared" ca="1" si="476"/>
        <v>1048576</v>
      </c>
      <c r="CS22" t="e">
        <f t="shared" ca="1" si="477"/>
        <v>#N/A</v>
      </c>
      <c r="CT22" s="4" t="str">
        <f t="shared" ca="1" si="478"/>
        <v/>
      </c>
      <c r="CV22" s="6" t="str">
        <f>IF('Analyse Plan de Gamme'!$BK22=0,N_D,'Analyse Plan de Gamme'!$BK22)</f>
        <v xml:space="preserve"> ... </v>
      </c>
      <c r="CW22" t="b">
        <f>ISNA(MATCH(CV22,CV$1:CV21,0))</f>
        <v>0</v>
      </c>
      <c r="CX22" t="e">
        <f t="shared" ca="1" si="479"/>
        <v>#N/A</v>
      </c>
      <c r="CY22" t="e">
        <f t="shared" ca="1" si="480"/>
        <v>#N/A</v>
      </c>
      <c r="CZ22" t="b">
        <f t="shared" ca="1" si="481"/>
        <v>0</v>
      </c>
      <c r="DA22" t="str">
        <f t="shared" ca="1" si="482"/>
        <v>ÿ</v>
      </c>
      <c r="DB22">
        <f t="shared" ca="1" si="483"/>
        <v>1048576</v>
      </c>
      <c r="DC22" t="e">
        <f t="shared" ca="1" si="484"/>
        <v>#N/A</v>
      </c>
      <c r="DD22" s="4" t="str">
        <f t="shared" ca="1" si="485"/>
        <v/>
      </c>
      <c r="DF22" s="6" t="str">
        <f>IF('Analyse Plan de Gamme'!$BL22=0,N_D,'Analyse Plan de Gamme'!$BL22)</f>
        <v xml:space="preserve"> ... </v>
      </c>
      <c r="DG22" t="b">
        <f>ISNA(MATCH(DF22,DF$1:DF21,0))</f>
        <v>0</v>
      </c>
      <c r="DH22" t="e">
        <f t="shared" ca="1" si="486"/>
        <v>#N/A</v>
      </c>
      <c r="DI22" t="e">
        <f t="shared" ca="1" si="487"/>
        <v>#N/A</v>
      </c>
      <c r="DJ22" t="b">
        <f t="shared" ca="1" si="488"/>
        <v>0</v>
      </c>
      <c r="DK22" t="str">
        <f t="shared" ca="1" si="489"/>
        <v>ÿ</v>
      </c>
      <c r="DL22">
        <f t="shared" ca="1" si="490"/>
        <v>1048576</v>
      </c>
      <c r="DM22" t="e">
        <f t="shared" ca="1" si="491"/>
        <v>#N/A</v>
      </c>
      <c r="DN22" s="4" t="str">
        <f t="shared" ca="1" si="492"/>
        <v/>
      </c>
      <c r="DP22" s="43">
        <f>'Analyse Plan de Gamme'!$BM22</f>
        <v>0</v>
      </c>
      <c r="DQ22" t="b">
        <f>ISNA(MATCH(DP22,DP$1:DP21,0))</f>
        <v>0</v>
      </c>
      <c r="DR22">
        <f t="shared" ca="1" si="493"/>
        <v>115</v>
      </c>
      <c r="DS22" t="str">
        <f t="shared" ca="1" si="494"/>
        <v>L115C121:L1048576C121</v>
      </c>
      <c r="DT22" t="b">
        <f t="shared" ca="1" si="495"/>
        <v>1</v>
      </c>
      <c r="DU22">
        <f t="shared" ca="1" si="496"/>
        <v>12</v>
      </c>
      <c r="DV22">
        <f t="shared" ca="1" si="497"/>
        <v>12</v>
      </c>
      <c r="DW22">
        <f t="shared" ca="1" si="498"/>
        <v>22</v>
      </c>
      <c r="DX22" s="4">
        <f t="shared" ca="1" si="499"/>
        <v>12</v>
      </c>
      <c r="DZ22" s="6" t="str">
        <f>IF('Analyse Plan de Gamme'!$BO22=0,N_D,'Analyse Plan de Gamme'!$BO22)</f>
        <v xml:space="preserve"> ... </v>
      </c>
      <c r="EA22" t="b">
        <f>ISNA(MATCH(DZ22,DZ$1:DZ21,0))</f>
        <v>0</v>
      </c>
      <c r="EB22">
        <f t="shared" ca="1" si="500"/>
        <v>112</v>
      </c>
      <c r="EC22" t="str">
        <f t="shared" ca="1" si="501"/>
        <v>L105C131:L1048576C131</v>
      </c>
      <c r="ED22" t="b">
        <f t="shared" ca="1" si="502"/>
        <v>1</v>
      </c>
      <c r="EE22" t="str">
        <f t="shared" ca="1" si="503"/>
        <v>ANTHRACITE</v>
      </c>
      <c r="EF22">
        <f t="shared" ca="1" si="504"/>
        <v>2</v>
      </c>
      <c r="EG22">
        <f t="shared" ca="1" si="505"/>
        <v>27</v>
      </c>
      <c r="EH22" s="4" t="str">
        <f t="shared" ca="1" si="506"/>
        <v>COULEUR VIVES</v>
      </c>
      <c r="EJ22" s="6" t="str">
        <f>IF('Analyse Plan de Gamme'!$BP22=0,N_D,'Analyse Plan de Gamme'!$BP22)</f>
        <v xml:space="preserve"> ... </v>
      </c>
      <c r="EK22" t="b">
        <f>ISNA(MATCH(EJ22,EJ$1:EJ21,0))</f>
        <v>0</v>
      </c>
      <c r="EL22" t="e">
        <f t="shared" ca="1" si="507"/>
        <v>#N/A</v>
      </c>
      <c r="EM22" t="e">
        <f t="shared" ca="1" si="508"/>
        <v>#N/A</v>
      </c>
      <c r="EN22" t="b">
        <f t="shared" ca="1" si="509"/>
        <v>0</v>
      </c>
      <c r="EO22" t="str">
        <f t="shared" ca="1" si="510"/>
        <v>ÿ</v>
      </c>
      <c r="EP22">
        <f t="shared" ca="1" si="511"/>
        <v>1048576</v>
      </c>
      <c r="EQ22" t="e">
        <f t="shared" ca="1" si="512"/>
        <v>#N/A</v>
      </c>
      <c r="ER22" s="4" t="str">
        <f t="shared" ca="1" si="513"/>
        <v/>
      </c>
      <c r="ET22" s="6" t="str">
        <f>IF('Analyse Plan de Gamme'!$BQ22=0,N_D,'Analyse Plan de Gamme'!$BQ22)</f>
        <v xml:space="preserve"> ... </v>
      </c>
      <c r="EU22" t="b">
        <f>ISNA(MATCH(ET22,ET$1:ET21,0))</f>
        <v>0</v>
      </c>
      <c r="EV22" t="e">
        <f t="shared" ca="1" si="514"/>
        <v>#N/A</v>
      </c>
      <c r="EW22" t="e">
        <f t="shared" ca="1" si="515"/>
        <v>#N/A</v>
      </c>
      <c r="EX22" t="b">
        <f t="shared" ca="1" si="516"/>
        <v>0</v>
      </c>
      <c r="EY22" t="str">
        <f t="shared" ca="1" si="517"/>
        <v>ÿ</v>
      </c>
      <c r="EZ22">
        <f t="shared" ca="1" si="518"/>
        <v>1048576</v>
      </c>
      <c r="FA22" t="e">
        <f t="shared" ca="1" si="519"/>
        <v>#N/A</v>
      </c>
      <c r="FB22" s="4" t="str">
        <f t="shared" ca="1" si="520"/>
        <v/>
      </c>
      <c r="FD22" s="6" t="str">
        <f>IF('Analyse Plan de Gamme'!$BR22=0,N_D,'Analyse Plan de Gamme'!$BR22)</f>
        <v xml:space="preserve"> ... </v>
      </c>
      <c r="FE22" t="b">
        <f>ISNA(MATCH(FD22,FD$1:FD21,0))</f>
        <v>0</v>
      </c>
      <c r="FF22" t="e">
        <f t="shared" ca="1" si="521"/>
        <v>#N/A</v>
      </c>
      <c r="FG22" t="e">
        <f t="shared" ca="1" si="522"/>
        <v>#N/A</v>
      </c>
      <c r="FH22" t="b">
        <f t="shared" ca="1" si="523"/>
        <v>0</v>
      </c>
      <c r="FI22" t="str">
        <f t="shared" ca="1" si="524"/>
        <v>ÿ</v>
      </c>
      <c r="FJ22">
        <f t="shared" ca="1" si="525"/>
        <v>1048576</v>
      </c>
      <c r="FK22" t="e">
        <f t="shared" ca="1" si="526"/>
        <v>#N/A</v>
      </c>
      <c r="FL22" s="4" t="str">
        <f t="shared" ca="1" si="527"/>
        <v/>
      </c>
      <c r="FN22" s="6" t="str">
        <f>IF('Analyse Plan de Gamme'!$BT22=0,N_D,'Analyse Plan de Gamme'!$BT22)</f>
        <v xml:space="preserve"> ... </v>
      </c>
      <c r="FO22" t="b">
        <f>ISNA(MATCH(FN22,FN$1:FN21,0))</f>
        <v>0</v>
      </c>
      <c r="FP22" t="e">
        <f t="shared" ca="1" si="528"/>
        <v>#N/A</v>
      </c>
      <c r="FQ22" t="e">
        <f t="shared" ca="1" si="529"/>
        <v>#N/A</v>
      </c>
      <c r="FR22" t="b">
        <f t="shared" ca="1" si="530"/>
        <v>0</v>
      </c>
      <c r="FS22" t="str">
        <f t="shared" ca="1" si="531"/>
        <v>ÿ</v>
      </c>
      <c r="FT22">
        <f t="shared" ca="1" si="532"/>
        <v>1048576</v>
      </c>
      <c r="FU22" t="e">
        <f t="shared" ca="1" si="533"/>
        <v>#N/A</v>
      </c>
      <c r="FV22" s="4" t="str">
        <f t="shared" ca="1" si="534"/>
        <v/>
      </c>
      <c r="FX22" s="6" t="str">
        <f>IF('Analyse Plan de Gamme'!$BU22=0,N_D,'Analyse Plan de Gamme'!$BU22)</f>
        <v xml:space="preserve"> ... </v>
      </c>
      <c r="FY22" t="b">
        <f>ISNA(MATCH(FX22,FX$1:FX21,0))</f>
        <v>0</v>
      </c>
      <c r="FZ22">
        <f t="shared" ca="1" si="535"/>
        <v>112</v>
      </c>
      <c r="GA22" t="str">
        <f t="shared" ca="1" si="536"/>
        <v>L112C181:L1048576C181</v>
      </c>
      <c r="GB22" t="b">
        <f t="shared" ca="1" si="537"/>
        <v>1</v>
      </c>
      <c r="GC22" t="str">
        <f t="shared" ca="1" si="538"/>
        <v>FAUX RELIEF</v>
      </c>
      <c r="GD22">
        <f t="shared" ca="1" si="539"/>
        <v>5</v>
      </c>
      <c r="GE22">
        <f t="shared" ca="1" si="540"/>
        <v>13</v>
      </c>
      <c r="GF22" s="4" t="str">
        <f t="shared" ca="1" si="541"/>
        <v>UNI</v>
      </c>
      <c r="GH22" s="6" t="str">
        <f>IF('Analyse Plan de Gamme'!$BW22=0,N_D,'Analyse Plan de Gamme'!$BW22)</f>
        <v xml:space="preserve"> ... </v>
      </c>
      <c r="GI22" t="b">
        <f>ISNA(MATCH(GH22,GH$1:GH21,0))</f>
        <v>0</v>
      </c>
      <c r="GJ22" t="e">
        <f t="shared" ca="1" si="542"/>
        <v>#N/A</v>
      </c>
      <c r="GK22" t="e">
        <f t="shared" ca="1" si="543"/>
        <v>#N/A</v>
      </c>
      <c r="GL22" t="b">
        <f t="shared" ca="1" si="544"/>
        <v>0</v>
      </c>
      <c r="GM22" t="str">
        <f t="shared" ca="1" si="545"/>
        <v>ÿ</v>
      </c>
      <c r="GN22">
        <f t="shared" ca="1" si="546"/>
        <v>1048576</v>
      </c>
      <c r="GO22" t="e">
        <f t="shared" ca="1" si="547"/>
        <v>#N/A</v>
      </c>
      <c r="GP22" s="4" t="str">
        <f t="shared" ca="1" si="548"/>
        <v/>
      </c>
      <c r="GR22" s="6" t="str">
        <f>IF('Analyse Plan de Gamme'!$BX22=0,N_D,'Analyse Plan de Gamme'!$BX22)</f>
        <v xml:space="preserve"> ... </v>
      </c>
      <c r="GS22" t="b">
        <f>ISNA(MATCH(GR22,GR$1:GR21,0))</f>
        <v>0</v>
      </c>
      <c r="GT22" t="e">
        <f t="shared" ca="1" si="549"/>
        <v>#N/A</v>
      </c>
      <c r="GU22" t="str">
        <f t="shared" ca="1" si="550"/>
        <v>L114C201:L1048576C201</v>
      </c>
      <c r="GV22" t="b">
        <f t="shared" ca="1" si="551"/>
        <v>0</v>
      </c>
      <c r="GW22" t="str">
        <f t="shared" ca="1" si="552"/>
        <v>ÿ</v>
      </c>
      <c r="GX22">
        <f t="shared" ca="1" si="553"/>
        <v>1048576</v>
      </c>
      <c r="GY22" t="e">
        <f t="shared" ca="1" si="554"/>
        <v>#N/A</v>
      </c>
      <c r="GZ22" s="4" t="str">
        <f t="shared" ca="1" si="555"/>
        <v/>
      </c>
      <c r="HG22" s="44">
        <f>'Analyse Plan de Gamme'!$K22</f>
        <v>0</v>
      </c>
      <c r="HH22" s="44">
        <f>'Analyse Plan de Gamme'!$L22</f>
        <v>0</v>
      </c>
      <c r="HI22" s="50">
        <f t="shared" si="395"/>
        <v>0.6</v>
      </c>
      <c r="HK22" t="b">
        <f>ABS('Analyse Plan de Gamme'!$C22)&gt;1</f>
        <v>0</v>
      </c>
      <c r="HL22" s="43">
        <f t="shared" ca="1" si="192"/>
        <v>2.2000000000000001E-3</v>
      </c>
      <c r="HM22" t="b">
        <f ca="1">AND(ISNA(MATCH(HL22,HL$1:HL21,0)),HL22&gt;1,$HK22)</f>
        <v>0</v>
      </c>
      <c r="HN22" t="e">
        <f t="shared" ca="1" si="556"/>
        <v>#N/A</v>
      </c>
      <c r="HO22" t="e">
        <f t="shared" ca="1" si="557"/>
        <v>#N/A</v>
      </c>
      <c r="HP22" t="b">
        <f t="shared" ca="1" si="558"/>
        <v>0</v>
      </c>
      <c r="HQ22" t="str">
        <f t="shared" ca="1" si="559"/>
        <v>ÿ</v>
      </c>
      <c r="HR22">
        <f t="shared" ca="1" si="560"/>
        <v>1048576</v>
      </c>
      <c r="HS22" t="e">
        <f t="shared" ca="1" si="561"/>
        <v>#N/A</v>
      </c>
      <c r="HT22" s="4" t="str">
        <f t="shared" ca="1" si="562"/>
        <v/>
      </c>
      <c r="HU22">
        <f ca="1">SUM($HT$10:$HT22)</f>
        <v>3926000.0154999997</v>
      </c>
      <c r="HV22" s="45">
        <f t="shared" ca="1" si="196"/>
        <v>1</v>
      </c>
      <c r="HW22" t="b">
        <f t="shared" ca="1" si="396"/>
        <v>0</v>
      </c>
      <c r="HX22" t="b">
        <f t="shared" ca="1" si="197"/>
        <v>0</v>
      </c>
      <c r="ID22" s="60" t="b">
        <f>IF($HK22,'Analyse Plan de Gamme'!$K22)</f>
        <v>0</v>
      </c>
      <c r="IE22" t="b">
        <f>IF($HK22,'Analyse Plan de Gamme'!$L22)</f>
        <v>0</v>
      </c>
      <c r="IF22" s="52" t="b">
        <f t="shared" si="563"/>
        <v>0</v>
      </c>
      <c r="IG22" t="b">
        <f>ISNA(MATCH(IF22,IF$1:IF21,0))</f>
        <v>0</v>
      </c>
      <c r="IH22" t="e">
        <f t="shared" ca="1" si="564"/>
        <v>#N/A</v>
      </c>
      <c r="II22" t="e">
        <f t="shared" ca="1" si="565"/>
        <v>#N/A</v>
      </c>
      <c r="IJ22" t="b">
        <f t="shared" ca="1" si="566"/>
        <v>0</v>
      </c>
      <c r="IK22" t="str">
        <f t="shared" ca="1" si="567"/>
        <v>ÿ</v>
      </c>
      <c r="IL22">
        <f t="shared" ca="1" si="568"/>
        <v>0</v>
      </c>
      <c r="IM22">
        <f t="shared" ca="1" si="569"/>
        <v>0</v>
      </c>
      <c r="IN22" s="54">
        <f t="shared" ca="1" si="570"/>
        <v>2.2000000000000001E-3</v>
      </c>
      <c r="IO22">
        <f t="shared" ca="1" si="571"/>
        <v>1048576</v>
      </c>
      <c r="IP22" t="e">
        <f t="shared" ca="1" si="572"/>
        <v>#N/A</v>
      </c>
      <c r="IQ22" t="str">
        <f t="shared" ca="1" si="573"/>
        <v/>
      </c>
      <c r="IR22" t="str">
        <f t="shared" ca="1" si="574"/>
        <v/>
      </c>
      <c r="IZ22" s="52" t="b">
        <f t="shared" si="575"/>
        <v>0</v>
      </c>
      <c r="JA22" t="b">
        <f>ISNA(MATCH(IZ22,IZ$1:IZ21,0))</f>
        <v>0</v>
      </c>
      <c r="JB22" t="e">
        <f t="shared" ca="1" si="576"/>
        <v>#N/A</v>
      </c>
      <c r="JC22" t="e">
        <f t="shared" ca="1" si="577"/>
        <v>#N/A</v>
      </c>
      <c r="JD22" t="b">
        <f t="shared" ca="1" si="578"/>
        <v>0</v>
      </c>
      <c r="JE22" t="str">
        <f t="shared" ca="1" si="579"/>
        <v>ÿ</v>
      </c>
      <c r="JF22">
        <f t="shared" ca="1" si="580"/>
        <v>0</v>
      </c>
      <c r="JG22">
        <f t="shared" ca="1" si="581"/>
        <v>0</v>
      </c>
      <c r="JH22" s="54">
        <f t="shared" ca="1" si="582"/>
        <v>2.2000000000000001E-3</v>
      </c>
      <c r="JI22">
        <f t="shared" ca="1" si="583"/>
        <v>1048576</v>
      </c>
      <c r="JJ22" t="e">
        <f t="shared" ca="1" si="584"/>
        <v>#N/A</v>
      </c>
      <c r="JK22" t="str">
        <f t="shared" ca="1" si="585"/>
        <v/>
      </c>
      <c r="JL22" t="str">
        <f t="shared" ca="1" si="586"/>
        <v/>
      </c>
      <c r="JT22" s="52" t="b">
        <f t="shared" si="587"/>
        <v>0</v>
      </c>
      <c r="JU22" t="b">
        <f>ISNA(MATCH(JT22,JT$1:JT21,0))</f>
        <v>0</v>
      </c>
      <c r="JV22" t="e">
        <f t="shared" ca="1" si="588"/>
        <v>#N/A</v>
      </c>
      <c r="JW22" t="e">
        <f t="shared" ca="1" si="589"/>
        <v>#N/A</v>
      </c>
      <c r="JX22" t="b">
        <f t="shared" ca="1" si="590"/>
        <v>0</v>
      </c>
      <c r="JY22" t="str">
        <f t="shared" ca="1" si="591"/>
        <v>ÿ</v>
      </c>
      <c r="JZ22">
        <f t="shared" ca="1" si="592"/>
        <v>0</v>
      </c>
      <c r="KA22">
        <f t="shared" ca="1" si="593"/>
        <v>0</v>
      </c>
      <c r="KB22" s="54">
        <f t="shared" ca="1" si="594"/>
        <v>2.2000000000000001E-3</v>
      </c>
      <c r="KC22">
        <f t="shared" ca="1" si="595"/>
        <v>1048576</v>
      </c>
      <c r="KD22" t="e">
        <f t="shared" ca="1" si="596"/>
        <v>#N/A</v>
      </c>
      <c r="KE22" t="str">
        <f t="shared" ca="1" si="597"/>
        <v/>
      </c>
      <c r="KF22" t="str">
        <f t="shared" ca="1" si="598"/>
        <v/>
      </c>
      <c r="KN22" s="52" t="b">
        <f t="shared" si="599"/>
        <v>0</v>
      </c>
      <c r="KO22" t="b">
        <f>ISNA(MATCH(KN22,KN$1:KN21,0))</f>
        <v>0</v>
      </c>
      <c r="KP22" t="e">
        <f t="shared" ca="1" si="600"/>
        <v>#N/A</v>
      </c>
      <c r="KQ22" t="e">
        <f t="shared" ca="1" si="601"/>
        <v>#N/A</v>
      </c>
      <c r="KR22" t="b">
        <f t="shared" ca="1" si="602"/>
        <v>0</v>
      </c>
      <c r="KS22" t="str">
        <f t="shared" ca="1" si="603"/>
        <v>ÿ</v>
      </c>
      <c r="KT22">
        <f t="shared" ca="1" si="604"/>
        <v>0</v>
      </c>
      <c r="KU22">
        <f t="shared" ca="1" si="605"/>
        <v>0</v>
      </c>
      <c r="KV22" s="54">
        <f t="shared" ca="1" si="606"/>
        <v>2.2000000000000001E-3</v>
      </c>
      <c r="KW22">
        <f t="shared" ca="1" si="607"/>
        <v>1048576</v>
      </c>
      <c r="KX22" t="e">
        <f t="shared" ca="1" si="608"/>
        <v>#N/A</v>
      </c>
      <c r="KY22" t="str">
        <f t="shared" ca="1" si="609"/>
        <v/>
      </c>
      <c r="KZ22" t="str">
        <f t="shared" ca="1" si="610"/>
        <v/>
      </c>
      <c r="LH22" s="52" t="b">
        <f t="shared" si="219"/>
        <v>0</v>
      </c>
      <c r="LI22" t="b">
        <f>ISNA(MATCH(LH22,LH$1:LH21,0))</f>
        <v>0</v>
      </c>
      <c r="LJ22" t="e">
        <f t="shared" ca="1" si="220"/>
        <v>#N/A</v>
      </c>
      <c r="LK22" t="e">
        <f t="shared" ca="1" si="221"/>
        <v>#N/A</v>
      </c>
      <c r="LL22" t="b">
        <f t="shared" ca="1" si="222"/>
        <v>0</v>
      </c>
      <c r="LM22" t="str">
        <f t="shared" ca="1" si="223"/>
        <v>ÿ</v>
      </c>
      <c r="LN22">
        <f t="shared" ca="1" si="224"/>
        <v>0</v>
      </c>
      <c r="LO22">
        <f t="shared" ca="1" si="225"/>
        <v>0</v>
      </c>
      <c r="LP22" s="54">
        <f t="shared" ca="1" si="226"/>
        <v>2.2000000000000001E-3</v>
      </c>
      <c r="LQ22">
        <f t="shared" ca="1" si="227"/>
        <v>1048576</v>
      </c>
      <c r="LR22" t="e">
        <f t="shared" ca="1" si="228"/>
        <v>#N/A</v>
      </c>
      <c r="LS22" t="str">
        <f t="shared" ca="1" si="611"/>
        <v/>
      </c>
      <c r="LT22" t="str">
        <f t="shared" ca="1" si="230"/>
        <v/>
      </c>
      <c r="MB22" s="52" t="b">
        <f t="shared" si="154"/>
        <v>0</v>
      </c>
      <c r="MC22" t="b">
        <f>ISNA(MATCH(MB22,MB$1:MB21,0))</f>
        <v>0</v>
      </c>
      <c r="MD22" t="e">
        <f t="shared" ca="1" si="231"/>
        <v>#N/A</v>
      </c>
      <c r="ME22" t="e">
        <f t="shared" ca="1" si="232"/>
        <v>#N/A</v>
      </c>
      <c r="MF22" t="b">
        <f t="shared" ca="1" si="233"/>
        <v>0</v>
      </c>
      <c r="MG22" t="str">
        <f t="shared" ca="1" si="234"/>
        <v>ÿ</v>
      </c>
      <c r="MH22">
        <f t="shared" ca="1" si="235"/>
        <v>0</v>
      </c>
      <c r="MI22">
        <f t="shared" ca="1" si="236"/>
        <v>0</v>
      </c>
      <c r="MJ22" s="54">
        <f t="shared" ca="1" si="237"/>
        <v>2.2000000000000001E-3</v>
      </c>
      <c r="MK22">
        <f t="shared" ca="1" si="238"/>
        <v>1048576</v>
      </c>
      <c r="ML22" t="e">
        <f t="shared" ca="1" si="239"/>
        <v>#N/A</v>
      </c>
      <c r="MM22" t="str">
        <f t="shared" ca="1" si="612"/>
        <v/>
      </c>
      <c r="MN22" t="str">
        <f t="shared" ca="1" si="241"/>
        <v/>
      </c>
      <c r="MV22" s="52" t="b">
        <f t="shared" si="155"/>
        <v>0</v>
      </c>
      <c r="MW22" t="b">
        <f>ISNA(MATCH(MV22,MV$1:MV21,0))</f>
        <v>0</v>
      </c>
      <c r="MX22" t="e">
        <f t="shared" ca="1" si="242"/>
        <v>#N/A</v>
      </c>
      <c r="MY22" t="e">
        <f t="shared" ca="1" si="243"/>
        <v>#N/A</v>
      </c>
      <c r="MZ22" t="b">
        <f t="shared" ca="1" si="244"/>
        <v>0</v>
      </c>
      <c r="NA22" t="str">
        <f t="shared" ca="1" si="245"/>
        <v>ÿ</v>
      </c>
      <c r="NB22">
        <f t="shared" ca="1" si="246"/>
        <v>0</v>
      </c>
      <c r="NC22">
        <f t="shared" ca="1" si="247"/>
        <v>0</v>
      </c>
      <c r="ND22" s="54">
        <f t="shared" ca="1" si="248"/>
        <v>2.2000000000000001E-3</v>
      </c>
      <c r="NE22">
        <f t="shared" ca="1" si="249"/>
        <v>1048576</v>
      </c>
      <c r="NF22" t="e">
        <f t="shared" ca="1" si="250"/>
        <v>#N/A</v>
      </c>
      <c r="NG22" t="str">
        <f t="shared" ca="1" si="613"/>
        <v/>
      </c>
      <c r="NH22" t="str">
        <f t="shared" ca="1" si="252"/>
        <v/>
      </c>
      <c r="NP22" s="52" t="b">
        <f t="shared" si="156"/>
        <v>0</v>
      </c>
      <c r="NQ22" t="b">
        <f>ISNA(MATCH(NP22,NP$1:NP21,0))</f>
        <v>0</v>
      </c>
      <c r="NR22" t="e">
        <f t="shared" ca="1" si="253"/>
        <v>#N/A</v>
      </c>
      <c r="NS22" t="e">
        <f t="shared" ca="1" si="254"/>
        <v>#N/A</v>
      </c>
      <c r="NT22" t="b">
        <f t="shared" ca="1" si="255"/>
        <v>0</v>
      </c>
      <c r="NU22" t="str">
        <f t="shared" ca="1" si="256"/>
        <v>ÿ</v>
      </c>
      <c r="NV22">
        <f t="shared" ca="1" si="257"/>
        <v>0</v>
      </c>
      <c r="NW22">
        <f t="shared" ca="1" si="258"/>
        <v>0</v>
      </c>
      <c r="NX22" s="54">
        <f t="shared" ca="1" si="259"/>
        <v>2.2000000000000001E-3</v>
      </c>
      <c r="NY22">
        <f t="shared" ca="1" si="260"/>
        <v>1048576</v>
      </c>
      <c r="NZ22" t="e">
        <f t="shared" ca="1" si="261"/>
        <v>#N/A</v>
      </c>
      <c r="OA22" t="str">
        <f t="shared" ca="1" si="614"/>
        <v/>
      </c>
      <c r="OB22" t="str">
        <f t="shared" ca="1" si="263"/>
        <v/>
      </c>
      <c r="OJ22" s="52" t="b">
        <f t="shared" si="157"/>
        <v>0</v>
      </c>
      <c r="OK22" t="b">
        <f>ISNA(MATCH(OJ22,OJ$1:OJ21,0))</f>
        <v>0</v>
      </c>
      <c r="OL22" t="e">
        <f t="shared" ca="1" si="264"/>
        <v>#N/A</v>
      </c>
      <c r="OM22" t="e">
        <f t="shared" ca="1" si="265"/>
        <v>#N/A</v>
      </c>
      <c r="ON22" t="b">
        <f t="shared" ca="1" si="266"/>
        <v>0</v>
      </c>
      <c r="OO22" t="str">
        <f t="shared" ca="1" si="267"/>
        <v>ÿ</v>
      </c>
      <c r="OP22">
        <f t="shared" ca="1" si="268"/>
        <v>0</v>
      </c>
      <c r="OQ22">
        <f t="shared" ca="1" si="269"/>
        <v>0</v>
      </c>
      <c r="OR22" s="54">
        <f t="shared" ca="1" si="270"/>
        <v>2.2000000000000001E-3</v>
      </c>
      <c r="OS22">
        <f t="shared" ca="1" si="271"/>
        <v>1048576</v>
      </c>
      <c r="OT22" t="e">
        <f t="shared" ca="1" si="272"/>
        <v>#N/A</v>
      </c>
      <c r="OU22" t="str">
        <f t="shared" ca="1" si="615"/>
        <v/>
      </c>
      <c r="OV22" t="str">
        <f t="shared" ca="1" si="274"/>
        <v/>
      </c>
      <c r="PD22" s="52" t="b">
        <f t="shared" si="158"/>
        <v>0</v>
      </c>
      <c r="PE22" t="b">
        <f>ISNA(MATCH(PD22,PD$1:PD21,0))</f>
        <v>0</v>
      </c>
      <c r="PF22" t="e">
        <f t="shared" ca="1" si="275"/>
        <v>#N/A</v>
      </c>
      <c r="PG22" t="e">
        <f t="shared" ca="1" si="276"/>
        <v>#N/A</v>
      </c>
      <c r="PH22" t="b">
        <f t="shared" ca="1" si="277"/>
        <v>0</v>
      </c>
      <c r="PI22" t="str">
        <f t="shared" ca="1" si="278"/>
        <v>ÿ</v>
      </c>
      <c r="PJ22">
        <f t="shared" ca="1" si="279"/>
        <v>0</v>
      </c>
      <c r="PK22">
        <f t="shared" ca="1" si="280"/>
        <v>0</v>
      </c>
      <c r="PL22" s="54">
        <f t="shared" ca="1" si="281"/>
        <v>2.2000000000000001E-3</v>
      </c>
      <c r="PM22">
        <f t="shared" ca="1" si="282"/>
        <v>1048576</v>
      </c>
      <c r="PN22" t="e">
        <f t="shared" ca="1" si="283"/>
        <v>#N/A</v>
      </c>
      <c r="PO22" t="str">
        <f t="shared" ca="1" si="616"/>
        <v/>
      </c>
      <c r="PP22" t="str">
        <f t="shared" ca="1" si="285"/>
        <v/>
      </c>
      <c r="PX22" s="52" t="b">
        <f t="shared" si="159"/>
        <v>0</v>
      </c>
      <c r="PY22" t="b">
        <f>ISNA(MATCH(PX22,PX$1:PX21,0))</f>
        <v>0</v>
      </c>
      <c r="PZ22" t="e">
        <f t="shared" ca="1" si="286"/>
        <v>#N/A</v>
      </c>
      <c r="QA22" t="e">
        <f t="shared" ca="1" si="287"/>
        <v>#N/A</v>
      </c>
      <c r="QB22" t="b">
        <f t="shared" ca="1" si="288"/>
        <v>0</v>
      </c>
      <c r="QC22" t="str">
        <f t="shared" ca="1" si="289"/>
        <v>ÿ</v>
      </c>
      <c r="QD22">
        <f t="shared" ca="1" si="290"/>
        <v>0</v>
      </c>
      <c r="QE22">
        <f t="shared" ca="1" si="291"/>
        <v>0</v>
      </c>
      <c r="QF22" s="54">
        <f t="shared" ca="1" si="292"/>
        <v>2.2000000000000001E-3</v>
      </c>
      <c r="QG22">
        <f t="shared" ca="1" si="293"/>
        <v>1048576</v>
      </c>
      <c r="QH22" t="e">
        <f t="shared" ca="1" si="294"/>
        <v>#N/A</v>
      </c>
      <c r="QI22" t="str">
        <f t="shared" ca="1" si="617"/>
        <v/>
      </c>
      <c r="QJ22" t="str">
        <f t="shared" ca="1" si="296"/>
        <v/>
      </c>
      <c r="QR22" s="52" t="b">
        <f t="shared" si="160"/>
        <v>0</v>
      </c>
      <c r="QS22" t="b">
        <f>ISNA(MATCH(QR22,QR$1:QR21,0))</f>
        <v>0</v>
      </c>
      <c r="QT22" t="e">
        <f t="shared" ca="1" si="297"/>
        <v>#N/A</v>
      </c>
      <c r="QU22" t="e">
        <f t="shared" ca="1" si="298"/>
        <v>#N/A</v>
      </c>
      <c r="QV22" t="b">
        <f t="shared" ca="1" si="299"/>
        <v>0</v>
      </c>
      <c r="QW22" t="str">
        <f t="shared" ca="1" si="300"/>
        <v>ÿ</v>
      </c>
      <c r="QX22">
        <f t="shared" ca="1" si="301"/>
        <v>0</v>
      </c>
      <c r="QY22">
        <f t="shared" ca="1" si="302"/>
        <v>0</v>
      </c>
      <c r="QZ22" s="54">
        <f t="shared" ca="1" si="303"/>
        <v>2.2000000000000001E-3</v>
      </c>
      <c r="RA22">
        <f t="shared" ca="1" si="304"/>
        <v>1048576</v>
      </c>
      <c r="RB22" t="e">
        <f t="shared" ca="1" si="305"/>
        <v>#N/A</v>
      </c>
      <c r="RC22" t="str">
        <f t="shared" ca="1" si="618"/>
        <v/>
      </c>
      <c r="RD22" t="str">
        <f t="shared" ca="1" si="307"/>
        <v/>
      </c>
      <c r="RL22" s="52" t="b">
        <f t="shared" si="161"/>
        <v>0</v>
      </c>
      <c r="RM22" t="b">
        <f>ISNA(MATCH(RL22,RL$1:RL21,0))</f>
        <v>0</v>
      </c>
      <c r="RN22" t="e">
        <f t="shared" ca="1" si="308"/>
        <v>#N/A</v>
      </c>
      <c r="RO22" t="e">
        <f t="shared" ca="1" si="309"/>
        <v>#N/A</v>
      </c>
      <c r="RP22" t="b">
        <f t="shared" ca="1" si="310"/>
        <v>0</v>
      </c>
      <c r="RQ22" t="str">
        <f t="shared" ca="1" si="311"/>
        <v>ÿ</v>
      </c>
      <c r="RR22">
        <f t="shared" ca="1" si="312"/>
        <v>0</v>
      </c>
      <c r="RS22">
        <f t="shared" ca="1" si="313"/>
        <v>0</v>
      </c>
      <c r="RT22" s="54">
        <f t="shared" ca="1" si="314"/>
        <v>2.2000000000000001E-3</v>
      </c>
      <c r="RU22">
        <f t="shared" ca="1" si="315"/>
        <v>1048576</v>
      </c>
      <c r="RV22" t="e">
        <f t="shared" ca="1" si="316"/>
        <v>#N/A</v>
      </c>
      <c r="RW22" t="str">
        <f t="shared" ca="1" si="619"/>
        <v/>
      </c>
      <c r="RX22" t="str">
        <f t="shared" ca="1" si="318"/>
        <v/>
      </c>
      <c r="SF22" s="52" t="b">
        <f t="shared" si="162"/>
        <v>0</v>
      </c>
      <c r="SG22" t="b">
        <f>ISNA(MATCH(SF22,SF$1:SF21,0))</f>
        <v>0</v>
      </c>
      <c r="SH22" t="e">
        <f t="shared" ca="1" si="319"/>
        <v>#N/A</v>
      </c>
      <c r="SI22" t="e">
        <f t="shared" ca="1" si="320"/>
        <v>#N/A</v>
      </c>
      <c r="SJ22" t="b">
        <f t="shared" ca="1" si="321"/>
        <v>0</v>
      </c>
      <c r="SK22" t="str">
        <f t="shared" ca="1" si="322"/>
        <v>ÿ</v>
      </c>
      <c r="SL22">
        <f t="shared" ca="1" si="323"/>
        <v>0</v>
      </c>
      <c r="SM22">
        <f t="shared" ca="1" si="324"/>
        <v>0</v>
      </c>
      <c r="SN22" s="54">
        <f t="shared" ca="1" si="325"/>
        <v>2.2000000000000001E-3</v>
      </c>
      <c r="SO22">
        <f t="shared" ca="1" si="326"/>
        <v>1048576</v>
      </c>
      <c r="SP22" t="e">
        <f t="shared" ca="1" si="327"/>
        <v>#N/A</v>
      </c>
      <c r="SQ22" t="str">
        <f t="shared" ca="1" si="620"/>
        <v/>
      </c>
      <c r="SR22" t="str">
        <f t="shared" ca="1" si="329"/>
        <v/>
      </c>
      <c r="SZ22" s="52" t="b">
        <f t="shared" si="163"/>
        <v>0</v>
      </c>
      <c r="TA22" t="b">
        <f>ISNA(MATCH(SZ22,SZ$1:SZ21,0))</f>
        <v>0</v>
      </c>
      <c r="TB22" t="e">
        <f t="shared" ca="1" si="330"/>
        <v>#N/A</v>
      </c>
      <c r="TC22" t="e">
        <f t="shared" ca="1" si="331"/>
        <v>#N/A</v>
      </c>
      <c r="TD22" t="b">
        <f t="shared" ca="1" si="332"/>
        <v>0</v>
      </c>
      <c r="TE22" t="str">
        <f t="shared" ca="1" si="333"/>
        <v>ÿ</v>
      </c>
      <c r="TF22">
        <f t="shared" ca="1" si="334"/>
        <v>0</v>
      </c>
      <c r="TG22">
        <f t="shared" ca="1" si="335"/>
        <v>0</v>
      </c>
      <c r="TH22" s="54">
        <f t="shared" ca="1" si="336"/>
        <v>2.2000000000000001E-3</v>
      </c>
      <c r="TI22">
        <f t="shared" ca="1" si="337"/>
        <v>1048576</v>
      </c>
      <c r="TJ22" t="e">
        <f t="shared" ca="1" si="338"/>
        <v>#N/A</v>
      </c>
      <c r="TK22" t="str">
        <f t="shared" ca="1" si="621"/>
        <v/>
      </c>
      <c r="TL22" t="str">
        <f t="shared" ca="1" si="340"/>
        <v/>
      </c>
      <c r="TT22" s="52" t="b">
        <f t="shared" si="164"/>
        <v>0</v>
      </c>
      <c r="TU22" t="b">
        <f>ISNA(MATCH(TT22,TT$1:TT21,0))</f>
        <v>0</v>
      </c>
      <c r="TV22" t="e">
        <f t="shared" ca="1" si="341"/>
        <v>#N/A</v>
      </c>
      <c r="TW22" t="e">
        <f t="shared" ca="1" si="342"/>
        <v>#N/A</v>
      </c>
      <c r="TX22" t="b">
        <f t="shared" ca="1" si="343"/>
        <v>0</v>
      </c>
      <c r="TY22" t="str">
        <f t="shared" ca="1" si="344"/>
        <v>ÿ</v>
      </c>
      <c r="TZ22">
        <f t="shared" ca="1" si="345"/>
        <v>0</v>
      </c>
      <c r="UA22">
        <f t="shared" ca="1" si="346"/>
        <v>0</v>
      </c>
      <c r="UB22" s="54">
        <f t="shared" ca="1" si="347"/>
        <v>2.2000000000000001E-3</v>
      </c>
      <c r="UC22">
        <f t="shared" ca="1" si="348"/>
        <v>1048576</v>
      </c>
      <c r="UD22" t="e">
        <f t="shared" ca="1" si="349"/>
        <v>#N/A</v>
      </c>
      <c r="UE22" t="str">
        <f t="shared" ca="1" si="622"/>
        <v/>
      </c>
      <c r="UF22" t="str">
        <f t="shared" ca="1" si="351"/>
        <v/>
      </c>
      <c r="UN22" s="52" t="b">
        <f t="shared" si="165"/>
        <v>0</v>
      </c>
      <c r="UO22" t="b">
        <f>ISNA(MATCH(UN22,UN$1:UN21,0))</f>
        <v>0</v>
      </c>
      <c r="UP22" t="e">
        <f t="shared" ca="1" si="352"/>
        <v>#N/A</v>
      </c>
      <c r="UQ22" t="e">
        <f t="shared" ca="1" si="353"/>
        <v>#N/A</v>
      </c>
      <c r="UR22" t="b">
        <f t="shared" ca="1" si="354"/>
        <v>0</v>
      </c>
      <c r="US22" t="str">
        <f t="shared" ca="1" si="355"/>
        <v>ÿ</v>
      </c>
      <c r="UT22">
        <f t="shared" ca="1" si="356"/>
        <v>0</v>
      </c>
      <c r="UU22">
        <f t="shared" ca="1" si="357"/>
        <v>0</v>
      </c>
      <c r="UV22" s="54">
        <f t="shared" ca="1" si="358"/>
        <v>2.2000000000000001E-3</v>
      </c>
      <c r="UW22">
        <f t="shared" ca="1" si="359"/>
        <v>1048576</v>
      </c>
      <c r="UX22" t="e">
        <f t="shared" ca="1" si="360"/>
        <v>#N/A</v>
      </c>
      <c r="UY22" t="str">
        <f t="shared" ca="1" si="623"/>
        <v/>
      </c>
      <c r="UZ22" t="str">
        <f t="shared" ca="1" si="362"/>
        <v/>
      </c>
      <c r="VH22" s="52" t="b">
        <f t="shared" si="166"/>
        <v>0</v>
      </c>
      <c r="VI22" t="b">
        <f>ISNA(MATCH(VH22,VH$1:VH21,0))</f>
        <v>0</v>
      </c>
      <c r="VJ22" t="e">
        <f t="shared" ca="1" si="363"/>
        <v>#N/A</v>
      </c>
      <c r="VK22" t="e">
        <f t="shared" ca="1" si="364"/>
        <v>#N/A</v>
      </c>
      <c r="VL22" t="b">
        <f t="shared" ca="1" si="365"/>
        <v>0</v>
      </c>
      <c r="VM22" t="str">
        <f t="shared" ca="1" si="366"/>
        <v>ÿ</v>
      </c>
      <c r="VN22">
        <f t="shared" ca="1" si="367"/>
        <v>0</v>
      </c>
      <c r="VO22">
        <f t="shared" ca="1" si="368"/>
        <v>0</v>
      </c>
      <c r="VP22" s="54">
        <f t="shared" ca="1" si="369"/>
        <v>2.2000000000000001E-3</v>
      </c>
      <c r="VQ22">
        <f t="shared" ca="1" si="370"/>
        <v>1048576</v>
      </c>
      <c r="VR22" t="e">
        <f t="shared" ca="1" si="371"/>
        <v>#N/A</v>
      </c>
      <c r="VS22" t="str">
        <f t="shared" ca="1" si="624"/>
        <v/>
      </c>
      <c r="VT22" t="str">
        <f t="shared" ca="1" si="373"/>
        <v/>
      </c>
      <c r="WB22" s="52" t="b">
        <f t="shared" si="167"/>
        <v>0</v>
      </c>
      <c r="WC22" t="b">
        <f>ISNA(MATCH(WB22,WB$1:WB21,0))</f>
        <v>0</v>
      </c>
      <c r="WD22" t="e">
        <f t="shared" ca="1" si="374"/>
        <v>#N/A</v>
      </c>
      <c r="WE22" t="e">
        <f t="shared" ca="1" si="375"/>
        <v>#N/A</v>
      </c>
      <c r="WF22" t="b">
        <f t="shared" ca="1" si="376"/>
        <v>0</v>
      </c>
      <c r="WG22" t="str">
        <f t="shared" ca="1" si="377"/>
        <v>ÿ</v>
      </c>
      <c r="WH22">
        <f t="shared" ca="1" si="378"/>
        <v>0</v>
      </c>
      <c r="WI22">
        <f t="shared" ca="1" si="379"/>
        <v>0</v>
      </c>
      <c r="WJ22" s="54">
        <f t="shared" ca="1" si="380"/>
        <v>2.2000000000000001E-3</v>
      </c>
      <c r="WK22">
        <f t="shared" ca="1" si="381"/>
        <v>1048576</v>
      </c>
      <c r="WL22" t="e">
        <f t="shared" ca="1" si="382"/>
        <v>#N/A</v>
      </c>
      <c r="WM22" t="str">
        <f t="shared" ca="1" si="625"/>
        <v/>
      </c>
      <c r="WN22" t="str">
        <f t="shared" ca="1" si="384"/>
        <v/>
      </c>
      <c r="WV22" s="52" t="b">
        <f t="shared" si="168"/>
        <v>0</v>
      </c>
      <c r="WW22" t="b">
        <f>ISNA(MATCH(WV22,WV$1:WV21,0))</f>
        <v>0</v>
      </c>
      <c r="WX22" t="e">
        <f t="shared" ca="1" si="385"/>
        <v>#N/A</v>
      </c>
      <c r="WY22" t="e">
        <f t="shared" ca="1" si="386"/>
        <v>#N/A</v>
      </c>
      <c r="WZ22" t="b">
        <f t="shared" ca="1" si="387"/>
        <v>0</v>
      </c>
      <c r="XA22" t="str">
        <f t="shared" ca="1" si="388"/>
        <v>ÿ</v>
      </c>
      <c r="XB22">
        <f t="shared" ca="1" si="389"/>
        <v>0</v>
      </c>
      <c r="XC22">
        <f t="shared" ca="1" si="390"/>
        <v>0</v>
      </c>
      <c r="XD22" s="54">
        <f t="shared" ca="1" si="391"/>
        <v>2.2000000000000001E-3</v>
      </c>
      <c r="XE22">
        <f t="shared" ca="1" si="392"/>
        <v>1048576</v>
      </c>
      <c r="XF22" t="e">
        <f t="shared" ca="1" si="393"/>
        <v>#N/A</v>
      </c>
      <c r="XG22" t="str">
        <f t="shared" ca="1" si="626"/>
        <v/>
      </c>
      <c r="XH22" t="str">
        <f t="shared" ca="1" si="169"/>
        <v/>
      </c>
    </row>
    <row r="23" spans="1:632" x14ac:dyDescent="0.3">
      <c r="A23">
        <f t="shared" ca="1" si="170"/>
        <v>13</v>
      </c>
      <c r="J23" s="6" t="str">
        <f>IF('Analyse Plan de Gamme'!$N23=0,N_D,'Analyse Plan de Gamme'!$N23)</f>
        <v xml:space="preserve"> ... </v>
      </c>
      <c r="K23" t="b">
        <f>ISNA(MATCH(J23,J$1:J22,0))</f>
        <v>0</v>
      </c>
      <c r="L23" t="e">
        <f t="shared" ca="1" si="416"/>
        <v>#N/A</v>
      </c>
      <c r="M23" t="e">
        <f t="shared" ca="1" si="417"/>
        <v>#N/A</v>
      </c>
      <c r="N23" t="b">
        <f t="shared" ca="1" si="418"/>
        <v>0</v>
      </c>
      <c r="O23" t="str">
        <f t="shared" ca="1" si="419"/>
        <v>ÿ</v>
      </c>
      <c r="P23">
        <f t="shared" ca="1" si="420"/>
        <v>1048576</v>
      </c>
      <c r="Q23" t="e">
        <f t="shared" ca="1" si="421"/>
        <v>#N/A</v>
      </c>
      <c r="R23" s="4" t="str">
        <f t="shared" ca="1" si="422"/>
        <v/>
      </c>
      <c r="T23" s="6" t="str">
        <f>IF('Analyse Plan de Gamme'!$P23=0,N_D,'Analyse Plan de Gamme'!$P23)</f>
        <v xml:space="preserve"> ... </v>
      </c>
      <c r="U23" t="b">
        <f>ISNA(MATCH(T23,T$1:T22,0))</f>
        <v>0</v>
      </c>
      <c r="V23" t="e">
        <f t="shared" ca="1" si="423"/>
        <v>#N/A</v>
      </c>
      <c r="W23" t="e">
        <f t="shared" ca="1" si="424"/>
        <v>#N/A</v>
      </c>
      <c r="X23" t="b">
        <f t="shared" ca="1" si="425"/>
        <v>0</v>
      </c>
      <c r="Y23" t="str">
        <f t="shared" ca="1" si="426"/>
        <v>ÿ</v>
      </c>
      <c r="Z23">
        <f t="shared" ca="1" si="427"/>
        <v>1048576</v>
      </c>
      <c r="AA23" t="e">
        <f t="shared" ca="1" si="428"/>
        <v>#N/A</v>
      </c>
      <c r="AB23" s="4" t="str">
        <f t="shared" ca="1" si="429"/>
        <v/>
      </c>
      <c r="AD23" s="6" t="str">
        <f>IF('Analyse Plan de Gamme'!$W23=0,N_D,'Analyse Plan de Gamme'!$W23)</f>
        <v xml:space="preserve"> ... </v>
      </c>
      <c r="AE23" t="b">
        <f>ISNA(MATCH(AD23,AD$1:AD22,0))</f>
        <v>0</v>
      </c>
      <c r="AF23" t="e">
        <f t="shared" ca="1" si="430"/>
        <v>#N/A</v>
      </c>
      <c r="AG23" t="e">
        <f t="shared" ca="1" si="431"/>
        <v>#N/A</v>
      </c>
      <c r="AH23" t="b">
        <f t="shared" ca="1" si="432"/>
        <v>0</v>
      </c>
      <c r="AI23" t="str">
        <f t="shared" ca="1" si="433"/>
        <v>ÿ</v>
      </c>
      <c r="AJ23">
        <f t="shared" ca="1" si="434"/>
        <v>1048576</v>
      </c>
      <c r="AK23" t="e">
        <f t="shared" ca="1" si="435"/>
        <v>#N/A</v>
      </c>
      <c r="AL23" s="4" t="str">
        <f t="shared" ca="1" si="436"/>
        <v/>
      </c>
      <c r="AN23" s="6" t="str">
        <f>IF('Analyse Plan de Gamme'!$AH23=0,N_D,'Analyse Plan de Gamme'!$AH23)</f>
        <v xml:space="preserve"> ... </v>
      </c>
      <c r="AO23" t="b">
        <f>ISNA(MATCH(AN23,AN$1:AN22,0))</f>
        <v>0</v>
      </c>
      <c r="AP23" t="e">
        <f t="shared" ca="1" si="437"/>
        <v>#N/A</v>
      </c>
      <c r="AQ23" t="e">
        <f t="shared" ca="1" si="438"/>
        <v>#N/A</v>
      </c>
      <c r="AR23" t="b">
        <f t="shared" ca="1" si="439"/>
        <v>0</v>
      </c>
      <c r="AS23" t="str">
        <f t="shared" ca="1" si="440"/>
        <v>ÿ</v>
      </c>
      <c r="AT23">
        <f t="shared" ca="1" si="441"/>
        <v>1048576</v>
      </c>
      <c r="AU23" t="e">
        <f t="shared" ca="1" si="442"/>
        <v>#N/A</v>
      </c>
      <c r="AV23" s="4" t="str">
        <f t="shared" ca="1" si="443"/>
        <v/>
      </c>
      <c r="AX23" s="6" t="str">
        <f>IF('Analyse Plan de Gamme'!$AT23=0,N_D,'Analyse Plan de Gamme'!$AT23)</f>
        <v xml:space="preserve"> ... </v>
      </c>
      <c r="AY23" t="b">
        <f>ISNA(MATCH(AX23,AX$1:AX22,0))</f>
        <v>0</v>
      </c>
      <c r="AZ23" t="e">
        <f t="shared" ca="1" si="444"/>
        <v>#N/A</v>
      </c>
      <c r="BA23" t="e">
        <f t="shared" ca="1" si="445"/>
        <v>#N/A</v>
      </c>
      <c r="BB23" t="b">
        <f t="shared" ca="1" si="446"/>
        <v>0</v>
      </c>
      <c r="BC23" t="str">
        <f t="shared" ca="1" si="447"/>
        <v>ÿ</v>
      </c>
      <c r="BD23">
        <f t="shared" ca="1" si="448"/>
        <v>1048576</v>
      </c>
      <c r="BE23" t="e">
        <f t="shared" ca="1" si="449"/>
        <v>#N/A</v>
      </c>
      <c r="BF23" s="4" t="str">
        <f t="shared" ca="1" si="450"/>
        <v/>
      </c>
      <c r="BH23" s="6" t="str">
        <f>IF('Analyse Plan de Gamme'!$BF23=0,N_D,'Analyse Plan de Gamme'!$BF23)</f>
        <v xml:space="preserve"> ... </v>
      </c>
      <c r="BI23" t="b">
        <f>ISNA(MATCH(BH23,BH$1:BH22,0))</f>
        <v>0</v>
      </c>
      <c r="BJ23">
        <f t="shared" ca="1" si="451"/>
        <v>108</v>
      </c>
      <c r="BK23" t="str">
        <f t="shared" ca="1" si="452"/>
        <v>L108C61:L1048576C61</v>
      </c>
      <c r="BL23" t="b">
        <f t="shared" ca="1" si="453"/>
        <v>1</v>
      </c>
      <c r="BM23" t="str">
        <f t="shared" ca="1" si="454"/>
        <v>35X35</v>
      </c>
      <c r="BN23">
        <f t="shared" ca="1" si="455"/>
        <v>26</v>
      </c>
      <c r="BO23">
        <f t="shared" ca="1" si="456"/>
        <v>12</v>
      </c>
      <c r="BP23" s="4" t="str">
        <f t="shared" ca="1" si="457"/>
        <v>20X20</v>
      </c>
      <c r="BR23" s="6" t="str">
        <f>IF('Analyse Plan de Gamme'!$BG23=0,N_D,'Analyse Plan de Gamme'!$BG23)</f>
        <v xml:space="preserve"> ... </v>
      </c>
      <c r="BS23" t="b">
        <f>ISNA(MATCH(BR23,BR$1:BR22,0))</f>
        <v>0</v>
      </c>
      <c r="BT23" t="e">
        <f t="shared" ca="1" si="458"/>
        <v>#N/A</v>
      </c>
      <c r="BU23" t="e">
        <f t="shared" ca="1" si="459"/>
        <v>#N/A</v>
      </c>
      <c r="BV23" t="b">
        <f t="shared" ca="1" si="460"/>
        <v>0</v>
      </c>
      <c r="BW23" t="str">
        <f t="shared" ca="1" si="461"/>
        <v>ÿ</v>
      </c>
      <c r="BX23">
        <f t="shared" ca="1" si="462"/>
        <v>1048576</v>
      </c>
      <c r="BY23" t="e">
        <f t="shared" ca="1" si="463"/>
        <v>#N/A</v>
      </c>
      <c r="BZ23" s="4" t="str">
        <f t="shared" ca="1" si="464"/>
        <v/>
      </c>
      <c r="CB23" s="6" t="str">
        <f>IF('Analyse Plan de Gamme'!$BH23=0,N_D,'Analyse Plan de Gamme'!$BH23)</f>
        <v xml:space="preserve"> ... </v>
      </c>
      <c r="CC23" t="b">
        <f>ISNA(MATCH(CB23,CB$1:CB22,0))</f>
        <v>0</v>
      </c>
      <c r="CD23">
        <f t="shared" ca="1" si="465"/>
        <v>113</v>
      </c>
      <c r="CE23" t="str">
        <f t="shared" ca="1" si="466"/>
        <v>L112C81:L1048576C81</v>
      </c>
      <c r="CF23" t="b">
        <f t="shared" ca="1" si="467"/>
        <v>1</v>
      </c>
      <c r="CG23" t="str">
        <f t="shared" ca="1" si="468"/>
        <v>METALISE</v>
      </c>
      <c r="CH23">
        <f t="shared" ca="1" si="469"/>
        <v>13</v>
      </c>
      <c r="CI23">
        <f t="shared" ca="1" si="470"/>
        <v>23</v>
      </c>
      <c r="CJ23" s="4" t="str">
        <f t="shared" ca="1" si="471"/>
        <v>METALISE</v>
      </c>
      <c r="CL23" s="6" t="str">
        <f>IF('Analyse Plan de Gamme'!$BJ23=0,N_D,'Analyse Plan de Gamme'!$BJ23)</f>
        <v xml:space="preserve"> ... </v>
      </c>
      <c r="CM23" t="b">
        <f>ISNA(MATCH(CL23,CL$1:CL22,0))</f>
        <v>0</v>
      </c>
      <c r="CN23" t="e">
        <f t="shared" ca="1" si="472"/>
        <v>#N/A</v>
      </c>
      <c r="CO23" t="e">
        <f t="shared" ca="1" si="473"/>
        <v>#N/A</v>
      </c>
      <c r="CP23" t="b">
        <f t="shared" ca="1" si="474"/>
        <v>0</v>
      </c>
      <c r="CQ23" t="str">
        <f t="shared" ca="1" si="475"/>
        <v>ÿ</v>
      </c>
      <c r="CR23">
        <f t="shared" ca="1" si="476"/>
        <v>1048576</v>
      </c>
      <c r="CS23" t="e">
        <f t="shared" ca="1" si="477"/>
        <v>#N/A</v>
      </c>
      <c r="CT23" s="4" t="str">
        <f t="shared" ca="1" si="478"/>
        <v/>
      </c>
      <c r="CV23" s="6" t="str">
        <f>IF('Analyse Plan de Gamme'!$BK23=0,N_D,'Analyse Plan de Gamme'!$BK23)</f>
        <v xml:space="preserve"> ... </v>
      </c>
      <c r="CW23" t="b">
        <f>ISNA(MATCH(CV23,CV$1:CV22,0))</f>
        <v>0</v>
      </c>
      <c r="CX23" t="e">
        <f t="shared" ca="1" si="479"/>
        <v>#N/A</v>
      </c>
      <c r="CY23" t="e">
        <f t="shared" ca="1" si="480"/>
        <v>#N/A</v>
      </c>
      <c r="CZ23" t="b">
        <f t="shared" ca="1" si="481"/>
        <v>0</v>
      </c>
      <c r="DA23" t="str">
        <f t="shared" ca="1" si="482"/>
        <v>ÿ</v>
      </c>
      <c r="DB23">
        <f t="shared" ca="1" si="483"/>
        <v>1048576</v>
      </c>
      <c r="DC23" t="e">
        <f t="shared" ca="1" si="484"/>
        <v>#N/A</v>
      </c>
      <c r="DD23" s="4" t="str">
        <f t="shared" ca="1" si="485"/>
        <v/>
      </c>
      <c r="DF23" s="6" t="str">
        <f>IF('Analyse Plan de Gamme'!$BL23=0,N_D,'Analyse Plan de Gamme'!$BL23)</f>
        <v xml:space="preserve"> ... </v>
      </c>
      <c r="DG23" t="b">
        <f>ISNA(MATCH(DF23,DF$1:DF22,0))</f>
        <v>0</v>
      </c>
      <c r="DH23" t="e">
        <f t="shared" ca="1" si="486"/>
        <v>#N/A</v>
      </c>
      <c r="DI23" t="e">
        <f t="shared" ca="1" si="487"/>
        <v>#N/A</v>
      </c>
      <c r="DJ23" t="b">
        <f t="shared" ca="1" si="488"/>
        <v>0</v>
      </c>
      <c r="DK23" t="str">
        <f t="shared" ca="1" si="489"/>
        <v>ÿ</v>
      </c>
      <c r="DL23">
        <f t="shared" ca="1" si="490"/>
        <v>1048576</v>
      </c>
      <c r="DM23" t="e">
        <f t="shared" ca="1" si="491"/>
        <v>#N/A</v>
      </c>
      <c r="DN23" s="4" t="str">
        <f t="shared" ca="1" si="492"/>
        <v/>
      </c>
      <c r="DP23" s="43">
        <f>'Analyse Plan de Gamme'!$BM23</f>
        <v>0</v>
      </c>
      <c r="DQ23" t="b">
        <f>ISNA(MATCH(DP23,DP$1:DP22,0))</f>
        <v>0</v>
      </c>
      <c r="DR23">
        <f t="shared" ca="1" si="493"/>
        <v>116</v>
      </c>
      <c r="DS23" t="str">
        <f t="shared" ca="1" si="494"/>
        <v>L116C121:L1048576C121</v>
      </c>
      <c r="DT23" t="b">
        <f t="shared" ca="1" si="495"/>
        <v>1</v>
      </c>
      <c r="DU23">
        <f t="shared" ca="1" si="496"/>
        <v>13</v>
      </c>
      <c r="DV23">
        <f t="shared" ca="1" si="497"/>
        <v>13</v>
      </c>
      <c r="DW23">
        <f t="shared" ca="1" si="498"/>
        <v>23</v>
      </c>
      <c r="DX23" s="4">
        <f t="shared" ca="1" si="499"/>
        <v>13</v>
      </c>
      <c r="DZ23" s="6" t="str">
        <f>IF('Analyse Plan de Gamme'!$BO23=0,N_D,'Analyse Plan de Gamme'!$BO23)</f>
        <v xml:space="preserve"> ... </v>
      </c>
      <c r="EA23" t="b">
        <f>ISNA(MATCH(DZ23,DZ$1:DZ22,0))</f>
        <v>0</v>
      </c>
      <c r="EB23">
        <f t="shared" ca="1" si="500"/>
        <v>113</v>
      </c>
      <c r="EC23" t="str">
        <f t="shared" ca="1" si="501"/>
        <v>L113C131:L1048576C131</v>
      </c>
      <c r="ED23" t="b">
        <f t="shared" ca="1" si="502"/>
        <v>1</v>
      </c>
      <c r="EE23" t="str">
        <f t="shared" ca="1" si="503"/>
        <v>NOIR</v>
      </c>
      <c r="EF23">
        <f t="shared" ca="1" si="504"/>
        <v>17</v>
      </c>
      <c r="EG23">
        <f t="shared" ca="1" si="505"/>
        <v>18</v>
      </c>
      <c r="EH23" s="4" t="str">
        <f t="shared" ca="1" si="506"/>
        <v>GREIGE</v>
      </c>
      <c r="EJ23" s="6" t="str">
        <f>IF('Analyse Plan de Gamme'!$BP23=0,N_D,'Analyse Plan de Gamme'!$BP23)</f>
        <v xml:space="preserve"> ... </v>
      </c>
      <c r="EK23" t="b">
        <f>ISNA(MATCH(EJ23,EJ$1:EJ22,0))</f>
        <v>0</v>
      </c>
      <c r="EL23" t="e">
        <f t="shared" ca="1" si="507"/>
        <v>#N/A</v>
      </c>
      <c r="EM23" t="e">
        <f t="shared" ca="1" si="508"/>
        <v>#N/A</v>
      </c>
      <c r="EN23" t="b">
        <f t="shared" ca="1" si="509"/>
        <v>0</v>
      </c>
      <c r="EO23" t="str">
        <f t="shared" ca="1" si="510"/>
        <v>ÿ</v>
      </c>
      <c r="EP23">
        <f t="shared" ca="1" si="511"/>
        <v>1048576</v>
      </c>
      <c r="EQ23" t="e">
        <f t="shared" ca="1" si="512"/>
        <v>#N/A</v>
      </c>
      <c r="ER23" s="4" t="str">
        <f t="shared" ca="1" si="513"/>
        <v/>
      </c>
      <c r="ET23" s="6" t="str">
        <f>IF('Analyse Plan de Gamme'!$BQ23=0,N_D,'Analyse Plan de Gamme'!$BQ23)</f>
        <v xml:space="preserve"> ... </v>
      </c>
      <c r="EU23" t="b">
        <f>ISNA(MATCH(ET23,ET$1:ET22,0))</f>
        <v>0</v>
      </c>
      <c r="EV23" t="e">
        <f t="shared" ca="1" si="514"/>
        <v>#N/A</v>
      </c>
      <c r="EW23" t="e">
        <f t="shared" ca="1" si="515"/>
        <v>#N/A</v>
      </c>
      <c r="EX23" t="b">
        <f t="shared" ca="1" si="516"/>
        <v>0</v>
      </c>
      <c r="EY23" t="str">
        <f t="shared" ca="1" si="517"/>
        <v>ÿ</v>
      </c>
      <c r="EZ23">
        <f t="shared" ca="1" si="518"/>
        <v>1048576</v>
      </c>
      <c r="FA23" t="e">
        <f t="shared" ca="1" si="519"/>
        <v>#N/A</v>
      </c>
      <c r="FB23" s="4" t="str">
        <f t="shared" ca="1" si="520"/>
        <v/>
      </c>
      <c r="FD23" s="6" t="str">
        <f>IF('Analyse Plan de Gamme'!$BR23=0,N_D,'Analyse Plan de Gamme'!$BR23)</f>
        <v xml:space="preserve"> ... </v>
      </c>
      <c r="FE23" t="b">
        <f>ISNA(MATCH(FD23,FD$1:FD22,0))</f>
        <v>0</v>
      </c>
      <c r="FF23" t="e">
        <f t="shared" ca="1" si="521"/>
        <v>#N/A</v>
      </c>
      <c r="FG23" t="e">
        <f t="shared" ca="1" si="522"/>
        <v>#N/A</v>
      </c>
      <c r="FH23" t="b">
        <f t="shared" ca="1" si="523"/>
        <v>0</v>
      </c>
      <c r="FI23" t="str">
        <f t="shared" ca="1" si="524"/>
        <v>ÿ</v>
      </c>
      <c r="FJ23">
        <f t="shared" ca="1" si="525"/>
        <v>1048576</v>
      </c>
      <c r="FK23" t="e">
        <f t="shared" ca="1" si="526"/>
        <v>#N/A</v>
      </c>
      <c r="FL23" s="4" t="str">
        <f t="shared" ca="1" si="527"/>
        <v/>
      </c>
      <c r="FN23" s="6" t="str">
        <f>IF('Analyse Plan de Gamme'!$BT23=0,N_D,'Analyse Plan de Gamme'!$BT23)</f>
        <v xml:space="preserve"> ... </v>
      </c>
      <c r="FO23" t="b">
        <f>ISNA(MATCH(FN23,FN$1:FN22,0))</f>
        <v>0</v>
      </c>
      <c r="FP23" t="e">
        <f t="shared" ca="1" si="528"/>
        <v>#N/A</v>
      </c>
      <c r="FQ23" t="e">
        <f t="shared" ca="1" si="529"/>
        <v>#N/A</v>
      </c>
      <c r="FR23" t="b">
        <f t="shared" ca="1" si="530"/>
        <v>0</v>
      </c>
      <c r="FS23" t="str">
        <f t="shared" ca="1" si="531"/>
        <v>ÿ</v>
      </c>
      <c r="FT23">
        <f t="shared" ca="1" si="532"/>
        <v>1048576</v>
      </c>
      <c r="FU23" t="e">
        <f t="shared" ca="1" si="533"/>
        <v>#N/A</v>
      </c>
      <c r="FV23" s="4" t="str">
        <f t="shared" ca="1" si="534"/>
        <v/>
      </c>
      <c r="FX23" s="6" t="str">
        <f>IF('Analyse Plan de Gamme'!$BU23=0,N_D,'Analyse Plan de Gamme'!$BU23)</f>
        <v xml:space="preserve"> ... </v>
      </c>
      <c r="FY23" t="b">
        <f>ISNA(MATCH(FX23,FX$1:FX22,0))</f>
        <v>0</v>
      </c>
      <c r="FZ23">
        <f t="shared" ca="1" si="535"/>
        <v>113</v>
      </c>
      <c r="GA23" t="str">
        <f t="shared" ca="1" si="536"/>
        <v>L113C181:L1048576C181</v>
      </c>
      <c r="GB23" t="b">
        <f t="shared" ca="1" si="537"/>
        <v>1</v>
      </c>
      <c r="GC23" t="str">
        <f t="shared" ca="1" si="538"/>
        <v>RELIEF 3D</v>
      </c>
      <c r="GD23">
        <f t="shared" ca="1" si="539"/>
        <v>11</v>
      </c>
      <c r="GE23">
        <f t="shared" ca="1" si="540"/>
        <v>17</v>
      </c>
      <c r="GF23" s="4" t="str">
        <f t="shared" ca="1" si="541"/>
        <v>VEILLI</v>
      </c>
      <c r="GH23" s="6" t="str">
        <f>IF('Analyse Plan de Gamme'!$BW23=0,N_D,'Analyse Plan de Gamme'!$BW23)</f>
        <v xml:space="preserve"> ... </v>
      </c>
      <c r="GI23" t="b">
        <f>ISNA(MATCH(GH23,GH$1:GH22,0))</f>
        <v>0</v>
      </c>
      <c r="GJ23" t="e">
        <f t="shared" ca="1" si="542"/>
        <v>#N/A</v>
      </c>
      <c r="GK23" t="e">
        <f t="shared" ca="1" si="543"/>
        <v>#N/A</v>
      </c>
      <c r="GL23" t="b">
        <f t="shared" ca="1" si="544"/>
        <v>0</v>
      </c>
      <c r="GM23" t="str">
        <f t="shared" ca="1" si="545"/>
        <v>ÿ</v>
      </c>
      <c r="GN23">
        <f t="shared" ca="1" si="546"/>
        <v>1048576</v>
      </c>
      <c r="GO23" t="e">
        <f t="shared" ca="1" si="547"/>
        <v>#N/A</v>
      </c>
      <c r="GP23" s="4" t="str">
        <f t="shared" ca="1" si="548"/>
        <v/>
      </c>
      <c r="GR23" s="6" t="str">
        <f>IF('Analyse Plan de Gamme'!$BX23=0,N_D,'Analyse Plan de Gamme'!$BX23)</f>
        <v xml:space="preserve"> ... </v>
      </c>
      <c r="GS23" t="b">
        <f>ISNA(MATCH(GR23,GR$1:GR22,0))</f>
        <v>0</v>
      </c>
      <c r="GT23" t="e">
        <f t="shared" ca="1" si="549"/>
        <v>#N/A</v>
      </c>
      <c r="GU23" t="e">
        <f t="shared" ca="1" si="550"/>
        <v>#N/A</v>
      </c>
      <c r="GV23" t="b">
        <f t="shared" ca="1" si="551"/>
        <v>0</v>
      </c>
      <c r="GW23" t="str">
        <f t="shared" ca="1" si="552"/>
        <v>ÿ</v>
      </c>
      <c r="GX23">
        <f t="shared" ca="1" si="553"/>
        <v>1048576</v>
      </c>
      <c r="GY23" t="e">
        <f t="shared" ca="1" si="554"/>
        <v>#N/A</v>
      </c>
      <c r="GZ23" s="4" t="str">
        <f t="shared" ca="1" si="555"/>
        <v/>
      </c>
      <c r="HG23" s="44">
        <f>'Analyse Plan de Gamme'!$K23</f>
        <v>0</v>
      </c>
      <c r="HH23" s="44">
        <f>'Analyse Plan de Gamme'!$L23</f>
        <v>0</v>
      </c>
      <c r="HI23" s="50">
        <f t="shared" si="395"/>
        <v>0.65</v>
      </c>
      <c r="HK23" t="b">
        <f>ABS('Analyse Plan de Gamme'!$C23)&gt;1</f>
        <v>0</v>
      </c>
      <c r="HL23" s="43">
        <f t="shared" ca="1" si="192"/>
        <v>2.3E-3</v>
      </c>
      <c r="HM23" t="b">
        <f ca="1">AND(ISNA(MATCH(HL23,HL$1:HL22,0)),HL23&gt;1,$HK23)</f>
        <v>0</v>
      </c>
      <c r="HN23" t="e">
        <f t="shared" ca="1" si="556"/>
        <v>#N/A</v>
      </c>
      <c r="HO23" t="e">
        <f t="shared" ca="1" si="557"/>
        <v>#N/A</v>
      </c>
      <c r="HP23" t="b">
        <f t="shared" ca="1" si="558"/>
        <v>0</v>
      </c>
      <c r="HQ23" t="str">
        <f t="shared" ca="1" si="559"/>
        <v>ÿ</v>
      </c>
      <c r="HR23">
        <f t="shared" ca="1" si="560"/>
        <v>1048576</v>
      </c>
      <c r="HS23" t="e">
        <f t="shared" ca="1" si="561"/>
        <v>#N/A</v>
      </c>
      <c r="HT23" s="4" t="str">
        <f t="shared" ca="1" si="562"/>
        <v/>
      </c>
      <c r="HU23">
        <f ca="1">SUM($HT$10:$HT23)</f>
        <v>3926000.0154999997</v>
      </c>
      <c r="HV23" s="45">
        <f t="shared" ca="1" si="196"/>
        <v>1</v>
      </c>
      <c r="HW23" t="b">
        <f t="shared" ca="1" si="396"/>
        <v>0</v>
      </c>
      <c r="HX23" t="b">
        <f t="shared" ca="1" si="197"/>
        <v>0</v>
      </c>
      <c r="ID23" s="60" t="b">
        <f>IF($HK23,'Analyse Plan de Gamme'!$K23)</f>
        <v>0</v>
      </c>
      <c r="IE23" t="b">
        <f>IF($HK23,'Analyse Plan de Gamme'!$L23)</f>
        <v>0</v>
      </c>
      <c r="IF23" s="52" t="b">
        <f t="shared" si="563"/>
        <v>0</v>
      </c>
      <c r="IG23" t="b">
        <f>ISNA(MATCH(IF23,IF$1:IF22,0))</f>
        <v>0</v>
      </c>
      <c r="IH23" t="e">
        <f t="shared" ca="1" si="564"/>
        <v>#N/A</v>
      </c>
      <c r="II23" t="e">
        <f t="shared" ca="1" si="565"/>
        <v>#N/A</v>
      </c>
      <c r="IJ23" t="b">
        <f t="shared" ca="1" si="566"/>
        <v>0</v>
      </c>
      <c r="IK23" t="str">
        <f t="shared" ca="1" si="567"/>
        <v>ÿ</v>
      </c>
      <c r="IL23">
        <f t="shared" ca="1" si="568"/>
        <v>0</v>
      </c>
      <c r="IM23">
        <f t="shared" ca="1" si="569"/>
        <v>0</v>
      </c>
      <c r="IN23" s="54">
        <f t="shared" ca="1" si="570"/>
        <v>2.3E-3</v>
      </c>
      <c r="IO23">
        <f t="shared" ca="1" si="571"/>
        <v>1048576</v>
      </c>
      <c r="IP23" t="e">
        <f t="shared" ca="1" si="572"/>
        <v>#N/A</v>
      </c>
      <c r="IQ23" t="str">
        <f t="shared" ca="1" si="573"/>
        <v/>
      </c>
      <c r="IR23" t="str">
        <f t="shared" ca="1" si="574"/>
        <v/>
      </c>
      <c r="IZ23" s="52" t="b">
        <f t="shared" si="575"/>
        <v>0</v>
      </c>
      <c r="JA23" t="b">
        <f>ISNA(MATCH(IZ23,IZ$1:IZ22,0))</f>
        <v>0</v>
      </c>
      <c r="JB23" t="e">
        <f t="shared" ca="1" si="576"/>
        <v>#N/A</v>
      </c>
      <c r="JC23" t="e">
        <f t="shared" ca="1" si="577"/>
        <v>#N/A</v>
      </c>
      <c r="JD23" t="b">
        <f t="shared" ca="1" si="578"/>
        <v>0</v>
      </c>
      <c r="JE23" t="str">
        <f t="shared" ca="1" si="579"/>
        <v>ÿ</v>
      </c>
      <c r="JF23">
        <f t="shared" ca="1" si="580"/>
        <v>0</v>
      </c>
      <c r="JG23">
        <f t="shared" ca="1" si="581"/>
        <v>0</v>
      </c>
      <c r="JH23" s="54">
        <f t="shared" ca="1" si="582"/>
        <v>2.3E-3</v>
      </c>
      <c r="JI23">
        <f t="shared" ca="1" si="583"/>
        <v>1048576</v>
      </c>
      <c r="JJ23" t="e">
        <f t="shared" ca="1" si="584"/>
        <v>#N/A</v>
      </c>
      <c r="JK23" t="str">
        <f t="shared" ca="1" si="585"/>
        <v/>
      </c>
      <c r="JL23" t="str">
        <f t="shared" ca="1" si="586"/>
        <v/>
      </c>
      <c r="JT23" s="52" t="b">
        <f t="shared" si="587"/>
        <v>0</v>
      </c>
      <c r="JU23" t="b">
        <f>ISNA(MATCH(JT23,JT$1:JT22,0))</f>
        <v>0</v>
      </c>
      <c r="JV23" t="e">
        <f t="shared" ca="1" si="588"/>
        <v>#N/A</v>
      </c>
      <c r="JW23" t="e">
        <f t="shared" ca="1" si="589"/>
        <v>#N/A</v>
      </c>
      <c r="JX23" t="b">
        <f t="shared" ca="1" si="590"/>
        <v>0</v>
      </c>
      <c r="JY23" t="str">
        <f t="shared" ca="1" si="591"/>
        <v>ÿ</v>
      </c>
      <c r="JZ23">
        <f t="shared" ca="1" si="592"/>
        <v>0</v>
      </c>
      <c r="KA23">
        <f t="shared" ca="1" si="593"/>
        <v>0</v>
      </c>
      <c r="KB23" s="54">
        <f t="shared" ca="1" si="594"/>
        <v>2.3E-3</v>
      </c>
      <c r="KC23">
        <f t="shared" ca="1" si="595"/>
        <v>1048576</v>
      </c>
      <c r="KD23" t="e">
        <f t="shared" ca="1" si="596"/>
        <v>#N/A</v>
      </c>
      <c r="KE23" t="str">
        <f t="shared" ca="1" si="597"/>
        <v/>
      </c>
      <c r="KF23" t="str">
        <f t="shared" ca="1" si="598"/>
        <v/>
      </c>
      <c r="KN23" s="52" t="b">
        <f t="shared" si="599"/>
        <v>0</v>
      </c>
      <c r="KO23" t="b">
        <f>ISNA(MATCH(KN23,KN$1:KN22,0))</f>
        <v>0</v>
      </c>
      <c r="KP23" t="e">
        <f t="shared" ca="1" si="600"/>
        <v>#N/A</v>
      </c>
      <c r="KQ23" t="e">
        <f t="shared" ca="1" si="601"/>
        <v>#N/A</v>
      </c>
      <c r="KR23" t="b">
        <f t="shared" ca="1" si="602"/>
        <v>0</v>
      </c>
      <c r="KS23" t="str">
        <f t="shared" ca="1" si="603"/>
        <v>ÿ</v>
      </c>
      <c r="KT23">
        <f t="shared" ca="1" si="604"/>
        <v>0</v>
      </c>
      <c r="KU23">
        <f t="shared" ca="1" si="605"/>
        <v>0</v>
      </c>
      <c r="KV23" s="54">
        <f t="shared" ca="1" si="606"/>
        <v>2.3E-3</v>
      </c>
      <c r="KW23">
        <f t="shared" ca="1" si="607"/>
        <v>1048576</v>
      </c>
      <c r="KX23" t="e">
        <f t="shared" ca="1" si="608"/>
        <v>#N/A</v>
      </c>
      <c r="KY23" t="str">
        <f t="shared" ca="1" si="609"/>
        <v/>
      </c>
      <c r="KZ23" t="str">
        <f t="shared" ca="1" si="610"/>
        <v/>
      </c>
      <c r="LH23" s="52" t="b">
        <f t="shared" si="219"/>
        <v>0</v>
      </c>
      <c r="LI23" t="b">
        <f>ISNA(MATCH(LH23,LH$1:LH22,0))</f>
        <v>0</v>
      </c>
      <c r="LJ23" t="e">
        <f t="shared" ca="1" si="220"/>
        <v>#N/A</v>
      </c>
      <c r="LK23" t="e">
        <f t="shared" ca="1" si="221"/>
        <v>#N/A</v>
      </c>
      <c r="LL23" t="b">
        <f t="shared" ca="1" si="222"/>
        <v>0</v>
      </c>
      <c r="LM23" t="str">
        <f t="shared" ca="1" si="223"/>
        <v>ÿ</v>
      </c>
      <c r="LN23">
        <f t="shared" ca="1" si="224"/>
        <v>0</v>
      </c>
      <c r="LO23">
        <f t="shared" ca="1" si="225"/>
        <v>0</v>
      </c>
      <c r="LP23" s="54">
        <f t="shared" ca="1" si="226"/>
        <v>2.3E-3</v>
      </c>
      <c r="LQ23">
        <f t="shared" ca="1" si="227"/>
        <v>1048576</v>
      </c>
      <c r="LR23" t="e">
        <f t="shared" ca="1" si="228"/>
        <v>#N/A</v>
      </c>
      <c r="LS23" t="str">
        <f t="shared" ca="1" si="611"/>
        <v/>
      </c>
      <c r="LT23" t="str">
        <f t="shared" ca="1" si="230"/>
        <v/>
      </c>
      <c r="MB23" s="52" t="b">
        <f t="shared" si="154"/>
        <v>0</v>
      </c>
      <c r="MC23" t="b">
        <f>ISNA(MATCH(MB23,MB$1:MB22,0))</f>
        <v>0</v>
      </c>
      <c r="MD23" t="e">
        <f t="shared" ca="1" si="231"/>
        <v>#N/A</v>
      </c>
      <c r="ME23" t="e">
        <f t="shared" ca="1" si="232"/>
        <v>#N/A</v>
      </c>
      <c r="MF23" t="b">
        <f t="shared" ca="1" si="233"/>
        <v>0</v>
      </c>
      <c r="MG23" t="str">
        <f t="shared" ca="1" si="234"/>
        <v>ÿ</v>
      </c>
      <c r="MH23">
        <f t="shared" ca="1" si="235"/>
        <v>0</v>
      </c>
      <c r="MI23">
        <f t="shared" ca="1" si="236"/>
        <v>0</v>
      </c>
      <c r="MJ23" s="54">
        <f t="shared" ca="1" si="237"/>
        <v>2.3E-3</v>
      </c>
      <c r="MK23">
        <f t="shared" ca="1" si="238"/>
        <v>1048576</v>
      </c>
      <c r="ML23" t="e">
        <f t="shared" ca="1" si="239"/>
        <v>#N/A</v>
      </c>
      <c r="MM23" t="str">
        <f t="shared" ca="1" si="612"/>
        <v/>
      </c>
      <c r="MN23" t="str">
        <f t="shared" ca="1" si="241"/>
        <v/>
      </c>
      <c r="MV23" s="52" t="b">
        <f t="shared" si="155"/>
        <v>0</v>
      </c>
      <c r="MW23" t="b">
        <f>ISNA(MATCH(MV23,MV$1:MV22,0))</f>
        <v>0</v>
      </c>
      <c r="MX23" t="e">
        <f t="shared" ca="1" si="242"/>
        <v>#N/A</v>
      </c>
      <c r="MY23" t="e">
        <f t="shared" ca="1" si="243"/>
        <v>#N/A</v>
      </c>
      <c r="MZ23" t="b">
        <f t="shared" ca="1" si="244"/>
        <v>0</v>
      </c>
      <c r="NA23" t="str">
        <f t="shared" ca="1" si="245"/>
        <v>ÿ</v>
      </c>
      <c r="NB23">
        <f t="shared" ca="1" si="246"/>
        <v>0</v>
      </c>
      <c r="NC23">
        <f t="shared" ca="1" si="247"/>
        <v>0</v>
      </c>
      <c r="ND23" s="54">
        <f t="shared" ca="1" si="248"/>
        <v>2.3E-3</v>
      </c>
      <c r="NE23">
        <f t="shared" ca="1" si="249"/>
        <v>1048576</v>
      </c>
      <c r="NF23" t="e">
        <f t="shared" ca="1" si="250"/>
        <v>#N/A</v>
      </c>
      <c r="NG23" t="str">
        <f t="shared" ca="1" si="613"/>
        <v/>
      </c>
      <c r="NH23" t="str">
        <f t="shared" ca="1" si="252"/>
        <v/>
      </c>
      <c r="NP23" s="52" t="b">
        <f t="shared" si="156"/>
        <v>0</v>
      </c>
      <c r="NQ23" t="b">
        <f>ISNA(MATCH(NP23,NP$1:NP22,0))</f>
        <v>0</v>
      </c>
      <c r="NR23" t="e">
        <f t="shared" ca="1" si="253"/>
        <v>#N/A</v>
      </c>
      <c r="NS23" t="e">
        <f t="shared" ca="1" si="254"/>
        <v>#N/A</v>
      </c>
      <c r="NT23" t="b">
        <f t="shared" ca="1" si="255"/>
        <v>0</v>
      </c>
      <c r="NU23" t="str">
        <f t="shared" ca="1" si="256"/>
        <v>ÿ</v>
      </c>
      <c r="NV23">
        <f t="shared" ca="1" si="257"/>
        <v>0</v>
      </c>
      <c r="NW23">
        <f t="shared" ca="1" si="258"/>
        <v>0</v>
      </c>
      <c r="NX23" s="54">
        <f t="shared" ca="1" si="259"/>
        <v>2.3E-3</v>
      </c>
      <c r="NY23">
        <f t="shared" ca="1" si="260"/>
        <v>1048576</v>
      </c>
      <c r="NZ23" t="e">
        <f t="shared" ca="1" si="261"/>
        <v>#N/A</v>
      </c>
      <c r="OA23" t="str">
        <f t="shared" ca="1" si="614"/>
        <v/>
      </c>
      <c r="OB23" t="str">
        <f t="shared" ca="1" si="263"/>
        <v/>
      </c>
      <c r="OJ23" s="52" t="b">
        <f t="shared" si="157"/>
        <v>0</v>
      </c>
      <c r="OK23" t="b">
        <f>ISNA(MATCH(OJ23,OJ$1:OJ22,0))</f>
        <v>0</v>
      </c>
      <c r="OL23" t="e">
        <f t="shared" ca="1" si="264"/>
        <v>#N/A</v>
      </c>
      <c r="OM23" t="e">
        <f t="shared" ca="1" si="265"/>
        <v>#N/A</v>
      </c>
      <c r="ON23" t="b">
        <f t="shared" ca="1" si="266"/>
        <v>0</v>
      </c>
      <c r="OO23" t="str">
        <f t="shared" ca="1" si="267"/>
        <v>ÿ</v>
      </c>
      <c r="OP23">
        <f t="shared" ca="1" si="268"/>
        <v>0</v>
      </c>
      <c r="OQ23">
        <f t="shared" ca="1" si="269"/>
        <v>0</v>
      </c>
      <c r="OR23" s="54">
        <f t="shared" ca="1" si="270"/>
        <v>2.3E-3</v>
      </c>
      <c r="OS23">
        <f t="shared" ca="1" si="271"/>
        <v>1048576</v>
      </c>
      <c r="OT23" t="e">
        <f t="shared" ca="1" si="272"/>
        <v>#N/A</v>
      </c>
      <c r="OU23" t="str">
        <f t="shared" ca="1" si="615"/>
        <v/>
      </c>
      <c r="OV23" t="str">
        <f t="shared" ca="1" si="274"/>
        <v/>
      </c>
      <c r="PD23" s="52" t="b">
        <f t="shared" si="158"/>
        <v>0</v>
      </c>
      <c r="PE23" t="b">
        <f>ISNA(MATCH(PD23,PD$1:PD22,0))</f>
        <v>0</v>
      </c>
      <c r="PF23" t="e">
        <f t="shared" ca="1" si="275"/>
        <v>#N/A</v>
      </c>
      <c r="PG23" t="e">
        <f t="shared" ca="1" si="276"/>
        <v>#N/A</v>
      </c>
      <c r="PH23" t="b">
        <f t="shared" ca="1" si="277"/>
        <v>0</v>
      </c>
      <c r="PI23" t="str">
        <f t="shared" ca="1" si="278"/>
        <v>ÿ</v>
      </c>
      <c r="PJ23">
        <f t="shared" ca="1" si="279"/>
        <v>0</v>
      </c>
      <c r="PK23">
        <f t="shared" ca="1" si="280"/>
        <v>0</v>
      </c>
      <c r="PL23" s="54">
        <f t="shared" ca="1" si="281"/>
        <v>2.3E-3</v>
      </c>
      <c r="PM23">
        <f t="shared" ca="1" si="282"/>
        <v>1048576</v>
      </c>
      <c r="PN23" t="e">
        <f t="shared" ca="1" si="283"/>
        <v>#N/A</v>
      </c>
      <c r="PO23" t="str">
        <f t="shared" ca="1" si="616"/>
        <v/>
      </c>
      <c r="PP23" t="str">
        <f t="shared" ca="1" si="285"/>
        <v/>
      </c>
      <c r="PX23" s="52" t="b">
        <f t="shared" si="159"/>
        <v>0</v>
      </c>
      <c r="PY23" t="b">
        <f>ISNA(MATCH(PX23,PX$1:PX22,0))</f>
        <v>0</v>
      </c>
      <c r="PZ23" t="e">
        <f t="shared" ca="1" si="286"/>
        <v>#N/A</v>
      </c>
      <c r="QA23" t="e">
        <f t="shared" ca="1" si="287"/>
        <v>#N/A</v>
      </c>
      <c r="QB23" t="b">
        <f t="shared" ca="1" si="288"/>
        <v>0</v>
      </c>
      <c r="QC23" t="str">
        <f t="shared" ca="1" si="289"/>
        <v>ÿ</v>
      </c>
      <c r="QD23">
        <f t="shared" ca="1" si="290"/>
        <v>0</v>
      </c>
      <c r="QE23">
        <f t="shared" ca="1" si="291"/>
        <v>0</v>
      </c>
      <c r="QF23" s="54">
        <f t="shared" ca="1" si="292"/>
        <v>2.3E-3</v>
      </c>
      <c r="QG23">
        <f t="shared" ca="1" si="293"/>
        <v>1048576</v>
      </c>
      <c r="QH23" t="e">
        <f t="shared" ca="1" si="294"/>
        <v>#N/A</v>
      </c>
      <c r="QI23" t="str">
        <f t="shared" ca="1" si="617"/>
        <v/>
      </c>
      <c r="QJ23" t="str">
        <f t="shared" ca="1" si="296"/>
        <v/>
      </c>
      <c r="QR23" s="52" t="b">
        <f t="shared" si="160"/>
        <v>0</v>
      </c>
      <c r="QS23" t="b">
        <f>ISNA(MATCH(QR23,QR$1:QR22,0))</f>
        <v>0</v>
      </c>
      <c r="QT23" t="e">
        <f t="shared" ca="1" si="297"/>
        <v>#N/A</v>
      </c>
      <c r="QU23" t="e">
        <f t="shared" ca="1" si="298"/>
        <v>#N/A</v>
      </c>
      <c r="QV23" t="b">
        <f t="shared" ca="1" si="299"/>
        <v>0</v>
      </c>
      <c r="QW23" t="str">
        <f t="shared" ca="1" si="300"/>
        <v>ÿ</v>
      </c>
      <c r="QX23">
        <f t="shared" ca="1" si="301"/>
        <v>0</v>
      </c>
      <c r="QY23">
        <f t="shared" ca="1" si="302"/>
        <v>0</v>
      </c>
      <c r="QZ23" s="54">
        <f t="shared" ca="1" si="303"/>
        <v>2.3E-3</v>
      </c>
      <c r="RA23">
        <f t="shared" ca="1" si="304"/>
        <v>1048576</v>
      </c>
      <c r="RB23" t="e">
        <f t="shared" ca="1" si="305"/>
        <v>#N/A</v>
      </c>
      <c r="RC23" t="str">
        <f t="shared" ca="1" si="618"/>
        <v/>
      </c>
      <c r="RD23" t="str">
        <f t="shared" ca="1" si="307"/>
        <v/>
      </c>
      <c r="RL23" s="52" t="b">
        <f t="shared" si="161"/>
        <v>0</v>
      </c>
      <c r="RM23" t="b">
        <f>ISNA(MATCH(RL23,RL$1:RL22,0))</f>
        <v>0</v>
      </c>
      <c r="RN23" t="e">
        <f t="shared" ca="1" si="308"/>
        <v>#N/A</v>
      </c>
      <c r="RO23" t="e">
        <f t="shared" ca="1" si="309"/>
        <v>#N/A</v>
      </c>
      <c r="RP23" t="b">
        <f t="shared" ca="1" si="310"/>
        <v>0</v>
      </c>
      <c r="RQ23" t="str">
        <f t="shared" ca="1" si="311"/>
        <v>ÿ</v>
      </c>
      <c r="RR23">
        <f t="shared" ca="1" si="312"/>
        <v>0</v>
      </c>
      <c r="RS23">
        <f t="shared" ca="1" si="313"/>
        <v>0</v>
      </c>
      <c r="RT23" s="54">
        <f t="shared" ca="1" si="314"/>
        <v>2.3E-3</v>
      </c>
      <c r="RU23">
        <f t="shared" ca="1" si="315"/>
        <v>1048576</v>
      </c>
      <c r="RV23" t="e">
        <f t="shared" ca="1" si="316"/>
        <v>#N/A</v>
      </c>
      <c r="RW23" t="str">
        <f t="shared" ca="1" si="619"/>
        <v/>
      </c>
      <c r="RX23" t="str">
        <f t="shared" ca="1" si="318"/>
        <v/>
      </c>
      <c r="SF23" s="52" t="b">
        <f t="shared" si="162"/>
        <v>0</v>
      </c>
      <c r="SG23" t="b">
        <f>ISNA(MATCH(SF23,SF$1:SF22,0))</f>
        <v>0</v>
      </c>
      <c r="SH23" t="e">
        <f t="shared" ca="1" si="319"/>
        <v>#N/A</v>
      </c>
      <c r="SI23" t="e">
        <f t="shared" ca="1" si="320"/>
        <v>#N/A</v>
      </c>
      <c r="SJ23" t="b">
        <f t="shared" ca="1" si="321"/>
        <v>0</v>
      </c>
      <c r="SK23" t="str">
        <f t="shared" ca="1" si="322"/>
        <v>ÿ</v>
      </c>
      <c r="SL23">
        <f t="shared" ca="1" si="323"/>
        <v>0</v>
      </c>
      <c r="SM23">
        <f t="shared" ca="1" si="324"/>
        <v>0</v>
      </c>
      <c r="SN23" s="54">
        <f t="shared" ca="1" si="325"/>
        <v>2.3E-3</v>
      </c>
      <c r="SO23">
        <f t="shared" ca="1" si="326"/>
        <v>1048576</v>
      </c>
      <c r="SP23" t="e">
        <f t="shared" ca="1" si="327"/>
        <v>#N/A</v>
      </c>
      <c r="SQ23" t="str">
        <f t="shared" ca="1" si="620"/>
        <v/>
      </c>
      <c r="SR23" t="str">
        <f t="shared" ca="1" si="329"/>
        <v/>
      </c>
      <c r="SZ23" s="52" t="b">
        <f t="shared" si="163"/>
        <v>0</v>
      </c>
      <c r="TA23" t="b">
        <f>ISNA(MATCH(SZ23,SZ$1:SZ22,0))</f>
        <v>0</v>
      </c>
      <c r="TB23" t="e">
        <f t="shared" ca="1" si="330"/>
        <v>#N/A</v>
      </c>
      <c r="TC23" t="e">
        <f t="shared" ca="1" si="331"/>
        <v>#N/A</v>
      </c>
      <c r="TD23" t="b">
        <f t="shared" ca="1" si="332"/>
        <v>0</v>
      </c>
      <c r="TE23" t="str">
        <f t="shared" ca="1" si="333"/>
        <v>ÿ</v>
      </c>
      <c r="TF23">
        <f t="shared" ca="1" si="334"/>
        <v>0</v>
      </c>
      <c r="TG23">
        <f t="shared" ca="1" si="335"/>
        <v>0</v>
      </c>
      <c r="TH23" s="54">
        <f t="shared" ca="1" si="336"/>
        <v>2.3E-3</v>
      </c>
      <c r="TI23">
        <f t="shared" ca="1" si="337"/>
        <v>1048576</v>
      </c>
      <c r="TJ23" t="e">
        <f t="shared" ca="1" si="338"/>
        <v>#N/A</v>
      </c>
      <c r="TK23" t="str">
        <f t="shared" ca="1" si="621"/>
        <v/>
      </c>
      <c r="TL23" t="str">
        <f t="shared" ca="1" si="340"/>
        <v/>
      </c>
      <c r="TT23" s="52" t="b">
        <f t="shared" si="164"/>
        <v>0</v>
      </c>
      <c r="TU23" t="b">
        <f>ISNA(MATCH(TT23,TT$1:TT22,0))</f>
        <v>0</v>
      </c>
      <c r="TV23" t="e">
        <f t="shared" ca="1" si="341"/>
        <v>#N/A</v>
      </c>
      <c r="TW23" t="e">
        <f t="shared" ca="1" si="342"/>
        <v>#N/A</v>
      </c>
      <c r="TX23" t="b">
        <f t="shared" ca="1" si="343"/>
        <v>0</v>
      </c>
      <c r="TY23" t="str">
        <f t="shared" ca="1" si="344"/>
        <v>ÿ</v>
      </c>
      <c r="TZ23">
        <f t="shared" ca="1" si="345"/>
        <v>0</v>
      </c>
      <c r="UA23">
        <f t="shared" ca="1" si="346"/>
        <v>0</v>
      </c>
      <c r="UB23" s="54">
        <f t="shared" ca="1" si="347"/>
        <v>2.3E-3</v>
      </c>
      <c r="UC23">
        <f t="shared" ca="1" si="348"/>
        <v>1048576</v>
      </c>
      <c r="UD23" t="e">
        <f t="shared" ca="1" si="349"/>
        <v>#N/A</v>
      </c>
      <c r="UE23" t="str">
        <f t="shared" ca="1" si="622"/>
        <v/>
      </c>
      <c r="UF23" t="str">
        <f t="shared" ca="1" si="351"/>
        <v/>
      </c>
      <c r="UN23" s="52" t="b">
        <f t="shared" si="165"/>
        <v>0</v>
      </c>
      <c r="UO23" t="b">
        <f>ISNA(MATCH(UN23,UN$1:UN22,0))</f>
        <v>0</v>
      </c>
      <c r="UP23" t="e">
        <f t="shared" ca="1" si="352"/>
        <v>#N/A</v>
      </c>
      <c r="UQ23" t="e">
        <f t="shared" ca="1" si="353"/>
        <v>#N/A</v>
      </c>
      <c r="UR23" t="b">
        <f t="shared" ca="1" si="354"/>
        <v>0</v>
      </c>
      <c r="US23" t="str">
        <f t="shared" ca="1" si="355"/>
        <v>ÿ</v>
      </c>
      <c r="UT23">
        <f t="shared" ca="1" si="356"/>
        <v>0</v>
      </c>
      <c r="UU23">
        <f t="shared" ca="1" si="357"/>
        <v>0</v>
      </c>
      <c r="UV23" s="54">
        <f t="shared" ca="1" si="358"/>
        <v>2.3E-3</v>
      </c>
      <c r="UW23">
        <f t="shared" ca="1" si="359"/>
        <v>1048576</v>
      </c>
      <c r="UX23" t="e">
        <f t="shared" ca="1" si="360"/>
        <v>#N/A</v>
      </c>
      <c r="UY23" t="str">
        <f t="shared" ca="1" si="623"/>
        <v/>
      </c>
      <c r="UZ23" t="str">
        <f t="shared" ca="1" si="362"/>
        <v/>
      </c>
      <c r="VH23" s="52" t="b">
        <f t="shared" si="166"/>
        <v>0</v>
      </c>
      <c r="VI23" t="b">
        <f>ISNA(MATCH(VH23,VH$1:VH22,0))</f>
        <v>0</v>
      </c>
      <c r="VJ23" t="e">
        <f t="shared" ca="1" si="363"/>
        <v>#N/A</v>
      </c>
      <c r="VK23" t="e">
        <f t="shared" ca="1" si="364"/>
        <v>#N/A</v>
      </c>
      <c r="VL23" t="b">
        <f t="shared" ca="1" si="365"/>
        <v>0</v>
      </c>
      <c r="VM23" t="str">
        <f t="shared" ca="1" si="366"/>
        <v>ÿ</v>
      </c>
      <c r="VN23">
        <f t="shared" ca="1" si="367"/>
        <v>0</v>
      </c>
      <c r="VO23">
        <f t="shared" ca="1" si="368"/>
        <v>0</v>
      </c>
      <c r="VP23" s="54">
        <f t="shared" ca="1" si="369"/>
        <v>2.3E-3</v>
      </c>
      <c r="VQ23">
        <f t="shared" ca="1" si="370"/>
        <v>1048576</v>
      </c>
      <c r="VR23" t="e">
        <f t="shared" ca="1" si="371"/>
        <v>#N/A</v>
      </c>
      <c r="VS23" t="str">
        <f t="shared" ca="1" si="624"/>
        <v/>
      </c>
      <c r="VT23" t="str">
        <f t="shared" ca="1" si="373"/>
        <v/>
      </c>
      <c r="WB23" s="52" t="b">
        <f t="shared" si="167"/>
        <v>0</v>
      </c>
      <c r="WC23" t="b">
        <f>ISNA(MATCH(WB23,WB$1:WB22,0))</f>
        <v>0</v>
      </c>
      <c r="WD23" t="e">
        <f t="shared" ca="1" si="374"/>
        <v>#N/A</v>
      </c>
      <c r="WE23" t="e">
        <f t="shared" ca="1" si="375"/>
        <v>#N/A</v>
      </c>
      <c r="WF23" t="b">
        <f t="shared" ca="1" si="376"/>
        <v>0</v>
      </c>
      <c r="WG23" t="str">
        <f t="shared" ca="1" si="377"/>
        <v>ÿ</v>
      </c>
      <c r="WH23">
        <f t="shared" ca="1" si="378"/>
        <v>0</v>
      </c>
      <c r="WI23">
        <f t="shared" ca="1" si="379"/>
        <v>0</v>
      </c>
      <c r="WJ23" s="54">
        <f t="shared" ca="1" si="380"/>
        <v>2.3E-3</v>
      </c>
      <c r="WK23">
        <f t="shared" ca="1" si="381"/>
        <v>1048576</v>
      </c>
      <c r="WL23" t="e">
        <f t="shared" ca="1" si="382"/>
        <v>#N/A</v>
      </c>
      <c r="WM23" t="str">
        <f t="shared" ca="1" si="625"/>
        <v/>
      </c>
      <c r="WN23" t="str">
        <f t="shared" ca="1" si="384"/>
        <v/>
      </c>
      <c r="WV23" s="52" t="b">
        <f t="shared" si="168"/>
        <v>0</v>
      </c>
      <c r="WW23" t="b">
        <f>ISNA(MATCH(WV23,WV$1:WV22,0))</f>
        <v>0</v>
      </c>
      <c r="WX23" t="e">
        <f t="shared" ca="1" si="385"/>
        <v>#N/A</v>
      </c>
      <c r="WY23" t="e">
        <f t="shared" ca="1" si="386"/>
        <v>#N/A</v>
      </c>
      <c r="WZ23" t="b">
        <f t="shared" ca="1" si="387"/>
        <v>0</v>
      </c>
      <c r="XA23" t="str">
        <f t="shared" ca="1" si="388"/>
        <v>ÿ</v>
      </c>
      <c r="XB23">
        <f t="shared" ca="1" si="389"/>
        <v>0</v>
      </c>
      <c r="XC23">
        <f t="shared" ca="1" si="390"/>
        <v>0</v>
      </c>
      <c r="XD23" s="54">
        <f t="shared" ca="1" si="391"/>
        <v>2.3E-3</v>
      </c>
      <c r="XE23">
        <f t="shared" ca="1" si="392"/>
        <v>1048576</v>
      </c>
      <c r="XF23" t="e">
        <f t="shared" ca="1" si="393"/>
        <v>#N/A</v>
      </c>
      <c r="XG23" t="str">
        <f t="shared" ca="1" si="626"/>
        <v/>
      </c>
      <c r="XH23" t="str">
        <f t="shared" ca="1" si="169"/>
        <v/>
      </c>
    </row>
    <row r="24" spans="1:632" x14ac:dyDescent="0.3">
      <c r="A24">
        <f t="shared" ca="1" si="170"/>
        <v>14</v>
      </c>
      <c r="J24" s="6" t="str">
        <f>IF('Analyse Plan de Gamme'!$N24=0,N_D,'Analyse Plan de Gamme'!$N24)</f>
        <v xml:space="preserve"> ... </v>
      </c>
      <c r="K24" t="b">
        <f>ISNA(MATCH(J24,J$1:J23,0))</f>
        <v>0</v>
      </c>
      <c r="L24" t="e">
        <f t="shared" ca="1" si="416"/>
        <v>#N/A</v>
      </c>
      <c r="M24" t="e">
        <f t="shared" ca="1" si="417"/>
        <v>#N/A</v>
      </c>
      <c r="N24" t="b">
        <f t="shared" ca="1" si="418"/>
        <v>0</v>
      </c>
      <c r="O24" t="str">
        <f t="shared" ca="1" si="419"/>
        <v>ÿ</v>
      </c>
      <c r="P24">
        <f t="shared" ca="1" si="420"/>
        <v>1048576</v>
      </c>
      <c r="Q24" t="e">
        <f t="shared" ca="1" si="421"/>
        <v>#N/A</v>
      </c>
      <c r="R24" s="4" t="str">
        <f t="shared" ca="1" si="422"/>
        <v/>
      </c>
      <c r="T24" s="6" t="str">
        <f>IF('Analyse Plan de Gamme'!$P24=0,N_D,'Analyse Plan de Gamme'!$P24)</f>
        <v xml:space="preserve"> ... </v>
      </c>
      <c r="U24" t="b">
        <f>ISNA(MATCH(T24,T$1:T23,0))</f>
        <v>0</v>
      </c>
      <c r="V24" t="e">
        <f t="shared" ca="1" si="423"/>
        <v>#N/A</v>
      </c>
      <c r="W24" t="e">
        <f t="shared" ca="1" si="424"/>
        <v>#N/A</v>
      </c>
      <c r="X24" t="b">
        <f t="shared" ca="1" si="425"/>
        <v>0</v>
      </c>
      <c r="Y24" t="str">
        <f t="shared" ca="1" si="426"/>
        <v>ÿ</v>
      </c>
      <c r="Z24">
        <f t="shared" ca="1" si="427"/>
        <v>1048576</v>
      </c>
      <c r="AA24" t="e">
        <f t="shared" ca="1" si="428"/>
        <v>#N/A</v>
      </c>
      <c r="AB24" s="4" t="str">
        <f t="shared" ca="1" si="429"/>
        <v/>
      </c>
      <c r="AD24" s="6" t="str">
        <f>IF('Analyse Plan de Gamme'!$W24=0,N_D,'Analyse Plan de Gamme'!$W24)</f>
        <v xml:space="preserve"> ... </v>
      </c>
      <c r="AE24" t="b">
        <f>ISNA(MATCH(AD24,AD$1:AD23,0))</f>
        <v>0</v>
      </c>
      <c r="AF24" t="e">
        <f t="shared" ca="1" si="430"/>
        <v>#N/A</v>
      </c>
      <c r="AG24" t="e">
        <f t="shared" ca="1" si="431"/>
        <v>#N/A</v>
      </c>
      <c r="AH24" t="b">
        <f t="shared" ca="1" si="432"/>
        <v>0</v>
      </c>
      <c r="AI24" t="str">
        <f t="shared" ca="1" si="433"/>
        <v>ÿ</v>
      </c>
      <c r="AJ24">
        <f t="shared" ca="1" si="434"/>
        <v>1048576</v>
      </c>
      <c r="AK24" t="e">
        <f t="shared" ca="1" si="435"/>
        <v>#N/A</v>
      </c>
      <c r="AL24" s="4" t="str">
        <f t="shared" ca="1" si="436"/>
        <v/>
      </c>
      <c r="AN24" s="6" t="str">
        <f>IF('Analyse Plan de Gamme'!$AH24=0,N_D,'Analyse Plan de Gamme'!$AH24)</f>
        <v xml:space="preserve"> ... </v>
      </c>
      <c r="AO24" t="b">
        <f>ISNA(MATCH(AN24,AN$1:AN23,0))</f>
        <v>0</v>
      </c>
      <c r="AP24" t="e">
        <f ca="1">MATCH(AP$3,INDIRECT(AQ24,AdrLxCx),0)+AP23</f>
        <v>#N/A</v>
      </c>
      <c r="AQ24" t="e">
        <f t="shared" ca="1" si="438"/>
        <v>#N/A</v>
      </c>
      <c r="AR24" t="b">
        <f t="shared" ca="1" si="439"/>
        <v>0</v>
      </c>
      <c r="AS24" t="str">
        <f t="shared" ca="1" si="440"/>
        <v>ÿ</v>
      </c>
      <c r="AT24">
        <f t="shared" ca="1" si="441"/>
        <v>1048576</v>
      </c>
      <c r="AU24" t="e">
        <f t="shared" ca="1" si="442"/>
        <v>#N/A</v>
      </c>
      <c r="AV24" s="4" t="str">
        <f t="shared" ca="1" si="443"/>
        <v/>
      </c>
      <c r="AX24" s="6" t="str">
        <f>IF('Analyse Plan de Gamme'!$AT24=0,N_D,'Analyse Plan de Gamme'!$AT24)</f>
        <v xml:space="preserve"> ... </v>
      </c>
      <c r="AY24" t="b">
        <f>ISNA(MATCH(AX24,AX$1:AX23,0))</f>
        <v>0</v>
      </c>
      <c r="AZ24" t="e">
        <f t="shared" ca="1" si="444"/>
        <v>#N/A</v>
      </c>
      <c r="BA24" t="e">
        <f t="shared" ca="1" si="445"/>
        <v>#N/A</v>
      </c>
      <c r="BB24" t="b">
        <f t="shared" ca="1" si="446"/>
        <v>0</v>
      </c>
      <c r="BC24" t="str">
        <f t="shared" ca="1" si="447"/>
        <v>ÿ</v>
      </c>
      <c r="BD24">
        <f t="shared" ca="1" si="448"/>
        <v>1048576</v>
      </c>
      <c r="BE24" t="e">
        <f t="shared" ca="1" si="449"/>
        <v>#N/A</v>
      </c>
      <c r="BF24" s="4" t="str">
        <f t="shared" ca="1" si="450"/>
        <v/>
      </c>
      <c r="BH24" s="6" t="str">
        <f>IF('Analyse Plan de Gamme'!$BF24=0,N_D,'Analyse Plan de Gamme'!$BF24)</f>
        <v xml:space="preserve"> ... </v>
      </c>
      <c r="BI24" t="b">
        <f>ISNA(MATCH(BH24,BH$1:BH23,0))</f>
        <v>0</v>
      </c>
      <c r="BJ24">
        <f t="shared" ca="1" si="451"/>
        <v>109</v>
      </c>
      <c r="BK24" t="str">
        <f t="shared" ca="1" si="452"/>
        <v>L109C61:L1048576C61</v>
      </c>
      <c r="BL24" t="b">
        <f t="shared" ca="1" si="453"/>
        <v>1</v>
      </c>
      <c r="BM24" t="str">
        <f t="shared" ca="1" si="454"/>
        <v>40X40</v>
      </c>
      <c r="BN24">
        <f t="shared" ca="1" si="455"/>
        <v>27</v>
      </c>
      <c r="BO24">
        <f t="shared" ca="1" si="456"/>
        <v>41</v>
      </c>
      <c r="BP24" s="4" t="str">
        <f t="shared" ca="1" si="457"/>
        <v>20X25</v>
      </c>
      <c r="BR24" s="6" t="str">
        <f>IF('Analyse Plan de Gamme'!$BG24=0,N_D,'Analyse Plan de Gamme'!$BG24)</f>
        <v xml:space="preserve"> ... </v>
      </c>
      <c r="BS24" t="b">
        <f>ISNA(MATCH(BR24,BR$1:BR23,0))</f>
        <v>0</v>
      </c>
      <c r="BT24" t="e">
        <f t="shared" ca="1" si="458"/>
        <v>#N/A</v>
      </c>
      <c r="BU24" t="e">
        <f t="shared" ca="1" si="459"/>
        <v>#N/A</v>
      </c>
      <c r="BV24" t="b">
        <f t="shared" ca="1" si="460"/>
        <v>0</v>
      </c>
      <c r="BW24" t="str">
        <f t="shared" ca="1" si="461"/>
        <v>ÿ</v>
      </c>
      <c r="BX24">
        <f t="shared" ca="1" si="462"/>
        <v>1048576</v>
      </c>
      <c r="BY24" t="e">
        <f t="shared" ca="1" si="463"/>
        <v>#N/A</v>
      </c>
      <c r="BZ24" s="4" t="str">
        <f t="shared" ca="1" si="464"/>
        <v/>
      </c>
      <c r="CB24" s="6" t="str">
        <f>IF('Analyse Plan de Gamme'!$BH24=0,N_D,'Analyse Plan de Gamme'!$BH24)</f>
        <v xml:space="preserve"> ... </v>
      </c>
      <c r="CC24" t="b">
        <f>ISNA(MATCH(CB24,CB$1:CB23,0))</f>
        <v>0</v>
      </c>
      <c r="CD24">
        <f t="shared" ca="1" si="465"/>
        <v>115</v>
      </c>
      <c r="CE24" t="str">
        <f t="shared" ca="1" si="466"/>
        <v>L114C81:L1048576C81</v>
      </c>
      <c r="CF24" t="b">
        <f t="shared" ca="1" si="467"/>
        <v>1</v>
      </c>
      <c r="CG24" t="str">
        <f t="shared" ca="1" si="468"/>
        <v>CLASSIQUE</v>
      </c>
      <c r="CH24">
        <f t="shared" ca="1" si="469"/>
        <v>7</v>
      </c>
      <c r="CI24">
        <f t="shared" ca="1" si="470"/>
        <v>20</v>
      </c>
      <c r="CJ24" s="4" t="str">
        <f t="shared" ca="1" si="471"/>
        <v>PAVE</v>
      </c>
      <c r="CL24" s="6" t="str">
        <f>IF('Analyse Plan de Gamme'!$BJ24=0,N_D,'Analyse Plan de Gamme'!$BJ24)</f>
        <v xml:space="preserve"> ... </v>
      </c>
      <c r="CM24" t="b">
        <f>ISNA(MATCH(CL24,CL$1:CL23,0))</f>
        <v>0</v>
      </c>
      <c r="CN24" t="e">
        <f t="shared" ca="1" si="472"/>
        <v>#N/A</v>
      </c>
      <c r="CO24" t="e">
        <f t="shared" ca="1" si="473"/>
        <v>#N/A</v>
      </c>
      <c r="CP24" t="b">
        <f t="shared" ca="1" si="474"/>
        <v>0</v>
      </c>
      <c r="CQ24" t="str">
        <f t="shared" ca="1" si="475"/>
        <v>ÿ</v>
      </c>
      <c r="CR24">
        <f t="shared" ca="1" si="476"/>
        <v>1048576</v>
      </c>
      <c r="CS24" t="e">
        <f t="shared" ca="1" si="477"/>
        <v>#N/A</v>
      </c>
      <c r="CT24" s="4" t="str">
        <f t="shared" ca="1" si="478"/>
        <v/>
      </c>
      <c r="CV24" s="6" t="str">
        <f>IF('Analyse Plan de Gamme'!$BK24=0,N_D,'Analyse Plan de Gamme'!$BK24)</f>
        <v xml:space="preserve"> ... </v>
      </c>
      <c r="CW24" t="b">
        <f>ISNA(MATCH(CV24,CV$1:CV23,0))</f>
        <v>0</v>
      </c>
      <c r="CX24" t="e">
        <f t="shared" ca="1" si="479"/>
        <v>#N/A</v>
      </c>
      <c r="CY24" t="e">
        <f t="shared" ca="1" si="480"/>
        <v>#N/A</v>
      </c>
      <c r="CZ24" t="b">
        <f t="shared" ca="1" si="481"/>
        <v>0</v>
      </c>
      <c r="DA24" t="str">
        <f t="shared" ca="1" si="482"/>
        <v>ÿ</v>
      </c>
      <c r="DB24">
        <f t="shared" ca="1" si="483"/>
        <v>1048576</v>
      </c>
      <c r="DC24" t="e">
        <f t="shared" ca="1" si="484"/>
        <v>#N/A</v>
      </c>
      <c r="DD24" s="4" t="str">
        <f t="shared" ca="1" si="485"/>
        <v/>
      </c>
      <c r="DF24" s="6" t="str">
        <f>IF('Analyse Plan de Gamme'!$BL24=0,N_D,'Analyse Plan de Gamme'!$BL24)</f>
        <v xml:space="preserve"> ... </v>
      </c>
      <c r="DG24" t="b">
        <f>ISNA(MATCH(DF24,DF$1:DF23,0))</f>
        <v>0</v>
      </c>
      <c r="DH24" t="e">
        <f t="shared" ca="1" si="486"/>
        <v>#N/A</v>
      </c>
      <c r="DI24" t="e">
        <f t="shared" ca="1" si="487"/>
        <v>#N/A</v>
      </c>
      <c r="DJ24" t="b">
        <f t="shared" ca="1" si="488"/>
        <v>0</v>
      </c>
      <c r="DK24" t="str">
        <f t="shared" ca="1" si="489"/>
        <v>ÿ</v>
      </c>
      <c r="DL24">
        <f t="shared" ca="1" si="490"/>
        <v>1048576</v>
      </c>
      <c r="DM24" t="e">
        <f t="shared" ca="1" si="491"/>
        <v>#N/A</v>
      </c>
      <c r="DN24" s="4" t="str">
        <f t="shared" ca="1" si="492"/>
        <v/>
      </c>
      <c r="DP24" s="43">
        <f>'Analyse Plan de Gamme'!$BM24</f>
        <v>0</v>
      </c>
      <c r="DQ24" t="b">
        <f>ISNA(MATCH(DP24,DP$1:DP23,0))</f>
        <v>0</v>
      </c>
      <c r="DR24">
        <f t="shared" ca="1" si="493"/>
        <v>117</v>
      </c>
      <c r="DS24" t="str">
        <f t="shared" ca="1" si="494"/>
        <v>L117C121:L1048576C121</v>
      </c>
      <c r="DT24" t="b">
        <f t="shared" ca="1" si="495"/>
        <v>1</v>
      </c>
      <c r="DU24">
        <f t="shared" ca="1" si="496"/>
        <v>14</v>
      </c>
      <c r="DV24">
        <f t="shared" ca="1" si="497"/>
        <v>14</v>
      </c>
      <c r="DW24">
        <f t="shared" ca="1" si="498"/>
        <v>24</v>
      </c>
      <c r="DX24" s="4">
        <f t="shared" ca="1" si="499"/>
        <v>14</v>
      </c>
      <c r="DZ24" s="6" t="str">
        <f>IF('Analyse Plan de Gamme'!$BO24=0,N_D,'Analyse Plan de Gamme'!$BO24)</f>
        <v xml:space="preserve"> ... </v>
      </c>
      <c r="EA24" t="b">
        <f>ISNA(MATCH(DZ24,DZ$1:DZ23,0))</f>
        <v>0</v>
      </c>
      <c r="EB24">
        <f t="shared" ca="1" si="500"/>
        <v>114</v>
      </c>
      <c r="EC24" t="str">
        <f t="shared" ca="1" si="501"/>
        <v>L114C131:L1048576C131</v>
      </c>
      <c r="ED24" t="b">
        <f t="shared" ca="1" si="502"/>
        <v>1</v>
      </c>
      <c r="EE24" t="str">
        <f t="shared" ca="1" si="503"/>
        <v>MARRON</v>
      </c>
      <c r="EF24">
        <f t="shared" ca="1" si="504"/>
        <v>16</v>
      </c>
      <c r="EG24">
        <f t="shared" ca="1" si="505"/>
        <v>16</v>
      </c>
      <c r="EH24" s="4" t="str">
        <f t="shared" ca="1" si="506"/>
        <v>GRIS</v>
      </c>
      <c r="EJ24" s="6" t="str">
        <f>IF('Analyse Plan de Gamme'!$BP24=0,N_D,'Analyse Plan de Gamme'!$BP24)</f>
        <v xml:space="preserve"> ... </v>
      </c>
      <c r="EK24" t="b">
        <f>ISNA(MATCH(EJ24,EJ$1:EJ23,0))</f>
        <v>0</v>
      </c>
      <c r="EL24" t="e">
        <f t="shared" ca="1" si="507"/>
        <v>#N/A</v>
      </c>
      <c r="EM24" t="e">
        <f t="shared" ca="1" si="508"/>
        <v>#N/A</v>
      </c>
      <c r="EN24" t="b">
        <f t="shared" ca="1" si="509"/>
        <v>0</v>
      </c>
      <c r="EO24" t="str">
        <f t="shared" ca="1" si="510"/>
        <v>ÿ</v>
      </c>
      <c r="EP24">
        <f t="shared" ca="1" si="511"/>
        <v>1048576</v>
      </c>
      <c r="EQ24" t="e">
        <f t="shared" ca="1" si="512"/>
        <v>#N/A</v>
      </c>
      <c r="ER24" s="4" t="str">
        <f t="shared" ca="1" si="513"/>
        <v/>
      </c>
      <c r="ET24" s="6" t="str">
        <f>IF('Analyse Plan de Gamme'!$BQ24=0,N_D,'Analyse Plan de Gamme'!$BQ24)</f>
        <v xml:space="preserve"> ... </v>
      </c>
      <c r="EU24" t="b">
        <f>ISNA(MATCH(ET24,ET$1:ET23,0))</f>
        <v>0</v>
      </c>
      <c r="EV24" t="e">
        <f t="shared" ca="1" si="514"/>
        <v>#N/A</v>
      </c>
      <c r="EW24" t="e">
        <f t="shared" ca="1" si="515"/>
        <v>#N/A</v>
      </c>
      <c r="EX24" t="b">
        <f t="shared" ca="1" si="516"/>
        <v>0</v>
      </c>
      <c r="EY24" t="str">
        <f t="shared" ca="1" si="517"/>
        <v>ÿ</v>
      </c>
      <c r="EZ24">
        <f t="shared" ca="1" si="518"/>
        <v>1048576</v>
      </c>
      <c r="FA24" t="e">
        <f t="shared" ca="1" si="519"/>
        <v>#N/A</v>
      </c>
      <c r="FB24" s="4" t="str">
        <f t="shared" ca="1" si="520"/>
        <v/>
      </c>
      <c r="FD24" s="6" t="str">
        <f>IF('Analyse Plan de Gamme'!$BR24=0,N_D,'Analyse Plan de Gamme'!$BR24)</f>
        <v xml:space="preserve"> ... </v>
      </c>
      <c r="FE24" t="b">
        <f>ISNA(MATCH(FD24,FD$1:FD23,0))</f>
        <v>0</v>
      </c>
      <c r="FF24" t="e">
        <f t="shared" ca="1" si="521"/>
        <v>#N/A</v>
      </c>
      <c r="FG24" t="e">
        <f t="shared" ca="1" si="522"/>
        <v>#N/A</v>
      </c>
      <c r="FH24" t="b">
        <f t="shared" ca="1" si="523"/>
        <v>0</v>
      </c>
      <c r="FI24" t="str">
        <f t="shared" ca="1" si="524"/>
        <v>ÿ</v>
      </c>
      <c r="FJ24">
        <f t="shared" ca="1" si="525"/>
        <v>1048576</v>
      </c>
      <c r="FK24" t="e">
        <f t="shared" ca="1" si="526"/>
        <v>#N/A</v>
      </c>
      <c r="FL24" s="4" t="str">
        <f t="shared" ca="1" si="527"/>
        <v/>
      </c>
      <c r="FN24" s="6" t="str">
        <f>IF('Analyse Plan de Gamme'!$BT24=0,N_D,'Analyse Plan de Gamme'!$BT24)</f>
        <v xml:space="preserve"> ... </v>
      </c>
      <c r="FO24" t="b">
        <f>ISNA(MATCH(FN24,FN$1:FN23,0))</f>
        <v>0</v>
      </c>
      <c r="FP24" t="e">
        <f t="shared" ca="1" si="528"/>
        <v>#N/A</v>
      </c>
      <c r="FQ24" t="e">
        <f t="shared" ca="1" si="529"/>
        <v>#N/A</v>
      </c>
      <c r="FR24" t="b">
        <f t="shared" ca="1" si="530"/>
        <v>0</v>
      </c>
      <c r="FS24" t="str">
        <f t="shared" ca="1" si="531"/>
        <v>ÿ</v>
      </c>
      <c r="FT24">
        <f t="shared" ca="1" si="532"/>
        <v>1048576</v>
      </c>
      <c r="FU24" t="e">
        <f t="shared" ca="1" si="533"/>
        <v>#N/A</v>
      </c>
      <c r="FV24" s="4" t="str">
        <f t="shared" ca="1" si="534"/>
        <v/>
      </c>
      <c r="FX24" s="6" t="str">
        <f>IF('Analyse Plan de Gamme'!$BU24=0,N_D,'Analyse Plan de Gamme'!$BU24)</f>
        <v xml:space="preserve"> ... </v>
      </c>
      <c r="FY24" t="b">
        <f>ISNA(MATCH(FX24,FX$1:FX23,0))</f>
        <v>0</v>
      </c>
      <c r="FZ24" t="e">
        <f t="shared" ca="1" si="535"/>
        <v>#N/A</v>
      </c>
      <c r="GA24" t="str">
        <f t="shared" ca="1" si="536"/>
        <v>L114C181:L1048576C181</v>
      </c>
      <c r="GB24" t="b">
        <f t="shared" ca="1" si="537"/>
        <v>0</v>
      </c>
      <c r="GC24" t="str">
        <f t="shared" ca="1" si="538"/>
        <v>ÿ</v>
      </c>
      <c r="GD24">
        <f t="shared" ca="1" si="539"/>
        <v>1048576</v>
      </c>
      <c r="GE24" t="e">
        <f t="shared" ca="1" si="540"/>
        <v>#N/A</v>
      </c>
      <c r="GF24" s="4" t="str">
        <f t="shared" ca="1" si="541"/>
        <v/>
      </c>
      <c r="GH24" s="6" t="str">
        <f>IF('Analyse Plan de Gamme'!$BW24=0,N_D,'Analyse Plan de Gamme'!$BW24)</f>
        <v xml:space="preserve"> ... </v>
      </c>
      <c r="GI24" t="b">
        <f>ISNA(MATCH(GH24,GH$1:GH23,0))</f>
        <v>0</v>
      </c>
      <c r="GJ24" t="e">
        <f t="shared" ca="1" si="542"/>
        <v>#N/A</v>
      </c>
      <c r="GK24" t="e">
        <f t="shared" ca="1" si="543"/>
        <v>#N/A</v>
      </c>
      <c r="GL24" t="b">
        <f t="shared" ca="1" si="544"/>
        <v>0</v>
      </c>
      <c r="GM24" t="str">
        <f t="shared" ca="1" si="545"/>
        <v>ÿ</v>
      </c>
      <c r="GN24">
        <f t="shared" ca="1" si="546"/>
        <v>1048576</v>
      </c>
      <c r="GO24" t="e">
        <f t="shared" ca="1" si="547"/>
        <v>#N/A</v>
      </c>
      <c r="GP24" s="4" t="str">
        <f t="shared" ca="1" si="548"/>
        <v/>
      </c>
      <c r="GR24" s="6" t="str">
        <f>IF('Analyse Plan de Gamme'!$BX24=0,N_D,'Analyse Plan de Gamme'!$BX24)</f>
        <v xml:space="preserve"> ... </v>
      </c>
      <c r="GS24" t="b">
        <f>ISNA(MATCH(GR24,GR$1:GR23,0))</f>
        <v>0</v>
      </c>
      <c r="GT24" t="e">
        <f t="shared" ca="1" si="549"/>
        <v>#N/A</v>
      </c>
      <c r="GU24" t="e">
        <f t="shared" ca="1" si="550"/>
        <v>#N/A</v>
      </c>
      <c r="GV24" t="b">
        <f t="shared" ca="1" si="551"/>
        <v>0</v>
      </c>
      <c r="GW24" t="str">
        <f t="shared" ca="1" si="552"/>
        <v>ÿ</v>
      </c>
      <c r="GX24">
        <f t="shared" ca="1" si="553"/>
        <v>1048576</v>
      </c>
      <c r="GY24" t="e">
        <f t="shared" ca="1" si="554"/>
        <v>#N/A</v>
      </c>
      <c r="GZ24" s="4" t="str">
        <f t="shared" ca="1" si="555"/>
        <v/>
      </c>
      <c r="HG24" s="44">
        <f>'Analyse Plan de Gamme'!$K24</f>
        <v>0</v>
      </c>
      <c r="HH24" s="44">
        <f>'Analyse Plan de Gamme'!$L24</f>
        <v>0</v>
      </c>
      <c r="HI24" s="50">
        <f t="shared" si="395"/>
        <v>0.70000000000000007</v>
      </c>
      <c r="HK24" t="b">
        <f>ABS('Analyse Plan de Gamme'!$C24)&gt;1</f>
        <v>0</v>
      </c>
      <c r="HL24" s="43">
        <f t="shared" ca="1" si="192"/>
        <v>2.3999999999999998E-3</v>
      </c>
      <c r="HM24" t="b">
        <f ca="1">AND(ISNA(MATCH(HL24,HL$1:HL23,0)),HL24&gt;1,$HK24)</f>
        <v>0</v>
      </c>
      <c r="HN24" t="e">
        <f t="shared" ca="1" si="556"/>
        <v>#N/A</v>
      </c>
      <c r="HO24" t="e">
        <f t="shared" ca="1" si="557"/>
        <v>#N/A</v>
      </c>
      <c r="HP24" t="b">
        <f t="shared" ca="1" si="558"/>
        <v>0</v>
      </c>
      <c r="HQ24" t="str">
        <f t="shared" ca="1" si="559"/>
        <v>ÿ</v>
      </c>
      <c r="HR24">
        <f t="shared" ca="1" si="560"/>
        <v>1048576</v>
      </c>
      <c r="HS24" t="e">
        <f t="shared" ca="1" si="561"/>
        <v>#N/A</v>
      </c>
      <c r="HT24" s="4" t="str">
        <f t="shared" ca="1" si="562"/>
        <v/>
      </c>
      <c r="HU24">
        <f ca="1">SUM($HT$10:$HT24)</f>
        <v>3926000.0154999997</v>
      </c>
      <c r="HV24" s="45">
        <f t="shared" ca="1" si="196"/>
        <v>1</v>
      </c>
      <c r="HW24" t="b">
        <f t="shared" ca="1" si="396"/>
        <v>0</v>
      </c>
      <c r="HX24" t="b">
        <f t="shared" ca="1" si="197"/>
        <v>0</v>
      </c>
      <c r="ID24" s="60" t="b">
        <f>IF($HK24,'Analyse Plan de Gamme'!$K24)</f>
        <v>0</v>
      </c>
      <c r="IE24" t="b">
        <f>IF($HK24,'Analyse Plan de Gamme'!$L24)</f>
        <v>0</v>
      </c>
      <c r="IF24" s="52" t="b">
        <f t="shared" si="563"/>
        <v>0</v>
      </c>
      <c r="IG24" t="b">
        <f>ISNA(MATCH(IF24,IF$1:IF23,0))</f>
        <v>0</v>
      </c>
      <c r="IH24" t="e">
        <f t="shared" ca="1" si="564"/>
        <v>#N/A</v>
      </c>
      <c r="II24" t="e">
        <f t="shared" ca="1" si="565"/>
        <v>#N/A</v>
      </c>
      <c r="IJ24" t="b">
        <f t="shared" ca="1" si="566"/>
        <v>0</v>
      </c>
      <c r="IK24" t="str">
        <f t="shared" ca="1" si="567"/>
        <v>ÿ</v>
      </c>
      <c r="IL24">
        <f t="shared" ca="1" si="568"/>
        <v>0</v>
      </c>
      <c r="IM24">
        <f t="shared" ca="1" si="569"/>
        <v>0</v>
      </c>
      <c r="IN24" s="54">
        <f t="shared" ca="1" si="570"/>
        <v>2.3999999999999998E-3</v>
      </c>
      <c r="IO24">
        <f t="shared" ca="1" si="571"/>
        <v>1048576</v>
      </c>
      <c r="IP24" t="e">
        <f t="shared" ca="1" si="572"/>
        <v>#N/A</v>
      </c>
      <c r="IQ24" t="str">
        <f t="shared" ca="1" si="573"/>
        <v/>
      </c>
      <c r="IR24" t="str">
        <f t="shared" ca="1" si="574"/>
        <v/>
      </c>
      <c r="IZ24" s="52" t="b">
        <f t="shared" si="575"/>
        <v>0</v>
      </c>
      <c r="JA24" t="b">
        <f>ISNA(MATCH(IZ24,IZ$1:IZ23,0))</f>
        <v>0</v>
      </c>
      <c r="JB24" t="e">
        <f t="shared" ca="1" si="576"/>
        <v>#N/A</v>
      </c>
      <c r="JC24" t="e">
        <f t="shared" ca="1" si="577"/>
        <v>#N/A</v>
      </c>
      <c r="JD24" t="b">
        <f t="shared" ca="1" si="578"/>
        <v>0</v>
      </c>
      <c r="JE24" t="str">
        <f t="shared" ca="1" si="579"/>
        <v>ÿ</v>
      </c>
      <c r="JF24">
        <f t="shared" ca="1" si="580"/>
        <v>0</v>
      </c>
      <c r="JG24">
        <f t="shared" ca="1" si="581"/>
        <v>0</v>
      </c>
      <c r="JH24" s="54">
        <f t="shared" ca="1" si="582"/>
        <v>2.3999999999999998E-3</v>
      </c>
      <c r="JI24">
        <f t="shared" ca="1" si="583"/>
        <v>1048576</v>
      </c>
      <c r="JJ24" t="e">
        <f t="shared" ca="1" si="584"/>
        <v>#N/A</v>
      </c>
      <c r="JK24" t="str">
        <f t="shared" ca="1" si="585"/>
        <v/>
      </c>
      <c r="JL24" t="str">
        <f t="shared" ca="1" si="586"/>
        <v/>
      </c>
      <c r="JT24" s="52" t="b">
        <f t="shared" si="587"/>
        <v>0</v>
      </c>
      <c r="JU24" t="b">
        <f>ISNA(MATCH(JT24,JT$1:JT23,0))</f>
        <v>0</v>
      </c>
      <c r="JV24" t="e">
        <f t="shared" ca="1" si="588"/>
        <v>#N/A</v>
      </c>
      <c r="JW24" t="e">
        <f t="shared" ca="1" si="589"/>
        <v>#N/A</v>
      </c>
      <c r="JX24" t="b">
        <f t="shared" ca="1" si="590"/>
        <v>0</v>
      </c>
      <c r="JY24" t="str">
        <f t="shared" ca="1" si="591"/>
        <v>ÿ</v>
      </c>
      <c r="JZ24">
        <f t="shared" ca="1" si="592"/>
        <v>0</v>
      </c>
      <c r="KA24">
        <f t="shared" ca="1" si="593"/>
        <v>0</v>
      </c>
      <c r="KB24" s="54">
        <f t="shared" ca="1" si="594"/>
        <v>2.3999999999999998E-3</v>
      </c>
      <c r="KC24">
        <f t="shared" ca="1" si="595"/>
        <v>1048576</v>
      </c>
      <c r="KD24" t="e">
        <f t="shared" ca="1" si="596"/>
        <v>#N/A</v>
      </c>
      <c r="KE24" t="str">
        <f t="shared" ca="1" si="597"/>
        <v/>
      </c>
      <c r="KF24" t="str">
        <f t="shared" ca="1" si="598"/>
        <v/>
      </c>
      <c r="KN24" s="52" t="b">
        <f t="shared" si="599"/>
        <v>0</v>
      </c>
      <c r="KO24" t="b">
        <f>ISNA(MATCH(KN24,KN$1:KN23,0))</f>
        <v>0</v>
      </c>
      <c r="KP24" t="e">
        <f t="shared" ca="1" si="600"/>
        <v>#N/A</v>
      </c>
      <c r="KQ24" t="e">
        <f t="shared" ca="1" si="601"/>
        <v>#N/A</v>
      </c>
      <c r="KR24" t="b">
        <f t="shared" ca="1" si="602"/>
        <v>0</v>
      </c>
      <c r="KS24" t="str">
        <f t="shared" ca="1" si="603"/>
        <v>ÿ</v>
      </c>
      <c r="KT24">
        <f t="shared" ca="1" si="604"/>
        <v>0</v>
      </c>
      <c r="KU24">
        <f t="shared" ca="1" si="605"/>
        <v>0</v>
      </c>
      <c r="KV24" s="54">
        <f t="shared" ca="1" si="606"/>
        <v>2.3999999999999998E-3</v>
      </c>
      <c r="KW24">
        <f t="shared" ca="1" si="607"/>
        <v>1048576</v>
      </c>
      <c r="KX24" t="e">
        <f t="shared" ca="1" si="608"/>
        <v>#N/A</v>
      </c>
      <c r="KY24" t="str">
        <f t="shared" ca="1" si="609"/>
        <v/>
      </c>
      <c r="KZ24" t="str">
        <f t="shared" ca="1" si="610"/>
        <v/>
      </c>
      <c r="LH24" s="52" t="b">
        <f t="shared" si="219"/>
        <v>0</v>
      </c>
      <c r="LI24" t="b">
        <f>ISNA(MATCH(LH24,LH$1:LH23,0))</f>
        <v>0</v>
      </c>
      <c r="LJ24" t="e">
        <f t="shared" ca="1" si="220"/>
        <v>#N/A</v>
      </c>
      <c r="LK24" t="e">
        <f t="shared" ca="1" si="221"/>
        <v>#N/A</v>
      </c>
      <c r="LL24" t="b">
        <f t="shared" ca="1" si="222"/>
        <v>0</v>
      </c>
      <c r="LM24" t="str">
        <f t="shared" ca="1" si="223"/>
        <v>ÿ</v>
      </c>
      <c r="LN24">
        <f t="shared" ca="1" si="224"/>
        <v>0</v>
      </c>
      <c r="LO24">
        <f t="shared" ca="1" si="225"/>
        <v>0</v>
      </c>
      <c r="LP24" s="54">
        <f t="shared" ca="1" si="226"/>
        <v>2.3999999999999998E-3</v>
      </c>
      <c r="LQ24">
        <f t="shared" ca="1" si="227"/>
        <v>1048576</v>
      </c>
      <c r="LR24" t="e">
        <f t="shared" ca="1" si="228"/>
        <v>#N/A</v>
      </c>
      <c r="LS24" t="str">
        <f t="shared" ca="1" si="611"/>
        <v/>
      </c>
      <c r="LT24" t="str">
        <f t="shared" ca="1" si="230"/>
        <v/>
      </c>
      <c r="MB24" s="52" t="b">
        <f t="shared" si="154"/>
        <v>0</v>
      </c>
      <c r="MC24" t="b">
        <f>ISNA(MATCH(MB24,MB$1:MB23,0))</f>
        <v>0</v>
      </c>
      <c r="MD24" t="e">
        <f t="shared" ca="1" si="231"/>
        <v>#N/A</v>
      </c>
      <c r="ME24" t="e">
        <f t="shared" ca="1" si="232"/>
        <v>#N/A</v>
      </c>
      <c r="MF24" t="b">
        <f t="shared" ca="1" si="233"/>
        <v>0</v>
      </c>
      <c r="MG24" t="str">
        <f t="shared" ca="1" si="234"/>
        <v>ÿ</v>
      </c>
      <c r="MH24">
        <f t="shared" ca="1" si="235"/>
        <v>0</v>
      </c>
      <c r="MI24">
        <f t="shared" ca="1" si="236"/>
        <v>0</v>
      </c>
      <c r="MJ24" s="54">
        <f t="shared" ca="1" si="237"/>
        <v>2.3999999999999998E-3</v>
      </c>
      <c r="MK24">
        <f t="shared" ca="1" si="238"/>
        <v>1048576</v>
      </c>
      <c r="ML24" t="e">
        <f t="shared" ca="1" si="239"/>
        <v>#N/A</v>
      </c>
      <c r="MM24" t="str">
        <f t="shared" ca="1" si="612"/>
        <v/>
      </c>
      <c r="MN24" t="str">
        <f t="shared" ca="1" si="241"/>
        <v/>
      </c>
      <c r="MV24" s="52" t="b">
        <f t="shared" si="155"/>
        <v>0</v>
      </c>
      <c r="MW24" t="b">
        <f>ISNA(MATCH(MV24,MV$1:MV23,0))</f>
        <v>0</v>
      </c>
      <c r="MX24" t="e">
        <f t="shared" ca="1" si="242"/>
        <v>#N/A</v>
      </c>
      <c r="MY24" t="e">
        <f t="shared" ca="1" si="243"/>
        <v>#N/A</v>
      </c>
      <c r="MZ24" t="b">
        <f t="shared" ca="1" si="244"/>
        <v>0</v>
      </c>
      <c r="NA24" t="str">
        <f t="shared" ca="1" si="245"/>
        <v>ÿ</v>
      </c>
      <c r="NB24">
        <f t="shared" ca="1" si="246"/>
        <v>0</v>
      </c>
      <c r="NC24">
        <f t="shared" ca="1" si="247"/>
        <v>0</v>
      </c>
      <c r="ND24" s="54">
        <f t="shared" ca="1" si="248"/>
        <v>2.3999999999999998E-3</v>
      </c>
      <c r="NE24">
        <f t="shared" ca="1" si="249"/>
        <v>1048576</v>
      </c>
      <c r="NF24" t="e">
        <f t="shared" ca="1" si="250"/>
        <v>#N/A</v>
      </c>
      <c r="NG24" t="str">
        <f t="shared" ca="1" si="613"/>
        <v/>
      </c>
      <c r="NH24" t="str">
        <f t="shared" ca="1" si="252"/>
        <v/>
      </c>
      <c r="NP24" s="52" t="b">
        <f t="shared" si="156"/>
        <v>0</v>
      </c>
      <c r="NQ24" t="b">
        <f>ISNA(MATCH(NP24,NP$1:NP23,0))</f>
        <v>0</v>
      </c>
      <c r="NR24" t="e">
        <f t="shared" ca="1" si="253"/>
        <v>#N/A</v>
      </c>
      <c r="NS24" t="e">
        <f t="shared" ca="1" si="254"/>
        <v>#N/A</v>
      </c>
      <c r="NT24" t="b">
        <f t="shared" ca="1" si="255"/>
        <v>0</v>
      </c>
      <c r="NU24" t="str">
        <f t="shared" ca="1" si="256"/>
        <v>ÿ</v>
      </c>
      <c r="NV24">
        <f t="shared" ca="1" si="257"/>
        <v>0</v>
      </c>
      <c r="NW24">
        <f t="shared" ca="1" si="258"/>
        <v>0</v>
      </c>
      <c r="NX24" s="54">
        <f t="shared" ca="1" si="259"/>
        <v>2.3999999999999998E-3</v>
      </c>
      <c r="NY24">
        <f t="shared" ca="1" si="260"/>
        <v>1048576</v>
      </c>
      <c r="NZ24" t="e">
        <f t="shared" ca="1" si="261"/>
        <v>#N/A</v>
      </c>
      <c r="OA24" t="str">
        <f t="shared" ca="1" si="614"/>
        <v/>
      </c>
      <c r="OB24" t="str">
        <f t="shared" ca="1" si="263"/>
        <v/>
      </c>
      <c r="OJ24" s="52" t="b">
        <f t="shared" si="157"/>
        <v>0</v>
      </c>
      <c r="OK24" t="b">
        <f>ISNA(MATCH(OJ24,OJ$1:OJ23,0))</f>
        <v>0</v>
      </c>
      <c r="OL24" t="e">
        <f t="shared" ca="1" si="264"/>
        <v>#N/A</v>
      </c>
      <c r="OM24" t="e">
        <f t="shared" ca="1" si="265"/>
        <v>#N/A</v>
      </c>
      <c r="ON24" t="b">
        <f t="shared" ca="1" si="266"/>
        <v>0</v>
      </c>
      <c r="OO24" t="str">
        <f t="shared" ca="1" si="267"/>
        <v>ÿ</v>
      </c>
      <c r="OP24">
        <f t="shared" ca="1" si="268"/>
        <v>0</v>
      </c>
      <c r="OQ24">
        <f t="shared" ca="1" si="269"/>
        <v>0</v>
      </c>
      <c r="OR24" s="54">
        <f t="shared" ca="1" si="270"/>
        <v>2.3999999999999998E-3</v>
      </c>
      <c r="OS24">
        <f t="shared" ca="1" si="271"/>
        <v>1048576</v>
      </c>
      <c r="OT24" t="e">
        <f t="shared" ca="1" si="272"/>
        <v>#N/A</v>
      </c>
      <c r="OU24" t="str">
        <f t="shared" ca="1" si="615"/>
        <v/>
      </c>
      <c r="OV24" t="str">
        <f t="shared" ca="1" si="274"/>
        <v/>
      </c>
      <c r="PD24" s="52" t="b">
        <f t="shared" si="158"/>
        <v>0</v>
      </c>
      <c r="PE24" t="b">
        <f>ISNA(MATCH(PD24,PD$1:PD23,0))</f>
        <v>0</v>
      </c>
      <c r="PF24" t="e">
        <f t="shared" ca="1" si="275"/>
        <v>#N/A</v>
      </c>
      <c r="PG24" t="e">
        <f t="shared" ca="1" si="276"/>
        <v>#N/A</v>
      </c>
      <c r="PH24" t="b">
        <f t="shared" ca="1" si="277"/>
        <v>0</v>
      </c>
      <c r="PI24" t="str">
        <f t="shared" ca="1" si="278"/>
        <v>ÿ</v>
      </c>
      <c r="PJ24">
        <f t="shared" ca="1" si="279"/>
        <v>0</v>
      </c>
      <c r="PK24">
        <f t="shared" ca="1" si="280"/>
        <v>0</v>
      </c>
      <c r="PL24" s="54">
        <f t="shared" ca="1" si="281"/>
        <v>2.3999999999999998E-3</v>
      </c>
      <c r="PM24">
        <f t="shared" ca="1" si="282"/>
        <v>1048576</v>
      </c>
      <c r="PN24" t="e">
        <f t="shared" ca="1" si="283"/>
        <v>#N/A</v>
      </c>
      <c r="PO24" t="str">
        <f t="shared" ca="1" si="616"/>
        <v/>
      </c>
      <c r="PP24" t="str">
        <f t="shared" ca="1" si="285"/>
        <v/>
      </c>
      <c r="PX24" s="52" t="b">
        <f t="shared" si="159"/>
        <v>0</v>
      </c>
      <c r="PY24" t="b">
        <f>ISNA(MATCH(PX24,PX$1:PX23,0))</f>
        <v>0</v>
      </c>
      <c r="PZ24" t="e">
        <f t="shared" ca="1" si="286"/>
        <v>#N/A</v>
      </c>
      <c r="QA24" t="e">
        <f t="shared" ca="1" si="287"/>
        <v>#N/A</v>
      </c>
      <c r="QB24" t="b">
        <f t="shared" ca="1" si="288"/>
        <v>0</v>
      </c>
      <c r="QC24" t="str">
        <f t="shared" ca="1" si="289"/>
        <v>ÿ</v>
      </c>
      <c r="QD24">
        <f t="shared" ca="1" si="290"/>
        <v>0</v>
      </c>
      <c r="QE24">
        <f t="shared" ca="1" si="291"/>
        <v>0</v>
      </c>
      <c r="QF24" s="54">
        <f t="shared" ca="1" si="292"/>
        <v>2.3999999999999998E-3</v>
      </c>
      <c r="QG24">
        <f t="shared" ca="1" si="293"/>
        <v>1048576</v>
      </c>
      <c r="QH24" t="e">
        <f t="shared" ca="1" si="294"/>
        <v>#N/A</v>
      </c>
      <c r="QI24" t="str">
        <f t="shared" ca="1" si="617"/>
        <v/>
      </c>
      <c r="QJ24" t="str">
        <f t="shared" ca="1" si="296"/>
        <v/>
      </c>
      <c r="QR24" s="52" t="b">
        <f t="shared" si="160"/>
        <v>0</v>
      </c>
      <c r="QS24" t="b">
        <f>ISNA(MATCH(QR24,QR$1:QR23,0))</f>
        <v>0</v>
      </c>
      <c r="QT24" t="e">
        <f t="shared" ca="1" si="297"/>
        <v>#N/A</v>
      </c>
      <c r="QU24" t="e">
        <f t="shared" ca="1" si="298"/>
        <v>#N/A</v>
      </c>
      <c r="QV24" t="b">
        <f t="shared" ca="1" si="299"/>
        <v>0</v>
      </c>
      <c r="QW24" t="str">
        <f t="shared" ca="1" si="300"/>
        <v>ÿ</v>
      </c>
      <c r="QX24">
        <f t="shared" ca="1" si="301"/>
        <v>0</v>
      </c>
      <c r="QY24">
        <f t="shared" ca="1" si="302"/>
        <v>0</v>
      </c>
      <c r="QZ24" s="54">
        <f t="shared" ca="1" si="303"/>
        <v>2.3999999999999998E-3</v>
      </c>
      <c r="RA24">
        <f t="shared" ca="1" si="304"/>
        <v>1048576</v>
      </c>
      <c r="RB24" t="e">
        <f t="shared" ca="1" si="305"/>
        <v>#N/A</v>
      </c>
      <c r="RC24" t="str">
        <f t="shared" ca="1" si="618"/>
        <v/>
      </c>
      <c r="RD24" t="str">
        <f t="shared" ca="1" si="307"/>
        <v/>
      </c>
      <c r="RL24" s="52" t="b">
        <f t="shared" si="161"/>
        <v>0</v>
      </c>
      <c r="RM24" t="b">
        <f>ISNA(MATCH(RL24,RL$1:RL23,0))</f>
        <v>0</v>
      </c>
      <c r="RN24" t="e">
        <f t="shared" ca="1" si="308"/>
        <v>#N/A</v>
      </c>
      <c r="RO24" t="e">
        <f t="shared" ca="1" si="309"/>
        <v>#N/A</v>
      </c>
      <c r="RP24" t="b">
        <f t="shared" ca="1" si="310"/>
        <v>0</v>
      </c>
      <c r="RQ24" t="str">
        <f t="shared" ca="1" si="311"/>
        <v>ÿ</v>
      </c>
      <c r="RR24">
        <f t="shared" ca="1" si="312"/>
        <v>0</v>
      </c>
      <c r="RS24">
        <f t="shared" ca="1" si="313"/>
        <v>0</v>
      </c>
      <c r="RT24" s="54">
        <f t="shared" ca="1" si="314"/>
        <v>2.3999999999999998E-3</v>
      </c>
      <c r="RU24">
        <f t="shared" ca="1" si="315"/>
        <v>1048576</v>
      </c>
      <c r="RV24" t="e">
        <f t="shared" ca="1" si="316"/>
        <v>#N/A</v>
      </c>
      <c r="RW24" t="str">
        <f t="shared" ca="1" si="619"/>
        <v/>
      </c>
      <c r="RX24" t="str">
        <f t="shared" ca="1" si="318"/>
        <v/>
      </c>
      <c r="SF24" s="52" t="b">
        <f t="shared" si="162"/>
        <v>0</v>
      </c>
      <c r="SG24" t="b">
        <f>ISNA(MATCH(SF24,SF$1:SF23,0))</f>
        <v>0</v>
      </c>
      <c r="SH24" t="e">
        <f t="shared" ca="1" si="319"/>
        <v>#N/A</v>
      </c>
      <c r="SI24" t="e">
        <f t="shared" ca="1" si="320"/>
        <v>#N/A</v>
      </c>
      <c r="SJ24" t="b">
        <f t="shared" ca="1" si="321"/>
        <v>0</v>
      </c>
      <c r="SK24" t="str">
        <f t="shared" ca="1" si="322"/>
        <v>ÿ</v>
      </c>
      <c r="SL24">
        <f t="shared" ca="1" si="323"/>
        <v>0</v>
      </c>
      <c r="SM24">
        <f t="shared" ca="1" si="324"/>
        <v>0</v>
      </c>
      <c r="SN24" s="54">
        <f t="shared" ca="1" si="325"/>
        <v>2.3999999999999998E-3</v>
      </c>
      <c r="SO24">
        <f t="shared" ca="1" si="326"/>
        <v>1048576</v>
      </c>
      <c r="SP24" t="e">
        <f t="shared" ca="1" si="327"/>
        <v>#N/A</v>
      </c>
      <c r="SQ24" t="str">
        <f t="shared" ca="1" si="620"/>
        <v/>
      </c>
      <c r="SR24" t="str">
        <f t="shared" ca="1" si="329"/>
        <v/>
      </c>
      <c r="SZ24" s="52" t="b">
        <f t="shared" si="163"/>
        <v>0</v>
      </c>
      <c r="TA24" t="b">
        <f>ISNA(MATCH(SZ24,SZ$1:SZ23,0))</f>
        <v>0</v>
      </c>
      <c r="TB24" t="e">
        <f t="shared" ca="1" si="330"/>
        <v>#N/A</v>
      </c>
      <c r="TC24" t="e">
        <f t="shared" ca="1" si="331"/>
        <v>#N/A</v>
      </c>
      <c r="TD24" t="b">
        <f t="shared" ca="1" si="332"/>
        <v>0</v>
      </c>
      <c r="TE24" t="str">
        <f t="shared" ca="1" si="333"/>
        <v>ÿ</v>
      </c>
      <c r="TF24">
        <f t="shared" ca="1" si="334"/>
        <v>0</v>
      </c>
      <c r="TG24">
        <f t="shared" ca="1" si="335"/>
        <v>0</v>
      </c>
      <c r="TH24" s="54">
        <f t="shared" ca="1" si="336"/>
        <v>2.3999999999999998E-3</v>
      </c>
      <c r="TI24">
        <f t="shared" ca="1" si="337"/>
        <v>1048576</v>
      </c>
      <c r="TJ24" t="e">
        <f t="shared" ca="1" si="338"/>
        <v>#N/A</v>
      </c>
      <c r="TK24" t="str">
        <f t="shared" ca="1" si="621"/>
        <v/>
      </c>
      <c r="TL24" t="str">
        <f t="shared" ca="1" si="340"/>
        <v/>
      </c>
      <c r="TT24" s="52" t="b">
        <f t="shared" si="164"/>
        <v>0</v>
      </c>
      <c r="TU24" t="b">
        <f>ISNA(MATCH(TT24,TT$1:TT23,0))</f>
        <v>0</v>
      </c>
      <c r="TV24" t="e">
        <f t="shared" ca="1" si="341"/>
        <v>#N/A</v>
      </c>
      <c r="TW24" t="e">
        <f t="shared" ca="1" si="342"/>
        <v>#N/A</v>
      </c>
      <c r="TX24" t="b">
        <f t="shared" ca="1" si="343"/>
        <v>0</v>
      </c>
      <c r="TY24" t="str">
        <f t="shared" ca="1" si="344"/>
        <v>ÿ</v>
      </c>
      <c r="TZ24">
        <f t="shared" ca="1" si="345"/>
        <v>0</v>
      </c>
      <c r="UA24">
        <f t="shared" ca="1" si="346"/>
        <v>0</v>
      </c>
      <c r="UB24" s="54">
        <f t="shared" ca="1" si="347"/>
        <v>2.3999999999999998E-3</v>
      </c>
      <c r="UC24">
        <f t="shared" ca="1" si="348"/>
        <v>1048576</v>
      </c>
      <c r="UD24" t="e">
        <f t="shared" ca="1" si="349"/>
        <v>#N/A</v>
      </c>
      <c r="UE24" t="str">
        <f t="shared" ca="1" si="622"/>
        <v/>
      </c>
      <c r="UF24" t="str">
        <f t="shared" ca="1" si="351"/>
        <v/>
      </c>
      <c r="UN24" s="52" t="b">
        <f t="shared" si="165"/>
        <v>0</v>
      </c>
      <c r="UO24" t="b">
        <f>ISNA(MATCH(UN24,UN$1:UN23,0))</f>
        <v>0</v>
      </c>
      <c r="UP24" t="e">
        <f t="shared" ca="1" si="352"/>
        <v>#N/A</v>
      </c>
      <c r="UQ24" t="e">
        <f t="shared" ca="1" si="353"/>
        <v>#N/A</v>
      </c>
      <c r="UR24" t="b">
        <f t="shared" ca="1" si="354"/>
        <v>0</v>
      </c>
      <c r="US24" t="str">
        <f t="shared" ca="1" si="355"/>
        <v>ÿ</v>
      </c>
      <c r="UT24">
        <f t="shared" ca="1" si="356"/>
        <v>0</v>
      </c>
      <c r="UU24">
        <f t="shared" ca="1" si="357"/>
        <v>0</v>
      </c>
      <c r="UV24" s="54">
        <f t="shared" ca="1" si="358"/>
        <v>2.3999999999999998E-3</v>
      </c>
      <c r="UW24">
        <f t="shared" ca="1" si="359"/>
        <v>1048576</v>
      </c>
      <c r="UX24" t="e">
        <f t="shared" ca="1" si="360"/>
        <v>#N/A</v>
      </c>
      <c r="UY24" t="str">
        <f t="shared" ca="1" si="623"/>
        <v/>
      </c>
      <c r="UZ24" t="str">
        <f t="shared" ca="1" si="362"/>
        <v/>
      </c>
      <c r="VH24" s="52" t="b">
        <f t="shared" si="166"/>
        <v>0</v>
      </c>
      <c r="VI24" t="b">
        <f>ISNA(MATCH(VH24,VH$1:VH23,0))</f>
        <v>0</v>
      </c>
      <c r="VJ24" t="e">
        <f t="shared" ca="1" si="363"/>
        <v>#N/A</v>
      </c>
      <c r="VK24" t="e">
        <f t="shared" ca="1" si="364"/>
        <v>#N/A</v>
      </c>
      <c r="VL24" t="b">
        <f t="shared" ca="1" si="365"/>
        <v>0</v>
      </c>
      <c r="VM24" t="str">
        <f t="shared" ca="1" si="366"/>
        <v>ÿ</v>
      </c>
      <c r="VN24">
        <f t="shared" ca="1" si="367"/>
        <v>0</v>
      </c>
      <c r="VO24">
        <f t="shared" ca="1" si="368"/>
        <v>0</v>
      </c>
      <c r="VP24" s="54">
        <f t="shared" ca="1" si="369"/>
        <v>2.3999999999999998E-3</v>
      </c>
      <c r="VQ24">
        <f t="shared" ca="1" si="370"/>
        <v>1048576</v>
      </c>
      <c r="VR24" t="e">
        <f t="shared" ca="1" si="371"/>
        <v>#N/A</v>
      </c>
      <c r="VS24" t="str">
        <f t="shared" ca="1" si="624"/>
        <v/>
      </c>
      <c r="VT24" t="str">
        <f t="shared" ca="1" si="373"/>
        <v/>
      </c>
      <c r="WB24" s="52" t="b">
        <f t="shared" si="167"/>
        <v>0</v>
      </c>
      <c r="WC24" t="b">
        <f>ISNA(MATCH(WB24,WB$1:WB23,0))</f>
        <v>0</v>
      </c>
      <c r="WD24" t="e">
        <f t="shared" ca="1" si="374"/>
        <v>#N/A</v>
      </c>
      <c r="WE24" t="e">
        <f t="shared" ca="1" si="375"/>
        <v>#N/A</v>
      </c>
      <c r="WF24" t="b">
        <f t="shared" ca="1" si="376"/>
        <v>0</v>
      </c>
      <c r="WG24" t="str">
        <f t="shared" ca="1" si="377"/>
        <v>ÿ</v>
      </c>
      <c r="WH24">
        <f t="shared" ca="1" si="378"/>
        <v>0</v>
      </c>
      <c r="WI24">
        <f t="shared" ca="1" si="379"/>
        <v>0</v>
      </c>
      <c r="WJ24" s="54">
        <f t="shared" ca="1" si="380"/>
        <v>2.3999999999999998E-3</v>
      </c>
      <c r="WK24">
        <f t="shared" ca="1" si="381"/>
        <v>1048576</v>
      </c>
      <c r="WL24" t="e">
        <f t="shared" ca="1" si="382"/>
        <v>#N/A</v>
      </c>
      <c r="WM24" t="str">
        <f t="shared" ca="1" si="625"/>
        <v/>
      </c>
      <c r="WN24" t="str">
        <f t="shared" ca="1" si="384"/>
        <v/>
      </c>
      <c r="WV24" s="52" t="b">
        <f t="shared" si="168"/>
        <v>0</v>
      </c>
      <c r="WW24" t="b">
        <f>ISNA(MATCH(WV24,WV$1:WV23,0))</f>
        <v>0</v>
      </c>
      <c r="WX24" t="e">
        <f t="shared" ca="1" si="385"/>
        <v>#N/A</v>
      </c>
      <c r="WY24" t="e">
        <f t="shared" ca="1" si="386"/>
        <v>#N/A</v>
      </c>
      <c r="WZ24" t="b">
        <f t="shared" ca="1" si="387"/>
        <v>0</v>
      </c>
      <c r="XA24" t="str">
        <f t="shared" ca="1" si="388"/>
        <v>ÿ</v>
      </c>
      <c r="XB24">
        <f t="shared" ca="1" si="389"/>
        <v>0</v>
      </c>
      <c r="XC24">
        <f t="shared" ca="1" si="390"/>
        <v>0</v>
      </c>
      <c r="XD24" s="54">
        <f t="shared" ca="1" si="391"/>
        <v>2.3999999999999998E-3</v>
      </c>
      <c r="XE24">
        <f t="shared" ca="1" si="392"/>
        <v>1048576</v>
      </c>
      <c r="XF24" t="e">
        <f t="shared" ca="1" si="393"/>
        <v>#N/A</v>
      </c>
      <c r="XG24" t="str">
        <f t="shared" ca="1" si="626"/>
        <v/>
      </c>
      <c r="XH24" t="str">
        <f t="shared" ca="1" si="169"/>
        <v/>
      </c>
    </row>
    <row r="25" spans="1:632" x14ac:dyDescent="0.3">
      <c r="A25">
        <f t="shared" ca="1" si="170"/>
        <v>15</v>
      </c>
      <c r="J25" s="6" t="str">
        <f>IF('Analyse Plan de Gamme'!$N25=0,N_D,'Analyse Plan de Gamme'!$N25)</f>
        <v xml:space="preserve"> ... </v>
      </c>
      <c r="K25" t="b">
        <f>ISNA(MATCH(J25,J$1:J24,0))</f>
        <v>0</v>
      </c>
      <c r="L25" t="e">
        <f t="shared" ca="1" si="416"/>
        <v>#N/A</v>
      </c>
      <c r="M25" t="e">
        <f t="shared" ca="1" si="417"/>
        <v>#N/A</v>
      </c>
      <c r="N25" t="b">
        <f t="shared" ca="1" si="418"/>
        <v>0</v>
      </c>
      <c r="O25" t="str">
        <f t="shared" ca="1" si="419"/>
        <v>ÿ</v>
      </c>
      <c r="P25">
        <f t="shared" ca="1" si="420"/>
        <v>1048576</v>
      </c>
      <c r="Q25" t="e">
        <f t="shared" ca="1" si="421"/>
        <v>#N/A</v>
      </c>
      <c r="R25" s="4" t="str">
        <f t="shared" ca="1" si="422"/>
        <v/>
      </c>
      <c r="T25" s="6" t="str">
        <f>IF('Analyse Plan de Gamme'!$P25=0,N_D,'Analyse Plan de Gamme'!$P25)</f>
        <v xml:space="preserve"> ... </v>
      </c>
      <c r="U25" t="b">
        <f>ISNA(MATCH(T25,T$1:T24,0))</f>
        <v>0</v>
      </c>
      <c r="V25" t="e">
        <f t="shared" ca="1" si="423"/>
        <v>#N/A</v>
      </c>
      <c r="W25" t="e">
        <f t="shared" ca="1" si="424"/>
        <v>#N/A</v>
      </c>
      <c r="X25" t="b">
        <f t="shared" ca="1" si="425"/>
        <v>0</v>
      </c>
      <c r="Y25" t="str">
        <f t="shared" ca="1" si="426"/>
        <v>ÿ</v>
      </c>
      <c r="Z25">
        <f t="shared" ca="1" si="427"/>
        <v>1048576</v>
      </c>
      <c r="AA25" t="e">
        <f t="shared" ca="1" si="428"/>
        <v>#N/A</v>
      </c>
      <c r="AB25" s="4" t="str">
        <f t="shared" ca="1" si="429"/>
        <v/>
      </c>
      <c r="AD25" s="6" t="str">
        <f>IF('Analyse Plan de Gamme'!$W25=0,N_D,'Analyse Plan de Gamme'!$W25)</f>
        <v xml:space="preserve"> ... </v>
      </c>
      <c r="AE25" t="b">
        <f>ISNA(MATCH(AD25,AD$1:AD24,0))</f>
        <v>0</v>
      </c>
      <c r="AF25" t="e">
        <f t="shared" ca="1" si="430"/>
        <v>#N/A</v>
      </c>
      <c r="AG25" t="e">
        <f t="shared" ca="1" si="431"/>
        <v>#N/A</v>
      </c>
      <c r="AH25" t="b">
        <f t="shared" ca="1" si="432"/>
        <v>0</v>
      </c>
      <c r="AI25" t="str">
        <f t="shared" ca="1" si="433"/>
        <v>ÿ</v>
      </c>
      <c r="AJ25">
        <f t="shared" ca="1" si="434"/>
        <v>1048576</v>
      </c>
      <c r="AK25" t="e">
        <f t="shared" ca="1" si="435"/>
        <v>#N/A</v>
      </c>
      <c r="AL25" s="4" t="str">
        <f t="shared" ca="1" si="436"/>
        <v/>
      </c>
      <c r="AN25" s="6" t="str">
        <f>IF('Analyse Plan de Gamme'!$AH25=0,N_D,'Analyse Plan de Gamme'!$AH25)</f>
        <v xml:space="preserve"> ... </v>
      </c>
      <c r="AO25" t="b">
        <f>ISNA(MATCH(AN25,AN$1:AN24,0))</f>
        <v>0</v>
      </c>
      <c r="AP25" t="e">
        <f t="shared" ca="1" si="437"/>
        <v>#N/A</v>
      </c>
      <c r="AQ25" t="e">
        <f t="shared" ca="1" si="438"/>
        <v>#N/A</v>
      </c>
      <c r="AR25" t="b">
        <f t="shared" ca="1" si="439"/>
        <v>0</v>
      </c>
      <c r="AS25" t="str">
        <f t="shared" ca="1" si="440"/>
        <v>ÿ</v>
      </c>
      <c r="AT25">
        <f t="shared" ca="1" si="441"/>
        <v>1048576</v>
      </c>
      <c r="AU25" t="e">
        <f t="shared" ca="1" si="442"/>
        <v>#N/A</v>
      </c>
      <c r="AV25" s="4" t="str">
        <f t="shared" ca="1" si="443"/>
        <v/>
      </c>
      <c r="AX25" s="6" t="str">
        <f>IF('Analyse Plan de Gamme'!$AT25=0,N_D,'Analyse Plan de Gamme'!$AT25)</f>
        <v xml:space="preserve"> ... </v>
      </c>
      <c r="AY25" t="b">
        <f>ISNA(MATCH(AX25,AX$1:AX24,0))</f>
        <v>0</v>
      </c>
      <c r="AZ25" t="e">
        <f t="shared" ca="1" si="444"/>
        <v>#N/A</v>
      </c>
      <c r="BA25" t="e">
        <f t="shared" ca="1" si="445"/>
        <v>#N/A</v>
      </c>
      <c r="BB25" t="b">
        <f t="shared" ca="1" si="446"/>
        <v>0</v>
      </c>
      <c r="BC25" t="str">
        <f t="shared" ca="1" si="447"/>
        <v>ÿ</v>
      </c>
      <c r="BD25">
        <f t="shared" ca="1" si="448"/>
        <v>1048576</v>
      </c>
      <c r="BE25" t="e">
        <f t="shared" ca="1" si="449"/>
        <v>#N/A</v>
      </c>
      <c r="BF25" s="4" t="str">
        <f t="shared" ca="1" si="450"/>
        <v/>
      </c>
      <c r="BH25" s="6" t="str">
        <f>IF('Analyse Plan de Gamme'!$BF25=0,N_D,'Analyse Plan de Gamme'!$BF25)</f>
        <v xml:space="preserve"> ... </v>
      </c>
      <c r="BI25" t="b">
        <f>ISNA(MATCH(BH25,BH$1:BH24,0))</f>
        <v>0</v>
      </c>
      <c r="BJ25">
        <f t="shared" ca="1" si="451"/>
        <v>111</v>
      </c>
      <c r="BK25" t="str">
        <f t="shared" ca="1" si="452"/>
        <v>L110C61:L1048576C61</v>
      </c>
      <c r="BL25" t="b">
        <f t="shared" ca="1" si="453"/>
        <v>1</v>
      </c>
      <c r="BM25" t="str">
        <f t="shared" ca="1" si="454"/>
        <v>50X50</v>
      </c>
      <c r="BN25">
        <f t="shared" ca="1" si="455"/>
        <v>30</v>
      </c>
      <c r="BO25">
        <f t="shared" ca="1" si="456"/>
        <v>42</v>
      </c>
      <c r="BP25" s="4" t="str">
        <f t="shared" ca="1" si="457"/>
        <v>20X40</v>
      </c>
      <c r="BR25" s="6" t="str">
        <f>IF('Analyse Plan de Gamme'!$BG25=0,N_D,'Analyse Plan de Gamme'!$BG25)</f>
        <v xml:space="preserve"> ... </v>
      </c>
      <c r="BS25" t="b">
        <f>ISNA(MATCH(BR25,BR$1:BR24,0))</f>
        <v>0</v>
      </c>
      <c r="BT25" t="e">
        <f t="shared" ca="1" si="458"/>
        <v>#N/A</v>
      </c>
      <c r="BU25" t="e">
        <f t="shared" ca="1" si="459"/>
        <v>#N/A</v>
      </c>
      <c r="BV25" t="b">
        <f t="shared" ca="1" si="460"/>
        <v>0</v>
      </c>
      <c r="BW25" t="str">
        <f t="shared" ca="1" si="461"/>
        <v>ÿ</v>
      </c>
      <c r="BX25">
        <f t="shared" ca="1" si="462"/>
        <v>1048576</v>
      </c>
      <c r="BY25" t="e">
        <f t="shared" ca="1" si="463"/>
        <v>#N/A</v>
      </c>
      <c r="BZ25" s="4" t="str">
        <f t="shared" ca="1" si="464"/>
        <v/>
      </c>
      <c r="CB25" s="6" t="str">
        <f>IF('Analyse Plan de Gamme'!$BH25=0,N_D,'Analyse Plan de Gamme'!$BH25)</f>
        <v xml:space="preserve"> ... </v>
      </c>
      <c r="CC25" t="b">
        <f>ISNA(MATCH(CB25,CB$1:CB24,0))</f>
        <v>0</v>
      </c>
      <c r="CD25">
        <f t="shared" ca="1" si="465"/>
        <v>116</v>
      </c>
      <c r="CE25" t="str">
        <f t="shared" ca="1" si="466"/>
        <v>L116C81:L1048576C81</v>
      </c>
      <c r="CF25" t="b">
        <f t="shared" ca="1" si="467"/>
        <v>1</v>
      </c>
      <c r="CG25" t="str">
        <f t="shared" ca="1" si="468"/>
        <v>TISSE</v>
      </c>
      <c r="CH25">
        <f t="shared" ca="1" si="469"/>
        <v>19</v>
      </c>
      <c r="CI25">
        <f t="shared" ca="1" si="470"/>
        <v>29</v>
      </c>
      <c r="CJ25" s="4" t="str">
        <f t="shared" ca="1" si="471"/>
        <v>PAYSAGE</v>
      </c>
      <c r="CL25" s="6" t="str">
        <f>IF('Analyse Plan de Gamme'!$BJ25=0,N_D,'Analyse Plan de Gamme'!$BJ25)</f>
        <v xml:space="preserve"> ... </v>
      </c>
      <c r="CM25" t="b">
        <f>ISNA(MATCH(CL25,CL$1:CL24,0))</f>
        <v>0</v>
      </c>
      <c r="CN25" t="e">
        <f t="shared" ca="1" si="472"/>
        <v>#N/A</v>
      </c>
      <c r="CO25" t="e">
        <f t="shared" ca="1" si="473"/>
        <v>#N/A</v>
      </c>
      <c r="CP25" t="b">
        <f t="shared" ca="1" si="474"/>
        <v>0</v>
      </c>
      <c r="CQ25" t="str">
        <f t="shared" ca="1" si="475"/>
        <v>ÿ</v>
      </c>
      <c r="CR25">
        <f t="shared" ca="1" si="476"/>
        <v>1048576</v>
      </c>
      <c r="CS25" t="e">
        <f t="shared" ca="1" si="477"/>
        <v>#N/A</v>
      </c>
      <c r="CT25" s="4" t="str">
        <f t="shared" ca="1" si="478"/>
        <v/>
      </c>
      <c r="CV25" s="6" t="str">
        <f>IF('Analyse Plan de Gamme'!$BK25=0,N_D,'Analyse Plan de Gamme'!$BK25)</f>
        <v xml:space="preserve"> ... </v>
      </c>
      <c r="CW25" t="b">
        <f>ISNA(MATCH(CV25,CV$1:CV24,0))</f>
        <v>0</v>
      </c>
      <c r="CX25" t="e">
        <f t="shared" ca="1" si="479"/>
        <v>#N/A</v>
      </c>
      <c r="CY25" t="e">
        <f t="shared" ca="1" si="480"/>
        <v>#N/A</v>
      </c>
      <c r="CZ25" t="b">
        <f t="shared" ca="1" si="481"/>
        <v>0</v>
      </c>
      <c r="DA25" t="str">
        <f t="shared" ca="1" si="482"/>
        <v>ÿ</v>
      </c>
      <c r="DB25">
        <f t="shared" ca="1" si="483"/>
        <v>1048576</v>
      </c>
      <c r="DC25" t="e">
        <f t="shared" ca="1" si="484"/>
        <v>#N/A</v>
      </c>
      <c r="DD25" s="4" t="str">
        <f t="shared" ca="1" si="485"/>
        <v/>
      </c>
      <c r="DF25" s="6" t="str">
        <f>IF('Analyse Plan de Gamme'!$BL25=0,N_D,'Analyse Plan de Gamme'!$BL25)</f>
        <v xml:space="preserve"> ... </v>
      </c>
      <c r="DG25" t="b">
        <f>ISNA(MATCH(DF25,DF$1:DF24,0))</f>
        <v>0</v>
      </c>
      <c r="DH25" t="e">
        <f t="shared" ca="1" si="486"/>
        <v>#N/A</v>
      </c>
      <c r="DI25" t="e">
        <f t="shared" ca="1" si="487"/>
        <v>#N/A</v>
      </c>
      <c r="DJ25" t="b">
        <f t="shared" ca="1" si="488"/>
        <v>0</v>
      </c>
      <c r="DK25" t="str">
        <f t="shared" ca="1" si="489"/>
        <v>ÿ</v>
      </c>
      <c r="DL25">
        <f t="shared" ca="1" si="490"/>
        <v>1048576</v>
      </c>
      <c r="DM25" t="e">
        <f t="shared" ca="1" si="491"/>
        <v>#N/A</v>
      </c>
      <c r="DN25" s="4" t="str">
        <f t="shared" ca="1" si="492"/>
        <v/>
      </c>
      <c r="DP25" s="43">
        <f>'Analyse Plan de Gamme'!$BM25</f>
        <v>0</v>
      </c>
      <c r="DQ25" t="b">
        <f>ISNA(MATCH(DP25,DP$1:DP24,0))</f>
        <v>0</v>
      </c>
      <c r="DR25">
        <f t="shared" ca="1" si="493"/>
        <v>118</v>
      </c>
      <c r="DS25" t="str">
        <f t="shared" ca="1" si="494"/>
        <v>L118C121:L1048576C121</v>
      </c>
      <c r="DT25" t="b">
        <f t="shared" ca="1" si="495"/>
        <v>1</v>
      </c>
      <c r="DU25">
        <f t="shared" ca="1" si="496"/>
        <v>20</v>
      </c>
      <c r="DV25">
        <f t="shared" ca="1" si="497"/>
        <v>15</v>
      </c>
      <c r="DW25">
        <f t="shared" ca="1" si="498"/>
        <v>25</v>
      </c>
      <c r="DX25" s="4">
        <f t="shared" ca="1" si="499"/>
        <v>20</v>
      </c>
      <c r="DZ25" s="6" t="str">
        <f>IF('Analyse Plan de Gamme'!$BO25=0,N_D,'Analyse Plan de Gamme'!$BO25)</f>
        <v xml:space="preserve"> ... </v>
      </c>
      <c r="EA25" t="b">
        <f>ISNA(MATCH(DZ25,DZ$1:DZ24,0))</f>
        <v>0</v>
      </c>
      <c r="EB25">
        <f t="shared" ca="1" si="500"/>
        <v>116</v>
      </c>
      <c r="EC25" t="str">
        <f t="shared" ca="1" si="501"/>
        <v>L115C131:L1048576C131</v>
      </c>
      <c r="ED25" t="b">
        <f t="shared" ca="1" si="502"/>
        <v>1</v>
      </c>
      <c r="EE25" t="str">
        <f t="shared" ca="1" si="503"/>
        <v>BRUN</v>
      </c>
      <c r="EF25">
        <f t="shared" ca="1" si="504"/>
        <v>9</v>
      </c>
      <c r="EG25">
        <f t="shared" ca="1" si="505"/>
        <v>15</v>
      </c>
      <c r="EH25" s="4" t="str">
        <f t="shared" ca="1" si="506"/>
        <v>IVOIRE</v>
      </c>
      <c r="EJ25" s="6" t="str">
        <f>IF('Analyse Plan de Gamme'!$BP25=0,N_D,'Analyse Plan de Gamme'!$BP25)</f>
        <v xml:space="preserve"> ... </v>
      </c>
      <c r="EK25" t="b">
        <f>ISNA(MATCH(EJ25,EJ$1:EJ24,0))</f>
        <v>0</v>
      </c>
      <c r="EL25" t="e">
        <f t="shared" ca="1" si="507"/>
        <v>#N/A</v>
      </c>
      <c r="EM25" t="e">
        <f t="shared" ca="1" si="508"/>
        <v>#N/A</v>
      </c>
      <c r="EN25" t="b">
        <f t="shared" ca="1" si="509"/>
        <v>0</v>
      </c>
      <c r="EO25" t="str">
        <f t="shared" ca="1" si="510"/>
        <v>ÿ</v>
      </c>
      <c r="EP25">
        <f t="shared" ca="1" si="511"/>
        <v>1048576</v>
      </c>
      <c r="EQ25" t="e">
        <f t="shared" ca="1" si="512"/>
        <v>#N/A</v>
      </c>
      <c r="ER25" s="4" t="str">
        <f t="shared" ca="1" si="513"/>
        <v/>
      </c>
      <c r="ET25" s="6" t="str">
        <f>IF('Analyse Plan de Gamme'!$BQ25=0,N_D,'Analyse Plan de Gamme'!$BQ25)</f>
        <v xml:space="preserve"> ... </v>
      </c>
      <c r="EU25" t="b">
        <f>ISNA(MATCH(ET25,ET$1:ET24,0))</f>
        <v>0</v>
      </c>
      <c r="EV25" t="e">
        <f t="shared" ca="1" si="514"/>
        <v>#N/A</v>
      </c>
      <c r="EW25" t="e">
        <f t="shared" ca="1" si="515"/>
        <v>#N/A</v>
      </c>
      <c r="EX25" t="b">
        <f t="shared" ca="1" si="516"/>
        <v>0</v>
      </c>
      <c r="EY25" t="str">
        <f t="shared" ca="1" si="517"/>
        <v>ÿ</v>
      </c>
      <c r="EZ25">
        <f t="shared" ca="1" si="518"/>
        <v>1048576</v>
      </c>
      <c r="FA25" t="e">
        <f t="shared" ca="1" si="519"/>
        <v>#N/A</v>
      </c>
      <c r="FB25" s="4" t="str">
        <f t="shared" ca="1" si="520"/>
        <v/>
      </c>
      <c r="FD25" s="6" t="str">
        <f>IF('Analyse Plan de Gamme'!$BR25=0,N_D,'Analyse Plan de Gamme'!$BR25)</f>
        <v xml:space="preserve"> ... </v>
      </c>
      <c r="FE25" t="b">
        <f>ISNA(MATCH(FD25,FD$1:FD24,0))</f>
        <v>0</v>
      </c>
      <c r="FF25" t="e">
        <f t="shared" ca="1" si="521"/>
        <v>#N/A</v>
      </c>
      <c r="FG25" t="e">
        <f t="shared" ca="1" si="522"/>
        <v>#N/A</v>
      </c>
      <c r="FH25" t="b">
        <f t="shared" ca="1" si="523"/>
        <v>0</v>
      </c>
      <c r="FI25" t="str">
        <f t="shared" ca="1" si="524"/>
        <v>ÿ</v>
      </c>
      <c r="FJ25">
        <f t="shared" ca="1" si="525"/>
        <v>1048576</v>
      </c>
      <c r="FK25" t="e">
        <f t="shared" ca="1" si="526"/>
        <v>#N/A</v>
      </c>
      <c r="FL25" s="4" t="str">
        <f t="shared" ca="1" si="527"/>
        <v/>
      </c>
      <c r="FN25" s="6" t="str">
        <f>IF('Analyse Plan de Gamme'!$BT25=0,N_D,'Analyse Plan de Gamme'!$BT25)</f>
        <v xml:space="preserve"> ... </v>
      </c>
      <c r="FO25" t="b">
        <f>ISNA(MATCH(FN25,FN$1:FN24,0))</f>
        <v>0</v>
      </c>
      <c r="FP25" t="e">
        <f t="shared" ca="1" si="528"/>
        <v>#N/A</v>
      </c>
      <c r="FQ25" t="e">
        <f t="shared" ca="1" si="529"/>
        <v>#N/A</v>
      </c>
      <c r="FR25" t="b">
        <f t="shared" ca="1" si="530"/>
        <v>0</v>
      </c>
      <c r="FS25" t="str">
        <f t="shared" ca="1" si="531"/>
        <v>ÿ</v>
      </c>
      <c r="FT25">
        <f t="shared" ca="1" si="532"/>
        <v>1048576</v>
      </c>
      <c r="FU25" t="e">
        <f t="shared" ca="1" si="533"/>
        <v>#N/A</v>
      </c>
      <c r="FV25" s="4" t="str">
        <f t="shared" ca="1" si="534"/>
        <v/>
      </c>
      <c r="FX25" s="6" t="str">
        <f>IF('Analyse Plan de Gamme'!$BU25=0,N_D,'Analyse Plan de Gamme'!$BU25)</f>
        <v xml:space="preserve"> ... </v>
      </c>
      <c r="FY25" t="b">
        <f>ISNA(MATCH(FX25,FX$1:FX24,0))</f>
        <v>0</v>
      </c>
      <c r="FZ25" t="e">
        <f t="shared" ca="1" si="535"/>
        <v>#N/A</v>
      </c>
      <c r="GA25" t="e">
        <f t="shared" ca="1" si="536"/>
        <v>#N/A</v>
      </c>
      <c r="GB25" t="b">
        <f t="shared" ca="1" si="537"/>
        <v>0</v>
      </c>
      <c r="GC25" t="str">
        <f t="shared" ca="1" si="538"/>
        <v>ÿ</v>
      </c>
      <c r="GD25">
        <f t="shared" ca="1" si="539"/>
        <v>1048576</v>
      </c>
      <c r="GE25" t="e">
        <f t="shared" ca="1" si="540"/>
        <v>#N/A</v>
      </c>
      <c r="GF25" s="4" t="str">
        <f t="shared" ca="1" si="541"/>
        <v/>
      </c>
      <c r="GH25" s="6" t="str">
        <f>IF('Analyse Plan de Gamme'!$BW25=0,N_D,'Analyse Plan de Gamme'!$BW25)</f>
        <v xml:space="preserve"> ... </v>
      </c>
      <c r="GI25" t="b">
        <f>ISNA(MATCH(GH25,GH$1:GH24,0))</f>
        <v>0</v>
      </c>
      <c r="GJ25" t="e">
        <f t="shared" ca="1" si="542"/>
        <v>#N/A</v>
      </c>
      <c r="GK25" t="e">
        <f t="shared" ca="1" si="543"/>
        <v>#N/A</v>
      </c>
      <c r="GL25" t="b">
        <f t="shared" ca="1" si="544"/>
        <v>0</v>
      </c>
      <c r="GM25" t="str">
        <f t="shared" ca="1" si="545"/>
        <v>ÿ</v>
      </c>
      <c r="GN25">
        <f t="shared" ca="1" si="546"/>
        <v>1048576</v>
      </c>
      <c r="GO25" t="e">
        <f t="shared" ca="1" si="547"/>
        <v>#N/A</v>
      </c>
      <c r="GP25" s="4" t="str">
        <f t="shared" ca="1" si="548"/>
        <v/>
      </c>
      <c r="GR25" s="6" t="str">
        <f>IF('Analyse Plan de Gamme'!$BX25=0,N_D,'Analyse Plan de Gamme'!$BX25)</f>
        <v xml:space="preserve"> ... </v>
      </c>
      <c r="GS25" t="b">
        <f>ISNA(MATCH(GR25,GR$1:GR24,0))</f>
        <v>0</v>
      </c>
      <c r="GT25" t="e">
        <f t="shared" ca="1" si="549"/>
        <v>#N/A</v>
      </c>
      <c r="GU25" t="e">
        <f t="shared" ca="1" si="550"/>
        <v>#N/A</v>
      </c>
      <c r="GV25" t="b">
        <f t="shared" ca="1" si="551"/>
        <v>0</v>
      </c>
      <c r="GW25" t="str">
        <f t="shared" ca="1" si="552"/>
        <v>ÿ</v>
      </c>
      <c r="GX25">
        <f t="shared" ca="1" si="553"/>
        <v>1048576</v>
      </c>
      <c r="GY25" t="e">
        <f t="shared" ca="1" si="554"/>
        <v>#N/A</v>
      </c>
      <c r="GZ25" s="4" t="str">
        <f t="shared" ca="1" si="555"/>
        <v/>
      </c>
      <c r="HG25" s="44">
        <f>'Analyse Plan de Gamme'!$K25</f>
        <v>0</v>
      </c>
      <c r="HH25" s="44">
        <f>'Analyse Plan de Gamme'!$L25</f>
        <v>0</v>
      </c>
      <c r="HI25" s="50">
        <f t="shared" si="395"/>
        <v>0.75000000000000011</v>
      </c>
      <c r="HK25" t="b">
        <f>ABS('Analyse Plan de Gamme'!$C25)&gt;1</f>
        <v>0</v>
      </c>
      <c r="HL25" s="43">
        <f t="shared" ca="1" si="192"/>
        <v>2.5000000000000001E-3</v>
      </c>
      <c r="HM25" t="b">
        <f ca="1">AND(ISNA(MATCH(HL25,HL$1:HL24,0)),HL25&gt;1,$HK25)</f>
        <v>0</v>
      </c>
      <c r="HN25" t="e">
        <f t="shared" ca="1" si="556"/>
        <v>#N/A</v>
      </c>
      <c r="HO25" t="e">
        <f t="shared" ca="1" si="557"/>
        <v>#N/A</v>
      </c>
      <c r="HP25" t="b">
        <f t="shared" ca="1" si="558"/>
        <v>0</v>
      </c>
      <c r="HQ25" t="str">
        <f t="shared" ca="1" si="559"/>
        <v>ÿ</v>
      </c>
      <c r="HR25">
        <f t="shared" ca="1" si="560"/>
        <v>1048576</v>
      </c>
      <c r="HS25" t="e">
        <f t="shared" ca="1" si="561"/>
        <v>#N/A</v>
      </c>
      <c r="HT25" s="4" t="str">
        <f t="shared" ca="1" si="562"/>
        <v/>
      </c>
      <c r="HU25">
        <f ca="1">SUM($HT$10:$HT25)</f>
        <v>3926000.0154999997</v>
      </c>
      <c r="HV25" s="45">
        <f t="shared" ca="1" si="196"/>
        <v>1</v>
      </c>
      <c r="HW25" t="b">
        <f t="shared" ca="1" si="396"/>
        <v>0</v>
      </c>
      <c r="HX25" t="b">
        <f t="shared" ca="1" si="197"/>
        <v>0</v>
      </c>
      <c r="ID25" s="60" t="b">
        <f>IF($HK25,'Analyse Plan de Gamme'!$K25)</f>
        <v>0</v>
      </c>
      <c r="IE25" t="b">
        <f>IF($HK25,'Analyse Plan de Gamme'!$L25)</f>
        <v>0</v>
      </c>
      <c r="IF25" s="52" t="b">
        <f t="shared" si="563"/>
        <v>0</v>
      </c>
      <c r="IG25" t="b">
        <f>ISNA(MATCH(IF25,IF$1:IF24,0))</f>
        <v>0</v>
      </c>
      <c r="IH25" t="e">
        <f t="shared" ca="1" si="564"/>
        <v>#N/A</v>
      </c>
      <c r="II25" t="e">
        <f t="shared" ca="1" si="565"/>
        <v>#N/A</v>
      </c>
      <c r="IJ25" t="b">
        <f t="shared" ca="1" si="566"/>
        <v>0</v>
      </c>
      <c r="IK25" t="str">
        <f t="shared" ca="1" si="567"/>
        <v>ÿ</v>
      </c>
      <c r="IL25">
        <f t="shared" ca="1" si="568"/>
        <v>0</v>
      </c>
      <c r="IM25">
        <f t="shared" ca="1" si="569"/>
        <v>0</v>
      </c>
      <c r="IN25" s="54">
        <f t="shared" ca="1" si="570"/>
        <v>2.5000000000000001E-3</v>
      </c>
      <c r="IO25">
        <f t="shared" ca="1" si="571"/>
        <v>1048576</v>
      </c>
      <c r="IP25" t="e">
        <f t="shared" ca="1" si="572"/>
        <v>#N/A</v>
      </c>
      <c r="IQ25" t="str">
        <f t="shared" ca="1" si="573"/>
        <v/>
      </c>
      <c r="IR25" t="str">
        <f t="shared" ca="1" si="574"/>
        <v/>
      </c>
      <c r="IZ25" s="52" t="b">
        <f t="shared" si="575"/>
        <v>0</v>
      </c>
      <c r="JA25" t="b">
        <f>ISNA(MATCH(IZ25,IZ$1:IZ24,0))</f>
        <v>0</v>
      </c>
      <c r="JB25" t="e">
        <f t="shared" ca="1" si="576"/>
        <v>#N/A</v>
      </c>
      <c r="JC25" t="e">
        <f t="shared" ca="1" si="577"/>
        <v>#N/A</v>
      </c>
      <c r="JD25" t="b">
        <f t="shared" ca="1" si="578"/>
        <v>0</v>
      </c>
      <c r="JE25" t="str">
        <f t="shared" ca="1" si="579"/>
        <v>ÿ</v>
      </c>
      <c r="JF25">
        <f t="shared" ca="1" si="580"/>
        <v>0</v>
      </c>
      <c r="JG25">
        <f t="shared" ca="1" si="581"/>
        <v>0</v>
      </c>
      <c r="JH25" s="54">
        <f t="shared" ca="1" si="582"/>
        <v>2.5000000000000001E-3</v>
      </c>
      <c r="JI25">
        <f t="shared" ca="1" si="583"/>
        <v>1048576</v>
      </c>
      <c r="JJ25" t="e">
        <f t="shared" ca="1" si="584"/>
        <v>#N/A</v>
      </c>
      <c r="JK25" t="str">
        <f t="shared" ca="1" si="585"/>
        <v/>
      </c>
      <c r="JL25" t="str">
        <f t="shared" ca="1" si="586"/>
        <v/>
      </c>
      <c r="JT25" s="52" t="b">
        <f t="shared" si="587"/>
        <v>0</v>
      </c>
      <c r="JU25" t="b">
        <f>ISNA(MATCH(JT25,JT$1:JT24,0))</f>
        <v>0</v>
      </c>
      <c r="JV25" t="e">
        <f t="shared" ca="1" si="588"/>
        <v>#N/A</v>
      </c>
      <c r="JW25" t="e">
        <f t="shared" ca="1" si="589"/>
        <v>#N/A</v>
      </c>
      <c r="JX25" t="b">
        <f t="shared" ca="1" si="590"/>
        <v>0</v>
      </c>
      <c r="JY25" t="str">
        <f t="shared" ca="1" si="591"/>
        <v>ÿ</v>
      </c>
      <c r="JZ25">
        <f t="shared" ca="1" si="592"/>
        <v>0</v>
      </c>
      <c r="KA25">
        <f t="shared" ca="1" si="593"/>
        <v>0</v>
      </c>
      <c r="KB25" s="54">
        <f t="shared" ca="1" si="594"/>
        <v>2.5000000000000001E-3</v>
      </c>
      <c r="KC25">
        <f t="shared" ca="1" si="595"/>
        <v>1048576</v>
      </c>
      <c r="KD25" t="e">
        <f t="shared" ca="1" si="596"/>
        <v>#N/A</v>
      </c>
      <c r="KE25" t="str">
        <f t="shared" ca="1" si="597"/>
        <v/>
      </c>
      <c r="KF25" t="str">
        <f t="shared" ca="1" si="598"/>
        <v/>
      </c>
      <c r="KN25" s="52" t="b">
        <f t="shared" si="599"/>
        <v>0</v>
      </c>
      <c r="KO25" t="b">
        <f>ISNA(MATCH(KN25,KN$1:KN24,0))</f>
        <v>0</v>
      </c>
      <c r="KP25" t="e">
        <f t="shared" ca="1" si="600"/>
        <v>#N/A</v>
      </c>
      <c r="KQ25" t="e">
        <f t="shared" ca="1" si="601"/>
        <v>#N/A</v>
      </c>
      <c r="KR25" t="b">
        <f t="shared" ca="1" si="602"/>
        <v>0</v>
      </c>
      <c r="KS25" t="str">
        <f t="shared" ca="1" si="603"/>
        <v>ÿ</v>
      </c>
      <c r="KT25">
        <f t="shared" ca="1" si="604"/>
        <v>0</v>
      </c>
      <c r="KU25">
        <f t="shared" ca="1" si="605"/>
        <v>0</v>
      </c>
      <c r="KV25" s="54">
        <f t="shared" ca="1" si="606"/>
        <v>2.5000000000000001E-3</v>
      </c>
      <c r="KW25">
        <f t="shared" ca="1" si="607"/>
        <v>1048576</v>
      </c>
      <c r="KX25" t="e">
        <f t="shared" ca="1" si="608"/>
        <v>#N/A</v>
      </c>
      <c r="KY25" t="str">
        <f t="shared" ca="1" si="609"/>
        <v/>
      </c>
      <c r="KZ25" t="str">
        <f t="shared" ca="1" si="610"/>
        <v/>
      </c>
      <c r="LH25" s="52" t="b">
        <f t="shared" si="219"/>
        <v>0</v>
      </c>
      <c r="LI25" t="b">
        <f>ISNA(MATCH(LH25,LH$1:LH24,0))</f>
        <v>0</v>
      </c>
      <c r="LJ25" t="e">
        <f t="shared" ca="1" si="220"/>
        <v>#N/A</v>
      </c>
      <c r="LK25" t="e">
        <f t="shared" ca="1" si="221"/>
        <v>#N/A</v>
      </c>
      <c r="LL25" t="b">
        <f t="shared" ca="1" si="222"/>
        <v>0</v>
      </c>
      <c r="LM25" t="str">
        <f t="shared" ca="1" si="223"/>
        <v>ÿ</v>
      </c>
      <c r="LN25">
        <f t="shared" ca="1" si="224"/>
        <v>0</v>
      </c>
      <c r="LO25">
        <f t="shared" ca="1" si="225"/>
        <v>0</v>
      </c>
      <c r="LP25" s="54">
        <f t="shared" ca="1" si="226"/>
        <v>2.5000000000000001E-3</v>
      </c>
      <c r="LQ25">
        <f t="shared" ca="1" si="227"/>
        <v>1048576</v>
      </c>
      <c r="LR25" t="e">
        <f t="shared" ca="1" si="228"/>
        <v>#N/A</v>
      </c>
      <c r="LS25" t="str">
        <f t="shared" ca="1" si="611"/>
        <v/>
      </c>
      <c r="LT25" t="str">
        <f t="shared" ca="1" si="230"/>
        <v/>
      </c>
      <c r="MB25" s="52" t="b">
        <f t="shared" si="154"/>
        <v>0</v>
      </c>
      <c r="MC25" t="b">
        <f>ISNA(MATCH(MB25,MB$1:MB24,0))</f>
        <v>0</v>
      </c>
      <c r="MD25" t="e">
        <f t="shared" ca="1" si="231"/>
        <v>#N/A</v>
      </c>
      <c r="ME25" t="e">
        <f t="shared" ca="1" si="232"/>
        <v>#N/A</v>
      </c>
      <c r="MF25" t="b">
        <f t="shared" ca="1" si="233"/>
        <v>0</v>
      </c>
      <c r="MG25" t="str">
        <f t="shared" ca="1" si="234"/>
        <v>ÿ</v>
      </c>
      <c r="MH25">
        <f t="shared" ca="1" si="235"/>
        <v>0</v>
      </c>
      <c r="MI25">
        <f t="shared" ca="1" si="236"/>
        <v>0</v>
      </c>
      <c r="MJ25" s="54">
        <f t="shared" ca="1" si="237"/>
        <v>2.5000000000000001E-3</v>
      </c>
      <c r="MK25">
        <f t="shared" ca="1" si="238"/>
        <v>1048576</v>
      </c>
      <c r="ML25" t="e">
        <f t="shared" ca="1" si="239"/>
        <v>#N/A</v>
      </c>
      <c r="MM25" t="str">
        <f t="shared" ca="1" si="612"/>
        <v/>
      </c>
      <c r="MN25" t="str">
        <f t="shared" ca="1" si="241"/>
        <v/>
      </c>
      <c r="MV25" s="52" t="b">
        <f t="shared" si="155"/>
        <v>0</v>
      </c>
      <c r="MW25" t="b">
        <f>ISNA(MATCH(MV25,MV$1:MV24,0))</f>
        <v>0</v>
      </c>
      <c r="MX25" t="e">
        <f t="shared" ca="1" si="242"/>
        <v>#N/A</v>
      </c>
      <c r="MY25" t="e">
        <f t="shared" ca="1" si="243"/>
        <v>#N/A</v>
      </c>
      <c r="MZ25" t="b">
        <f t="shared" ca="1" si="244"/>
        <v>0</v>
      </c>
      <c r="NA25" t="str">
        <f t="shared" ca="1" si="245"/>
        <v>ÿ</v>
      </c>
      <c r="NB25">
        <f t="shared" ca="1" si="246"/>
        <v>0</v>
      </c>
      <c r="NC25">
        <f t="shared" ca="1" si="247"/>
        <v>0</v>
      </c>
      <c r="ND25" s="54">
        <f t="shared" ca="1" si="248"/>
        <v>2.5000000000000001E-3</v>
      </c>
      <c r="NE25">
        <f t="shared" ca="1" si="249"/>
        <v>1048576</v>
      </c>
      <c r="NF25" t="e">
        <f t="shared" ca="1" si="250"/>
        <v>#N/A</v>
      </c>
      <c r="NG25" t="str">
        <f t="shared" ca="1" si="613"/>
        <v/>
      </c>
      <c r="NH25" t="str">
        <f t="shared" ca="1" si="252"/>
        <v/>
      </c>
      <c r="NP25" s="52" t="b">
        <f t="shared" si="156"/>
        <v>0</v>
      </c>
      <c r="NQ25" t="b">
        <f>ISNA(MATCH(NP25,NP$1:NP24,0))</f>
        <v>0</v>
      </c>
      <c r="NR25" t="e">
        <f t="shared" ca="1" si="253"/>
        <v>#N/A</v>
      </c>
      <c r="NS25" t="e">
        <f t="shared" ca="1" si="254"/>
        <v>#N/A</v>
      </c>
      <c r="NT25" t="b">
        <f t="shared" ca="1" si="255"/>
        <v>0</v>
      </c>
      <c r="NU25" t="str">
        <f t="shared" ca="1" si="256"/>
        <v>ÿ</v>
      </c>
      <c r="NV25">
        <f t="shared" ca="1" si="257"/>
        <v>0</v>
      </c>
      <c r="NW25">
        <f t="shared" ca="1" si="258"/>
        <v>0</v>
      </c>
      <c r="NX25" s="54">
        <f t="shared" ca="1" si="259"/>
        <v>2.5000000000000001E-3</v>
      </c>
      <c r="NY25">
        <f t="shared" ca="1" si="260"/>
        <v>1048576</v>
      </c>
      <c r="NZ25" t="e">
        <f t="shared" ca="1" si="261"/>
        <v>#N/A</v>
      </c>
      <c r="OA25" t="str">
        <f t="shared" ca="1" si="614"/>
        <v/>
      </c>
      <c r="OB25" t="str">
        <f t="shared" ca="1" si="263"/>
        <v/>
      </c>
      <c r="OJ25" s="52" t="b">
        <f t="shared" si="157"/>
        <v>0</v>
      </c>
      <c r="OK25" t="b">
        <f>ISNA(MATCH(OJ25,OJ$1:OJ24,0))</f>
        <v>0</v>
      </c>
      <c r="OL25" t="e">
        <f t="shared" ca="1" si="264"/>
        <v>#N/A</v>
      </c>
      <c r="OM25" t="e">
        <f t="shared" ca="1" si="265"/>
        <v>#N/A</v>
      </c>
      <c r="ON25" t="b">
        <f t="shared" ca="1" si="266"/>
        <v>0</v>
      </c>
      <c r="OO25" t="str">
        <f t="shared" ca="1" si="267"/>
        <v>ÿ</v>
      </c>
      <c r="OP25">
        <f t="shared" ca="1" si="268"/>
        <v>0</v>
      </c>
      <c r="OQ25">
        <f t="shared" ca="1" si="269"/>
        <v>0</v>
      </c>
      <c r="OR25" s="54">
        <f t="shared" ca="1" si="270"/>
        <v>2.5000000000000001E-3</v>
      </c>
      <c r="OS25">
        <f t="shared" ca="1" si="271"/>
        <v>1048576</v>
      </c>
      <c r="OT25" t="e">
        <f t="shared" ca="1" si="272"/>
        <v>#N/A</v>
      </c>
      <c r="OU25" t="str">
        <f t="shared" ca="1" si="615"/>
        <v/>
      </c>
      <c r="OV25" t="str">
        <f t="shared" ca="1" si="274"/>
        <v/>
      </c>
      <c r="PD25" s="52" t="b">
        <f t="shared" si="158"/>
        <v>0</v>
      </c>
      <c r="PE25" t="b">
        <f>ISNA(MATCH(PD25,PD$1:PD24,0))</f>
        <v>0</v>
      </c>
      <c r="PF25" t="e">
        <f t="shared" ca="1" si="275"/>
        <v>#N/A</v>
      </c>
      <c r="PG25" t="e">
        <f t="shared" ca="1" si="276"/>
        <v>#N/A</v>
      </c>
      <c r="PH25" t="b">
        <f t="shared" ca="1" si="277"/>
        <v>0</v>
      </c>
      <c r="PI25" t="str">
        <f t="shared" ca="1" si="278"/>
        <v>ÿ</v>
      </c>
      <c r="PJ25">
        <f t="shared" ca="1" si="279"/>
        <v>0</v>
      </c>
      <c r="PK25">
        <f t="shared" ca="1" si="280"/>
        <v>0</v>
      </c>
      <c r="PL25" s="54">
        <f t="shared" ca="1" si="281"/>
        <v>2.5000000000000001E-3</v>
      </c>
      <c r="PM25">
        <f t="shared" ca="1" si="282"/>
        <v>1048576</v>
      </c>
      <c r="PN25" t="e">
        <f t="shared" ca="1" si="283"/>
        <v>#N/A</v>
      </c>
      <c r="PO25" t="str">
        <f t="shared" ca="1" si="616"/>
        <v/>
      </c>
      <c r="PP25" t="str">
        <f t="shared" ca="1" si="285"/>
        <v/>
      </c>
      <c r="PX25" s="52" t="b">
        <f t="shared" si="159"/>
        <v>0</v>
      </c>
      <c r="PY25" t="b">
        <f>ISNA(MATCH(PX25,PX$1:PX24,0))</f>
        <v>0</v>
      </c>
      <c r="PZ25" t="e">
        <f t="shared" ca="1" si="286"/>
        <v>#N/A</v>
      </c>
      <c r="QA25" t="e">
        <f t="shared" ca="1" si="287"/>
        <v>#N/A</v>
      </c>
      <c r="QB25" t="b">
        <f t="shared" ca="1" si="288"/>
        <v>0</v>
      </c>
      <c r="QC25" t="str">
        <f t="shared" ca="1" si="289"/>
        <v>ÿ</v>
      </c>
      <c r="QD25">
        <f t="shared" ca="1" si="290"/>
        <v>0</v>
      </c>
      <c r="QE25">
        <f t="shared" ca="1" si="291"/>
        <v>0</v>
      </c>
      <c r="QF25" s="54">
        <f t="shared" ca="1" si="292"/>
        <v>2.5000000000000001E-3</v>
      </c>
      <c r="QG25">
        <f t="shared" ca="1" si="293"/>
        <v>1048576</v>
      </c>
      <c r="QH25" t="e">
        <f t="shared" ca="1" si="294"/>
        <v>#N/A</v>
      </c>
      <c r="QI25" t="str">
        <f t="shared" ca="1" si="617"/>
        <v/>
      </c>
      <c r="QJ25" t="str">
        <f t="shared" ca="1" si="296"/>
        <v/>
      </c>
      <c r="QR25" s="52" t="b">
        <f t="shared" si="160"/>
        <v>0</v>
      </c>
      <c r="QS25" t="b">
        <f>ISNA(MATCH(QR25,QR$1:QR24,0))</f>
        <v>0</v>
      </c>
      <c r="QT25" t="e">
        <f t="shared" ca="1" si="297"/>
        <v>#N/A</v>
      </c>
      <c r="QU25" t="e">
        <f t="shared" ca="1" si="298"/>
        <v>#N/A</v>
      </c>
      <c r="QV25" t="b">
        <f t="shared" ca="1" si="299"/>
        <v>0</v>
      </c>
      <c r="QW25" t="str">
        <f t="shared" ca="1" si="300"/>
        <v>ÿ</v>
      </c>
      <c r="QX25">
        <f t="shared" ca="1" si="301"/>
        <v>0</v>
      </c>
      <c r="QY25">
        <f t="shared" ca="1" si="302"/>
        <v>0</v>
      </c>
      <c r="QZ25" s="54">
        <f t="shared" ca="1" si="303"/>
        <v>2.5000000000000001E-3</v>
      </c>
      <c r="RA25">
        <f t="shared" ca="1" si="304"/>
        <v>1048576</v>
      </c>
      <c r="RB25" t="e">
        <f t="shared" ca="1" si="305"/>
        <v>#N/A</v>
      </c>
      <c r="RC25" t="str">
        <f t="shared" ca="1" si="618"/>
        <v/>
      </c>
      <c r="RD25" t="str">
        <f t="shared" ca="1" si="307"/>
        <v/>
      </c>
      <c r="RL25" s="52" t="b">
        <f t="shared" si="161"/>
        <v>0</v>
      </c>
      <c r="RM25" t="b">
        <f>ISNA(MATCH(RL25,RL$1:RL24,0))</f>
        <v>0</v>
      </c>
      <c r="RN25" t="e">
        <f t="shared" ca="1" si="308"/>
        <v>#N/A</v>
      </c>
      <c r="RO25" t="e">
        <f t="shared" ca="1" si="309"/>
        <v>#N/A</v>
      </c>
      <c r="RP25" t="b">
        <f t="shared" ca="1" si="310"/>
        <v>0</v>
      </c>
      <c r="RQ25" t="str">
        <f t="shared" ca="1" si="311"/>
        <v>ÿ</v>
      </c>
      <c r="RR25">
        <f t="shared" ca="1" si="312"/>
        <v>0</v>
      </c>
      <c r="RS25">
        <f t="shared" ca="1" si="313"/>
        <v>0</v>
      </c>
      <c r="RT25" s="54">
        <f t="shared" ca="1" si="314"/>
        <v>2.5000000000000001E-3</v>
      </c>
      <c r="RU25">
        <f t="shared" ca="1" si="315"/>
        <v>1048576</v>
      </c>
      <c r="RV25" t="e">
        <f t="shared" ca="1" si="316"/>
        <v>#N/A</v>
      </c>
      <c r="RW25" t="str">
        <f t="shared" ca="1" si="619"/>
        <v/>
      </c>
      <c r="RX25" t="str">
        <f t="shared" ca="1" si="318"/>
        <v/>
      </c>
      <c r="SF25" s="52" t="b">
        <f t="shared" si="162"/>
        <v>0</v>
      </c>
      <c r="SG25" t="b">
        <f>ISNA(MATCH(SF25,SF$1:SF24,0))</f>
        <v>0</v>
      </c>
      <c r="SH25" t="e">
        <f t="shared" ca="1" si="319"/>
        <v>#N/A</v>
      </c>
      <c r="SI25" t="e">
        <f t="shared" ca="1" si="320"/>
        <v>#N/A</v>
      </c>
      <c r="SJ25" t="b">
        <f t="shared" ca="1" si="321"/>
        <v>0</v>
      </c>
      <c r="SK25" t="str">
        <f t="shared" ca="1" si="322"/>
        <v>ÿ</v>
      </c>
      <c r="SL25">
        <f t="shared" ca="1" si="323"/>
        <v>0</v>
      </c>
      <c r="SM25">
        <f t="shared" ca="1" si="324"/>
        <v>0</v>
      </c>
      <c r="SN25" s="54">
        <f t="shared" ca="1" si="325"/>
        <v>2.5000000000000001E-3</v>
      </c>
      <c r="SO25">
        <f t="shared" ca="1" si="326"/>
        <v>1048576</v>
      </c>
      <c r="SP25" t="e">
        <f t="shared" ca="1" si="327"/>
        <v>#N/A</v>
      </c>
      <c r="SQ25" t="str">
        <f t="shared" ca="1" si="620"/>
        <v/>
      </c>
      <c r="SR25" t="str">
        <f t="shared" ca="1" si="329"/>
        <v/>
      </c>
      <c r="SZ25" s="52" t="b">
        <f t="shared" si="163"/>
        <v>0</v>
      </c>
      <c r="TA25" t="b">
        <f>ISNA(MATCH(SZ25,SZ$1:SZ24,0))</f>
        <v>0</v>
      </c>
      <c r="TB25" t="e">
        <f t="shared" ca="1" si="330"/>
        <v>#N/A</v>
      </c>
      <c r="TC25" t="e">
        <f t="shared" ca="1" si="331"/>
        <v>#N/A</v>
      </c>
      <c r="TD25" t="b">
        <f t="shared" ca="1" si="332"/>
        <v>0</v>
      </c>
      <c r="TE25" t="str">
        <f t="shared" ca="1" si="333"/>
        <v>ÿ</v>
      </c>
      <c r="TF25">
        <f t="shared" ca="1" si="334"/>
        <v>0</v>
      </c>
      <c r="TG25">
        <f t="shared" ca="1" si="335"/>
        <v>0</v>
      </c>
      <c r="TH25" s="54">
        <f t="shared" ca="1" si="336"/>
        <v>2.5000000000000001E-3</v>
      </c>
      <c r="TI25">
        <f t="shared" ca="1" si="337"/>
        <v>1048576</v>
      </c>
      <c r="TJ25" t="e">
        <f t="shared" ca="1" si="338"/>
        <v>#N/A</v>
      </c>
      <c r="TK25" t="str">
        <f t="shared" ca="1" si="621"/>
        <v/>
      </c>
      <c r="TL25" t="str">
        <f t="shared" ca="1" si="340"/>
        <v/>
      </c>
      <c r="TT25" s="52" t="b">
        <f t="shared" si="164"/>
        <v>0</v>
      </c>
      <c r="TU25" t="b">
        <f>ISNA(MATCH(TT25,TT$1:TT24,0))</f>
        <v>0</v>
      </c>
      <c r="TV25" t="e">
        <f t="shared" ca="1" si="341"/>
        <v>#N/A</v>
      </c>
      <c r="TW25" t="e">
        <f t="shared" ca="1" si="342"/>
        <v>#N/A</v>
      </c>
      <c r="TX25" t="b">
        <f t="shared" ca="1" si="343"/>
        <v>0</v>
      </c>
      <c r="TY25" t="str">
        <f t="shared" ca="1" si="344"/>
        <v>ÿ</v>
      </c>
      <c r="TZ25">
        <f t="shared" ca="1" si="345"/>
        <v>0</v>
      </c>
      <c r="UA25">
        <f t="shared" ca="1" si="346"/>
        <v>0</v>
      </c>
      <c r="UB25" s="54">
        <f t="shared" ca="1" si="347"/>
        <v>2.5000000000000001E-3</v>
      </c>
      <c r="UC25">
        <f t="shared" ca="1" si="348"/>
        <v>1048576</v>
      </c>
      <c r="UD25" t="e">
        <f t="shared" ca="1" si="349"/>
        <v>#N/A</v>
      </c>
      <c r="UE25" t="str">
        <f t="shared" ca="1" si="622"/>
        <v/>
      </c>
      <c r="UF25" t="str">
        <f t="shared" ca="1" si="351"/>
        <v/>
      </c>
      <c r="UN25" s="52" t="b">
        <f t="shared" si="165"/>
        <v>0</v>
      </c>
      <c r="UO25" t="b">
        <f>ISNA(MATCH(UN25,UN$1:UN24,0))</f>
        <v>0</v>
      </c>
      <c r="UP25" t="e">
        <f t="shared" ca="1" si="352"/>
        <v>#N/A</v>
      </c>
      <c r="UQ25" t="e">
        <f t="shared" ca="1" si="353"/>
        <v>#N/A</v>
      </c>
      <c r="UR25" t="b">
        <f t="shared" ca="1" si="354"/>
        <v>0</v>
      </c>
      <c r="US25" t="str">
        <f t="shared" ca="1" si="355"/>
        <v>ÿ</v>
      </c>
      <c r="UT25">
        <f t="shared" ca="1" si="356"/>
        <v>0</v>
      </c>
      <c r="UU25">
        <f t="shared" ca="1" si="357"/>
        <v>0</v>
      </c>
      <c r="UV25" s="54">
        <f t="shared" ca="1" si="358"/>
        <v>2.5000000000000001E-3</v>
      </c>
      <c r="UW25">
        <f t="shared" ca="1" si="359"/>
        <v>1048576</v>
      </c>
      <c r="UX25" t="e">
        <f t="shared" ca="1" si="360"/>
        <v>#N/A</v>
      </c>
      <c r="UY25" t="str">
        <f t="shared" ca="1" si="623"/>
        <v/>
      </c>
      <c r="UZ25" t="str">
        <f t="shared" ca="1" si="362"/>
        <v/>
      </c>
      <c r="VH25" s="52" t="b">
        <f t="shared" si="166"/>
        <v>0</v>
      </c>
      <c r="VI25" t="b">
        <f>ISNA(MATCH(VH25,VH$1:VH24,0))</f>
        <v>0</v>
      </c>
      <c r="VJ25" t="e">
        <f t="shared" ca="1" si="363"/>
        <v>#N/A</v>
      </c>
      <c r="VK25" t="e">
        <f t="shared" ca="1" si="364"/>
        <v>#N/A</v>
      </c>
      <c r="VL25" t="b">
        <f t="shared" ca="1" si="365"/>
        <v>0</v>
      </c>
      <c r="VM25" t="str">
        <f t="shared" ca="1" si="366"/>
        <v>ÿ</v>
      </c>
      <c r="VN25">
        <f t="shared" ca="1" si="367"/>
        <v>0</v>
      </c>
      <c r="VO25">
        <f t="shared" ca="1" si="368"/>
        <v>0</v>
      </c>
      <c r="VP25" s="54">
        <f t="shared" ca="1" si="369"/>
        <v>2.5000000000000001E-3</v>
      </c>
      <c r="VQ25">
        <f t="shared" ca="1" si="370"/>
        <v>1048576</v>
      </c>
      <c r="VR25" t="e">
        <f t="shared" ca="1" si="371"/>
        <v>#N/A</v>
      </c>
      <c r="VS25" t="str">
        <f t="shared" ca="1" si="624"/>
        <v/>
      </c>
      <c r="VT25" t="str">
        <f t="shared" ca="1" si="373"/>
        <v/>
      </c>
      <c r="WB25" s="52" t="b">
        <f t="shared" si="167"/>
        <v>0</v>
      </c>
      <c r="WC25" t="b">
        <f>ISNA(MATCH(WB25,WB$1:WB24,0))</f>
        <v>0</v>
      </c>
      <c r="WD25" t="e">
        <f t="shared" ca="1" si="374"/>
        <v>#N/A</v>
      </c>
      <c r="WE25" t="e">
        <f t="shared" ca="1" si="375"/>
        <v>#N/A</v>
      </c>
      <c r="WF25" t="b">
        <f t="shared" ca="1" si="376"/>
        <v>0</v>
      </c>
      <c r="WG25" t="str">
        <f t="shared" ca="1" si="377"/>
        <v>ÿ</v>
      </c>
      <c r="WH25">
        <f t="shared" ca="1" si="378"/>
        <v>0</v>
      </c>
      <c r="WI25">
        <f t="shared" ca="1" si="379"/>
        <v>0</v>
      </c>
      <c r="WJ25" s="54">
        <f t="shared" ca="1" si="380"/>
        <v>2.5000000000000001E-3</v>
      </c>
      <c r="WK25">
        <f t="shared" ca="1" si="381"/>
        <v>1048576</v>
      </c>
      <c r="WL25" t="e">
        <f t="shared" ca="1" si="382"/>
        <v>#N/A</v>
      </c>
      <c r="WM25" t="str">
        <f t="shared" ca="1" si="625"/>
        <v/>
      </c>
      <c r="WN25" t="str">
        <f t="shared" ca="1" si="384"/>
        <v/>
      </c>
      <c r="WV25" s="52" t="b">
        <f t="shared" si="168"/>
        <v>0</v>
      </c>
      <c r="WW25" t="b">
        <f>ISNA(MATCH(WV25,WV$1:WV24,0))</f>
        <v>0</v>
      </c>
      <c r="WX25" t="e">
        <f t="shared" ca="1" si="385"/>
        <v>#N/A</v>
      </c>
      <c r="WY25" t="e">
        <f t="shared" ca="1" si="386"/>
        <v>#N/A</v>
      </c>
      <c r="WZ25" t="b">
        <f t="shared" ca="1" si="387"/>
        <v>0</v>
      </c>
      <c r="XA25" t="str">
        <f t="shared" ca="1" si="388"/>
        <v>ÿ</v>
      </c>
      <c r="XB25">
        <f t="shared" ca="1" si="389"/>
        <v>0</v>
      </c>
      <c r="XC25">
        <f t="shared" ca="1" si="390"/>
        <v>0</v>
      </c>
      <c r="XD25" s="54">
        <f t="shared" ca="1" si="391"/>
        <v>2.5000000000000001E-3</v>
      </c>
      <c r="XE25">
        <f t="shared" ca="1" si="392"/>
        <v>1048576</v>
      </c>
      <c r="XF25" t="e">
        <f t="shared" ca="1" si="393"/>
        <v>#N/A</v>
      </c>
      <c r="XG25" t="str">
        <f t="shared" ca="1" si="626"/>
        <v/>
      </c>
      <c r="XH25" t="str">
        <f t="shared" ca="1" si="169"/>
        <v/>
      </c>
    </row>
    <row r="26" spans="1:632" x14ac:dyDescent="0.3">
      <c r="A26">
        <f t="shared" ca="1" si="170"/>
        <v>16</v>
      </c>
      <c r="J26" s="6" t="str">
        <f>IF('Analyse Plan de Gamme'!$N26=0,N_D,'Analyse Plan de Gamme'!$N26)</f>
        <v xml:space="preserve"> ... </v>
      </c>
      <c r="K26" t="b">
        <f>ISNA(MATCH(J26,J$1:J25,0))</f>
        <v>0</v>
      </c>
      <c r="L26" t="e">
        <f t="shared" ca="1" si="416"/>
        <v>#N/A</v>
      </c>
      <c r="M26" t="e">
        <f t="shared" ca="1" si="417"/>
        <v>#N/A</v>
      </c>
      <c r="N26" t="b">
        <f t="shared" ca="1" si="418"/>
        <v>0</v>
      </c>
      <c r="O26" t="str">
        <f t="shared" ca="1" si="419"/>
        <v>ÿ</v>
      </c>
      <c r="P26">
        <f t="shared" ca="1" si="420"/>
        <v>1048576</v>
      </c>
      <c r="Q26" t="e">
        <f t="shared" ca="1" si="421"/>
        <v>#N/A</v>
      </c>
      <c r="R26" s="4" t="str">
        <f t="shared" ca="1" si="422"/>
        <v/>
      </c>
      <c r="T26" s="6" t="str">
        <f>IF('Analyse Plan de Gamme'!$P26=0,N_D,'Analyse Plan de Gamme'!$P26)</f>
        <v xml:space="preserve"> ... </v>
      </c>
      <c r="U26" t="b">
        <f>ISNA(MATCH(T26,T$1:T25,0))</f>
        <v>0</v>
      </c>
      <c r="V26" t="e">
        <f t="shared" ca="1" si="423"/>
        <v>#N/A</v>
      </c>
      <c r="W26" t="e">
        <f t="shared" ca="1" si="424"/>
        <v>#N/A</v>
      </c>
      <c r="X26" t="b">
        <f t="shared" ca="1" si="425"/>
        <v>0</v>
      </c>
      <c r="Y26" t="str">
        <f t="shared" ca="1" si="426"/>
        <v>ÿ</v>
      </c>
      <c r="Z26">
        <f t="shared" ca="1" si="427"/>
        <v>1048576</v>
      </c>
      <c r="AA26" t="e">
        <f t="shared" ca="1" si="428"/>
        <v>#N/A</v>
      </c>
      <c r="AB26" s="4" t="str">
        <f t="shared" ca="1" si="429"/>
        <v/>
      </c>
      <c r="AD26" s="6" t="str">
        <f>IF('Analyse Plan de Gamme'!$W26=0,N_D,'Analyse Plan de Gamme'!$W26)</f>
        <v xml:space="preserve"> ... </v>
      </c>
      <c r="AE26" t="b">
        <f>ISNA(MATCH(AD26,AD$1:AD25,0))</f>
        <v>0</v>
      </c>
      <c r="AF26" t="e">
        <f t="shared" ca="1" si="430"/>
        <v>#N/A</v>
      </c>
      <c r="AG26" t="e">
        <f t="shared" ca="1" si="431"/>
        <v>#N/A</v>
      </c>
      <c r="AH26" t="b">
        <f t="shared" ca="1" si="432"/>
        <v>0</v>
      </c>
      <c r="AI26" t="str">
        <f t="shared" ca="1" si="433"/>
        <v>ÿ</v>
      </c>
      <c r="AJ26">
        <f t="shared" ca="1" si="434"/>
        <v>1048576</v>
      </c>
      <c r="AK26" t="e">
        <f t="shared" ca="1" si="435"/>
        <v>#N/A</v>
      </c>
      <c r="AL26" s="4" t="str">
        <f t="shared" ca="1" si="436"/>
        <v/>
      </c>
      <c r="AN26" s="6" t="str">
        <f>IF('Analyse Plan de Gamme'!$AH26=0,N_D,'Analyse Plan de Gamme'!$AH26)</f>
        <v xml:space="preserve"> ... </v>
      </c>
      <c r="AO26" t="b">
        <f>ISNA(MATCH(AN26,AN$1:AN25,0))</f>
        <v>0</v>
      </c>
      <c r="AP26" t="e">
        <f t="shared" ca="1" si="437"/>
        <v>#N/A</v>
      </c>
      <c r="AQ26" t="e">
        <f t="shared" ca="1" si="438"/>
        <v>#N/A</v>
      </c>
      <c r="AR26" t="b">
        <f t="shared" ca="1" si="439"/>
        <v>0</v>
      </c>
      <c r="AS26" t="str">
        <f t="shared" ca="1" si="440"/>
        <v>ÿ</v>
      </c>
      <c r="AT26">
        <f t="shared" ca="1" si="441"/>
        <v>1048576</v>
      </c>
      <c r="AU26" t="e">
        <f t="shared" ca="1" si="442"/>
        <v>#N/A</v>
      </c>
      <c r="AV26" s="4" t="str">
        <f t="shared" ca="1" si="443"/>
        <v/>
      </c>
      <c r="AX26" s="6" t="str">
        <f>IF('Analyse Plan de Gamme'!$AT26=0,N_D,'Analyse Plan de Gamme'!$AT26)</f>
        <v xml:space="preserve"> ... </v>
      </c>
      <c r="AY26" t="b">
        <f>ISNA(MATCH(AX26,AX$1:AX25,0))</f>
        <v>0</v>
      </c>
      <c r="AZ26" t="e">
        <f t="shared" ca="1" si="444"/>
        <v>#N/A</v>
      </c>
      <c r="BA26" t="e">
        <f t="shared" ca="1" si="445"/>
        <v>#N/A</v>
      </c>
      <c r="BB26" t="b">
        <f t="shared" ca="1" si="446"/>
        <v>0</v>
      </c>
      <c r="BC26" t="str">
        <f t="shared" ca="1" si="447"/>
        <v>ÿ</v>
      </c>
      <c r="BD26">
        <f t="shared" ca="1" si="448"/>
        <v>1048576</v>
      </c>
      <c r="BE26" t="e">
        <f t="shared" ca="1" si="449"/>
        <v>#N/A</v>
      </c>
      <c r="BF26" s="4" t="str">
        <f t="shared" ca="1" si="450"/>
        <v/>
      </c>
      <c r="BH26" s="6" t="str">
        <f>IF('Analyse Plan de Gamme'!$BF26=0,N_D,'Analyse Plan de Gamme'!$BF26)</f>
        <v xml:space="preserve"> ... </v>
      </c>
      <c r="BI26" t="b">
        <f>ISNA(MATCH(BH26,BH$1:BH25,0))</f>
        <v>0</v>
      </c>
      <c r="BJ26">
        <f t="shared" ca="1" si="451"/>
        <v>112</v>
      </c>
      <c r="BK26" t="str">
        <f t="shared" ca="1" si="452"/>
        <v>L112C61:L1048576C61</v>
      </c>
      <c r="BL26" t="b">
        <f t="shared" ca="1" si="453"/>
        <v>1</v>
      </c>
      <c r="BM26" t="str">
        <f t="shared" ca="1" si="454"/>
        <v>30X60</v>
      </c>
      <c r="BN26">
        <f t="shared" ca="1" si="455"/>
        <v>24</v>
      </c>
      <c r="BO26">
        <f t="shared" ca="1" si="456"/>
        <v>18</v>
      </c>
      <c r="BP26" s="4" t="str">
        <f t="shared" ca="1" si="457"/>
        <v>20X60</v>
      </c>
      <c r="BR26" s="6" t="str">
        <f>IF('Analyse Plan de Gamme'!$BG26=0,N_D,'Analyse Plan de Gamme'!$BG26)</f>
        <v xml:space="preserve"> ... </v>
      </c>
      <c r="BS26" t="b">
        <f>ISNA(MATCH(BR26,BR$1:BR25,0))</f>
        <v>0</v>
      </c>
      <c r="BT26" t="e">
        <f t="shared" ca="1" si="458"/>
        <v>#N/A</v>
      </c>
      <c r="BU26" t="e">
        <f t="shared" ca="1" si="459"/>
        <v>#N/A</v>
      </c>
      <c r="BV26" t="b">
        <f t="shared" ca="1" si="460"/>
        <v>0</v>
      </c>
      <c r="BW26" t="str">
        <f t="shared" ca="1" si="461"/>
        <v>ÿ</v>
      </c>
      <c r="BX26">
        <f t="shared" ca="1" si="462"/>
        <v>1048576</v>
      </c>
      <c r="BY26" t="e">
        <f t="shared" ca="1" si="463"/>
        <v>#N/A</v>
      </c>
      <c r="BZ26" s="4" t="str">
        <f t="shared" ca="1" si="464"/>
        <v/>
      </c>
      <c r="CB26" s="6" t="str">
        <f>IF('Analyse Plan de Gamme'!$BH26=0,N_D,'Analyse Plan de Gamme'!$BH26)</f>
        <v xml:space="preserve"> ... </v>
      </c>
      <c r="CC26" t="b">
        <f>ISNA(MATCH(CB26,CB$1:CB25,0))</f>
        <v>0</v>
      </c>
      <c r="CD26">
        <f t="shared" ca="1" si="465"/>
        <v>117</v>
      </c>
      <c r="CE26" t="str">
        <f t="shared" ca="1" si="466"/>
        <v>L117C81:L1048576C81</v>
      </c>
      <c r="CF26" t="b">
        <f t="shared" ca="1" si="467"/>
        <v>1</v>
      </c>
      <c r="CG26" t="str">
        <f t="shared" ca="1" si="468"/>
        <v>IMPRIME</v>
      </c>
      <c r="CH26">
        <f t="shared" ca="1" si="469"/>
        <v>11</v>
      </c>
      <c r="CI26">
        <f t="shared" ca="1" si="470"/>
        <v>12</v>
      </c>
      <c r="CJ26" s="4" t="str">
        <f t="shared" ca="1" si="471"/>
        <v>PIERRE NAT</v>
      </c>
      <c r="CL26" s="6" t="str">
        <f>IF('Analyse Plan de Gamme'!$BJ26=0,N_D,'Analyse Plan de Gamme'!$BJ26)</f>
        <v xml:space="preserve"> ... </v>
      </c>
      <c r="CM26" t="b">
        <f>ISNA(MATCH(CL26,CL$1:CL25,0))</f>
        <v>0</v>
      </c>
      <c r="CN26" t="e">
        <f t="shared" ca="1" si="472"/>
        <v>#N/A</v>
      </c>
      <c r="CO26" t="e">
        <f t="shared" ca="1" si="473"/>
        <v>#N/A</v>
      </c>
      <c r="CP26" t="b">
        <f t="shared" ca="1" si="474"/>
        <v>0</v>
      </c>
      <c r="CQ26" t="str">
        <f t="shared" ca="1" si="475"/>
        <v>ÿ</v>
      </c>
      <c r="CR26">
        <f t="shared" ca="1" si="476"/>
        <v>1048576</v>
      </c>
      <c r="CS26" t="e">
        <f t="shared" ca="1" si="477"/>
        <v>#N/A</v>
      </c>
      <c r="CT26" s="4" t="str">
        <f t="shared" ca="1" si="478"/>
        <v/>
      </c>
      <c r="CV26" s="6" t="str">
        <f>IF('Analyse Plan de Gamme'!$BK26=0,N_D,'Analyse Plan de Gamme'!$BK26)</f>
        <v xml:space="preserve"> ... </v>
      </c>
      <c r="CW26" t="b">
        <f>ISNA(MATCH(CV26,CV$1:CV25,0))</f>
        <v>0</v>
      </c>
      <c r="CX26" t="e">
        <f t="shared" ca="1" si="479"/>
        <v>#N/A</v>
      </c>
      <c r="CY26" t="e">
        <f t="shared" ca="1" si="480"/>
        <v>#N/A</v>
      </c>
      <c r="CZ26" t="b">
        <f t="shared" ca="1" si="481"/>
        <v>0</v>
      </c>
      <c r="DA26" t="str">
        <f t="shared" ca="1" si="482"/>
        <v>ÿ</v>
      </c>
      <c r="DB26">
        <f t="shared" ca="1" si="483"/>
        <v>1048576</v>
      </c>
      <c r="DC26" t="e">
        <f t="shared" ca="1" si="484"/>
        <v>#N/A</v>
      </c>
      <c r="DD26" s="4" t="str">
        <f t="shared" ca="1" si="485"/>
        <v/>
      </c>
      <c r="DF26" s="6" t="str">
        <f>IF('Analyse Plan de Gamme'!$BL26=0,N_D,'Analyse Plan de Gamme'!$BL26)</f>
        <v xml:space="preserve"> ... </v>
      </c>
      <c r="DG26" t="b">
        <f>ISNA(MATCH(DF26,DF$1:DF25,0))</f>
        <v>0</v>
      </c>
      <c r="DH26" t="e">
        <f t="shared" ca="1" si="486"/>
        <v>#N/A</v>
      </c>
      <c r="DI26" t="e">
        <f t="shared" ca="1" si="487"/>
        <v>#N/A</v>
      </c>
      <c r="DJ26" t="b">
        <f t="shared" ca="1" si="488"/>
        <v>0</v>
      </c>
      <c r="DK26" t="str">
        <f t="shared" ca="1" si="489"/>
        <v>ÿ</v>
      </c>
      <c r="DL26">
        <f t="shared" ca="1" si="490"/>
        <v>1048576</v>
      </c>
      <c r="DM26" t="e">
        <f t="shared" ca="1" si="491"/>
        <v>#N/A</v>
      </c>
      <c r="DN26" s="4" t="str">
        <f t="shared" ca="1" si="492"/>
        <v/>
      </c>
      <c r="DP26" s="43">
        <f>'Analyse Plan de Gamme'!$BM26</f>
        <v>0</v>
      </c>
      <c r="DQ26" t="b">
        <f>ISNA(MATCH(DP26,DP$1:DP25,0))</f>
        <v>0</v>
      </c>
      <c r="DR26" t="e">
        <f t="shared" ca="1" si="493"/>
        <v>#N/A</v>
      </c>
      <c r="DS26" t="str">
        <f t="shared" ca="1" si="494"/>
        <v>L119C121:L1048576C121</v>
      </c>
      <c r="DT26" t="b">
        <f t="shared" ca="1" si="495"/>
        <v>0</v>
      </c>
      <c r="DU26" t="str">
        <f t="shared" ca="1" si="496"/>
        <v>ÿ</v>
      </c>
      <c r="DV26">
        <f t="shared" ca="1" si="497"/>
        <v>1048576</v>
      </c>
      <c r="DW26" t="e">
        <f t="shared" ca="1" si="498"/>
        <v>#N/A</v>
      </c>
      <c r="DX26" s="4" t="str">
        <f t="shared" ca="1" si="499"/>
        <v/>
      </c>
      <c r="DZ26" s="6" t="str">
        <f>IF('Analyse Plan de Gamme'!$BO26=0,N_D,'Analyse Plan de Gamme'!$BO26)</f>
        <v xml:space="preserve"> ... </v>
      </c>
      <c r="EA26" t="b">
        <f>ISNA(MATCH(DZ26,DZ$1:DZ25,0))</f>
        <v>0</v>
      </c>
      <c r="EB26">
        <f t="shared" ca="1" si="500"/>
        <v>118</v>
      </c>
      <c r="EC26" t="str">
        <f t="shared" ca="1" si="501"/>
        <v>L117C131:L1048576C131</v>
      </c>
      <c r="ED26" t="b">
        <f t="shared" ca="1" si="502"/>
        <v>1</v>
      </c>
      <c r="EE26" t="str">
        <f t="shared" ca="1" si="503"/>
        <v>COULEUR FONCE</v>
      </c>
      <c r="EF26">
        <f t="shared" ca="1" si="504"/>
        <v>10</v>
      </c>
      <c r="EG26">
        <f t="shared" ca="1" si="505"/>
        <v>24</v>
      </c>
      <c r="EH26" s="4" t="str">
        <f t="shared" ca="1" si="506"/>
        <v>MARRON</v>
      </c>
      <c r="EJ26" s="6" t="str">
        <f>IF('Analyse Plan de Gamme'!$BP26=0,N_D,'Analyse Plan de Gamme'!$BP26)</f>
        <v xml:space="preserve"> ... </v>
      </c>
      <c r="EK26" t="b">
        <f>ISNA(MATCH(EJ26,EJ$1:EJ25,0))</f>
        <v>0</v>
      </c>
      <c r="EL26" t="e">
        <f t="shared" ca="1" si="507"/>
        <v>#N/A</v>
      </c>
      <c r="EM26" t="e">
        <f t="shared" ca="1" si="508"/>
        <v>#N/A</v>
      </c>
      <c r="EN26" t="b">
        <f t="shared" ca="1" si="509"/>
        <v>0</v>
      </c>
      <c r="EO26" t="str">
        <f t="shared" ca="1" si="510"/>
        <v>ÿ</v>
      </c>
      <c r="EP26">
        <f t="shared" ca="1" si="511"/>
        <v>1048576</v>
      </c>
      <c r="EQ26" t="e">
        <f t="shared" ca="1" si="512"/>
        <v>#N/A</v>
      </c>
      <c r="ER26" s="4" t="str">
        <f t="shared" ca="1" si="513"/>
        <v/>
      </c>
      <c r="ET26" s="6" t="str">
        <f>IF('Analyse Plan de Gamme'!$BQ26=0,N_D,'Analyse Plan de Gamme'!$BQ26)</f>
        <v xml:space="preserve"> ... </v>
      </c>
      <c r="EU26" t="b">
        <f>ISNA(MATCH(ET26,ET$1:ET25,0))</f>
        <v>0</v>
      </c>
      <c r="EV26" t="e">
        <f t="shared" ca="1" si="514"/>
        <v>#N/A</v>
      </c>
      <c r="EW26" t="e">
        <f t="shared" ca="1" si="515"/>
        <v>#N/A</v>
      </c>
      <c r="EX26" t="b">
        <f t="shared" ca="1" si="516"/>
        <v>0</v>
      </c>
      <c r="EY26" t="str">
        <f t="shared" ca="1" si="517"/>
        <v>ÿ</v>
      </c>
      <c r="EZ26">
        <f t="shared" ca="1" si="518"/>
        <v>1048576</v>
      </c>
      <c r="FA26" t="e">
        <f t="shared" ca="1" si="519"/>
        <v>#N/A</v>
      </c>
      <c r="FB26" s="4" t="str">
        <f t="shared" ca="1" si="520"/>
        <v/>
      </c>
      <c r="FD26" s="6" t="str">
        <f>IF('Analyse Plan de Gamme'!$BR26=0,N_D,'Analyse Plan de Gamme'!$BR26)</f>
        <v xml:space="preserve"> ... </v>
      </c>
      <c r="FE26" t="b">
        <f>ISNA(MATCH(FD26,FD$1:FD25,0))</f>
        <v>0</v>
      </c>
      <c r="FF26" t="e">
        <f t="shared" ca="1" si="521"/>
        <v>#N/A</v>
      </c>
      <c r="FG26" t="e">
        <f t="shared" ca="1" si="522"/>
        <v>#N/A</v>
      </c>
      <c r="FH26" t="b">
        <f t="shared" ca="1" si="523"/>
        <v>0</v>
      </c>
      <c r="FI26" t="str">
        <f t="shared" ca="1" si="524"/>
        <v>ÿ</v>
      </c>
      <c r="FJ26">
        <f t="shared" ca="1" si="525"/>
        <v>1048576</v>
      </c>
      <c r="FK26" t="e">
        <f t="shared" ca="1" si="526"/>
        <v>#N/A</v>
      </c>
      <c r="FL26" s="4" t="str">
        <f t="shared" ca="1" si="527"/>
        <v/>
      </c>
      <c r="FN26" s="6" t="str">
        <f>IF('Analyse Plan de Gamme'!$BT26=0,N_D,'Analyse Plan de Gamme'!$BT26)</f>
        <v xml:space="preserve"> ... </v>
      </c>
      <c r="FO26" t="b">
        <f>ISNA(MATCH(FN26,FN$1:FN25,0))</f>
        <v>0</v>
      </c>
      <c r="FP26" t="e">
        <f t="shared" ca="1" si="528"/>
        <v>#N/A</v>
      </c>
      <c r="FQ26" t="e">
        <f t="shared" ca="1" si="529"/>
        <v>#N/A</v>
      </c>
      <c r="FR26" t="b">
        <f t="shared" ca="1" si="530"/>
        <v>0</v>
      </c>
      <c r="FS26" t="str">
        <f t="shared" ca="1" si="531"/>
        <v>ÿ</v>
      </c>
      <c r="FT26">
        <f t="shared" ca="1" si="532"/>
        <v>1048576</v>
      </c>
      <c r="FU26" t="e">
        <f t="shared" ca="1" si="533"/>
        <v>#N/A</v>
      </c>
      <c r="FV26" s="4" t="str">
        <f t="shared" ca="1" si="534"/>
        <v/>
      </c>
      <c r="FX26" s="6" t="str">
        <f>IF('Analyse Plan de Gamme'!$BU26=0,N_D,'Analyse Plan de Gamme'!$BU26)</f>
        <v xml:space="preserve"> ... </v>
      </c>
      <c r="FY26" t="b">
        <f>ISNA(MATCH(FX26,FX$1:FX25,0))</f>
        <v>0</v>
      </c>
      <c r="FZ26" t="e">
        <f t="shared" ca="1" si="535"/>
        <v>#N/A</v>
      </c>
      <c r="GA26" t="e">
        <f t="shared" ca="1" si="536"/>
        <v>#N/A</v>
      </c>
      <c r="GB26" t="b">
        <f t="shared" ca="1" si="537"/>
        <v>0</v>
      </c>
      <c r="GC26" t="str">
        <f t="shared" ca="1" si="538"/>
        <v>ÿ</v>
      </c>
      <c r="GD26">
        <f t="shared" ca="1" si="539"/>
        <v>1048576</v>
      </c>
      <c r="GE26" t="e">
        <f t="shared" ca="1" si="540"/>
        <v>#N/A</v>
      </c>
      <c r="GF26" s="4" t="str">
        <f t="shared" ca="1" si="541"/>
        <v/>
      </c>
      <c r="GH26" s="6" t="str">
        <f>IF('Analyse Plan de Gamme'!$BW26=0,N_D,'Analyse Plan de Gamme'!$BW26)</f>
        <v xml:space="preserve"> ... </v>
      </c>
      <c r="GI26" t="b">
        <f>ISNA(MATCH(GH26,GH$1:GH25,0))</f>
        <v>0</v>
      </c>
      <c r="GJ26" t="e">
        <f t="shared" ca="1" si="542"/>
        <v>#N/A</v>
      </c>
      <c r="GK26" t="e">
        <f t="shared" ca="1" si="543"/>
        <v>#N/A</v>
      </c>
      <c r="GL26" t="b">
        <f t="shared" ca="1" si="544"/>
        <v>0</v>
      </c>
      <c r="GM26" t="str">
        <f t="shared" ca="1" si="545"/>
        <v>ÿ</v>
      </c>
      <c r="GN26">
        <f t="shared" ca="1" si="546"/>
        <v>1048576</v>
      </c>
      <c r="GO26" t="e">
        <f t="shared" ca="1" si="547"/>
        <v>#N/A</v>
      </c>
      <c r="GP26" s="4" t="str">
        <f t="shared" ca="1" si="548"/>
        <v/>
      </c>
      <c r="GR26" s="6" t="str">
        <f>IF('Analyse Plan de Gamme'!$BX26=0,N_D,'Analyse Plan de Gamme'!$BX26)</f>
        <v xml:space="preserve"> ... </v>
      </c>
      <c r="GS26" t="b">
        <f>ISNA(MATCH(GR26,GR$1:GR25,0))</f>
        <v>0</v>
      </c>
      <c r="GT26" t="e">
        <f t="shared" ca="1" si="549"/>
        <v>#N/A</v>
      </c>
      <c r="GU26" t="e">
        <f t="shared" ca="1" si="550"/>
        <v>#N/A</v>
      </c>
      <c r="GV26" t="b">
        <f t="shared" ca="1" si="551"/>
        <v>0</v>
      </c>
      <c r="GW26" t="str">
        <f t="shared" ca="1" si="552"/>
        <v>ÿ</v>
      </c>
      <c r="GX26">
        <f t="shared" ca="1" si="553"/>
        <v>1048576</v>
      </c>
      <c r="GY26" t="e">
        <f t="shared" ca="1" si="554"/>
        <v>#N/A</v>
      </c>
      <c r="GZ26" s="4" t="str">
        <f t="shared" ca="1" si="555"/>
        <v/>
      </c>
      <c r="HG26" s="44">
        <f>'Analyse Plan de Gamme'!$K26</f>
        <v>0</v>
      </c>
      <c r="HH26" s="44">
        <f>'Analyse Plan de Gamme'!$L26</f>
        <v>0</v>
      </c>
      <c r="HI26" s="50">
        <f t="shared" si="395"/>
        <v>0.80000000000000016</v>
      </c>
      <c r="HK26" t="b">
        <f>ABS('Analyse Plan de Gamme'!$C26)&gt;1</f>
        <v>0</v>
      </c>
      <c r="HL26" s="43">
        <f t="shared" ca="1" si="192"/>
        <v>2.5999999999999999E-3</v>
      </c>
      <c r="HM26" t="b">
        <f ca="1">AND(ISNA(MATCH(HL26,HL$1:HL25,0)),HL26&gt;1,$HK26)</f>
        <v>0</v>
      </c>
      <c r="HN26" t="e">
        <f t="shared" ca="1" si="556"/>
        <v>#N/A</v>
      </c>
      <c r="HO26" t="e">
        <f t="shared" ca="1" si="557"/>
        <v>#N/A</v>
      </c>
      <c r="HP26" t="b">
        <f t="shared" ca="1" si="558"/>
        <v>0</v>
      </c>
      <c r="HQ26" t="str">
        <f t="shared" ca="1" si="559"/>
        <v>ÿ</v>
      </c>
      <c r="HR26">
        <f t="shared" ca="1" si="560"/>
        <v>1048576</v>
      </c>
      <c r="HS26" t="e">
        <f t="shared" ca="1" si="561"/>
        <v>#N/A</v>
      </c>
      <c r="HT26" s="4" t="str">
        <f t="shared" ca="1" si="562"/>
        <v/>
      </c>
      <c r="HU26">
        <f ca="1">SUM($HT$10:$HT26)</f>
        <v>3926000.0154999997</v>
      </c>
      <c r="HV26" s="45">
        <f t="shared" ca="1" si="196"/>
        <v>1</v>
      </c>
      <c r="HW26" t="b">
        <f t="shared" ca="1" si="396"/>
        <v>0</v>
      </c>
      <c r="HX26" t="b">
        <f t="shared" ca="1" si="197"/>
        <v>0</v>
      </c>
      <c r="ID26" s="60" t="b">
        <f>IF($HK26,'Analyse Plan de Gamme'!$K26)</f>
        <v>0</v>
      </c>
      <c r="IE26" t="b">
        <f>IF($HK26,'Analyse Plan de Gamme'!$L26)</f>
        <v>0</v>
      </c>
      <c r="IF26" s="52" t="b">
        <f t="shared" si="563"/>
        <v>0</v>
      </c>
      <c r="IG26" t="b">
        <f>ISNA(MATCH(IF26,IF$1:IF25,0))</f>
        <v>0</v>
      </c>
      <c r="IH26" t="e">
        <f t="shared" ca="1" si="564"/>
        <v>#N/A</v>
      </c>
      <c r="II26" t="e">
        <f t="shared" ca="1" si="565"/>
        <v>#N/A</v>
      </c>
      <c r="IJ26" t="b">
        <f t="shared" ca="1" si="566"/>
        <v>0</v>
      </c>
      <c r="IK26" t="str">
        <f t="shared" ca="1" si="567"/>
        <v>ÿ</v>
      </c>
      <c r="IL26">
        <f t="shared" ca="1" si="568"/>
        <v>0</v>
      </c>
      <c r="IM26">
        <f t="shared" ca="1" si="569"/>
        <v>0</v>
      </c>
      <c r="IN26" s="54">
        <f t="shared" ca="1" si="570"/>
        <v>2.5999999999999999E-3</v>
      </c>
      <c r="IO26">
        <f t="shared" ca="1" si="571"/>
        <v>1048576</v>
      </c>
      <c r="IP26" t="e">
        <f t="shared" ca="1" si="572"/>
        <v>#N/A</v>
      </c>
      <c r="IQ26" t="str">
        <f t="shared" ca="1" si="573"/>
        <v/>
      </c>
      <c r="IR26" t="str">
        <f t="shared" ca="1" si="574"/>
        <v/>
      </c>
      <c r="IZ26" s="52" t="b">
        <f t="shared" si="575"/>
        <v>0</v>
      </c>
      <c r="JA26" t="b">
        <f>ISNA(MATCH(IZ26,IZ$1:IZ25,0))</f>
        <v>0</v>
      </c>
      <c r="JB26" t="e">
        <f t="shared" ca="1" si="576"/>
        <v>#N/A</v>
      </c>
      <c r="JC26" t="e">
        <f t="shared" ca="1" si="577"/>
        <v>#N/A</v>
      </c>
      <c r="JD26" t="b">
        <f t="shared" ca="1" si="578"/>
        <v>0</v>
      </c>
      <c r="JE26" t="str">
        <f t="shared" ca="1" si="579"/>
        <v>ÿ</v>
      </c>
      <c r="JF26">
        <f t="shared" ca="1" si="580"/>
        <v>0</v>
      </c>
      <c r="JG26">
        <f t="shared" ca="1" si="581"/>
        <v>0</v>
      </c>
      <c r="JH26" s="54">
        <f t="shared" ca="1" si="582"/>
        <v>2.5999999999999999E-3</v>
      </c>
      <c r="JI26">
        <f t="shared" ca="1" si="583"/>
        <v>1048576</v>
      </c>
      <c r="JJ26" t="e">
        <f t="shared" ca="1" si="584"/>
        <v>#N/A</v>
      </c>
      <c r="JK26" t="str">
        <f t="shared" ca="1" si="585"/>
        <v/>
      </c>
      <c r="JL26" t="str">
        <f t="shared" ca="1" si="586"/>
        <v/>
      </c>
      <c r="JT26" s="52" t="b">
        <f t="shared" si="587"/>
        <v>0</v>
      </c>
      <c r="JU26" t="b">
        <f>ISNA(MATCH(JT26,JT$1:JT25,0))</f>
        <v>0</v>
      </c>
      <c r="JV26" t="e">
        <f t="shared" ca="1" si="588"/>
        <v>#N/A</v>
      </c>
      <c r="JW26" t="e">
        <f t="shared" ca="1" si="589"/>
        <v>#N/A</v>
      </c>
      <c r="JX26" t="b">
        <f t="shared" ca="1" si="590"/>
        <v>0</v>
      </c>
      <c r="JY26" t="str">
        <f t="shared" ca="1" si="591"/>
        <v>ÿ</v>
      </c>
      <c r="JZ26">
        <f t="shared" ca="1" si="592"/>
        <v>0</v>
      </c>
      <c r="KA26">
        <f t="shared" ca="1" si="593"/>
        <v>0</v>
      </c>
      <c r="KB26" s="54">
        <f t="shared" ca="1" si="594"/>
        <v>2.5999999999999999E-3</v>
      </c>
      <c r="KC26">
        <f t="shared" ca="1" si="595"/>
        <v>1048576</v>
      </c>
      <c r="KD26" t="e">
        <f t="shared" ca="1" si="596"/>
        <v>#N/A</v>
      </c>
      <c r="KE26" t="str">
        <f t="shared" ca="1" si="597"/>
        <v/>
      </c>
      <c r="KF26" t="str">
        <f t="shared" ca="1" si="598"/>
        <v/>
      </c>
      <c r="KN26" s="52" t="b">
        <f t="shared" si="599"/>
        <v>0</v>
      </c>
      <c r="KO26" t="b">
        <f>ISNA(MATCH(KN26,KN$1:KN25,0))</f>
        <v>0</v>
      </c>
      <c r="KP26" t="e">
        <f t="shared" ca="1" si="600"/>
        <v>#N/A</v>
      </c>
      <c r="KQ26" t="e">
        <f t="shared" ca="1" si="601"/>
        <v>#N/A</v>
      </c>
      <c r="KR26" t="b">
        <f t="shared" ca="1" si="602"/>
        <v>0</v>
      </c>
      <c r="KS26" t="str">
        <f t="shared" ca="1" si="603"/>
        <v>ÿ</v>
      </c>
      <c r="KT26">
        <f t="shared" ca="1" si="604"/>
        <v>0</v>
      </c>
      <c r="KU26">
        <f t="shared" ca="1" si="605"/>
        <v>0</v>
      </c>
      <c r="KV26" s="54">
        <f t="shared" ca="1" si="606"/>
        <v>2.5999999999999999E-3</v>
      </c>
      <c r="KW26">
        <f t="shared" ca="1" si="607"/>
        <v>1048576</v>
      </c>
      <c r="KX26" t="e">
        <f t="shared" ca="1" si="608"/>
        <v>#N/A</v>
      </c>
      <c r="KY26" t="str">
        <f t="shared" ca="1" si="609"/>
        <v/>
      </c>
      <c r="KZ26" t="str">
        <f t="shared" ca="1" si="610"/>
        <v/>
      </c>
      <c r="LH26" s="52" t="b">
        <f t="shared" si="219"/>
        <v>0</v>
      </c>
      <c r="LI26" t="b">
        <f>ISNA(MATCH(LH26,LH$1:LH25,0))</f>
        <v>0</v>
      </c>
      <c r="LJ26" t="e">
        <f t="shared" ca="1" si="220"/>
        <v>#N/A</v>
      </c>
      <c r="LK26" t="e">
        <f t="shared" ca="1" si="221"/>
        <v>#N/A</v>
      </c>
      <c r="LL26" t="b">
        <f t="shared" ca="1" si="222"/>
        <v>0</v>
      </c>
      <c r="LM26" t="str">
        <f t="shared" ca="1" si="223"/>
        <v>ÿ</v>
      </c>
      <c r="LN26">
        <f t="shared" ca="1" si="224"/>
        <v>0</v>
      </c>
      <c r="LO26">
        <f t="shared" ca="1" si="225"/>
        <v>0</v>
      </c>
      <c r="LP26" s="54">
        <f t="shared" ca="1" si="226"/>
        <v>2.5999999999999999E-3</v>
      </c>
      <c r="LQ26">
        <f t="shared" ca="1" si="227"/>
        <v>1048576</v>
      </c>
      <c r="LR26" t="e">
        <f t="shared" ca="1" si="228"/>
        <v>#N/A</v>
      </c>
      <c r="LS26" t="str">
        <f t="shared" ca="1" si="611"/>
        <v/>
      </c>
      <c r="LT26" t="str">
        <f t="shared" ca="1" si="230"/>
        <v/>
      </c>
      <c r="MB26" s="52" t="b">
        <f t="shared" si="154"/>
        <v>0</v>
      </c>
      <c r="MC26" t="b">
        <f>ISNA(MATCH(MB26,MB$1:MB25,0))</f>
        <v>0</v>
      </c>
      <c r="MD26" t="e">
        <f t="shared" ca="1" si="231"/>
        <v>#N/A</v>
      </c>
      <c r="ME26" t="e">
        <f t="shared" ca="1" si="232"/>
        <v>#N/A</v>
      </c>
      <c r="MF26" t="b">
        <f t="shared" ca="1" si="233"/>
        <v>0</v>
      </c>
      <c r="MG26" t="str">
        <f t="shared" ca="1" si="234"/>
        <v>ÿ</v>
      </c>
      <c r="MH26">
        <f t="shared" ca="1" si="235"/>
        <v>0</v>
      </c>
      <c r="MI26">
        <f t="shared" ca="1" si="236"/>
        <v>0</v>
      </c>
      <c r="MJ26" s="54">
        <f t="shared" ca="1" si="237"/>
        <v>2.5999999999999999E-3</v>
      </c>
      <c r="MK26">
        <f t="shared" ca="1" si="238"/>
        <v>1048576</v>
      </c>
      <c r="ML26" t="e">
        <f t="shared" ca="1" si="239"/>
        <v>#N/A</v>
      </c>
      <c r="MM26" t="str">
        <f t="shared" ca="1" si="612"/>
        <v/>
      </c>
      <c r="MN26" t="str">
        <f t="shared" ca="1" si="241"/>
        <v/>
      </c>
      <c r="MV26" s="52" t="b">
        <f t="shared" si="155"/>
        <v>0</v>
      </c>
      <c r="MW26" t="b">
        <f>ISNA(MATCH(MV26,MV$1:MV25,0))</f>
        <v>0</v>
      </c>
      <c r="MX26" t="e">
        <f t="shared" ca="1" si="242"/>
        <v>#N/A</v>
      </c>
      <c r="MY26" t="e">
        <f t="shared" ca="1" si="243"/>
        <v>#N/A</v>
      </c>
      <c r="MZ26" t="b">
        <f t="shared" ca="1" si="244"/>
        <v>0</v>
      </c>
      <c r="NA26" t="str">
        <f t="shared" ca="1" si="245"/>
        <v>ÿ</v>
      </c>
      <c r="NB26">
        <f t="shared" ca="1" si="246"/>
        <v>0</v>
      </c>
      <c r="NC26">
        <f t="shared" ca="1" si="247"/>
        <v>0</v>
      </c>
      <c r="ND26" s="54">
        <f t="shared" ca="1" si="248"/>
        <v>2.5999999999999999E-3</v>
      </c>
      <c r="NE26">
        <f t="shared" ca="1" si="249"/>
        <v>1048576</v>
      </c>
      <c r="NF26" t="e">
        <f t="shared" ca="1" si="250"/>
        <v>#N/A</v>
      </c>
      <c r="NG26" t="str">
        <f t="shared" ca="1" si="613"/>
        <v/>
      </c>
      <c r="NH26" t="str">
        <f t="shared" ca="1" si="252"/>
        <v/>
      </c>
      <c r="NP26" s="52" t="b">
        <f t="shared" si="156"/>
        <v>0</v>
      </c>
      <c r="NQ26" t="b">
        <f>ISNA(MATCH(NP26,NP$1:NP25,0))</f>
        <v>0</v>
      </c>
      <c r="NR26" t="e">
        <f t="shared" ca="1" si="253"/>
        <v>#N/A</v>
      </c>
      <c r="NS26" t="e">
        <f t="shared" ca="1" si="254"/>
        <v>#N/A</v>
      </c>
      <c r="NT26" t="b">
        <f t="shared" ca="1" si="255"/>
        <v>0</v>
      </c>
      <c r="NU26" t="str">
        <f t="shared" ca="1" si="256"/>
        <v>ÿ</v>
      </c>
      <c r="NV26">
        <f t="shared" ca="1" si="257"/>
        <v>0</v>
      </c>
      <c r="NW26">
        <f t="shared" ca="1" si="258"/>
        <v>0</v>
      </c>
      <c r="NX26" s="54">
        <f t="shared" ca="1" si="259"/>
        <v>2.5999999999999999E-3</v>
      </c>
      <c r="NY26">
        <f t="shared" ca="1" si="260"/>
        <v>1048576</v>
      </c>
      <c r="NZ26" t="e">
        <f t="shared" ca="1" si="261"/>
        <v>#N/A</v>
      </c>
      <c r="OA26" t="str">
        <f t="shared" ca="1" si="614"/>
        <v/>
      </c>
      <c r="OB26" t="str">
        <f t="shared" ca="1" si="263"/>
        <v/>
      </c>
      <c r="OJ26" s="52" t="b">
        <f t="shared" si="157"/>
        <v>0</v>
      </c>
      <c r="OK26" t="b">
        <f>ISNA(MATCH(OJ26,OJ$1:OJ25,0))</f>
        <v>0</v>
      </c>
      <c r="OL26" t="e">
        <f t="shared" ca="1" si="264"/>
        <v>#N/A</v>
      </c>
      <c r="OM26" t="e">
        <f t="shared" ca="1" si="265"/>
        <v>#N/A</v>
      </c>
      <c r="ON26" t="b">
        <f t="shared" ca="1" si="266"/>
        <v>0</v>
      </c>
      <c r="OO26" t="str">
        <f t="shared" ca="1" si="267"/>
        <v>ÿ</v>
      </c>
      <c r="OP26">
        <f t="shared" ca="1" si="268"/>
        <v>0</v>
      </c>
      <c r="OQ26">
        <f t="shared" ca="1" si="269"/>
        <v>0</v>
      </c>
      <c r="OR26" s="54">
        <f t="shared" ca="1" si="270"/>
        <v>2.5999999999999999E-3</v>
      </c>
      <c r="OS26">
        <f t="shared" ca="1" si="271"/>
        <v>1048576</v>
      </c>
      <c r="OT26" t="e">
        <f t="shared" ca="1" si="272"/>
        <v>#N/A</v>
      </c>
      <c r="OU26" t="str">
        <f t="shared" ca="1" si="615"/>
        <v/>
      </c>
      <c r="OV26" t="str">
        <f t="shared" ca="1" si="274"/>
        <v/>
      </c>
      <c r="PD26" s="52" t="b">
        <f t="shared" si="158"/>
        <v>0</v>
      </c>
      <c r="PE26" t="b">
        <f>ISNA(MATCH(PD26,PD$1:PD25,0))</f>
        <v>0</v>
      </c>
      <c r="PF26" t="e">
        <f t="shared" ca="1" si="275"/>
        <v>#N/A</v>
      </c>
      <c r="PG26" t="e">
        <f t="shared" ca="1" si="276"/>
        <v>#N/A</v>
      </c>
      <c r="PH26" t="b">
        <f t="shared" ca="1" si="277"/>
        <v>0</v>
      </c>
      <c r="PI26" t="str">
        <f t="shared" ca="1" si="278"/>
        <v>ÿ</v>
      </c>
      <c r="PJ26">
        <f t="shared" ca="1" si="279"/>
        <v>0</v>
      </c>
      <c r="PK26">
        <f t="shared" ca="1" si="280"/>
        <v>0</v>
      </c>
      <c r="PL26" s="54">
        <f t="shared" ca="1" si="281"/>
        <v>2.5999999999999999E-3</v>
      </c>
      <c r="PM26">
        <f t="shared" ca="1" si="282"/>
        <v>1048576</v>
      </c>
      <c r="PN26" t="e">
        <f t="shared" ca="1" si="283"/>
        <v>#N/A</v>
      </c>
      <c r="PO26" t="str">
        <f t="shared" ca="1" si="616"/>
        <v/>
      </c>
      <c r="PP26" t="str">
        <f t="shared" ca="1" si="285"/>
        <v/>
      </c>
      <c r="PX26" s="52" t="b">
        <f t="shared" si="159"/>
        <v>0</v>
      </c>
      <c r="PY26" t="b">
        <f>ISNA(MATCH(PX26,PX$1:PX25,0))</f>
        <v>0</v>
      </c>
      <c r="PZ26" t="e">
        <f t="shared" ca="1" si="286"/>
        <v>#N/A</v>
      </c>
      <c r="QA26" t="e">
        <f t="shared" ca="1" si="287"/>
        <v>#N/A</v>
      </c>
      <c r="QB26" t="b">
        <f t="shared" ca="1" si="288"/>
        <v>0</v>
      </c>
      <c r="QC26" t="str">
        <f t="shared" ca="1" si="289"/>
        <v>ÿ</v>
      </c>
      <c r="QD26">
        <f t="shared" ca="1" si="290"/>
        <v>0</v>
      </c>
      <c r="QE26">
        <f t="shared" ca="1" si="291"/>
        <v>0</v>
      </c>
      <c r="QF26" s="54">
        <f t="shared" ca="1" si="292"/>
        <v>2.5999999999999999E-3</v>
      </c>
      <c r="QG26">
        <f t="shared" ca="1" si="293"/>
        <v>1048576</v>
      </c>
      <c r="QH26" t="e">
        <f t="shared" ca="1" si="294"/>
        <v>#N/A</v>
      </c>
      <c r="QI26" t="str">
        <f t="shared" ca="1" si="617"/>
        <v/>
      </c>
      <c r="QJ26" t="str">
        <f t="shared" ca="1" si="296"/>
        <v/>
      </c>
      <c r="QR26" s="52" t="b">
        <f t="shared" si="160"/>
        <v>0</v>
      </c>
      <c r="QS26" t="b">
        <f>ISNA(MATCH(QR26,QR$1:QR25,0))</f>
        <v>0</v>
      </c>
      <c r="QT26" t="e">
        <f t="shared" ca="1" si="297"/>
        <v>#N/A</v>
      </c>
      <c r="QU26" t="e">
        <f t="shared" ca="1" si="298"/>
        <v>#N/A</v>
      </c>
      <c r="QV26" t="b">
        <f t="shared" ca="1" si="299"/>
        <v>0</v>
      </c>
      <c r="QW26" t="str">
        <f t="shared" ca="1" si="300"/>
        <v>ÿ</v>
      </c>
      <c r="QX26">
        <f t="shared" ca="1" si="301"/>
        <v>0</v>
      </c>
      <c r="QY26">
        <f t="shared" ca="1" si="302"/>
        <v>0</v>
      </c>
      <c r="QZ26" s="54">
        <f t="shared" ca="1" si="303"/>
        <v>2.5999999999999999E-3</v>
      </c>
      <c r="RA26">
        <f t="shared" ca="1" si="304"/>
        <v>1048576</v>
      </c>
      <c r="RB26" t="e">
        <f t="shared" ca="1" si="305"/>
        <v>#N/A</v>
      </c>
      <c r="RC26" t="str">
        <f t="shared" ca="1" si="618"/>
        <v/>
      </c>
      <c r="RD26" t="str">
        <f t="shared" ca="1" si="307"/>
        <v/>
      </c>
      <c r="RL26" s="52" t="b">
        <f t="shared" si="161"/>
        <v>0</v>
      </c>
      <c r="RM26" t="b">
        <f>ISNA(MATCH(RL26,RL$1:RL25,0))</f>
        <v>0</v>
      </c>
      <c r="RN26" t="e">
        <f t="shared" ca="1" si="308"/>
        <v>#N/A</v>
      </c>
      <c r="RO26" t="e">
        <f t="shared" ca="1" si="309"/>
        <v>#N/A</v>
      </c>
      <c r="RP26" t="b">
        <f t="shared" ca="1" si="310"/>
        <v>0</v>
      </c>
      <c r="RQ26" t="str">
        <f t="shared" ca="1" si="311"/>
        <v>ÿ</v>
      </c>
      <c r="RR26">
        <f t="shared" ca="1" si="312"/>
        <v>0</v>
      </c>
      <c r="RS26">
        <f t="shared" ca="1" si="313"/>
        <v>0</v>
      </c>
      <c r="RT26" s="54">
        <f t="shared" ca="1" si="314"/>
        <v>2.5999999999999999E-3</v>
      </c>
      <c r="RU26">
        <f t="shared" ca="1" si="315"/>
        <v>1048576</v>
      </c>
      <c r="RV26" t="e">
        <f t="shared" ca="1" si="316"/>
        <v>#N/A</v>
      </c>
      <c r="RW26" t="str">
        <f t="shared" ca="1" si="619"/>
        <v/>
      </c>
      <c r="RX26" t="str">
        <f t="shared" ca="1" si="318"/>
        <v/>
      </c>
      <c r="SF26" s="52" t="b">
        <f t="shared" si="162"/>
        <v>0</v>
      </c>
      <c r="SG26" t="b">
        <f>ISNA(MATCH(SF26,SF$1:SF25,0))</f>
        <v>0</v>
      </c>
      <c r="SH26" t="e">
        <f t="shared" ca="1" si="319"/>
        <v>#N/A</v>
      </c>
      <c r="SI26" t="e">
        <f t="shared" ca="1" si="320"/>
        <v>#N/A</v>
      </c>
      <c r="SJ26" t="b">
        <f t="shared" ca="1" si="321"/>
        <v>0</v>
      </c>
      <c r="SK26" t="str">
        <f t="shared" ca="1" si="322"/>
        <v>ÿ</v>
      </c>
      <c r="SL26">
        <f t="shared" ca="1" si="323"/>
        <v>0</v>
      </c>
      <c r="SM26">
        <f t="shared" ca="1" si="324"/>
        <v>0</v>
      </c>
      <c r="SN26" s="54">
        <f t="shared" ca="1" si="325"/>
        <v>2.5999999999999999E-3</v>
      </c>
      <c r="SO26">
        <f t="shared" ca="1" si="326"/>
        <v>1048576</v>
      </c>
      <c r="SP26" t="e">
        <f t="shared" ca="1" si="327"/>
        <v>#N/A</v>
      </c>
      <c r="SQ26" t="str">
        <f t="shared" ca="1" si="620"/>
        <v/>
      </c>
      <c r="SR26" t="str">
        <f t="shared" ca="1" si="329"/>
        <v/>
      </c>
      <c r="SZ26" s="52" t="b">
        <f t="shared" si="163"/>
        <v>0</v>
      </c>
      <c r="TA26" t="b">
        <f>ISNA(MATCH(SZ26,SZ$1:SZ25,0))</f>
        <v>0</v>
      </c>
      <c r="TB26" t="e">
        <f t="shared" ca="1" si="330"/>
        <v>#N/A</v>
      </c>
      <c r="TC26" t="e">
        <f t="shared" ca="1" si="331"/>
        <v>#N/A</v>
      </c>
      <c r="TD26" t="b">
        <f t="shared" ca="1" si="332"/>
        <v>0</v>
      </c>
      <c r="TE26" t="str">
        <f t="shared" ca="1" si="333"/>
        <v>ÿ</v>
      </c>
      <c r="TF26">
        <f t="shared" ca="1" si="334"/>
        <v>0</v>
      </c>
      <c r="TG26">
        <f t="shared" ca="1" si="335"/>
        <v>0</v>
      </c>
      <c r="TH26" s="54">
        <f t="shared" ca="1" si="336"/>
        <v>2.5999999999999999E-3</v>
      </c>
      <c r="TI26">
        <f t="shared" ca="1" si="337"/>
        <v>1048576</v>
      </c>
      <c r="TJ26" t="e">
        <f t="shared" ca="1" si="338"/>
        <v>#N/A</v>
      </c>
      <c r="TK26" t="str">
        <f t="shared" ca="1" si="621"/>
        <v/>
      </c>
      <c r="TL26" t="str">
        <f t="shared" ca="1" si="340"/>
        <v/>
      </c>
      <c r="TT26" s="52" t="b">
        <f t="shared" si="164"/>
        <v>0</v>
      </c>
      <c r="TU26" t="b">
        <f>ISNA(MATCH(TT26,TT$1:TT25,0))</f>
        <v>0</v>
      </c>
      <c r="TV26" t="e">
        <f t="shared" ca="1" si="341"/>
        <v>#N/A</v>
      </c>
      <c r="TW26" t="e">
        <f t="shared" ca="1" si="342"/>
        <v>#N/A</v>
      </c>
      <c r="TX26" t="b">
        <f t="shared" ca="1" si="343"/>
        <v>0</v>
      </c>
      <c r="TY26" t="str">
        <f t="shared" ca="1" si="344"/>
        <v>ÿ</v>
      </c>
      <c r="TZ26">
        <f t="shared" ca="1" si="345"/>
        <v>0</v>
      </c>
      <c r="UA26">
        <f t="shared" ca="1" si="346"/>
        <v>0</v>
      </c>
      <c r="UB26" s="54">
        <f t="shared" ca="1" si="347"/>
        <v>2.5999999999999999E-3</v>
      </c>
      <c r="UC26">
        <f t="shared" ca="1" si="348"/>
        <v>1048576</v>
      </c>
      <c r="UD26" t="e">
        <f t="shared" ca="1" si="349"/>
        <v>#N/A</v>
      </c>
      <c r="UE26" t="str">
        <f t="shared" ca="1" si="622"/>
        <v/>
      </c>
      <c r="UF26" t="str">
        <f t="shared" ca="1" si="351"/>
        <v/>
      </c>
      <c r="UN26" s="52" t="b">
        <f t="shared" si="165"/>
        <v>0</v>
      </c>
      <c r="UO26" t="b">
        <f>ISNA(MATCH(UN26,UN$1:UN25,0))</f>
        <v>0</v>
      </c>
      <c r="UP26" t="e">
        <f t="shared" ca="1" si="352"/>
        <v>#N/A</v>
      </c>
      <c r="UQ26" t="e">
        <f t="shared" ca="1" si="353"/>
        <v>#N/A</v>
      </c>
      <c r="UR26" t="b">
        <f t="shared" ca="1" si="354"/>
        <v>0</v>
      </c>
      <c r="US26" t="str">
        <f t="shared" ca="1" si="355"/>
        <v>ÿ</v>
      </c>
      <c r="UT26">
        <f t="shared" ca="1" si="356"/>
        <v>0</v>
      </c>
      <c r="UU26">
        <f t="shared" ca="1" si="357"/>
        <v>0</v>
      </c>
      <c r="UV26" s="54">
        <f t="shared" ca="1" si="358"/>
        <v>2.5999999999999999E-3</v>
      </c>
      <c r="UW26">
        <f t="shared" ca="1" si="359"/>
        <v>1048576</v>
      </c>
      <c r="UX26" t="e">
        <f t="shared" ca="1" si="360"/>
        <v>#N/A</v>
      </c>
      <c r="UY26" t="str">
        <f t="shared" ca="1" si="623"/>
        <v/>
      </c>
      <c r="UZ26" t="str">
        <f t="shared" ca="1" si="362"/>
        <v/>
      </c>
      <c r="VH26" s="52" t="b">
        <f t="shared" si="166"/>
        <v>0</v>
      </c>
      <c r="VI26" t="b">
        <f>ISNA(MATCH(VH26,VH$1:VH25,0))</f>
        <v>0</v>
      </c>
      <c r="VJ26" t="e">
        <f t="shared" ca="1" si="363"/>
        <v>#N/A</v>
      </c>
      <c r="VK26" t="e">
        <f t="shared" ca="1" si="364"/>
        <v>#N/A</v>
      </c>
      <c r="VL26" t="b">
        <f t="shared" ca="1" si="365"/>
        <v>0</v>
      </c>
      <c r="VM26" t="str">
        <f t="shared" ca="1" si="366"/>
        <v>ÿ</v>
      </c>
      <c r="VN26">
        <f t="shared" ca="1" si="367"/>
        <v>0</v>
      </c>
      <c r="VO26">
        <f t="shared" ca="1" si="368"/>
        <v>0</v>
      </c>
      <c r="VP26" s="54">
        <f t="shared" ca="1" si="369"/>
        <v>2.5999999999999999E-3</v>
      </c>
      <c r="VQ26">
        <f t="shared" ca="1" si="370"/>
        <v>1048576</v>
      </c>
      <c r="VR26" t="e">
        <f t="shared" ca="1" si="371"/>
        <v>#N/A</v>
      </c>
      <c r="VS26" t="str">
        <f t="shared" ca="1" si="624"/>
        <v/>
      </c>
      <c r="VT26" t="str">
        <f t="shared" ca="1" si="373"/>
        <v/>
      </c>
      <c r="WB26" s="52" t="b">
        <f t="shared" si="167"/>
        <v>0</v>
      </c>
      <c r="WC26" t="b">
        <f>ISNA(MATCH(WB26,WB$1:WB25,0))</f>
        <v>0</v>
      </c>
      <c r="WD26" t="e">
        <f t="shared" ca="1" si="374"/>
        <v>#N/A</v>
      </c>
      <c r="WE26" t="e">
        <f t="shared" ca="1" si="375"/>
        <v>#N/A</v>
      </c>
      <c r="WF26" t="b">
        <f t="shared" ca="1" si="376"/>
        <v>0</v>
      </c>
      <c r="WG26" t="str">
        <f t="shared" ca="1" si="377"/>
        <v>ÿ</v>
      </c>
      <c r="WH26">
        <f t="shared" ca="1" si="378"/>
        <v>0</v>
      </c>
      <c r="WI26">
        <f t="shared" ca="1" si="379"/>
        <v>0</v>
      </c>
      <c r="WJ26" s="54">
        <f t="shared" ca="1" si="380"/>
        <v>2.5999999999999999E-3</v>
      </c>
      <c r="WK26">
        <f t="shared" ca="1" si="381"/>
        <v>1048576</v>
      </c>
      <c r="WL26" t="e">
        <f t="shared" ca="1" si="382"/>
        <v>#N/A</v>
      </c>
      <c r="WM26" t="str">
        <f t="shared" ca="1" si="625"/>
        <v/>
      </c>
      <c r="WN26" t="str">
        <f t="shared" ca="1" si="384"/>
        <v/>
      </c>
      <c r="WV26" s="52" t="b">
        <f t="shared" si="168"/>
        <v>0</v>
      </c>
      <c r="WW26" t="b">
        <f>ISNA(MATCH(WV26,WV$1:WV25,0))</f>
        <v>0</v>
      </c>
      <c r="WX26" t="e">
        <f t="shared" ca="1" si="385"/>
        <v>#N/A</v>
      </c>
      <c r="WY26" t="e">
        <f t="shared" ca="1" si="386"/>
        <v>#N/A</v>
      </c>
      <c r="WZ26" t="b">
        <f t="shared" ca="1" si="387"/>
        <v>0</v>
      </c>
      <c r="XA26" t="str">
        <f t="shared" ca="1" si="388"/>
        <v>ÿ</v>
      </c>
      <c r="XB26">
        <f t="shared" ca="1" si="389"/>
        <v>0</v>
      </c>
      <c r="XC26">
        <f t="shared" ca="1" si="390"/>
        <v>0</v>
      </c>
      <c r="XD26" s="54">
        <f t="shared" ca="1" si="391"/>
        <v>2.5999999999999999E-3</v>
      </c>
      <c r="XE26">
        <f t="shared" ca="1" si="392"/>
        <v>1048576</v>
      </c>
      <c r="XF26" t="e">
        <f t="shared" ca="1" si="393"/>
        <v>#N/A</v>
      </c>
      <c r="XG26" t="str">
        <f t="shared" ca="1" si="626"/>
        <v/>
      </c>
      <c r="XH26" t="str">
        <f t="shared" ca="1" si="169"/>
        <v/>
      </c>
    </row>
    <row r="27" spans="1:632" x14ac:dyDescent="0.3">
      <c r="A27">
        <f t="shared" ca="1" si="170"/>
        <v>17</v>
      </c>
      <c r="J27" s="6" t="str">
        <f>IF('Analyse Plan de Gamme'!$N27=0,N_D,'Analyse Plan de Gamme'!$N27)</f>
        <v xml:space="preserve"> ... </v>
      </c>
      <c r="K27" t="b">
        <f>ISNA(MATCH(J27,J$1:J26,0))</f>
        <v>0</v>
      </c>
      <c r="L27" t="e">
        <f t="shared" ca="1" si="416"/>
        <v>#N/A</v>
      </c>
      <c r="M27" t="e">
        <f t="shared" ca="1" si="417"/>
        <v>#N/A</v>
      </c>
      <c r="N27" t="b">
        <f t="shared" ca="1" si="418"/>
        <v>0</v>
      </c>
      <c r="O27" t="str">
        <f t="shared" ca="1" si="419"/>
        <v>ÿ</v>
      </c>
      <c r="P27">
        <f t="shared" ca="1" si="420"/>
        <v>1048576</v>
      </c>
      <c r="Q27" t="e">
        <f t="shared" ca="1" si="421"/>
        <v>#N/A</v>
      </c>
      <c r="R27" s="4" t="str">
        <f t="shared" ca="1" si="422"/>
        <v/>
      </c>
      <c r="T27" s="6" t="str">
        <f>IF('Analyse Plan de Gamme'!$P27=0,N_D,'Analyse Plan de Gamme'!$P27)</f>
        <v xml:space="preserve"> ... </v>
      </c>
      <c r="U27" t="b">
        <f>ISNA(MATCH(T27,T$1:T26,0))</f>
        <v>0</v>
      </c>
      <c r="V27" t="e">
        <f t="shared" ca="1" si="423"/>
        <v>#N/A</v>
      </c>
      <c r="W27" t="e">
        <f t="shared" ca="1" si="424"/>
        <v>#N/A</v>
      </c>
      <c r="X27" t="b">
        <f t="shared" ca="1" si="425"/>
        <v>0</v>
      </c>
      <c r="Y27" t="str">
        <f t="shared" ca="1" si="426"/>
        <v>ÿ</v>
      </c>
      <c r="Z27">
        <f t="shared" ca="1" si="427"/>
        <v>1048576</v>
      </c>
      <c r="AA27" t="e">
        <f t="shared" ca="1" si="428"/>
        <v>#N/A</v>
      </c>
      <c r="AB27" s="4" t="str">
        <f t="shared" ca="1" si="429"/>
        <v/>
      </c>
      <c r="AD27" s="6" t="str">
        <f>IF('Analyse Plan de Gamme'!$W27=0,N_D,'Analyse Plan de Gamme'!$W27)</f>
        <v xml:space="preserve"> ... </v>
      </c>
      <c r="AE27" t="b">
        <f>ISNA(MATCH(AD27,AD$1:AD26,0))</f>
        <v>0</v>
      </c>
      <c r="AF27" t="e">
        <f t="shared" ca="1" si="430"/>
        <v>#N/A</v>
      </c>
      <c r="AG27" t="e">
        <f t="shared" ca="1" si="431"/>
        <v>#N/A</v>
      </c>
      <c r="AH27" t="b">
        <f t="shared" ca="1" si="432"/>
        <v>0</v>
      </c>
      <c r="AI27" t="str">
        <f t="shared" ca="1" si="433"/>
        <v>ÿ</v>
      </c>
      <c r="AJ27">
        <f t="shared" ca="1" si="434"/>
        <v>1048576</v>
      </c>
      <c r="AK27" t="e">
        <f t="shared" ca="1" si="435"/>
        <v>#N/A</v>
      </c>
      <c r="AL27" s="4" t="str">
        <f t="shared" ca="1" si="436"/>
        <v/>
      </c>
      <c r="AN27" s="6" t="str">
        <f>IF('Analyse Plan de Gamme'!$AH27=0,N_D,'Analyse Plan de Gamme'!$AH27)</f>
        <v xml:space="preserve"> ... </v>
      </c>
      <c r="AO27" t="b">
        <f>ISNA(MATCH(AN27,AN$1:AN26,0))</f>
        <v>0</v>
      </c>
      <c r="AP27" t="e">
        <f t="shared" ca="1" si="437"/>
        <v>#N/A</v>
      </c>
      <c r="AQ27" t="e">
        <f t="shared" ca="1" si="438"/>
        <v>#N/A</v>
      </c>
      <c r="AR27" t="b">
        <f t="shared" ca="1" si="439"/>
        <v>0</v>
      </c>
      <c r="AS27" t="str">
        <f t="shared" ca="1" si="440"/>
        <v>ÿ</v>
      </c>
      <c r="AT27">
        <f t="shared" ca="1" si="441"/>
        <v>1048576</v>
      </c>
      <c r="AU27" t="e">
        <f t="shared" ca="1" si="442"/>
        <v>#N/A</v>
      </c>
      <c r="AV27" s="4" t="str">
        <f t="shared" ca="1" si="443"/>
        <v/>
      </c>
      <c r="AX27" s="6" t="str">
        <f>IF('Analyse Plan de Gamme'!$AT27=0,N_D,'Analyse Plan de Gamme'!$AT27)</f>
        <v xml:space="preserve"> ... </v>
      </c>
      <c r="AY27" t="b">
        <f>ISNA(MATCH(AX27,AX$1:AX26,0))</f>
        <v>0</v>
      </c>
      <c r="AZ27" t="e">
        <f t="shared" ca="1" si="444"/>
        <v>#N/A</v>
      </c>
      <c r="BA27" t="e">
        <f t="shared" ca="1" si="445"/>
        <v>#N/A</v>
      </c>
      <c r="BB27" t="b">
        <f t="shared" ca="1" si="446"/>
        <v>0</v>
      </c>
      <c r="BC27" t="str">
        <f t="shared" ca="1" si="447"/>
        <v>ÿ</v>
      </c>
      <c r="BD27">
        <f t="shared" ca="1" si="448"/>
        <v>1048576</v>
      </c>
      <c r="BE27" t="e">
        <f t="shared" ca="1" si="449"/>
        <v>#N/A</v>
      </c>
      <c r="BF27" s="4" t="str">
        <f t="shared" ca="1" si="450"/>
        <v/>
      </c>
      <c r="BH27" s="6" t="str">
        <f>IF('Analyse Plan de Gamme'!$BF27=0,N_D,'Analyse Plan de Gamme'!$BF27)</f>
        <v xml:space="preserve"> ... </v>
      </c>
      <c r="BI27" t="b">
        <f>ISNA(MATCH(BH27,BH$1:BH26,0))</f>
        <v>0</v>
      </c>
      <c r="BJ27">
        <f t="shared" ca="1" si="451"/>
        <v>114</v>
      </c>
      <c r="BK27" t="str">
        <f t="shared" ca="1" si="452"/>
        <v>L113C61:L1048576C61</v>
      </c>
      <c r="BL27" t="b">
        <f t="shared" ca="1" si="453"/>
        <v>1</v>
      </c>
      <c r="BM27" t="str">
        <f t="shared" ca="1" si="454"/>
        <v>75X75</v>
      </c>
      <c r="BN27">
        <f t="shared" ca="1" si="455"/>
        <v>34</v>
      </c>
      <c r="BO27">
        <f t="shared" ca="1" si="456"/>
        <v>13</v>
      </c>
      <c r="BP27" s="4" t="str">
        <f t="shared" ca="1" si="457"/>
        <v>20X80</v>
      </c>
      <c r="BR27" s="6" t="str">
        <f>IF('Analyse Plan de Gamme'!$BG27=0,N_D,'Analyse Plan de Gamme'!$BG27)</f>
        <v xml:space="preserve"> ... </v>
      </c>
      <c r="BS27" t="b">
        <f>ISNA(MATCH(BR27,BR$1:BR26,0))</f>
        <v>0</v>
      </c>
      <c r="BT27" t="e">
        <f t="shared" ca="1" si="458"/>
        <v>#N/A</v>
      </c>
      <c r="BU27" t="e">
        <f t="shared" ca="1" si="459"/>
        <v>#N/A</v>
      </c>
      <c r="BV27" t="b">
        <f t="shared" ca="1" si="460"/>
        <v>0</v>
      </c>
      <c r="BW27" t="str">
        <f t="shared" ca="1" si="461"/>
        <v>ÿ</v>
      </c>
      <c r="BX27">
        <f t="shared" ca="1" si="462"/>
        <v>1048576</v>
      </c>
      <c r="BY27" t="e">
        <f t="shared" ca="1" si="463"/>
        <v>#N/A</v>
      </c>
      <c r="BZ27" s="4" t="str">
        <f t="shared" ca="1" si="464"/>
        <v/>
      </c>
      <c r="CB27" s="6" t="str">
        <f>IF('Analyse Plan de Gamme'!$BH27=0,N_D,'Analyse Plan de Gamme'!$BH27)</f>
        <v xml:space="preserve"> ... </v>
      </c>
      <c r="CC27" t="b">
        <f>ISNA(MATCH(CB27,CB$1:CB26,0))</f>
        <v>0</v>
      </c>
      <c r="CD27">
        <f t="shared" ca="1" si="465"/>
        <v>119</v>
      </c>
      <c r="CE27" t="str">
        <f t="shared" ca="1" si="466"/>
        <v>L118C81:L1048576C81</v>
      </c>
      <c r="CF27" t="b">
        <f t="shared" ca="1" si="467"/>
        <v>1</v>
      </c>
      <c r="CG27" t="str">
        <f t="shared" ca="1" si="468"/>
        <v>FLORAL</v>
      </c>
      <c r="CH27">
        <f t="shared" ca="1" si="469"/>
        <v>9</v>
      </c>
      <c r="CI27">
        <f t="shared" ca="1" si="470"/>
        <v>22</v>
      </c>
      <c r="CJ27" s="4" t="str">
        <f t="shared" ca="1" si="471"/>
        <v>RECONSTITUE</v>
      </c>
      <c r="CL27" s="6" t="str">
        <f>IF('Analyse Plan de Gamme'!$BJ27=0,N_D,'Analyse Plan de Gamme'!$BJ27)</f>
        <v xml:space="preserve"> ... </v>
      </c>
      <c r="CM27" t="b">
        <f>ISNA(MATCH(CL27,CL$1:CL26,0))</f>
        <v>0</v>
      </c>
      <c r="CN27" t="e">
        <f t="shared" ca="1" si="472"/>
        <v>#N/A</v>
      </c>
      <c r="CO27" t="e">
        <f t="shared" ca="1" si="473"/>
        <v>#N/A</v>
      </c>
      <c r="CP27" t="b">
        <f t="shared" ca="1" si="474"/>
        <v>0</v>
      </c>
      <c r="CQ27" t="str">
        <f t="shared" ca="1" si="475"/>
        <v>ÿ</v>
      </c>
      <c r="CR27">
        <f t="shared" ca="1" si="476"/>
        <v>1048576</v>
      </c>
      <c r="CS27" t="e">
        <f t="shared" ca="1" si="477"/>
        <v>#N/A</v>
      </c>
      <c r="CT27" s="4" t="str">
        <f t="shared" ca="1" si="478"/>
        <v/>
      </c>
      <c r="CV27" s="6" t="str">
        <f>IF('Analyse Plan de Gamme'!$BK27=0,N_D,'Analyse Plan de Gamme'!$BK27)</f>
        <v xml:space="preserve"> ... </v>
      </c>
      <c r="CW27" t="b">
        <f>ISNA(MATCH(CV27,CV$1:CV26,0))</f>
        <v>0</v>
      </c>
      <c r="CX27" t="e">
        <f t="shared" ca="1" si="479"/>
        <v>#N/A</v>
      </c>
      <c r="CY27" t="e">
        <f t="shared" ca="1" si="480"/>
        <v>#N/A</v>
      </c>
      <c r="CZ27" t="b">
        <f t="shared" ca="1" si="481"/>
        <v>0</v>
      </c>
      <c r="DA27" t="str">
        <f t="shared" ca="1" si="482"/>
        <v>ÿ</v>
      </c>
      <c r="DB27">
        <f t="shared" ca="1" si="483"/>
        <v>1048576</v>
      </c>
      <c r="DC27" t="e">
        <f t="shared" ca="1" si="484"/>
        <v>#N/A</v>
      </c>
      <c r="DD27" s="4" t="str">
        <f t="shared" ca="1" si="485"/>
        <v/>
      </c>
      <c r="DF27" s="6" t="str">
        <f>IF('Analyse Plan de Gamme'!$BL27=0,N_D,'Analyse Plan de Gamme'!$BL27)</f>
        <v xml:space="preserve"> ... </v>
      </c>
      <c r="DG27" t="b">
        <f>ISNA(MATCH(DF27,DF$1:DF26,0))</f>
        <v>0</v>
      </c>
      <c r="DH27" t="e">
        <f t="shared" ca="1" si="486"/>
        <v>#N/A</v>
      </c>
      <c r="DI27" t="e">
        <f t="shared" ca="1" si="487"/>
        <v>#N/A</v>
      </c>
      <c r="DJ27" t="b">
        <f t="shared" ca="1" si="488"/>
        <v>0</v>
      </c>
      <c r="DK27" t="str">
        <f t="shared" ca="1" si="489"/>
        <v>ÿ</v>
      </c>
      <c r="DL27">
        <f t="shared" ca="1" si="490"/>
        <v>1048576</v>
      </c>
      <c r="DM27" t="e">
        <f t="shared" ca="1" si="491"/>
        <v>#N/A</v>
      </c>
      <c r="DN27" s="4" t="str">
        <f t="shared" ca="1" si="492"/>
        <v/>
      </c>
      <c r="DP27" s="43">
        <f>'Analyse Plan de Gamme'!$BM27</f>
        <v>0</v>
      </c>
      <c r="DQ27" t="b">
        <f>ISNA(MATCH(DP27,DP$1:DP26,0))</f>
        <v>0</v>
      </c>
      <c r="DR27" t="e">
        <f t="shared" ca="1" si="493"/>
        <v>#N/A</v>
      </c>
      <c r="DS27" t="e">
        <f t="shared" ca="1" si="494"/>
        <v>#N/A</v>
      </c>
      <c r="DT27" t="b">
        <f t="shared" ca="1" si="495"/>
        <v>0</v>
      </c>
      <c r="DU27" t="str">
        <f t="shared" ca="1" si="496"/>
        <v>ÿ</v>
      </c>
      <c r="DV27">
        <f t="shared" ca="1" si="497"/>
        <v>1048576</v>
      </c>
      <c r="DW27" t="e">
        <f t="shared" ca="1" si="498"/>
        <v>#N/A</v>
      </c>
      <c r="DX27" s="4" t="str">
        <f t="shared" ca="1" si="499"/>
        <v/>
      </c>
      <c r="DZ27" s="6" t="str">
        <f>IF('Analyse Plan de Gamme'!$BO27=0,N_D,'Analyse Plan de Gamme'!$BO27)</f>
        <v xml:space="preserve"> ... </v>
      </c>
      <c r="EA27" t="b">
        <f>ISNA(MATCH(DZ27,DZ$1:DZ26,0))</f>
        <v>0</v>
      </c>
      <c r="EB27">
        <f t="shared" ca="1" si="500"/>
        <v>119</v>
      </c>
      <c r="EC27" t="str">
        <f t="shared" ca="1" si="501"/>
        <v>L119C131:L1048576C131</v>
      </c>
      <c r="ED27" t="b">
        <f t="shared" ca="1" si="502"/>
        <v>1</v>
      </c>
      <c r="EE27" t="str">
        <f t="shared" ca="1" si="503"/>
        <v>COULEUR VIVES</v>
      </c>
      <c r="EF27">
        <f t="shared" ca="1" si="504"/>
        <v>12</v>
      </c>
      <c r="EG27">
        <f t="shared" ca="1" si="505"/>
        <v>23</v>
      </c>
      <c r="EH27" s="4" t="str">
        <f t="shared" ca="1" si="506"/>
        <v>NOIR</v>
      </c>
      <c r="EJ27" s="6" t="str">
        <f>IF('Analyse Plan de Gamme'!$BP27=0,N_D,'Analyse Plan de Gamme'!$BP27)</f>
        <v xml:space="preserve"> ... </v>
      </c>
      <c r="EK27" t="b">
        <f>ISNA(MATCH(EJ27,EJ$1:EJ26,0))</f>
        <v>0</v>
      </c>
      <c r="EL27" t="e">
        <f t="shared" ca="1" si="507"/>
        <v>#N/A</v>
      </c>
      <c r="EM27" t="e">
        <f t="shared" ca="1" si="508"/>
        <v>#N/A</v>
      </c>
      <c r="EN27" t="b">
        <f t="shared" ca="1" si="509"/>
        <v>0</v>
      </c>
      <c r="EO27" t="str">
        <f t="shared" ca="1" si="510"/>
        <v>ÿ</v>
      </c>
      <c r="EP27">
        <f t="shared" ca="1" si="511"/>
        <v>1048576</v>
      </c>
      <c r="EQ27" t="e">
        <f t="shared" ca="1" si="512"/>
        <v>#N/A</v>
      </c>
      <c r="ER27" s="4" t="str">
        <f t="shared" ca="1" si="513"/>
        <v/>
      </c>
      <c r="ET27" s="6" t="str">
        <f>IF('Analyse Plan de Gamme'!$BQ27=0,N_D,'Analyse Plan de Gamme'!$BQ27)</f>
        <v xml:space="preserve"> ... </v>
      </c>
      <c r="EU27" t="b">
        <f>ISNA(MATCH(ET27,ET$1:ET26,0))</f>
        <v>0</v>
      </c>
      <c r="EV27" t="e">
        <f t="shared" ca="1" si="514"/>
        <v>#N/A</v>
      </c>
      <c r="EW27" t="e">
        <f t="shared" ca="1" si="515"/>
        <v>#N/A</v>
      </c>
      <c r="EX27" t="b">
        <f t="shared" ca="1" si="516"/>
        <v>0</v>
      </c>
      <c r="EY27" t="str">
        <f t="shared" ca="1" si="517"/>
        <v>ÿ</v>
      </c>
      <c r="EZ27">
        <f t="shared" ca="1" si="518"/>
        <v>1048576</v>
      </c>
      <c r="FA27" t="e">
        <f t="shared" ca="1" si="519"/>
        <v>#N/A</v>
      </c>
      <c r="FB27" s="4" t="str">
        <f t="shared" ca="1" si="520"/>
        <v/>
      </c>
      <c r="FD27" s="6" t="str">
        <f>IF('Analyse Plan de Gamme'!$BR27=0,N_D,'Analyse Plan de Gamme'!$BR27)</f>
        <v xml:space="preserve"> ... </v>
      </c>
      <c r="FE27" t="b">
        <f>ISNA(MATCH(FD27,FD$1:FD26,0))</f>
        <v>0</v>
      </c>
      <c r="FF27" t="e">
        <f t="shared" ca="1" si="521"/>
        <v>#N/A</v>
      </c>
      <c r="FG27" t="e">
        <f t="shared" ca="1" si="522"/>
        <v>#N/A</v>
      </c>
      <c r="FH27" t="b">
        <f t="shared" ca="1" si="523"/>
        <v>0</v>
      </c>
      <c r="FI27" t="str">
        <f t="shared" ca="1" si="524"/>
        <v>ÿ</v>
      </c>
      <c r="FJ27">
        <f t="shared" ca="1" si="525"/>
        <v>1048576</v>
      </c>
      <c r="FK27" t="e">
        <f t="shared" ca="1" si="526"/>
        <v>#N/A</v>
      </c>
      <c r="FL27" s="4" t="str">
        <f t="shared" ca="1" si="527"/>
        <v/>
      </c>
      <c r="FN27" s="6" t="str">
        <f>IF('Analyse Plan de Gamme'!$BT27=0,N_D,'Analyse Plan de Gamme'!$BT27)</f>
        <v xml:space="preserve"> ... </v>
      </c>
      <c r="FO27" t="b">
        <f>ISNA(MATCH(FN27,FN$1:FN26,0))</f>
        <v>0</v>
      </c>
      <c r="FP27" t="e">
        <f t="shared" ca="1" si="528"/>
        <v>#N/A</v>
      </c>
      <c r="FQ27" t="e">
        <f t="shared" ca="1" si="529"/>
        <v>#N/A</v>
      </c>
      <c r="FR27" t="b">
        <f t="shared" ca="1" si="530"/>
        <v>0</v>
      </c>
      <c r="FS27" t="str">
        <f t="shared" ca="1" si="531"/>
        <v>ÿ</v>
      </c>
      <c r="FT27">
        <f t="shared" ca="1" si="532"/>
        <v>1048576</v>
      </c>
      <c r="FU27" t="e">
        <f t="shared" ca="1" si="533"/>
        <v>#N/A</v>
      </c>
      <c r="FV27" s="4" t="str">
        <f t="shared" ca="1" si="534"/>
        <v/>
      </c>
      <c r="FX27" s="6" t="str">
        <f>IF('Analyse Plan de Gamme'!$BU27=0,N_D,'Analyse Plan de Gamme'!$BU27)</f>
        <v xml:space="preserve"> ... </v>
      </c>
      <c r="FY27" t="b">
        <f>ISNA(MATCH(FX27,FX$1:FX26,0))</f>
        <v>0</v>
      </c>
      <c r="FZ27" t="e">
        <f t="shared" ca="1" si="535"/>
        <v>#N/A</v>
      </c>
      <c r="GA27" t="e">
        <f t="shared" ca="1" si="536"/>
        <v>#N/A</v>
      </c>
      <c r="GB27" t="b">
        <f t="shared" ca="1" si="537"/>
        <v>0</v>
      </c>
      <c r="GC27" t="str">
        <f t="shared" ca="1" si="538"/>
        <v>ÿ</v>
      </c>
      <c r="GD27">
        <f t="shared" ca="1" si="539"/>
        <v>1048576</v>
      </c>
      <c r="GE27" t="e">
        <f t="shared" ca="1" si="540"/>
        <v>#N/A</v>
      </c>
      <c r="GF27" s="4" t="str">
        <f t="shared" ca="1" si="541"/>
        <v/>
      </c>
      <c r="GH27" s="6" t="str">
        <f>IF('Analyse Plan de Gamme'!$BW27=0,N_D,'Analyse Plan de Gamme'!$BW27)</f>
        <v xml:space="preserve"> ... </v>
      </c>
      <c r="GI27" t="b">
        <f>ISNA(MATCH(GH27,GH$1:GH26,0))</f>
        <v>0</v>
      </c>
      <c r="GJ27" t="e">
        <f t="shared" ca="1" si="542"/>
        <v>#N/A</v>
      </c>
      <c r="GK27" t="e">
        <f t="shared" ca="1" si="543"/>
        <v>#N/A</v>
      </c>
      <c r="GL27" t="b">
        <f t="shared" ca="1" si="544"/>
        <v>0</v>
      </c>
      <c r="GM27" t="str">
        <f t="shared" ca="1" si="545"/>
        <v>ÿ</v>
      </c>
      <c r="GN27">
        <f t="shared" ca="1" si="546"/>
        <v>1048576</v>
      </c>
      <c r="GO27" t="e">
        <f t="shared" ca="1" si="547"/>
        <v>#N/A</v>
      </c>
      <c r="GP27" s="4" t="str">
        <f t="shared" ca="1" si="548"/>
        <v/>
      </c>
      <c r="GR27" s="6" t="str">
        <f>IF('Analyse Plan de Gamme'!$BX27=0,N_D,'Analyse Plan de Gamme'!$BX27)</f>
        <v xml:space="preserve"> ... </v>
      </c>
      <c r="GS27" t="b">
        <f>ISNA(MATCH(GR27,GR$1:GR26,0))</f>
        <v>0</v>
      </c>
      <c r="GT27" t="e">
        <f t="shared" ca="1" si="549"/>
        <v>#N/A</v>
      </c>
      <c r="GU27" t="e">
        <f t="shared" ca="1" si="550"/>
        <v>#N/A</v>
      </c>
      <c r="GV27" t="b">
        <f t="shared" ca="1" si="551"/>
        <v>0</v>
      </c>
      <c r="GW27" t="str">
        <f t="shared" ca="1" si="552"/>
        <v>ÿ</v>
      </c>
      <c r="GX27">
        <f t="shared" ca="1" si="553"/>
        <v>1048576</v>
      </c>
      <c r="GY27" t="e">
        <f t="shared" ca="1" si="554"/>
        <v>#N/A</v>
      </c>
      <c r="GZ27" s="4" t="str">
        <f t="shared" ca="1" si="555"/>
        <v/>
      </c>
      <c r="HG27" s="44">
        <f>'Analyse Plan de Gamme'!$K27</f>
        <v>0</v>
      </c>
      <c r="HH27" s="44">
        <f>'Analyse Plan de Gamme'!$L27</f>
        <v>0</v>
      </c>
      <c r="HI27" s="50">
        <f t="shared" si="395"/>
        <v>0.8500000000000002</v>
      </c>
      <c r="HK27" t="b">
        <f>ABS('Analyse Plan de Gamme'!$C27)&gt;1</f>
        <v>0</v>
      </c>
      <c r="HL27" s="43">
        <f t="shared" ca="1" si="192"/>
        <v>2.7000000000000001E-3</v>
      </c>
      <c r="HM27" t="b">
        <f ca="1">AND(ISNA(MATCH(HL27,HL$1:HL26,0)),HL27&gt;1,$HK27)</f>
        <v>0</v>
      </c>
      <c r="HN27" t="e">
        <f t="shared" ca="1" si="556"/>
        <v>#N/A</v>
      </c>
      <c r="HO27" t="e">
        <f t="shared" ca="1" si="557"/>
        <v>#N/A</v>
      </c>
      <c r="HP27" t="b">
        <f t="shared" ca="1" si="558"/>
        <v>0</v>
      </c>
      <c r="HQ27" t="str">
        <f t="shared" ca="1" si="559"/>
        <v>ÿ</v>
      </c>
      <c r="HR27">
        <f t="shared" ca="1" si="560"/>
        <v>1048576</v>
      </c>
      <c r="HS27" t="e">
        <f t="shared" ca="1" si="561"/>
        <v>#N/A</v>
      </c>
      <c r="HT27" s="4" t="str">
        <f t="shared" ca="1" si="562"/>
        <v/>
      </c>
      <c r="HU27">
        <f ca="1">SUM($HT$10:$HT27)</f>
        <v>3926000.0154999997</v>
      </c>
      <c r="HV27" s="45">
        <f t="shared" ca="1" si="196"/>
        <v>1</v>
      </c>
      <c r="HW27" t="b">
        <f t="shared" ca="1" si="396"/>
        <v>0</v>
      </c>
      <c r="HX27" t="b">
        <f t="shared" ca="1" si="197"/>
        <v>0</v>
      </c>
      <c r="ID27" s="60" t="b">
        <f>IF($HK27,'Analyse Plan de Gamme'!$K27)</f>
        <v>0</v>
      </c>
      <c r="IE27" t="b">
        <f>IF($HK27,'Analyse Plan de Gamme'!$L27)</f>
        <v>0</v>
      </c>
      <c r="IF27" s="52" t="b">
        <f t="shared" si="563"/>
        <v>0</v>
      </c>
      <c r="IG27" t="b">
        <f>ISNA(MATCH(IF27,IF$1:IF26,0))</f>
        <v>0</v>
      </c>
      <c r="IH27" t="e">
        <f t="shared" ca="1" si="564"/>
        <v>#N/A</v>
      </c>
      <c r="II27" t="e">
        <f t="shared" ca="1" si="565"/>
        <v>#N/A</v>
      </c>
      <c r="IJ27" t="b">
        <f t="shared" ca="1" si="566"/>
        <v>0</v>
      </c>
      <c r="IK27" t="str">
        <f t="shared" ca="1" si="567"/>
        <v>ÿ</v>
      </c>
      <c r="IL27">
        <f t="shared" ca="1" si="568"/>
        <v>0</v>
      </c>
      <c r="IM27">
        <f t="shared" ca="1" si="569"/>
        <v>0</v>
      </c>
      <c r="IN27" s="54">
        <f t="shared" ca="1" si="570"/>
        <v>2.7000000000000001E-3</v>
      </c>
      <c r="IO27">
        <f t="shared" ca="1" si="571"/>
        <v>1048576</v>
      </c>
      <c r="IP27" t="e">
        <f t="shared" ca="1" si="572"/>
        <v>#N/A</v>
      </c>
      <c r="IQ27" t="str">
        <f t="shared" ca="1" si="573"/>
        <v/>
      </c>
      <c r="IR27" t="str">
        <f t="shared" ca="1" si="574"/>
        <v/>
      </c>
      <c r="IZ27" s="52" t="b">
        <f t="shared" si="575"/>
        <v>0</v>
      </c>
      <c r="JA27" t="b">
        <f>ISNA(MATCH(IZ27,IZ$1:IZ26,0))</f>
        <v>0</v>
      </c>
      <c r="JB27" t="e">
        <f t="shared" ca="1" si="576"/>
        <v>#N/A</v>
      </c>
      <c r="JC27" t="e">
        <f t="shared" ca="1" si="577"/>
        <v>#N/A</v>
      </c>
      <c r="JD27" t="b">
        <f t="shared" ca="1" si="578"/>
        <v>0</v>
      </c>
      <c r="JE27" t="str">
        <f t="shared" ca="1" si="579"/>
        <v>ÿ</v>
      </c>
      <c r="JF27">
        <f t="shared" ca="1" si="580"/>
        <v>0</v>
      </c>
      <c r="JG27">
        <f t="shared" ca="1" si="581"/>
        <v>0</v>
      </c>
      <c r="JH27" s="54">
        <f t="shared" ca="1" si="582"/>
        <v>2.7000000000000001E-3</v>
      </c>
      <c r="JI27">
        <f t="shared" ca="1" si="583"/>
        <v>1048576</v>
      </c>
      <c r="JJ27" t="e">
        <f t="shared" ca="1" si="584"/>
        <v>#N/A</v>
      </c>
      <c r="JK27" t="str">
        <f t="shared" ca="1" si="585"/>
        <v/>
      </c>
      <c r="JL27" t="str">
        <f t="shared" ca="1" si="586"/>
        <v/>
      </c>
      <c r="JT27" s="52" t="b">
        <f t="shared" si="587"/>
        <v>0</v>
      </c>
      <c r="JU27" t="b">
        <f>ISNA(MATCH(JT27,JT$1:JT26,0))</f>
        <v>0</v>
      </c>
      <c r="JV27" t="e">
        <f t="shared" ca="1" si="588"/>
        <v>#N/A</v>
      </c>
      <c r="JW27" t="e">
        <f t="shared" ca="1" si="589"/>
        <v>#N/A</v>
      </c>
      <c r="JX27" t="b">
        <f t="shared" ca="1" si="590"/>
        <v>0</v>
      </c>
      <c r="JY27" t="str">
        <f t="shared" ca="1" si="591"/>
        <v>ÿ</v>
      </c>
      <c r="JZ27">
        <f t="shared" ca="1" si="592"/>
        <v>0</v>
      </c>
      <c r="KA27">
        <f t="shared" ca="1" si="593"/>
        <v>0</v>
      </c>
      <c r="KB27" s="54">
        <f t="shared" ca="1" si="594"/>
        <v>2.7000000000000001E-3</v>
      </c>
      <c r="KC27">
        <f t="shared" ca="1" si="595"/>
        <v>1048576</v>
      </c>
      <c r="KD27" t="e">
        <f t="shared" ca="1" si="596"/>
        <v>#N/A</v>
      </c>
      <c r="KE27" t="str">
        <f t="shared" ca="1" si="597"/>
        <v/>
      </c>
      <c r="KF27" t="str">
        <f t="shared" ca="1" si="598"/>
        <v/>
      </c>
      <c r="KN27" s="52" t="b">
        <f t="shared" si="599"/>
        <v>0</v>
      </c>
      <c r="KO27" t="b">
        <f>ISNA(MATCH(KN27,KN$1:KN26,0))</f>
        <v>0</v>
      </c>
      <c r="KP27" t="e">
        <f t="shared" ca="1" si="600"/>
        <v>#N/A</v>
      </c>
      <c r="KQ27" t="e">
        <f t="shared" ca="1" si="601"/>
        <v>#N/A</v>
      </c>
      <c r="KR27" t="b">
        <f t="shared" ca="1" si="602"/>
        <v>0</v>
      </c>
      <c r="KS27" t="str">
        <f t="shared" ca="1" si="603"/>
        <v>ÿ</v>
      </c>
      <c r="KT27">
        <f t="shared" ca="1" si="604"/>
        <v>0</v>
      </c>
      <c r="KU27">
        <f t="shared" ca="1" si="605"/>
        <v>0</v>
      </c>
      <c r="KV27" s="54">
        <f t="shared" ca="1" si="606"/>
        <v>2.7000000000000001E-3</v>
      </c>
      <c r="KW27">
        <f t="shared" ca="1" si="607"/>
        <v>1048576</v>
      </c>
      <c r="KX27" t="e">
        <f t="shared" ca="1" si="608"/>
        <v>#N/A</v>
      </c>
      <c r="KY27" t="str">
        <f t="shared" ca="1" si="609"/>
        <v/>
      </c>
      <c r="KZ27" t="str">
        <f t="shared" ca="1" si="610"/>
        <v/>
      </c>
      <c r="LH27" s="52" t="b">
        <f t="shared" si="219"/>
        <v>0</v>
      </c>
      <c r="LI27" t="b">
        <f>ISNA(MATCH(LH27,LH$1:LH26,0))</f>
        <v>0</v>
      </c>
      <c r="LJ27" t="e">
        <f t="shared" ca="1" si="220"/>
        <v>#N/A</v>
      </c>
      <c r="LK27" t="e">
        <f t="shared" ca="1" si="221"/>
        <v>#N/A</v>
      </c>
      <c r="LL27" t="b">
        <f t="shared" ca="1" si="222"/>
        <v>0</v>
      </c>
      <c r="LM27" t="str">
        <f t="shared" ca="1" si="223"/>
        <v>ÿ</v>
      </c>
      <c r="LN27">
        <f t="shared" ca="1" si="224"/>
        <v>0</v>
      </c>
      <c r="LO27">
        <f t="shared" ca="1" si="225"/>
        <v>0</v>
      </c>
      <c r="LP27" s="54">
        <f t="shared" ca="1" si="226"/>
        <v>2.7000000000000001E-3</v>
      </c>
      <c r="LQ27">
        <f t="shared" ca="1" si="227"/>
        <v>1048576</v>
      </c>
      <c r="LR27" t="e">
        <f t="shared" ca="1" si="228"/>
        <v>#N/A</v>
      </c>
      <c r="LS27" t="str">
        <f t="shared" ca="1" si="611"/>
        <v/>
      </c>
      <c r="LT27" t="str">
        <f t="shared" ca="1" si="230"/>
        <v/>
      </c>
      <c r="MB27" s="52" t="b">
        <f t="shared" si="154"/>
        <v>0</v>
      </c>
      <c r="MC27" t="b">
        <f>ISNA(MATCH(MB27,MB$1:MB26,0))</f>
        <v>0</v>
      </c>
      <c r="MD27" t="e">
        <f t="shared" ca="1" si="231"/>
        <v>#N/A</v>
      </c>
      <c r="ME27" t="e">
        <f t="shared" ca="1" si="232"/>
        <v>#N/A</v>
      </c>
      <c r="MF27" t="b">
        <f t="shared" ca="1" si="233"/>
        <v>0</v>
      </c>
      <c r="MG27" t="str">
        <f t="shared" ca="1" si="234"/>
        <v>ÿ</v>
      </c>
      <c r="MH27">
        <f t="shared" ca="1" si="235"/>
        <v>0</v>
      </c>
      <c r="MI27">
        <f t="shared" ca="1" si="236"/>
        <v>0</v>
      </c>
      <c r="MJ27" s="54">
        <f t="shared" ca="1" si="237"/>
        <v>2.7000000000000001E-3</v>
      </c>
      <c r="MK27">
        <f t="shared" ca="1" si="238"/>
        <v>1048576</v>
      </c>
      <c r="ML27" t="e">
        <f t="shared" ca="1" si="239"/>
        <v>#N/A</v>
      </c>
      <c r="MM27" t="str">
        <f t="shared" ca="1" si="612"/>
        <v/>
      </c>
      <c r="MN27" t="str">
        <f t="shared" ca="1" si="241"/>
        <v/>
      </c>
      <c r="MV27" s="52" t="b">
        <f t="shared" si="155"/>
        <v>0</v>
      </c>
      <c r="MW27" t="b">
        <f>ISNA(MATCH(MV27,MV$1:MV26,0))</f>
        <v>0</v>
      </c>
      <c r="MX27" t="e">
        <f t="shared" ca="1" si="242"/>
        <v>#N/A</v>
      </c>
      <c r="MY27" t="e">
        <f t="shared" ca="1" si="243"/>
        <v>#N/A</v>
      </c>
      <c r="MZ27" t="b">
        <f t="shared" ca="1" si="244"/>
        <v>0</v>
      </c>
      <c r="NA27" t="str">
        <f t="shared" ca="1" si="245"/>
        <v>ÿ</v>
      </c>
      <c r="NB27">
        <f t="shared" ca="1" si="246"/>
        <v>0</v>
      </c>
      <c r="NC27">
        <f t="shared" ca="1" si="247"/>
        <v>0</v>
      </c>
      <c r="ND27" s="54">
        <f t="shared" ca="1" si="248"/>
        <v>2.7000000000000001E-3</v>
      </c>
      <c r="NE27">
        <f t="shared" ca="1" si="249"/>
        <v>1048576</v>
      </c>
      <c r="NF27" t="e">
        <f t="shared" ca="1" si="250"/>
        <v>#N/A</v>
      </c>
      <c r="NG27" t="str">
        <f t="shared" ca="1" si="613"/>
        <v/>
      </c>
      <c r="NH27" t="str">
        <f t="shared" ca="1" si="252"/>
        <v/>
      </c>
      <c r="NP27" s="52" t="b">
        <f t="shared" si="156"/>
        <v>0</v>
      </c>
      <c r="NQ27" t="b">
        <f>ISNA(MATCH(NP27,NP$1:NP26,0))</f>
        <v>0</v>
      </c>
      <c r="NR27" t="e">
        <f t="shared" ca="1" si="253"/>
        <v>#N/A</v>
      </c>
      <c r="NS27" t="e">
        <f t="shared" ca="1" si="254"/>
        <v>#N/A</v>
      </c>
      <c r="NT27" t="b">
        <f t="shared" ca="1" si="255"/>
        <v>0</v>
      </c>
      <c r="NU27" t="str">
        <f t="shared" ca="1" si="256"/>
        <v>ÿ</v>
      </c>
      <c r="NV27">
        <f t="shared" ca="1" si="257"/>
        <v>0</v>
      </c>
      <c r="NW27">
        <f t="shared" ca="1" si="258"/>
        <v>0</v>
      </c>
      <c r="NX27" s="54">
        <f t="shared" ca="1" si="259"/>
        <v>2.7000000000000001E-3</v>
      </c>
      <c r="NY27">
        <f t="shared" ca="1" si="260"/>
        <v>1048576</v>
      </c>
      <c r="NZ27" t="e">
        <f t="shared" ca="1" si="261"/>
        <v>#N/A</v>
      </c>
      <c r="OA27" t="str">
        <f t="shared" ca="1" si="614"/>
        <v/>
      </c>
      <c r="OB27" t="str">
        <f t="shared" ca="1" si="263"/>
        <v/>
      </c>
      <c r="OJ27" s="52" t="b">
        <f t="shared" si="157"/>
        <v>0</v>
      </c>
      <c r="OK27" t="b">
        <f>ISNA(MATCH(OJ27,OJ$1:OJ26,0))</f>
        <v>0</v>
      </c>
      <c r="OL27" t="e">
        <f t="shared" ca="1" si="264"/>
        <v>#N/A</v>
      </c>
      <c r="OM27" t="e">
        <f t="shared" ca="1" si="265"/>
        <v>#N/A</v>
      </c>
      <c r="ON27" t="b">
        <f t="shared" ca="1" si="266"/>
        <v>0</v>
      </c>
      <c r="OO27" t="str">
        <f t="shared" ca="1" si="267"/>
        <v>ÿ</v>
      </c>
      <c r="OP27">
        <f t="shared" ca="1" si="268"/>
        <v>0</v>
      </c>
      <c r="OQ27">
        <f t="shared" ca="1" si="269"/>
        <v>0</v>
      </c>
      <c r="OR27" s="54">
        <f t="shared" ca="1" si="270"/>
        <v>2.7000000000000001E-3</v>
      </c>
      <c r="OS27">
        <f t="shared" ca="1" si="271"/>
        <v>1048576</v>
      </c>
      <c r="OT27" t="e">
        <f t="shared" ca="1" si="272"/>
        <v>#N/A</v>
      </c>
      <c r="OU27" t="str">
        <f t="shared" ca="1" si="615"/>
        <v/>
      </c>
      <c r="OV27" t="str">
        <f t="shared" ca="1" si="274"/>
        <v/>
      </c>
      <c r="PD27" s="52" t="b">
        <f t="shared" si="158"/>
        <v>0</v>
      </c>
      <c r="PE27" t="b">
        <f>ISNA(MATCH(PD27,PD$1:PD26,0))</f>
        <v>0</v>
      </c>
      <c r="PF27" t="e">
        <f t="shared" ca="1" si="275"/>
        <v>#N/A</v>
      </c>
      <c r="PG27" t="e">
        <f t="shared" ca="1" si="276"/>
        <v>#N/A</v>
      </c>
      <c r="PH27" t="b">
        <f t="shared" ca="1" si="277"/>
        <v>0</v>
      </c>
      <c r="PI27" t="str">
        <f t="shared" ca="1" si="278"/>
        <v>ÿ</v>
      </c>
      <c r="PJ27">
        <f t="shared" ca="1" si="279"/>
        <v>0</v>
      </c>
      <c r="PK27">
        <f t="shared" ca="1" si="280"/>
        <v>0</v>
      </c>
      <c r="PL27" s="54">
        <f t="shared" ca="1" si="281"/>
        <v>2.7000000000000001E-3</v>
      </c>
      <c r="PM27">
        <f t="shared" ca="1" si="282"/>
        <v>1048576</v>
      </c>
      <c r="PN27" t="e">
        <f t="shared" ca="1" si="283"/>
        <v>#N/A</v>
      </c>
      <c r="PO27" t="str">
        <f t="shared" ca="1" si="616"/>
        <v/>
      </c>
      <c r="PP27" t="str">
        <f t="shared" ca="1" si="285"/>
        <v/>
      </c>
      <c r="PX27" s="52" t="b">
        <f t="shared" si="159"/>
        <v>0</v>
      </c>
      <c r="PY27" t="b">
        <f>ISNA(MATCH(PX27,PX$1:PX26,0))</f>
        <v>0</v>
      </c>
      <c r="PZ27" t="e">
        <f t="shared" ca="1" si="286"/>
        <v>#N/A</v>
      </c>
      <c r="QA27" t="e">
        <f t="shared" ca="1" si="287"/>
        <v>#N/A</v>
      </c>
      <c r="QB27" t="b">
        <f t="shared" ca="1" si="288"/>
        <v>0</v>
      </c>
      <c r="QC27" t="str">
        <f t="shared" ca="1" si="289"/>
        <v>ÿ</v>
      </c>
      <c r="QD27">
        <f t="shared" ca="1" si="290"/>
        <v>0</v>
      </c>
      <c r="QE27">
        <f t="shared" ca="1" si="291"/>
        <v>0</v>
      </c>
      <c r="QF27" s="54">
        <f t="shared" ca="1" si="292"/>
        <v>2.7000000000000001E-3</v>
      </c>
      <c r="QG27">
        <f t="shared" ca="1" si="293"/>
        <v>1048576</v>
      </c>
      <c r="QH27" t="e">
        <f t="shared" ca="1" si="294"/>
        <v>#N/A</v>
      </c>
      <c r="QI27" t="str">
        <f t="shared" ca="1" si="617"/>
        <v/>
      </c>
      <c r="QJ27" t="str">
        <f t="shared" ca="1" si="296"/>
        <v/>
      </c>
      <c r="QR27" s="52" t="b">
        <f t="shared" si="160"/>
        <v>0</v>
      </c>
      <c r="QS27" t="b">
        <f>ISNA(MATCH(QR27,QR$1:QR26,0))</f>
        <v>0</v>
      </c>
      <c r="QT27" t="e">
        <f t="shared" ca="1" si="297"/>
        <v>#N/A</v>
      </c>
      <c r="QU27" t="e">
        <f t="shared" ca="1" si="298"/>
        <v>#N/A</v>
      </c>
      <c r="QV27" t="b">
        <f t="shared" ca="1" si="299"/>
        <v>0</v>
      </c>
      <c r="QW27" t="str">
        <f t="shared" ca="1" si="300"/>
        <v>ÿ</v>
      </c>
      <c r="QX27">
        <f t="shared" ca="1" si="301"/>
        <v>0</v>
      </c>
      <c r="QY27">
        <f t="shared" ca="1" si="302"/>
        <v>0</v>
      </c>
      <c r="QZ27" s="54">
        <f t="shared" ca="1" si="303"/>
        <v>2.7000000000000001E-3</v>
      </c>
      <c r="RA27">
        <f t="shared" ca="1" si="304"/>
        <v>1048576</v>
      </c>
      <c r="RB27" t="e">
        <f t="shared" ca="1" si="305"/>
        <v>#N/A</v>
      </c>
      <c r="RC27" t="str">
        <f t="shared" ca="1" si="618"/>
        <v/>
      </c>
      <c r="RD27" t="str">
        <f t="shared" ca="1" si="307"/>
        <v/>
      </c>
      <c r="RL27" s="52" t="b">
        <f t="shared" si="161"/>
        <v>0</v>
      </c>
      <c r="RM27" t="b">
        <f>ISNA(MATCH(RL27,RL$1:RL26,0))</f>
        <v>0</v>
      </c>
      <c r="RN27" t="e">
        <f t="shared" ca="1" si="308"/>
        <v>#N/A</v>
      </c>
      <c r="RO27" t="e">
        <f t="shared" ca="1" si="309"/>
        <v>#N/A</v>
      </c>
      <c r="RP27" t="b">
        <f t="shared" ca="1" si="310"/>
        <v>0</v>
      </c>
      <c r="RQ27" t="str">
        <f t="shared" ca="1" si="311"/>
        <v>ÿ</v>
      </c>
      <c r="RR27">
        <f t="shared" ca="1" si="312"/>
        <v>0</v>
      </c>
      <c r="RS27">
        <f t="shared" ca="1" si="313"/>
        <v>0</v>
      </c>
      <c r="RT27" s="54">
        <f t="shared" ca="1" si="314"/>
        <v>2.7000000000000001E-3</v>
      </c>
      <c r="RU27">
        <f t="shared" ca="1" si="315"/>
        <v>1048576</v>
      </c>
      <c r="RV27" t="e">
        <f t="shared" ca="1" si="316"/>
        <v>#N/A</v>
      </c>
      <c r="RW27" t="str">
        <f t="shared" ca="1" si="619"/>
        <v/>
      </c>
      <c r="RX27" t="str">
        <f t="shared" ca="1" si="318"/>
        <v/>
      </c>
      <c r="SF27" s="52" t="b">
        <f t="shared" si="162"/>
        <v>0</v>
      </c>
      <c r="SG27" t="b">
        <f>ISNA(MATCH(SF27,SF$1:SF26,0))</f>
        <v>0</v>
      </c>
      <c r="SH27" t="e">
        <f t="shared" ca="1" si="319"/>
        <v>#N/A</v>
      </c>
      <c r="SI27" t="e">
        <f t="shared" ca="1" si="320"/>
        <v>#N/A</v>
      </c>
      <c r="SJ27" t="b">
        <f t="shared" ca="1" si="321"/>
        <v>0</v>
      </c>
      <c r="SK27" t="str">
        <f t="shared" ca="1" si="322"/>
        <v>ÿ</v>
      </c>
      <c r="SL27">
        <f t="shared" ca="1" si="323"/>
        <v>0</v>
      </c>
      <c r="SM27">
        <f t="shared" ca="1" si="324"/>
        <v>0</v>
      </c>
      <c r="SN27" s="54">
        <f t="shared" ca="1" si="325"/>
        <v>2.7000000000000001E-3</v>
      </c>
      <c r="SO27">
        <f t="shared" ca="1" si="326"/>
        <v>1048576</v>
      </c>
      <c r="SP27" t="e">
        <f t="shared" ca="1" si="327"/>
        <v>#N/A</v>
      </c>
      <c r="SQ27" t="str">
        <f t="shared" ca="1" si="620"/>
        <v/>
      </c>
      <c r="SR27" t="str">
        <f t="shared" ca="1" si="329"/>
        <v/>
      </c>
      <c r="SZ27" s="52" t="b">
        <f t="shared" si="163"/>
        <v>0</v>
      </c>
      <c r="TA27" t="b">
        <f>ISNA(MATCH(SZ27,SZ$1:SZ26,0))</f>
        <v>0</v>
      </c>
      <c r="TB27" t="e">
        <f t="shared" ca="1" si="330"/>
        <v>#N/A</v>
      </c>
      <c r="TC27" t="e">
        <f t="shared" ca="1" si="331"/>
        <v>#N/A</v>
      </c>
      <c r="TD27" t="b">
        <f t="shared" ca="1" si="332"/>
        <v>0</v>
      </c>
      <c r="TE27" t="str">
        <f t="shared" ca="1" si="333"/>
        <v>ÿ</v>
      </c>
      <c r="TF27">
        <f t="shared" ca="1" si="334"/>
        <v>0</v>
      </c>
      <c r="TG27">
        <f t="shared" ca="1" si="335"/>
        <v>0</v>
      </c>
      <c r="TH27" s="54">
        <f t="shared" ca="1" si="336"/>
        <v>2.7000000000000001E-3</v>
      </c>
      <c r="TI27">
        <f t="shared" ca="1" si="337"/>
        <v>1048576</v>
      </c>
      <c r="TJ27" t="e">
        <f t="shared" ca="1" si="338"/>
        <v>#N/A</v>
      </c>
      <c r="TK27" t="str">
        <f t="shared" ca="1" si="621"/>
        <v/>
      </c>
      <c r="TL27" t="str">
        <f t="shared" ca="1" si="340"/>
        <v/>
      </c>
      <c r="TT27" s="52" t="b">
        <f t="shared" si="164"/>
        <v>0</v>
      </c>
      <c r="TU27" t="b">
        <f>ISNA(MATCH(TT27,TT$1:TT26,0))</f>
        <v>0</v>
      </c>
      <c r="TV27" t="e">
        <f t="shared" ca="1" si="341"/>
        <v>#N/A</v>
      </c>
      <c r="TW27" t="e">
        <f t="shared" ca="1" si="342"/>
        <v>#N/A</v>
      </c>
      <c r="TX27" t="b">
        <f t="shared" ca="1" si="343"/>
        <v>0</v>
      </c>
      <c r="TY27" t="str">
        <f t="shared" ca="1" si="344"/>
        <v>ÿ</v>
      </c>
      <c r="TZ27">
        <f t="shared" ca="1" si="345"/>
        <v>0</v>
      </c>
      <c r="UA27">
        <f t="shared" ca="1" si="346"/>
        <v>0</v>
      </c>
      <c r="UB27" s="54">
        <f t="shared" ca="1" si="347"/>
        <v>2.7000000000000001E-3</v>
      </c>
      <c r="UC27">
        <f t="shared" ca="1" si="348"/>
        <v>1048576</v>
      </c>
      <c r="UD27" t="e">
        <f t="shared" ca="1" si="349"/>
        <v>#N/A</v>
      </c>
      <c r="UE27" t="str">
        <f t="shared" ca="1" si="622"/>
        <v/>
      </c>
      <c r="UF27" t="str">
        <f t="shared" ca="1" si="351"/>
        <v/>
      </c>
      <c r="UN27" s="52" t="b">
        <f t="shared" si="165"/>
        <v>0</v>
      </c>
      <c r="UO27" t="b">
        <f>ISNA(MATCH(UN27,UN$1:UN26,0))</f>
        <v>0</v>
      </c>
      <c r="UP27" t="e">
        <f t="shared" ca="1" si="352"/>
        <v>#N/A</v>
      </c>
      <c r="UQ27" t="e">
        <f t="shared" ca="1" si="353"/>
        <v>#N/A</v>
      </c>
      <c r="UR27" t="b">
        <f t="shared" ca="1" si="354"/>
        <v>0</v>
      </c>
      <c r="US27" t="str">
        <f t="shared" ca="1" si="355"/>
        <v>ÿ</v>
      </c>
      <c r="UT27">
        <f t="shared" ca="1" si="356"/>
        <v>0</v>
      </c>
      <c r="UU27">
        <f t="shared" ca="1" si="357"/>
        <v>0</v>
      </c>
      <c r="UV27" s="54">
        <f t="shared" ca="1" si="358"/>
        <v>2.7000000000000001E-3</v>
      </c>
      <c r="UW27">
        <f t="shared" ca="1" si="359"/>
        <v>1048576</v>
      </c>
      <c r="UX27" t="e">
        <f t="shared" ca="1" si="360"/>
        <v>#N/A</v>
      </c>
      <c r="UY27" t="str">
        <f t="shared" ca="1" si="623"/>
        <v/>
      </c>
      <c r="UZ27" t="str">
        <f t="shared" ca="1" si="362"/>
        <v/>
      </c>
      <c r="VH27" s="52" t="b">
        <f t="shared" si="166"/>
        <v>0</v>
      </c>
      <c r="VI27" t="b">
        <f>ISNA(MATCH(VH27,VH$1:VH26,0))</f>
        <v>0</v>
      </c>
      <c r="VJ27" t="e">
        <f t="shared" ca="1" si="363"/>
        <v>#N/A</v>
      </c>
      <c r="VK27" t="e">
        <f t="shared" ca="1" si="364"/>
        <v>#N/A</v>
      </c>
      <c r="VL27" t="b">
        <f t="shared" ca="1" si="365"/>
        <v>0</v>
      </c>
      <c r="VM27" t="str">
        <f t="shared" ca="1" si="366"/>
        <v>ÿ</v>
      </c>
      <c r="VN27">
        <f t="shared" ca="1" si="367"/>
        <v>0</v>
      </c>
      <c r="VO27">
        <f t="shared" ca="1" si="368"/>
        <v>0</v>
      </c>
      <c r="VP27" s="54">
        <f t="shared" ca="1" si="369"/>
        <v>2.7000000000000001E-3</v>
      </c>
      <c r="VQ27">
        <f t="shared" ca="1" si="370"/>
        <v>1048576</v>
      </c>
      <c r="VR27" t="e">
        <f t="shared" ca="1" si="371"/>
        <v>#N/A</v>
      </c>
      <c r="VS27" t="str">
        <f t="shared" ca="1" si="624"/>
        <v/>
      </c>
      <c r="VT27" t="str">
        <f t="shared" ca="1" si="373"/>
        <v/>
      </c>
      <c r="WB27" s="52" t="b">
        <f t="shared" si="167"/>
        <v>0</v>
      </c>
      <c r="WC27" t="b">
        <f>ISNA(MATCH(WB27,WB$1:WB26,0))</f>
        <v>0</v>
      </c>
      <c r="WD27" t="e">
        <f t="shared" ca="1" si="374"/>
        <v>#N/A</v>
      </c>
      <c r="WE27" t="e">
        <f t="shared" ca="1" si="375"/>
        <v>#N/A</v>
      </c>
      <c r="WF27" t="b">
        <f t="shared" ca="1" si="376"/>
        <v>0</v>
      </c>
      <c r="WG27" t="str">
        <f t="shared" ca="1" si="377"/>
        <v>ÿ</v>
      </c>
      <c r="WH27">
        <f t="shared" ca="1" si="378"/>
        <v>0</v>
      </c>
      <c r="WI27">
        <f t="shared" ca="1" si="379"/>
        <v>0</v>
      </c>
      <c r="WJ27" s="54">
        <f t="shared" ca="1" si="380"/>
        <v>2.7000000000000001E-3</v>
      </c>
      <c r="WK27">
        <f t="shared" ca="1" si="381"/>
        <v>1048576</v>
      </c>
      <c r="WL27" t="e">
        <f t="shared" ca="1" si="382"/>
        <v>#N/A</v>
      </c>
      <c r="WM27" t="str">
        <f t="shared" ca="1" si="625"/>
        <v/>
      </c>
      <c r="WN27" t="str">
        <f t="shared" ca="1" si="384"/>
        <v/>
      </c>
      <c r="WV27" s="52" t="b">
        <f t="shared" si="168"/>
        <v>0</v>
      </c>
      <c r="WW27" t="b">
        <f>ISNA(MATCH(WV27,WV$1:WV26,0))</f>
        <v>0</v>
      </c>
      <c r="WX27" t="e">
        <f t="shared" ca="1" si="385"/>
        <v>#N/A</v>
      </c>
      <c r="WY27" t="e">
        <f t="shared" ca="1" si="386"/>
        <v>#N/A</v>
      </c>
      <c r="WZ27" t="b">
        <f t="shared" ca="1" si="387"/>
        <v>0</v>
      </c>
      <c r="XA27" t="str">
        <f t="shared" ca="1" si="388"/>
        <v>ÿ</v>
      </c>
      <c r="XB27">
        <f t="shared" ca="1" si="389"/>
        <v>0</v>
      </c>
      <c r="XC27">
        <f t="shared" ca="1" si="390"/>
        <v>0</v>
      </c>
      <c r="XD27" s="54">
        <f t="shared" ca="1" si="391"/>
        <v>2.7000000000000001E-3</v>
      </c>
      <c r="XE27">
        <f t="shared" ca="1" si="392"/>
        <v>1048576</v>
      </c>
      <c r="XF27" t="e">
        <f t="shared" ca="1" si="393"/>
        <v>#N/A</v>
      </c>
      <c r="XG27" t="str">
        <f t="shared" ca="1" si="626"/>
        <v/>
      </c>
      <c r="XH27" t="str">
        <f t="shared" ca="1" si="169"/>
        <v/>
      </c>
    </row>
    <row r="28" spans="1:632" x14ac:dyDescent="0.3">
      <c r="A28">
        <f t="shared" ca="1" si="170"/>
        <v>18</v>
      </c>
      <c r="J28" s="6" t="str">
        <f>IF('Analyse Plan de Gamme'!$N28=0,N_D,'Analyse Plan de Gamme'!$N28)</f>
        <v xml:space="preserve"> ... </v>
      </c>
      <c r="K28" t="b">
        <f>ISNA(MATCH(J28,J$1:J27,0))</f>
        <v>0</v>
      </c>
      <c r="L28" t="e">
        <f t="shared" ca="1" si="416"/>
        <v>#N/A</v>
      </c>
      <c r="M28" t="e">
        <f t="shared" ca="1" si="417"/>
        <v>#N/A</v>
      </c>
      <c r="N28" t="b">
        <f t="shared" ca="1" si="418"/>
        <v>0</v>
      </c>
      <c r="O28" t="str">
        <f t="shared" ca="1" si="419"/>
        <v>ÿ</v>
      </c>
      <c r="P28">
        <f t="shared" ca="1" si="420"/>
        <v>1048576</v>
      </c>
      <c r="Q28" t="e">
        <f t="shared" ca="1" si="421"/>
        <v>#N/A</v>
      </c>
      <c r="R28" s="4" t="str">
        <f t="shared" ca="1" si="422"/>
        <v/>
      </c>
      <c r="T28" s="6" t="str">
        <f>IF('Analyse Plan de Gamme'!$P28=0,N_D,'Analyse Plan de Gamme'!$P28)</f>
        <v xml:space="preserve"> ... </v>
      </c>
      <c r="U28" t="b">
        <f>ISNA(MATCH(T28,T$1:T27,0))</f>
        <v>0</v>
      </c>
      <c r="V28" t="e">
        <f t="shared" ca="1" si="423"/>
        <v>#N/A</v>
      </c>
      <c r="W28" t="e">
        <f t="shared" ca="1" si="424"/>
        <v>#N/A</v>
      </c>
      <c r="X28" t="b">
        <f t="shared" ca="1" si="425"/>
        <v>0</v>
      </c>
      <c r="Y28" t="str">
        <f t="shared" ca="1" si="426"/>
        <v>ÿ</v>
      </c>
      <c r="Z28">
        <f t="shared" ca="1" si="427"/>
        <v>1048576</v>
      </c>
      <c r="AA28" t="e">
        <f t="shared" ca="1" si="428"/>
        <v>#N/A</v>
      </c>
      <c r="AB28" s="4" t="str">
        <f t="shared" ca="1" si="429"/>
        <v/>
      </c>
      <c r="AD28" s="6" t="str">
        <f>IF('Analyse Plan de Gamme'!$W28=0,N_D,'Analyse Plan de Gamme'!$W28)</f>
        <v xml:space="preserve"> ... </v>
      </c>
      <c r="AE28" t="b">
        <f>ISNA(MATCH(AD28,AD$1:AD27,0))</f>
        <v>0</v>
      </c>
      <c r="AF28" t="e">
        <f t="shared" ca="1" si="430"/>
        <v>#N/A</v>
      </c>
      <c r="AG28" t="e">
        <f t="shared" ca="1" si="431"/>
        <v>#N/A</v>
      </c>
      <c r="AH28" t="b">
        <f t="shared" ca="1" si="432"/>
        <v>0</v>
      </c>
      <c r="AI28" t="str">
        <f t="shared" ca="1" si="433"/>
        <v>ÿ</v>
      </c>
      <c r="AJ28">
        <f t="shared" ca="1" si="434"/>
        <v>1048576</v>
      </c>
      <c r="AK28" t="e">
        <f t="shared" ca="1" si="435"/>
        <v>#N/A</v>
      </c>
      <c r="AL28" s="4" t="str">
        <f t="shared" ca="1" si="436"/>
        <v/>
      </c>
      <c r="AN28" s="6" t="str">
        <f>IF('Analyse Plan de Gamme'!$AH28=0,N_D,'Analyse Plan de Gamme'!$AH28)</f>
        <v xml:space="preserve"> ... </v>
      </c>
      <c r="AO28" t="b">
        <f>ISNA(MATCH(AN28,AN$1:AN27,0))</f>
        <v>0</v>
      </c>
      <c r="AP28" t="e">
        <f t="shared" ca="1" si="437"/>
        <v>#N/A</v>
      </c>
      <c r="AQ28" t="e">
        <f t="shared" ca="1" si="438"/>
        <v>#N/A</v>
      </c>
      <c r="AR28" t="b">
        <f t="shared" ca="1" si="439"/>
        <v>0</v>
      </c>
      <c r="AS28" t="str">
        <f t="shared" ca="1" si="440"/>
        <v>ÿ</v>
      </c>
      <c r="AT28">
        <f t="shared" ca="1" si="441"/>
        <v>1048576</v>
      </c>
      <c r="AU28" t="e">
        <f t="shared" ca="1" si="442"/>
        <v>#N/A</v>
      </c>
      <c r="AV28" s="4" t="str">
        <f t="shared" ca="1" si="443"/>
        <v/>
      </c>
      <c r="AX28" s="6" t="str">
        <f>IF('Analyse Plan de Gamme'!$AT28=0,N_D,'Analyse Plan de Gamme'!$AT28)</f>
        <v xml:space="preserve"> ... </v>
      </c>
      <c r="AY28" t="b">
        <f>ISNA(MATCH(AX28,AX$1:AX27,0))</f>
        <v>0</v>
      </c>
      <c r="AZ28" t="e">
        <f t="shared" ca="1" si="444"/>
        <v>#N/A</v>
      </c>
      <c r="BA28" t="e">
        <f t="shared" ca="1" si="445"/>
        <v>#N/A</v>
      </c>
      <c r="BB28" t="b">
        <f t="shared" ca="1" si="446"/>
        <v>0</v>
      </c>
      <c r="BC28" t="str">
        <f t="shared" ca="1" si="447"/>
        <v>ÿ</v>
      </c>
      <c r="BD28">
        <f t="shared" ca="1" si="448"/>
        <v>1048576</v>
      </c>
      <c r="BE28" t="e">
        <f t="shared" ca="1" si="449"/>
        <v>#N/A</v>
      </c>
      <c r="BF28" s="4" t="str">
        <f t="shared" ca="1" si="450"/>
        <v/>
      </c>
      <c r="BH28" s="6" t="str">
        <f>IF('Analyse Plan de Gamme'!$BF28=0,N_D,'Analyse Plan de Gamme'!$BF28)</f>
        <v xml:space="preserve"> ... </v>
      </c>
      <c r="BI28" t="b">
        <f>ISNA(MATCH(BH28,BH$1:BH27,0))</f>
        <v>0</v>
      </c>
      <c r="BJ28">
        <f t="shared" ca="1" si="451"/>
        <v>117</v>
      </c>
      <c r="BK28" t="str">
        <f t="shared" ca="1" si="452"/>
        <v>L115C61:L1048576C61</v>
      </c>
      <c r="BL28" t="b">
        <f t="shared" ca="1" si="453"/>
        <v>1</v>
      </c>
      <c r="BM28" t="str">
        <f t="shared" ca="1" si="454"/>
        <v>90X90</v>
      </c>
      <c r="BN28">
        <f t="shared" ca="1" si="455"/>
        <v>36</v>
      </c>
      <c r="BO28">
        <f t="shared" ca="1" si="456"/>
        <v>32</v>
      </c>
      <c r="BP28" s="4" t="str">
        <f t="shared" ca="1" si="457"/>
        <v>20X90</v>
      </c>
      <c r="BR28" s="6" t="str">
        <f>IF('Analyse Plan de Gamme'!$BG28=0,N_D,'Analyse Plan de Gamme'!$BG28)</f>
        <v xml:space="preserve"> ... </v>
      </c>
      <c r="BS28" t="b">
        <f>ISNA(MATCH(BR28,BR$1:BR27,0))</f>
        <v>0</v>
      </c>
      <c r="BT28" t="e">
        <f t="shared" ca="1" si="458"/>
        <v>#N/A</v>
      </c>
      <c r="BU28" t="e">
        <f t="shared" ca="1" si="459"/>
        <v>#N/A</v>
      </c>
      <c r="BV28" t="b">
        <f t="shared" ca="1" si="460"/>
        <v>0</v>
      </c>
      <c r="BW28" t="str">
        <f t="shared" ca="1" si="461"/>
        <v>ÿ</v>
      </c>
      <c r="BX28">
        <f t="shared" ca="1" si="462"/>
        <v>1048576</v>
      </c>
      <c r="BY28" t="e">
        <f t="shared" ca="1" si="463"/>
        <v>#N/A</v>
      </c>
      <c r="BZ28" s="4" t="str">
        <f t="shared" ca="1" si="464"/>
        <v/>
      </c>
      <c r="CB28" s="6" t="str">
        <f>IF('Analyse Plan de Gamme'!$BH28=0,N_D,'Analyse Plan de Gamme'!$BH28)</f>
        <v xml:space="preserve"> ... </v>
      </c>
      <c r="CC28" t="b">
        <f>ISNA(MATCH(CB28,CB$1:CB27,0))</f>
        <v>0</v>
      </c>
      <c r="CD28">
        <f t="shared" ca="1" si="465"/>
        <v>120</v>
      </c>
      <c r="CE28" t="str">
        <f t="shared" ca="1" si="466"/>
        <v>L120C81:L1048576C81</v>
      </c>
      <c r="CF28" t="b">
        <f t="shared" ca="1" si="467"/>
        <v>1</v>
      </c>
      <c r="CG28" t="str">
        <f t="shared" ca="1" si="468"/>
        <v>AUTRE</v>
      </c>
      <c r="CH28">
        <f t="shared" ca="1" si="469"/>
        <v>2</v>
      </c>
      <c r="CI28">
        <f t="shared" ca="1" si="470"/>
        <v>16</v>
      </c>
      <c r="CJ28" s="4" t="str">
        <f t="shared" ca="1" si="471"/>
        <v>RUSTIQUE</v>
      </c>
      <c r="CL28" s="6" t="str">
        <f>IF('Analyse Plan de Gamme'!$BJ28=0,N_D,'Analyse Plan de Gamme'!$BJ28)</f>
        <v xml:space="preserve"> ... </v>
      </c>
      <c r="CM28" t="b">
        <f>ISNA(MATCH(CL28,CL$1:CL27,0))</f>
        <v>0</v>
      </c>
      <c r="CN28" t="e">
        <f t="shared" ca="1" si="472"/>
        <v>#N/A</v>
      </c>
      <c r="CO28" t="e">
        <f t="shared" ca="1" si="473"/>
        <v>#N/A</v>
      </c>
      <c r="CP28" t="b">
        <f t="shared" ca="1" si="474"/>
        <v>0</v>
      </c>
      <c r="CQ28" t="str">
        <f t="shared" ca="1" si="475"/>
        <v>ÿ</v>
      </c>
      <c r="CR28">
        <f t="shared" ca="1" si="476"/>
        <v>1048576</v>
      </c>
      <c r="CS28" t="e">
        <f t="shared" ca="1" si="477"/>
        <v>#N/A</v>
      </c>
      <c r="CT28" s="4" t="str">
        <f t="shared" ca="1" si="478"/>
        <v/>
      </c>
      <c r="CV28" s="6" t="str">
        <f>IF('Analyse Plan de Gamme'!$BK28=0,N_D,'Analyse Plan de Gamme'!$BK28)</f>
        <v xml:space="preserve"> ... </v>
      </c>
      <c r="CW28" t="b">
        <f>ISNA(MATCH(CV28,CV$1:CV27,0))</f>
        <v>0</v>
      </c>
      <c r="CX28" t="e">
        <f t="shared" ca="1" si="479"/>
        <v>#N/A</v>
      </c>
      <c r="CY28" t="e">
        <f t="shared" ca="1" si="480"/>
        <v>#N/A</v>
      </c>
      <c r="CZ28" t="b">
        <f t="shared" ca="1" si="481"/>
        <v>0</v>
      </c>
      <c r="DA28" t="str">
        <f t="shared" ca="1" si="482"/>
        <v>ÿ</v>
      </c>
      <c r="DB28">
        <f t="shared" ca="1" si="483"/>
        <v>1048576</v>
      </c>
      <c r="DC28" t="e">
        <f t="shared" ca="1" si="484"/>
        <v>#N/A</v>
      </c>
      <c r="DD28" s="4" t="str">
        <f t="shared" ca="1" si="485"/>
        <v/>
      </c>
      <c r="DF28" s="6" t="str">
        <f>IF('Analyse Plan de Gamme'!$BL28=0,N_D,'Analyse Plan de Gamme'!$BL28)</f>
        <v xml:space="preserve"> ... </v>
      </c>
      <c r="DG28" t="b">
        <f>ISNA(MATCH(DF28,DF$1:DF27,0))</f>
        <v>0</v>
      </c>
      <c r="DH28" t="e">
        <f t="shared" ca="1" si="486"/>
        <v>#N/A</v>
      </c>
      <c r="DI28" t="e">
        <f t="shared" ca="1" si="487"/>
        <v>#N/A</v>
      </c>
      <c r="DJ28" t="b">
        <f t="shared" ca="1" si="488"/>
        <v>0</v>
      </c>
      <c r="DK28" t="str">
        <f t="shared" ca="1" si="489"/>
        <v>ÿ</v>
      </c>
      <c r="DL28">
        <f t="shared" ca="1" si="490"/>
        <v>1048576</v>
      </c>
      <c r="DM28" t="e">
        <f t="shared" ca="1" si="491"/>
        <v>#N/A</v>
      </c>
      <c r="DN28" s="4" t="str">
        <f t="shared" ca="1" si="492"/>
        <v/>
      </c>
      <c r="DP28" s="43">
        <f>'Analyse Plan de Gamme'!$BM28</f>
        <v>0</v>
      </c>
      <c r="DQ28" t="b">
        <f>ISNA(MATCH(DP28,DP$1:DP27,0))</f>
        <v>0</v>
      </c>
      <c r="DR28" t="e">
        <f t="shared" ca="1" si="493"/>
        <v>#N/A</v>
      </c>
      <c r="DS28" t="e">
        <f t="shared" ca="1" si="494"/>
        <v>#N/A</v>
      </c>
      <c r="DT28" t="b">
        <f t="shared" ca="1" si="495"/>
        <v>0</v>
      </c>
      <c r="DU28" t="str">
        <f t="shared" ca="1" si="496"/>
        <v>ÿ</v>
      </c>
      <c r="DV28">
        <f t="shared" ca="1" si="497"/>
        <v>1048576</v>
      </c>
      <c r="DW28" t="e">
        <f t="shared" ca="1" si="498"/>
        <v>#N/A</v>
      </c>
      <c r="DX28" s="4" t="str">
        <f t="shared" ca="1" si="499"/>
        <v/>
      </c>
      <c r="DZ28" s="6" t="str">
        <f>IF('Analyse Plan de Gamme'!$BO28=0,N_D,'Analyse Plan de Gamme'!$BO28)</f>
        <v xml:space="preserve"> ... </v>
      </c>
      <c r="EA28" t="b">
        <f>ISNA(MATCH(DZ28,DZ$1:DZ27,0))</f>
        <v>0</v>
      </c>
      <c r="EB28">
        <f t="shared" ca="1" si="500"/>
        <v>120</v>
      </c>
      <c r="EC28" t="str">
        <f t="shared" ca="1" si="501"/>
        <v>L120C131:L1048576C131</v>
      </c>
      <c r="ED28" t="b">
        <f t="shared" ca="1" si="502"/>
        <v>1</v>
      </c>
      <c r="EE28" t="str">
        <f t="shared" ca="1" si="503"/>
        <v>AUTRES</v>
      </c>
      <c r="EF28">
        <f t="shared" ca="1" si="504"/>
        <v>3</v>
      </c>
      <c r="EG28">
        <f t="shared" ca="1" si="505"/>
        <v>17</v>
      </c>
      <c r="EH28" s="4" t="str">
        <f t="shared" ca="1" si="506"/>
        <v>TABACO/TAUPE</v>
      </c>
      <c r="EJ28" s="6" t="str">
        <f>IF('Analyse Plan de Gamme'!$BP28=0,N_D,'Analyse Plan de Gamme'!$BP28)</f>
        <v xml:space="preserve"> ... </v>
      </c>
      <c r="EK28" t="b">
        <f>ISNA(MATCH(EJ28,EJ$1:EJ27,0))</f>
        <v>0</v>
      </c>
      <c r="EL28" t="e">
        <f t="shared" ca="1" si="507"/>
        <v>#N/A</v>
      </c>
      <c r="EM28" t="e">
        <f t="shared" ca="1" si="508"/>
        <v>#N/A</v>
      </c>
      <c r="EN28" t="b">
        <f t="shared" ca="1" si="509"/>
        <v>0</v>
      </c>
      <c r="EO28" t="str">
        <f t="shared" ca="1" si="510"/>
        <v>ÿ</v>
      </c>
      <c r="EP28">
        <f t="shared" ca="1" si="511"/>
        <v>1048576</v>
      </c>
      <c r="EQ28" t="e">
        <f t="shared" ca="1" si="512"/>
        <v>#N/A</v>
      </c>
      <c r="ER28" s="4" t="str">
        <f t="shared" ca="1" si="513"/>
        <v/>
      </c>
      <c r="ET28" s="6" t="str">
        <f>IF('Analyse Plan de Gamme'!$BQ28=0,N_D,'Analyse Plan de Gamme'!$BQ28)</f>
        <v xml:space="preserve"> ... </v>
      </c>
      <c r="EU28" t="b">
        <f>ISNA(MATCH(ET28,ET$1:ET27,0))</f>
        <v>0</v>
      </c>
      <c r="EV28" t="e">
        <f t="shared" ca="1" si="514"/>
        <v>#N/A</v>
      </c>
      <c r="EW28" t="e">
        <f t="shared" ca="1" si="515"/>
        <v>#N/A</v>
      </c>
      <c r="EX28" t="b">
        <f t="shared" ca="1" si="516"/>
        <v>0</v>
      </c>
      <c r="EY28" t="str">
        <f t="shared" ca="1" si="517"/>
        <v>ÿ</v>
      </c>
      <c r="EZ28">
        <f t="shared" ca="1" si="518"/>
        <v>1048576</v>
      </c>
      <c r="FA28" t="e">
        <f t="shared" ca="1" si="519"/>
        <v>#N/A</v>
      </c>
      <c r="FB28" s="4" t="str">
        <f t="shared" ca="1" si="520"/>
        <v/>
      </c>
      <c r="FD28" s="6" t="str">
        <f>IF('Analyse Plan de Gamme'!$BR28=0,N_D,'Analyse Plan de Gamme'!$BR28)</f>
        <v xml:space="preserve"> ... </v>
      </c>
      <c r="FE28" t="b">
        <f>ISNA(MATCH(FD28,FD$1:FD27,0))</f>
        <v>0</v>
      </c>
      <c r="FF28" t="e">
        <f t="shared" ca="1" si="521"/>
        <v>#N/A</v>
      </c>
      <c r="FG28" t="e">
        <f t="shared" ca="1" si="522"/>
        <v>#N/A</v>
      </c>
      <c r="FH28" t="b">
        <f t="shared" ca="1" si="523"/>
        <v>0</v>
      </c>
      <c r="FI28" t="str">
        <f t="shared" ca="1" si="524"/>
        <v>ÿ</v>
      </c>
      <c r="FJ28">
        <f t="shared" ca="1" si="525"/>
        <v>1048576</v>
      </c>
      <c r="FK28" t="e">
        <f t="shared" ca="1" si="526"/>
        <v>#N/A</v>
      </c>
      <c r="FL28" s="4" t="str">
        <f t="shared" ca="1" si="527"/>
        <v/>
      </c>
      <c r="FN28" s="6" t="str">
        <f>IF('Analyse Plan de Gamme'!$BT28=0,N_D,'Analyse Plan de Gamme'!$BT28)</f>
        <v xml:space="preserve"> ... </v>
      </c>
      <c r="FO28" t="b">
        <f>ISNA(MATCH(FN28,FN$1:FN27,0))</f>
        <v>0</v>
      </c>
      <c r="FP28" t="e">
        <f t="shared" ca="1" si="528"/>
        <v>#N/A</v>
      </c>
      <c r="FQ28" t="e">
        <f t="shared" ca="1" si="529"/>
        <v>#N/A</v>
      </c>
      <c r="FR28" t="b">
        <f t="shared" ca="1" si="530"/>
        <v>0</v>
      </c>
      <c r="FS28" t="str">
        <f t="shared" ca="1" si="531"/>
        <v>ÿ</v>
      </c>
      <c r="FT28">
        <f t="shared" ca="1" si="532"/>
        <v>1048576</v>
      </c>
      <c r="FU28" t="e">
        <f t="shared" ca="1" si="533"/>
        <v>#N/A</v>
      </c>
      <c r="FV28" s="4" t="str">
        <f t="shared" ca="1" si="534"/>
        <v/>
      </c>
      <c r="FX28" s="6" t="str">
        <f>IF('Analyse Plan de Gamme'!$BU28=0,N_D,'Analyse Plan de Gamme'!$BU28)</f>
        <v xml:space="preserve"> ... </v>
      </c>
      <c r="FY28" t="b">
        <f>ISNA(MATCH(FX28,FX$1:FX27,0))</f>
        <v>0</v>
      </c>
      <c r="FZ28" t="e">
        <f t="shared" ca="1" si="535"/>
        <v>#N/A</v>
      </c>
      <c r="GA28" t="e">
        <f t="shared" ca="1" si="536"/>
        <v>#N/A</v>
      </c>
      <c r="GB28" t="b">
        <f t="shared" ca="1" si="537"/>
        <v>0</v>
      </c>
      <c r="GC28" t="str">
        <f t="shared" ca="1" si="538"/>
        <v>ÿ</v>
      </c>
      <c r="GD28">
        <f t="shared" ca="1" si="539"/>
        <v>1048576</v>
      </c>
      <c r="GE28" t="e">
        <f t="shared" ca="1" si="540"/>
        <v>#N/A</v>
      </c>
      <c r="GF28" s="4" t="str">
        <f t="shared" ca="1" si="541"/>
        <v/>
      </c>
      <c r="GH28" s="6" t="str">
        <f>IF('Analyse Plan de Gamme'!$BW28=0,N_D,'Analyse Plan de Gamme'!$BW28)</f>
        <v xml:space="preserve"> ... </v>
      </c>
      <c r="GI28" t="b">
        <f>ISNA(MATCH(GH28,GH$1:GH27,0))</f>
        <v>0</v>
      </c>
      <c r="GJ28" t="e">
        <f t="shared" ca="1" si="542"/>
        <v>#N/A</v>
      </c>
      <c r="GK28" t="e">
        <f t="shared" ca="1" si="543"/>
        <v>#N/A</v>
      </c>
      <c r="GL28" t="b">
        <f t="shared" ca="1" si="544"/>
        <v>0</v>
      </c>
      <c r="GM28" t="str">
        <f t="shared" ca="1" si="545"/>
        <v>ÿ</v>
      </c>
      <c r="GN28">
        <f t="shared" ca="1" si="546"/>
        <v>1048576</v>
      </c>
      <c r="GO28" t="e">
        <f t="shared" ca="1" si="547"/>
        <v>#N/A</v>
      </c>
      <c r="GP28" s="4" t="str">
        <f t="shared" ca="1" si="548"/>
        <v/>
      </c>
      <c r="GR28" s="6" t="str">
        <f>IF('Analyse Plan de Gamme'!$BX28=0,N_D,'Analyse Plan de Gamme'!$BX28)</f>
        <v xml:space="preserve"> ... </v>
      </c>
      <c r="GS28" t="b">
        <f>ISNA(MATCH(GR28,GR$1:GR27,0))</f>
        <v>0</v>
      </c>
      <c r="GT28" t="e">
        <f t="shared" ca="1" si="549"/>
        <v>#N/A</v>
      </c>
      <c r="GU28" t="e">
        <f t="shared" ca="1" si="550"/>
        <v>#N/A</v>
      </c>
      <c r="GV28" t="b">
        <f t="shared" ca="1" si="551"/>
        <v>0</v>
      </c>
      <c r="GW28" t="str">
        <f t="shared" ca="1" si="552"/>
        <v>ÿ</v>
      </c>
      <c r="GX28">
        <f t="shared" ca="1" si="553"/>
        <v>1048576</v>
      </c>
      <c r="GY28" t="e">
        <f t="shared" ca="1" si="554"/>
        <v>#N/A</v>
      </c>
      <c r="GZ28" s="4" t="str">
        <f t="shared" ca="1" si="555"/>
        <v/>
      </c>
      <c r="HG28" s="44">
        <f>'Analyse Plan de Gamme'!$K28</f>
        <v>0</v>
      </c>
      <c r="HH28" s="44">
        <f>'Analyse Plan de Gamme'!$L28</f>
        <v>0</v>
      </c>
      <c r="HI28" s="50">
        <f t="shared" si="395"/>
        <v>0.90000000000000024</v>
      </c>
      <c r="HK28" t="b">
        <f>ABS('Analyse Plan de Gamme'!$C28)&gt;1</f>
        <v>0</v>
      </c>
      <c r="HL28" s="43">
        <f t="shared" ca="1" si="192"/>
        <v>2.8E-3</v>
      </c>
      <c r="HM28" t="b">
        <f ca="1">AND(ISNA(MATCH(HL28,HL$1:HL27,0)),HL28&gt;1,$HK28)</f>
        <v>0</v>
      </c>
      <c r="HN28" t="e">
        <f t="shared" ca="1" si="556"/>
        <v>#N/A</v>
      </c>
      <c r="HO28" t="e">
        <f t="shared" ca="1" si="557"/>
        <v>#N/A</v>
      </c>
      <c r="HP28" t="b">
        <f t="shared" ca="1" si="558"/>
        <v>0</v>
      </c>
      <c r="HQ28" t="str">
        <f t="shared" ca="1" si="559"/>
        <v>ÿ</v>
      </c>
      <c r="HR28">
        <f t="shared" ca="1" si="560"/>
        <v>1048576</v>
      </c>
      <c r="HS28" t="e">
        <f t="shared" ca="1" si="561"/>
        <v>#N/A</v>
      </c>
      <c r="HT28" s="4" t="str">
        <f t="shared" ca="1" si="562"/>
        <v/>
      </c>
      <c r="HU28">
        <f ca="1">SUM($HT$10:$HT28)</f>
        <v>3926000.0154999997</v>
      </c>
      <c r="HV28" s="45">
        <f t="shared" ca="1" si="196"/>
        <v>1</v>
      </c>
      <c r="HW28" t="b">
        <f t="shared" ca="1" si="396"/>
        <v>0</v>
      </c>
      <c r="HX28" t="b">
        <f t="shared" ca="1" si="197"/>
        <v>0</v>
      </c>
      <c r="ID28" s="60" t="b">
        <f>IF($HK28,'Analyse Plan de Gamme'!$K28)</f>
        <v>0</v>
      </c>
      <c r="IE28" t="b">
        <f>IF($HK28,'Analyse Plan de Gamme'!$L28)</f>
        <v>0</v>
      </c>
      <c r="IF28" s="52" t="b">
        <f t="shared" si="563"/>
        <v>0</v>
      </c>
      <c r="IG28" t="b">
        <f>ISNA(MATCH(IF28,IF$1:IF27,0))</f>
        <v>0</v>
      </c>
      <c r="IH28" t="e">
        <f t="shared" ca="1" si="564"/>
        <v>#N/A</v>
      </c>
      <c r="II28" t="e">
        <f t="shared" ca="1" si="565"/>
        <v>#N/A</v>
      </c>
      <c r="IJ28" t="b">
        <f t="shared" ca="1" si="566"/>
        <v>0</v>
      </c>
      <c r="IK28" t="str">
        <f t="shared" ca="1" si="567"/>
        <v>ÿ</v>
      </c>
      <c r="IL28">
        <f t="shared" ca="1" si="568"/>
        <v>0</v>
      </c>
      <c r="IM28">
        <f t="shared" ca="1" si="569"/>
        <v>0</v>
      </c>
      <c r="IN28" s="54">
        <f t="shared" ca="1" si="570"/>
        <v>2.8E-3</v>
      </c>
      <c r="IO28">
        <f t="shared" ca="1" si="571"/>
        <v>1048576</v>
      </c>
      <c r="IP28" t="e">
        <f t="shared" ca="1" si="572"/>
        <v>#N/A</v>
      </c>
      <c r="IQ28" t="str">
        <f t="shared" ca="1" si="573"/>
        <v/>
      </c>
      <c r="IR28" t="str">
        <f t="shared" ca="1" si="574"/>
        <v/>
      </c>
      <c r="IZ28" s="52" t="b">
        <f t="shared" si="575"/>
        <v>0</v>
      </c>
      <c r="JA28" t="b">
        <f>ISNA(MATCH(IZ28,IZ$1:IZ27,0))</f>
        <v>0</v>
      </c>
      <c r="JB28" t="e">
        <f t="shared" ca="1" si="576"/>
        <v>#N/A</v>
      </c>
      <c r="JC28" t="e">
        <f t="shared" ca="1" si="577"/>
        <v>#N/A</v>
      </c>
      <c r="JD28" t="b">
        <f t="shared" ca="1" si="578"/>
        <v>0</v>
      </c>
      <c r="JE28" t="str">
        <f t="shared" ca="1" si="579"/>
        <v>ÿ</v>
      </c>
      <c r="JF28">
        <f t="shared" ca="1" si="580"/>
        <v>0</v>
      </c>
      <c r="JG28">
        <f t="shared" ca="1" si="581"/>
        <v>0</v>
      </c>
      <c r="JH28" s="54">
        <f t="shared" ca="1" si="582"/>
        <v>2.8E-3</v>
      </c>
      <c r="JI28">
        <f t="shared" ca="1" si="583"/>
        <v>1048576</v>
      </c>
      <c r="JJ28" t="e">
        <f t="shared" ca="1" si="584"/>
        <v>#N/A</v>
      </c>
      <c r="JK28" t="str">
        <f t="shared" ca="1" si="585"/>
        <v/>
      </c>
      <c r="JL28" t="str">
        <f t="shared" ca="1" si="586"/>
        <v/>
      </c>
      <c r="JT28" s="52" t="b">
        <f t="shared" si="587"/>
        <v>0</v>
      </c>
      <c r="JU28" t="b">
        <f>ISNA(MATCH(JT28,JT$1:JT27,0))</f>
        <v>0</v>
      </c>
      <c r="JV28" t="e">
        <f t="shared" ca="1" si="588"/>
        <v>#N/A</v>
      </c>
      <c r="JW28" t="e">
        <f t="shared" ca="1" si="589"/>
        <v>#N/A</v>
      </c>
      <c r="JX28" t="b">
        <f t="shared" ca="1" si="590"/>
        <v>0</v>
      </c>
      <c r="JY28" t="str">
        <f t="shared" ca="1" si="591"/>
        <v>ÿ</v>
      </c>
      <c r="JZ28">
        <f t="shared" ca="1" si="592"/>
        <v>0</v>
      </c>
      <c r="KA28">
        <f t="shared" ca="1" si="593"/>
        <v>0</v>
      </c>
      <c r="KB28" s="54">
        <f t="shared" ca="1" si="594"/>
        <v>2.8E-3</v>
      </c>
      <c r="KC28">
        <f t="shared" ca="1" si="595"/>
        <v>1048576</v>
      </c>
      <c r="KD28" t="e">
        <f t="shared" ca="1" si="596"/>
        <v>#N/A</v>
      </c>
      <c r="KE28" t="str">
        <f t="shared" ca="1" si="597"/>
        <v/>
      </c>
      <c r="KF28" t="str">
        <f t="shared" ca="1" si="598"/>
        <v/>
      </c>
      <c r="KN28" s="52" t="b">
        <f t="shared" si="599"/>
        <v>0</v>
      </c>
      <c r="KO28" t="b">
        <f>ISNA(MATCH(KN28,KN$1:KN27,0))</f>
        <v>0</v>
      </c>
      <c r="KP28" t="e">
        <f t="shared" ca="1" si="600"/>
        <v>#N/A</v>
      </c>
      <c r="KQ28" t="e">
        <f t="shared" ca="1" si="601"/>
        <v>#N/A</v>
      </c>
      <c r="KR28" t="b">
        <f t="shared" ca="1" si="602"/>
        <v>0</v>
      </c>
      <c r="KS28" t="str">
        <f t="shared" ca="1" si="603"/>
        <v>ÿ</v>
      </c>
      <c r="KT28">
        <f t="shared" ca="1" si="604"/>
        <v>0</v>
      </c>
      <c r="KU28">
        <f t="shared" ca="1" si="605"/>
        <v>0</v>
      </c>
      <c r="KV28" s="54">
        <f t="shared" ca="1" si="606"/>
        <v>2.8E-3</v>
      </c>
      <c r="KW28">
        <f t="shared" ca="1" si="607"/>
        <v>1048576</v>
      </c>
      <c r="KX28" t="e">
        <f t="shared" ca="1" si="608"/>
        <v>#N/A</v>
      </c>
      <c r="KY28" t="str">
        <f t="shared" ca="1" si="609"/>
        <v/>
      </c>
      <c r="KZ28" t="str">
        <f t="shared" ca="1" si="610"/>
        <v/>
      </c>
      <c r="LH28" s="52" t="b">
        <f t="shared" si="219"/>
        <v>0</v>
      </c>
      <c r="LI28" t="b">
        <f>ISNA(MATCH(LH28,LH$1:LH27,0))</f>
        <v>0</v>
      </c>
      <c r="LJ28" t="e">
        <f t="shared" ca="1" si="220"/>
        <v>#N/A</v>
      </c>
      <c r="LK28" t="e">
        <f t="shared" ca="1" si="221"/>
        <v>#N/A</v>
      </c>
      <c r="LL28" t="b">
        <f t="shared" ca="1" si="222"/>
        <v>0</v>
      </c>
      <c r="LM28" t="str">
        <f t="shared" ca="1" si="223"/>
        <v>ÿ</v>
      </c>
      <c r="LN28">
        <f t="shared" ca="1" si="224"/>
        <v>0</v>
      </c>
      <c r="LO28">
        <f t="shared" ca="1" si="225"/>
        <v>0</v>
      </c>
      <c r="LP28" s="54">
        <f t="shared" ca="1" si="226"/>
        <v>2.8E-3</v>
      </c>
      <c r="LQ28">
        <f t="shared" ca="1" si="227"/>
        <v>1048576</v>
      </c>
      <c r="LR28" t="e">
        <f t="shared" ca="1" si="228"/>
        <v>#N/A</v>
      </c>
      <c r="LS28" t="str">
        <f t="shared" ca="1" si="611"/>
        <v/>
      </c>
      <c r="LT28" t="str">
        <f t="shared" ca="1" si="230"/>
        <v/>
      </c>
      <c r="MB28" s="52" t="b">
        <f t="shared" si="154"/>
        <v>0</v>
      </c>
      <c r="MC28" t="b">
        <f>ISNA(MATCH(MB28,MB$1:MB27,0))</f>
        <v>0</v>
      </c>
      <c r="MD28" t="e">
        <f t="shared" ca="1" si="231"/>
        <v>#N/A</v>
      </c>
      <c r="ME28" t="e">
        <f t="shared" ca="1" si="232"/>
        <v>#N/A</v>
      </c>
      <c r="MF28" t="b">
        <f t="shared" ca="1" si="233"/>
        <v>0</v>
      </c>
      <c r="MG28" t="str">
        <f t="shared" ca="1" si="234"/>
        <v>ÿ</v>
      </c>
      <c r="MH28">
        <f t="shared" ca="1" si="235"/>
        <v>0</v>
      </c>
      <c r="MI28">
        <f t="shared" ca="1" si="236"/>
        <v>0</v>
      </c>
      <c r="MJ28" s="54">
        <f t="shared" ca="1" si="237"/>
        <v>2.8E-3</v>
      </c>
      <c r="MK28">
        <f t="shared" ca="1" si="238"/>
        <v>1048576</v>
      </c>
      <c r="ML28" t="e">
        <f t="shared" ca="1" si="239"/>
        <v>#N/A</v>
      </c>
      <c r="MM28" t="str">
        <f t="shared" ca="1" si="612"/>
        <v/>
      </c>
      <c r="MN28" t="str">
        <f t="shared" ca="1" si="241"/>
        <v/>
      </c>
      <c r="MV28" s="52" t="b">
        <f t="shared" si="155"/>
        <v>0</v>
      </c>
      <c r="MW28" t="b">
        <f>ISNA(MATCH(MV28,MV$1:MV27,0))</f>
        <v>0</v>
      </c>
      <c r="MX28" t="e">
        <f t="shared" ca="1" si="242"/>
        <v>#N/A</v>
      </c>
      <c r="MY28" t="e">
        <f t="shared" ca="1" si="243"/>
        <v>#N/A</v>
      </c>
      <c r="MZ28" t="b">
        <f t="shared" ca="1" si="244"/>
        <v>0</v>
      </c>
      <c r="NA28" t="str">
        <f t="shared" ca="1" si="245"/>
        <v>ÿ</v>
      </c>
      <c r="NB28">
        <f t="shared" ca="1" si="246"/>
        <v>0</v>
      </c>
      <c r="NC28">
        <f t="shared" ca="1" si="247"/>
        <v>0</v>
      </c>
      <c r="ND28" s="54">
        <f t="shared" ca="1" si="248"/>
        <v>2.8E-3</v>
      </c>
      <c r="NE28">
        <f t="shared" ca="1" si="249"/>
        <v>1048576</v>
      </c>
      <c r="NF28" t="e">
        <f t="shared" ca="1" si="250"/>
        <v>#N/A</v>
      </c>
      <c r="NG28" t="str">
        <f t="shared" ca="1" si="613"/>
        <v/>
      </c>
      <c r="NH28" t="str">
        <f t="shared" ca="1" si="252"/>
        <v/>
      </c>
      <c r="NP28" s="52" t="b">
        <f t="shared" si="156"/>
        <v>0</v>
      </c>
      <c r="NQ28" t="b">
        <f>ISNA(MATCH(NP28,NP$1:NP27,0))</f>
        <v>0</v>
      </c>
      <c r="NR28" t="e">
        <f t="shared" ca="1" si="253"/>
        <v>#N/A</v>
      </c>
      <c r="NS28" t="e">
        <f t="shared" ca="1" si="254"/>
        <v>#N/A</v>
      </c>
      <c r="NT28" t="b">
        <f t="shared" ca="1" si="255"/>
        <v>0</v>
      </c>
      <c r="NU28" t="str">
        <f t="shared" ca="1" si="256"/>
        <v>ÿ</v>
      </c>
      <c r="NV28">
        <f t="shared" ca="1" si="257"/>
        <v>0</v>
      </c>
      <c r="NW28">
        <f t="shared" ca="1" si="258"/>
        <v>0</v>
      </c>
      <c r="NX28" s="54">
        <f t="shared" ca="1" si="259"/>
        <v>2.8E-3</v>
      </c>
      <c r="NY28">
        <f t="shared" ca="1" si="260"/>
        <v>1048576</v>
      </c>
      <c r="NZ28" t="e">
        <f t="shared" ca="1" si="261"/>
        <v>#N/A</v>
      </c>
      <c r="OA28" t="str">
        <f t="shared" ca="1" si="614"/>
        <v/>
      </c>
      <c r="OB28" t="str">
        <f t="shared" ca="1" si="263"/>
        <v/>
      </c>
      <c r="OJ28" s="52" t="b">
        <f t="shared" si="157"/>
        <v>0</v>
      </c>
      <c r="OK28" t="b">
        <f>ISNA(MATCH(OJ28,OJ$1:OJ27,0))</f>
        <v>0</v>
      </c>
      <c r="OL28" t="e">
        <f t="shared" ca="1" si="264"/>
        <v>#N/A</v>
      </c>
      <c r="OM28" t="e">
        <f t="shared" ca="1" si="265"/>
        <v>#N/A</v>
      </c>
      <c r="ON28" t="b">
        <f t="shared" ca="1" si="266"/>
        <v>0</v>
      </c>
      <c r="OO28" t="str">
        <f t="shared" ca="1" si="267"/>
        <v>ÿ</v>
      </c>
      <c r="OP28">
        <f t="shared" ca="1" si="268"/>
        <v>0</v>
      </c>
      <c r="OQ28">
        <f t="shared" ca="1" si="269"/>
        <v>0</v>
      </c>
      <c r="OR28" s="54">
        <f t="shared" ca="1" si="270"/>
        <v>2.8E-3</v>
      </c>
      <c r="OS28">
        <f t="shared" ca="1" si="271"/>
        <v>1048576</v>
      </c>
      <c r="OT28" t="e">
        <f t="shared" ca="1" si="272"/>
        <v>#N/A</v>
      </c>
      <c r="OU28" t="str">
        <f t="shared" ca="1" si="615"/>
        <v/>
      </c>
      <c r="OV28" t="str">
        <f t="shared" ca="1" si="274"/>
        <v/>
      </c>
      <c r="PD28" s="52" t="b">
        <f t="shared" si="158"/>
        <v>0</v>
      </c>
      <c r="PE28" t="b">
        <f>ISNA(MATCH(PD28,PD$1:PD27,0))</f>
        <v>0</v>
      </c>
      <c r="PF28" t="e">
        <f t="shared" ca="1" si="275"/>
        <v>#N/A</v>
      </c>
      <c r="PG28" t="e">
        <f t="shared" ca="1" si="276"/>
        <v>#N/A</v>
      </c>
      <c r="PH28" t="b">
        <f t="shared" ca="1" si="277"/>
        <v>0</v>
      </c>
      <c r="PI28" t="str">
        <f t="shared" ca="1" si="278"/>
        <v>ÿ</v>
      </c>
      <c r="PJ28">
        <f t="shared" ca="1" si="279"/>
        <v>0</v>
      </c>
      <c r="PK28">
        <f t="shared" ca="1" si="280"/>
        <v>0</v>
      </c>
      <c r="PL28" s="54">
        <f t="shared" ca="1" si="281"/>
        <v>2.8E-3</v>
      </c>
      <c r="PM28">
        <f t="shared" ca="1" si="282"/>
        <v>1048576</v>
      </c>
      <c r="PN28" t="e">
        <f t="shared" ca="1" si="283"/>
        <v>#N/A</v>
      </c>
      <c r="PO28" t="str">
        <f t="shared" ca="1" si="616"/>
        <v/>
      </c>
      <c r="PP28" t="str">
        <f t="shared" ca="1" si="285"/>
        <v/>
      </c>
      <c r="PX28" s="52" t="b">
        <f t="shared" si="159"/>
        <v>0</v>
      </c>
      <c r="PY28" t="b">
        <f>ISNA(MATCH(PX28,PX$1:PX27,0))</f>
        <v>0</v>
      </c>
      <c r="PZ28" t="e">
        <f t="shared" ca="1" si="286"/>
        <v>#N/A</v>
      </c>
      <c r="QA28" t="e">
        <f t="shared" ca="1" si="287"/>
        <v>#N/A</v>
      </c>
      <c r="QB28" t="b">
        <f t="shared" ca="1" si="288"/>
        <v>0</v>
      </c>
      <c r="QC28" t="str">
        <f t="shared" ca="1" si="289"/>
        <v>ÿ</v>
      </c>
      <c r="QD28">
        <f t="shared" ca="1" si="290"/>
        <v>0</v>
      </c>
      <c r="QE28">
        <f t="shared" ca="1" si="291"/>
        <v>0</v>
      </c>
      <c r="QF28" s="54">
        <f t="shared" ca="1" si="292"/>
        <v>2.8E-3</v>
      </c>
      <c r="QG28">
        <f t="shared" ca="1" si="293"/>
        <v>1048576</v>
      </c>
      <c r="QH28" t="e">
        <f t="shared" ca="1" si="294"/>
        <v>#N/A</v>
      </c>
      <c r="QI28" t="str">
        <f t="shared" ca="1" si="617"/>
        <v/>
      </c>
      <c r="QJ28" t="str">
        <f t="shared" ca="1" si="296"/>
        <v/>
      </c>
      <c r="QR28" s="52" t="b">
        <f t="shared" si="160"/>
        <v>0</v>
      </c>
      <c r="QS28" t="b">
        <f>ISNA(MATCH(QR28,QR$1:QR27,0))</f>
        <v>0</v>
      </c>
      <c r="QT28" t="e">
        <f t="shared" ca="1" si="297"/>
        <v>#N/A</v>
      </c>
      <c r="QU28" t="e">
        <f t="shared" ca="1" si="298"/>
        <v>#N/A</v>
      </c>
      <c r="QV28" t="b">
        <f t="shared" ca="1" si="299"/>
        <v>0</v>
      </c>
      <c r="QW28" t="str">
        <f t="shared" ca="1" si="300"/>
        <v>ÿ</v>
      </c>
      <c r="QX28">
        <f t="shared" ca="1" si="301"/>
        <v>0</v>
      </c>
      <c r="QY28">
        <f t="shared" ca="1" si="302"/>
        <v>0</v>
      </c>
      <c r="QZ28" s="54">
        <f t="shared" ca="1" si="303"/>
        <v>2.8E-3</v>
      </c>
      <c r="RA28">
        <f t="shared" ca="1" si="304"/>
        <v>1048576</v>
      </c>
      <c r="RB28" t="e">
        <f t="shared" ca="1" si="305"/>
        <v>#N/A</v>
      </c>
      <c r="RC28" t="str">
        <f t="shared" ca="1" si="618"/>
        <v/>
      </c>
      <c r="RD28" t="str">
        <f t="shared" ca="1" si="307"/>
        <v/>
      </c>
      <c r="RL28" s="52" t="b">
        <f t="shared" si="161"/>
        <v>0</v>
      </c>
      <c r="RM28" t="b">
        <f>ISNA(MATCH(RL28,RL$1:RL27,0))</f>
        <v>0</v>
      </c>
      <c r="RN28" t="e">
        <f t="shared" ca="1" si="308"/>
        <v>#N/A</v>
      </c>
      <c r="RO28" t="e">
        <f t="shared" ca="1" si="309"/>
        <v>#N/A</v>
      </c>
      <c r="RP28" t="b">
        <f t="shared" ca="1" si="310"/>
        <v>0</v>
      </c>
      <c r="RQ28" t="str">
        <f t="shared" ca="1" si="311"/>
        <v>ÿ</v>
      </c>
      <c r="RR28">
        <f t="shared" ca="1" si="312"/>
        <v>0</v>
      </c>
      <c r="RS28">
        <f t="shared" ca="1" si="313"/>
        <v>0</v>
      </c>
      <c r="RT28" s="54">
        <f t="shared" ca="1" si="314"/>
        <v>2.8E-3</v>
      </c>
      <c r="RU28">
        <f t="shared" ca="1" si="315"/>
        <v>1048576</v>
      </c>
      <c r="RV28" t="e">
        <f t="shared" ca="1" si="316"/>
        <v>#N/A</v>
      </c>
      <c r="RW28" t="str">
        <f t="shared" ca="1" si="619"/>
        <v/>
      </c>
      <c r="RX28" t="str">
        <f t="shared" ca="1" si="318"/>
        <v/>
      </c>
      <c r="SF28" s="52" t="b">
        <f t="shared" si="162"/>
        <v>0</v>
      </c>
      <c r="SG28" t="b">
        <f>ISNA(MATCH(SF28,SF$1:SF27,0))</f>
        <v>0</v>
      </c>
      <c r="SH28" t="e">
        <f t="shared" ca="1" si="319"/>
        <v>#N/A</v>
      </c>
      <c r="SI28" t="e">
        <f t="shared" ca="1" si="320"/>
        <v>#N/A</v>
      </c>
      <c r="SJ28" t="b">
        <f t="shared" ca="1" si="321"/>
        <v>0</v>
      </c>
      <c r="SK28" t="str">
        <f t="shared" ca="1" si="322"/>
        <v>ÿ</v>
      </c>
      <c r="SL28">
        <f t="shared" ca="1" si="323"/>
        <v>0</v>
      </c>
      <c r="SM28">
        <f t="shared" ca="1" si="324"/>
        <v>0</v>
      </c>
      <c r="SN28" s="54">
        <f t="shared" ca="1" si="325"/>
        <v>2.8E-3</v>
      </c>
      <c r="SO28">
        <f t="shared" ca="1" si="326"/>
        <v>1048576</v>
      </c>
      <c r="SP28" t="e">
        <f t="shared" ca="1" si="327"/>
        <v>#N/A</v>
      </c>
      <c r="SQ28" t="str">
        <f t="shared" ca="1" si="620"/>
        <v/>
      </c>
      <c r="SR28" t="str">
        <f t="shared" ca="1" si="329"/>
        <v/>
      </c>
      <c r="SZ28" s="52" t="b">
        <f t="shared" si="163"/>
        <v>0</v>
      </c>
      <c r="TA28" t="b">
        <f>ISNA(MATCH(SZ28,SZ$1:SZ27,0))</f>
        <v>0</v>
      </c>
      <c r="TB28" t="e">
        <f t="shared" ca="1" si="330"/>
        <v>#N/A</v>
      </c>
      <c r="TC28" t="e">
        <f t="shared" ca="1" si="331"/>
        <v>#N/A</v>
      </c>
      <c r="TD28" t="b">
        <f t="shared" ca="1" si="332"/>
        <v>0</v>
      </c>
      <c r="TE28" t="str">
        <f t="shared" ca="1" si="333"/>
        <v>ÿ</v>
      </c>
      <c r="TF28">
        <f t="shared" ca="1" si="334"/>
        <v>0</v>
      </c>
      <c r="TG28">
        <f t="shared" ca="1" si="335"/>
        <v>0</v>
      </c>
      <c r="TH28" s="54">
        <f t="shared" ca="1" si="336"/>
        <v>2.8E-3</v>
      </c>
      <c r="TI28">
        <f t="shared" ca="1" si="337"/>
        <v>1048576</v>
      </c>
      <c r="TJ28" t="e">
        <f t="shared" ca="1" si="338"/>
        <v>#N/A</v>
      </c>
      <c r="TK28" t="str">
        <f t="shared" ca="1" si="621"/>
        <v/>
      </c>
      <c r="TL28" t="str">
        <f t="shared" ca="1" si="340"/>
        <v/>
      </c>
      <c r="TT28" s="52" t="b">
        <f t="shared" si="164"/>
        <v>0</v>
      </c>
      <c r="TU28" t="b">
        <f>ISNA(MATCH(TT28,TT$1:TT27,0))</f>
        <v>0</v>
      </c>
      <c r="TV28" t="e">
        <f t="shared" ca="1" si="341"/>
        <v>#N/A</v>
      </c>
      <c r="TW28" t="e">
        <f t="shared" ca="1" si="342"/>
        <v>#N/A</v>
      </c>
      <c r="TX28" t="b">
        <f t="shared" ca="1" si="343"/>
        <v>0</v>
      </c>
      <c r="TY28" t="str">
        <f t="shared" ca="1" si="344"/>
        <v>ÿ</v>
      </c>
      <c r="TZ28">
        <f t="shared" ca="1" si="345"/>
        <v>0</v>
      </c>
      <c r="UA28">
        <f t="shared" ca="1" si="346"/>
        <v>0</v>
      </c>
      <c r="UB28" s="54">
        <f t="shared" ca="1" si="347"/>
        <v>2.8E-3</v>
      </c>
      <c r="UC28">
        <f t="shared" ca="1" si="348"/>
        <v>1048576</v>
      </c>
      <c r="UD28" t="e">
        <f t="shared" ca="1" si="349"/>
        <v>#N/A</v>
      </c>
      <c r="UE28" t="str">
        <f t="shared" ca="1" si="622"/>
        <v/>
      </c>
      <c r="UF28" t="str">
        <f t="shared" ca="1" si="351"/>
        <v/>
      </c>
      <c r="UN28" s="52" t="b">
        <f t="shared" si="165"/>
        <v>0</v>
      </c>
      <c r="UO28" t="b">
        <f>ISNA(MATCH(UN28,UN$1:UN27,0))</f>
        <v>0</v>
      </c>
      <c r="UP28" t="e">
        <f t="shared" ca="1" si="352"/>
        <v>#N/A</v>
      </c>
      <c r="UQ28" t="e">
        <f t="shared" ca="1" si="353"/>
        <v>#N/A</v>
      </c>
      <c r="UR28" t="b">
        <f t="shared" ca="1" si="354"/>
        <v>0</v>
      </c>
      <c r="US28" t="str">
        <f t="shared" ca="1" si="355"/>
        <v>ÿ</v>
      </c>
      <c r="UT28">
        <f t="shared" ca="1" si="356"/>
        <v>0</v>
      </c>
      <c r="UU28">
        <f t="shared" ca="1" si="357"/>
        <v>0</v>
      </c>
      <c r="UV28" s="54">
        <f t="shared" ca="1" si="358"/>
        <v>2.8E-3</v>
      </c>
      <c r="UW28">
        <f t="shared" ca="1" si="359"/>
        <v>1048576</v>
      </c>
      <c r="UX28" t="e">
        <f t="shared" ca="1" si="360"/>
        <v>#N/A</v>
      </c>
      <c r="UY28" t="str">
        <f t="shared" ca="1" si="623"/>
        <v/>
      </c>
      <c r="UZ28" t="str">
        <f t="shared" ca="1" si="362"/>
        <v/>
      </c>
      <c r="VH28" s="52" t="b">
        <f t="shared" si="166"/>
        <v>0</v>
      </c>
      <c r="VI28" t="b">
        <f>ISNA(MATCH(VH28,VH$1:VH27,0))</f>
        <v>0</v>
      </c>
      <c r="VJ28" t="e">
        <f t="shared" ca="1" si="363"/>
        <v>#N/A</v>
      </c>
      <c r="VK28" t="e">
        <f t="shared" ca="1" si="364"/>
        <v>#N/A</v>
      </c>
      <c r="VL28" t="b">
        <f t="shared" ca="1" si="365"/>
        <v>0</v>
      </c>
      <c r="VM28" t="str">
        <f t="shared" ca="1" si="366"/>
        <v>ÿ</v>
      </c>
      <c r="VN28">
        <f t="shared" ca="1" si="367"/>
        <v>0</v>
      </c>
      <c r="VO28">
        <f t="shared" ca="1" si="368"/>
        <v>0</v>
      </c>
      <c r="VP28" s="54">
        <f t="shared" ca="1" si="369"/>
        <v>2.8E-3</v>
      </c>
      <c r="VQ28">
        <f t="shared" ca="1" si="370"/>
        <v>1048576</v>
      </c>
      <c r="VR28" t="e">
        <f t="shared" ca="1" si="371"/>
        <v>#N/A</v>
      </c>
      <c r="VS28" t="str">
        <f t="shared" ca="1" si="624"/>
        <v/>
      </c>
      <c r="VT28" t="str">
        <f t="shared" ca="1" si="373"/>
        <v/>
      </c>
      <c r="WB28" s="52" t="b">
        <f t="shared" si="167"/>
        <v>0</v>
      </c>
      <c r="WC28" t="b">
        <f>ISNA(MATCH(WB28,WB$1:WB27,0))</f>
        <v>0</v>
      </c>
      <c r="WD28" t="e">
        <f t="shared" ca="1" si="374"/>
        <v>#N/A</v>
      </c>
      <c r="WE28" t="e">
        <f t="shared" ca="1" si="375"/>
        <v>#N/A</v>
      </c>
      <c r="WF28" t="b">
        <f t="shared" ca="1" si="376"/>
        <v>0</v>
      </c>
      <c r="WG28" t="str">
        <f t="shared" ca="1" si="377"/>
        <v>ÿ</v>
      </c>
      <c r="WH28">
        <f t="shared" ca="1" si="378"/>
        <v>0</v>
      </c>
      <c r="WI28">
        <f t="shared" ca="1" si="379"/>
        <v>0</v>
      </c>
      <c r="WJ28" s="54">
        <f t="shared" ca="1" si="380"/>
        <v>2.8E-3</v>
      </c>
      <c r="WK28">
        <f t="shared" ca="1" si="381"/>
        <v>1048576</v>
      </c>
      <c r="WL28" t="e">
        <f t="shared" ca="1" si="382"/>
        <v>#N/A</v>
      </c>
      <c r="WM28" t="str">
        <f t="shared" ca="1" si="625"/>
        <v/>
      </c>
      <c r="WN28" t="str">
        <f t="shared" ca="1" si="384"/>
        <v/>
      </c>
      <c r="WV28" s="52" t="b">
        <f t="shared" si="168"/>
        <v>0</v>
      </c>
      <c r="WW28" t="b">
        <f>ISNA(MATCH(WV28,WV$1:WV27,0))</f>
        <v>0</v>
      </c>
      <c r="WX28" t="e">
        <f t="shared" ca="1" si="385"/>
        <v>#N/A</v>
      </c>
      <c r="WY28" t="e">
        <f t="shared" ca="1" si="386"/>
        <v>#N/A</v>
      </c>
      <c r="WZ28" t="b">
        <f t="shared" ca="1" si="387"/>
        <v>0</v>
      </c>
      <c r="XA28" t="str">
        <f t="shared" ca="1" si="388"/>
        <v>ÿ</v>
      </c>
      <c r="XB28">
        <f t="shared" ca="1" si="389"/>
        <v>0</v>
      </c>
      <c r="XC28">
        <f t="shared" ca="1" si="390"/>
        <v>0</v>
      </c>
      <c r="XD28" s="54">
        <f t="shared" ca="1" si="391"/>
        <v>2.8E-3</v>
      </c>
      <c r="XE28">
        <f t="shared" ca="1" si="392"/>
        <v>1048576</v>
      </c>
      <c r="XF28" t="e">
        <f t="shared" ca="1" si="393"/>
        <v>#N/A</v>
      </c>
      <c r="XG28" t="str">
        <f t="shared" ca="1" si="626"/>
        <v/>
      </c>
      <c r="XH28" t="str">
        <f t="shared" ca="1" si="169"/>
        <v/>
      </c>
    </row>
    <row r="29" spans="1:632" x14ac:dyDescent="0.3">
      <c r="A29">
        <f t="shared" ca="1" si="170"/>
        <v>19</v>
      </c>
      <c r="J29" s="6" t="str">
        <f>IF('Analyse Plan de Gamme'!$N29=0,N_D,'Analyse Plan de Gamme'!$N29)</f>
        <v xml:space="preserve"> ... </v>
      </c>
      <c r="K29" t="b">
        <f>ISNA(MATCH(J29,J$1:J28,0))</f>
        <v>0</v>
      </c>
      <c r="L29" t="e">
        <f t="shared" ca="1" si="416"/>
        <v>#N/A</v>
      </c>
      <c r="M29" t="e">
        <f t="shared" ca="1" si="417"/>
        <v>#N/A</v>
      </c>
      <c r="N29" t="b">
        <f t="shared" ca="1" si="418"/>
        <v>0</v>
      </c>
      <c r="O29" t="str">
        <f t="shared" ca="1" si="419"/>
        <v>ÿ</v>
      </c>
      <c r="P29">
        <f t="shared" ca="1" si="420"/>
        <v>1048576</v>
      </c>
      <c r="Q29" t="e">
        <f t="shared" ca="1" si="421"/>
        <v>#N/A</v>
      </c>
      <c r="R29" s="4" t="str">
        <f t="shared" ca="1" si="422"/>
        <v/>
      </c>
      <c r="T29" s="6" t="str">
        <f>IF('Analyse Plan de Gamme'!$P29=0,N_D,'Analyse Plan de Gamme'!$P29)</f>
        <v xml:space="preserve"> ... </v>
      </c>
      <c r="U29" t="b">
        <f>ISNA(MATCH(T29,T$1:T28,0))</f>
        <v>0</v>
      </c>
      <c r="V29" t="e">
        <f t="shared" ca="1" si="423"/>
        <v>#N/A</v>
      </c>
      <c r="W29" t="e">
        <f t="shared" ca="1" si="424"/>
        <v>#N/A</v>
      </c>
      <c r="X29" t="b">
        <f t="shared" ca="1" si="425"/>
        <v>0</v>
      </c>
      <c r="Y29" t="str">
        <f t="shared" ca="1" si="426"/>
        <v>ÿ</v>
      </c>
      <c r="Z29">
        <f t="shared" ca="1" si="427"/>
        <v>1048576</v>
      </c>
      <c r="AA29" t="e">
        <f t="shared" ca="1" si="428"/>
        <v>#N/A</v>
      </c>
      <c r="AB29" s="4" t="str">
        <f t="shared" ca="1" si="429"/>
        <v/>
      </c>
      <c r="AD29" s="6" t="str">
        <f>IF('Analyse Plan de Gamme'!$W29=0,N_D,'Analyse Plan de Gamme'!$W29)</f>
        <v xml:space="preserve"> ... </v>
      </c>
      <c r="AE29" t="b">
        <f>ISNA(MATCH(AD29,AD$1:AD28,0))</f>
        <v>0</v>
      </c>
      <c r="AF29" t="e">
        <f t="shared" ca="1" si="430"/>
        <v>#N/A</v>
      </c>
      <c r="AG29" t="e">
        <f t="shared" ca="1" si="431"/>
        <v>#N/A</v>
      </c>
      <c r="AH29" t="b">
        <f t="shared" ca="1" si="432"/>
        <v>0</v>
      </c>
      <c r="AI29" t="str">
        <f t="shared" ca="1" si="433"/>
        <v>ÿ</v>
      </c>
      <c r="AJ29">
        <f t="shared" ca="1" si="434"/>
        <v>1048576</v>
      </c>
      <c r="AK29" t="e">
        <f t="shared" ca="1" si="435"/>
        <v>#N/A</v>
      </c>
      <c r="AL29" s="4" t="str">
        <f t="shared" ca="1" si="436"/>
        <v/>
      </c>
      <c r="AN29" s="6" t="str">
        <f>IF('Analyse Plan de Gamme'!$AH29=0,N_D,'Analyse Plan de Gamme'!$AH29)</f>
        <v xml:space="preserve"> ... </v>
      </c>
      <c r="AO29" t="b">
        <f>ISNA(MATCH(AN29,AN$1:AN28,0))</f>
        <v>0</v>
      </c>
      <c r="AP29" t="e">
        <f t="shared" ca="1" si="437"/>
        <v>#N/A</v>
      </c>
      <c r="AQ29" t="e">
        <f t="shared" ca="1" si="438"/>
        <v>#N/A</v>
      </c>
      <c r="AR29" t="b">
        <f t="shared" ca="1" si="439"/>
        <v>0</v>
      </c>
      <c r="AS29" t="str">
        <f t="shared" ca="1" si="440"/>
        <v>ÿ</v>
      </c>
      <c r="AT29">
        <f t="shared" ca="1" si="441"/>
        <v>1048576</v>
      </c>
      <c r="AU29" t="e">
        <f t="shared" ca="1" si="442"/>
        <v>#N/A</v>
      </c>
      <c r="AV29" s="4" t="str">
        <f t="shared" ca="1" si="443"/>
        <v/>
      </c>
      <c r="AX29" s="6" t="str">
        <f>IF('Analyse Plan de Gamme'!$AT29=0,N_D,'Analyse Plan de Gamme'!$AT29)</f>
        <v xml:space="preserve"> ... </v>
      </c>
      <c r="AY29" t="b">
        <f>ISNA(MATCH(AX29,AX$1:AX28,0))</f>
        <v>0</v>
      </c>
      <c r="AZ29" t="e">
        <f t="shared" ca="1" si="444"/>
        <v>#N/A</v>
      </c>
      <c r="BA29" t="e">
        <f t="shared" ca="1" si="445"/>
        <v>#N/A</v>
      </c>
      <c r="BB29" t="b">
        <f t="shared" ca="1" si="446"/>
        <v>0</v>
      </c>
      <c r="BC29" t="str">
        <f t="shared" ca="1" si="447"/>
        <v>ÿ</v>
      </c>
      <c r="BD29">
        <f t="shared" ca="1" si="448"/>
        <v>1048576</v>
      </c>
      <c r="BE29" t="e">
        <f t="shared" ca="1" si="449"/>
        <v>#N/A</v>
      </c>
      <c r="BF29" s="4" t="str">
        <f t="shared" ca="1" si="450"/>
        <v/>
      </c>
      <c r="BH29" s="6" t="str">
        <f>IF('Analyse Plan de Gamme'!$BF29=0,N_D,'Analyse Plan de Gamme'!$BF29)</f>
        <v xml:space="preserve"> ... </v>
      </c>
      <c r="BI29" t="b">
        <f>ISNA(MATCH(BH29,BH$1:BH28,0))</f>
        <v>0</v>
      </c>
      <c r="BJ29">
        <f t="shared" ca="1" si="451"/>
        <v>118</v>
      </c>
      <c r="BK29" t="str">
        <f t="shared" ca="1" si="452"/>
        <v>L118C61:L1048576C61</v>
      </c>
      <c r="BL29" t="b">
        <f t="shared" ca="1" si="453"/>
        <v>1</v>
      </c>
      <c r="BM29" t="str">
        <f t="shared" ca="1" si="454"/>
        <v>100X100</v>
      </c>
      <c r="BN29">
        <f t="shared" ca="1" si="455"/>
        <v>2</v>
      </c>
      <c r="BO29">
        <f t="shared" ca="1" si="456"/>
        <v>43</v>
      </c>
      <c r="BP29" s="4" t="str">
        <f t="shared" ca="1" si="457"/>
        <v>25X40</v>
      </c>
      <c r="BR29" s="6" t="str">
        <f>IF('Analyse Plan de Gamme'!$BG29=0,N_D,'Analyse Plan de Gamme'!$BG29)</f>
        <v xml:space="preserve"> ... </v>
      </c>
      <c r="BS29" t="b">
        <f>ISNA(MATCH(BR29,BR$1:BR28,0))</f>
        <v>0</v>
      </c>
      <c r="BT29" t="e">
        <f t="shared" ca="1" si="458"/>
        <v>#N/A</v>
      </c>
      <c r="BU29" t="e">
        <f t="shared" ca="1" si="459"/>
        <v>#N/A</v>
      </c>
      <c r="BV29" t="b">
        <f t="shared" ca="1" si="460"/>
        <v>0</v>
      </c>
      <c r="BW29" t="str">
        <f t="shared" ca="1" si="461"/>
        <v>ÿ</v>
      </c>
      <c r="BX29">
        <f t="shared" ca="1" si="462"/>
        <v>1048576</v>
      </c>
      <c r="BY29" t="e">
        <f t="shared" ca="1" si="463"/>
        <v>#N/A</v>
      </c>
      <c r="BZ29" s="4" t="str">
        <f t="shared" ca="1" si="464"/>
        <v/>
      </c>
      <c r="CB29" s="6" t="str">
        <f>IF('Analyse Plan de Gamme'!$BH29=0,N_D,'Analyse Plan de Gamme'!$BH29)</f>
        <v xml:space="preserve"> ... </v>
      </c>
      <c r="CC29" t="b">
        <f>ISNA(MATCH(CB29,CB$1:CB28,0))</f>
        <v>0</v>
      </c>
      <c r="CD29">
        <f t="shared" ca="1" si="465"/>
        <v>121</v>
      </c>
      <c r="CE29" t="str">
        <f t="shared" ca="1" si="466"/>
        <v>L121C81:L1048576C81</v>
      </c>
      <c r="CF29" t="b">
        <f t="shared" ca="1" si="467"/>
        <v>1</v>
      </c>
      <c r="CG29" t="str">
        <f t="shared" ca="1" si="468"/>
        <v>PAYSAGE</v>
      </c>
      <c r="CH29">
        <f t="shared" ca="1" si="469"/>
        <v>15</v>
      </c>
      <c r="CI29">
        <f t="shared" ca="1" si="470"/>
        <v>25</v>
      </c>
      <c r="CJ29" s="4" t="str">
        <f t="shared" ca="1" si="471"/>
        <v>TISSE</v>
      </c>
      <c r="CL29" s="6" t="str">
        <f>IF('Analyse Plan de Gamme'!$BJ29=0,N_D,'Analyse Plan de Gamme'!$BJ29)</f>
        <v xml:space="preserve"> ... </v>
      </c>
      <c r="CM29" t="b">
        <f>ISNA(MATCH(CL29,CL$1:CL28,0))</f>
        <v>0</v>
      </c>
      <c r="CN29" t="e">
        <f t="shared" ca="1" si="472"/>
        <v>#N/A</v>
      </c>
      <c r="CO29" t="e">
        <f t="shared" ca="1" si="473"/>
        <v>#N/A</v>
      </c>
      <c r="CP29" t="b">
        <f t="shared" ca="1" si="474"/>
        <v>0</v>
      </c>
      <c r="CQ29" t="str">
        <f t="shared" ca="1" si="475"/>
        <v>ÿ</v>
      </c>
      <c r="CR29">
        <f t="shared" ca="1" si="476"/>
        <v>1048576</v>
      </c>
      <c r="CS29" t="e">
        <f t="shared" ca="1" si="477"/>
        <v>#N/A</v>
      </c>
      <c r="CT29" s="4" t="str">
        <f t="shared" ca="1" si="478"/>
        <v/>
      </c>
      <c r="CV29" s="6" t="str">
        <f>IF('Analyse Plan de Gamme'!$BK29=0,N_D,'Analyse Plan de Gamme'!$BK29)</f>
        <v xml:space="preserve"> ... </v>
      </c>
      <c r="CW29" t="b">
        <f>ISNA(MATCH(CV29,CV$1:CV28,0))</f>
        <v>0</v>
      </c>
      <c r="CX29" t="e">
        <f t="shared" ca="1" si="479"/>
        <v>#N/A</v>
      </c>
      <c r="CY29" t="e">
        <f t="shared" ca="1" si="480"/>
        <v>#N/A</v>
      </c>
      <c r="CZ29" t="b">
        <f t="shared" ca="1" si="481"/>
        <v>0</v>
      </c>
      <c r="DA29" t="str">
        <f t="shared" ca="1" si="482"/>
        <v>ÿ</v>
      </c>
      <c r="DB29">
        <f t="shared" ca="1" si="483"/>
        <v>1048576</v>
      </c>
      <c r="DC29" t="e">
        <f t="shared" ca="1" si="484"/>
        <v>#N/A</v>
      </c>
      <c r="DD29" s="4" t="str">
        <f t="shared" ca="1" si="485"/>
        <v/>
      </c>
      <c r="DF29" s="6" t="str">
        <f>IF('Analyse Plan de Gamme'!$BL29=0,N_D,'Analyse Plan de Gamme'!$BL29)</f>
        <v xml:space="preserve"> ... </v>
      </c>
      <c r="DG29" t="b">
        <f>ISNA(MATCH(DF29,DF$1:DF28,0))</f>
        <v>0</v>
      </c>
      <c r="DH29" t="e">
        <f t="shared" ca="1" si="486"/>
        <v>#N/A</v>
      </c>
      <c r="DI29" t="e">
        <f t="shared" ca="1" si="487"/>
        <v>#N/A</v>
      </c>
      <c r="DJ29" t="b">
        <f t="shared" ca="1" si="488"/>
        <v>0</v>
      </c>
      <c r="DK29" t="str">
        <f t="shared" ca="1" si="489"/>
        <v>ÿ</v>
      </c>
      <c r="DL29">
        <f t="shared" ca="1" si="490"/>
        <v>1048576</v>
      </c>
      <c r="DM29" t="e">
        <f t="shared" ca="1" si="491"/>
        <v>#N/A</v>
      </c>
      <c r="DN29" s="4" t="str">
        <f t="shared" ca="1" si="492"/>
        <v/>
      </c>
      <c r="DP29" s="43">
        <f>'Analyse Plan de Gamme'!$BM29</f>
        <v>0</v>
      </c>
      <c r="DQ29" t="b">
        <f>ISNA(MATCH(DP29,DP$1:DP28,0))</f>
        <v>0</v>
      </c>
      <c r="DR29" t="e">
        <f t="shared" ca="1" si="493"/>
        <v>#N/A</v>
      </c>
      <c r="DS29" t="e">
        <f t="shared" ca="1" si="494"/>
        <v>#N/A</v>
      </c>
      <c r="DT29" t="b">
        <f t="shared" ca="1" si="495"/>
        <v>0</v>
      </c>
      <c r="DU29" t="str">
        <f t="shared" ca="1" si="496"/>
        <v>ÿ</v>
      </c>
      <c r="DV29">
        <f t="shared" ca="1" si="497"/>
        <v>1048576</v>
      </c>
      <c r="DW29" t="e">
        <f t="shared" ca="1" si="498"/>
        <v>#N/A</v>
      </c>
      <c r="DX29" s="4" t="str">
        <f t="shared" ca="1" si="499"/>
        <v/>
      </c>
      <c r="DZ29" s="6" t="str">
        <f>IF('Analyse Plan de Gamme'!$BO29=0,N_D,'Analyse Plan de Gamme'!$BO29)</f>
        <v xml:space="preserve"> ... </v>
      </c>
      <c r="EA29" t="b">
        <f>ISNA(MATCH(DZ29,DZ$1:DZ28,0))</f>
        <v>0</v>
      </c>
      <c r="EB29" t="e">
        <f t="shared" ca="1" si="500"/>
        <v>#N/A</v>
      </c>
      <c r="EC29" t="str">
        <f t="shared" ca="1" si="501"/>
        <v>L121C131:L1048576C131</v>
      </c>
      <c r="ED29" t="b">
        <f t="shared" ca="1" si="502"/>
        <v>0</v>
      </c>
      <c r="EE29" t="str">
        <f t="shared" ca="1" si="503"/>
        <v>ÿ</v>
      </c>
      <c r="EF29">
        <f t="shared" ca="1" si="504"/>
        <v>1048576</v>
      </c>
      <c r="EG29" t="e">
        <f t="shared" ca="1" si="505"/>
        <v>#N/A</v>
      </c>
      <c r="EH29" s="4" t="str">
        <f t="shared" ca="1" si="506"/>
        <v/>
      </c>
      <c r="EJ29" s="6" t="str">
        <f>IF('Analyse Plan de Gamme'!$BP29=0,N_D,'Analyse Plan de Gamme'!$BP29)</f>
        <v xml:space="preserve"> ... </v>
      </c>
      <c r="EK29" t="b">
        <f>ISNA(MATCH(EJ29,EJ$1:EJ28,0))</f>
        <v>0</v>
      </c>
      <c r="EL29" t="e">
        <f t="shared" ca="1" si="507"/>
        <v>#N/A</v>
      </c>
      <c r="EM29" t="e">
        <f t="shared" ca="1" si="508"/>
        <v>#N/A</v>
      </c>
      <c r="EN29" t="b">
        <f t="shared" ca="1" si="509"/>
        <v>0</v>
      </c>
      <c r="EO29" t="str">
        <f t="shared" ca="1" si="510"/>
        <v>ÿ</v>
      </c>
      <c r="EP29">
        <f t="shared" ca="1" si="511"/>
        <v>1048576</v>
      </c>
      <c r="EQ29" t="e">
        <f t="shared" ca="1" si="512"/>
        <v>#N/A</v>
      </c>
      <c r="ER29" s="4" t="str">
        <f t="shared" ca="1" si="513"/>
        <v/>
      </c>
      <c r="ET29" s="6" t="str">
        <f>IF('Analyse Plan de Gamme'!$BQ29=0,N_D,'Analyse Plan de Gamme'!$BQ29)</f>
        <v xml:space="preserve"> ... </v>
      </c>
      <c r="EU29" t="b">
        <f>ISNA(MATCH(ET29,ET$1:ET28,0))</f>
        <v>0</v>
      </c>
      <c r="EV29" t="e">
        <f t="shared" ca="1" si="514"/>
        <v>#N/A</v>
      </c>
      <c r="EW29" t="e">
        <f t="shared" ca="1" si="515"/>
        <v>#N/A</v>
      </c>
      <c r="EX29" t="b">
        <f t="shared" ca="1" si="516"/>
        <v>0</v>
      </c>
      <c r="EY29" t="str">
        <f t="shared" ca="1" si="517"/>
        <v>ÿ</v>
      </c>
      <c r="EZ29">
        <f t="shared" ca="1" si="518"/>
        <v>1048576</v>
      </c>
      <c r="FA29" t="e">
        <f t="shared" ca="1" si="519"/>
        <v>#N/A</v>
      </c>
      <c r="FB29" s="4" t="str">
        <f t="shared" ca="1" si="520"/>
        <v/>
      </c>
      <c r="FD29" s="6" t="str">
        <f>IF('Analyse Plan de Gamme'!$BR29=0,N_D,'Analyse Plan de Gamme'!$BR29)</f>
        <v xml:space="preserve"> ... </v>
      </c>
      <c r="FE29" t="b">
        <f>ISNA(MATCH(FD29,FD$1:FD28,0))</f>
        <v>0</v>
      </c>
      <c r="FF29" t="e">
        <f t="shared" ca="1" si="521"/>
        <v>#N/A</v>
      </c>
      <c r="FG29" t="e">
        <f t="shared" ca="1" si="522"/>
        <v>#N/A</v>
      </c>
      <c r="FH29" t="b">
        <f t="shared" ca="1" si="523"/>
        <v>0</v>
      </c>
      <c r="FI29" t="str">
        <f t="shared" ca="1" si="524"/>
        <v>ÿ</v>
      </c>
      <c r="FJ29">
        <f t="shared" ca="1" si="525"/>
        <v>1048576</v>
      </c>
      <c r="FK29" t="e">
        <f t="shared" ca="1" si="526"/>
        <v>#N/A</v>
      </c>
      <c r="FL29" s="4" t="str">
        <f t="shared" ca="1" si="527"/>
        <v/>
      </c>
      <c r="FN29" s="6" t="str">
        <f>IF('Analyse Plan de Gamme'!$BT29=0,N_D,'Analyse Plan de Gamme'!$BT29)</f>
        <v xml:space="preserve"> ... </v>
      </c>
      <c r="FO29" t="b">
        <f>ISNA(MATCH(FN29,FN$1:FN28,0))</f>
        <v>0</v>
      </c>
      <c r="FP29" t="e">
        <f t="shared" ca="1" si="528"/>
        <v>#N/A</v>
      </c>
      <c r="FQ29" t="e">
        <f t="shared" ca="1" si="529"/>
        <v>#N/A</v>
      </c>
      <c r="FR29" t="b">
        <f t="shared" ca="1" si="530"/>
        <v>0</v>
      </c>
      <c r="FS29" t="str">
        <f t="shared" ca="1" si="531"/>
        <v>ÿ</v>
      </c>
      <c r="FT29">
        <f t="shared" ca="1" si="532"/>
        <v>1048576</v>
      </c>
      <c r="FU29" t="e">
        <f t="shared" ca="1" si="533"/>
        <v>#N/A</v>
      </c>
      <c r="FV29" s="4" t="str">
        <f t="shared" ca="1" si="534"/>
        <v/>
      </c>
      <c r="FX29" s="6" t="str">
        <f>IF('Analyse Plan de Gamme'!$BU29=0,N_D,'Analyse Plan de Gamme'!$BU29)</f>
        <v xml:space="preserve"> ... </v>
      </c>
      <c r="FY29" t="b">
        <f>ISNA(MATCH(FX29,FX$1:FX28,0))</f>
        <v>0</v>
      </c>
      <c r="FZ29" t="e">
        <f t="shared" ca="1" si="535"/>
        <v>#N/A</v>
      </c>
      <c r="GA29" t="e">
        <f t="shared" ca="1" si="536"/>
        <v>#N/A</v>
      </c>
      <c r="GB29" t="b">
        <f t="shared" ca="1" si="537"/>
        <v>0</v>
      </c>
      <c r="GC29" t="str">
        <f t="shared" ca="1" si="538"/>
        <v>ÿ</v>
      </c>
      <c r="GD29">
        <f t="shared" ca="1" si="539"/>
        <v>1048576</v>
      </c>
      <c r="GE29" t="e">
        <f t="shared" ca="1" si="540"/>
        <v>#N/A</v>
      </c>
      <c r="GF29" s="4" t="str">
        <f t="shared" ca="1" si="541"/>
        <v/>
      </c>
      <c r="GH29" s="6" t="str">
        <f>IF('Analyse Plan de Gamme'!$BW29=0,N_D,'Analyse Plan de Gamme'!$BW29)</f>
        <v xml:space="preserve"> ... </v>
      </c>
      <c r="GI29" t="b">
        <f>ISNA(MATCH(GH29,GH$1:GH28,0))</f>
        <v>0</v>
      </c>
      <c r="GJ29" t="e">
        <f t="shared" ca="1" si="542"/>
        <v>#N/A</v>
      </c>
      <c r="GK29" t="e">
        <f t="shared" ca="1" si="543"/>
        <v>#N/A</v>
      </c>
      <c r="GL29" t="b">
        <f t="shared" ca="1" si="544"/>
        <v>0</v>
      </c>
      <c r="GM29" t="str">
        <f t="shared" ca="1" si="545"/>
        <v>ÿ</v>
      </c>
      <c r="GN29">
        <f t="shared" ca="1" si="546"/>
        <v>1048576</v>
      </c>
      <c r="GO29" t="e">
        <f t="shared" ca="1" si="547"/>
        <v>#N/A</v>
      </c>
      <c r="GP29" s="4" t="str">
        <f t="shared" ca="1" si="548"/>
        <v/>
      </c>
      <c r="GR29" s="6" t="str">
        <f>IF('Analyse Plan de Gamme'!$BX29=0,N_D,'Analyse Plan de Gamme'!$BX29)</f>
        <v xml:space="preserve"> ... </v>
      </c>
      <c r="GS29" t="b">
        <f>ISNA(MATCH(GR29,GR$1:GR28,0))</f>
        <v>0</v>
      </c>
      <c r="GT29" t="e">
        <f t="shared" ca="1" si="549"/>
        <v>#N/A</v>
      </c>
      <c r="GU29" t="e">
        <f t="shared" ca="1" si="550"/>
        <v>#N/A</v>
      </c>
      <c r="GV29" t="b">
        <f t="shared" ca="1" si="551"/>
        <v>0</v>
      </c>
      <c r="GW29" t="str">
        <f t="shared" ca="1" si="552"/>
        <v>ÿ</v>
      </c>
      <c r="GX29">
        <f t="shared" ca="1" si="553"/>
        <v>1048576</v>
      </c>
      <c r="GY29" t="e">
        <f t="shared" ca="1" si="554"/>
        <v>#N/A</v>
      </c>
      <c r="GZ29" s="4" t="str">
        <f t="shared" ca="1" si="555"/>
        <v/>
      </c>
      <c r="HG29" s="44">
        <f>'Analyse Plan de Gamme'!$K29</f>
        <v>0</v>
      </c>
      <c r="HH29" s="44">
        <f>'Analyse Plan de Gamme'!$L29</f>
        <v>0</v>
      </c>
      <c r="HI29" s="50">
        <f t="shared" si="395"/>
        <v>0.95000000000000029</v>
      </c>
      <c r="HK29" t="b">
        <f>ABS('Analyse Plan de Gamme'!$C29)&gt;1</f>
        <v>0</v>
      </c>
      <c r="HL29" s="43">
        <f t="shared" ca="1" si="192"/>
        <v>2.8999999999999998E-3</v>
      </c>
      <c r="HM29" t="b">
        <f ca="1">AND(ISNA(MATCH(HL29,HL$1:HL28,0)),HL29&gt;1,$HK29)</f>
        <v>0</v>
      </c>
      <c r="HN29" t="e">
        <f t="shared" ca="1" si="556"/>
        <v>#N/A</v>
      </c>
      <c r="HO29" t="e">
        <f t="shared" ca="1" si="557"/>
        <v>#N/A</v>
      </c>
      <c r="HP29" t="b">
        <f t="shared" ca="1" si="558"/>
        <v>0</v>
      </c>
      <c r="HQ29" t="str">
        <f t="shared" ca="1" si="559"/>
        <v>ÿ</v>
      </c>
      <c r="HR29">
        <f t="shared" ca="1" si="560"/>
        <v>1048576</v>
      </c>
      <c r="HS29" t="e">
        <f t="shared" ca="1" si="561"/>
        <v>#N/A</v>
      </c>
      <c r="HT29" s="4" t="str">
        <f t="shared" ca="1" si="562"/>
        <v/>
      </c>
      <c r="HU29">
        <f ca="1">SUM($HT$10:$HT29)</f>
        <v>3926000.0154999997</v>
      </c>
      <c r="HV29" s="45">
        <f t="shared" ca="1" si="196"/>
        <v>1</v>
      </c>
      <c r="HW29" t="b">
        <f t="shared" ca="1" si="396"/>
        <v>0</v>
      </c>
      <c r="HX29" t="b">
        <f t="shared" ca="1" si="197"/>
        <v>0</v>
      </c>
      <c r="ID29" s="60" t="b">
        <f>IF($HK29,'Analyse Plan de Gamme'!$K29)</f>
        <v>0</v>
      </c>
      <c r="IE29" t="b">
        <f>IF($HK29,'Analyse Plan de Gamme'!$L29)</f>
        <v>0</v>
      </c>
      <c r="IF29" s="52" t="b">
        <f t="shared" si="563"/>
        <v>0</v>
      </c>
      <c r="IG29" t="b">
        <f>ISNA(MATCH(IF29,IF$1:IF28,0))</f>
        <v>0</v>
      </c>
      <c r="IH29" t="e">
        <f t="shared" ca="1" si="564"/>
        <v>#N/A</v>
      </c>
      <c r="II29" t="e">
        <f t="shared" ca="1" si="565"/>
        <v>#N/A</v>
      </c>
      <c r="IJ29" t="b">
        <f t="shared" ca="1" si="566"/>
        <v>0</v>
      </c>
      <c r="IK29" t="str">
        <f t="shared" ca="1" si="567"/>
        <v>ÿ</v>
      </c>
      <c r="IL29">
        <f t="shared" ca="1" si="568"/>
        <v>0</v>
      </c>
      <c r="IM29">
        <f t="shared" ca="1" si="569"/>
        <v>0</v>
      </c>
      <c r="IN29" s="54">
        <f t="shared" ca="1" si="570"/>
        <v>2.8999999999999998E-3</v>
      </c>
      <c r="IO29">
        <f t="shared" ca="1" si="571"/>
        <v>1048576</v>
      </c>
      <c r="IP29" t="e">
        <f t="shared" ca="1" si="572"/>
        <v>#N/A</v>
      </c>
      <c r="IQ29" t="str">
        <f t="shared" ca="1" si="573"/>
        <v/>
      </c>
      <c r="IR29" t="str">
        <f t="shared" ca="1" si="574"/>
        <v/>
      </c>
      <c r="IZ29" s="52" t="b">
        <f t="shared" si="575"/>
        <v>0</v>
      </c>
      <c r="JA29" t="b">
        <f>ISNA(MATCH(IZ29,IZ$1:IZ28,0))</f>
        <v>0</v>
      </c>
      <c r="JB29" t="e">
        <f t="shared" ca="1" si="576"/>
        <v>#N/A</v>
      </c>
      <c r="JC29" t="e">
        <f t="shared" ca="1" si="577"/>
        <v>#N/A</v>
      </c>
      <c r="JD29" t="b">
        <f t="shared" ca="1" si="578"/>
        <v>0</v>
      </c>
      <c r="JE29" t="str">
        <f t="shared" ca="1" si="579"/>
        <v>ÿ</v>
      </c>
      <c r="JF29">
        <f t="shared" ca="1" si="580"/>
        <v>0</v>
      </c>
      <c r="JG29">
        <f t="shared" ca="1" si="581"/>
        <v>0</v>
      </c>
      <c r="JH29" s="54">
        <f t="shared" ca="1" si="582"/>
        <v>2.8999999999999998E-3</v>
      </c>
      <c r="JI29">
        <f t="shared" ca="1" si="583"/>
        <v>1048576</v>
      </c>
      <c r="JJ29" t="e">
        <f t="shared" ca="1" si="584"/>
        <v>#N/A</v>
      </c>
      <c r="JK29" t="str">
        <f t="shared" ca="1" si="585"/>
        <v/>
      </c>
      <c r="JL29" t="str">
        <f t="shared" ca="1" si="586"/>
        <v/>
      </c>
      <c r="JT29" s="52" t="b">
        <f t="shared" si="587"/>
        <v>0</v>
      </c>
      <c r="JU29" t="b">
        <f>ISNA(MATCH(JT29,JT$1:JT28,0))</f>
        <v>0</v>
      </c>
      <c r="JV29" t="e">
        <f t="shared" ca="1" si="588"/>
        <v>#N/A</v>
      </c>
      <c r="JW29" t="e">
        <f t="shared" ca="1" si="589"/>
        <v>#N/A</v>
      </c>
      <c r="JX29" t="b">
        <f t="shared" ca="1" si="590"/>
        <v>0</v>
      </c>
      <c r="JY29" t="str">
        <f t="shared" ca="1" si="591"/>
        <v>ÿ</v>
      </c>
      <c r="JZ29">
        <f t="shared" ca="1" si="592"/>
        <v>0</v>
      </c>
      <c r="KA29">
        <f t="shared" ca="1" si="593"/>
        <v>0</v>
      </c>
      <c r="KB29" s="54">
        <f t="shared" ca="1" si="594"/>
        <v>2.8999999999999998E-3</v>
      </c>
      <c r="KC29">
        <f t="shared" ca="1" si="595"/>
        <v>1048576</v>
      </c>
      <c r="KD29" t="e">
        <f t="shared" ca="1" si="596"/>
        <v>#N/A</v>
      </c>
      <c r="KE29" t="str">
        <f t="shared" ca="1" si="597"/>
        <v/>
      </c>
      <c r="KF29" t="str">
        <f t="shared" ca="1" si="598"/>
        <v/>
      </c>
      <c r="KN29" s="52" t="b">
        <f t="shared" si="599"/>
        <v>0</v>
      </c>
      <c r="KO29" t="b">
        <f>ISNA(MATCH(KN29,KN$1:KN28,0))</f>
        <v>0</v>
      </c>
      <c r="KP29" t="e">
        <f t="shared" ca="1" si="600"/>
        <v>#N/A</v>
      </c>
      <c r="KQ29" t="e">
        <f t="shared" ca="1" si="601"/>
        <v>#N/A</v>
      </c>
      <c r="KR29" t="b">
        <f t="shared" ca="1" si="602"/>
        <v>0</v>
      </c>
      <c r="KS29" t="str">
        <f t="shared" ca="1" si="603"/>
        <v>ÿ</v>
      </c>
      <c r="KT29">
        <f t="shared" ca="1" si="604"/>
        <v>0</v>
      </c>
      <c r="KU29">
        <f t="shared" ca="1" si="605"/>
        <v>0</v>
      </c>
      <c r="KV29" s="54">
        <f t="shared" ca="1" si="606"/>
        <v>2.8999999999999998E-3</v>
      </c>
      <c r="KW29">
        <f t="shared" ca="1" si="607"/>
        <v>1048576</v>
      </c>
      <c r="KX29" t="e">
        <f t="shared" ca="1" si="608"/>
        <v>#N/A</v>
      </c>
      <c r="KY29" t="str">
        <f t="shared" ca="1" si="609"/>
        <v/>
      </c>
      <c r="KZ29" t="str">
        <f t="shared" ca="1" si="610"/>
        <v/>
      </c>
      <c r="LH29" s="52" t="b">
        <f t="shared" si="219"/>
        <v>0</v>
      </c>
      <c r="LI29" t="b">
        <f>ISNA(MATCH(LH29,LH$1:LH28,0))</f>
        <v>0</v>
      </c>
      <c r="LJ29" t="e">
        <f t="shared" ca="1" si="220"/>
        <v>#N/A</v>
      </c>
      <c r="LK29" t="e">
        <f t="shared" ca="1" si="221"/>
        <v>#N/A</v>
      </c>
      <c r="LL29" t="b">
        <f t="shared" ca="1" si="222"/>
        <v>0</v>
      </c>
      <c r="LM29" t="str">
        <f t="shared" ca="1" si="223"/>
        <v>ÿ</v>
      </c>
      <c r="LN29">
        <f t="shared" ca="1" si="224"/>
        <v>0</v>
      </c>
      <c r="LO29">
        <f t="shared" ca="1" si="225"/>
        <v>0</v>
      </c>
      <c r="LP29" s="54">
        <f t="shared" ca="1" si="226"/>
        <v>2.8999999999999998E-3</v>
      </c>
      <c r="LQ29">
        <f t="shared" ca="1" si="227"/>
        <v>1048576</v>
      </c>
      <c r="LR29" t="e">
        <f t="shared" ca="1" si="228"/>
        <v>#N/A</v>
      </c>
      <c r="LS29" t="str">
        <f t="shared" ca="1" si="611"/>
        <v/>
      </c>
      <c r="LT29" t="str">
        <f t="shared" ca="1" si="230"/>
        <v/>
      </c>
      <c r="MB29" s="52" t="b">
        <f t="shared" si="154"/>
        <v>0</v>
      </c>
      <c r="MC29" t="b">
        <f>ISNA(MATCH(MB29,MB$1:MB28,0))</f>
        <v>0</v>
      </c>
      <c r="MD29" t="e">
        <f t="shared" ca="1" si="231"/>
        <v>#N/A</v>
      </c>
      <c r="ME29" t="e">
        <f t="shared" ca="1" si="232"/>
        <v>#N/A</v>
      </c>
      <c r="MF29" t="b">
        <f t="shared" ca="1" si="233"/>
        <v>0</v>
      </c>
      <c r="MG29" t="str">
        <f t="shared" ca="1" si="234"/>
        <v>ÿ</v>
      </c>
      <c r="MH29">
        <f t="shared" ca="1" si="235"/>
        <v>0</v>
      </c>
      <c r="MI29">
        <f t="shared" ca="1" si="236"/>
        <v>0</v>
      </c>
      <c r="MJ29" s="54">
        <f t="shared" ca="1" si="237"/>
        <v>2.8999999999999998E-3</v>
      </c>
      <c r="MK29">
        <f t="shared" ca="1" si="238"/>
        <v>1048576</v>
      </c>
      <c r="ML29" t="e">
        <f t="shared" ca="1" si="239"/>
        <v>#N/A</v>
      </c>
      <c r="MM29" t="str">
        <f t="shared" ca="1" si="612"/>
        <v/>
      </c>
      <c r="MN29" t="str">
        <f t="shared" ca="1" si="241"/>
        <v/>
      </c>
      <c r="MV29" s="52" t="b">
        <f t="shared" si="155"/>
        <v>0</v>
      </c>
      <c r="MW29" t="b">
        <f>ISNA(MATCH(MV29,MV$1:MV28,0))</f>
        <v>0</v>
      </c>
      <c r="MX29" t="e">
        <f t="shared" ca="1" si="242"/>
        <v>#N/A</v>
      </c>
      <c r="MY29" t="e">
        <f t="shared" ca="1" si="243"/>
        <v>#N/A</v>
      </c>
      <c r="MZ29" t="b">
        <f t="shared" ca="1" si="244"/>
        <v>0</v>
      </c>
      <c r="NA29" t="str">
        <f t="shared" ca="1" si="245"/>
        <v>ÿ</v>
      </c>
      <c r="NB29">
        <f t="shared" ca="1" si="246"/>
        <v>0</v>
      </c>
      <c r="NC29">
        <f t="shared" ca="1" si="247"/>
        <v>0</v>
      </c>
      <c r="ND29" s="54">
        <f t="shared" ca="1" si="248"/>
        <v>2.8999999999999998E-3</v>
      </c>
      <c r="NE29">
        <f t="shared" ca="1" si="249"/>
        <v>1048576</v>
      </c>
      <c r="NF29" t="e">
        <f t="shared" ca="1" si="250"/>
        <v>#N/A</v>
      </c>
      <c r="NG29" t="str">
        <f t="shared" ca="1" si="613"/>
        <v/>
      </c>
      <c r="NH29" t="str">
        <f t="shared" ca="1" si="252"/>
        <v/>
      </c>
      <c r="NP29" s="52" t="b">
        <f t="shared" si="156"/>
        <v>0</v>
      </c>
      <c r="NQ29" t="b">
        <f>ISNA(MATCH(NP29,NP$1:NP28,0))</f>
        <v>0</v>
      </c>
      <c r="NR29" t="e">
        <f t="shared" ca="1" si="253"/>
        <v>#N/A</v>
      </c>
      <c r="NS29" t="e">
        <f t="shared" ca="1" si="254"/>
        <v>#N/A</v>
      </c>
      <c r="NT29" t="b">
        <f t="shared" ca="1" si="255"/>
        <v>0</v>
      </c>
      <c r="NU29" t="str">
        <f t="shared" ca="1" si="256"/>
        <v>ÿ</v>
      </c>
      <c r="NV29">
        <f t="shared" ca="1" si="257"/>
        <v>0</v>
      </c>
      <c r="NW29">
        <f t="shared" ca="1" si="258"/>
        <v>0</v>
      </c>
      <c r="NX29" s="54">
        <f t="shared" ca="1" si="259"/>
        <v>2.8999999999999998E-3</v>
      </c>
      <c r="NY29">
        <f t="shared" ca="1" si="260"/>
        <v>1048576</v>
      </c>
      <c r="NZ29" t="e">
        <f t="shared" ca="1" si="261"/>
        <v>#N/A</v>
      </c>
      <c r="OA29" t="str">
        <f t="shared" ca="1" si="614"/>
        <v/>
      </c>
      <c r="OB29" t="str">
        <f t="shared" ca="1" si="263"/>
        <v/>
      </c>
      <c r="OJ29" s="52" t="b">
        <f t="shared" si="157"/>
        <v>0</v>
      </c>
      <c r="OK29" t="b">
        <f>ISNA(MATCH(OJ29,OJ$1:OJ28,0))</f>
        <v>0</v>
      </c>
      <c r="OL29" t="e">
        <f t="shared" ca="1" si="264"/>
        <v>#N/A</v>
      </c>
      <c r="OM29" t="e">
        <f t="shared" ca="1" si="265"/>
        <v>#N/A</v>
      </c>
      <c r="ON29" t="b">
        <f t="shared" ca="1" si="266"/>
        <v>0</v>
      </c>
      <c r="OO29" t="str">
        <f t="shared" ca="1" si="267"/>
        <v>ÿ</v>
      </c>
      <c r="OP29">
        <f t="shared" ca="1" si="268"/>
        <v>0</v>
      </c>
      <c r="OQ29">
        <f t="shared" ca="1" si="269"/>
        <v>0</v>
      </c>
      <c r="OR29" s="54">
        <f t="shared" ca="1" si="270"/>
        <v>2.8999999999999998E-3</v>
      </c>
      <c r="OS29">
        <f t="shared" ca="1" si="271"/>
        <v>1048576</v>
      </c>
      <c r="OT29" t="e">
        <f t="shared" ca="1" si="272"/>
        <v>#N/A</v>
      </c>
      <c r="OU29" t="str">
        <f t="shared" ca="1" si="615"/>
        <v/>
      </c>
      <c r="OV29" t="str">
        <f t="shared" ca="1" si="274"/>
        <v/>
      </c>
      <c r="PD29" s="52" t="b">
        <f t="shared" si="158"/>
        <v>0</v>
      </c>
      <c r="PE29" t="b">
        <f>ISNA(MATCH(PD29,PD$1:PD28,0))</f>
        <v>0</v>
      </c>
      <c r="PF29" t="e">
        <f t="shared" ca="1" si="275"/>
        <v>#N/A</v>
      </c>
      <c r="PG29" t="e">
        <f t="shared" ca="1" si="276"/>
        <v>#N/A</v>
      </c>
      <c r="PH29" t="b">
        <f t="shared" ca="1" si="277"/>
        <v>0</v>
      </c>
      <c r="PI29" t="str">
        <f t="shared" ca="1" si="278"/>
        <v>ÿ</v>
      </c>
      <c r="PJ29">
        <f t="shared" ca="1" si="279"/>
        <v>0</v>
      </c>
      <c r="PK29">
        <f t="shared" ca="1" si="280"/>
        <v>0</v>
      </c>
      <c r="PL29" s="54">
        <f t="shared" ca="1" si="281"/>
        <v>2.8999999999999998E-3</v>
      </c>
      <c r="PM29">
        <f t="shared" ca="1" si="282"/>
        <v>1048576</v>
      </c>
      <c r="PN29" t="e">
        <f t="shared" ca="1" si="283"/>
        <v>#N/A</v>
      </c>
      <c r="PO29" t="str">
        <f t="shared" ca="1" si="616"/>
        <v/>
      </c>
      <c r="PP29" t="str">
        <f t="shared" ca="1" si="285"/>
        <v/>
      </c>
      <c r="PX29" s="52" t="b">
        <f t="shared" si="159"/>
        <v>0</v>
      </c>
      <c r="PY29" t="b">
        <f>ISNA(MATCH(PX29,PX$1:PX28,0))</f>
        <v>0</v>
      </c>
      <c r="PZ29" t="e">
        <f t="shared" ca="1" si="286"/>
        <v>#N/A</v>
      </c>
      <c r="QA29" t="e">
        <f t="shared" ca="1" si="287"/>
        <v>#N/A</v>
      </c>
      <c r="QB29" t="b">
        <f t="shared" ca="1" si="288"/>
        <v>0</v>
      </c>
      <c r="QC29" t="str">
        <f t="shared" ca="1" si="289"/>
        <v>ÿ</v>
      </c>
      <c r="QD29">
        <f t="shared" ca="1" si="290"/>
        <v>0</v>
      </c>
      <c r="QE29">
        <f t="shared" ca="1" si="291"/>
        <v>0</v>
      </c>
      <c r="QF29" s="54">
        <f t="shared" ca="1" si="292"/>
        <v>2.8999999999999998E-3</v>
      </c>
      <c r="QG29">
        <f t="shared" ca="1" si="293"/>
        <v>1048576</v>
      </c>
      <c r="QH29" t="e">
        <f t="shared" ca="1" si="294"/>
        <v>#N/A</v>
      </c>
      <c r="QI29" t="str">
        <f t="shared" ca="1" si="617"/>
        <v/>
      </c>
      <c r="QJ29" t="str">
        <f t="shared" ca="1" si="296"/>
        <v/>
      </c>
      <c r="QR29" s="52" t="b">
        <f t="shared" si="160"/>
        <v>0</v>
      </c>
      <c r="QS29" t="b">
        <f>ISNA(MATCH(QR29,QR$1:QR28,0))</f>
        <v>0</v>
      </c>
      <c r="QT29" t="e">
        <f t="shared" ca="1" si="297"/>
        <v>#N/A</v>
      </c>
      <c r="QU29" t="e">
        <f t="shared" ca="1" si="298"/>
        <v>#N/A</v>
      </c>
      <c r="QV29" t="b">
        <f t="shared" ca="1" si="299"/>
        <v>0</v>
      </c>
      <c r="QW29" t="str">
        <f t="shared" ca="1" si="300"/>
        <v>ÿ</v>
      </c>
      <c r="QX29">
        <f t="shared" ca="1" si="301"/>
        <v>0</v>
      </c>
      <c r="QY29">
        <f t="shared" ca="1" si="302"/>
        <v>0</v>
      </c>
      <c r="QZ29" s="54">
        <f t="shared" ca="1" si="303"/>
        <v>2.8999999999999998E-3</v>
      </c>
      <c r="RA29">
        <f t="shared" ca="1" si="304"/>
        <v>1048576</v>
      </c>
      <c r="RB29" t="e">
        <f t="shared" ca="1" si="305"/>
        <v>#N/A</v>
      </c>
      <c r="RC29" t="str">
        <f t="shared" ca="1" si="618"/>
        <v/>
      </c>
      <c r="RD29" t="str">
        <f t="shared" ca="1" si="307"/>
        <v/>
      </c>
      <c r="RL29" s="52" t="b">
        <f t="shared" si="161"/>
        <v>0</v>
      </c>
      <c r="RM29" t="b">
        <f>ISNA(MATCH(RL29,RL$1:RL28,0))</f>
        <v>0</v>
      </c>
      <c r="RN29" t="e">
        <f t="shared" ca="1" si="308"/>
        <v>#N/A</v>
      </c>
      <c r="RO29" t="e">
        <f t="shared" ca="1" si="309"/>
        <v>#N/A</v>
      </c>
      <c r="RP29" t="b">
        <f t="shared" ca="1" si="310"/>
        <v>0</v>
      </c>
      <c r="RQ29" t="str">
        <f t="shared" ca="1" si="311"/>
        <v>ÿ</v>
      </c>
      <c r="RR29">
        <f t="shared" ca="1" si="312"/>
        <v>0</v>
      </c>
      <c r="RS29">
        <f t="shared" ca="1" si="313"/>
        <v>0</v>
      </c>
      <c r="RT29" s="54">
        <f t="shared" ca="1" si="314"/>
        <v>2.8999999999999998E-3</v>
      </c>
      <c r="RU29">
        <f t="shared" ca="1" si="315"/>
        <v>1048576</v>
      </c>
      <c r="RV29" t="e">
        <f t="shared" ca="1" si="316"/>
        <v>#N/A</v>
      </c>
      <c r="RW29" t="str">
        <f t="shared" ca="1" si="619"/>
        <v/>
      </c>
      <c r="RX29" t="str">
        <f t="shared" ca="1" si="318"/>
        <v/>
      </c>
      <c r="SF29" s="52" t="b">
        <f t="shared" si="162"/>
        <v>0</v>
      </c>
      <c r="SG29" t="b">
        <f>ISNA(MATCH(SF29,SF$1:SF28,0))</f>
        <v>0</v>
      </c>
      <c r="SH29" t="e">
        <f t="shared" ca="1" si="319"/>
        <v>#N/A</v>
      </c>
      <c r="SI29" t="e">
        <f t="shared" ca="1" si="320"/>
        <v>#N/A</v>
      </c>
      <c r="SJ29" t="b">
        <f t="shared" ca="1" si="321"/>
        <v>0</v>
      </c>
      <c r="SK29" t="str">
        <f t="shared" ca="1" si="322"/>
        <v>ÿ</v>
      </c>
      <c r="SL29">
        <f t="shared" ca="1" si="323"/>
        <v>0</v>
      </c>
      <c r="SM29">
        <f t="shared" ca="1" si="324"/>
        <v>0</v>
      </c>
      <c r="SN29" s="54">
        <f t="shared" ca="1" si="325"/>
        <v>2.8999999999999998E-3</v>
      </c>
      <c r="SO29">
        <f t="shared" ca="1" si="326"/>
        <v>1048576</v>
      </c>
      <c r="SP29" t="e">
        <f t="shared" ca="1" si="327"/>
        <v>#N/A</v>
      </c>
      <c r="SQ29" t="str">
        <f t="shared" ca="1" si="620"/>
        <v/>
      </c>
      <c r="SR29" t="str">
        <f t="shared" ca="1" si="329"/>
        <v/>
      </c>
      <c r="SZ29" s="52" t="b">
        <f t="shared" si="163"/>
        <v>0</v>
      </c>
      <c r="TA29" t="b">
        <f>ISNA(MATCH(SZ29,SZ$1:SZ28,0))</f>
        <v>0</v>
      </c>
      <c r="TB29" t="e">
        <f t="shared" ca="1" si="330"/>
        <v>#N/A</v>
      </c>
      <c r="TC29" t="e">
        <f t="shared" ca="1" si="331"/>
        <v>#N/A</v>
      </c>
      <c r="TD29" t="b">
        <f t="shared" ca="1" si="332"/>
        <v>0</v>
      </c>
      <c r="TE29" t="str">
        <f t="shared" ca="1" si="333"/>
        <v>ÿ</v>
      </c>
      <c r="TF29">
        <f t="shared" ca="1" si="334"/>
        <v>0</v>
      </c>
      <c r="TG29">
        <f t="shared" ca="1" si="335"/>
        <v>0</v>
      </c>
      <c r="TH29" s="54">
        <f t="shared" ca="1" si="336"/>
        <v>2.8999999999999998E-3</v>
      </c>
      <c r="TI29">
        <f t="shared" ca="1" si="337"/>
        <v>1048576</v>
      </c>
      <c r="TJ29" t="e">
        <f t="shared" ca="1" si="338"/>
        <v>#N/A</v>
      </c>
      <c r="TK29" t="str">
        <f t="shared" ca="1" si="621"/>
        <v/>
      </c>
      <c r="TL29" t="str">
        <f t="shared" ca="1" si="340"/>
        <v/>
      </c>
      <c r="TT29" s="52" t="b">
        <f t="shared" si="164"/>
        <v>0</v>
      </c>
      <c r="TU29" t="b">
        <f>ISNA(MATCH(TT29,TT$1:TT28,0))</f>
        <v>0</v>
      </c>
      <c r="TV29" t="e">
        <f t="shared" ca="1" si="341"/>
        <v>#N/A</v>
      </c>
      <c r="TW29" t="e">
        <f t="shared" ca="1" si="342"/>
        <v>#N/A</v>
      </c>
      <c r="TX29" t="b">
        <f t="shared" ca="1" si="343"/>
        <v>0</v>
      </c>
      <c r="TY29" t="str">
        <f t="shared" ca="1" si="344"/>
        <v>ÿ</v>
      </c>
      <c r="TZ29">
        <f t="shared" ca="1" si="345"/>
        <v>0</v>
      </c>
      <c r="UA29">
        <f t="shared" ca="1" si="346"/>
        <v>0</v>
      </c>
      <c r="UB29" s="54">
        <f t="shared" ca="1" si="347"/>
        <v>2.8999999999999998E-3</v>
      </c>
      <c r="UC29">
        <f t="shared" ca="1" si="348"/>
        <v>1048576</v>
      </c>
      <c r="UD29" t="e">
        <f t="shared" ca="1" si="349"/>
        <v>#N/A</v>
      </c>
      <c r="UE29" t="str">
        <f t="shared" ca="1" si="622"/>
        <v/>
      </c>
      <c r="UF29" t="str">
        <f t="shared" ca="1" si="351"/>
        <v/>
      </c>
      <c r="UN29" s="52" t="b">
        <f t="shared" si="165"/>
        <v>0</v>
      </c>
      <c r="UO29" t="b">
        <f>ISNA(MATCH(UN29,UN$1:UN28,0))</f>
        <v>0</v>
      </c>
      <c r="UP29" t="e">
        <f t="shared" ca="1" si="352"/>
        <v>#N/A</v>
      </c>
      <c r="UQ29" t="e">
        <f t="shared" ca="1" si="353"/>
        <v>#N/A</v>
      </c>
      <c r="UR29" t="b">
        <f t="shared" ca="1" si="354"/>
        <v>0</v>
      </c>
      <c r="US29" t="str">
        <f t="shared" ca="1" si="355"/>
        <v>ÿ</v>
      </c>
      <c r="UT29">
        <f t="shared" ca="1" si="356"/>
        <v>0</v>
      </c>
      <c r="UU29">
        <f t="shared" ca="1" si="357"/>
        <v>0</v>
      </c>
      <c r="UV29" s="54">
        <f t="shared" ca="1" si="358"/>
        <v>2.8999999999999998E-3</v>
      </c>
      <c r="UW29">
        <f t="shared" ca="1" si="359"/>
        <v>1048576</v>
      </c>
      <c r="UX29" t="e">
        <f t="shared" ca="1" si="360"/>
        <v>#N/A</v>
      </c>
      <c r="UY29" t="str">
        <f t="shared" ca="1" si="623"/>
        <v/>
      </c>
      <c r="UZ29" t="str">
        <f t="shared" ca="1" si="362"/>
        <v/>
      </c>
      <c r="VH29" s="52" t="b">
        <f t="shared" si="166"/>
        <v>0</v>
      </c>
      <c r="VI29" t="b">
        <f>ISNA(MATCH(VH29,VH$1:VH28,0))</f>
        <v>0</v>
      </c>
      <c r="VJ29" t="e">
        <f t="shared" ca="1" si="363"/>
        <v>#N/A</v>
      </c>
      <c r="VK29" t="e">
        <f t="shared" ca="1" si="364"/>
        <v>#N/A</v>
      </c>
      <c r="VL29" t="b">
        <f t="shared" ca="1" si="365"/>
        <v>0</v>
      </c>
      <c r="VM29" t="str">
        <f t="shared" ca="1" si="366"/>
        <v>ÿ</v>
      </c>
      <c r="VN29">
        <f t="shared" ca="1" si="367"/>
        <v>0</v>
      </c>
      <c r="VO29">
        <f t="shared" ca="1" si="368"/>
        <v>0</v>
      </c>
      <c r="VP29" s="54">
        <f t="shared" ca="1" si="369"/>
        <v>2.8999999999999998E-3</v>
      </c>
      <c r="VQ29">
        <f t="shared" ca="1" si="370"/>
        <v>1048576</v>
      </c>
      <c r="VR29" t="e">
        <f t="shared" ca="1" si="371"/>
        <v>#N/A</v>
      </c>
      <c r="VS29" t="str">
        <f t="shared" ca="1" si="624"/>
        <v/>
      </c>
      <c r="VT29" t="str">
        <f t="shared" ca="1" si="373"/>
        <v/>
      </c>
      <c r="WB29" s="52" t="b">
        <f t="shared" si="167"/>
        <v>0</v>
      </c>
      <c r="WC29" t="b">
        <f>ISNA(MATCH(WB29,WB$1:WB28,0))</f>
        <v>0</v>
      </c>
      <c r="WD29" t="e">
        <f t="shared" ca="1" si="374"/>
        <v>#N/A</v>
      </c>
      <c r="WE29" t="e">
        <f t="shared" ca="1" si="375"/>
        <v>#N/A</v>
      </c>
      <c r="WF29" t="b">
        <f t="shared" ca="1" si="376"/>
        <v>0</v>
      </c>
      <c r="WG29" t="str">
        <f t="shared" ca="1" si="377"/>
        <v>ÿ</v>
      </c>
      <c r="WH29">
        <f t="shared" ca="1" si="378"/>
        <v>0</v>
      </c>
      <c r="WI29">
        <f t="shared" ca="1" si="379"/>
        <v>0</v>
      </c>
      <c r="WJ29" s="54">
        <f t="shared" ca="1" si="380"/>
        <v>2.8999999999999998E-3</v>
      </c>
      <c r="WK29">
        <f t="shared" ca="1" si="381"/>
        <v>1048576</v>
      </c>
      <c r="WL29" t="e">
        <f t="shared" ca="1" si="382"/>
        <v>#N/A</v>
      </c>
      <c r="WM29" t="str">
        <f t="shared" ca="1" si="625"/>
        <v/>
      </c>
      <c r="WN29" t="str">
        <f t="shared" ca="1" si="384"/>
        <v/>
      </c>
      <c r="WV29" s="52" t="b">
        <f t="shared" si="168"/>
        <v>0</v>
      </c>
      <c r="WW29" t="b">
        <f>ISNA(MATCH(WV29,WV$1:WV28,0))</f>
        <v>0</v>
      </c>
      <c r="WX29" t="e">
        <f t="shared" ca="1" si="385"/>
        <v>#N/A</v>
      </c>
      <c r="WY29" t="e">
        <f t="shared" ca="1" si="386"/>
        <v>#N/A</v>
      </c>
      <c r="WZ29" t="b">
        <f t="shared" ca="1" si="387"/>
        <v>0</v>
      </c>
      <c r="XA29" t="str">
        <f t="shared" ca="1" si="388"/>
        <v>ÿ</v>
      </c>
      <c r="XB29">
        <f t="shared" ca="1" si="389"/>
        <v>0</v>
      </c>
      <c r="XC29">
        <f t="shared" ca="1" si="390"/>
        <v>0</v>
      </c>
      <c r="XD29" s="54">
        <f t="shared" ca="1" si="391"/>
        <v>2.8999999999999998E-3</v>
      </c>
      <c r="XE29">
        <f t="shared" ca="1" si="392"/>
        <v>1048576</v>
      </c>
      <c r="XF29" t="e">
        <f t="shared" ca="1" si="393"/>
        <v>#N/A</v>
      </c>
      <c r="XG29" t="str">
        <f t="shared" ca="1" si="626"/>
        <v/>
      </c>
      <c r="XH29" t="str">
        <f t="shared" ca="1" si="169"/>
        <v/>
      </c>
    </row>
    <row r="30" spans="1:632" x14ac:dyDescent="0.3">
      <c r="A30">
        <f t="shared" ca="1" si="170"/>
        <v>20</v>
      </c>
      <c r="J30" s="6" t="str">
        <f>IF('Analyse Plan de Gamme'!$N30=0,N_D,'Analyse Plan de Gamme'!$N30)</f>
        <v xml:space="preserve"> ... </v>
      </c>
      <c r="K30" t="b">
        <f>ISNA(MATCH(J30,J$1:J29,0))</f>
        <v>0</v>
      </c>
      <c r="L30" t="e">
        <f t="shared" ca="1" si="416"/>
        <v>#N/A</v>
      </c>
      <c r="M30" t="e">
        <f t="shared" ca="1" si="417"/>
        <v>#N/A</v>
      </c>
      <c r="N30" t="b">
        <f t="shared" ca="1" si="418"/>
        <v>0</v>
      </c>
      <c r="O30" t="str">
        <f t="shared" ca="1" si="419"/>
        <v>ÿ</v>
      </c>
      <c r="P30">
        <f t="shared" ca="1" si="420"/>
        <v>1048576</v>
      </c>
      <c r="Q30" t="e">
        <f t="shared" ca="1" si="421"/>
        <v>#N/A</v>
      </c>
      <c r="R30" s="4" t="str">
        <f t="shared" ca="1" si="422"/>
        <v/>
      </c>
      <c r="T30" s="6" t="str">
        <f>IF('Analyse Plan de Gamme'!$P30=0,N_D,'Analyse Plan de Gamme'!$P30)</f>
        <v xml:space="preserve"> ... </v>
      </c>
      <c r="U30" t="b">
        <f>ISNA(MATCH(T30,T$1:T29,0))</f>
        <v>0</v>
      </c>
      <c r="V30" t="e">
        <f t="shared" ca="1" si="423"/>
        <v>#N/A</v>
      </c>
      <c r="W30" t="e">
        <f t="shared" ca="1" si="424"/>
        <v>#N/A</v>
      </c>
      <c r="X30" t="b">
        <f t="shared" ca="1" si="425"/>
        <v>0</v>
      </c>
      <c r="Y30" t="str">
        <f t="shared" ca="1" si="426"/>
        <v>ÿ</v>
      </c>
      <c r="Z30">
        <f t="shared" ca="1" si="427"/>
        <v>1048576</v>
      </c>
      <c r="AA30" t="e">
        <f t="shared" ca="1" si="428"/>
        <v>#N/A</v>
      </c>
      <c r="AB30" s="4" t="str">
        <f t="shared" ca="1" si="429"/>
        <v/>
      </c>
      <c r="AD30" s="6" t="str">
        <f>IF('Analyse Plan de Gamme'!$W30=0,N_D,'Analyse Plan de Gamme'!$W30)</f>
        <v xml:space="preserve"> ... </v>
      </c>
      <c r="AE30" t="b">
        <f>ISNA(MATCH(AD30,AD$1:AD29,0))</f>
        <v>0</v>
      </c>
      <c r="AF30" t="e">
        <f t="shared" ca="1" si="430"/>
        <v>#N/A</v>
      </c>
      <c r="AG30" t="e">
        <f t="shared" ca="1" si="431"/>
        <v>#N/A</v>
      </c>
      <c r="AH30" t="b">
        <f t="shared" ca="1" si="432"/>
        <v>0</v>
      </c>
      <c r="AI30" t="str">
        <f t="shared" ca="1" si="433"/>
        <v>ÿ</v>
      </c>
      <c r="AJ30">
        <f t="shared" ca="1" si="434"/>
        <v>1048576</v>
      </c>
      <c r="AK30" t="e">
        <f t="shared" ca="1" si="435"/>
        <v>#N/A</v>
      </c>
      <c r="AL30" s="4" t="str">
        <f t="shared" ca="1" si="436"/>
        <v/>
      </c>
      <c r="AN30" s="6" t="str">
        <f>IF('Analyse Plan de Gamme'!$AH30=0,N_D,'Analyse Plan de Gamme'!$AH30)</f>
        <v xml:space="preserve"> ... </v>
      </c>
      <c r="AO30" t="b">
        <f>ISNA(MATCH(AN30,AN$1:AN29,0))</f>
        <v>0</v>
      </c>
      <c r="AP30" t="e">
        <f t="shared" ca="1" si="437"/>
        <v>#N/A</v>
      </c>
      <c r="AQ30" t="e">
        <f t="shared" ca="1" si="438"/>
        <v>#N/A</v>
      </c>
      <c r="AR30" t="b">
        <f t="shared" ca="1" si="439"/>
        <v>0</v>
      </c>
      <c r="AS30" t="str">
        <f t="shared" ca="1" si="440"/>
        <v>ÿ</v>
      </c>
      <c r="AT30">
        <f t="shared" ca="1" si="441"/>
        <v>1048576</v>
      </c>
      <c r="AU30" t="e">
        <f t="shared" ca="1" si="442"/>
        <v>#N/A</v>
      </c>
      <c r="AV30" s="4" t="str">
        <f t="shared" ca="1" si="443"/>
        <v/>
      </c>
      <c r="AX30" s="6" t="str">
        <f>IF('Analyse Plan de Gamme'!$AT30=0,N_D,'Analyse Plan de Gamme'!$AT30)</f>
        <v xml:space="preserve"> ... </v>
      </c>
      <c r="AY30" t="b">
        <f>ISNA(MATCH(AX30,AX$1:AX29,0))</f>
        <v>0</v>
      </c>
      <c r="AZ30" t="e">
        <f t="shared" ca="1" si="444"/>
        <v>#N/A</v>
      </c>
      <c r="BA30" t="e">
        <f t="shared" ca="1" si="445"/>
        <v>#N/A</v>
      </c>
      <c r="BB30" t="b">
        <f t="shared" ca="1" si="446"/>
        <v>0</v>
      </c>
      <c r="BC30" t="str">
        <f t="shared" ca="1" si="447"/>
        <v>ÿ</v>
      </c>
      <c r="BD30">
        <f t="shared" ca="1" si="448"/>
        <v>1048576</v>
      </c>
      <c r="BE30" t="e">
        <f t="shared" ca="1" si="449"/>
        <v>#N/A</v>
      </c>
      <c r="BF30" s="4" t="str">
        <f t="shared" ca="1" si="450"/>
        <v/>
      </c>
      <c r="BH30" s="6" t="str">
        <f>IF('Analyse Plan de Gamme'!$BF30=0,N_D,'Analyse Plan de Gamme'!$BF30)</f>
        <v xml:space="preserve"> ... </v>
      </c>
      <c r="BI30" t="b">
        <f>ISNA(MATCH(BH30,BH$1:BH29,0))</f>
        <v>0</v>
      </c>
      <c r="BJ30">
        <f t="shared" ca="1" si="451"/>
        <v>119</v>
      </c>
      <c r="BK30" t="str">
        <f t="shared" ca="1" si="452"/>
        <v>L119C61:L1048576C61</v>
      </c>
      <c r="BL30" t="b">
        <f t="shared" ca="1" si="453"/>
        <v>1</v>
      </c>
      <c r="BM30" t="str">
        <f t="shared" ca="1" si="454"/>
        <v>120X120</v>
      </c>
      <c r="BN30">
        <f t="shared" ca="1" si="455"/>
        <v>5</v>
      </c>
      <c r="BO30">
        <f t="shared" ca="1" si="456"/>
        <v>44</v>
      </c>
      <c r="BP30" s="4" t="str">
        <f t="shared" ca="1" si="457"/>
        <v>25X50</v>
      </c>
      <c r="BR30" s="6" t="str">
        <f>IF('Analyse Plan de Gamme'!$BG30=0,N_D,'Analyse Plan de Gamme'!$BG30)</f>
        <v xml:space="preserve"> ... </v>
      </c>
      <c r="BS30" t="b">
        <f>ISNA(MATCH(BR30,BR$1:BR29,0))</f>
        <v>0</v>
      </c>
      <c r="BT30" t="e">
        <f t="shared" ca="1" si="458"/>
        <v>#N/A</v>
      </c>
      <c r="BU30" t="e">
        <f t="shared" ca="1" si="459"/>
        <v>#N/A</v>
      </c>
      <c r="BV30" t="b">
        <f t="shared" ca="1" si="460"/>
        <v>0</v>
      </c>
      <c r="BW30" t="str">
        <f t="shared" ca="1" si="461"/>
        <v>ÿ</v>
      </c>
      <c r="BX30">
        <f t="shared" ca="1" si="462"/>
        <v>1048576</v>
      </c>
      <c r="BY30" t="e">
        <f t="shared" ca="1" si="463"/>
        <v>#N/A</v>
      </c>
      <c r="BZ30" s="4" t="str">
        <f t="shared" ca="1" si="464"/>
        <v/>
      </c>
      <c r="CB30" s="6" t="str">
        <f>IF('Analyse Plan de Gamme'!$BH30=0,N_D,'Analyse Plan de Gamme'!$BH30)</f>
        <v xml:space="preserve"> ... </v>
      </c>
      <c r="CC30" t="b">
        <f>ISNA(MATCH(CB30,CB$1:CB29,0))</f>
        <v>0</v>
      </c>
      <c r="CD30">
        <f t="shared" ca="1" si="465"/>
        <v>122</v>
      </c>
      <c r="CE30" t="str">
        <f t="shared" ca="1" si="466"/>
        <v>L122C81:L1048576C81</v>
      </c>
      <c r="CF30" t="b">
        <f t="shared" ca="1" si="467"/>
        <v>1</v>
      </c>
      <c r="CG30" t="str">
        <f t="shared" ca="1" si="468"/>
        <v>DECORé AUTRE</v>
      </c>
      <c r="CH30">
        <f t="shared" ca="1" si="469"/>
        <v>8</v>
      </c>
      <c r="CI30">
        <f t="shared" ca="1" si="470"/>
        <v>13</v>
      </c>
      <c r="CJ30" s="4" t="str">
        <f t="shared" ca="1" si="471"/>
        <v>UNI</v>
      </c>
      <c r="CL30" s="6" t="str">
        <f>IF('Analyse Plan de Gamme'!$BJ30=0,N_D,'Analyse Plan de Gamme'!$BJ30)</f>
        <v xml:space="preserve"> ... </v>
      </c>
      <c r="CM30" t="b">
        <f>ISNA(MATCH(CL30,CL$1:CL29,0))</f>
        <v>0</v>
      </c>
      <c r="CN30" t="e">
        <f t="shared" ca="1" si="472"/>
        <v>#N/A</v>
      </c>
      <c r="CO30" t="e">
        <f t="shared" ca="1" si="473"/>
        <v>#N/A</v>
      </c>
      <c r="CP30" t="b">
        <f t="shared" ca="1" si="474"/>
        <v>0</v>
      </c>
      <c r="CQ30" t="str">
        <f t="shared" ca="1" si="475"/>
        <v>ÿ</v>
      </c>
      <c r="CR30">
        <f t="shared" ca="1" si="476"/>
        <v>1048576</v>
      </c>
      <c r="CS30" t="e">
        <f t="shared" ca="1" si="477"/>
        <v>#N/A</v>
      </c>
      <c r="CT30" s="4" t="str">
        <f t="shared" ca="1" si="478"/>
        <v/>
      </c>
      <c r="CV30" s="6" t="str">
        <f>IF('Analyse Plan de Gamme'!$BK30=0,N_D,'Analyse Plan de Gamme'!$BK30)</f>
        <v xml:space="preserve"> ... </v>
      </c>
      <c r="CW30" t="b">
        <f>ISNA(MATCH(CV30,CV$1:CV29,0))</f>
        <v>0</v>
      </c>
      <c r="CX30" t="e">
        <f t="shared" ca="1" si="479"/>
        <v>#N/A</v>
      </c>
      <c r="CY30" t="e">
        <f t="shared" ca="1" si="480"/>
        <v>#N/A</v>
      </c>
      <c r="CZ30" t="b">
        <f t="shared" ca="1" si="481"/>
        <v>0</v>
      </c>
      <c r="DA30" t="str">
        <f t="shared" ca="1" si="482"/>
        <v>ÿ</v>
      </c>
      <c r="DB30">
        <f t="shared" ca="1" si="483"/>
        <v>1048576</v>
      </c>
      <c r="DC30" t="e">
        <f t="shared" ca="1" si="484"/>
        <v>#N/A</v>
      </c>
      <c r="DD30" s="4" t="str">
        <f t="shared" ca="1" si="485"/>
        <v/>
      </c>
      <c r="DF30" s="6" t="str">
        <f>IF('Analyse Plan de Gamme'!$BL30=0,N_D,'Analyse Plan de Gamme'!$BL30)</f>
        <v xml:space="preserve"> ... </v>
      </c>
      <c r="DG30" t="b">
        <f>ISNA(MATCH(DF30,DF$1:DF29,0))</f>
        <v>0</v>
      </c>
      <c r="DH30" t="e">
        <f t="shared" ca="1" si="486"/>
        <v>#N/A</v>
      </c>
      <c r="DI30" t="e">
        <f t="shared" ca="1" si="487"/>
        <v>#N/A</v>
      </c>
      <c r="DJ30" t="b">
        <f t="shared" ca="1" si="488"/>
        <v>0</v>
      </c>
      <c r="DK30" t="str">
        <f t="shared" ca="1" si="489"/>
        <v>ÿ</v>
      </c>
      <c r="DL30">
        <f t="shared" ca="1" si="490"/>
        <v>1048576</v>
      </c>
      <c r="DM30" t="e">
        <f t="shared" ca="1" si="491"/>
        <v>#N/A</v>
      </c>
      <c r="DN30" s="4" t="str">
        <f t="shared" ca="1" si="492"/>
        <v/>
      </c>
      <c r="DP30" s="43">
        <f>'Analyse Plan de Gamme'!$BM30</f>
        <v>0</v>
      </c>
      <c r="DQ30" t="b">
        <f>ISNA(MATCH(DP30,DP$1:DP29,0))</f>
        <v>0</v>
      </c>
      <c r="DR30" t="e">
        <f t="shared" ca="1" si="493"/>
        <v>#N/A</v>
      </c>
      <c r="DS30" t="e">
        <f t="shared" ca="1" si="494"/>
        <v>#N/A</v>
      </c>
      <c r="DT30" t="b">
        <f t="shared" ca="1" si="495"/>
        <v>0</v>
      </c>
      <c r="DU30" t="str">
        <f t="shared" ca="1" si="496"/>
        <v>ÿ</v>
      </c>
      <c r="DV30">
        <f t="shared" ca="1" si="497"/>
        <v>1048576</v>
      </c>
      <c r="DW30" t="e">
        <f t="shared" ca="1" si="498"/>
        <v>#N/A</v>
      </c>
      <c r="DX30" s="4" t="str">
        <f t="shared" ca="1" si="499"/>
        <v/>
      </c>
      <c r="DZ30" s="6" t="str">
        <f>IF('Analyse Plan de Gamme'!$BO30=0,N_D,'Analyse Plan de Gamme'!$BO30)</f>
        <v xml:space="preserve"> ... </v>
      </c>
      <c r="EA30" t="b">
        <f>ISNA(MATCH(DZ30,DZ$1:DZ29,0))</f>
        <v>0</v>
      </c>
      <c r="EB30" t="e">
        <f t="shared" ca="1" si="500"/>
        <v>#N/A</v>
      </c>
      <c r="EC30" t="e">
        <f t="shared" ca="1" si="501"/>
        <v>#N/A</v>
      </c>
      <c r="ED30" t="b">
        <f t="shared" ca="1" si="502"/>
        <v>0</v>
      </c>
      <c r="EE30" t="str">
        <f t="shared" ca="1" si="503"/>
        <v>ÿ</v>
      </c>
      <c r="EF30">
        <f t="shared" ca="1" si="504"/>
        <v>1048576</v>
      </c>
      <c r="EG30" t="e">
        <f t="shared" ca="1" si="505"/>
        <v>#N/A</v>
      </c>
      <c r="EH30" s="4" t="str">
        <f t="shared" ca="1" si="506"/>
        <v/>
      </c>
      <c r="EJ30" s="6" t="str">
        <f>IF('Analyse Plan de Gamme'!$BP30=0,N_D,'Analyse Plan de Gamme'!$BP30)</f>
        <v xml:space="preserve"> ... </v>
      </c>
      <c r="EK30" t="b">
        <f>ISNA(MATCH(EJ30,EJ$1:EJ29,0))</f>
        <v>0</v>
      </c>
      <c r="EL30" t="e">
        <f t="shared" ca="1" si="507"/>
        <v>#N/A</v>
      </c>
      <c r="EM30" t="e">
        <f t="shared" ca="1" si="508"/>
        <v>#N/A</v>
      </c>
      <c r="EN30" t="b">
        <f t="shared" ca="1" si="509"/>
        <v>0</v>
      </c>
      <c r="EO30" t="str">
        <f t="shared" ca="1" si="510"/>
        <v>ÿ</v>
      </c>
      <c r="EP30">
        <f t="shared" ca="1" si="511"/>
        <v>1048576</v>
      </c>
      <c r="EQ30" t="e">
        <f t="shared" ca="1" si="512"/>
        <v>#N/A</v>
      </c>
      <c r="ER30" s="4" t="str">
        <f t="shared" ca="1" si="513"/>
        <v/>
      </c>
      <c r="ET30" s="6" t="str">
        <f>IF('Analyse Plan de Gamme'!$BQ30=0,N_D,'Analyse Plan de Gamme'!$BQ30)</f>
        <v xml:space="preserve"> ... </v>
      </c>
      <c r="EU30" t="b">
        <f>ISNA(MATCH(ET30,ET$1:ET29,0))</f>
        <v>0</v>
      </c>
      <c r="EV30" t="e">
        <f t="shared" ca="1" si="514"/>
        <v>#N/A</v>
      </c>
      <c r="EW30" t="e">
        <f t="shared" ca="1" si="515"/>
        <v>#N/A</v>
      </c>
      <c r="EX30" t="b">
        <f t="shared" ca="1" si="516"/>
        <v>0</v>
      </c>
      <c r="EY30" t="str">
        <f t="shared" ca="1" si="517"/>
        <v>ÿ</v>
      </c>
      <c r="EZ30">
        <f t="shared" ca="1" si="518"/>
        <v>1048576</v>
      </c>
      <c r="FA30" t="e">
        <f t="shared" ca="1" si="519"/>
        <v>#N/A</v>
      </c>
      <c r="FB30" s="4" t="str">
        <f t="shared" ca="1" si="520"/>
        <v/>
      </c>
      <c r="FD30" s="6" t="str">
        <f>IF('Analyse Plan de Gamme'!$BR30=0,N_D,'Analyse Plan de Gamme'!$BR30)</f>
        <v xml:space="preserve"> ... </v>
      </c>
      <c r="FE30" t="b">
        <f>ISNA(MATCH(FD30,FD$1:FD29,0))</f>
        <v>0</v>
      </c>
      <c r="FF30" t="e">
        <f t="shared" ca="1" si="521"/>
        <v>#N/A</v>
      </c>
      <c r="FG30" t="e">
        <f t="shared" ca="1" si="522"/>
        <v>#N/A</v>
      </c>
      <c r="FH30" t="b">
        <f t="shared" ca="1" si="523"/>
        <v>0</v>
      </c>
      <c r="FI30" t="str">
        <f t="shared" ca="1" si="524"/>
        <v>ÿ</v>
      </c>
      <c r="FJ30">
        <f t="shared" ca="1" si="525"/>
        <v>1048576</v>
      </c>
      <c r="FK30" t="e">
        <f t="shared" ca="1" si="526"/>
        <v>#N/A</v>
      </c>
      <c r="FL30" s="4" t="str">
        <f t="shared" ca="1" si="527"/>
        <v/>
      </c>
      <c r="FN30" s="6" t="str">
        <f>IF('Analyse Plan de Gamme'!$BT30=0,N_D,'Analyse Plan de Gamme'!$BT30)</f>
        <v xml:space="preserve"> ... </v>
      </c>
      <c r="FO30" t="b">
        <f>ISNA(MATCH(FN30,FN$1:FN29,0))</f>
        <v>0</v>
      </c>
      <c r="FP30" t="e">
        <f t="shared" ca="1" si="528"/>
        <v>#N/A</v>
      </c>
      <c r="FQ30" t="e">
        <f t="shared" ca="1" si="529"/>
        <v>#N/A</v>
      </c>
      <c r="FR30" t="b">
        <f t="shared" ca="1" si="530"/>
        <v>0</v>
      </c>
      <c r="FS30" t="str">
        <f t="shared" ca="1" si="531"/>
        <v>ÿ</v>
      </c>
      <c r="FT30">
        <f t="shared" ca="1" si="532"/>
        <v>1048576</v>
      </c>
      <c r="FU30" t="e">
        <f t="shared" ca="1" si="533"/>
        <v>#N/A</v>
      </c>
      <c r="FV30" s="4" t="str">
        <f t="shared" ca="1" si="534"/>
        <v/>
      </c>
      <c r="FX30" s="6" t="str">
        <f>IF('Analyse Plan de Gamme'!$BU30=0,N_D,'Analyse Plan de Gamme'!$BU30)</f>
        <v xml:space="preserve"> ... </v>
      </c>
      <c r="FY30" t="b">
        <f>ISNA(MATCH(FX30,FX$1:FX29,0))</f>
        <v>0</v>
      </c>
      <c r="FZ30" t="e">
        <f t="shared" ca="1" si="535"/>
        <v>#N/A</v>
      </c>
      <c r="GA30" t="e">
        <f t="shared" ca="1" si="536"/>
        <v>#N/A</v>
      </c>
      <c r="GB30" t="b">
        <f t="shared" ca="1" si="537"/>
        <v>0</v>
      </c>
      <c r="GC30" t="str">
        <f t="shared" ca="1" si="538"/>
        <v>ÿ</v>
      </c>
      <c r="GD30">
        <f t="shared" ca="1" si="539"/>
        <v>1048576</v>
      </c>
      <c r="GE30" t="e">
        <f t="shared" ca="1" si="540"/>
        <v>#N/A</v>
      </c>
      <c r="GF30" s="4" t="str">
        <f t="shared" ca="1" si="541"/>
        <v/>
      </c>
      <c r="GH30" s="6" t="str">
        <f>IF('Analyse Plan de Gamme'!$BW30=0,N_D,'Analyse Plan de Gamme'!$BW30)</f>
        <v xml:space="preserve"> ... </v>
      </c>
      <c r="GI30" t="b">
        <f>ISNA(MATCH(GH30,GH$1:GH29,0))</f>
        <v>0</v>
      </c>
      <c r="GJ30" t="e">
        <f t="shared" ca="1" si="542"/>
        <v>#N/A</v>
      </c>
      <c r="GK30" t="e">
        <f t="shared" ca="1" si="543"/>
        <v>#N/A</v>
      </c>
      <c r="GL30" t="b">
        <f t="shared" ca="1" si="544"/>
        <v>0</v>
      </c>
      <c r="GM30" t="str">
        <f t="shared" ca="1" si="545"/>
        <v>ÿ</v>
      </c>
      <c r="GN30">
        <f t="shared" ca="1" si="546"/>
        <v>1048576</v>
      </c>
      <c r="GO30" t="e">
        <f t="shared" ca="1" si="547"/>
        <v>#N/A</v>
      </c>
      <c r="GP30" s="4" t="str">
        <f t="shared" ca="1" si="548"/>
        <v/>
      </c>
      <c r="GR30" s="6" t="str">
        <f>IF('Analyse Plan de Gamme'!$BX30=0,N_D,'Analyse Plan de Gamme'!$BX30)</f>
        <v xml:space="preserve"> ... </v>
      </c>
      <c r="GS30" t="b">
        <f>ISNA(MATCH(GR30,GR$1:GR29,0))</f>
        <v>0</v>
      </c>
      <c r="GT30" t="e">
        <f t="shared" ca="1" si="549"/>
        <v>#N/A</v>
      </c>
      <c r="GU30" t="e">
        <f t="shared" ca="1" si="550"/>
        <v>#N/A</v>
      </c>
      <c r="GV30" t="b">
        <f t="shared" ca="1" si="551"/>
        <v>0</v>
      </c>
      <c r="GW30" t="str">
        <f t="shared" ca="1" si="552"/>
        <v>ÿ</v>
      </c>
      <c r="GX30">
        <f t="shared" ca="1" si="553"/>
        <v>1048576</v>
      </c>
      <c r="GY30" t="e">
        <f t="shared" ca="1" si="554"/>
        <v>#N/A</v>
      </c>
      <c r="GZ30" s="4" t="str">
        <f t="shared" ca="1" si="555"/>
        <v/>
      </c>
      <c r="HG30" s="44">
        <f>'Analyse Plan de Gamme'!$K30</f>
        <v>0</v>
      </c>
      <c r="HH30" s="44">
        <f>'Analyse Plan de Gamme'!$L30</f>
        <v>0</v>
      </c>
      <c r="HI30" s="50">
        <f t="shared" si="395"/>
        <v>1.0000000000000002</v>
      </c>
      <c r="HK30" t="b">
        <f>ABS('Analyse Plan de Gamme'!$C30)&gt;1</f>
        <v>0</v>
      </c>
      <c r="HL30" s="43">
        <f t="shared" ca="1" si="192"/>
        <v>3.0000000000000001E-3</v>
      </c>
      <c r="HM30" t="b">
        <f ca="1">AND(ISNA(MATCH(HL30,HL$1:HL29,0)),HL30&gt;1,$HK30)</f>
        <v>0</v>
      </c>
      <c r="HN30" t="e">
        <f t="shared" ca="1" si="556"/>
        <v>#N/A</v>
      </c>
      <c r="HO30" t="e">
        <f t="shared" ca="1" si="557"/>
        <v>#N/A</v>
      </c>
      <c r="HP30" t="b">
        <f t="shared" ca="1" si="558"/>
        <v>0</v>
      </c>
      <c r="HQ30" t="str">
        <f t="shared" ca="1" si="559"/>
        <v>ÿ</v>
      </c>
      <c r="HR30">
        <f t="shared" ca="1" si="560"/>
        <v>1048576</v>
      </c>
      <c r="HS30" t="e">
        <f t="shared" ca="1" si="561"/>
        <v>#N/A</v>
      </c>
      <c r="HT30" s="4" t="str">
        <f t="shared" ca="1" si="562"/>
        <v/>
      </c>
      <c r="HU30">
        <f ca="1">SUM($HT$10:$HT30)</f>
        <v>3926000.0154999997</v>
      </c>
      <c r="HV30" s="45">
        <f t="shared" ca="1" si="196"/>
        <v>1</v>
      </c>
      <c r="HW30" t="b">
        <f t="shared" ca="1" si="396"/>
        <v>0</v>
      </c>
      <c r="HX30" t="b">
        <f t="shared" ca="1" si="197"/>
        <v>0</v>
      </c>
      <c r="ID30" s="60" t="b">
        <f>IF($HK30,'Analyse Plan de Gamme'!$K30)</f>
        <v>0</v>
      </c>
      <c r="IE30" t="b">
        <f>IF($HK30,'Analyse Plan de Gamme'!$L30)</f>
        <v>0</v>
      </c>
      <c r="IF30" s="52" t="b">
        <f t="shared" si="563"/>
        <v>0</v>
      </c>
      <c r="IG30" t="b">
        <f>ISNA(MATCH(IF30,IF$1:IF29,0))</f>
        <v>0</v>
      </c>
      <c r="IH30" t="e">
        <f t="shared" ca="1" si="564"/>
        <v>#N/A</v>
      </c>
      <c r="II30" t="e">
        <f t="shared" ca="1" si="565"/>
        <v>#N/A</v>
      </c>
      <c r="IJ30" t="b">
        <f t="shared" ca="1" si="566"/>
        <v>0</v>
      </c>
      <c r="IK30" t="str">
        <f t="shared" ca="1" si="567"/>
        <v>ÿ</v>
      </c>
      <c r="IL30">
        <f t="shared" ca="1" si="568"/>
        <v>0</v>
      </c>
      <c r="IM30">
        <f t="shared" ca="1" si="569"/>
        <v>0</v>
      </c>
      <c r="IN30" s="54">
        <f t="shared" ca="1" si="570"/>
        <v>3.0000000000000001E-3</v>
      </c>
      <c r="IO30">
        <f t="shared" ca="1" si="571"/>
        <v>1048576</v>
      </c>
      <c r="IP30" t="e">
        <f t="shared" ca="1" si="572"/>
        <v>#N/A</v>
      </c>
      <c r="IQ30" t="str">
        <f t="shared" ca="1" si="573"/>
        <v/>
      </c>
      <c r="IR30" t="str">
        <f t="shared" ca="1" si="574"/>
        <v/>
      </c>
      <c r="IZ30" s="52" t="b">
        <f t="shared" si="575"/>
        <v>0</v>
      </c>
      <c r="JA30" t="b">
        <f>ISNA(MATCH(IZ30,IZ$1:IZ29,0))</f>
        <v>0</v>
      </c>
      <c r="JB30" t="e">
        <f t="shared" ca="1" si="576"/>
        <v>#N/A</v>
      </c>
      <c r="JC30" t="e">
        <f t="shared" ca="1" si="577"/>
        <v>#N/A</v>
      </c>
      <c r="JD30" t="b">
        <f t="shared" ca="1" si="578"/>
        <v>0</v>
      </c>
      <c r="JE30" t="str">
        <f t="shared" ca="1" si="579"/>
        <v>ÿ</v>
      </c>
      <c r="JF30">
        <f t="shared" ca="1" si="580"/>
        <v>0</v>
      </c>
      <c r="JG30">
        <f t="shared" ca="1" si="581"/>
        <v>0</v>
      </c>
      <c r="JH30" s="54">
        <f t="shared" ca="1" si="582"/>
        <v>3.0000000000000001E-3</v>
      </c>
      <c r="JI30">
        <f t="shared" ca="1" si="583"/>
        <v>1048576</v>
      </c>
      <c r="JJ30" t="e">
        <f t="shared" ca="1" si="584"/>
        <v>#N/A</v>
      </c>
      <c r="JK30" t="str">
        <f t="shared" ca="1" si="585"/>
        <v/>
      </c>
      <c r="JL30" t="str">
        <f t="shared" ca="1" si="586"/>
        <v/>
      </c>
      <c r="JT30" s="52" t="b">
        <f t="shared" si="587"/>
        <v>0</v>
      </c>
      <c r="JU30" t="b">
        <f>ISNA(MATCH(JT30,JT$1:JT29,0))</f>
        <v>0</v>
      </c>
      <c r="JV30" t="e">
        <f t="shared" ca="1" si="588"/>
        <v>#N/A</v>
      </c>
      <c r="JW30" t="e">
        <f t="shared" ca="1" si="589"/>
        <v>#N/A</v>
      </c>
      <c r="JX30" t="b">
        <f t="shared" ca="1" si="590"/>
        <v>0</v>
      </c>
      <c r="JY30" t="str">
        <f t="shared" ca="1" si="591"/>
        <v>ÿ</v>
      </c>
      <c r="JZ30">
        <f t="shared" ca="1" si="592"/>
        <v>0</v>
      </c>
      <c r="KA30">
        <f t="shared" ca="1" si="593"/>
        <v>0</v>
      </c>
      <c r="KB30" s="54">
        <f t="shared" ca="1" si="594"/>
        <v>3.0000000000000001E-3</v>
      </c>
      <c r="KC30">
        <f t="shared" ca="1" si="595"/>
        <v>1048576</v>
      </c>
      <c r="KD30" t="e">
        <f t="shared" ca="1" si="596"/>
        <v>#N/A</v>
      </c>
      <c r="KE30" t="str">
        <f t="shared" ca="1" si="597"/>
        <v/>
      </c>
      <c r="KF30" t="str">
        <f t="shared" ca="1" si="598"/>
        <v/>
      </c>
      <c r="KN30" s="52" t="b">
        <f t="shared" si="599"/>
        <v>0</v>
      </c>
      <c r="KO30" t="b">
        <f>ISNA(MATCH(KN30,KN$1:KN29,0))</f>
        <v>0</v>
      </c>
      <c r="KP30" t="e">
        <f t="shared" ca="1" si="600"/>
        <v>#N/A</v>
      </c>
      <c r="KQ30" t="e">
        <f t="shared" ca="1" si="601"/>
        <v>#N/A</v>
      </c>
      <c r="KR30" t="b">
        <f t="shared" ca="1" si="602"/>
        <v>0</v>
      </c>
      <c r="KS30" t="str">
        <f t="shared" ca="1" si="603"/>
        <v>ÿ</v>
      </c>
      <c r="KT30">
        <f t="shared" ca="1" si="604"/>
        <v>0</v>
      </c>
      <c r="KU30">
        <f t="shared" ca="1" si="605"/>
        <v>0</v>
      </c>
      <c r="KV30" s="54">
        <f t="shared" ca="1" si="606"/>
        <v>3.0000000000000001E-3</v>
      </c>
      <c r="KW30">
        <f t="shared" ca="1" si="607"/>
        <v>1048576</v>
      </c>
      <c r="KX30" t="e">
        <f t="shared" ca="1" si="608"/>
        <v>#N/A</v>
      </c>
      <c r="KY30" t="str">
        <f t="shared" ca="1" si="609"/>
        <v/>
      </c>
      <c r="KZ30" t="str">
        <f t="shared" ca="1" si="610"/>
        <v/>
      </c>
      <c r="LH30" s="52" t="b">
        <f t="shared" si="219"/>
        <v>0</v>
      </c>
      <c r="LI30" t="b">
        <f>ISNA(MATCH(LH30,LH$1:LH29,0))</f>
        <v>0</v>
      </c>
      <c r="LJ30" t="e">
        <f t="shared" ca="1" si="220"/>
        <v>#N/A</v>
      </c>
      <c r="LK30" t="e">
        <f t="shared" ca="1" si="221"/>
        <v>#N/A</v>
      </c>
      <c r="LL30" t="b">
        <f t="shared" ca="1" si="222"/>
        <v>0</v>
      </c>
      <c r="LM30" t="str">
        <f t="shared" ca="1" si="223"/>
        <v>ÿ</v>
      </c>
      <c r="LN30">
        <f t="shared" ca="1" si="224"/>
        <v>0</v>
      </c>
      <c r="LO30">
        <f t="shared" ca="1" si="225"/>
        <v>0</v>
      </c>
      <c r="LP30" s="54">
        <f t="shared" ca="1" si="226"/>
        <v>3.0000000000000001E-3</v>
      </c>
      <c r="LQ30">
        <f t="shared" ca="1" si="227"/>
        <v>1048576</v>
      </c>
      <c r="LR30" t="e">
        <f t="shared" ca="1" si="228"/>
        <v>#N/A</v>
      </c>
      <c r="LS30" t="str">
        <f t="shared" ca="1" si="611"/>
        <v/>
      </c>
      <c r="LT30" t="str">
        <f t="shared" ca="1" si="230"/>
        <v/>
      </c>
      <c r="MB30" s="52" t="b">
        <f t="shared" si="154"/>
        <v>0</v>
      </c>
      <c r="MC30" t="b">
        <f>ISNA(MATCH(MB30,MB$1:MB29,0))</f>
        <v>0</v>
      </c>
      <c r="MD30" t="e">
        <f t="shared" ca="1" si="231"/>
        <v>#N/A</v>
      </c>
      <c r="ME30" t="e">
        <f t="shared" ca="1" si="232"/>
        <v>#N/A</v>
      </c>
      <c r="MF30" t="b">
        <f t="shared" ca="1" si="233"/>
        <v>0</v>
      </c>
      <c r="MG30" t="str">
        <f t="shared" ca="1" si="234"/>
        <v>ÿ</v>
      </c>
      <c r="MH30">
        <f t="shared" ca="1" si="235"/>
        <v>0</v>
      </c>
      <c r="MI30">
        <f t="shared" ca="1" si="236"/>
        <v>0</v>
      </c>
      <c r="MJ30" s="54">
        <f t="shared" ca="1" si="237"/>
        <v>3.0000000000000001E-3</v>
      </c>
      <c r="MK30">
        <f t="shared" ca="1" si="238"/>
        <v>1048576</v>
      </c>
      <c r="ML30" t="e">
        <f t="shared" ca="1" si="239"/>
        <v>#N/A</v>
      </c>
      <c r="MM30" t="str">
        <f t="shared" ca="1" si="612"/>
        <v/>
      </c>
      <c r="MN30" t="str">
        <f t="shared" ca="1" si="241"/>
        <v/>
      </c>
      <c r="MV30" s="52" t="b">
        <f t="shared" si="155"/>
        <v>0</v>
      </c>
      <c r="MW30" t="b">
        <f>ISNA(MATCH(MV30,MV$1:MV29,0))</f>
        <v>0</v>
      </c>
      <c r="MX30" t="e">
        <f t="shared" ca="1" si="242"/>
        <v>#N/A</v>
      </c>
      <c r="MY30" t="e">
        <f t="shared" ca="1" si="243"/>
        <v>#N/A</v>
      </c>
      <c r="MZ30" t="b">
        <f t="shared" ca="1" si="244"/>
        <v>0</v>
      </c>
      <c r="NA30" t="str">
        <f t="shared" ca="1" si="245"/>
        <v>ÿ</v>
      </c>
      <c r="NB30">
        <f t="shared" ca="1" si="246"/>
        <v>0</v>
      </c>
      <c r="NC30">
        <f t="shared" ca="1" si="247"/>
        <v>0</v>
      </c>
      <c r="ND30" s="54">
        <f t="shared" ca="1" si="248"/>
        <v>3.0000000000000001E-3</v>
      </c>
      <c r="NE30">
        <f t="shared" ca="1" si="249"/>
        <v>1048576</v>
      </c>
      <c r="NF30" t="e">
        <f t="shared" ca="1" si="250"/>
        <v>#N/A</v>
      </c>
      <c r="NG30" t="str">
        <f t="shared" ca="1" si="613"/>
        <v/>
      </c>
      <c r="NH30" t="str">
        <f t="shared" ca="1" si="252"/>
        <v/>
      </c>
      <c r="NP30" s="52" t="b">
        <f t="shared" si="156"/>
        <v>0</v>
      </c>
      <c r="NQ30" t="b">
        <f>ISNA(MATCH(NP30,NP$1:NP29,0))</f>
        <v>0</v>
      </c>
      <c r="NR30" t="e">
        <f t="shared" ca="1" si="253"/>
        <v>#N/A</v>
      </c>
      <c r="NS30" t="e">
        <f t="shared" ca="1" si="254"/>
        <v>#N/A</v>
      </c>
      <c r="NT30" t="b">
        <f t="shared" ca="1" si="255"/>
        <v>0</v>
      </c>
      <c r="NU30" t="str">
        <f t="shared" ca="1" si="256"/>
        <v>ÿ</v>
      </c>
      <c r="NV30">
        <f t="shared" ca="1" si="257"/>
        <v>0</v>
      </c>
      <c r="NW30">
        <f t="shared" ca="1" si="258"/>
        <v>0</v>
      </c>
      <c r="NX30" s="54">
        <f t="shared" ca="1" si="259"/>
        <v>3.0000000000000001E-3</v>
      </c>
      <c r="NY30">
        <f t="shared" ca="1" si="260"/>
        <v>1048576</v>
      </c>
      <c r="NZ30" t="e">
        <f t="shared" ca="1" si="261"/>
        <v>#N/A</v>
      </c>
      <c r="OA30" t="str">
        <f t="shared" ca="1" si="614"/>
        <v/>
      </c>
      <c r="OB30" t="str">
        <f t="shared" ca="1" si="263"/>
        <v/>
      </c>
      <c r="OJ30" s="52" t="b">
        <f t="shared" si="157"/>
        <v>0</v>
      </c>
      <c r="OK30" t="b">
        <f>ISNA(MATCH(OJ30,OJ$1:OJ29,0))</f>
        <v>0</v>
      </c>
      <c r="OL30" t="e">
        <f t="shared" ca="1" si="264"/>
        <v>#N/A</v>
      </c>
      <c r="OM30" t="e">
        <f t="shared" ca="1" si="265"/>
        <v>#N/A</v>
      </c>
      <c r="ON30" t="b">
        <f t="shared" ca="1" si="266"/>
        <v>0</v>
      </c>
      <c r="OO30" t="str">
        <f t="shared" ca="1" si="267"/>
        <v>ÿ</v>
      </c>
      <c r="OP30">
        <f t="shared" ca="1" si="268"/>
        <v>0</v>
      </c>
      <c r="OQ30">
        <f t="shared" ca="1" si="269"/>
        <v>0</v>
      </c>
      <c r="OR30" s="54">
        <f t="shared" ca="1" si="270"/>
        <v>3.0000000000000001E-3</v>
      </c>
      <c r="OS30">
        <f t="shared" ca="1" si="271"/>
        <v>1048576</v>
      </c>
      <c r="OT30" t="e">
        <f t="shared" ca="1" si="272"/>
        <v>#N/A</v>
      </c>
      <c r="OU30" t="str">
        <f t="shared" ca="1" si="615"/>
        <v/>
      </c>
      <c r="OV30" t="str">
        <f t="shared" ca="1" si="274"/>
        <v/>
      </c>
      <c r="PD30" s="52" t="b">
        <f t="shared" si="158"/>
        <v>0</v>
      </c>
      <c r="PE30" t="b">
        <f>ISNA(MATCH(PD30,PD$1:PD29,0))</f>
        <v>0</v>
      </c>
      <c r="PF30" t="e">
        <f t="shared" ca="1" si="275"/>
        <v>#N/A</v>
      </c>
      <c r="PG30" t="e">
        <f t="shared" ca="1" si="276"/>
        <v>#N/A</v>
      </c>
      <c r="PH30" t="b">
        <f t="shared" ca="1" si="277"/>
        <v>0</v>
      </c>
      <c r="PI30" t="str">
        <f t="shared" ca="1" si="278"/>
        <v>ÿ</v>
      </c>
      <c r="PJ30">
        <f t="shared" ca="1" si="279"/>
        <v>0</v>
      </c>
      <c r="PK30">
        <f t="shared" ca="1" si="280"/>
        <v>0</v>
      </c>
      <c r="PL30" s="54">
        <f t="shared" ca="1" si="281"/>
        <v>3.0000000000000001E-3</v>
      </c>
      <c r="PM30">
        <f t="shared" ca="1" si="282"/>
        <v>1048576</v>
      </c>
      <c r="PN30" t="e">
        <f t="shared" ca="1" si="283"/>
        <v>#N/A</v>
      </c>
      <c r="PO30" t="str">
        <f t="shared" ca="1" si="616"/>
        <v/>
      </c>
      <c r="PP30" t="str">
        <f t="shared" ca="1" si="285"/>
        <v/>
      </c>
      <c r="PX30" s="52" t="b">
        <f t="shared" si="159"/>
        <v>0</v>
      </c>
      <c r="PY30" t="b">
        <f>ISNA(MATCH(PX30,PX$1:PX29,0))</f>
        <v>0</v>
      </c>
      <c r="PZ30" t="e">
        <f t="shared" ca="1" si="286"/>
        <v>#N/A</v>
      </c>
      <c r="QA30" t="e">
        <f t="shared" ca="1" si="287"/>
        <v>#N/A</v>
      </c>
      <c r="QB30" t="b">
        <f t="shared" ca="1" si="288"/>
        <v>0</v>
      </c>
      <c r="QC30" t="str">
        <f t="shared" ca="1" si="289"/>
        <v>ÿ</v>
      </c>
      <c r="QD30">
        <f t="shared" ca="1" si="290"/>
        <v>0</v>
      </c>
      <c r="QE30">
        <f t="shared" ca="1" si="291"/>
        <v>0</v>
      </c>
      <c r="QF30" s="54">
        <f t="shared" ca="1" si="292"/>
        <v>3.0000000000000001E-3</v>
      </c>
      <c r="QG30">
        <f t="shared" ca="1" si="293"/>
        <v>1048576</v>
      </c>
      <c r="QH30" t="e">
        <f t="shared" ca="1" si="294"/>
        <v>#N/A</v>
      </c>
      <c r="QI30" t="str">
        <f t="shared" ca="1" si="617"/>
        <v/>
      </c>
      <c r="QJ30" t="str">
        <f t="shared" ca="1" si="296"/>
        <v/>
      </c>
      <c r="QR30" s="52" t="b">
        <f t="shared" si="160"/>
        <v>0</v>
      </c>
      <c r="QS30" t="b">
        <f>ISNA(MATCH(QR30,QR$1:QR29,0))</f>
        <v>0</v>
      </c>
      <c r="QT30" t="e">
        <f t="shared" ca="1" si="297"/>
        <v>#N/A</v>
      </c>
      <c r="QU30" t="e">
        <f t="shared" ca="1" si="298"/>
        <v>#N/A</v>
      </c>
      <c r="QV30" t="b">
        <f t="shared" ca="1" si="299"/>
        <v>0</v>
      </c>
      <c r="QW30" t="str">
        <f t="shared" ca="1" si="300"/>
        <v>ÿ</v>
      </c>
      <c r="QX30">
        <f t="shared" ca="1" si="301"/>
        <v>0</v>
      </c>
      <c r="QY30">
        <f t="shared" ca="1" si="302"/>
        <v>0</v>
      </c>
      <c r="QZ30" s="54">
        <f t="shared" ca="1" si="303"/>
        <v>3.0000000000000001E-3</v>
      </c>
      <c r="RA30">
        <f t="shared" ca="1" si="304"/>
        <v>1048576</v>
      </c>
      <c r="RB30" t="e">
        <f t="shared" ca="1" si="305"/>
        <v>#N/A</v>
      </c>
      <c r="RC30" t="str">
        <f t="shared" ca="1" si="618"/>
        <v/>
      </c>
      <c r="RD30" t="str">
        <f t="shared" ca="1" si="307"/>
        <v/>
      </c>
      <c r="RL30" s="52" t="b">
        <f t="shared" si="161"/>
        <v>0</v>
      </c>
      <c r="RM30" t="b">
        <f>ISNA(MATCH(RL30,RL$1:RL29,0))</f>
        <v>0</v>
      </c>
      <c r="RN30" t="e">
        <f t="shared" ca="1" si="308"/>
        <v>#N/A</v>
      </c>
      <c r="RO30" t="e">
        <f t="shared" ca="1" si="309"/>
        <v>#N/A</v>
      </c>
      <c r="RP30" t="b">
        <f t="shared" ca="1" si="310"/>
        <v>0</v>
      </c>
      <c r="RQ30" t="str">
        <f t="shared" ca="1" si="311"/>
        <v>ÿ</v>
      </c>
      <c r="RR30">
        <f t="shared" ca="1" si="312"/>
        <v>0</v>
      </c>
      <c r="RS30">
        <f t="shared" ca="1" si="313"/>
        <v>0</v>
      </c>
      <c r="RT30" s="54">
        <f t="shared" ca="1" si="314"/>
        <v>3.0000000000000001E-3</v>
      </c>
      <c r="RU30">
        <f t="shared" ca="1" si="315"/>
        <v>1048576</v>
      </c>
      <c r="RV30" t="e">
        <f t="shared" ca="1" si="316"/>
        <v>#N/A</v>
      </c>
      <c r="RW30" t="str">
        <f t="shared" ca="1" si="619"/>
        <v/>
      </c>
      <c r="RX30" t="str">
        <f t="shared" ca="1" si="318"/>
        <v/>
      </c>
      <c r="SF30" s="52" t="b">
        <f t="shared" si="162"/>
        <v>0</v>
      </c>
      <c r="SG30" t="b">
        <f>ISNA(MATCH(SF30,SF$1:SF29,0))</f>
        <v>0</v>
      </c>
      <c r="SH30" t="e">
        <f t="shared" ca="1" si="319"/>
        <v>#N/A</v>
      </c>
      <c r="SI30" t="e">
        <f t="shared" ca="1" si="320"/>
        <v>#N/A</v>
      </c>
      <c r="SJ30" t="b">
        <f t="shared" ca="1" si="321"/>
        <v>0</v>
      </c>
      <c r="SK30" t="str">
        <f t="shared" ca="1" si="322"/>
        <v>ÿ</v>
      </c>
      <c r="SL30">
        <f t="shared" ca="1" si="323"/>
        <v>0</v>
      </c>
      <c r="SM30">
        <f t="shared" ca="1" si="324"/>
        <v>0</v>
      </c>
      <c r="SN30" s="54">
        <f t="shared" ca="1" si="325"/>
        <v>3.0000000000000001E-3</v>
      </c>
      <c r="SO30">
        <f t="shared" ca="1" si="326"/>
        <v>1048576</v>
      </c>
      <c r="SP30" t="e">
        <f t="shared" ca="1" si="327"/>
        <v>#N/A</v>
      </c>
      <c r="SQ30" t="str">
        <f t="shared" ca="1" si="620"/>
        <v/>
      </c>
      <c r="SR30" t="str">
        <f t="shared" ca="1" si="329"/>
        <v/>
      </c>
      <c r="SZ30" s="52" t="b">
        <f t="shared" si="163"/>
        <v>0</v>
      </c>
      <c r="TA30" t="b">
        <f>ISNA(MATCH(SZ30,SZ$1:SZ29,0))</f>
        <v>0</v>
      </c>
      <c r="TB30" t="e">
        <f t="shared" ca="1" si="330"/>
        <v>#N/A</v>
      </c>
      <c r="TC30" t="e">
        <f t="shared" ca="1" si="331"/>
        <v>#N/A</v>
      </c>
      <c r="TD30" t="b">
        <f t="shared" ca="1" si="332"/>
        <v>0</v>
      </c>
      <c r="TE30" t="str">
        <f t="shared" ca="1" si="333"/>
        <v>ÿ</v>
      </c>
      <c r="TF30">
        <f t="shared" ca="1" si="334"/>
        <v>0</v>
      </c>
      <c r="TG30">
        <f t="shared" ca="1" si="335"/>
        <v>0</v>
      </c>
      <c r="TH30" s="54">
        <f t="shared" ca="1" si="336"/>
        <v>3.0000000000000001E-3</v>
      </c>
      <c r="TI30">
        <f t="shared" ca="1" si="337"/>
        <v>1048576</v>
      </c>
      <c r="TJ30" t="e">
        <f t="shared" ca="1" si="338"/>
        <v>#N/A</v>
      </c>
      <c r="TK30" t="str">
        <f t="shared" ca="1" si="621"/>
        <v/>
      </c>
      <c r="TL30" t="str">
        <f t="shared" ca="1" si="340"/>
        <v/>
      </c>
      <c r="TT30" s="52" t="b">
        <f t="shared" si="164"/>
        <v>0</v>
      </c>
      <c r="TU30" t="b">
        <f>ISNA(MATCH(TT30,TT$1:TT29,0))</f>
        <v>0</v>
      </c>
      <c r="TV30" t="e">
        <f t="shared" ca="1" si="341"/>
        <v>#N/A</v>
      </c>
      <c r="TW30" t="e">
        <f t="shared" ca="1" si="342"/>
        <v>#N/A</v>
      </c>
      <c r="TX30" t="b">
        <f t="shared" ca="1" si="343"/>
        <v>0</v>
      </c>
      <c r="TY30" t="str">
        <f t="shared" ca="1" si="344"/>
        <v>ÿ</v>
      </c>
      <c r="TZ30">
        <f t="shared" ca="1" si="345"/>
        <v>0</v>
      </c>
      <c r="UA30">
        <f t="shared" ca="1" si="346"/>
        <v>0</v>
      </c>
      <c r="UB30" s="54">
        <f t="shared" ca="1" si="347"/>
        <v>3.0000000000000001E-3</v>
      </c>
      <c r="UC30">
        <f t="shared" ca="1" si="348"/>
        <v>1048576</v>
      </c>
      <c r="UD30" t="e">
        <f t="shared" ca="1" si="349"/>
        <v>#N/A</v>
      </c>
      <c r="UE30" t="str">
        <f t="shared" ca="1" si="622"/>
        <v/>
      </c>
      <c r="UF30" t="str">
        <f t="shared" ca="1" si="351"/>
        <v/>
      </c>
      <c r="UN30" s="52" t="b">
        <f t="shared" si="165"/>
        <v>0</v>
      </c>
      <c r="UO30" t="b">
        <f>ISNA(MATCH(UN30,UN$1:UN29,0))</f>
        <v>0</v>
      </c>
      <c r="UP30" t="e">
        <f t="shared" ca="1" si="352"/>
        <v>#N/A</v>
      </c>
      <c r="UQ30" t="e">
        <f t="shared" ca="1" si="353"/>
        <v>#N/A</v>
      </c>
      <c r="UR30" t="b">
        <f t="shared" ca="1" si="354"/>
        <v>0</v>
      </c>
      <c r="US30" t="str">
        <f t="shared" ca="1" si="355"/>
        <v>ÿ</v>
      </c>
      <c r="UT30">
        <f t="shared" ca="1" si="356"/>
        <v>0</v>
      </c>
      <c r="UU30">
        <f t="shared" ca="1" si="357"/>
        <v>0</v>
      </c>
      <c r="UV30" s="54">
        <f t="shared" ca="1" si="358"/>
        <v>3.0000000000000001E-3</v>
      </c>
      <c r="UW30">
        <f t="shared" ca="1" si="359"/>
        <v>1048576</v>
      </c>
      <c r="UX30" t="e">
        <f t="shared" ca="1" si="360"/>
        <v>#N/A</v>
      </c>
      <c r="UY30" t="str">
        <f t="shared" ca="1" si="623"/>
        <v/>
      </c>
      <c r="UZ30" t="str">
        <f t="shared" ca="1" si="362"/>
        <v/>
      </c>
      <c r="VH30" s="52" t="b">
        <f t="shared" si="166"/>
        <v>0</v>
      </c>
      <c r="VI30" t="b">
        <f>ISNA(MATCH(VH30,VH$1:VH29,0))</f>
        <v>0</v>
      </c>
      <c r="VJ30" t="e">
        <f t="shared" ca="1" si="363"/>
        <v>#N/A</v>
      </c>
      <c r="VK30" t="e">
        <f t="shared" ca="1" si="364"/>
        <v>#N/A</v>
      </c>
      <c r="VL30" t="b">
        <f t="shared" ca="1" si="365"/>
        <v>0</v>
      </c>
      <c r="VM30" t="str">
        <f t="shared" ca="1" si="366"/>
        <v>ÿ</v>
      </c>
      <c r="VN30">
        <f t="shared" ca="1" si="367"/>
        <v>0</v>
      </c>
      <c r="VO30">
        <f t="shared" ca="1" si="368"/>
        <v>0</v>
      </c>
      <c r="VP30" s="54">
        <f t="shared" ca="1" si="369"/>
        <v>3.0000000000000001E-3</v>
      </c>
      <c r="VQ30">
        <f t="shared" ca="1" si="370"/>
        <v>1048576</v>
      </c>
      <c r="VR30" t="e">
        <f t="shared" ca="1" si="371"/>
        <v>#N/A</v>
      </c>
      <c r="VS30" t="str">
        <f t="shared" ca="1" si="624"/>
        <v/>
      </c>
      <c r="VT30" t="str">
        <f t="shared" ca="1" si="373"/>
        <v/>
      </c>
      <c r="WB30" s="52" t="b">
        <f t="shared" si="167"/>
        <v>0</v>
      </c>
      <c r="WC30" t="b">
        <f>ISNA(MATCH(WB30,WB$1:WB29,0))</f>
        <v>0</v>
      </c>
      <c r="WD30" t="e">
        <f t="shared" ca="1" si="374"/>
        <v>#N/A</v>
      </c>
      <c r="WE30" t="e">
        <f t="shared" ca="1" si="375"/>
        <v>#N/A</v>
      </c>
      <c r="WF30" t="b">
        <f t="shared" ca="1" si="376"/>
        <v>0</v>
      </c>
      <c r="WG30" t="str">
        <f t="shared" ca="1" si="377"/>
        <v>ÿ</v>
      </c>
      <c r="WH30">
        <f t="shared" ca="1" si="378"/>
        <v>0</v>
      </c>
      <c r="WI30">
        <f t="shared" ca="1" si="379"/>
        <v>0</v>
      </c>
      <c r="WJ30" s="54">
        <f t="shared" ca="1" si="380"/>
        <v>3.0000000000000001E-3</v>
      </c>
      <c r="WK30">
        <f t="shared" ca="1" si="381"/>
        <v>1048576</v>
      </c>
      <c r="WL30" t="e">
        <f t="shared" ca="1" si="382"/>
        <v>#N/A</v>
      </c>
      <c r="WM30" t="str">
        <f t="shared" ca="1" si="625"/>
        <v/>
      </c>
      <c r="WN30" t="str">
        <f t="shared" ca="1" si="384"/>
        <v/>
      </c>
      <c r="WV30" s="52" t="b">
        <f t="shared" si="168"/>
        <v>0</v>
      </c>
      <c r="WW30" t="b">
        <f>ISNA(MATCH(WV30,WV$1:WV29,0))</f>
        <v>0</v>
      </c>
      <c r="WX30" t="e">
        <f t="shared" ca="1" si="385"/>
        <v>#N/A</v>
      </c>
      <c r="WY30" t="e">
        <f t="shared" ca="1" si="386"/>
        <v>#N/A</v>
      </c>
      <c r="WZ30" t="b">
        <f t="shared" ca="1" si="387"/>
        <v>0</v>
      </c>
      <c r="XA30" t="str">
        <f t="shared" ca="1" si="388"/>
        <v>ÿ</v>
      </c>
      <c r="XB30">
        <f t="shared" ca="1" si="389"/>
        <v>0</v>
      </c>
      <c r="XC30">
        <f t="shared" ca="1" si="390"/>
        <v>0</v>
      </c>
      <c r="XD30" s="54">
        <f t="shared" ca="1" si="391"/>
        <v>3.0000000000000001E-3</v>
      </c>
      <c r="XE30">
        <f t="shared" ca="1" si="392"/>
        <v>1048576</v>
      </c>
      <c r="XF30" t="e">
        <f t="shared" ca="1" si="393"/>
        <v>#N/A</v>
      </c>
      <c r="XG30" t="str">
        <f t="shared" ca="1" si="626"/>
        <v/>
      </c>
      <c r="XH30" t="str">
        <f t="shared" ca="1" si="169"/>
        <v/>
      </c>
    </row>
    <row r="31" spans="1:632" ht="14.25" customHeight="1" x14ac:dyDescent="0.3">
      <c r="A31">
        <f t="shared" ca="1" si="170"/>
        <v>21</v>
      </c>
      <c r="J31" s="6" t="str">
        <f>IF('Analyse Plan de Gamme'!$N31=0,N_D,'Analyse Plan de Gamme'!$N31)</f>
        <v xml:space="preserve"> ... </v>
      </c>
      <c r="K31" t="b">
        <f>ISNA(MATCH(J31,J$1:J30,0))</f>
        <v>0</v>
      </c>
      <c r="L31" t="e">
        <f t="shared" ca="1" si="416"/>
        <v>#N/A</v>
      </c>
      <c r="M31" t="e">
        <f t="shared" ca="1" si="417"/>
        <v>#N/A</v>
      </c>
      <c r="N31" t="b">
        <f t="shared" ca="1" si="418"/>
        <v>0</v>
      </c>
      <c r="O31" t="str">
        <f t="shared" ca="1" si="419"/>
        <v>ÿ</v>
      </c>
      <c r="P31">
        <f t="shared" ca="1" si="420"/>
        <v>1048576</v>
      </c>
      <c r="Q31" t="e">
        <f t="shared" ca="1" si="421"/>
        <v>#N/A</v>
      </c>
      <c r="R31" s="4" t="str">
        <f t="shared" ca="1" si="422"/>
        <v/>
      </c>
      <c r="T31" s="6" t="str">
        <f>IF('Analyse Plan de Gamme'!$P31=0,N_D,'Analyse Plan de Gamme'!$P31)</f>
        <v xml:space="preserve"> ... </v>
      </c>
      <c r="U31" t="b">
        <f>ISNA(MATCH(T31,T$1:T30,0))</f>
        <v>0</v>
      </c>
      <c r="V31" t="e">
        <f t="shared" ca="1" si="423"/>
        <v>#N/A</v>
      </c>
      <c r="W31" t="e">
        <f t="shared" ca="1" si="424"/>
        <v>#N/A</v>
      </c>
      <c r="X31" t="b">
        <f t="shared" ca="1" si="425"/>
        <v>0</v>
      </c>
      <c r="Y31" t="str">
        <f t="shared" ca="1" si="426"/>
        <v>ÿ</v>
      </c>
      <c r="Z31">
        <f t="shared" ca="1" si="427"/>
        <v>1048576</v>
      </c>
      <c r="AA31" t="e">
        <f t="shared" ca="1" si="428"/>
        <v>#N/A</v>
      </c>
      <c r="AB31" s="4" t="str">
        <f t="shared" ca="1" si="429"/>
        <v/>
      </c>
      <c r="AD31" s="6" t="str">
        <f>IF('Analyse Plan de Gamme'!$W31=0,N_D,'Analyse Plan de Gamme'!$W31)</f>
        <v xml:space="preserve"> ... </v>
      </c>
      <c r="AE31" t="b">
        <f>ISNA(MATCH(AD31,AD$1:AD30,0))</f>
        <v>0</v>
      </c>
      <c r="AF31" t="e">
        <f t="shared" ca="1" si="430"/>
        <v>#N/A</v>
      </c>
      <c r="AG31" t="e">
        <f t="shared" ca="1" si="431"/>
        <v>#N/A</v>
      </c>
      <c r="AH31" t="b">
        <f t="shared" ca="1" si="432"/>
        <v>0</v>
      </c>
      <c r="AI31" t="str">
        <f t="shared" ca="1" si="433"/>
        <v>ÿ</v>
      </c>
      <c r="AJ31">
        <f t="shared" ca="1" si="434"/>
        <v>1048576</v>
      </c>
      <c r="AK31" t="e">
        <f t="shared" ca="1" si="435"/>
        <v>#N/A</v>
      </c>
      <c r="AL31" s="4" t="str">
        <f t="shared" ca="1" si="436"/>
        <v/>
      </c>
      <c r="AN31" s="6" t="str">
        <f>IF('Analyse Plan de Gamme'!$AH31=0,N_D,'Analyse Plan de Gamme'!$AH31)</f>
        <v xml:space="preserve"> ... </v>
      </c>
      <c r="AO31" t="b">
        <f>ISNA(MATCH(AN31,AN$1:AN30,0))</f>
        <v>0</v>
      </c>
      <c r="AP31" t="e">
        <f t="shared" ca="1" si="437"/>
        <v>#N/A</v>
      </c>
      <c r="AQ31" t="e">
        <f t="shared" ca="1" si="438"/>
        <v>#N/A</v>
      </c>
      <c r="AR31" t="b">
        <f t="shared" ca="1" si="439"/>
        <v>0</v>
      </c>
      <c r="AS31" t="str">
        <f t="shared" ca="1" si="440"/>
        <v>ÿ</v>
      </c>
      <c r="AT31">
        <f t="shared" ca="1" si="441"/>
        <v>1048576</v>
      </c>
      <c r="AU31" t="e">
        <f t="shared" ca="1" si="442"/>
        <v>#N/A</v>
      </c>
      <c r="AV31" s="4" t="str">
        <f t="shared" ca="1" si="443"/>
        <v/>
      </c>
      <c r="AX31" s="6" t="str">
        <f>IF('Analyse Plan de Gamme'!$AT31=0,N_D,'Analyse Plan de Gamme'!$AT31)</f>
        <v xml:space="preserve"> ... </v>
      </c>
      <c r="AY31" t="b">
        <f>ISNA(MATCH(AX31,AX$1:AX30,0))</f>
        <v>0</v>
      </c>
      <c r="AZ31" t="e">
        <f t="shared" ca="1" si="444"/>
        <v>#N/A</v>
      </c>
      <c r="BA31" t="e">
        <f t="shared" ca="1" si="445"/>
        <v>#N/A</v>
      </c>
      <c r="BB31" t="b">
        <f t="shared" ca="1" si="446"/>
        <v>0</v>
      </c>
      <c r="BC31" t="str">
        <f t="shared" ca="1" si="447"/>
        <v>ÿ</v>
      </c>
      <c r="BD31">
        <f t="shared" ca="1" si="448"/>
        <v>1048576</v>
      </c>
      <c r="BE31" t="e">
        <f t="shared" ca="1" si="449"/>
        <v>#N/A</v>
      </c>
      <c r="BF31" s="4" t="str">
        <f t="shared" ca="1" si="450"/>
        <v/>
      </c>
      <c r="BH31" s="6" t="str">
        <f>IF('Analyse Plan de Gamme'!$BF31=0,N_D,'Analyse Plan de Gamme'!$BF31)</f>
        <v xml:space="preserve"> ... </v>
      </c>
      <c r="BI31" t="b">
        <f>ISNA(MATCH(BH31,BH$1:BH30,0))</f>
        <v>0</v>
      </c>
      <c r="BJ31">
        <f t="shared" ca="1" si="451"/>
        <v>123</v>
      </c>
      <c r="BK31" t="str">
        <f t="shared" ca="1" si="452"/>
        <v>L120C61:L1048576C61</v>
      </c>
      <c r="BL31" t="b">
        <f t="shared" ca="1" si="453"/>
        <v>1</v>
      </c>
      <c r="BM31" t="str">
        <f t="shared" ca="1" si="454"/>
        <v>15X90</v>
      </c>
      <c r="BN31">
        <f t="shared" ca="1" si="455"/>
        <v>10</v>
      </c>
      <c r="BO31">
        <f t="shared" ca="1" si="456"/>
        <v>45</v>
      </c>
      <c r="BP31" s="4" t="str">
        <f t="shared" ca="1" si="457"/>
        <v>25X75</v>
      </c>
      <c r="BR31" s="6" t="str">
        <f>IF('Analyse Plan de Gamme'!$BG31=0,N_D,'Analyse Plan de Gamme'!$BG31)</f>
        <v xml:space="preserve"> ... </v>
      </c>
      <c r="BS31" t="b">
        <f>ISNA(MATCH(BR31,BR$1:BR30,0))</f>
        <v>0</v>
      </c>
      <c r="BT31" t="e">
        <f t="shared" ca="1" si="458"/>
        <v>#N/A</v>
      </c>
      <c r="BU31" t="e">
        <f t="shared" ca="1" si="459"/>
        <v>#N/A</v>
      </c>
      <c r="BV31" t="b">
        <f t="shared" ca="1" si="460"/>
        <v>0</v>
      </c>
      <c r="BW31" t="str">
        <f t="shared" ca="1" si="461"/>
        <v>ÿ</v>
      </c>
      <c r="BX31">
        <f t="shared" ca="1" si="462"/>
        <v>1048576</v>
      </c>
      <c r="BY31" t="e">
        <f t="shared" ca="1" si="463"/>
        <v>#N/A</v>
      </c>
      <c r="BZ31" s="4" t="str">
        <f t="shared" ca="1" si="464"/>
        <v/>
      </c>
      <c r="CB31" s="6" t="str">
        <f>IF('Analyse Plan de Gamme'!$BH31=0,N_D,'Analyse Plan de Gamme'!$BH31)</f>
        <v xml:space="preserve"> ... </v>
      </c>
      <c r="CC31" t="b">
        <f>ISNA(MATCH(CB31,CB$1:CB30,0))</f>
        <v>0</v>
      </c>
      <c r="CD31" t="e">
        <f t="shared" ca="1" si="465"/>
        <v>#N/A</v>
      </c>
      <c r="CE31" t="str">
        <f t="shared" ca="1" si="466"/>
        <v>L123C81:L1048576C81</v>
      </c>
      <c r="CF31" t="b">
        <f t="shared" ca="1" si="467"/>
        <v>0</v>
      </c>
      <c r="CG31" t="str">
        <f t="shared" ca="1" si="468"/>
        <v>ÿ</v>
      </c>
      <c r="CH31">
        <f t="shared" ca="1" si="469"/>
        <v>1048576</v>
      </c>
      <c r="CI31" t="e">
        <f t="shared" ca="1" si="470"/>
        <v>#N/A</v>
      </c>
      <c r="CJ31" s="4" t="str">
        <f t="shared" ca="1" si="471"/>
        <v/>
      </c>
      <c r="CL31" s="6" t="str">
        <f>IF('Analyse Plan de Gamme'!$BJ31=0,N_D,'Analyse Plan de Gamme'!$BJ31)</f>
        <v xml:space="preserve"> ... </v>
      </c>
      <c r="CM31" t="b">
        <f>ISNA(MATCH(CL31,CL$1:CL30,0))</f>
        <v>0</v>
      </c>
      <c r="CN31" t="e">
        <f t="shared" ca="1" si="472"/>
        <v>#N/A</v>
      </c>
      <c r="CO31" t="e">
        <f t="shared" ca="1" si="473"/>
        <v>#N/A</v>
      </c>
      <c r="CP31" t="b">
        <f t="shared" ca="1" si="474"/>
        <v>0</v>
      </c>
      <c r="CQ31" t="str">
        <f t="shared" ca="1" si="475"/>
        <v>ÿ</v>
      </c>
      <c r="CR31">
        <f t="shared" ca="1" si="476"/>
        <v>1048576</v>
      </c>
      <c r="CS31" t="e">
        <f t="shared" ca="1" si="477"/>
        <v>#N/A</v>
      </c>
      <c r="CT31" s="4" t="str">
        <f t="shared" ca="1" si="478"/>
        <v/>
      </c>
      <c r="CV31" s="6" t="str">
        <f>IF('Analyse Plan de Gamme'!$BK31=0,N_D,'Analyse Plan de Gamme'!$BK31)</f>
        <v xml:space="preserve"> ... </v>
      </c>
      <c r="CW31" t="b">
        <f>ISNA(MATCH(CV31,CV$1:CV30,0))</f>
        <v>0</v>
      </c>
      <c r="CX31" t="e">
        <f t="shared" ca="1" si="479"/>
        <v>#N/A</v>
      </c>
      <c r="CY31" t="e">
        <f t="shared" ca="1" si="480"/>
        <v>#N/A</v>
      </c>
      <c r="CZ31" t="b">
        <f t="shared" ca="1" si="481"/>
        <v>0</v>
      </c>
      <c r="DA31" t="str">
        <f t="shared" ca="1" si="482"/>
        <v>ÿ</v>
      </c>
      <c r="DB31">
        <f t="shared" ca="1" si="483"/>
        <v>1048576</v>
      </c>
      <c r="DC31" t="e">
        <f t="shared" ca="1" si="484"/>
        <v>#N/A</v>
      </c>
      <c r="DD31" s="4" t="str">
        <f t="shared" ca="1" si="485"/>
        <v/>
      </c>
      <c r="DF31" s="6" t="str">
        <f>IF('Analyse Plan de Gamme'!$BL31=0,N_D,'Analyse Plan de Gamme'!$BL31)</f>
        <v xml:space="preserve"> ... </v>
      </c>
      <c r="DG31" t="b">
        <f>ISNA(MATCH(DF31,DF$1:DF30,0))</f>
        <v>0</v>
      </c>
      <c r="DH31" t="e">
        <f t="shared" ca="1" si="486"/>
        <v>#N/A</v>
      </c>
      <c r="DI31" t="e">
        <f t="shared" ca="1" si="487"/>
        <v>#N/A</v>
      </c>
      <c r="DJ31" t="b">
        <f t="shared" ca="1" si="488"/>
        <v>0</v>
      </c>
      <c r="DK31" t="str">
        <f t="shared" ca="1" si="489"/>
        <v>ÿ</v>
      </c>
      <c r="DL31">
        <f t="shared" ca="1" si="490"/>
        <v>1048576</v>
      </c>
      <c r="DM31" t="e">
        <f t="shared" ca="1" si="491"/>
        <v>#N/A</v>
      </c>
      <c r="DN31" s="4" t="str">
        <f t="shared" ca="1" si="492"/>
        <v/>
      </c>
      <c r="DP31" s="43">
        <f>'Analyse Plan de Gamme'!$BM31</f>
        <v>0</v>
      </c>
      <c r="DQ31" t="b">
        <f>ISNA(MATCH(DP31,DP$1:DP30,0))</f>
        <v>0</v>
      </c>
      <c r="DR31" t="e">
        <f ca="1">MATCH(DR$3,INDIRECT(DS31,AdrLxCx),0)+DR30</f>
        <v>#N/A</v>
      </c>
      <c r="DS31" t="e">
        <f t="shared" ca="1" si="494"/>
        <v>#N/A</v>
      </c>
      <c r="DT31" t="b">
        <f t="shared" ca="1" si="495"/>
        <v>0</v>
      </c>
      <c r="DU31" t="str">
        <f t="shared" ca="1" si="496"/>
        <v>ÿ</v>
      </c>
      <c r="DV31">
        <f t="shared" ca="1" si="497"/>
        <v>1048576</v>
      </c>
      <c r="DW31" t="e">
        <f t="shared" ca="1" si="498"/>
        <v>#N/A</v>
      </c>
      <c r="DX31" s="4" t="str">
        <f t="shared" ca="1" si="499"/>
        <v/>
      </c>
      <c r="DZ31" s="6" t="str">
        <f>IF('Analyse Plan de Gamme'!$BO31=0,N_D,'Analyse Plan de Gamme'!$BO31)</f>
        <v xml:space="preserve"> ... </v>
      </c>
      <c r="EA31" t="b">
        <f>ISNA(MATCH(DZ31,DZ$1:DZ30,0))</f>
        <v>0</v>
      </c>
      <c r="EB31" t="e">
        <f t="shared" ca="1" si="500"/>
        <v>#N/A</v>
      </c>
      <c r="EC31" t="e">
        <f t="shared" ca="1" si="501"/>
        <v>#N/A</v>
      </c>
      <c r="ED31" t="b">
        <f t="shared" ca="1" si="502"/>
        <v>0</v>
      </c>
      <c r="EE31" t="str">
        <f t="shared" ca="1" si="503"/>
        <v>ÿ</v>
      </c>
      <c r="EF31">
        <f t="shared" ca="1" si="504"/>
        <v>1048576</v>
      </c>
      <c r="EG31" t="e">
        <f t="shared" ca="1" si="505"/>
        <v>#N/A</v>
      </c>
      <c r="EH31" s="4" t="str">
        <f t="shared" ca="1" si="506"/>
        <v/>
      </c>
      <c r="EJ31" s="6" t="str">
        <f>IF('Analyse Plan de Gamme'!$BP31=0,N_D,'Analyse Plan de Gamme'!$BP31)</f>
        <v xml:space="preserve"> ... </v>
      </c>
      <c r="EK31" t="b">
        <f>ISNA(MATCH(EJ31,EJ$1:EJ30,0))</f>
        <v>0</v>
      </c>
      <c r="EL31" t="e">
        <f t="shared" ca="1" si="507"/>
        <v>#N/A</v>
      </c>
      <c r="EM31" t="e">
        <f t="shared" ca="1" si="508"/>
        <v>#N/A</v>
      </c>
      <c r="EN31" t="b">
        <f t="shared" ca="1" si="509"/>
        <v>0</v>
      </c>
      <c r="EO31" t="str">
        <f t="shared" ca="1" si="510"/>
        <v>ÿ</v>
      </c>
      <c r="EP31">
        <f t="shared" ca="1" si="511"/>
        <v>1048576</v>
      </c>
      <c r="EQ31" t="e">
        <f t="shared" ca="1" si="512"/>
        <v>#N/A</v>
      </c>
      <c r="ER31" s="4" t="str">
        <f t="shared" ca="1" si="513"/>
        <v/>
      </c>
      <c r="ET31" s="6" t="str">
        <f>IF('Analyse Plan de Gamme'!$BQ31=0,N_D,'Analyse Plan de Gamme'!$BQ31)</f>
        <v xml:space="preserve"> ... </v>
      </c>
      <c r="EU31" t="b">
        <f>ISNA(MATCH(ET31,ET$1:ET30,0))</f>
        <v>0</v>
      </c>
      <c r="EV31" t="e">
        <f t="shared" ca="1" si="514"/>
        <v>#N/A</v>
      </c>
      <c r="EW31" t="e">
        <f t="shared" ca="1" si="515"/>
        <v>#N/A</v>
      </c>
      <c r="EX31" t="b">
        <f t="shared" ca="1" si="516"/>
        <v>0</v>
      </c>
      <c r="EY31" t="str">
        <f t="shared" ca="1" si="517"/>
        <v>ÿ</v>
      </c>
      <c r="EZ31">
        <f t="shared" ca="1" si="518"/>
        <v>1048576</v>
      </c>
      <c r="FA31" t="e">
        <f t="shared" ca="1" si="519"/>
        <v>#N/A</v>
      </c>
      <c r="FB31" s="4" t="str">
        <f t="shared" ca="1" si="520"/>
        <v/>
      </c>
      <c r="FD31" s="6" t="str">
        <f>IF('Analyse Plan de Gamme'!$BR31=0,N_D,'Analyse Plan de Gamme'!$BR31)</f>
        <v xml:space="preserve"> ... </v>
      </c>
      <c r="FE31" t="b">
        <f>ISNA(MATCH(FD31,FD$1:FD30,0))</f>
        <v>0</v>
      </c>
      <c r="FF31" t="e">
        <f t="shared" ca="1" si="521"/>
        <v>#N/A</v>
      </c>
      <c r="FG31" t="e">
        <f t="shared" ca="1" si="522"/>
        <v>#N/A</v>
      </c>
      <c r="FH31" t="b">
        <f t="shared" ca="1" si="523"/>
        <v>0</v>
      </c>
      <c r="FI31" t="str">
        <f t="shared" ca="1" si="524"/>
        <v>ÿ</v>
      </c>
      <c r="FJ31">
        <f t="shared" ca="1" si="525"/>
        <v>1048576</v>
      </c>
      <c r="FK31" t="e">
        <f t="shared" ca="1" si="526"/>
        <v>#N/A</v>
      </c>
      <c r="FL31" s="4" t="str">
        <f t="shared" ca="1" si="527"/>
        <v/>
      </c>
      <c r="FN31" s="6" t="str">
        <f>IF('Analyse Plan de Gamme'!$BT31=0,N_D,'Analyse Plan de Gamme'!$BT31)</f>
        <v xml:space="preserve"> ... </v>
      </c>
      <c r="FO31" t="b">
        <f>ISNA(MATCH(FN31,FN$1:FN30,0))</f>
        <v>0</v>
      </c>
      <c r="FP31" t="e">
        <f t="shared" ca="1" si="528"/>
        <v>#N/A</v>
      </c>
      <c r="FQ31" t="e">
        <f t="shared" ca="1" si="529"/>
        <v>#N/A</v>
      </c>
      <c r="FR31" t="b">
        <f t="shared" ca="1" si="530"/>
        <v>0</v>
      </c>
      <c r="FS31" t="str">
        <f t="shared" ca="1" si="531"/>
        <v>ÿ</v>
      </c>
      <c r="FT31">
        <f t="shared" ca="1" si="532"/>
        <v>1048576</v>
      </c>
      <c r="FU31" t="e">
        <f t="shared" ca="1" si="533"/>
        <v>#N/A</v>
      </c>
      <c r="FV31" s="4" t="str">
        <f t="shared" ca="1" si="534"/>
        <v/>
      </c>
      <c r="FX31" s="6" t="str">
        <f>IF('Analyse Plan de Gamme'!$BU31=0,N_D,'Analyse Plan de Gamme'!$BU31)</f>
        <v xml:space="preserve"> ... </v>
      </c>
      <c r="FY31" t="b">
        <f>ISNA(MATCH(FX31,FX$1:FX30,0))</f>
        <v>0</v>
      </c>
      <c r="FZ31" t="e">
        <f t="shared" ca="1" si="535"/>
        <v>#N/A</v>
      </c>
      <c r="GA31" t="e">
        <f t="shared" ca="1" si="536"/>
        <v>#N/A</v>
      </c>
      <c r="GB31" t="b">
        <f t="shared" ca="1" si="537"/>
        <v>0</v>
      </c>
      <c r="GC31" t="str">
        <f t="shared" ca="1" si="538"/>
        <v>ÿ</v>
      </c>
      <c r="GD31">
        <f t="shared" ca="1" si="539"/>
        <v>1048576</v>
      </c>
      <c r="GE31" t="e">
        <f t="shared" ca="1" si="540"/>
        <v>#N/A</v>
      </c>
      <c r="GF31" s="4" t="str">
        <f t="shared" ca="1" si="541"/>
        <v/>
      </c>
      <c r="GH31" s="6" t="str">
        <f>IF('Analyse Plan de Gamme'!$BW31=0,N_D,'Analyse Plan de Gamme'!$BW31)</f>
        <v xml:space="preserve"> ... </v>
      </c>
      <c r="GI31" t="b">
        <f>ISNA(MATCH(GH31,GH$1:GH30,0))</f>
        <v>0</v>
      </c>
      <c r="GJ31" t="e">
        <f t="shared" ca="1" si="542"/>
        <v>#N/A</v>
      </c>
      <c r="GK31" t="e">
        <f t="shared" ca="1" si="543"/>
        <v>#N/A</v>
      </c>
      <c r="GL31" t="b">
        <f t="shared" ca="1" si="544"/>
        <v>0</v>
      </c>
      <c r="GM31" t="str">
        <f t="shared" ca="1" si="545"/>
        <v>ÿ</v>
      </c>
      <c r="GN31">
        <f t="shared" ca="1" si="546"/>
        <v>1048576</v>
      </c>
      <c r="GO31" t="e">
        <f t="shared" ca="1" si="547"/>
        <v>#N/A</v>
      </c>
      <c r="GP31" s="4" t="str">
        <f t="shared" ca="1" si="548"/>
        <v/>
      </c>
      <c r="GR31" s="6" t="str">
        <f>IF('Analyse Plan de Gamme'!$BX31=0,N_D,'Analyse Plan de Gamme'!$BX31)</f>
        <v xml:space="preserve"> ... </v>
      </c>
      <c r="GS31" t="b">
        <f>ISNA(MATCH(GR31,GR$1:GR30,0))</f>
        <v>0</v>
      </c>
      <c r="GT31" t="e">
        <f t="shared" ca="1" si="549"/>
        <v>#N/A</v>
      </c>
      <c r="GU31" t="e">
        <f t="shared" ca="1" si="550"/>
        <v>#N/A</v>
      </c>
      <c r="GV31" t="b">
        <f t="shared" ca="1" si="551"/>
        <v>0</v>
      </c>
      <c r="GW31" t="str">
        <f t="shared" ca="1" si="552"/>
        <v>ÿ</v>
      </c>
      <c r="GX31">
        <f t="shared" ca="1" si="553"/>
        <v>1048576</v>
      </c>
      <c r="GY31" t="e">
        <f t="shared" ca="1" si="554"/>
        <v>#N/A</v>
      </c>
      <c r="GZ31" s="4" t="str">
        <f t="shared" ca="1" si="555"/>
        <v/>
      </c>
      <c r="HG31" s="44">
        <f>'Analyse Plan de Gamme'!$K31</f>
        <v>0</v>
      </c>
      <c r="HH31" s="44">
        <f>'Analyse Plan de Gamme'!$L31</f>
        <v>0</v>
      </c>
      <c r="HI31" s="50">
        <f t="shared" si="395"/>
        <v>1.0500000000000003</v>
      </c>
      <c r="HK31" t="b">
        <f>ABS('Analyse Plan de Gamme'!$C31)&gt;1</f>
        <v>0</v>
      </c>
      <c r="HL31" s="43">
        <f t="shared" ca="1" si="192"/>
        <v>3.0999999999999999E-3</v>
      </c>
      <c r="HM31" t="b">
        <f ca="1">AND(ISNA(MATCH(HL31,HL$1:HL30,0)),HL31&gt;1,$HK31)</f>
        <v>0</v>
      </c>
      <c r="HN31" t="e">
        <f t="shared" ca="1" si="556"/>
        <v>#N/A</v>
      </c>
      <c r="HO31" t="e">
        <f t="shared" ca="1" si="557"/>
        <v>#N/A</v>
      </c>
      <c r="HP31" t="b">
        <f t="shared" ca="1" si="558"/>
        <v>0</v>
      </c>
      <c r="HQ31" t="str">
        <f t="shared" ca="1" si="559"/>
        <v>ÿ</v>
      </c>
      <c r="HR31">
        <f t="shared" ca="1" si="560"/>
        <v>1048576</v>
      </c>
      <c r="HS31" t="e">
        <f t="shared" ca="1" si="561"/>
        <v>#N/A</v>
      </c>
      <c r="HT31" s="4" t="str">
        <f t="shared" ca="1" si="562"/>
        <v/>
      </c>
      <c r="HU31">
        <f ca="1">SUM($HT$10:$HT31)</f>
        <v>3926000.0154999997</v>
      </c>
      <c r="HV31" s="45">
        <f t="shared" ca="1" si="196"/>
        <v>1</v>
      </c>
      <c r="HW31" t="b">
        <f t="shared" ca="1" si="396"/>
        <v>0</v>
      </c>
      <c r="HX31" t="b">
        <f t="shared" ca="1" si="197"/>
        <v>0</v>
      </c>
      <c r="ID31" s="60" t="b">
        <f>IF($HK31,'Analyse Plan de Gamme'!$K31)</f>
        <v>0</v>
      </c>
      <c r="IE31" t="b">
        <f>IF($HK31,'Analyse Plan de Gamme'!$L31)</f>
        <v>0</v>
      </c>
      <c r="IF31" s="52" t="b">
        <f t="shared" si="563"/>
        <v>0</v>
      </c>
      <c r="IG31" t="b">
        <f>ISNA(MATCH(IF31,IF$1:IF30,0))</f>
        <v>0</v>
      </c>
      <c r="IH31" t="e">
        <f t="shared" ca="1" si="564"/>
        <v>#N/A</v>
      </c>
      <c r="II31" t="e">
        <f t="shared" ca="1" si="565"/>
        <v>#N/A</v>
      </c>
      <c r="IJ31" t="b">
        <f t="shared" ca="1" si="566"/>
        <v>0</v>
      </c>
      <c r="IK31" t="str">
        <f t="shared" ca="1" si="567"/>
        <v>ÿ</v>
      </c>
      <c r="IL31">
        <f t="shared" ca="1" si="568"/>
        <v>0</v>
      </c>
      <c r="IM31">
        <f t="shared" ca="1" si="569"/>
        <v>0</v>
      </c>
      <c r="IN31" s="54">
        <f t="shared" ca="1" si="570"/>
        <v>3.0999999999999999E-3</v>
      </c>
      <c r="IO31">
        <f t="shared" ca="1" si="571"/>
        <v>1048576</v>
      </c>
      <c r="IP31" t="e">
        <f t="shared" ca="1" si="572"/>
        <v>#N/A</v>
      </c>
      <c r="IQ31" t="str">
        <f t="shared" ca="1" si="573"/>
        <v/>
      </c>
      <c r="IR31" t="str">
        <f t="shared" ca="1" si="574"/>
        <v/>
      </c>
      <c r="IZ31" s="52" t="b">
        <f t="shared" si="575"/>
        <v>0</v>
      </c>
      <c r="JA31" t="b">
        <f>ISNA(MATCH(IZ31,IZ$1:IZ30,0))</f>
        <v>0</v>
      </c>
      <c r="JB31" t="e">
        <f t="shared" ca="1" si="576"/>
        <v>#N/A</v>
      </c>
      <c r="JC31" t="e">
        <f t="shared" ca="1" si="577"/>
        <v>#N/A</v>
      </c>
      <c r="JD31" t="b">
        <f t="shared" ca="1" si="578"/>
        <v>0</v>
      </c>
      <c r="JE31" t="str">
        <f t="shared" ca="1" si="579"/>
        <v>ÿ</v>
      </c>
      <c r="JF31">
        <f t="shared" ca="1" si="580"/>
        <v>0</v>
      </c>
      <c r="JG31">
        <f t="shared" ca="1" si="581"/>
        <v>0</v>
      </c>
      <c r="JH31" s="54">
        <f t="shared" ca="1" si="582"/>
        <v>3.0999999999999999E-3</v>
      </c>
      <c r="JI31">
        <f t="shared" ca="1" si="583"/>
        <v>1048576</v>
      </c>
      <c r="JJ31" t="e">
        <f t="shared" ca="1" si="584"/>
        <v>#N/A</v>
      </c>
      <c r="JK31" t="str">
        <f t="shared" ca="1" si="585"/>
        <v/>
      </c>
      <c r="JL31" t="str">
        <f t="shared" ca="1" si="586"/>
        <v/>
      </c>
      <c r="JT31" s="52" t="b">
        <f t="shared" si="587"/>
        <v>0</v>
      </c>
      <c r="JU31" t="b">
        <f>ISNA(MATCH(JT31,JT$1:JT30,0))</f>
        <v>0</v>
      </c>
      <c r="JV31" t="e">
        <f t="shared" ca="1" si="588"/>
        <v>#N/A</v>
      </c>
      <c r="JW31" t="e">
        <f t="shared" ca="1" si="589"/>
        <v>#N/A</v>
      </c>
      <c r="JX31" t="b">
        <f t="shared" ca="1" si="590"/>
        <v>0</v>
      </c>
      <c r="JY31" t="str">
        <f t="shared" ca="1" si="591"/>
        <v>ÿ</v>
      </c>
      <c r="JZ31">
        <f t="shared" ca="1" si="592"/>
        <v>0</v>
      </c>
      <c r="KA31">
        <f t="shared" ca="1" si="593"/>
        <v>0</v>
      </c>
      <c r="KB31" s="54">
        <f t="shared" ca="1" si="594"/>
        <v>3.0999999999999999E-3</v>
      </c>
      <c r="KC31">
        <f t="shared" ca="1" si="595"/>
        <v>1048576</v>
      </c>
      <c r="KD31" t="e">
        <f t="shared" ca="1" si="596"/>
        <v>#N/A</v>
      </c>
      <c r="KE31" t="str">
        <f t="shared" ca="1" si="597"/>
        <v/>
      </c>
      <c r="KF31" t="str">
        <f t="shared" ca="1" si="598"/>
        <v/>
      </c>
      <c r="KN31" s="52" t="b">
        <f t="shared" si="599"/>
        <v>0</v>
      </c>
      <c r="KO31" t="b">
        <f>ISNA(MATCH(KN31,KN$1:KN30,0))</f>
        <v>0</v>
      </c>
      <c r="KP31" t="e">
        <f t="shared" ca="1" si="600"/>
        <v>#N/A</v>
      </c>
      <c r="KQ31" t="e">
        <f t="shared" ca="1" si="601"/>
        <v>#N/A</v>
      </c>
      <c r="KR31" t="b">
        <f t="shared" ca="1" si="602"/>
        <v>0</v>
      </c>
      <c r="KS31" t="str">
        <f t="shared" ca="1" si="603"/>
        <v>ÿ</v>
      </c>
      <c r="KT31">
        <f t="shared" ca="1" si="604"/>
        <v>0</v>
      </c>
      <c r="KU31">
        <f t="shared" ca="1" si="605"/>
        <v>0</v>
      </c>
      <c r="KV31" s="54">
        <f t="shared" ca="1" si="606"/>
        <v>3.0999999999999999E-3</v>
      </c>
      <c r="KW31">
        <f t="shared" ca="1" si="607"/>
        <v>1048576</v>
      </c>
      <c r="KX31" t="e">
        <f t="shared" ca="1" si="608"/>
        <v>#N/A</v>
      </c>
      <c r="KY31" t="str">
        <f t="shared" ca="1" si="609"/>
        <v/>
      </c>
      <c r="KZ31" t="str">
        <f t="shared" ca="1" si="610"/>
        <v/>
      </c>
      <c r="LH31" s="52" t="b">
        <f t="shared" si="219"/>
        <v>0</v>
      </c>
      <c r="LI31" t="b">
        <f>ISNA(MATCH(LH31,LH$1:LH30,0))</f>
        <v>0</v>
      </c>
      <c r="LJ31" t="e">
        <f t="shared" ca="1" si="220"/>
        <v>#N/A</v>
      </c>
      <c r="LK31" t="e">
        <f t="shared" ca="1" si="221"/>
        <v>#N/A</v>
      </c>
      <c r="LL31" t="b">
        <f t="shared" ca="1" si="222"/>
        <v>0</v>
      </c>
      <c r="LM31" t="str">
        <f t="shared" ca="1" si="223"/>
        <v>ÿ</v>
      </c>
      <c r="LN31">
        <f t="shared" ca="1" si="224"/>
        <v>0</v>
      </c>
      <c r="LO31">
        <f t="shared" ca="1" si="225"/>
        <v>0</v>
      </c>
      <c r="LP31" s="54">
        <f t="shared" ca="1" si="226"/>
        <v>3.0999999999999999E-3</v>
      </c>
      <c r="LQ31">
        <f t="shared" ca="1" si="227"/>
        <v>1048576</v>
      </c>
      <c r="LR31" t="e">
        <f t="shared" ca="1" si="228"/>
        <v>#N/A</v>
      </c>
      <c r="LS31" t="str">
        <f t="shared" ca="1" si="611"/>
        <v/>
      </c>
      <c r="LT31" t="str">
        <f t="shared" ca="1" si="230"/>
        <v/>
      </c>
      <c r="MB31" s="52" t="b">
        <f t="shared" si="154"/>
        <v>0</v>
      </c>
      <c r="MC31" t="b">
        <f>ISNA(MATCH(MB31,MB$1:MB30,0))</f>
        <v>0</v>
      </c>
      <c r="MD31" t="e">
        <f t="shared" ca="1" si="231"/>
        <v>#N/A</v>
      </c>
      <c r="ME31" t="e">
        <f t="shared" ca="1" si="232"/>
        <v>#N/A</v>
      </c>
      <c r="MF31" t="b">
        <f t="shared" ca="1" si="233"/>
        <v>0</v>
      </c>
      <c r="MG31" t="str">
        <f t="shared" ca="1" si="234"/>
        <v>ÿ</v>
      </c>
      <c r="MH31">
        <f t="shared" ca="1" si="235"/>
        <v>0</v>
      </c>
      <c r="MI31">
        <f t="shared" ca="1" si="236"/>
        <v>0</v>
      </c>
      <c r="MJ31" s="54">
        <f t="shared" ca="1" si="237"/>
        <v>3.0999999999999999E-3</v>
      </c>
      <c r="MK31">
        <f t="shared" ca="1" si="238"/>
        <v>1048576</v>
      </c>
      <c r="ML31" t="e">
        <f t="shared" ca="1" si="239"/>
        <v>#N/A</v>
      </c>
      <c r="MM31" t="str">
        <f t="shared" ca="1" si="612"/>
        <v/>
      </c>
      <c r="MN31" t="str">
        <f t="shared" ca="1" si="241"/>
        <v/>
      </c>
      <c r="MV31" s="52" t="b">
        <f t="shared" si="155"/>
        <v>0</v>
      </c>
      <c r="MW31" t="b">
        <f>ISNA(MATCH(MV31,MV$1:MV30,0))</f>
        <v>0</v>
      </c>
      <c r="MX31" t="e">
        <f t="shared" ca="1" si="242"/>
        <v>#N/A</v>
      </c>
      <c r="MY31" t="e">
        <f t="shared" ca="1" si="243"/>
        <v>#N/A</v>
      </c>
      <c r="MZ31" t="b">
        <f t="shared" ca="1" si="244"/>
        <v>0</v>
      </c>
      <c r="NA31" t="str">
        <f t="shared" ca="1" si="245"/>
        <v>ÿ</v>
      </c>
      <c r="NB31">
        <f t="shared" ca="1" si="246"/>
        <v>0</v>
      </c>
      <c r="NC31">
        <f t="shared" ca="1" si="247"/>
        <v>0</v>
      </c>
      <c r="ND31" s="54">
        <f t="shared" ca="1" si="248"/>
        <v>3.0999999999999999E-3</v>
      </c>
      <c r="NE31">
        <f t="shared" ca="1" si="249"/>
        <v>1048576</v>
      </c>
      <c r="NF31" t="e">
        <f t="shared" ca="1" si="250"/>
        <v>#N/A</v>
      </c>
      <c r="NG31" t="str">
        <f t="shared" ca="1" si="613"/>
        <v/>
      </c>
      <c r="NH31" t="str">
        <f t="shared" ca="1" si="252"/>
        <v/>
      </c>
      <c r="NP31" s="52" t="b">
        <f t="shared" si="156"/>
        <v>0</v>
      </c>
      <c r="NQ31" t="b">
        <f>ISNA(MATCH(NP31,NP$1:NP30,0))</f>
        <v>0</v>
      </c>
      <c r="NR31" t="e">
        <f t="shared" ca="1" si="253"/>
        <v>#N/A</v>
      </c>
      <c r="NS31" t="e">
        <f t="shared" ca="1" si="254"/>
        <v>#N/A</v>
      </c>
      <c r="NT31" t="b">
        <f t="shared" ca="1" si="255"/>
        <v>0</v>
      </c>
      <c r="NU31" t="str">
        <f t="shared" ca="1" si="256"/>
        <v>ÿ</v>
      </c>
      <c r="NV31">
        <f t="shared" ca="1" si="257"/>
        <v>0</v>
      </c>
      <c r="NW31">
        <f t="shared" ca="1" si="258"/>
        <v>0</v>
      </c>
      <c r="NX31" s="54">
        <f t="shared" ca="1" si="259"/>
        <v>3.0999999999999999E-3</v>
      </c>
      <c r="NY31">
        <f t="shared" ca="1" si="260"/>
        <v>1048576</v>
      </c>
      <c r="NZ31" t="e">
        <f t="shared" ca="1" si="261"/>
        <v>#N/A</v>
      </c>
      <c r="OA31" t="str">
        <f t="shared" ca="1" si="614"/>
        <v/>
      </c>
      <c r="OB31" t="str">
        <f t="shared" ca="1" si="263"/>
        <v/>
      </c>
      <c r="OJ31" s="52" t="b">
        <f t="shared" si="157"/>
        <v>0</v>
      </c>
      <c r="OK31" t="b">
        <f>ISNA(MATCH(OJ31,OJ$1:OJ30,0))</f>
        <v>0</v>
      </c>
      <c r="OL31" t="e">
        <f t="shared" ca="1" si="264"/>
        <v>#N/A</v>
      </c>
      <c r="OM31" t="e">
        <f t="shared" ca="1" si="265"/>
        <v>#N/A</v>
      </c>
      <c r="ON31" t="b">
        <f t="shared" ca="1" si="266"/>
        <v>0</v>
      </c>
      <c r="OO31" t="str">
        <f t="shared" ca="1" si="267"/>
        <v>ÿ</v>
      </c>
      <c r="OP31">
        <f t="shared" ca="1" si="268"/>
        <v>0</v>
      </c>
      <c r="OQ31">
        <f t="shared" ca="1" si="269"/>
        <v>0</v>
      </c>
      <c r="OR31" s="54">
        <f t="shared" ca="1" si="270"/>
        <v>3.0999999999999999E-3</v>
      </c>
      <c r="OS31">
        <f t="shared" ca="1" si="271"/>
        <v>1048576</v>
      </c>
      <c r="OT31" t="e">
        <f t="shared" ca="1" si="272"/>
        <v>#N/A</v>
      </c>
      <c r="OU31" t="str">
        <f t="shared" ca="1" si="615"/>
        <v/>
      </c>
      <c r="OV31" t="str">
        <f t="shared" ca="1" si="274"/>
        <v/>
      </c>
      <c r="PD31" s="52" t="b">
        <f t="shared" si="158"/>
        <v>0</v>
      </c>
      <c r="PE31" t="b">
        <f>ISNA(MATCH(PD31,PD$1:PD30,0))</f>
        <v>0</v>
      </c>
      <c r="PF31" t="e">
        <f t="shared" ca="1" si="275"/>
        <v>#N/A</v>
      </c>
      <c r="PG31" t="e">
        <f t="shared" ca="1" si="276"/>
        <v>#N/A</v>
      </c>
      <c r="PH31" t="b">
        <f t="shared" ca="1" si="277"/>
        <v>0</v>
      </c>
      <c r="PI31" t="str">
        <f t="shared" ca="1" si="278"/>
        <v>ÿ</v>
      </c>
      <c r="PJ31">
        <f t="shared" ca="1" si="279"/>
        <v>0</v>
      </c>
      <c r="PK31">
        <f t="shared" ca="1" si="280"/>
        <v>0</v>
      </c>
      <c r="PL31" s="54">
        <f t="shared" ca="1" si="281"/>
        <v>3.0999999999999999E-3</v>
      </c>
      <c r="PM31">
        <f t="shared" ca="1" si="282"/>
        <v>1048576</v>
      </c>
      <c r="PN31" t="e">
        <f t="shared" ca="1" si="283"/>
        <v>#N/A</v>
      </c>
      <c r="PO31" t="str">
        <f t="shared" ca="1" si="616"/>
        <v/>
      </c>
      <c r="PP31" t="str">
        <f t="shared" ca="1" si="285"/>
        <v/>
      </c>
      <c r="PX31" s="52" t="b">
        <f t="shared" si="159"/>
        <v>0</v>
      </c>
      <c r="PY31" t="b">
        <f>ISNA(MATCH(PX31,PX$1:PX30,0))</f>
        <v>0</v>
      </c>
      <c r="PZ31" t="e">
        <f t="shared" ca="1" si="286"/>
        <v>#N/A</v>
      </c>
      <c r="QA31" t="e">
        <f t="shared" ca="1" si="287"/>
        <v>#N/A</v>
      </c>
      <c r="QB31" t="b">
        <f t="shared" ca="1" si="288"/>
        <v>0</v>
      </c>
      <c r="QC31" t="str">
        <f t="shared" ca="1" si="289"/>
        <v>ÿ</v>
      </c>
      <c r="QD31">
        <f t="shared" ca="1" si="290"/>
        <v>0</v>
      </c>
      <c r="QE31">
        <f t="shared" ca="1" si="291"/>
        <v>0</v>
      </c>
      <c r="QF31" s="54">
        <f t="shared" ca="1" si="292"/>
        <v>3.0999999999999999E-3</v>
      </c>
      <c r="QG31">
        <f t="shared" ca="1" si="293"/>
        <v>1048576</v>
      </c>
      <c r="QH31" t="e">
        <f t="shared" ca="1" si="294"/>
        <v>#N/A</v>
      </c>
      <c r="QI31" t="str">
        <f t="shared" ca="1" si="617"/>
        <v/>
      </c>
      <c r="QJ31" t="str">
        <f t="shared" ca="1" si="296"/>
        <v/>
      </c>
      <c r="QR31" s="52" t="b">
        <f t="shared" si="160"/>
        <v>0</v>
      </c>
      <c r="QS31" t="b">
        <f>ISNA(MATCH(QR31,QR$1:QR30,0))</f>
        <v>0</v>
      </c>
      <c r="QT31" t="e">
        <f t="shared" ca="1" si="297"/>
        <v>#N/A</v>
      </c>
      <c r="QU31" t="e">
        <f t="shared" ca="1" si="298"/>
        <v>#N/A</v>
      </c>
      <c r="QV31" t="b">
        <f t="shared" ca="1" si="299"/>
        <v>0</v>
      </c>
      <c r="QW31" t="str">
        <f t="shared" ca="1" si="300"/>
        <v>ÿ</v>
      </c>
      <c r="QX31">
        <f t="shared" ca="1" si="301"/>
        <v>0</v>
      </c>
      <c r="QY31">
        <f t="shared" ca="1" si="302"/>
        <v>0</v>
      </c>
      <c r="QZ31" s="54">
        <f t="shared" ca="1" si="303"/>
        <v>3.0999999999999999E-3</v>
      </c>
      <c r="RA31">
        <f t="shared" ca="1" si="304"/>
        <v>1048576</v>
      </c>
      <c r="RB31" t="e">
        <f t="shared" ca="1" si="305"/>
        <v>#N/A</v>
      </c>
      <c r="RC31" t="str">
        <f t="shared" ca="1" si="618"/>
        <v/>
      </c>
      <c r="RD31" t="str">
        <f t="shared" ca="1" si="307"/>
        <v/>
      </c>
      <c r="RL31" s="52" t="b">
        <f t="shared" si="161"/>
        <v>0</v>
      </c>
      <c r="RM31" t="b">
        <f>ISNA(MATCH(RL31,RL$1:RL30,0))</f>
        <v>0</v>
      </c>
      <c r="RN31" t="e">
        <f t="shared" ca="1" si="308"/>
        <v>#N/A</v>
      </c>
      <c r="RO31" t="e">
        <f t="shared" ca="1" si="309"/>
        <v>#N/A</v>
      </c>
      <c r="RP31" t="b">
        <f t="shared" ca="1" si="310"/>
        <v>0</v>
      </c>
      <c r="RQ31" t="str">
        <f t="shared" ca="1" si="311"/>
        <v>ÿ</v>
      </c>
      <c r="RR31">
        <f t="shared" ca="1" si="312"/>
        <v>0</v>
      </c>
      <c r="RS31">
        <f t="shared" ca="1" si="313"/>
        <v>0</v>
      </c>
      <c r="RT31" s="54">
        <f t="shared" ca="1" si="314"/>
        <v>3.0999999999999999E-3</v>
      </c>
      <c r="RU31">
        <f t="shared" ca="1" si="315"/>
        <v>1048576</v>
      </c>
      <c r="RV31" t="e">
        <f t="shared" ca="1" si="316"/>
        <v>#N/A</v>
      </c>
      <c r="RW31" t="str">
        <f t="shared" ca="1" si="619"/>
        <v/>
      </c>
      <c r="RX31" t="str">
        <f t="shared" ca="1" si="318"/>
        <v/>
      </c>
      <c r="SF31" s="52" t="b">
        <f t="shared" si="162"/>
        <v>0</v>
      </c>
      <c r="SG31" t="b">
        <f>ISNA(MATCH(SF31,SF$1:SF30,0))</f>
        <v>0</v>
      </c>
      <c r="SH31" t="e">
        <f t="shared" ca="1" si="319"/>
        <v>#N/A</v>
      </c>
      <c r="SI31" t="e">
        <f t="shared" ca="1" si="320"/>
        <v>#N/A</v>
      </c>
      <c r="SJ31" t="b">
        <f t="shared" ca="1" si="321"/>
        <v>0</v>
      </c>
      <c r="SK31" t="str">
        <f t="shared" ca="1" si="322"/>
        <v>ÿ</v>
      </c>
      <c r="SL31">
        <f t="shared" ca="1" si="323"/>
        <v>0</v>
      </c>
      <c r="SM31">
        <f t="shared" ca="1" si="324"/>
        <v>0</v>
      </c>
      <c r="SN31" s="54">
        <f t="shared" ca="1" si="325"/>
        <v>3.0999999999999999E-3</v>
      </c>
      <c r="SO31">
        <f t="shared" ca="1" si="326"/>
        <v>1048576</v>
      </c>
      <c r="SP31" t="e">
        <f t="shared" ca="1" si="327"/>
        <v>#N/A</v>
      </c>
      <c r="SQ31" t="str">
        <f t="shared" ca="1" si="620"/>
        <v/>
      </c>
      <c r="SR31" t="str">
        <f t="shared" ca="1" si="329"/>
        <v/>
      </c>
      <c r="SZ31" s="52" t="b">
        <f t="shared" si="163"/>
        <v>0</v>
      </c>
      <c r="TA31" t="b">
        <f>ISNA(MATCH(SZ31,SZ$1:SZ30,0))</f>
        <v>0</v>
      </c>
      <c r="TB31" t="e">
        <f t="shared" ca="1" si="330"/>
        <v>#N/A</v>
      </c>
      <c r="TC31" t="e">
        <f t="shared" ca="1" si="331"/>
        <v>#N/A</v>
      </c>
      <c r="TD31" t="b">
        <f t="shared" ca="1" si="332"/>
        <v>0</v>
      </c>
      <c r="TE31" t="str">
        <f t="shared" ca="1" si="333"/>
        <v>ÿ</v>
      </c>
      <c r="TF31">
        <f t="shared" ca="1" si="334"/>
        <v>0</v>
      </c>
      <c r="TG31">
        <f t="shared" ca="1" si="335"/>
        <v>0</v>
      </c>
      <c r="TH31" s="54">
        <f t="shared" ca="1" si="336"/>
        <v>3.0999999999999999E-3</v>
      </c>
      <c r="TI31">
        <f t="shared" ca="1" si="337"/>
        <v>1048576</v>
      </c>
      <c r="TJ31" t="e">
        <f t="shared" ca="1" si="338"/>
        <v>#N/A</v>
      </c>
      <c r="TK31" t="str">
        <f t="shared" ca="1" si="621"/>
        <v/>
      </c>
      <c r="TL31" t="str">
        <f t="shared" ca="1" si="340"/>
        <v/>
      </c>
      <c r="TT31" s="52" t="b">
        <f t="shared" si="164"/>
        <v>0</v>
      </c>
      <c r="TU31" t="b">
        <f>ISNA(MATCH(TT31,TT$1:TT30,0))</f>
        <v>0</v>
      </c>
      <c r="TV31" t="e">
        <f t="shared" ca="1" si="341"/>
        <v>#N/A</v>
      </c>
      <c r="TW31" t="e">
        <f t="shared" ca="1" si="342"/>
        <v>#N/A</v>
      </c>
      <c r="TX31" t="b">
        <f t="shared" ca="1" si="343"/>
        <v>0</v>
      </c>
      <c r="TY31" t="str">
        <f t="shared" ca="1" si="344"/>
        <v>ÿ</v>
      </c>
      <c r="TZ31">
        <f t="shared" ca="1" si="345"/>
        <v>0</v>
      </c>
      <c r="UA31">
        <f t="shared" ca="1" si="346"/>
        <v>0</v>
      </c>
      <c r="UB31" s="54">
        <f t="shared" ca="1" si="347"/>
        <v>3.0999999999999999E-3</v>
      </c>
      <c r="UC31">
        <f t="shared" ca="1" si="348"/>
        <v>1048576</v>
      </c>
      <c r="UD31" t="e">
        <f t="shared" ca="1" si="349"/>
        <v>#N/A</v>
      </c>
      <c r="UE31" t="str">
        <f t="shared" ca="1" si="622"/>
        <v/>
      </c>
      <c r="UF31" t="str">
        <f t="shared" ca="1" si="351"/>
        <v/>
      </c>
      <c r="UN31" s="52" t="b">
        <f t="shared" si="165"/>
        <v>0</v>
      </c>
      <c r="UO31" t="b">
        <f>ISNA(MATCH(UN31,UN$1:UN30,0))</f>
        <v>0</v>
      </c>
      <c r="UP31" t="e">
        <f t="shared" ca="1" si="352"/>
        <v>#N/A</v>
      </c>
      <c r="UQ31" t="e">
        <f t="shared" ca="1" si="353"/>
        <v>#N/A</v>
      </c>
      <c r="UR31" t="b">
        <f t="shared" ca="1" si="354"/>
        <v>0</v>
      </c>
      <c r="US31" t="str">
        <f t="shared" ca="1" si="355"/>
        <v>ÿ</v>
      </c>
      <c r="UT31">
        <f t="shared" ca="1" si="356"/>
        <v>0</v>
      </c>
      <c r="UU31">
        <f t="shared" ca="1" si="357"/>
        <v>0</v>
      </c>
      <c r="UV31" s="54">
        <f t="shared" ca="1" si="358"/>
        <v>3.0999999999999999E-3</v>
      </c>
      <c r="UW31">
        <f t="shared" ca="1" si="359"/>
        <v>1048576</v>
      </c>
      <c r="UX31" t="e">
        <f t="shared" ca="1" si="360"/>
        <v>#N/A</v>
      </c>
      <c r="UY31" t="str">
        <f t="shared" ca="1" si="623"/>
        <v/>
      </c>
      <c r="UZ31" t="str">
        <f t="shared" ca="1" si="362"/>
        <v/>
      </c>
      <c r="VH31" s="52" t="b">
        <f t="shared" si="166"/>
        <v>0</v>
      </c>
      <c r="VI31" t="b">
        <f>ISNA(MATCH(VH31,VH$1:VH30,0))</f>
        <v>0</v>
      </c>
      <c r="VJ31" t="e">
        <f t="shared" ca="1" si="363"/>
        <v>#N/A</v>
      </c>
      <c r="VK31" t="e">
        <f t="shared" ca="1" si="364"/>
        <v>#N/A</v>
      </c>
      <c r="VL31" t="b">
        <f t="shared" ca="1" si="365"/>
        <v>0</v>
      </c>
      <c r="VM31" t="str">
        <f t="shared" ca="1" si="366"/>
        <v>ÿ</v>
      </c>
      <c r="VN31">
        <f t="shared" ca="1" si="367"/>
        <v>0</v>
      </c>
      <c r="VO31">
        <f t="shared" ca="1" si="368"/>
        <v>0</v>
      </c>
      <c r="VP31" s="54">
        <f t="shared" ca="1" si="369"/>
        <v>3.0999999999999999E-3</v>
      </c>
      <c r="VQ31">
        <f t="shared" ca="1" si="370"/>
        <v>1048576</v>
      </c>
      <c r="VR31" t="e">
        <f t="shared" ca="1" si="371"/>
        <v>#N/A</v>
      </c>
      <c r="VS31" t="str">
        <f t="shared" ca="1" si="624"/>
        <v/>
      </c>
      <c r="VT31" t="str">
        <f t="shared" ca="1" si="373"/>
        <v/>
      </c>
      <c r="WB31" s="52" t="b">
        <f t="shared" si="167"/>
        <v>0</v>
      </c>
      <c r="WC31" t="b">
        <f>ISNA(MATCH(WB31,WB$1:WB30,0))</f>
        <v>0</v>
      </c>
      <c r="WD31" t="e">
        <f t="shared" ca="1" si="374"/>
        <v>#N/A</v>
      </c>
      <c r="WE31" t="e">
        <f t="shared" ca="1" si="375"/>
        <v>#N/A</v>
      </c>
      <c r="WF31" t="b">
        <f t="shared" ca="1" si="376"/>
        <v>0</v>
      </c>
      <c r="WG31" t="str">
        <f t="shared" ca="1" si="377"/>
        <v>ÿ</v>
      </c>
      <c r="WH31">
        <f t="shared" ca="1" si="378"/>
        <v>0</v>
      </c>
      <c r="WI31">
        <f t="shared" ca="1" si="379"/>
        <v>0</v>
      </c>
      <c r="WJ31" s="54">
        <f t="shared" ca="1" si="380"/>
        <v>3.0999999999999999E-3</v>
      </c>
      <c r="WK31">
        <f t="shared" ca="1" si="381"/>
        <v>1048576</v>
      </c>
      <c r="WL31" t="e">
        <f t="shared" ca="1" si="382"/>
        <v>#N/A</v>
      </c>
      <c r="WM31" t="str">
        <f t="shared" ca="1" si="625"/>
        <v/>
      </c>
      <c r="WN31" t="str">
        <f t="shared" ca="1" si="384"/>
        <v/>
      </c>
      <c r="WV31" s="52" t="b">
        <f t="shared" si="168"/>
        <v>0</v>
      </c>
      <c r="WW31" t="b">
        <f>ISNA(MATCH(WV31,WV$1:WV30,0))</f>
        <v>0</v>
      </c>
      <c r="WX31" t="e">
        <f t="shared" ca="1" si="385"/>
        <v>#N/A</v>
      </c>
      <c r="WY31" t="e">
        <f t="shared" ca="1" si="386"/>
        <v>#N/A</v>
      </c>
      <c r="WZ31" t="b">
        <f t="shared" ca="1" si="387"/>
        <v>0</v>
      </c>
      <c r="XA31" t="str">
        <f t="shared" ca="1" si="388"/>
        <v>ÿ</v>
      </c>
      <c r="XB31">
        <f t="shared" ca="1" si="389"/>
        <v>0</v>
      </c>
      <c r="XC31">
        <f t="shared" ca="1" si="390"/>
        <v>0</v>
      </c>
      <c r="XD31" s="54">
        <f t="shared" ca="1" si="391"/>
        <v>3.0999999999999999E-3</v>
      </c>
      <c r="XE31">
        <f t="shared" ca="1" si="392"/>
        <v>1048576</v>
      </c>
      <c r="XF31" t="e">
        <f t="shared" ca="1" si="393"/>
        <v>#N/A</v>
      </c>
      <c r="XG31" t="str">
        <f t="shared" ca="1" si="626"/>
        <v/>
      </c>
      <c r="XH31" t="str">
        <f t="shared" ca="1" si="169"/>
        <v/>
      </c>
    </row>
    <row r="32" spans="1:632" x14ac:dyDescent="0.3">
      <c r="A32">
        <f t="shared" ca="1" si="170"/>
        <v>22</v>
      </c>
      <c r="J32" s="6" t="str">
        <f>IF('Analyse Plan de Gamme'!$N32=0,N_D,'Analyse Plan de Gamme'!$N32)</f>
        <v xml:space="preserve"> ... </v>
      </c>
      <c r="K32" t="b">
        <f>ISNA(MATCH(J32,J$1:J31,0))</f>
        <v>0</v>
      </c>
      <c r="L32" t="e">
        <f t="shared" ca="1" si="416"/>
        <v>#N/A</v>
      </c>
      <c r="M32" t="e">
        <f t="shared" ca="1" si="417"/>
        <v>#N/A</v>
      </c>
      <c r="N32" t="b">
        <f t="shared" ca="1" si="418"/>
        <v>0</v>
      </c>
      <c r="O32" t="str">
        <f t="shared" ca="1" si="419"/>
        <v>ÿ</v>
      </c>
      <c r="P32">
        <f t="shared" ca="1" si="420"/>
        <v>1048576</v>
      </c>
      <c r="Q32" t="e">
        <f t="shared" ca="1" si="421"/>
        <v>#N/A</v>
      </c>
      <c r="R32" s="4" t="str">
        <f t="shared" ca="1" si="422"/>
        <v/>
      </c>
      <c r="T32" s="6" t="str">
        <f>IF('Analyse Plan de Gamme'!$P32=0,N_D,'Analyse Plan de Gamme'!$P32)</f>
        <v xml:space="preserve"> ... </v>
      </c>
      <c r="U32" t="b">
        <f>ISNA(MATCH(T32,T$1:T31,0))</f>
        <v>0</v>
      </c>
      <c r="V32" t="e">
        <f t="shared" ca="1" si="423"/>
        <v>#N/A</v>
      </c>
      <c r="W32" t="e">
        <f t="shared" ca="1" si="424"/>
        <v>#N/A</v>
      </c>
      <c r="X32" t="b">
        <f t="shared" ca="1" si="425"/>
        <v>0</v>
      </c>
      <c r="Y32" t="str">
        <f t="shared" ca="1" si="426"/>
        <v>ÿ</v>
      </c>
      <c r="Z32">
        <f t="shared" ca="1" si="427"/>
        <v>1048576</v>
      </c>
      <c r="AA32" t="e">
        <f t="shared" ca="1" si="428"/>
        <v>#N/A</v>
      </c>
      <c r="AB32" s="4" t="str">
        <f t="shared" ca="1" si="429"/>
        <v/>
      </c>
      <c r="AD32" s="6" t="str">
        <f>IF('Analyse Plan de Gamme'!$W32=0,N_D,'Analyse Plan de Gamme'!$W32)</f>
        <v xml:space="preserve"> ... </v>
      </c>
      <c r="AE32" t="b">
        <f>ISNA(MATCH(AD32,AD$1:AD31,0))</f>
        <v>0</v>
      </c>
      <c r="AF32" t="e">
        <f t="shared" ca="1" si="430"/>
        <v>#N/A</v>
      </c>
      <c r="AG32" t="e">
        <f t="shared" ca="1" si="431"/>
        <v>#N/A</v>
      </c>
      <c r="AH32" t="b">
        <f t="shared" ca="1" si="432"/>
        <v>0</v>
      </c>
      <c r="AI32" t="str">
        <f t="shared" ca="1" si="433"/>
        <v>ÿ</v>
      </c>
      <c r="AJ32">
        <f t="shared" ca="1" si="434"/>
        <v>1048576</v>
      </c>
      <c r="AK32" t="e">
        <f t="shared" ca="1" si="435"/>
        <v>#N/A</v>
      </c>
      <c r="AL32" s="4" t="str">
        <f t="shared" ca="1" si="436"/>
        <v/>
      </c>
      <c r="AN32" s="6" t="str">
        <f>IF('Analyse Plan de Gamme'!$AH32=0,N_D,'Analyse Plan de Gamme'!$AH32)</f>
        <v xml:space="preserve"> ... </v>
      </c>
      <c r="AO32" t="b">
        <f>ISNA(MATCH(AN32,AN$1:AN31,0))</f>
        <v>0</v>
      </c>
      <c r="AP32" t="e">
        <f t="shared" ca="1" si="437"/>
        <v>#N/A</v>
      </c>
      <c r="AQ32" t="e">
        <f t="shared" ca="1" si="438"/>
        <v>#N/A</v>
      </c>
      <c r="AR32" t="b">
        <f t="shared" ca="1" si="439"/>
        <v>0</v>
      </c>
      <c r="AS32" t="str">
        <f t="shared" ca="1" si="440"/>
        <v>ÿ</v>
      </c>
      <c r="AT32">
        <f t="shared" ca="1" si="441"/>
        <v>1048576</v>
      </c>
      <c r="AU32" t="e">
        <f t="shared" ca="1" si="442"/>
        <v>#N/A</v>
      </c>
      <c r="AV32" s="4" t="str">
        <f t="shared" ca="1" si="443"/>
        <v/>
      </c>
      <c r="AX32" s="6" t="str">
        <f>IF('Analyse Plan de Gamme'!$AT32=0,N_D,'Analyse Plan de Gamme'!$AT32)</f>
        <v xml:space="preserve"> ... </v>
      </c>
      <c r="AY32" t="b">
        <f>ISNA(MATCH(AX32,AX$1:AX31,0))</f>
        <v>0</v>
      </c>
      <c r="AZ32" t="e">
        <f t="shared" ca="1" si="444"/>
        <v>#N/A</v>
      </c>
      <c r="BA32" t="e">
        <f t="shared" ca="1" si="445"/>
        <v>#N/A</v>
      </c>
      <c r="BB32" t="b">
        <f t="shared" ca="1" si="446"/>
        <v>0</v>
      </c>
      <c r="BC32" t="str">
        <f t="shared" ca="1" si="447"/>
        <v>ÿ</v>
      </c>
      <c r="BD32">
        <f t="shared" ca="1" si="448"/>
        <v>1048576</v>
      </c>
      <c r="BE32" t="e">
        <f t="shared" ca="1" si="449"/>
        <v>#N/A</v>
      </c>
      <c r="BF32" s="4" t="str">
        <f t="shared" ca="1" si="450"/>
        <v/>
      </c>
      <c r="BH32" s="6" t="str">
        <f>IF('Analyse Plan de Gamme'!$BF32=0,N_D,'Analyse Plan de Gamme'!$BF32)</f>
        <v xml:space="preserve"> ... </v>
      </c>
      <c r="BI32" t="b">
        <f>ISNA(MATCH(BH32,BH$1:BH31,0))</f>
        <v>0</v>
      </c>
      <c r="BJ32">
        <f t="shared" ca="1" si="451"/>
        <v>124</v>
      </c>
      <c r="BK32" t="str">
        <f t="shared" ca="1" si="452"/>
        <v>L124C61:L1048576C61</v>
      </c>
      <c r="BL32" t="b">
        <f t="shared" ca="1" si="453"/>
        <v>1</v>
      </c>
      <c r="BM32" t="str">
        <f t="shared" ca="1" si="454"/>
        <v>20X90</v>
      </c>
      <c r="BN32">
        <f t="shared" ca="1" si="455"/>
        <v>18</v>
      </c>
      <c r="BO32">
        <f t="shared" ca="1" si="456"/>
        <v>36</v>
      </c>
      <c r="BP32" s="4" t="str">
        <f t="shared" ca="1" si="457"/>
        <v>30X120</v>
      </c>
      <c r="BR32" s="6" t="str">
        <f>IF('Analyse Plan de Gamme'!$BG32=0,N_D,'Analyse Plan de Gamme'!$BG32)</f>
        <v xml:space="preserve"> ... </v>
      </c>
      <c r="BS32" t="b">
        <f>ISNA(MATCH(BR32,BR$1:BR31,0))</f>
        <v>0</v>
      </c>
      <c r="BT32" t="e">
        <f t="shared" ca="1" si="458"/>
        <v>#N/A</v>
      </c>
      <c r="BU32" t="e">
        <f t="shared" ca="1" si="459"/>
        <v>#N/A</v>
      </c>
      <c r="BV32" t="b">
        <f t="shared" ca="1" si="460"/>
        <v>0</v>
      </c>
      <c r="BW32" t="str">
        <f t="shared" ca="1" si="461"/>
        <v>ÿ</v>
      </c>
      <c r="BX32">
        <f t="shared" ca="1" si="462"/>
        <v>1048576</v>
      </c>
      <c r="BY32" t="e">
        <f t="shared" ca="1" si="463"/>
        <v>#N/A</v>
      </c>
      <c r="BZ32" s="4" t="str">
        <f t="shared" ca="1" si="464"/>
        <v/>
      </c>
      <c r="CB32" s="6" t="str">
        <f>IF('Analyse Plan de Gamme'!$BH32=0,N_D,'Analyse Plan de Gamme'!$BH32)</f>
        <v xml:space="preserve"> ... </v>
      </c>
      <c r="CC32" t="b">
        <f>ISNA(MATCH(CB32,CB$1:CB31,0))</f>
        <v>0</v>
      </c>
      <c r="CD32" t="e">
        <f t="shared" ca="1" si="465"/>
        <v>#N/A</v>
      </c>
      <c r="CE32" t="e">
        <f t="shared" ca="1" si="466"/>
        <v>#N/A</v>
      </c>
      <c r="CF32" t="b">
        <f t="shared" ca="1" si="467"/>
        <v>0</v>
      </c>
      <c r="CG32" t="str">
        <f t="shared" ca="1" si="468"/>
        <v>ÿ</v>
      </c>
      <c r="CH32">
        <f t="shared" ca="1" si="469"/>
        <v>1048576</v>
      </c>
      <c r="CI32" t="e">
        <f t="shared" ca="1" si="470"/>
        <v>#N/A</v>
      </c>
      <c r="CJ32" s="4" t="str">
        <f t="shared" ca="1" si="471"/>
        <v/>
      </c>
      <c r="CL32" s="6" t="str">
        <f>IF('Analyse Plan de Gamme'!$BJ32=0,N_D,'Analyse Plan de Gamme'!$BJ32)</f>
        <v xml:space="preserve"> ... </v>
      </c>
      <c r="CM32" t="b">
        <f>ISNA(MATCH(CL32,CL$1:CL31,0))</f>
        <v>0</v>
      </c>
      <c r="CN32" t="e">
        <f t="shared" ca="1" si="472"/>
        <v>#N/A</v>
      </c>
      <c r="CO32" t="e">
        <f t="shared" ca="1" si="473"/>
        <v>#N/A</v>
      </c>
      <c r="CP32" t="b">
        <f t="shared" ca="1" si="474"/>
        <v>0</v>
      </c>
      <c r="CQ32" t="str">
        <f t="shared" ca="1" si="475"/>
        <v>ÿ</v>
      </c>
      <c r="CR32">
        <f t="shared" ca="1" si="476"/>
        <v>1048576</v>
      </c>
      <c r="CS32" t="e">
        <f t="shared" ca="1" si="477"/>
        <v>#N/A</v>
      </c>
      <c r="CT32" s="4" t="str">
        <f t="shared" ca="1" si="478"/>
        <v/>
      </c>
      <c r="CV32" s="6" t="str">
        <f>IF('Analyse Plan de Gamme'!$BK32=0,N_D,'Analyse Plan de Gamme'!$BK32)</f>
        <v xml:space="preserve"> ... </v>
      </c>
      <c r="CW32" t="b">
        <f>ISNA(MATCH(CV32,CV$1:CV31,0))</f>
        <v>0</v>
      </c>
      <c r="CX32" t="e">
        <f t="shared" ca="1" si="479"/>
        <v>#N/A</v>
      </c>
      <c r="CY32" t="e">
        <f t="shared" ca="1" si="480"/>
        <v>#N/A</v>
      </c>
      <c r="CZ32" t="b">
        <f t="shared" ca="1" si="481"/>
        <v>0</v>
      </c>
      <c r="DA32" t="str">
        <f t="shared" ca="1" si="482"/>
        <v>ÿ</v>
      </c>
      <c r="DB32">
        <f t="shared" ca="1" si="483"/>
        <v>1048576</v>
      </c>
      <c r="DC32" t="e">
        <f t="shared" ca="1" si="484"/>
        <v>#N/A</v>
      </c>
      <c r="DD32" s="4" t="str">
        <f t="shared" ca="1" si="485"/>
        <v/>
      </c>
      <c r="DF32" s="6" t="str">
        <f>IF('Analyse Plan de Gamme'!$BL32=0,N_D,'Analyse Plan de Gamme'!$BL32)</f>
        <v xml:space="preserve"> ... </v>
      </c>
      <c r="DG32" t="b">
        <f>ISNA(MATCH(DF32,DF$1:DF31,0))</f>
        <v>0</v>
      </c>
      <c r="DH32" t="e">
        <f t="shared" ca="1" si="486"/>
        <v>#N/A</v>
      </c>
      <c r="DI32" t="e">
        <f t="shared" ca="1" si="487"/>
        <v>#N/A</v>
      </c>
      <c r="DJ32" t="b">
        <f t="shared" ca="1" si="488"/>
        <v>0</v>
      </c>
      <c r="DK32" t="str">
        <f t="shared" ca="1" si="489"/>
        <v>ÿ</v>
      </c>
      <c r="DL32">
        <f t="shared" ca="1" si="490"/>
        <v>1048576</v>
      </c>
      <c r="DM32" t="e">
        <f t="shared" ca="1" si="491"/>
        <v>#N/A</v>
      </c>
      <c r="DN32" s="4" t="str">
        <f t="shared" ca="1" si="492"/>
        <v/>
      </c>
      <c r="DP32" s="43">
        <f>'Analyse Plan de Gamme'!$BM32</f>
        <v>0</v>
      </c>
      <c r="DQ32" t="b">
        <f>ISNA(MATCH(DP32,DP$1:DP31,0))</f>
        <v>0</v>
      </c>
      <c r="DR32" t="e">
        <f t="shared" ca="1" si="493"/>
        <v>#N/A</v>
      </c>
      <c r="DS32" t="e">
        <f t="shared" ca="1" si="494"/>
        <v>#N/A</v>
      </c>
      <c r="DT32" t="b">
        <f t="shared" ca="1" si="495"/>
        <v>0</v>
      </c>
      <c r="DU32" t="str">
        <f t="shared" ca="1" si="496"/>
        <v>ÿ</v>
      </c>
      <c r="DV32">
        <f t="shared" ca="1" si="497"/>
        <v>1048576</v>
      </c>
      <c r="DW32" t="e">
        <f t="shared" ca="1" si="498"/>
        <v>#N/A</v>
      </c>
      <c r="DX32" s="4" t="str">
        <f t="shared" ca="1" si="499"/>
        <v/>
      </c>
      <c r="DZ32" s="6" t="str">
        <f>IF('Analyse Plan de Gamme'!$BO32=0,N_D,'Analyse Plan de Gamme'!$BO32)</f>
        <v xml:space="preserve"> ... </v>
      </c>
      <c r="EA32" t="b">
        <f>ISNA(MATCH(DZ32,DZ$1:DZ31,0))</f>
        <v>0</v>
      </c>
      <c r="EB32" t="e">
        <f t="shared" ca="1" si="500"/>
        <v>#N/A</v>
      </c>
      <c r="EC32" t="e">
        <f t="shared" ca="1" si="501"/>
        <v>#N/A</v>
      </c>
      <c r="ED32" t="b">
        <f t="shared" ca="1" si="502"/>
        <v>0</v>
      </c>
      <c r="EE32" t="str">
        <f t="shared" ca="1" si="503"/>
        <v>ÿ</v>
      </c>
      <c r="EF32">
        <f t="shared" ca="1" si="504"/>
        <v>1048576</v>
      </c>
      <c r="EG32" t="e">
        <f t="shared" ca="1" si="505"/>
        <v>#N/A</v>
      </c>
      <c r="EH32" s="4" t="str">
        <f t="shared" ca="1" si="506"/>
        <v/>
      </c>
      <c r="EJ32" s="6" t="str">
        <f>IF('Analyse Plan de Gamme'!$BP32=0,N_D,'Analyse Plan de Gamme'!$BP32)</f>
        <v xml:space="preserve"> ... </v>
      </c>
      <c r="EK32" t="b">
        <f>ISNA(MATCH(EJ32,EJ$1:EJ31,0))</f>
        <v>0</v>
      </c>
      <c r="EL32" t="e">
        <f t="shared" ca="1" si="507"/>
        <v>#N/A</v>
      </c>
      <c r="EM32" t="e">
        <f t="shared" ca="1" si="508"/>
        <v>#N/A</v>
      </c>
      <c r="EN32" t="b">
        <f t="shared" ca="1" si="509"/>
        <v>0</v>
      </c>
      <c r="EO32" t="str">
        <f t="shared" ca="1" si="510"/>
        <v>ÿ</v>
      </c>
      <c r="EP32">
        <f t="shared" ca="1" si="511"/>
        <v>1048576</v>
      </c>
      <c r="EQ32" t="e">
        <f t="shared" ca="1" si="512"/>
        <v>#N/A</v>
      </c>
      <c r="ER32" s="4" t="str">
        <f t="shared" ca="1" si="513"/>
        <v/>
      </c>
      <c r="ET32" s="6" t="str">
        <f>IF('Analyse Plan de Gamme'!$BQ32=0,N_D,'Analyse Plan de Gamme'!$BQ32)</f>
        <v xml:space="preserve"> ... </v>
      </c>
      <c r="EU32" t="b">
        <f>ISNA(MATCH(ET32,ET$1:ET31,0))</f>
        <v>0</v>
      </c>
      <c r="EV32" t="e">
        <f t="shared" ca="1" si="514"/>
        <v>#N/A</v>
      </c>
      <c r="EW32" t="e">
        <f t="shared" ca="1" si="515"/>
        <v>#N/A</v>
      </c>
      <c r="EX32" t="b">
        <f t="shared" ca="1" si="516"/>
        <v>0</v>
      </c>
      <c r="EY32" t="str">
        <f t="shared" ca="1" si="517"/>
        <v>ÿ</v>
      </c>
      <c r="EZ32">
        <f t="shared" ca="1" si="518"/>
        <v>1048576</v>
      </c>
      <c r="FA32" t="e">
        <f t="shared" ca="1" si="519"/>
        <v>#N/A</v>
      </c>
      <c r="FB32" s="4" t="str">
        <f t="shared" ca="1" si="520"/>
        <v/>
      </c>
      <c r="FD32" s="6" t="str">
        <f>IF('Analyse Plan de Gamme'!$BR32=0,N_D,'Analyse Plan de Gamme'!$BR32)</f>
        <v xml:space="preserve"> ... </v>
      </c>
      <c r="FE32" t="b">
        <f>ISNA(MATCH(FD32,FD$1:FD31,0))</f>
        <v>0</v>
      </c>
      <c r="FF32" t="e">
        <f t="shared" ca="1" si="521"/>
        <v>#N/A</v>
      </c>
      <c r="FG32" t="e">
        <f t="shared" ca="1" si="522"/>
        <v>#N/A</v>
      </c>
      <c r="FH32" t="b">
        <f t="shared" ca="1" si="523"/>
        <v>0</v>
      </c>
      <c r="FI32" t="str">
        <f t="shared" ca="1" si="524"/>
        <v>ÿ</v>
      </c>
      <c r="FJ32">
        <f t="shared" ca="1" si="525"/>
        <v>1048576</v>
      </c>
      <c r="FK32" t="e">
        <f t="shared" ca="1" si="526"/>
        <v>#N/A</v>
      </c>
      <c r="FL32" s="4" t="str">
        <f t="shared" ca="1" si="527"/>
        <v/>
      </c>
      <c r="FN32" s="6" t="str">
        <f>IF('Analyse Plan de Gamme'!$BT32=0,N_D,'Analyse Plan de Gamme'!$BT32)</f>
        <v xml:space="preserve"> ... </v>
      </c>
      <c r="FO32" t="b">
        <f>ISNA(MATCH(FN32,FN$1:FN31,0))</f>
        <v>0</v>
      </c>
      <c r="FP32" t="e">
        <f t="shared" ca="1" si="528"/>
        <v>#N/A</v>
      </c>
      <c r="FQ32" t="e">
        <f t="shared" ca="1" si="529"/>
        <v>#N/A</v>
      </c>
      <c r="FR32" t="b">
        <f t="shared" ca="1" si="530"/>
        <v>0</v>
      </c>
      <c r="FS32" t="str">
        <f t="shared" ca="1" si="531"/>
        <v>ÿ</v>
      </c>
      <c r="FT32">
        <f t="shared" ca="1" si="532"/>
        <v>1048576</v>
      </c>
      <c r="FU32" t="e">
        <f t="shared" ca="1" si="533"/>
        <v>#N/A</v>
      </c>
      <c r="FV32" s="4" t="str">
        <f t="shared" ca="1" si="534"/>
        <v/>
      </c>
      <c r="FX32" s="6" t="str">
        <f>IF('Analyse Plan de Gamme'!$BU32=0,N_D,'Analyse Plan de Gamme'!$BU32)</f>
        <v xml:space="preserve"> ... </v>
      </c>
      <c r="FY32" t="b">
        <f>ISNA(MATCH(FX32,FX$1:FX31,0))</f>
        <v>0</v>
      </c>
      <c r="FZ32" t="e">
        <f t="shared" ca="1" si="535"/>
        <v>#N/A</v>
      </c>
      <c r="GA32" t="e">
        <f t="shared" ca="1" si="536"/>
        <v>#N/A</v>
      </c>
      <c r="GB32" t="b">
        <f t="shared" ca="1" si="537"/>
        <v>0</v>
      </c>
      <c r="GC32" t="str">
        <f t="shared" ca="1" si="538"/>
        <v>ÿ</v>
      </c>
      <c r="GD32">
        <f t="shared" ca="1" si="539"/>
        <v>1048576</v>
      </c>
      <c r="GE32" t="e">
        <f t="shared" ca="1" si="540"/>
        <v>#N/A</v>
      </c>
      <c r="GF32" s="4" t="str">
        <f t="shared" ca="1" si="541"/>
        <v/>
      </c>
      <c r="GH32" s="6" t="str">
        <f>IF('Analyse Plan de Gamme'!$BW32=0,N_D,'Analyse Plan de Gamme'!$BW32)</f>
        <v xml:space="preserve"> ... </v>
      </c>
      <c r="GI32" t="b">
        <f>ISNA(MATCH(GH32,GH$1:GH31,0))</f>
        <v>0</v>
      </c>
      <c r="GJ32" t="e">
        <f t="shared" ca="1" si="542"/>
        <v>#N/A</v>
      </c>
      <c r="GK32" t="e">
        <f t="shared" ca="1" si="543"/>
        <v>#N/A</v>
      </c>
      <c r="GL32" t="b">
        <f t="shared" ca="1" si="544"/>
        <v>0</v>
      </c>
      <c r="GM32" t="str">
        <f t="shared" ca="1" si="545"/>
        <v>ÿ</v>
      </c>
      <c r="GN32">
        <f t="shared" ca="1" si="546"/>
        <v>1048576</v>
      </c>
      <c r="GO32" t="e">
        <f t="shared" ca="1" si="547"/>
        <v>#N/A</v>
      </c>
      <c r="GP32" s="4" t="str">
        <f t="shared" ca="1" si="548"/>
        <v/>
      </c>
      <c r="GR32" s="6" t="str">
        <f>IF('Analyse Plan de Gamme'!$BX32=0,N_D,'Analyse Plan de Gamme'!$BX32)</f>
        <v xml:space="preserve"> ... </v>
      </c>
      <c r="GS32" t="b">
        <f>ISNA(MATCH(GR32,GR$1:GR31,0))</f>
        <v>0</v>
      </c>
      <c r="GT32" t="e">
        <f t="shared" ca="1" si="549"/>
        <v>#N/A</v>
      </c>
      <c r="GU32" t="e">
        <f t="shared" ca="1" si="550"/>
        <v>#N/A</v>
      </c>
      <c r="GV32" t="b">
        <f t="shared" ca="1" si="551"/>
        <v>0</v>
      </c>
      <c r="GW32" t="str">
        <f t="shared" ca="1" si="552"/>
        <v>ÿ</v>
      </c>
      <c r="GX32">
        <f t="shared" ca="1" si="553"/>
        <v>1048576</v>
      </c>
      <c r="GY32" t="e">
        <f t="shared" ca="1" si="554"/>
        <v>#N/A</v>
      </c>
      <c r="GZ32" s="4" t="str">
        <f t="shared" ca="1" si="555"/>
        <v/>
      </c>
      <c r="HG32" s="44">
        <f>'Analyse Plan de Gamme'!$K32</f>
        <v>0</v>
      </c>
      <c r="HH32" s="44">
        <f>'Analyse Plan de Gamme'!$L32</f>
        <v>0</v>
      </c>
      <c r="HI32" s="50">
        <f t="shared" si="395"/>
        <v>1.1000000000000003</v>
      </c>
      <c r="HK32" t="b">
        <f>ABS('Analyse Plan de Gamme'!$C32)&gt;1</f>
        <v>0</v>
      </c>
      <c r="HL32" s="43">
        <f t="shared" ca="1" si="192"/>
        <v>3.2000000000000002E-3</v>
      </c>
      <c r="HM32" t="b">
        <f ca="1">AND(ISNA(MATCH(HL32,HL$1:HL31,0)),HL32&gt;1,$HK32)</f>
        <v>0</v>
      </c>
      <c r="HN32" t="e">
        <f t="shared" ca="1" si="556"/>
        <v>#N/A</v>
      </c>
      <c r="HO32" t="e">
        <f t="shared" ca="1" si="557"/>
        <v>#N/A</v>
      </c>
      <c r="HP32" t="b">
        <f t="shared" ca="1" si="558"/>
        <v>0</v>
      </c>
      <c r="HQ32" t="str">
        <f t="shared" ca="1" si="559"/>
        <v>ÿ</v>
      </c>
      <c r="HR32">
        <f t="shared" ca="1" si="560"/>
        <v>1048576</v>
      </c>
      <c r="HS32" t="e">
        <f t="shared" ca="1" si="561"/>
        <v>#N/A</v>
      </c>
      <c r="HT32" s="4" t="str">
        <f t="shared" ca="1" si="562"/>
        <v/>
      </c>
      <c r="HU32">
        <f ca="1">SUM($HT$10:$HT32)</f>
        <v>3926000.0154999997</v>
      </c>
      <c r="HV32" s="45">
        <f t="shared" ca="1" si="196"/>
        <v>1</v>
      </c>
      <c r="HW32" t="b">
        <f t="shared" ca="1" si="396"/>
        <v>0</v>
      </c>
      <c r="HX32" t="b">
        <f t="shared" ca="1" si="197"/>
        <v>0</v>
      </c>
      <c r="ID32" s="60" t="b">
        <f>IF($HK32,'Analyse Plan de Gamme'!$K32)</f>
        <v>0</v>
      </c>
      <c r="IE32" t="b">
        <f>IF($HK32,'Analyse Plan de Gamme'!$L32)</f>
        <v>0</v>
      </c>
      <c r="IF32" s="52" t="b">
        <f t="shared" si="563"/>
        <v>0</v>
      </c>
      <c r="IG32" t="b">
        <f>ISNA(MATCH(IF32,IF$1:IF31,0))</f>
        <v>0</v>
      </c>
      <c r="IH32" t="e">
        <f t="shared" ca="1" si="564"/>
        <v>#N/A</v>
      </c>
      <c r="II32" t="e">
        <f t="shared" ca="1" si="565"/>
        <v>#N/A</v>
      </c>
      <c r="IJ32" t="b">
        <f t="shared" ca="1" si="566"/>
        <v>0</v>
      </c>
      <c r="IK32" t="str">
        <f t="shared" ca="1" si="567"/>
        <v>ÿ</v>
      </c>
      <c r="IL32">
        <f t="shared" ca="1" si="568"/>
        <v>0</v>
      </c>
      <c r="IM32">
        <f t="shared" ca="1" si="569"/>
        <v>0</v>
      </c>
      <c r="IN32" s="54">
        <f t="shared" ca="1" si="570"/>
        <v>3.2000000000000002E-3</v>
      </c>
      <c r="IO32">
        <f t="shared" ca="1" si="571"/>
        <v>1048576</v>
      </c>
      <c r="IP32" t="e">
        <f t="shared" ca="1" si="572"/>
        <v>#N/A</v>
      </c>
      <c r="IQ32" t="str">
        <f t="shared" ca="1" si="573"/>
        <v/>
      </c>
      <c r="IR32" t="str">
        <f t="shared" ca="1" si="574"/>
        <v/>
      </c>
      <c r="IZ32" s="52" t="b">
        <f t="shared" si="575"/>
        <v>0</v>
      </c>
      <c r="JA32" t="b">
        <f>ISNA(MATCH(IZ32,IZ$1:IZ31,0))</f>
        <v>0</v>
      </c>
      <c r="JB32" t="e">
        <f t="shared" ca="1" si="576"/>
        <v>#N/A</v>
      </c>
      <c r="JC32" t="e">
        <f t="shared" ca="1" si="577"/>
        <v>#N/A</v>
      </c>
      <c r="JD32" t="b">
        <f t="shared" ca="1" si="578"/>
        <v>0</v>
      </c>
      <c r="JE32" t="str">
        <f t="shared" ca="1" si="579"/>
        <v>ÿ</v>
      </c>
      <c r="JF32">
        <f t="shared" ca="1" si="580"/>
        <v>0</v>
      </c>
      <c r="JG32">
        <f t="shared" ca="1" si="581"/>
        <v>0</v>
      </c>
      <c r="JH32" s="54">
        <f t="shared" ca="1" si="582"/>
        <v>3.2000000000000002E-3</v>
      </c>
      <c r="JI32">
        <f t="shared" ca="1" si="583"/>
        <v>1048576</v>
      </c>
      <c r="JJ32" t="e">
        <f t="shared" ca="1" si="584"/>
        <v>#N/A</v>
      </c>
      <c r="JK32" t="str">
        <f t="shared" ca="1" si="585"/>
        <v/>
      </c>
      <c r="JL32" t="str">
        <f t="shared" ca="1" si="586"/>
        <v/>
      </c>
      <c r="JT32" s="52" t="b">
        <f t="shared" si="587"/>
        <v>0</v>
      </c>
      <c r="JU32" t="b">
        <f>ISNA(MATCH(JT32,JT$1:JT31,0))</f>
        <v>0</v>
      </c>
      <c r="JV32" t="e">
        <f t="shared" ca="1" si="588"/>
        <v>#N/A</v>
      </c>
      <c r="JW32" t="e">
        <f t="shared" ca="1" si="589"/>
        <v>#N/A</v>
      </c>
      <c r="JX32" t="b">
        <f t="shared" ca="1" si="590"/>
        <v>0</v>
      </c>
      <c r="JY32" t="str">
        <f t="shared" ca="1" si="591"/>
        <v>ÿ</v>
      </c>
      <c r="JZ32">
        <f t="shared" ca="1" si="592"/>
        <v>0</v>
      </c>
      <c r="KA32">
        <f t="shared" ca="1" si="593"/>
        <v>0</v>
      </c>
      <c r="KB32" s="54">
        <f t="shared" ca="1" si="594"/>
        <v>3.2000000000000002E-3</v>
      </c>
      <c r="KC32">
        <f t="shared" ca="1" si="595"/>
        <v>1048576</v>
      </c>
      <c r="KD32" t="e">
        <f t="shared" ca="1" si="596"/>
        <v>#N/A</v>
      </c>
      <c r="KE32" t="str">
        <f t="shared" ca="1" si="597"/>
        <v/>
      </c>
      <c r="KF32" t="str">
        <f t="shared" ca="1" si="598"/>
        <v/>
      </c>
      <c r="KN32" s="52" t="b">
        <f t="shared" si="599"/>
        <v>0</v>
      </c>
      <c r="KO32" t="b">
        <f>ISNA(MATCH(KN32,KN$1:KN31,0))</f>
        <v>0</v>
      </c>
      <c r="KP32" t="e">
        <f t="shared" ca="1" si="600"/>
        <v>#N/A</v>
      </c>
      <c r="KQ32" t="e">
        <f t="shared" ca="1" si="601"/>
        <v>#N/A</v>
      </c>
      <c r="KR32" t="b">
        <f t="shared" ca="1" si="602"/>
        <v>0</v>
      </c>
      <c r="KS32" t="str">
        <f t="shared" ca="1" si="603"/>
        <v>ÿ</v>
      </c>
      <c r="KT32">
        <f t="shared" ca="1" si="604"/>
        <v>0</v>
      </c>
      <c r="KU32">
        <f t="shared" ca="1" si="605"/>
        <v>0</v>
      </c>
      <c r="KV32" s="54">
        <f t="shared" ca="1" si="606"/>
        <v>3.2000000000000002E-3</v>
      </c>
      <c r="KW32">
        <f t="shared" ca="1" si="607"/>
        <v>1048576</v>
      </c>
      <c r="KX32" t="e">
        <f t="shared" ca="1" si="608"/>
        <v>#N/A</v>
      </c>
      <c r="KY32" t="str">
        <f t="shared" ca="1" si="609"/>
        <v/>
      </c>
      <c r="KZ32" t="str">
        <f t="shared" ca="1" si="610"/>
        <v/>
      </c>
      <c r="LH32" s="52" t="b">
        <f t="shared" si="219"/>
        <v>0</v>
      </c>
      <c r="LI32" t="b">
        <f>ISNA(MATCH(LH32,LH$1:LH31,0))</f>
        <v>0</v>
      </c>
      <c r="LJ32" t="e">
        <f t="shared" ca="1" si="220"/>
        <v>#N/A</v>
      </c>
      <c r="LK32" t="e">
        <f t="shared" ca="1" si="221"/>
        <v>#N/A</v>
      </c>
      <c r="LL32" t="b">
        <f t="shared" ca="1" si="222"/>
        <v>0</v>
      </c>
      <c r="LM32" t="str">
        <f t="shared" ca="1" si="223"/>
        <v>ÿ</v>
      </c>
      <c r="LN32">
        <f t="shared" ca="1" si="224"/>
        <v>0</v>
      </c>
      <c r="LO32">
        <f t="shared" ca="1" si="225"/>
        <v>0</v>
      </c>
      <c r="LP32" s="54">
        <f t="shared" ca="1" si="226"/>
        <v>3.2000000000000002E-3</v>
      </c>
      <c r="LQ32">
        <f t="shared" ca="1" si="227"/>
        <v>1048576</v>
      </c>
      <c r="LR32" t="e">
        <f t="shared" ca="1" si="228"/>
        <v>#N/A</v>
      </c>
      <c r="LS32" t="str">
        <f t="shared" ca="1" si="611"/>
        <v/>
      </c>
      <c r="LT32" t="str">
        <f t="shared" ca="1" si="230"/>
        <v/>
      </c>
      <c r="MB32" s="52" t="b">
        <f t="shared" si="154"/>
        <v>0</v>
      </c>
      <c r="MC32" t="b">
        <f>ISNA(MATCH(MB32,MB$1:MB31,0))</f>
        <v>0</v>
      </c>
      <c r="MD32" t="e">
        <f t="shared" ca="1" si="231"/>
        <v>#N/A</v>
      </c>
      <c r="ME32" t="e">
        <f t="shared" ca="1" si="232"/>
        <v>#N/A</v>
      </c>
      <c r="MF32" t="b">
        <f t="shared" ca="1" si="233"/>
        <v>0</v>
      </c>
      <c r="MG32" t="str">
        <f t="shared" ca="1" si="234"/>
        <v>ÿ</v>
      </c>
      <c r="MH32">
        <f t="shared" ca="1" si="235"/>
        <v>0</v>
      </c>
      <c r="MI32">
        <f t="shared" ca="1" si="236"/>
        <v>0</v>
      </c>
      <c r="MJ32" s="54">
        <f t="shared" ca="1" si="237"/>
        <v>3.2000000000000002E-3</v>
      </c>
      <c r="MK32">
        <f t="shared" ca="1" si="238"/>
        <v>1048576</v>
      </c>
      <c r="ML32" t="e">
        <f t="shared" ca="1" si="239"/>
        <v>#N/A</v>
      </c>
      <c r="MM32" t="str">
        <f t="shared" ca="1" si="612"/>
        <v/>
      </c>
      <c r="MN32" t="str">
        <f t="shared" ca="1" si="241"/>
        <v/>
      </c>
      <c r="MV32" s="52" t="b">
        <f t="shared" si="155"/>
        <v>0</v>
      </c>
      <c r="MW32" t="b">
        <f>ISNA(MATCH(MV32,MV$1:MV31,0))</f>
        <v>0</v>
      </c>
      <c r="MX32" t="e">
        <f t="shared" ca="1" si="242"/>
        <v>#N/A</v>
      </c>
      <c r="MY32" t="e">
        <f t="shared" ca="1" si="243"/>
        <v>#N/A</v>
      </c>
      <c r="MZ32" t="b">
        <f t="shared" ca="1" si="244"/>
        <v>0</v>
      </c>
      <c r="NA32" t="str">
        <f t="shared" ca="1" si="245"/>
        <v>ÿ</v>
      </c>
      <c r="NB32">
        <f t="shared" ca="1" si="246"/>
        <v>0</v>
      </c>
      <c r="NC32">
        <f t="shared" ca="1" si="247"/>
        <v>0</v>
      </c>
      <c r="ND32" s="54">
        <f t="shared" ca="1" si="248"/>
        <v>3.2000000000000002E-3</v>
      </c>
      <c r="NE32">
        <f t="shared" ca="1" si="249"/>
        <v>1048576</v>
      </c>
      <c r="NF32" t="e">
        <f t="shared" ca="1" si="250"/>
        <v>#N/A</v>
      </c>
      <c r="NG32" t="str">
        <f t="shared" ca="1" si="613"/>
        <v/>
      </c>
      <c r="NH32" t="str">
        <f t="shared" ca="1" si="252"/>
        <v/>
      </c>
      <c r="NP32" s="52" t="b">
        <f t="shared" si="156"/>
        <v>0</v>
      </c>
      <c r="NQ32" t="b">
        <f>ISNA(MATCH(NP32,NP$1:NP31,0))</f>
        <v>0</v>
      </c>
      <c r="NR32" t="e">
        <f t="shared" ca="1" si="253"/>
        <v>#N/A</v>
      </c>
      <c r="NS32" t="e">
        <f t="shared" ca="1" si="254"/>
        <v>#N/A</v>
      </c>
      <c r="NT32" t="b">
        <f t="shared" ca="1" si="255"/>
        <v>0</v>
      </c>
      <c r="NU32" t="str">
        <f t="shared" ca="1" si="256"/>
        <v>ÿ</v>
      </c>
      <c r="NV32">
        <f t="shared" ca="1" si="257"/>
        <v>0</v>
      </c>
      <c r="NW32">
        <f t="shared" ca="1" si="258"/>
        <v>0</v>
      </c>
      <c r="NX32" s="54">
        <f t="shared" ca="1" si="259"/>
        <v>3.2000000000000002E-3</v>
      </c>
      <c r="NY32">
        <f t="shared" ca="1" si="260"/>
        <v>1048576</v>
      </c>
      <c r="NZ32" t="e">
        <f t="shared" ca="1" si="261"/>
        <v>#N/A</v>
      </c>
      <c r="OA32" t="str">
        <f t="shared" ca="1" si="614"/>
        <v/>
      </c>
      <c r="OB32" t="str">
        <f t="shared" ca="1" si="263"/>
        <v/>
      </c>
      <c r="OJ32" s="52" t="b">
        <f t="shared" si="157"/>
        <v>0</v>
      </c>
      <c r="OK32" t="b">
        <f>ISNA(MATCH(OJ32,OJ$1:OJ31,0))</f>
        <v>0</v>
      </c>
      <c r="OL32" t="e">
        <f t="shared" ca="1" si="264"/>
        <v>#N/A</v>
      </c>
      <c r="OM32" t="e">
        <f t="shared" ca="1" si="265"/>
        <v>#N/A</v>
      </c>
      <c r="ON32" t="b">
        <f t="shared" ca="1" si="266"/>
        <v>0</v>
      </c>
      <c r="OO32" t="str">
        <f t="shared" ca="1" si="267"/>
        <v>ÿ</v>
      </c>
      <c r="OP32">
        <f t="shared" ca="1" si="268"/>
        <v>0</v>
      </c>
      <c r="OQ32">
        <f t="shared" ca="1" si="269"/>
        <v>0</v>
      </c>
      <c r="OR32" s="54">
        <f t="shared" ca="1" si="270"/>
        <v>3.2000000000000002E-3</v>
      </c>
      <c r="OS32">
        <f t="shared" ca="1" si="271"/>
        <v>1048576</v>
      </c>
      <c r="OT32" t="e">
        <f t="shared" ca="1" si="272"/>
        <v>#N/A</v>
      </c>
      <c r="OU32" t="str">
        <f t="shared" ca="1" si="615"/>
        <v/>
      </c>
      <c r="OV32" t="str">
        <f t="shared" ca="1" si="274"/>
        <v/>
      </c>
      <c r="PD32" s="52" t="b">
        <f t="shared" si="158"/>
        <v>0</v>
      </c>
      <c r="PE32" t="b">
        <f>ISNA(MATCH(PD32,PD$1:PD31,0))</f>
        <v>0</v>
      </c>
      <c r="PF32" t="e">
        <f t="shared" ca="1" si="275"/>
        <v>#N/A</v>
      </c>
      <c r="PG32" t="e">
        <f t="shared" ca="1" si="276"/>
        <v>#N/A</v>
      </c>
      <c r="PH32" t="b">
        <f t="shared" ca="1" si="277"/>
        <v>0</v>
      </c>
      <c r="PI32" t="str">
        <f t="shared" ca="1" si="278"/>
        <v>ÿ</v>
      </c>
      <c r="PJ32">
        <f t="shared" ca="1" si="279"/>
        <v>0</v>
      </c>
      <c r="PK32">
        <f t="shared" ca="1" si="280"/>
        <v>0</v>
      </c>
      <c r="PL32" s="54">
        <f t="shared" ca="1" si="281"/>
        <v>3.2000000000000002E-3</v>
      </c>
      <c r="PM32">
        <f t="shared" ca="1" si="282"/>
        <v>1048576</v>
      </c>
      <c r="PN32" t="e">
        <f t="shared" ca="1" si="283"/>
        <v>#N/A</v>
      </c>
      <c r="PO32" t="str">
        <f t="shared" ca="1" si="616"/>
        <v/>
      </c>
      <c r="PP32" t="str">
        <f t="shared" ca="1" si="285"/>
        <v/>
      </c>
      <c r="PX32" s="52" t="b">
        <f t="shared" si="159"/>
        <v>0</v>
      </c>
      <c r="PY32" t="b">
        <f>ISNA(MATCH(PX32,PX$1:PX31,0))</f>
        <v>0</v>
      </c>
      <c r="PZ32" t="e">
        <f t="shared" ca="1" si="286"/>
        <v>#N/A</v>
      </c>
      <c r="QA32" t="e">
        <f t="shared" ca="1" si="287"/>
        <v>#N/A</v>
      </c>
      <c r="QB32" t="b">
        <f t="shared" ca="1" si="288"/>
        <v>0</v>
      </c>
      <c r="QC32" t="str">
        <f t="shared" ca="1" si="289"/>
        <v>ÿ</v>
      </c>
      <c r="QD32">
        <f t="shared" ca="1" si="290"/>
        <v>0</v>
      </c>
      <c r="QE32">
        <f t="shared" ca="1" si="291"/>
        <v>0</v>
      </c>
      <c r="QF32" s="54">
        <f t="shared" ca="1" si="292"/>
        <v>3.2000000000000002E-3</v>
      </c>
      <c r="QG32">
        <f t="shared" ca="1" si="293"/>
        <v>1048576</v>
      </c>
      <c r="QH32" t="e">
        <f t="shared" ca="1" si="294"/>
        <v>#N/A</v>
      </c>
      <c r="QI32" t="str">
        <f t="shared" ca="1" si="617"/>
        <v/>
      </c>
      <c r="QJ32" t="str">
        <f t="shared" ca="1" si="296"/>
        <v/>
      </c>
      <c r="QR32" s="52" t="b">
        <f t="shared" si="160"/>
        <v>0</v>
      </c>
      <c r="QS32" t="b">
        <f>ISNA(MATCH(QR32,QR$1:QR31,0))</f>
        <v>0</v>
      </c>
      <c r="QT32" t="e">
        <f t="shared" ca="1" si="297"/>
        <v>#N/A</v>
      </c>
      <c r="QU32" t="e">
        <f t="shared" ca="1" si="298"/>
        <v>#N/A</v>
      </c>
      <c r="QV32" t="b">
        <f t="shared" ca="1" si="299"/>
        <v>0</v>
      </c>
      <c r="QW32" t="str">
        <f t="shared" ca="1" si="300"/>
        <v>ÿ</v>
      </c>
      <c r="QX32">
        <f t="shared" ca="1" si="301"/>
        <v>0</v>
      </c>
      <c r="QY32">
        <f t="shared" ca="1" si="302"/>
        <v>0</v>
      </c>
      <c r="QZ32" s="54">
        <f t="shared" ca="1" si="303"/>
        <v>3.2000000000000002E-3</v>
      </c>
      <c r="RA32">
        <f t="shared" ca="1" si="304"/>
        <v>1048576</v>
      </c>
      <c r="RB32" t="e">
        <f t="shared" ca="1" si="305"/>
        <v>#N/A</v>
      </c>
      <c r="RC32" t="str">
        <f t="shared" ca="1" si="618"/>
        <v/>
      </c>
      <c r="RD32" t="str">
        <f t="shared" ca="1" si="307"/>
        <v/>
      </c>
      <c r="RL32" s="52" t="b">
        <f t="shared" si="161"/>
        <v>0</v>
      </c>
      <c r="RM32" t="b">
        <f>ISNA(MATCH(RL32,RL$1:RL31,0))</f>
        <v>0</v>
      </c>
      <c r="RN32" t="e">
        <f t="shared" ca="1" si="308"/>
        <v>#N/A</v>
      </c>
      <c r="RO32" t="e">
        <f t="shared" ca="1" si="309"/>
        <v>#N/A</v>
      </c>
      <c r="RP32" t="b">
        <f t="shared" ca="1" si="310"/>
        <v>0</v>
      </c>
      <c r="RQ32" t="str">
        <f t="shared" ca="1" si="311"/>
        <v>ÿ</v>
      </c>
      <c r="RR32">
        <f t="shared" ca="1" si="312"/>
        <v>0</v>
      </c>
      <c r="RS32">
        <f t="shared" ca="1" si="313"/>
        <v>0</v>
      </c>
      <c r="RT32" s="54">
        <f t="shared" ca="1" si="314"/>
        <v>3.2000000000000002E-3</v>
      </c>
      <c r="RU32">
        <f t="shared" ca="1" si="315"/>
        <v>1048576</v>
      </c>
      <c r="RV32" t="e">
        <f t="shared" ca="1" si="316"/>
        <v>#N/A</v>
      </c>
      <c r="RW32" t="str">
        <f t="shared" ca="1" si="619"/>
        <v/>
      </c>
      <c r="RX32" t="str">
        <f t="shared" ca="1" si="318"/>
        <v/>
      </c>
      <c r="SF32" s="52" t="b">
        <f t="shared" si="162"/>
        <v>0</v>
      </c>
      <c r="SG32" t="b">
        <f>ISNA(MATCH(SF32,SF$1:SF31,0))</f>
        <v>0</v>
      </c>
      <c r="SH32" t="e">
        <f t="shared" ca="1" si="319"/>
        <v>#N/A</v>
      </c>
      <c r="SI32" t="e">
        <f t="shared" ca="1" si="320"/>
        <v>#N/A</v>
      </c>
      <c r="SJ32" t="b">
        <f t="shared" ca="1" si="321"/>
        <v>0</v>
      </c>
      <c r="SK32" t="str">
        <f t="shared" ca="1" si="322"/>
        <v>ÿ</v>
      </c>
      <c r="SL32">
        <f t="shared" ca="1" si="323"/>
        <v>0</v>
      </c>
      <c r="SM32">
        <f t="shared" ca="1" si="324"/>
        <v>0</v>
      </c>
      <c r="SN32" s="54">
        <f t="shared" ca="1" si="325"/>
        <v>3.2000000000000002E-3</v>
      </c>
      <c r="SO32">
        <f t="shared" ca="1" si="326"/>
        <v>1048576</v>
      </c>
      <c r="SP32" t="e">
        <f t="shared" ca="1" si="327"/>
        <v>#N/A</v>
      </c>
      <c r="SQ32" t="str">
        <f t="shared" ca="1" si="620"/>
        <v/>
      </c>
      <c r="SR32" t="str">
        <f t="shared" ca="1" si="329"/>
        <v/>
      </c>
      <c r="SZ32" s="52" t="b">
        <f t="shared" si="163"/>
        <v>0</v>
      </c>
      <c r="TA32" t="b">
        <f>ISNA(MATCH(SZ32,SZ$1:SZ31,0))</f>
        <v>0</v>
      </c>
      <c r="TB32" t="e">
        <f t="shared" ca="1" si="330"/>
        <v>#N/A</v>
      </c>
      <c r="TC32" t="e">
        <f t="shared" ca="1" si="331"/>
        <v>#N/A</v>
      </c>
      <c r="TD32" t="b">
        <f t="shared" ca="1" si="332"/>
        <v>0</v>
      </c>
      <c r="TE32" t="str">
        <f t="shared" ca="1" si="333"/>
        <v>ÿ</v>
      </c>
      <c r="TF32">
        <f t="shared" ca="1" si="334"/>
        <v>0</v>
      </c>
      <c r="TG32">
        <f t="shared" ca="1" si="335"/>
        <v>0</v>
      </c>
      <c r="TH32" s="54">
        <f t="shared" ca="1" si="336"/>
        <v>3.2000000000000002E-3</v>
      </c>
      <c r="TI32">
        <f t="shared" ca="1" si="337"/>
        <v>1048576</v>
      </c>
      <c r="TJ32" t="e">
        <f t="shared" ca="1" si="338"/>
        <v>#N/A</v>
      </c>
      <c r="TK32" t="str">
        <f t="shared" ca="1" si="621"/>
        <v/>
      </c>
      <c r="TL32" t="str">
        <f t="shared" ca="1" si="340"/>
        <v/>
      </c>
      <c r="TT32" s="52" t="b">
        <f t="shared" si="164"/>
        <v>0</v>
      </c>
      <c r="TU32" t="b">
        <f>ISNA(MATCH(TT32,TT$1:TT31,0))</f>
        <v>0</v>
      </c>
      <c r="TV32" t="e">
        <f t="shared" ca="1" si="341"/>
        <v>#N/A</v>
      </c>
      <c r="TW32" t="e">
        <f t="shared" ca="1" si="342"/>
        <v>#N/A</v>
      </c>
      <c r="TX32" t="b">
        <f t="shared" ca="1" si="343"/>
        <v>0</v>
      </c>
      <c r="TY32" t="str">
        <f t="shared" ca="1" si="344"/>
        <v>ÿ</v>
      </c>
      <c r="TZ32">
        <f t="shared" ca="1" si="345"/>
        <v>0</v>
      </c>
      <c r="UA32">
        <f t="shared" ca="1" si="346"/>
        <v>0</v>
      </c>
      <c r="UB32" s="54">
        <f t="shared" ca="1" si="347"/>
        <v>3.2000000000000002E-3</v>
      </c>
      <c r="UC32">
        <f t="shared" ca="1" si="348"/>
        <v>1048576</v>
      </c>
      <c r="UD32" t="e">
        <f t="shared" ca="1" si="349"/>
        <v>#N/A</v>
      </c>
      <c r="UE32" t="str">
        <f t="shared" ca="1" si="622"/>
        <v/>
      </c>
      <c r="UF32" t="str">
        <f t="shared" ca="1" si="351"/>
        <v/>
      </c>
      <c r="UN32" s="52" t="b">
        <f t="shared" si="165"/>
        <v>0</v>
      </c>
      <c r="UO32" t="b">
        <f>ISNA(MATCH(UN32,UN$1:UN31,0))</f>
        <v>0</v>
      </c>
      <c r="UP32" t="e">
        <f t="shared" ca="1" si="352"/>
        <v>#N/A</v>
      </c>
      <c r="UQ32" t="e">
        <f t="shared" ca="1" si="353"/>
        <v>#N/A</v>
      </c>
      <c r="UR32" t="b">
        <f t="shared" ca="1" si="354"/>
        <v>0</v>
      </c>
      <c r="US32" t="str">
        <f t="shared" ca="1" si="355"/>
        <v>ÿ</v>
      </c>
      <c r="UT32">
        <f t="shared" ca="1" si="356"/>
        <v>0</v>
      </c>
      <c r="UU32">
        <f t="shared" ca="1" si="357"/>
        <v>0</v>
      </c>
      <c r="UV32" s="54">
        <f t="shared" ca="1" si="358"/>
        <v>3.2000000000000002E-3</v>
      </c>
      <c r="UW32">
        <f t="shared" ca="1" si="359"/>
        <v>1048576</v>
      </c>
      <c r="UX32" t="e">
        <f t="shared" ca="1" si="360"/>
        <v>#N/A</v>
      </c>
      <c r="UY32" t="str">
        <f t="shared" ca="1" si="623"/>
        <v/>
      </c>
      <c r="UZ32" t="str">
        <f t="shared" ca="1" si="362"/>
        <v/>
      </c>
      <c r="VH32" s="52" t="b">
        <f t="shared" si="166"/>
        <v>0</v>
      </c>
      <c r="VI32" t="b">
        <f>ISNA(MATCH(VH32,VH$1:VH31,0))</f>
        <v>0</v>
      </c>
      <c r="VJ32" t="e">
        <f t="shared" ca="1" si="363"/>
        <v>#N/A</v>
      </c>
      <c r="VK32" t="e">
        <f t="shared" ca="1" si="364"/>
        <v>#N/A</v>
      </c>
      <c r="VL32" t="b">
        <f t="shared" ca="1" si="365"/>
        <v>0</v>
      </c>
      <c r="VM32" t="str">
        <f t="shared" ca="1" si="366"/>
        <v>ÿ</v>
      </c>
      <c r="VN32">
        <f t="shared" ca="1" si="367"/>
        <v>0</v>
      </c>
      <c r="VO32">
        <f t="shared" ca="1" si="368"/>
        <v>0</v>
      </c>
      <c r="VP32" s="54">
        <f t="shared" ca="1" si="369"/>
        <v>3.2000000000000002E-3</v>
      </c>
      <c r="VQ32">
        <f t="shared" ca="1" si="370"/>
        <v>1048576</v>
      </c>
      <c r="VR32" t="e">
        <f t="shared" ca="1" si="371"/>
        <v>#N/A</v>
      </c>
      <c r="VS32" t="str">
        <f t="shared" ca="1" si="624"/>
        <v/>
      </c>
      <c r="VT32" t="str">
        <f t="shared" ca="1" si="373"/>
        <v/>
      </c>
      <c r="WB32" s="52" t="b">
        <f t="shared" si="167"/>
        <v>0</v>
      </c>
      <c r="WC32" t="b">
        <f>ISNA(MATCH(WB32,WB$1:WB31,0))</f>
        <v>0</v>
      </c>
      <c r="WD32" t="e">
        <f t="shared" ca="1" si="374"/>
        <v>#N/A</v>
      </c>
      <c r="WE32" t="e">
        <f t="shared" ca="1" si="375"/>
        <v>#N/A</v>
      </c>
      <c r="WF32" t="b">
        <f t="shared" ca="1" si="376"/>
        <v>0</v>
      </c>
      <c r="WG32" t="str">
        <f t="shared" ca="1" si="377"/>
        <v>ÿ</v>
      </c>
      <c r="WH32">
        <f t="shared" ca="1" si="378"/>
        <v>0</v>
      </c>
      <c r="WI32">
        <f t="shared" ca="1" si="379"/>
        <v>0</v>
      </c>
      <c r="WJ32" s="54">
        <f t="shared" ca="1" si="380"/>
        <v>3.2000000000000002E-3</v>
      </c>
      <c r="WK32">
        <f t="shared" ca="1" si="381"/>
        <v>1048576</v>
      </c>
      <c r="WL32" t="e">
        <f t="shared" ca="1" si="382"/>
        <v>#N/A</v>
      </c>
      <c r="WM32" t="str">
        <f t="shared" ca="1" si="625"/>
        <v/>
      </c>
      <c r="WN32" t="str">
        <f t="shared" ca="1" si="384"/>
        <v/>
      </c>
      <c r="WV32" s="52" t="b">
        <f t="shared" si="168"/>
        <v>0</v>
      </c>
      <c r="WW32" t="b">
        <f>ISNA(MATCH(WV32,WV$1:WV31,0))</f>
        <v>0</v>
      </c>
      <c r="WX32" t="e">
        <f t="shared" ca="1" si="385"/>
        <v>#N/A</v>
      </c>
      <c r="WY32" t="e">
        <f t="shared" ca="1" si="386"/>
        <v>#N/A</v>
      </c>
      <c r="WZ32" t="b">
        <f t="shared" ca="1" si="387"/>
        <v>0</v>
      </c>
      <c r="XA32" t="str">
        <f t="shared" ca="1" si="388"/>
        <v>ÿ</v>
      </c>
      <c r="XB32">
        <f t="shared" ca="1" si="389"/>
        <v>0</v>
      </c>
      <c r="XC32">
        <f t="shared" ca="1" si="390"/>
        <v>0</v>
      </c>
      <c r="XD32" s="54">
        <f t="shared" ca="1" si="391"/>
        <v>3.2000000000000002E-3</v>
      </c>
      <c r="XE32">
        <f t="shared" ca="1" si="392"/>
        <v>1048576</v>
      </c>
      <c r="XF32" t="e">
        <f t="shared" ca="1" si="393"/>
        <v>#N/A</v>
      </c>
      <c r="XG32" t="str">
        <f t="shared" ca="1" si="626"/>
        <v/>
      </c>
      <c r="XH32" t="str">
        <f t="shared" ca="1" si="169"/>
        <v/>
      </c>
    </row>
    <row r="33" spans="1:632" x14ac:dyDescent="0.3">
      <c r="A33">
        <f t="shared" ca="1" si="170"/>
        <v>23</v>
      </c>
      <c r="J33" s="6" t="str">
        <f>IF('Analyse Plan de Gamme'!$N33=0,N_D,'Analyse Plan de Gamme'!$N33)</f>
        <v xml:space="preserve"> ... </v>
      </c>
      <c r="K33" t="b">
        <f>ISNA(MATCH(J33,J$1:J32,0))</f>
        <v>0</v>
      </c>
      <c r="L33" t="e">
        <f t="shared" ca="1" si="416"/>
        <v>#N/A</v>
      </c>
      <c r="M33" t="e">
        <f t="shared" ca="1" si="417"/>
        <v>#N/A</v>
      </c>
      <c r="N33" t="b">
        <f t="shared" ca="1" si="418"/>
        <v>0</v>
      </c>
      <c r="O33" t="str">
        <f t="shared" ca="1" si="419"/>
        <v>ÿ</v>
      </c>
      <c r="P33">
        <f t="shared" ca="1" si="420"/>
        <v>1048576</v>
      </c>
      <c r="Q33" t="e">
        <f t="shared" ca="1" si="421"/>
        <v>#N/A</v>
      </c>
      <c r="R33" s="4" t="str">
        <f t="shared" ca="1" si="422"/>
        <v/>
      </c>
      <c r="T33" s="6" t="str">
        <f>IF('Analyse Plan de Gamme'!$P33=0,N_D,'Analyse Plan de Gamme'!$P33)</f>
        <v xml:space="preserve"> ... </v>
      </c>
      <c r="U33" t="b">
        <f>ISNA(MATCH(T33,T$1:T32,0))</f>
        <v>0</v>
      </c>
      <c r="V33" t="e">
        <f t="shared" ca="1" si="423"/>
        <v>#N/A</v>
      </c>
      <c r="W33" t="e">
        <f t="shared" ca="1" si="424"/>
        <v>#N/A</v>
      </c>
      <c r="X33" t="b">
        <f t="shared" ca="1" si="425"/>
        <v>0</v>
      </c>
      <c r="Y33" t="str">
        <f t="shared" ca="1" si="426"/>
        <v>ÿ</v>
      </c>
      <c r="Z33">
        <f t="shared" ca="1" si="427"/>
        <v>1048576</v>
      </c>
      <c r="AA33" t="e">
        <f t="shared" ca="1" si="428"/>
        <v>#N/A</v>
      </c>
      <c r="AB33" s="4" t="str">
        <f t="shared" ca="1" si="429"/>
        <v/>
      </c>
      <c r="AD33" s="6" t="str">
        <f>IF('Analyse Plan de Gamme'!$W33=0,N_D,'Analyse Plan de Gamme'!$W33)</f>
        <v xml:space="preserve"> ... </v>
      </c>
      <c r="AE33" t="b">
        <f>ISNA(MATCH(AD33,AD$1:AD32,0))</f>
        <v>0</v>
      </c>
      <c r="AF33" t="e">
        <f t="shared" ca="1" si="430"/>
        <v>#N/A</v>
      </c>
      <c r="AG33" t="e">
        <f t="shared" ca="1" si="431"/>
        <v>#N/A</v>
      </c>
      <c r="AH33" t="b">
        <f t="shared" ca="1" si="432"/>
        <v>0</v>
      </c>
      <c r="AI33" t="str">
        <f t="shared" ca="1" si="433"/>
        <v>ÿ</v>
      </c>
      <c r="AJ33">
        <f t="shared" ca="1" si="434"/>
        <v>1048576</v>
      </c>
      <c r="AK33" t="e">
        <f t="shared" ca="1" si="435"/>
        <v>#N/A</v>
      </c>
      <c r="AL33" s="4" t="str">
        <f t="shared" ca="1" si="436"/>
        <v/>
      </c>
      <c r="AN33" s="6" t="str">
        <f>IF('Analyse Plan de Gamme'!$AH33=0,N_D,'Analyse Plan de Gamme'!$AH33)</f>
        <v xml:space="preserve"> ... </v>
      </c>
      <c r="AO33" t="b">
        <f>ISNA(MATCH(AN33,AN$1:AN32,0))</f>
        <v>0</v>
      </c>
      <c r="AP33" t="e">
        <f t="shared" ca="1" si="437"/>
        <v>#N/A</v>
      </c>
      <c r="AQ33" t="e">
        <f t="shared" ca="1" si="438"/>
        <v>#N/A</v>
      </c>
      <c r="AR33" t="b">
        <f t="shared" ca="1" si="439"/>
        <v>0</v>
      </c>
      <c r="AS33" t="str">
        <f t="shared" ca="1" si="440"/>
        <v>ÿ</v>
      </c>
      <c r="AT33">
        <f t="shared" ca="1" si="441"/>
        <v>1048576</v>
      </c>
      <c r="AU33" t="e">
        <f t="shared" ca="1" si="442"/>
        <v>#N/A</v>
      </c>
      <c r="AV33" s="4" t="str">
        <f t="shared" ca="1" si="443"/>
        <v/>
      </c>
      <c r="AX33" s="6" t="str">
        <f>IF('Analyse Plan de Gamme'!$AT33=0,N_D,'Analyse Plan de Gamme'!$AT33)</f>
        <v xml:space="preserve"> ... </v>
      </c>
      <c r="AY33" t="b">
        <f>ISNA(MATCH(AX33,AX$1:AX32,0))</f>
        <v>0</v>
      </c>
      <c r="AZ33" t="e">
        <f t="shared" ca="1" si="444"/>
        <v>#N/A</v>
      </c>
      <c r="BA33" t="e">
        <f t="shared" ca="1" si="445"/>
        <v>#N/A</v>
      </c>
      <c r="BB33" t="b">
        <f t="shared" ca="1" si="446"/>
        <v>0</v>
      </c>
      <c r="BC33" t="str">
        <f t="shared" ca="1" si="447"/>
        <v>ÿ</v>
      </c>
      <c r="BD33">
        <f t="shared" ca="1" si="448"/>
        <v>1048576</v>
      </c>
      <c r="BE33" t="e">
        <f t="shared" ca="1" si="449"/>
        <v>#N/A</v>
      </c>
      <c r="BF33" s="4" t="str">
        <f t="shared" ca="1" si="450"/>
        <v/>
      </c>
      <c r="BH33" s="6" t="str">
        <f>IF('Analyse Plan de Gamme'!$BF33=0,N_D,'Analyse Plan de Gamme'!$BF33)</f>
        <v xml:space="preserve"> ... </v>
      </c>
      <c r="BI33" t="b">
        <f>ISNA(MATCH(BH33,BH$1:BH32,0))</f>
        <v>0</v>
      </c>
      <c r="BJ33">
        <f t="shared" ca="1" si="451"/>
        <v>125</v>
      </c>
      <c r="BK33" t="str">
        <f t="shared" ca="1" si="452"/>
        <v>L125C61:L1048576C61</v>
      </c>
      <c r="BL33" t="b">
        <f t="shared" ca="1" si="453"/>
        <v>1</v>
      </c>
      <c r="BM33" t="str">
        <f t="shared" ca="1" si="454"/>
        <v>15X100</v>
      </c>
      <c r="BN33">
        <f t="shared" ca="1" si="455"/>
        <v>6</v>
      </c>
      <c r="BO33">
        <f t="shared" ca="1" si="456"/>
        <v>22</v>
      </c>
      <c r="BP33" s="4" t="str">
        <f t="shared" ca="1" si="457"/>
        <v>30X30</v>
      </c>
      <c r="BR33" s="6" t="str">
        <f>IF('Analyse Plan de Gamme'!$BG33=0,N_D,'Analyse Plan de Gamme'!$BG33)</f>
        <v xml:space="preserve"> ... </v>
      </c>
      <c r="BS33" t="b">
        <f>ISNA(MATCH(BR33,BR$1:BR32,0))</f>
        <v>0</v>
      </c>
      <c r="BT33" t="e">
        <f t="shared" ca="1" si="458"/>
        <v>#N/A</v>
      </c>
      <c r="BU33" t="e">
        <f t="shared" ca="1" si="459"/>
        <v>#N/A</v>
      </c>
      <c r="BV33" t="b">
        <f t="shared" ca="1" si="460"/>
        <v>0</v>
      </c>
      <c r="BW33" t="str">
        <f t="shared" ca="1" si="461"/>
        <v>ÿ</v>
      </c>
      <c r="BX33">
        <f t="shared" ca="1" si="462"/>
        <v>1048576</v>
      </c>
      <c r="BY33" t="e">
        <f t="shared" ca="1" si="463"/>
        <v>#N/A</v>
      </c>
      <c r="BZ33" s="4" t="str">
        <f t="shared" ca="1" si="464"/>
        <v/>
      </c>
      <c r="CB33" s="6" t="str">
        <f>IF('Analyse Plan de Gamme'!$BH33=0,N_D,'Analyse Plan de Gamme'!$BH33)</f>
        <v xml:space="preserve"> ... </v>
      </c>
      <c r="CC33" t="b">
        <f>ISNA(MATCH(CB33,CB$1:CB32,0))</f>
        <v>0</v>
      </c>
      <c r="CD33" t="e">
        <f t="shared" ca="1" si="465"/>
        <v>#N/A</v>
      </c>
      <c r="CE33" t="e">
        <f t="shared" ca="1" si="466"/>
        <v>#N/A</v>
      </c>
      <c r="CF33" t="b">
        <f t="shared" ca="1" si="467"/>
        <v>0</v>
      </c>
      <c r="CG33" t="str">
        <f t="shared" ca="1" si="468"/>
        <v>ÿ</v>
      </c>
      <c r="CH33">
        <f t="shared" ca="1" si="469"/>
        <v>1048576</v>
      </c>
      <c r="CI33" t="e">
        <f t="shared" ca="1" si="470"/>
        <v>#N/A</v>
      </c>
      <c r="CJ33" s="4" t="str">
        <f t="shared" ca="1" si="471"/>
        <v/>
      </c>
      <c r="CL33" s="6" t="str">
        <f>IF('Analyse Plan de Gamme'!$BJ33=0,N_D,'Analyse Plan de Gamme'!$BJ33)</f>
        <v xml:space="preserve"> ... </v>
      </c>
      <c r="CM33" t="b">
        <f>ISNA(MATCH(CL33,CL$1:CL32,0))</f>
        <v>0</v>
      </c>
      <c r="CN33" t="e">
        <f t="shared" ca="1" si="472"/>
        <v>#N/A</v>
      </c>
      <c r="CO33" t="e">
        <f t="shared" ca="1" si="473"/>
        <v>#N/A</v>
      </c>
      <c r="CP33" t="b">
        <f t="shared" ca="1" si="474"/>
        <v>0</v>
      </c>
      <c r="CQ33" t="str">
        <f t="shared" ca="1" si="475"/>
        <v>ÿ</v>
      </c>
      <c r="CR33">
        <f t="shared" ca="1" si="476"/>
        <v>1048576</v>
      </c>
      <c r="CS33" t="e">
        <f t="shared" ca="1" si="477"/>
        <v>#N/A</v>
      </c>
      <c r="CT33" s="4" t="str">
        <f t="shared" ca="1" si="478"/>
        <v/>
      </c>
      <c r="CV33" s="6" t="str">
        <f>IF('Analyse Plan de Gamme'!$BK33=0,N_D,'Analyse Plan de Gamme'!$BK33)</f>
        <v xml:space="preserve"> ... </v>
      </c>
      <c r="CW33" t="b">
        <f>ISNA(MATCH(CV33,CV$1:CV32,0))</f>
        <v>0</v>
      </c>
      <c r="CX33" t="e">
        <f t="shared" ca="1" si="479"/>
        <v>#N/A</v>
      </c>
      <c r="CY33" t="e">
        <f t="shared" ca="1" si="480"/>
        <v>#N/A</v>
      </c>
      <c r="CZ33" t="b">
        <f t="shared" ca="1" si="481"/>
        <v>0</v>
      </c>
      <c r="DA33" t="str">
        <f t="shared" ca="1" si="482"/>
        <v>ÿ</v>
      </c>
      <c r="DB33">
        <f t="shared" ca="1" si="483"/>
        <v>1048576</v>
      </c>
      <c r="DC33" t="e">
        <f t="shared" ca="1" si="484"/>
        <v>#N/A</v>
      </c>
      <c r="DD33" s="4" t="str">
        <f t="shared" ca="1" si="485"/>
        <v/>
      </c>
      <c r="DF33" s="6" t="str">
        <f>IF('Analyse Plan de Gamme'!$BL33=0,N_D,'Analyse Plan de Gamme'!$BL33)</f>
        <v xml:space="preserve"> ... </v>
      </c>
      <c r="DG33" t="b">
        <f>ISNA(MATCH(DF33,DF$1:DF32,0))</f>
        <v>0</v>
      </c>
      <c r="DH33" t="e">
        <f t="shared" ca="1" si="486"/>
        <v>#N/A</v>
      </c>
      <c r="DI33" t="e">
        <f t="shared" ca="1" si="487"/>
        <v>#N/A</v>
      </c>
      <c r="DJ33" t="b">
        <f t="shared" ca="1" si="488"/>
        <v>0</v>
      </c>
      <c r="DK33" t="str">
        <f t="shared" ca="1" si="489"/>
        <v>ÿ</v>
      </c>
      <c r="DL33">
        <f t="shared" ca="1" si="490"/>
        <v>1048576</v>
      </c>
      <c r="DM33" t="e">
        <f t="shared" ca="1" si="491"/>
        <v>#N/A</v>
      </c>
      <c r="DN33" s="4" t="str">
        <f t="shared" ca="1" si="492"/>
        <v/>
      </c>
      <c r="DP33" s="43">
        <f>'Analyse Plan de Gamme'!$BM33</f>
        <v>0</v>
      </c>
      <c r="DQ33" t="b">
        <f>ISNA(MATCH(DP33,DP$1:DP32,0))</f>
        <v>0</v>
      </c>
      <c r="DR33" t="e">
        <f t="shared" ca="1" si="493"/>
        <v>#N/A</v>
      </c>
      <c r="DS33" t="e">
        <f t="shared" ca="1" si="494"/>
        <v>#N/A</v>
      </c>
      <c r="DT33" t="b">
        <f t="shared" ca="1" si="495"/>
        <v>0</v>
      </c>
      <c r="DU33" t="str">
        <f t="shared" ca="1" si="496"/>
        <v>ÿ</v>
      </c>
      <c r="DV33">
        <f t="shared" ca="1" si="497"/>
        <v>1048576</v>
      </c>
      <c r="DW33" t="e">
        <f t="shared" ca="1" si="498"/>
        <v>#N/A</v>
      </c>
      <c r="DX33" s="4" t="str">
        <f t="shared" ca="1" si="499"/>
        <v/>
      </c>
      <c r="DZ33" s="6" t="str">
        <f>IF('Analyse Plan de Gamme'!$BO33=0,N_D,'Analyse Plan de Gamme'!$BO33)</f>
        <v xml:space="preserve"> ... </v>
      </c>
      <c r="EA33" t="b">
        <f>ISNA(MATCH(DZ33,DZ$1:DZ32,0))</f>
        <v>0</v>
      </c>
      <c r="EB33" t="e">
        <f t="shared" ca="1" si="500"/>
        <v>#N/A</v>
      </c>
      <c r="EC33" t="e">
        <f t="shared" ca="1" si="501"/>
        <v>#N/A</v>
      </c>
      <c r="ED33" t="b">
        <f t="shared" ca="1" si="502"/>
        <v>0</v>
      </c>
      <c r="EE33" t="str">
        <f t="shared" ca="1" si="503"/>
        <v>ÿ</v>
      </c>
      <c r="EF33">
        <f t="shared" ca="1" si="504"/>
        <v>1048576</v>
      </c>
      <c r="EG33" t="e">
        <f t="shared" ca="1" si="505"/>
        <v>#N/A</v>
      </c>
      <c r="EH33" s="4" t="str">
        <f t="shared" ca="1" si="506"/>
        <v/>
      </c>
      <c r="EJ33" s="6" t="str">
        <f>IF('Analyse Plan de Gamme'!$BP33=0,N_D,'Analyse Plan de Gamme'!$BP33)</f>
        <v xml:space="preserve"> ... </v>
      </c>
      <c r="EK33" t="b">
        <f>ISNA(MATCH(EJ33,EJ$1:EJ32,0))</f>
        <v>0</v>
      </c>
      <c r="EL33" t="e">
        <f t="shared" ca="1" si="507"/>
        <v>#N/A</v>
      </c>
      <c r="EM33" t="e">
        <f t="shared" ca="1" si="508"/>
        <v>#N/A</v>
      </c>
      <c r="EN33" t="b">
        <f t="shared" ca="1" si="509"/>
        <v>0</v>
      </c>
      <c r="EO33" t="str">
        <f t="shared" ca="1" si="510"/>
        <v>ÿ</v>
      </c>
      <c r="EP33">
        <f t="shared" ca="1" si="511"/>
        <v>1048576</v>
      </c>
      <c r="EQ33" t="e">
        <f t="shared" ca="1" si="512"/>
        <v>#N/A</v>
      </c>
      <c r="ER33" s="4" t="str">
        <f t="shared" ca="1" si="513"/>
        <v/>
      </c>
      <c r="ET33" s="6" t="str">
        <f>IF('Analyse Plan de Gamme'!$BQ33=0,N_D,'Analyse Plan de Gamme'!$BQ33)</f>
        <v xml:space="preserve"> ... </v>
      </c>
      <c r="EU33" t="b">
        <f>ISNA(MATCH(ET33,ET$1:ET32,0))</f>
        <v>0</v>
      </c>
      <c r="EV33" t="e">
        <f t="shared" ca="1" si="514"/>
        <v>#N/A</v>
      </c>
      <c r="EW33" t="e">
        <f t="shared" ca="1" si="515"/>
        <v>#N/A</v>
      </c>
      <c r="EX33" t="b">
        <f t="shared" ca="1" si="516"/>
        <v>0</v>
      </c>
      <c r="EY33" t="str">
        <f t="shared" ca="1" si="517"/>
        <v>ÿ</v>
      </c>
      <c r="EZ33">
        <f t="shared" ca="1" si="518"/>
        <v>1048576</v>
      </c>
      <c r="FA33" t="e">
        <f t="shared" ca="1" si="519"/>
        <v>#N/A</v>
      </c>
      <c r="FB33" s="4" t="str">
        <f t="shared" ca="1" si="520"/>
        <v/>
      </c>
      <c r="FD33" s="6" t="str">
        <f>IF('Analyse Plan de Gamme'!$BR33=0,N_D,'Analyse Plan de Gamme'!$BR33)</f>
        <v xml:space="preserve"> ... </v>
      </c>
      <c r="FE33" t="b">
        <f>ISNA(MATCH(FD33,FD$1:FD32,0))</f>
        <v>0</v>
      </c>
      <c r="FF33" t="e">
        <f t="shared" ca="1" si="521"/>
        <v>#N/A</v>
      </c>
      <c r="FG33" t="e">
        <f t="shared" ca="1" si="522"/>
        <v>#N/A</v>
      </c>
      <c r="FH33" t="b">
        <f t="shared" ca="1" si="523"/>
        <v>0</v>
      </c>
      <c r="FI33" t="str">
        <f t="shared" ca="1" si="524"/>
        <v>ÿ</v>
      </c>
      <c r="FJ33">
        <f t="shared" ca="1" si="525"/>
        <v>1048576</v>
      </c>
      <c r="FK33" t="e">
        <f t="shared" ca="1" si="526"/>
        <v>#N/A</v>
      </c>
      <c r="FL33" s="4" t="str">
        <f t="shared" ca="1" si="527"/>
        <v/>
      </c>
      <c r="FN33" s="6" t="str">
        <f>IF('Analyse Plan de Gamme'!$BT33=0,N_D,'Analyse Plan de Gamme'!$BT33)</f>
        <v xml:space="preserve"> ... </v>
      </c>
      <c r="FO33" t="b">
        <f>ISNA(MATCH(FN33,FN$1:FN32,0))</f>
        <v>0</v>
      </c>
      <c r="FP33" t="e">
        <f t="shared" ca="1" si="528"/>
        <v>#N/A</v>
      </c>
      <c r="FQ33" t="e">
        <f t="shared" ca="1" si="529"/>
        <v>#N/A</v>
      </c>
      <c r="FR33" t="b">
        <f t="shared" ca="1" si="530"/>
        <v>0</v>
      </c>
      <c r="FS33" t="str">
        <f t="shared" ca="1" si="531"/>
        <v>ÿ</v>
      </c>
      <c r="FT33">
        <f t="shared" ca="1" si="532"/>
        <v>1048576</v>
      </c>
      <c r="FU33" t="e">
        <f t="shared" ca="1" si="533"/>
        <v>#N/A</v>
      </c>
      <c r="FV33" s="4" t="str">
        <f t="shared" ca="1" si="534"/>
        <v/>
      </c>
      <c r="FX33" s="6" t="str">
        <f>IF('Analyse Plan de Gamme'!$BU33=0,N_D,'Analyse Plan de Gamme'!$BU33)</f>
        <v xml:space="preserve"> ... </v>
      </c>
      <c r="FY33" t="b">
        <f>ISNA(MATCH(FX33,FX$1:FX32,0))</f>
        <v>0</v>
      </c>
      <c r="FZ33" t="e">
        <f t="shared" ca="1" si="535"/>
        <v>#N/A</v>
      </c>
      <c r="GA33" t="e">
        <f t="shared" ca="1" si="536"/>
        <v>#N/A</v>
      </c>
      <c r="GB33" t="b">
        <f t="shared" ca="1" si="537"/>
        <v>0</v>
      </c>
      <c r="GC33" t="str">
        <f t="shared" ca="1" si="538"/>
        <v>ÿ</v>
      </c>
      <c r="GD33">
        <f t="shared" ca="1" si="539"/>
        <v>1048576</v>
      </c>
      <c r="GE33" t="e">
        <f t="shared" ca="1" si="540"/>
        <v>#N/A</v>
      </c>
      <c r="GF33" s="4" t="str">
        <f t="shared" ca="1" si="541"/>
        <v/>
      </c>
      <c r="GH33" s="6" t="str">
        <f>IF('Analyse Plan de Gamme'!$BW33=0,N_D,'Analyse Plan de Gamme'!$BW33)</f>
        <v xml:space="preserve"> ... </v>
      </c>
      <c r="GI33" t="b">
        <f>ISNA(MATCH(GH33,GH$1:GH32,0))</f>
        <v>0</v>
      </c>
      <c r="GJ33" t="e">
        <f t="shared" ca="1" si="542"/>
        <v>#N/A</v>
      </c>
      <c r="GK33" t="e">
        <f t="shared" ca="1" si="543"/>
        <v>#N/A</v>
      </c>
      <c r="GL33" t="b">
        <f t="shared" ca="1" si="544"/>
        <v>0</v>
      </c>
      <c r="GM33" t="str">
        <f t="shared" ca="1" si="545"/>
        <v>ÿ</v>
      </c>
      <c r="GN33">
        <f t="shared" ca="1" si="546"/>
        <v>1048576</v>
      </c>
      <c r="GO33" t="e">
        <f t="shared" ca="1" si="547"/>
        <v>#N/A</v>
      </c>
      <c r="GP33" s="4" t="str">
        <f t="shared" ca="1" si="548"/>
        <v/>
      </c>
      <c r="GR33" s="6" t="str">
        <f>IF('Analyse Plan de Gamme'!$BX33=0,N_D,'Analyse Plan de Gamme'!$BX33)</f>
        <v xml:space="preserve"> ... </v>
      </c>
      <c r="GS33" t="b">
        <f>ISNA(MATCH(GR33,GR$1:GR32,0))</f>
        <v>0</v>
      </c>
      <c r="GT33" t="e">
        <f t="shared" ca="1" si="549"/>
        <v>#N/A</v>
      </c>
      <c r="GU33" t="e">
        <f t="shared" ca="1" si="550"/>
        <v>#N/A</v>
      </c>
      <c r="GV33" t="b">
        <f t="shared" ca="1" si="551"/>
        <v>0</v>
      </c>
      <c r="GW33" t="str">
        <f t="shared" ca="1" si="552"/>
        <v>ÿ</v>
      </c>
      <c r="GX33">
        <f t="shared" ca="1" si="553"/>
        <v>1048576</v>
      </c>
      <c r="GY33" t="e">
        <f t="shared" ca="1" si="554"/>
        <v>#N/A</v>
      </c>
      <c r="GZ33" s="4" t="str">
        <f t="shared" ca="1" si="555"/>
        <v/>
      </c>
      <c r="HG33" s="44">
        <f>'Analyse Plan de Gamme'!$K33</f>
        <v>0</v>
      </c>
      <c r="HH33" s="44">
        <f>'Analyse Plan de Gamme'!$L33</f>
        <v>0</v>
      </c>
      <c r="HI33" s="50">
        <f t="shared" si="395"/>
        <v>1.1500000000000004</v>
      </c>
      <c r="HK33" t="b">
        <f>ABS('Analyse Plan de Gamme'!$C33)&gt;1</f>
        <v>0</v>
      </c>
      <c r="HL33" s="43">
        <f t="shared" ca="1" si="192"/>
        <v>3.3E-3</v>
      </c>
      <c r="HM33" t="b">
        <f ca="1">AND(ISNA(MATCH(HL33,HL$1:HL32,0)),HL33&gt;1,$HK33)</f>
        <v>0</v>
      </c>
      <c r="HN33" t="e">
        <f t="shared" ca="1" si="556"/>
        <v>#N/A</v>
      </c>
      <c r="HO33" t="e">
        <f t="shared" ca="1" si="557"/>
        <v>#N/A</v>
      </c>
      <c r="HP33" t="b">
        <f t="shared" ca="1" si="558"/>
        <v>0</v>
      </c>
      <c r="HQ33" t="str">
        <f t="shared" ca="1" si="559"/>
        <v>ÿ</v>
      </c>
      <c r="HR33">
        <f t="shared" ca="1" si="560"/>
        <v>1048576</v>
      </c>
      <c r="HS33" t="e">
        <f t="shared" ca="1" si="561"/>
        <v>#N/A</v>
      </c>
      <c r="HT33" s="4" t="str">
        <f t="shared" ca="1" si="562"/>
        <v/>
      </c>
      <c r="HU33">
        <f ca="1">SUM($HT$10:$HT33)</f>
        <v>3926000.0154999997</v>
      </c>
      <c r="HV33" s="45">
        <f t="shared" ca="1" si="196"/>
        <v>1</v>
      </c>
      <c r="HW33" t="b">
        <f t="shared" ca="1" si="396"/>
        <v>0</v>
      </c>
      <c r="HX33" t="b">
        <f t="shared" ca="1" si="197"/>
        <v>0</v>
      </c>
      <c r="ID33" s="60" t="b">
        <f>IF($HK33,'Analyse Plan de Gamme'!$K33)</f>
        <v>0</v>
      </c>
      <c r="IE33" t="b">
        <f>IF($HK33,'Analyse Plan de Gamme'!$L33)</f>
        <v>0</v>
      </c>
      <c r="IF33" s="52" t="b">
        <f t="shared" si="563"/>
        <v>0</v>
      </c>
      <c r="IG33" t="b">
        <f>ISNA(MATCH(IF33,IF$1:IF32,0))</f>
        <v>0</v>
      </c>
      <c r="IH33" t="e">
        <f t="shared" ca="1" si="564"/>
        <v>#N/A</v>
      </c>
      <c r="II33" t="e">
        <f t="shared" ca="1" si="565"/>
        <v>#N/A</v>
      </c>
      <c r="IJ33" t="b">
        <f t="shared" ca="1" si="566"/>
        <v>0</v>
      </c>
      <c r="IK33" t="str">
        <f t="shared" ca="1" si="567"/>
        <v>ÿ</v>
      </c>
      <c r="IL33">
        <f t="shared" ca="1" si="568"/>
        <v>0</v>
      </c>
      <c r="IM33">
        <f t="shared" ca="1" si="569"/>
        <v>0</v>
      </c>
      <c r="IN33" s="54">
        <f t="shared" ca="1" si="570"/>
        <v>3.3E-3</v>
      </c>
      <c r="IO33">
        <f t="shared" ca="1" si="571"/>
        <v>1048576</v>
      </c>
      <c r="IP33" t="e">
        <f t="shared" ca="1" si="572"/>
        <v>#N/A</v>
      </c>
      <c r="IQ33" t="str">
        <f t="shared" ca="1" si="573"/>
        <v/>
      </c>
      <c r="IR33" t="str">
        <f t="shared" ca="1" si="574"/>
        <v/>
      </c>
      <c r="IZ33" s="52" t="b">
        <f t="shared" si="575"/>
        <v>0</v>
      </c>
      <c r="JA33" t="b">
        <f>ISNA(MATCH(IZ33,IZ$1:IZ32,0))</f>
        <v>0</v>
      </c>
      <c r="JB33" t="e">
        <f t="shared" ca="1" si="576"/>
        <v>#N/A</v>
      </c>
      <c r="JC33" t="e">
        <f t="shared" ca="1" si="577"/>
        <v>#N/A</v>
      </c>
      <c r="JD33" t="b">
        <f t="shared" ca="1" si="578"/>
        <v>0</v>
      </c>
      <c r="JE33" t="str">
        <f t="shared" ca="1" si="579"/>
        <v>ÿ</v>
      </c>
      <c r="JF33">
        <f t="shared" ca="1" si="580"/>
        <v>0</v>
      </c>
      <c r="JG33">
        <f t="shared" ca="1" si="581"/>
        <v>0</v>
      </c>
      <c r="JH33" s="54">
        <f t="shared" ca="1" si="582"/>
        <v>3.3E-3</v>
      </c>
      <c r="JI33">
        <f t="shared" ca="1" si="583"/>
        <v>1048576</v>
      </c>
      <c r="JJ33" t="e">
        <f t="shared" ca="1" si="584"/>
        <v>#N/A</v>
      </c>
      <c r="JK33" t="str">
        <f t="shared" ca="1" si="585"/>
        <v/>
      </c>
      <c r="JL33" t="str">
        <f t="shared" ca="1" si="586"/>
        <v/>
      </c>
      <c r="JT33" s="52" t="b">
        <f t="shared" si="587"/>
        <v>0</v>
      </c>
      <c r="JU33" t="b">
        <f>ISNA(MATCH(JT33,JT$1:JT32,0))</f>
        <v>0</v>
      </c>
      <c r="JV33" t="e">
        <f t="shared" ca="1" si="588"/>
        <v>#N/A</v>
      </c>
      <c r="JW33" t="e">
        <f t="shared" ca="1" si="589"/>
        <v>#N/A</v>
      </c>
      <c r="JX33" t="b">
        <f t="shared" ca="1" si="590"/>
        <v>0</v>
      </c>
      <c r="JY33" t="str">
        <f t="shared" ca="1" si="591"/>
        <v>ÿ</v>
      </c>
      <c r="JZ33">
        <f t="shared" ca="1" si="592"/>
        <v>0</v>
      </c>
      <c r="KA33">
        <f t="shared" ca="1" si="593"/>
        <v>0</v>
      </c>
      <c r="KB33" s="54">
        <f t="shared" ca="1" si="594"/>
        <v>3.3E-3</v>
      </c>
      <c r="KC33">
        <f t="shared" ca="1" si="595"/>
        <v>1048576</v>
      </c>
      <c r="KD33" t="e">
        <f t="shared" ca="1" si="596"/>
        <v>#N/A</v>
      </c>
      <c r="KE33" t="str">
        <f t="shared" ca="1" si="597"/>
        <v/>
      </c>
      <c r="KF33" t="str">
        <f t="shared" ca="1" si="598"/>
        <v/>
      </c>
      <c r="KN33" s="52" t="b">
        <f t="shared" si="599"/>
        <v>0</v>
      </c>
      <c r="KO33" t="b">
        <f>ISNA(MATCH(KN33,KN$1:KN32,0))</f>
        <v>0</v>
      </c>
      <c r="KP33" t="e">
        <f t="shared" ca="1" si="600"/>
        <v>#N/A</v>
      </c>
      <c r="KQ33" t="e">
        <f t="shared" ca="1" si="601"/>
        <v>#N/A</v>
      </c>
      <c r="KR33" t="b">
        <f t="shared" ca="1" si="602"/>
        <v>0</v>
      </c>
      <c r="KS33" t="str">
        <f t="shared" ca="1" si="603"/>
        <v>ÿ</v>
      </c>
      <c r="KT33">
        <f t="shared" ca="1" si="604"/>
        <v>0</v>
      </c>
      <c r="KU33">
        <f t="shared" ca="1" si="605"/>
        <v>0</v>
      </c>
      <c r="KV33" s="54">
        <f t="shared" ca="1" si="606"/>
        <v>3.3E-3</v>
      </c>
      <c r="KW33">
        <f t="shared" ca="1" si="607"/>
        <v>1048576</v>
      </c>
      <c r="KX33" t="e">
        <f t="shared" ca="1" si="608"/>
        <v>#N/A</v>
      </c>
      <c r="KY33" t="str">
        <f t="shared" ca="1" si="609"/>
        <v/>
      </c>
      <c r="KZ33" t="str">
        <f t="shared" ca="1" si="610"/>
        <v/>
      </c>
      <c r="LH33" s="52" t="b">
        <f t="shared" si="219"/>
        <v>0</v>
      </c>
      <c r="LI33" t="b">
        <f>ISNA(MATCH(LH33,LH$1:LH32,0))</f>
        <v>0</v>
      </c>
      <c r="LJ33" t="e">
        <f t="shared" ca="1" si="220"/>
        <v>#N/A</v>
      </c>
      <c r="LK33" t="e">
        <f t="shared" ca="1" si="221"/>
        <v>#N/A</v>
      </c>
      <c r="LL33" t="b">
        <f t="shared" ca="1" si="222"/>
        <v>0</v>
      </c>
      <c r="LM33" t="str">
        <f t="shared" ca="1" si="223"/>
        <v>ÿ</v>
      </c>
      <c r="LN33">
        <f t="shared" ca="1" si="224"/>
        <v>0</v>
      </c>
      <c r="LO33">
        <f t="shared" ca="1" si="225"/>
        <v>0</v>
      </c>
      <c r="LP33" s="54">
        <f t="shared" ca="1" si="226"/>
        <v>3.3E-3</v>
      </c>
      <c r="LQ33">
        <f t="shared" ca="1" si="227"/>
        <v>1048576</v>
      </c>
      <c r="LR33" t="e">
        <f t="shared" ca="1" si="228"/>
        <v>#N/A</v>
      </c>
      <c r="LS33" t="str">
        <f t="shared" ca="1" si="611"/>
        <v/>
      </c>
      <c r="LT33" t="str">
        <f t="shared" ca="1" si="230"/>
        <v/>
      </c>
      <c r="MB33" s="52" t="b">
        <f t="shared" si="154"/>
        <v>0</v>
      </c>
      <c r="MC33" t="b">
        <f>ISNA(MATCH(MB33,MB$1:MB32,0))</f>
        <v>0</v>
      </c>
      <c r="MD33" t="e">
        <f t="shared" ca="1" si="231"/>
        <v>#N/A</v>
      </c>
      <c r="ME33" t="e">
        <f t="shared" ca="1" si="232"/>
        <v>#N/A</v>
      </c>
      <c r="MF33" t="b">
        <f t="shared" ca="1" si="233"/>
        <v>0</v>
      </c>
      <c r="MG33" t="str">
        <f t="shared" ca="1" si="234"/>
        <v>ÿ</v>
      </c>
      <c r="MH33">
        <f t="shared" ca="1" si="235"/>
        <v>0</v>
      </c>
      <c r="MI33">
        <f t="shared" ca="1" si="236"/>
        <v>0</v>
      </c>
      <c r="MJ33" s="54">
        <f t="shared" ca="1" si="237"/>
        <v>3.3E-3</v>
      </c>
      <c r="MK33">
        <f t="shared" ca="1" si="238"/>
        <v>1048576</v>
      </c>
      <c r="ML33" t="e">
        <f t="shared" ca="1" si="239"/>
        <v>#N/A</v>
      </c>
      <c r="MM33" t="str">
        <f t="shared" ca="1" si="612"/>
        <v/>
      </c>
      <c r="MN33" t="str">
        <f t="shared" ca="1" si="241"/>
        <v/>
      </c>
      <c r="MV33" s="52" t="b">
        <f t="shared" si="155"/>
        <v>0</v>
      </c>
      <c r="MW33" t="b">
        <f>ISNA(MATCH(MV33,MV$1:MV32,0))</f>
        <v>0</v>
      </c>
      <c r="MX33" t="e">
        <f t="shared" ca="1" si="242"/>
        <v>#N/A</v>
      </c>
      <c r="MY33" t="e">
        <f t="shared" ca="1" si="243"/>
        <v>#N/A</v>
      </c>
      <c r="MZ33" t="b">
        <f t="shared" ca="1" si="244"/>
        <v>0</v>
      </c>
      <c r="NA33" t="str">
        <f t="shared" ca="1" si="245"/>
        <v>ÿ</v>
      </c>
      <c r="NB33">
        <f t="shared" ca="1" si="246"/>
        <v>0</v>
      </c>
      <c r="NC33">
        <f t="shared" ca="1" si="247"/>
        <v>0</v>
      </c>
      <c r="ND33" s="54">
        <f t="shared" ca="1" si="248"/>
        <v>3.3E-3</v>
      </c>
      <c r="NE33">
        <f t="shared" ca="1" si="249"/>
        <v>1048576</v>
      </c>
      <c r="NF33" t="e">
        <f t="shared" ca="1" si="250"/>
        <v>#N/A</v>
      </c>
      <c r="NG33" t="str">
        <f t="shared" ca="1" si="613"/>
        <v/>
      </c>
      <c r="NH33" t="str">
        <f t="shared" ca="1" si="252"/>
        <v/>
      </c>
      <c r="NP33" s="52" t="b">
        <f t="shared" si="156"/>
        <v>0</v>
      </c>
      <c r="NQ33" t="b">
        <f>ISNA(MATCH(NP33,NP$1:NP32,0))</f>
        <v>0</v>
      </c>
      <c r="NR33" t="e">
        <f t="shared" ca="1" si="253"/>
        <v>#N/A</v>
      </c>
      <c r="NS33" t="e">
        <f t="shared" ca="1" si="254"/>
        <v>#N/A</v>
      </c>
      <c r="NT33" t="b">
        <f t="shared" ca="1" si="255"/>
        <v>0</v>
      </c>
      <c r="NU33" t="str">
        <f t="shared" ca="1" si="256"/>
        <v>ÿ</v>
      </c>
      <c r="NV33">
        <f t="shared" ca="1" si="257"/>
        <v>0</v>
      </c>
      <c r="NW33">
        <f t="shared" ca="1" si="258"/>
        <v>0</v>
      </c>
      <c r="NX33" s="54">
        <f t="shared" ca="1" si="259"/>
        <v>3.3E-3</v>
      </c>
      <c r="NY33">
        <f t="shared" ca="1" si="260"/>
        <v>1048576</v>
      </c>
      <c r="NZ33" t="e">
        <f t="shared" ca="1" si="261"/>
        <v>#N/A</v>
      </c>
      <c r="OA33" t="str">
        <f t="shared" ca="1" si="614"/>
        <v/>
      </c>
      <c r="OB33" t="str">
        <f t="shared" ca="1" si="263"/>
        <v/>
      </c>
      <c r="OJ33" s="52" t="b">
        <f t="shared" si="157"/>
        <v>0</v>
      </c>
      <c r="OK33" t="b">
        <f>ISNA(MATCH(OJ33,OJ$1:OJ32,0))</f>
        <v>0</v>
      </c>
      <c r="OL33" t="e">
        <f t="shared" ca="1" si="264"/>
        <v>#N/A</v>
      </c>
      <c r="OM33" t="e">
        <f t="shared" ca="1" si="265"/>
        <v>#N/A</v>
      </c>
      <c r="ON33" t="b">
        <f t="shared" ca="1" si="266"/>
        <v>0</v>
      </c>
      <c r="OO33" t="str">
        <f t="shared" ca="1" si="267"/>
        <v>ÿ</v>
      </c>
      <c r="OP33">
        <f t="shared" ca="1" si="268"/>
        <v>0</v>
      </c>
      <c r="OQ33">
        <f t="shared" ca="1" si="269"/>
        <v>0</v>
      </c>
      <c r="OR33" s="54">
        <f t="shared" ca="1" si="270"/>
        <v>3.3E-3</v>
      </c>
      <c r="OS33">
        <f t="shared" ca="1" si="271"/>
        <v>1048576</v>
      </c>
      <c r="OT33" t="e">
        <f t="shared" ca="1" si="272"/>
        <v>#N/A</v>
      </c>
      <c r="OU33" t="str">
        <f t="shared" ca="1" si="615"/>
        <v/>
      </c>
      <c r="OV33" t="str">
        <f t="shared" ca="1" si="274"/>
        <v/>
      </c>
      <c r="PD33" s="52" t="b">
        <f t="shared" si="158"/>
        <v>0</v>
      </c>
      <c r="PE33" t="b">
        <f>ISNA(MATCH(PD33,PD$1:PD32,0))</f>
        <v>0</v>
      </c>
      <c r="PF33" t="e">
        <f t="shared" ca="1" si="275"/>
        <v>#N/A</v>
      </c>
      <c r="PG33" t="e">
        <f t="shared" ca="1" si="276"/>
        <v>#N/A</v>
      </c>
      <c r="PH33" t="b">
        <f t="shared" ca="1" si="277"/>
        <v>0</v>
      </c>
      <c r="PI33" t="str">
        <f t="shared" ca="1" si="278"/>
        <v>ÿ</v>
      </c>
      <c r="PJ33">
        <f t="shared" ca="1" si="279"/>
        <v>0</v>
      </c>
      <c r="PK33">
        <f t="shared" ca="1" si="280"/>
        <v>0</v>
      </c>
      <c r="PL33" s="54">
        <f t="shared" ca="1" si="281"/>
        <v>3.3E-3</v>
      </c>
      <c r="PM33">
        <f t="shared" ca="1" si="282"/>
        <v>1048576</v>
      </c>
      <c r="PN33" t="e">
        <f t="shared" ca="1" si="283"/>
        <v>#N/A</v>
      </c>
      <c r="PO33" t="str">
        <f t="shared" ca="1" si="616"/>
        <v/>
      </c>
      <c r="PP33" t="str">
        <f t="shared" ca="1" si="285"/>
        <v/>
      </c>
      <c r="PX33" s="52" t="b">
        <f t="shared" si="159"/>
        <v>0</v>
      </c>
      <c r="PY33" t="b">
        <f>ISNA(MATCH(PX33,PX$1:PX32,0))</f>
        <v>0</v>
      </c>
      <c r="PZ33" t="e">
        <f t="shared" ca="1" si="286"/>
        <v>#N/A</v>
      </c>
      <c r="QA33" t="e">
        <f t="shared" ca="1" si="287"/>
        <v>#N/A</v>
      </c>
      <c r="QB33" t="b">
        <f t="shared" ca="1" si="288"/>
        <v>0</v>
      </c>
      <c r="QC33" t="str">
        <f t="shared" ca="1" si="289"/>
        <v>ÿ</v>
      </c>
      <c r="QD33">
        <f t="shared" ca="1" si="290"/>
        <v>0</v>
      </c>
      <c r="QE33">
        <f t="shared" ca="1" si="291"/>
        <v>0</v>
      </c>
      <c r="QF33" s="54">
        <f t="shared" ca="1" si="292"/>
        <v>3.3E-3</v>
      </c>
      <c r="QG33">
        <f t="shared" ca="1" si="293"/>
        <v>1048576</v>
      </c>
      <c r="QH33" t="e">
        <f t="shared" ca="1" si="294"/>
        <v>#N/A</v>
      </c>
      <c r="QI33" t="str">
        <f t="shared" ca="1" si="617"/>
        <v/>
      </c>
      <c r="QJ33" t="str">
        <f t="shared" ca="1" si="296"/>
        <v/>
      </c>
      <c r="QR33" s="52" t="b">
        <f t="shared" si="160"/>
        <v>0</v>
      </c>
      <c r="QS33" t="b">
        <f>ISNA(MATCH(QR33,QR$1:QR32,0))</f>
        <v>0</v>
      </c>
      <c r="QT33" t="e">
        <f t="shared" ca="1" si="297"/>
        <v>#N/A</v>
      </c>
      <c r="QU33" t="e">
        <f t="shared" ca="1" si="298"/>
        <v>#N/A</v>
      </c>
      <c r="QV33" t="b">
        <f t="shared" ca="1" si="299"/>
        <v>0</v>
      </c>
      <c r="QW33" t="str">
        <f t="shared" ca="1" si="300"/>
        <v>ÿ</v>
      </c>
      <c r="QX33">
        <f t="shared" ca="1" si="301"/>
        <v>0</v>
      </c>
      <c r="QY33">
        <f t="shared" ca="1" si="302"/>
        <v>0</v>
      </c>
      <c r="QZ33" s="54">
        <f t="shared" ca="1" si="303"/>
        <v>3.3E-3</v>
      </c>
      <c r="RA33">
        <f t="shared" ca="1" si="304"/>
        <v>1048576</v>
      </c>
      <c r="RB33" t="e">
        <f t="shared" ca="1" si="305"/>
        <v>#N/A</v>
      </c>
      <c r="RC33" t="str">
        <f t="shared" ca="1" si="618"/>
        <v/>
      </c>
      <c r="RD33" t="str">
        <f t="shared" ca="1" si="307"/>
        <v/>
      </c>
      <c r="RL33" s="52" t="b">
        <f t="shared" si="161"/>
        <v>0</v>
      </c>
      <c r="RM33" t="b">
        <f>ISNA(MATCH(RL33,RL$1:RL32,0))</f>
        <v>0</v>
      </c>
      <c r="RN33" t="e">
        <f t="shared" ca="1" si="308"/>
        <v>#N/A</v>
      </c>
      <c r="RO33" t="e">
        <f t="shared" ca="1" si="309"/>
        <v>#N/A</v>
      </c>
      <c r="RP33" t="b">
        <f t="shared" ca="1" si="310"/>
        <v>0</v>
      </c>
      <c r="RQ33" t="str">
        <f t="shared" ca="1" si="311"/>
        <v>ÿ</v>
      </c>
      <c r="RR33">
        <f t="shared" ca="1" si="312"/>
        <v>0</v>
      </c>
      <c r="RS33">
        <f t="shared" ca="1" si="313"/>
        <v>0</v>
      </c>
      <c r="RT33" s="54">
        <f t="shared" ca="1" si="314"/>
        <v>3.3E-3</v>
      </c>
      <c r="RU33">
        <f t="shared" ca="1" si="315"/>
        <v>1048576</v>
      </c>
      <c r="RV33" t="e">
        <f t="shared" ca="1" si="316"/>
        <v>#N/A</v>
      </c>
      <c r="RW33" t="str">
        <f t="shared" ca="1" si="619"/>
        <v/>
      </c>
      <c r="RX33" t="str">
        <f t="shared" ca="1" si="318"/>
        <v/>
      </c>
      <c r="SF33" s="52" t="b">
        <f t="shared" si="162"/>
        <v>0</v>
      </c>
      <c r="SG33" t="b">
        <f>ISNA(MATCH(SF33,SF$1:SF32,0))</f>
        <v>0</v>
      </c>
      <c r="SH33" t="e">
        <f t="shared" ca="1" si="319"/>
        <v>#N/A</v>
      </c>
      <c r="SI33" t="e">
        <f t="shared" ca="1" si="320"/>
        <v>#N/A</v>
      </c>
      <c r="SJ33" t="b">
        <f t="shared" ca="1" si="321"/>
        <v>0</v>
      </c>
      <c r="SK33" t="str">
        <f t="shared" ca="1" si="322"/>
        <v>ÿ</v>
      </c>
      <c r="SL33">
        <f t="shared" ca="1" si="323"/>
        <v>0</v>
      </c>
      <c r="SM33">
        <f t="shared" ca="1" si="324"/>
        <v>0</v>
      </c>
      <c r="SN33" s="54">
        <f t="shared" ca="1" si="325"/>
        <v>3.3E-3</v>
      </c>
      <c r="SO33">
        <f t="shared" ca="1" si="326"/>
        <v>1048576</v>
      </c>
      <c r="SP33" t="e">
        <f t="shared" ca="1" si="327"/>
        <v>#N/A</v>
      </c>
      <c r="SQ33" t="str">
        <f t="shared" ca="1" si="620"/>
        <v/>
      </c>
      <c r="SR33" t="str">
        <f t="shared" ca="1" si="329"/>
        <v/>
      </c>
      <c r="SZ33" s="52" t="b">
        <f t="shared" si="163"/>
        <v>0</v>
      </c>
      <c r="TA33" t="b">
        <f>ISNA(MATCH(SZ33,SZ$1:SZ32,0))</f>
        <v>0</v>
      </c>
      <c r="TB33" t="e">
        <f t="shared" ca="1" si="330"/>
        <v>#N/A</v>
      </c>
      <c r="TC33" t="e">
        <f t="shared" ca="1" si="331"/>
        <v>#N/A</v>
      </c>
      <c r="TD33" t="b">
        <f t="shared" ca="1" si="332"/>
        <v>0</v>
      </c>
      <c r="TE33" t="str">
        <f t="shared" ca="1" si="333"/>
        <v>ÿ</v>
      </c>
      <c r="TF33">
        <f t="shared" ca="1" si="334"/>
        <v>0</v>
      </c>
      <c r="TG33">
        <f t="shared" ca="1" si="335"/>
        <v>0</v>
      </c>
      <c r="TH33" s="54">
        <f t="shared" ca="1" si="336"/>
        <v>3.3E-3</v>
      </c>
      <c r="TI33">
        <f t="shared" ca="1" si="337"/>
        <v>1048576</v>
      </c>
      <c r="TJ33" t="e">
        <f t="shared" ca="1" si="338"/>
        <v>#N/A</v>
      </c>
      <c r="TK33" t="str">
        <f t="shared" ca="1" si="621"/>
        <v/>
      </c>
      <c r="TL33" t="str">
        <f t="shared" ca="1" si="340"/>
        <v/>
      </c>
      <c r="TT33" s="52" t="b">
        <f t="shared" si="164"/>
        <v>0</v>
      </c>
      <c r="TU33" t="b">
        <f>ISNA(MATCH(TT33,TT$1:TT32,0))</f>
        <v>0</v>
      </c>
      <c r="TV33" t="e">
        <f t="shared" ca="1" si="341"/>
        <v>#N/A</v>
      </c>
      <c r="TW33" t="e">
        <f t="shared" ca="1" si="342"/>
        <v>#N/A</v>
      </c>
      <c r="TX33" t="b">
        <f t="shared" ca="1" si="343"/>
        <v>0</v>
      </c>
      <c r="TY33" t="str">
        <f t="shared" ca="1" si="344"/>
        <v>ÿ</v>
      </c>
      <c r="TZ33">
        <f t="shared" ca="1" si="345"/>
        <v>0</v>
      </c>
      <c r="UA33">
        <f t="shared" ca="1" si="346"/>
        <v>0</v>
      </c>
      <c r="UB33" s="54">
        <f t="shared" ca="1" si="347"/>
        <v>3.3E-3</v>
      </c>
      <c r="UC33">
        <f t="shared" ca="1" si="348"/>
        <v>1048576</v>
      </c>
      <c r="UD33" t="e">
        <f t="shared" ca="1" si="349"/>
        <v>#N/A</v>
      </c>
      <c r="UE33" t="str">
        <f t="shared" ca="1" si="622"/>
        <v/>
      </c>
      <c r="UF33" t="str">
        <f t="shared" ca="1" si="351"/>
        <v/>
      </c>
      <c r="UN33" s="52" t="b">
        <f t="shared" si="165"/>
        <v>0</v>
      </c>
      <c r="UO33" t="b">
        <f>ISNA(MATCH(UN33,UN$1:UN32,0))</f>
        <v>0</v>
      </c>
      <c r="UP33" t="e">
        <f t="shared" ca="1" si="352"/>
        <v>#N/A</v>
      </c>
      <c r="UQ33" t="e">
        <f t="shared" ca="1" si="353"/>
        <v>#N/A</v>
      </c>
      <c r="UR33" t="b">
        <f t="shared" ca="1" si="354"/>
        <v>0</v>
      </c>
      <c r="US33" t="str">
        <f t="shared" ca="1" si="355"/>
        <v>ÿ</v>
      </c>
      <c r="UT33">
        <f t="shared" ca="1" si="356"/>
        <v>0</v>
      </c>
      <c r="UU33">
        <f t="shared" ca="1" si="357"/>
        <v>0</v>
      </c>
      <c r="UV33" s="54">
        <f t="shared" ca="1" si="358"/>
        <v>3.3E-3</v>
      </c>
      <c r="UW33">
        <f t="shared" ca="1" si="359"/>
        <v>1048576</v>
      </c>
      <c r="UX33" t="e">
        <f t="shared" ca="1" si="360"/>
        <v>#N/A</v>
      </c>
      <c r="UY33" t="str">
        <f t="shared" ca="1" si="623"/>
        <v/>
      </c>
      <c r="UZ33" t="str">
        <f t="shared" ca="1" si="362"/>
        <v/>
      </c>
      <c r="VH33" s="52" t="b">
        <f t="shared" si="166"/>
        <v>0</v>
      </c>
      <c r="VI33" t="b">
        <f>ISNA(MATCH(VH33,VH$1:VH32,0))</f>
        <v>0</v>
      </c>
      <c r="VJ33" t="e">
        <f t="shared" ca="1" si="363"/>
        <v>#N/A</v>
      </c>
      <c r="VK33" t="e">
        <f t="shared" ca="1" si="364"/>
        <v>#N/A</v>
      </c>
      <c r="VL33" t="b">
        <f t="shared" ca="1" si="365"/>
        <v>0</v>
      </c>
      <c r="VM33" t="str">
        <f t="shared" ca="1" si="366"/>
        <v>ÿ</v>
      </c>
      <c r="VN33">
        <f t="shared" ca="1" si="367"/>
        <v>0</v>
      </c>
      <c r="VO33">
        <f t="shared" ca="1" si="368"/>
        <v>0</v>
      </c>
      <c r="VP33" s="54">
        <f t="shared" ca="1" si="369"/>
        <v>3.3E-3</v>
      </c>
      <c r="VQ33">
        <f t="shared" ca="1" si="370"/>
        <v>1048576</v>
      </c>
      <c r="VR33" t="e">
        <f t="shared" ca="1" si="371"/>
        <v>#N/A</v>
      </c>
      <c r="VS33" t="str">
        <f t="shared" ca="1" si="624"/>
        <v/>
      </c>
      <c r="VT33" t="str">
        <f t="shared" ca="1" si="373"/>
        <v/>
      </c>
      <c r="WB33" s="52" t="b">
        <f t="shared" si="167"/>
        <v>0</v>
      </c>
      <c r="WC33" t="b">
        <f>ISNA(MATCH(WB33,WB$1:WB32,0))</f>
        <v>0</v>
      </c>
      <c r="WD33" t="e">
        <f t="shared" ca="1" si="374"/>
        <v>#N/A</v>
      </c>
      <c r="WE33" t="e">
        <f t="shared" ca="1" si="375"/>
        <v>#N/A</v>
      </c>
      <c r="WF33" t="b">
        <f t="shared" ca="1" si="376"/>
        <v>0</v>
      </c>
      <c r="WG33" t="str">
        <f t="shared" ca="1" si="377"/>
        <v>ÿ</v>
      </c>
      <c r="WH33">
        <f t="shared" ca="1" si="378"/>
        <v>0</v>
      </c>
      <c r="WI33">
        <f t="shared" ca="1" si="379"/>
        <v>0</v>
      </c>
      <c r="WJ33" s="54">
        <f t="shared" ca="1" si="380"/>
        <v>3.3E-3</v>
      </c>
      <c r="WK33">
        <f t="shared" ca="1" si="381"/>
        <v>1048576</v>
      </c>
      <c r="WL33" t="e">
        <f t="shared" ca="1" si="382"/>
        <v>#N/A</v>
      </c>
      <c r="WM33" t="str">
        <f t="shared" ca="1" si="625"/>
        <v/>
      </c>
      <c r="WN33" t="str">
        <f t="shared" ca="1" si="384"/>
        <v/>
      </c>
      <c r="WV33" s="52" t="b">
        <f t="shared" si="168"/>
        <v>0</v>
      </c>
      <c r="WW33" t="b">
        <f>ISNA(MATCH(WV33,WV$1:WV32,0))</f>
        <v>0</v>
      </c>
      <c r="WX33" t="e">
        <f t="shared" ca="1" si="385"/>
        <v>#N/A</v>
      </c>
      <c r="WY33" t="e">
        <f t="shared" ca="1" si="386"/>
        <v>#N/A</v>
      </c>
      <c r="WZ33" t="b">
        <f t="shared" ca="1" si="387"/>
        <v>0</v>
      </c>
      <c r="XA33" t="str">
        <f t="shared" ca="1" si="388"/>
        <v>ÿ</v>
      </c>
      <c r="XB33">
        <f t="shared" ca="1" si="389"/>
        <v>0</v>
      </c>
      <c r="XC33">
        <f t="shared" ca="1" si="390"/>
        <v>0</v>
      </c>
      <c r="XD33" s="54">
        <f t="shared" ca="1" si="391"/>
        <v>3.3E-3</v>
      </c>
      <c r="XE33">
        <f t="shared" ca="1" si="392"/>
        <v>1048576</v>
      </c>
      <c r="XF33" t="e">
        <f t="shared" ca="1" si="393"/>
        <v>#N/A</v>
      </c>
      <c r="XG33" t="str">
        <f t="shared" ca="1" si="626"/>
        <v/>
      </c>
      <c r="XH33" t="str">
        <f t="shared" ca="1" si="169"/>
        <v/>
      </c>
    </row>
    <row r="34" spans="1:632" x14ac:dyDescent="0.3">
      <c r="A34">
        <f t="shared" ca="1" si="170"/>
        <v>24</v>
      </c>
      <c r="J34" s="6" t="str">
        <f>IF('Analyse Plan de Gamme'!$N34=0,N_D,'Analyse Plan de Gamme'!$N34)</f>
        <v xml:space="preserve"> ... </v>
      </c>
      <c r="K34" t="b">
        <f>ISNA(MATCH(J34,J$1:J33,0))</f>
        <v>0</v>
      </c>
      <c r="L34" t="e">
        <f t="shared" ca="1" si="416"/>
        <v>#N/A</v>
      </c>
      <c r="M34" t="e">
        <f t="shared" ca="1" si="417"/>
        <v>#N/A</v>
      </c>
      <c r="N34" t="b">
        <f t="shared" ca="1" si="418"/>
        <v>0</v>
      </c>
      <c r="O34" t="str">
        <f t="shared" ca="1" si="419"/>
        <v>ÿ</v>
      </c>
      <c r="P34">
        <f t="shared" ca="1" si="420"/>
        <v>1048576</v>
      </c>
      <c r="Q34" t="e">
        <f t="shared" ca="1" si="421"/>
        <v>#N/A</v>
      </c>
      <c r="R34" s="4" t="str">
        <f t="shared" ca="1" si="422"/>
        <v/>
      </c>
      <c r="T34" s="6" t="str">
        <f>IF('Analyse Plan de Gamme'!$P34=0,N_D,'Analyse Plan de Gamme'!$P34)</f>
        <v xml:space="preserve"> ... </v>
      </c>
      <c r="U34" t="b">
        <f>ISNA(MATCH(T34,T$1:T33,0))</f>
        <v>0</v>
      </c>
      <c r="V34" t="e">
        <f t="shared" ca="1" si="423"/>
        <v>#N/A</v>
      </c>
      <c r="W34" t="e">
        <f t="shared" ca="1" si="424"/>
        <v>#N/A</v>
      </c>
      <c r="X34" t="b">
        <f t="shared" ca="1" si="425"/>
        <v>0</v>
      </c>
      <c r="Y34" t="str">
        <f t="shared" ca="1" si="426"/>
        <v>ÿ</v>
      </c>
      <c r="Z34">
        <f t="shared" ca="1" si="427"/>
        <v>1048576</v>
      </c>
      <c r="AA34" t="e">
        <f t="shared" ca="1" si="428"/>
        <v>#N/A</v>
      </c>
      <c r="AB34" s="4" t="str">
        <f t="shared" ca="1" si="429"/>
        <v/>
      </c>
      <c r="AD34" s="6" t="str">
        <f>IF('Analyse Plan de Gamme'!$W34=0,N_D,'Analyse Plan de Gamme'!$W34)</f>
        <v xml:space="preserve"> ... </v>
      </c>
      <c r="AE34" t="b">
        <f>ISNA(MATCH(AD34,AD$1:AD33,0))</f>
        <v>0</v>
      </c>
      <c r="AF34" t="e">
        <f t="shared" ca="1" si="430"/>
        <v>#N/A</v>
      </c>
      <c r="AG34" t="e">
        <f t="shared" ca="1" si="431"/>
        <v>#N/A</v>
      </c>
      <c r="AH34" t="b">
        <f t="shared" ca="1" si="432"/>
        <v>0</v>
      </c>
      <c r="AI34" t="str">
        <f t="shared" ca="1" si="433"/>
        <v>ÿ</v>
      </c>
      <c r="AJ34">
        <f t="shared" ca="1" si="434"/>
        <v>1048576</v>
      </c>
      <c r="AK34" t="e">
        <f t="shared" ca="1" si="435"/>
        <v>#N/A</v>
      </c>
      <c r="AL34" s="4" t="str">
        <f t="shared" ca="1" si="436"/>
        <v/>
      </c>
      <c r="AN34" s="6" t="str">
        <f>IF('Analyse Plan de Gamme'!$AH34=0,N_D,'Analyse Plan de Gamme'!$AH34)</f>
        <v xml:space="preserve"> ... </v>
      </c>
      <c r="AO34" t="b">
        <f>ISNA(MATCH(AN34,AN$1:AN33,0))</f>
        <v>0</v>
      </c>
      <c r="AP34" t="e">
        <f t="shared" ca="1" si="437"/>
        <v>#N/A</v>
      </c>
      <c r="AQ34" t="e">
        <f t="shared" ca="1" si="438"/>
        <v>#N/A</v>
      </c>
      <c r="AR34" t="b">
        <f t="shared" ca="1" si="439"/>
        <v>0</v>
      </c>
      <c r="AS34" t="str">
        <f t="shared" ca="1" si="440"/>
        <v>ÿ</v>
      </c>
      <c r="AT34">
        <f t="shared" ca="1" si="441"/>
        <v>1048576</v>
      </c>
      <c r="AU34" t="e">
        <f t="shared" ca="1" si="442"/>
        <v>#N/A</v>
      </c>
      <c r="AV34" s="4" t="str">
        <f t="shared" ca="1" si="443"/>
        <v/>
      </c>
      <c r="AX34" s="6" t="str">
        <f>IF('Analyse Plan de Gamme'!$AT34=0,N_D,'Analyse Plan de Gamme'!$AT34)</f>
        <v xml:space="preserve"> ... </v>
      </c>
      <c r="AY34" t="b">
        <f>ISNA(MATCH(AX34,AX$1:AX33,0))</f>
        <v>0</v>
      </c>
      <c r="AZ34" t="e">
        <f t="shared" ca="1" si="444"/>
        <v>#N/A</v>
      </c>
      <c r="BA34" t="e">
        <f t="shared" ca="1" si="445"/>
        <v>#N/A</v>
      </c>
      <c r="BB34" t="b">
        <f t="shared" ca="1" si="446"/>
        <v>0</v>
      </c>
      <c r="BC34" t="str">
        <f t="shared" ca="1" si="447"/>
        <v>ÿ</v>
      </c>
      <c r="BD34">
        <f t="shared" ca="1" si="448"/>
        <v>1048576</v>
      </c>
      <c r="BE34" t="e">
        <f t="shared" ca="1" si="449"/>
        <v>#N/A</v>
      </c>
      <c r="BF34" s="4" t="str">
        <f t="shared" ca="1" si="450"/>
        <v/>
      </c>
      <c r="BH34" s="6" t="str">
        <f>IF('Analyse Plan de Gamme'!$BF34=0,N_D,'Analyse Plan de Gamme'!$BF34)</f>
        <v xml:space="preserve"> ... </v>
      </c>
      <c r="BI34" t="b">
        <f>ISNA(MATCH(BH34,BH$1:BH33,0))</f>
        <v>0</v>
      </c>
      <c r="BJ34">
        <f t="shared" ca="1" si="451"/>
        <v>126</v>
      </c>
      <c r="BK34" t="str">
        <f t="shared" ca="1" si="452"/>
        <v>L126C61:L1048576C61</v>
      </c>
      <c r="BL34" t="b">
        <f t="shared" ca="1" si="453"/>
        <v>1</v>
      </c>
      <c r="BM34" t="str">
        <f t="shared" ca="1" si="454"/>
        <v>20X100</v>
      </c>
      <c r="BN34">
        <f t="shared" ca="1" si="455"/>
        <v>11</v>
      </c>
      <c r="BO34">
        <f t="shared" ca="1" si="456"/>
        <v>26</v>
      </c>
      <c r="BP34" s="4" t="str">
        <f t="shared" ca="1" si="457"/>
        <v>30X60</v>
      </c>
      <c r="BR34" s="6" t="str">
        <f>IF('Analyse Plan de Gamme'!$BG34=0,N_D,'Analyse Plan de Gamme'!$BG34)</f>
        <v xml:space="preserve"> ... </v>
      </c>
      <c r="BS34" t="b">
        <f>ISNA(MATCH(BR34,BR$1:BR33,0))</f>
        <v>0</v>
      </c>
      <c r="BT34" t="e">
        <f t="shared" ca="1" si="458"/>
        <v>#N/A</v>
      </c>
      <c r="BU34" t="e">
        <f t="shared" ca="1" si="459"/>
        <v>#N/A</v>
      </c>
      <c r="BV34" t="b">
        <f t="shared" ca="1" si="460"/>
        <v>0</v>
      </c>
      <c r="BW34" t="str">
        <f t="shared" ca="1" si="461"/>
        <v>ÿ</v>
      </c>
      <c r="BX34">
        <f t="shared" ca="1" si="462"/>
        <v>1048576</v>
      </c>
      <c r="BY34" t="e">
        <f t="shared" ca="1" si="463"/>
        <v>#N/A</v>
      </c>
      <c r="BZ34" s="4" t="str">
        <f t="shared" ca="1" si="464"/>
        <v/>
      </c>
      <c r="CB34" s="6" t="str">
        <f>IF('Analyse Plan de Gamme'!$BH34=0,N_D,'Analyse Plan de Gamme'!$BH34)</f>
        <v xml:space="preserve"> ... </v>
      </c>
      <c r="CC34" t="b">
        <f>ISNA(MATCH(CB34,CB$1:CB33,0))</f>
        <v>0</v>
      </c>
      <c r="CD34" t="e">
        <f t="shared" ca="1" si="465"/>
        <v>#N/A</v>
      </c>
      <c r="CE34" t="e">
        <f t="shared" ca="1" si="466"/>
        <v>#N/A</v>
      </c>
      <c r="CF34" t="b">
        <f t="shared" ca="1" si="467"/>
        <v>0</v>
      </c>
      <c r="CG34" t="str">
        <f t="shared" ca="1" si="468"/>
        <v>ÿ</v>
      </c>
      <c r="CH34">
        <f t="shared" ca="1" si="469"/>
        <v>1048576</v>
      </c>
      <c r="CI34" t="e">
        <f t="shared" ca="1" si="470"/>
        <v>#N/A</v>
      </c>
      <c r="CJ34" s="4" t="str">
        <f t="shared" ca="1" si="471"/>
        <v/>
      </c>
      <c r="CL34" s="6" t="str">
        <f>IF('Analyse Plan de Gamme'!$BJ34=0,N_D,'Analyse Plan de Gamme'!$BJ34)</f>
        <v xml:space="preserve"> ... </v>
      </c>
      <c r="CM34" t="b">
        <f>ISNA(MATCH(CL34,CL$1:CL33,0))</f>
        <v>0</v>
      </c>
      <c r="CN34" t="e">
        <f t="shared" ca="1" si="472"/>
        <v>#N/A</v>
      </c>
      <c r="CO34" t="e">
        <f t="shared" ca="1" si="473"/>
        <v>#N/A</v>
      </c>
      <c r="CP34" t="b">
        <f t="shared" ca="1" si="474"/>
        <v>0</v>
      </c>
      <c r="CQ34" t="str">
        <f t="shared" ca="1" si="475"/>
        <v>ÿ</v>
      </c>
      <c r="CR34">
        <f t="shared" ca="1" si="476"/>
        <v>1048576</v>
      </c>
      <c r="CS34" t="e">
        <f t="shared" ca="1" si="477"/>
        <v>#N/A</v>
      </c>
      <c r="CT34" s="4" t="str">
        <f t="shared" ca="1" si="478"/>
        <v/>
      </c>
      <c r="CV34" s="6" t="str">
        <f>IF('Analyse Plan de Gamme'!$BK34=0,N_D,'Analyse Plan de Gamme'!$BK34)</f>
        <v xml:space="preserve"> ... </v>
      </c>
      <c r="CW34" t="b">
        <f>ISNA(MATCH(CV34,CV$1:CV33,0))</f>
        <v>0</v>
      </c>
      <c r="CX34" t="e">
        <f t="shared" ca="1" si="479"/>
        <v>#N/A</v>
      </c>
      <c r="CY34" t="e">
        <f t="shared" ca="1" si="480"/>
        <v>#N/A</v>
      </c>
      <c r="CZ34" t="b">
        <f t="shared" ca="1" si="481"/>
        <v>0</v>
      </c>
      <c r="DA34" t="str">
        <f t="shared" ca="1" si="482"/>
        <v>ÿ</v>
      </c>
      <c r="DB34">
        <f t="shared" ca="1" si="483"/>
        <v>1048576</v>
      </c>
      <c r="DC34" t="e">
        <f t="shared" ca="1" si="484"/>
        <v>#N/A</v>
      </c>
      <c r="DD34" s="4" t="str">
        <f t="shared" ca="1" si="485"/>
        <v/>
      </c>
      <c r="DF34" s="6" t="str">
        <f>IF('Analyse Plan de Gamme'!$BL34=0,N_D,'Analyse Plan de Gamme'!$BL34)</f>
        <v xml:space="preserve"> ... </v>
      </c>
      <c r="DG34" t="b">
        <f>ISNA(MATCH(DF34,DF$1:DF33,0))</f>
        <v>0</v>
      </c>
      <c r="DH34" t="e">
        <f t="shared" ca="1" si="486"/>
        <v>#N/A</v>
      </c>
      <c r="DI34" t="e">
        <f t="shared" ca="1" si="487"/>
        <v>#N/A</v>
      </c>
      <c r="DJ34" t="b">
        <f t="shared" ca="1" si="488"/>
        <v>0</v>
      </c>
      <c r="DK34" t="str">
        <f t="shared" ca="1" si="489"/>
        <v>ÿ</v>
      </c>
      <c r="DL34">
        <f t="shared" ca="1" si="490"/>
        <v>1048576</v>
      </c>
      <c r="DM34" t="e">
        <f t="shared" ca="1" si="491"/>
        <v>#N/A</v>
      </c>
      <c r="DN34" s="4" t="str">
        <f t="shared" ca="1" si="492"/>
        <v/>
      </c>
      <c r="DP34" s="43">
        <f>'Analyse Plan de Gamme'!$BM34</f>
        <v>0</v>
      </c>
      <c r="DQ34" t="b">
        <f>ISNA(MATCH(DP34,DP$1:DP33,0))</f>
        <v>0</v>
      </c>
      <c r="DR34" t="e">
        <f t="shared" ca="1" si="493"/>
        <v>#N/A</v>
      </c>
      <c r="DS34" t="e">
        <f t="shared" ca="1" si="494"/>
        <v>#N/A</v>
      </c>
      <c r="DT34" t="b">
        <f t="shared" ca="1" si="495"/>
        <v>0</v>
      </c>
      <c r="DU34" t="str">
        <f t="shared" ca="1" si="496"/>
        <v>ÿ</v>
      </c>
      <c r="DV34">
        <f t="shared" ca="1" si="497"/>
        <v>1048576</v>
      </c>
      <c r="DW34" t="e">
        <f t="shared" ca="1" si="498"/>
        <v>#N/A</v>
      </c>
      <c r="DX34" s="4" t="str">
        <f t="shared" ca="1" si="499"/>
        <v/>
      </c>
      <c r="DZ34" s="6" t="str">
        <f>IF('Analyse Plan de Gamme'!$BO34=0,N_D,'Analyse Plan de Gamme'!$BO34)</f>
        <v xml:space="preserve"> ... </v>
      </c>
      <c r="EA34" t="b">
        <f>ISNA(MATCH(DZ34,DZ$1:DZ33,0))</f>
        <v>0</v>
      </c>
      <c r="EB34" t="e">
        <f t="shared" ca="1" si="500"/>
        <v>#N/A</v>
      </c>
      <c r="EC34" t="e">
        <f t="shared" ca="1" si="501"/>
        <v>#N/A</v>
      </c>
      <c r="ED34" t="b">
        <f t="shared" ca="1" si="502"/>
        <v>0</v>
      </c>
      <c r="EE34" t="str">
        <f t="shared" ca="1" si="503"/>
        <v>ÿ</v>
      </c>
      <c r="EF34">
        <f t="shared" ca="1" si="504"/>
        <v>1048576</v>
      </c>
      <c r="EG34" t="e">
        <f t="shared" ca="1" si="505"/>
        <v>#N/A</v>
      </c>
      <c r="EH34" s="4" t="str">
        <f t="shared" ca="1" si="506"/>
        <v/>
      </c>
      <c r="EJ34" s="6" t="str">
        <f>IF('Analyse Plan de Gamme'!$BP34=0,N_D,'Analyse Plan de Gamme'!$BP34)</f>
        <v xml:space="preserve"> ... </v>
      </c>
      <c r="EK34" t="b">
        <f>ISNA(MATCH(EJ34,EJ$1:EJ33,0))</f>
        <v>0</v>
      </c>
      <c r="EL34" t="e">
        <f t="shared" ca="1" si="507"/>
        <v>#N/A</v>
      </c>
      <c r="EM34" t="e">
        <f t="shared" ca="1" si="508"/>
        <v>#N/A</v>
      </c>
      <c r="EN34" t="b">
        <f t="shared" ca="1" si="509"/>
        <v>0</v>
      </c>
      <c r="EO34" t="str">
        <f t="shared" ca="1" si="510"/>
        <v>ÿ</v>
      </c>
      <c r="EP34">
        <f t="shared" ca="1" si="511"/>
        <v>1048576</v>
      </c>
      <c r="EQ34" t="e">
        <f t="shared" ca="1" si="512"/>
        <v>#N/A</v>
      </c>
      <c r="ER34" s="4" t="str">
        <f t="shared" ca="1" si="513"/>
        <v/>
      </c>
      <c r="ET34" s="6" t="str">
        <f>IF('Analyse Plan de Gamme'!$BQ34=0,N_D,'Analyse Plan de Gamme'!$BQ34)</f>
        <v xml:space="preserve"> ... </v>
      </c>
      <c r="EU34" t="b">
        <f>ISNA(MATCH(ET34,ET$1:ET33,0))</f>
        <v>0</v>
      </c>
      <c r="EV34" t="e">
        <f t="shared" ca="1" si="514"/>
        <v>#N/A</v>
      </c>
      <c r="EW34" t="e">
        <f t="shared" ca="1" si="515"/>
        <v>#N/A</v>
      </c>
      <c r="EX34" t="b">
        <f t="shared" ca="1" si="516"/>
        <v>0</v>
      </c>
      <c r="EY34" t="str">
        <f t="shared" ca="1" si="517"/>
        <v>ÿ</v>
      </c>
      <c r="EZ34">
        <f t="shared" ca="1" si="518"/>
        <v>1048576</v>
      </c>
      <c r="FA34" t="e">
        <f t="shared" ca="1" si="519"/>
        <v>#N/A</v>
      </c>
      <c r="FB34" s="4" t="str">
        <f t="shared" ca="1" si="520"/>
        <v/>
      </c>
      <c r="FD34" s="6" t="str">
        <f>IF('Analyse Plan de Gamme'!$BR34=0,N_D,'Analyse Plan de Gamme'!$BR34)</f>
        <v xml:space="preserve"> ... </v>
      </c>
      <c r="FE34" t="b">
        <f>ISNA(MATCH(FD34,FD$1:FD33,0))</f>
        <v>0</v>
      </c>
      <c r="FF34" t="e">
        <f t="shared" ca="1" si="521"/>
        <v>#N/A</v>
      </c>
      <c r="FG34" t="e">
        <f t="shared" ca="1" si="522"/>
        <v>#N/A</v>
      </c>
      <c r="FH34" t="b">
        <f t="shared" ca="1" si="523"/>
        <v>0</v>
      </c>
      <c r="FI34" t="str">
        <f t="shared" ca="1" si="524"/>
        <v>ÿ</v>
      </c>
      <c r="FJ34">
        <f t="shared" ca="1" si="525"/>
        <v>1048576</v>
      </c>
      <c r="FK34" t="e">
        <f t="shared" ca="1" si="526"/>
        <v>#N/A</v>
      </c>
      <c r="FL34" s="4" t="str">
        <f t="shared" ca="1" si="527"/>
        <v/>
      </c>
      <c r="FN34" s="6" t="str">
        <f>IF('Analyse Plan de Gamme'!$BT34=0,N_D,'Analyse Plan de Gamme'!$BT34)</f>
        <v xml:space="preserve"> ... </v>
      </c>
      <c r="FO34" t="b">
        <f>ISNA(MATCH(FN34,FN$1:FN33,0))</f>
        <v>0</v>
      </c>
      <c r="FP34" t="e">
        <f t="shared" ca="1" si="528"/>
        <v>#N/A</v>
      </c>
      <c r="FQ34" t="e">
        <f t="shared" ca="1" si="529"/>
        <v>#N/A</v>
      </c>
      <c r="FR34" t="b">
        <f t="shared" ca="1" si="530"/>
        <v>0</v>
      </c>
      <c r="FS34" t="str">
        <f t="shared" ca="1" si="531"/>
        <v>ÿ</v>
      </c>
      <c r="FT34">
        <f t="shared" ca="1" si="532"/>
        <v>1048576</v>
      </c>
      <c r="FU34" t="e">
        <f t="shared" ca="1" si="533"/>
        <v>#N/A</v>
      </c>
      <c r="FV34" s="4" t="str">
        <f t="shared" ca="1" si="534"/>
        <v/>
      </c>
      <c r="FX34" s="6" t="str">
        <f>IF('Analyse Plan de Gamme'!$BU34=0,N_D,'Analyse Plan de Gamme'!$BU34)</f>
        <v xml:space="preserve"> ... </v>
      </c>
      <c r="FY34" t="b">
        <f>ISNA(MATCH(FX34,FX$1:FX33,0))</f>
        <v>0</v>
      </c>
      <c r="FZ34" t="e">
        <f t="shared" ca="1" si="535"/>
        <v>#N/A</v>
      </c>
      <c r="GA34" t="e">
        <f t="shared" ca="1" si="536"/>
        <v>#N/A</v>
      </c>
      <c r="GB34" t="b">
        <f t="shared" ca="1" si="537"/>
        <v>0</v>
      </c>
      <c r="GC34" t="str">
        <f t="shared" ca="1" si="538"/>
        <v>ÿ</v>
      </c>
      <c r="GD34">
        <f t="shared" ca="1" si="539"/>
        <v>1048576</v>
      </c>
      <c r="GE34" t="e">
        <f t="shared" ca="1" si="540"/>
        <v>#N/A</v>
      </c>
      <c r="GF34" s="4" t="str">
        <f t="shared" ca="1" si="541"/>
        <v/>
      </c>
      <c r="GH34" s="6" t="str">
        <f>IF('Analyse Plan de Gamme'!$BW34=0,N_D,'Analyse Plan de Gamme'!$BW34)</f>
        <v xml:space="preserve"> ... </v>
      </c>
      <c r="GI34" t="b">
        <f>ISNA(MATCH(GH34,GH$1:GH33,0))</f>
        <v>0</v>
      </c>
      <c r="GJ34" t="e">
        <f t="shared" ca="1" si="542"/>
        <v>#N/A</v>
      </c>
      <c r="GK34" t="e">
        <f t="shared" ca="1" si="543"/>
        <v>#N/A</v>
      </c>
      <c r="GL34" t="b">
        <f t="shared" ca="1" si="544"/>
        <v>0</v>
      </c>
      <c r="GM34" t="str">
        <f t="shared" ca="1" si="545"/>
        <v>ÿ</v>
      </c>
      <c r="GN34">
        <f t="shared" ca="1" si="546"/>
        <v>1048576</v>
      </c>
      <c r="GO34" t="e">
        <f t="shared" ca="1" si="547"/>
        <v>#N/A</v>
      </c>
      <c r="GP34" s="4" t="str">
        <f t="shared" ca="1" si="548"/>
        <v/>
      </c>
      <c r="GR34" s="6" t="str">
        <f>IF('Analyse Plan de Gamme'!$BX34=0,N_D,'Analyse Plan de Gamme'!$BX34)</f>
        <v xml:space="preserve"> ... </v>
      </c>
      <c r="GS34" t="b">
        <f>ISNA(MATCH(GR34,GR$1:GR33,0))</f>
        <v>0</v>
      </c>
      <c r="GT34" t="e">
        <f t="shared" ca="1" si="549"/>
        <v>#N/A</v>
      </c>
      <c r="GU34" t="e">
        <f t="shared" ca="1" si="550"/>
        <v>#N/A</v>
      </c>
      <c r="GV34" t="b">
        <f t="shared" ca="1" si="551"/>
        <v>0</v>
      </c>
      <c r="GW34" t="str">
        <f t="shared" ca="1" si="552"/>
        <v>ÿ</v>
      </c>
      <c r="GX34">
        <f t="shared" ca="1" si="553"/>
        <v>1048576</v>
      </c>
      <c r="GY34" t="e">
        <f t="shared" ca="1" si="554"/>
        <v>#N/A</v>
      </c>
      <c r="GZ34" s="4" t="str">
        <f t="shared" ca="1" si="555"/>
        <v/>
      </c>
      <c r="HG34" s="44">
        <f>'Analyse Plan de Gamme'!$K34</f>
        <v>0</v>
      </c>
      <c r="HH34" s="44">
        <f>'Analyse Plan de Gamme'!$L34</f>
        <v>0</v>
      </c>
      <c r="HI34" s="50">
        <f t="shared" si="395"/>
        <v>1.2000000000000004</v>
      </c>
      <c r="HK34" t="b">
        <f>ABS('Analyse Plan de Gamme'!$C34)&gt;1</f>
        <v>0</v>
      </c>
      <c r="HL34" s="43">
        <f t="shared" ca="1" si="192"/>
        <v>3.3999999999999998E-3</v>
      </c>
      <c r="HM34" t="b">
        <f ca="1">AND(ISNA(MATCH(HL34,HL$1:HL33,0)),HL34&gt;1,$HK34)</f>
        <v>0</v>
      </c>
      <c r="HN34" t="e">
        <f t="shared" ca="1" si="556"/>
        <v>#N/A</v>
      </c>
      <c r="HO34" t="e">
        <f t="shared" ca="1" si="557"/>
        <v>#N/A</v>
      </c>
      <c r="HP34" t="b">
        <f t="shared" ca="1" si="558"/>
        <v>0</v>
      </c>
      <c r="HQ34" t="str">
        <f t="shared" ca="1" si="559"/>
        <v>ÿ</v>
      </c>
      <c r="HR34">
        <f t="shared" ca="1" si="560"/>
        <v>1048576</v>
      </c>
      <c r="HS34" t="e">
        <f t="shared" ca="1" si="561"/>
        <v>#N/A</v>
      </c>
      <c r="HT34" s="4" t="str">
        <f t="shared" ca="1" si="562"/>
        <v/>
      </c>
      <c r="HU34">
        <f ca="1">SUM($HT$10:$HT34)</f>
        <v>3926000.0154999997</v>
      </c>
      <c r="HV34" s="45">
        <f t="shared" ca="1" si="196"/>
        <v>1</v>
      </c>
      <c r="HW34" t="b">
        <f t="shared" ca="1" si="396"/>
        <v>0</v>
      </c>
      <c r="HX34" t="b">
        <f t="shared" ca="1" si="197"/>
        <v>0</v>
      </c>
      <c r="ID34" s="60" t="b">
        <f>IF($HK34,'Analyse Plan de Gamme'!$K34)</f>
        <v>0</v>
      </c>
      <c r="IE34" t="b">
        <f>IF($HK34,'Analyse Plan de Gamme'!$L34)</f>
        <v>0</v>
      </c>
      <c r="IF34" s="52" t="b">
        <f t="shared" si="563"/>
        <v>0</v>
      </c>
      <c r="IG34" t="b">
        <f>ISNA(MATCH(IF34,IF$1:IF33,0))</f>
        <v>0</v>
      </c>
      <c r="IH34" t="e">
        <f t="shared" ca="1" si="564"/>
        <v>#N/A</v>
      </c>
      <c r="II34" t="e">
        <f t="shared" ca="1" si="565"/>
        <v>#N/A</v>
      </c>
      <c r="IJ34" t="b">
        <f t="shared" ca="1" si="566"/>
        <v>0</v>
      </c>
      <c r="IK34" t="str">
        <f t="shared" ca="1" si="567"/>
        <v>ÿ</v>
      </c>
      <c r="IL34">
        <f t="shared" ca="1" si="568"/>
        <v>0</v>
      </c>
      <c r="IM34">
        <f t="shared" ca="1" si="569"/>
        <v>0</v>
      </c>
      <c r="IN34" s="54">
        <f t="shared" ca="1" si="570"/>
        <v>3.3999999999999998E-3</v>
      </c>
      <c r="IO34">
        <f t="shared" ca="1" si="571"/>
        <v>1048576</v>
      </c>
      <c r="IP34" t="e">
        <f t="shared" ca="1" si="572"/>
        <v>#N/A</v>
      </c>
      <c r="IQ34" t="str">
        <f t="shared" ca="1" si="573"/>
        <v/>
      </c>
      <c r="IR34" t="str">
        <f t="shared" ca="1" si="574"/>
        <v/>
      </c>
      <c r="IZ34" s="52" t="b">
        <f t="shared" si="575"/>
        <v>0</v>
      </c>
      <c r="JA34" t="b">
        <f>ISNA(MATCH(IZ34,IZ$1:IZ33,0))</f>
        <v>0</v>
      </c>
      <c r="JB34" t="e">
        <f t="shared" ca="1" si="576"/>
        <v>#N/A</v>
      </c>
      <c r="JC34" t="e">
        <f t="shared" ca="1" si="577"/>
        <v>#N/A</v>
      </c>
      <c r="JD34" t="b">
        <f t="shared" ca="1" si="578"/>
        <v>0</v>
      </c>
      <c r="JE34" t="str">
        <f t="shared" ca="1" si="579"/>
        <v>ÿ</v>
      </c>
      <c r="JF34">
        <f t="shared" ca="1" si="580"/>
        <v>0</v>
      </c>
      <c r="JG34">
        <f t="shared" ca="1" si="581"/>
        <v>0</v>
      </c>
      <c r="JH34" s="54">
        <f t="shared" ca="1" si="582"/>
        <v>3.3999999999999998E-3</v>
      </c>
      <c r="JI34">
        <f t="shared" ca="1" si="583"/>
        <v>1048576</v>
      </c>
      <c r="JJ34" t="e">
        <f t="shared" ca="1" si="584"/>
        <v>#N/A</v>
      </c>
      <c r="JK34" t="str">
        <f t="shared" ca="1" si="585"/>
        <v/>
      </c>
      <c r="JL34" t="str">
        <f t="shared" ca="1" si="586"/>
        <v/>
      </c>
      <c r="JT34" s="52" t="b">
        <f t="shared" si="587"/>
        <v>0</v>
      </c>
      <c r="JU34" t="b">
        <f>ISNA(MATCH(JT34,JT$1:JT33,0))</f>
        <v>0</v>
      </c>
      <c r="JV34" t="e">
        <f t="shared" ca="1" si="588"/>
        <v>#N/A</v>
      </c>
      <c r="JW34" t="e">
        <f t="shared" ca="1" si="589"/>
        <v>#N/A</v>
      </c>
      <c r="JX34" t="b">
        <f t="shared" ca="1" si="590"/>
        <v>0</v>
      </c>
      <c r="JY34" t="str">
        <f t="shared" ca="1" si="591"/>
        <v>ÿ</v>
      </c>
      <c r="JZ34">
        <f t="shared" ca="1" si="592"/>
        <v>0</v>
      </c>
      <c r="KA34">
        <f t="shared" ca="1" si="593"/>
        <v>0</v>
      </c>
      <c r="KB34" s="54">
        <f t="shared" ca="1" si="594"/>
        <v>3.3999999999999998E-3</v>
      </c>
      <c r="KC34">
        <f t="shared" ca="1" si="595"/>
        <v>1048576</v>
      </c>
      <c r="KD34" t="e">
        <f t="shared" ca="1" si="596"/>
        <v>#N/A</v>
      </c>
      <c r="KE34" t="str">
        <f t="shared" ca="1" si="597"/>
        <v/>
      </c>
      <c r="KF34" t="str">
        <f t="shared" ca="1" si="598"/>
        <v/>
      </c>
      <c r="KN34" s="52" t="b">
        <f t="shared" si="599"/>
        <v>0</v>
      </c>
      <c r="KO34" t="b">
        <f>ISNA(MATCH(KN34,KN$1:KN33,0))</f>
        <v>0</v>
      </c>
      <c r="KP34" t="e">
        <f t="shared" ca="1" si="600"/>
        <v>#N/A</v>
      </c>
      <c r="KQ34" t="e">
        <f t="shared" ca="1" si="601"/>
        <v>#N/A</v>
      </c>
      <c r="KR34" t="b">
        <f t="shared" ca="1" si="602"/>
        <v>0</v>
      </c>
      <c r="KS34" t="str">
        <f t="shared" ca="1" si="603"/>
        <v>ÿ</v>
      </c>
      <c r="KT34">
        <f t="shared" ca="1" si="604"/>
        <v>0</v>
      </c>
      <c r="KU34">
        <f t="shared" ca="1" si="605"/>
        <v>0</v>
      </c>
      <c r="KV34" s="54">
        <f t="shared" ca="1" si="606"/>
        <v>3.3999999999999998E-3</v>
      </c>
      <c r="KW34">
        <f t="shared" ca="1" si="607"/>
        <v>1048576</v>
      </c>
      <c r="KX34" t="e">
        <f t="shared" ca="1" si="608"/>
        <v>#N/A</v>
      </c>
      <c r="KY34" t="str">
        <f t="shared" ca="1" si="609"/>
        <v/>
      </c>
      <c r="KZ34" t="str">
        <f t="shared" ca="1" si="610"/>
        <v/>
      </c>
      <c r="LH34" s="52" t="b">
        <f t="shared" si="219"/>
        <v>0</v>
      </c>
      <c r="LI34" t="b">
        <f>ISNA(MATCH(LH34,LH$1:LH33,0))</f>
        <v>0</v>
      </c>
      <c r="LJ34" t="e">
        <f t="shared" ca="1" si="220"/>
        <v>#N/A</v>
      </c>
      <c r="LK34" t="e">
        <f t="shared" ca="1" si="221"/>
        <v>#N/A</v>
      </c>
      <c r="LL34" t="b">
        <f t="shared" ca="1" si="222"/>
        <v>0</v>
      </c>
      <c r="LM34" t="str">
        <f t="shared" ca="1" si="223"/>
        <v>ÿ</v>
      </c>
      <c r="LN34">
        <f t="shared" ca="1" si="224"/>
        <v>0</v>
      </c>
      <c r="LO34">
        <f t="shared" ca="1" si="225"/>
        <v>0</v>
      </c>
      <c r="LP34" s="54">
        <f t="shared" ca="1" si="226"/>
        <v>3.3999999999999998E-3</v>
      </c>
      <c r="LQ34">
        <f t="shared" ca="1" si="227"/>
        <v>1048576</v>
      </c>
      <c r="LR34" t="e">
        <f t="shared" ca="1" si="228"/>
        <v>#N/A</v>
      </c>
      <c r="LS34" t="str">
        <f t="shared" ca="1" si="611"/>
        <v/>
      </c>
      <c r="LT34" t="str">
        <f t="shared" ca="1" si="230"/>
        <v/>
      </c>
      <c r="MB34" s="52" t="b">
        <f t="shared" si="154"/>
        <v>0</v>
      </c>
      <c r="MC34" t="b">
        <f>ISNA(MATCH(MB34,MB$1:MB33,0))</f>
        <v>0</v>
      </c>
      <c r="MD34" t="e">
        <f t="shared" ca="1" si="231"/>
        <v>#N/A</v>
      </c>
      <c r="ME34" t="e">
        <f t="shared" ca="1" si="232"/>
        <v>#N/A</v>
      </c>
      <c r="MF34" t="b">
        <f t="shared" ca="1" si="233"/>
        <v>0</v>
      </c>
      <c r="MG34" t="str">
        <f t="shared" ca="1" si="234"/>
        <v>ÿ</v>
      </c>
      <c r="MH34">
        <f t="shared" ca="1" si="235"/>
        <v>0</v>
      </c>
      <c r="MI34">
        <f t="shared" ca="1" si="236"/>
        <v>0</v>
      </c>
      <c r="MJ34" s="54">
        <f t="shared" ca="1" si="237"/>
        <v>3.3999999999999998E-3</v>
      </c>
      <c r="MK34">
        <f t="shared" ca="1" si="238"/>
        <v>1048576</v>
      </c>
      <c r="ML34" t="e">
        <f t="shared" ca="1" si="239"/>
        <v>#N/A</v>
      </c>
      <c r="MM34" t="str">
        <f t="shared" ca="1" si="612"/>
        <v/>
      </c>
      <c r="MN34" t="str">
        <f t="shared" ca="1" si="241"/>
        <v/>
      </c>
      <c r="MV34" s="52" t="b">
        <f t="shared" si="155"/>
        <v>0</v>
      </c>
      <c r="MW34" t="b">
        <f>ISNA(MATCH(MV34,MV$1:MV33,0))</f>
        <v>0</v>
      </c>
      <c r="MX34" t="e">
        <f t="shared" ca="1" si="242"/>
        <v>#N/A</v>
      </c>
      <c r="MY34" t="e">
        <f t="shared" ca="1" si="243"/>
        <v>#N/A</v>
      </c>
      <c r="MZ34" t="b">
        <f t="shared" ca="1" si="244"/>
        <v>0</v>
      </c>
      <c r="NA34" t="str">
        <f t="shared" ca="1" si="245"/>
        <v>ÿ</v>
      </c>
      <c r="NB34">
        <f t="shared" ca="1" si="246"/>
        <v>0</v>
      </c>
      <c r="NC34">
        <f t="shared" ca="1" si="247"/>
        <v>0</v>
      </c>
      <c r="ND34" s="54">
        <f t="shared" ca="1" si="248"/>
        <v>3.3999999999999998E-3</v>
      </c>
      <c r="NE34">
        <f t="shared" ca="1" si="249"/>
        <v>1048576</v>
      </c>
      <c r="NF34" t="e">
        <f t="shared" ca="1" si="250"/>
        <v>#N/A</v>
      </c>
      <c r="NG34" t="str">
        <f t="shared" ca="1" si="613"/>
        <v/>
      </c>
      <c r="NH34" t="str">
        <f t="shared" ca="1" si="252"/>
        <v/>
      </c>
      <c r="NP34" s="52" t="b">
        <f t="shared" si="156"/>
        <v>0</v>
      </c>
      <c r="NQ34" t="b">
        <f>ISNA(MATCH(NP34,NP$1:NP33,0))</f>
        <v>0</v>
      </c>
      <c r="NR34" t="e">
        <f t="shared" ca="1" si="253"/>
        <v>#N/A</v>
      </c>
      <c r="NS34" t="e">
        <f t="shared" ca="1" si="254"/>
        <v>#N/A</v>
      </c>
      <c r="NT34" t="b">
        <f t="shared" ca="1" si="255"/>
        <v>0</v>
      </c>
      <c r="NU34" t="str">
        <f t="shared" ca="1" si="256"/>
        <v>ÿ</v>
      </c>
      <c r="NV34">
        <f t="shared" ca="1" si="257"/>
        <v>0</v>
      </c>
      <c r="NW34">
        <f t="shared" ca="1" si="258"/>
        <v>0</v>
      </c>
      <c r="NX34" s="54">
        <f t="shared" ca="1" si="259"/>
        <v>3.3999999999999998E-3</v>
      </c>
      <c r="NY34">
        <f t="shared" ca="1" si="260"/>
        <v>1048576</v>
      </c>
      <c r="NZ34" t="e">
        <f t="shared" ca="1" si="261"/>
        <v>#N/A</v>
      </c>
      <c r="OA34" t="str">
        <f t="shared" ca="1" si="614"/>
        <v/>
      </c>
      <c r="OB34" t="str">
        <f t="shared" ca="1" si="263"/>
        <v/>
      </c>
      <c r="OJ34" s="52" t="b">
        <f t="shared" si="157"/>
        <v>0</v>
      </c>
      <c r="OK34" t="b">
        <f>ISNA(MATCH(OJ34,OJ$1:OJ33,0))</f>
        <v>0</v>
      </c>
      <c r="OL34" t="e">
        <f t="shared" ca="1" si="264"/>
        <v>#N/A</v>
      </c>
      <c r="OM34" t="e">
        <f t="shared" ca="1" si="265"/>
        <v>#N/A</v>
      </c>
      <c r="ON34" t="b">
        <f t="shared" ca="1" si="266"/>
        <v>0</v>
      </c>
      <c r="OO34" t="str">
        <f t="shared" ca="1" si="267"/>
        <v>ÿ</v>
      </c>
      <c r="OP34">
        <f t="shared" ca="1" si="268"/>
        <v>0</v>
      </c>
      <c r="OQ34">
        <f t="shared" ca="1" si="269"/>
        <v>0</v>
      </c>
      <c r="OR34" s="54">
        <f t="shared" ca="1" si="270"/>
        <v>3.3999999999999998E-3</v>
      </c>
      <c r="OS34">
        <f t="shared" ca="1" si="271"/>
        <v>1048576</v>
      </c>
      <c r="OT34" t="e">
        <f t="shared" ca="1" si="272"/>
        <v>#N/A</v>
      </c>
      <c r="OU34" t="str">
        <f t="shared" ca="1" si="615"/>
        <v/>
      </c>
      <c r="OV34" t="str">
        <f t="shared" ca="1" si="274"/>
        <v/>
      </c>
      <c r="PD34" s="52" t="b">
        <f t="shared" si="158"/>
        <v>0</v>
      </c>
      <c r="PE34" t="b">
        <f>ISNA(MATCH(PD34,PD$1:PD33,0))</f>
        <v>0</v>
      </c>
      <c r="PF34" t="e">
        <f t="shared" ca="1" si="275"/>
        <v>#N/A</v>
      </c>
      <c r="PG34" t="e">
        <f t="shared" ca="1" si="276"/>
        <v>#N/A</v>
      </c>
      <c r="PH34" t="b">
        <f t="shared" ca="1" si="277"/>
        <v>0</v>
      </c>
      <c r="PI34" t="str">
        <f t="shared" ca="1" si="278"/>
        <v>ÿ</v>
      </c>
      <c r="PJ34">
        <f t="shared" ca="1" si="279"/>
        <v>0</v>
      </c>
      <c r="PK34">
        <f t="shared" ca="1" si="280"/>
        <v>0</v>
      </c>
      <c r="PL34" s="54">
        <f t="shared" ca="1" si="281"/>
        <v>3.3999999999999998E-3</v>
      </c>
      <c r="PM34">
        <f t="shared" ca="1" si="282"/>
        <v>1048576</v>
      </c>
      <c r="PN34" t="e">
        <f t="shared" ca="1" si="283"/>
        <v>#N/A</v>
      </c>
      <c r="PO34" t="str">
        <f t="shared" ca="1" si="616"/>
        <v/>
      </c>
      <c r="PP34" t="str">
        <f t="shared" ca="1" si="285"/>
        <v/>
      </c>
      <c r="PX34" s="52" t="b">
        <f t="shared" si="159"/>
        <v>0</v>
      </c>
      <c r="PY34" t="b">
        <f>ISNA(MATCH(PX34,PX$1:PX33,0))</f>
        <v>0</v>
      </c>
      <c r="PZ34" t="e">
        <f t="shared" ca="1" si="286"/>
        <v>#N/A</v>
      </c>
      <c r="QA34" t="e">
        <f t="shared" ca="1" si="287"/>
        <v>#N/A</v>
      </c>
      <c r="QB34" t="b">
        <f t="shared" ca="1" si="288"/>
        <v>0</v>
      </c>
      <c r="QC34" t="str">
        <f t="shared" ca="1" si="289"/>
        <v>ÿ</v>
      </c>
      <c r="QD34">
        <f t="shared" ca="1" si="290"/>
        <v>0</v>
      </c>
      <c r="QE34">
        <f t="shared" ca="1" si="291"/>
        <v>0</v>
      </c>
      <c r="QF34" s="54">
        <f t="shared" ca="1" si="292"/>
        <v>3.3999999999999998E-3</v>
      </c>
      <c r="QG34">
        <f t="shared" ca="1" si="293"/>
        <v>1048576</v>
      </c>
      <c r="QH34" t="e">
        <f t="shared" ca="1" si="294"/>
        <v>#N/A</v>
      </c>
      <c r="QI34" t="str">
        <f t="shared" ca="1" si="617"/>
        <v/>
      </c>
      <c r="QJ34" t="str">
        <f t="shared" ca="1" si="296"/>
        <v/>
      </c>
      <c r="QR34" s="52" t="b">
        <f t="shared" si="160"/>
        <v>0</v>
      </c>
      <c r="QS34" t="b">
        <f>ISNA(MATCH(QR34,QR$1:QR33,0))</f>
        <v>0</v>
      </c>
      <c r="QT34" t="e">
        <f t="shared" ca="1" si="297"/>
        <v>#N/A</v>
      </c>
      <c r="QU34" t="e">
        <f t="shared" ca="1" si="298"/>
        <v>#N/A</v>
      </c>
      <c r="QV34" t="b">
        <f t="shared" ca="1" si="299"/>
        <v>0</v>
      </c>
      <c r="QW34" t="str">
        <f t="shared" ca="1" si="300"/>
        <v>ÿ</v>
      </c>
      <c r="QX34">
        <f t="shared" ca="1" si="301"/>
        <v>0</v>
      </c>
      <c r="QY34">
        <f t="shared" ca="1" si="302"/>
        <v>0</v>
      </c>
      <c r="QZ34" s="54">
        <f t="shared" ca="1" si="303"/>
        <v>3.3999999999999998E-3</v>
      </c>
      <c r="RA34">
        <f t="shared" ca="1" si="304"/>
        <v>1048576</v>
      </c>
      <c r="RB34" t="e">
        <f t="shared" ca="1" si="305"/>
        <v>#N/A</v>
      </c>
      <c r="RC34" t="str">
        <f t="shared" ca="1" si="618"/>
        <v/>
      </c>
      <c r="RD34" t="str">
        <f t="shared" ca="1" si="307"/>
        <v/>
      </c>
      <c r="RL34" s="52" t="b">
        <f t="shared" si="161"/>
        <v>0</v>
      </c>
      <c r="RM34" t="b">
        <f>ISNA(MATCH(RL34,RL$1:RL33,0))</f>
        <v>0</v>
      </c>
      <c r="RN34" t="e">
        <f t="shared" ca="1" si="308"/>
        <v>#N/A</v>
      </c>
      <c r="RO34" t="e">
        <f t="shared" ca="1" si="309"/>
        <v>#N/A</v>
      </c>
      <c r="RP34" t="b">
        <f t="shared" ca="1" si="310"/>
        <v>0</v>
      </c>
      <c r="RQ34" t="str">
        <f t="shared" ca="1" si="311"/>
        <v>ÿ</v>
      </c>
      <c r="RR34">
        <f t="shared" ca="1" si="312"/>
        <v>0</v>
      </c>
      <c r="RS34">
        <f t="shared" ca="1" si="313"/>
        <v>0</v>
      </c>
      <c r="RT34" s="54">
        <f t="shared" ca="1" si="314"/>
        <v>3.3999999999999998E-3</v>
      </c>
      <c r="RU34">
        <f t="shared" ca="1" si="315"/>
        <v>1048576</v>
      </c>
      <c r="RV34" t="e">
        <f t="shared" ca="1" si="316"/>
        <v>#N/A</v>
      </c>
      <c r="RW34" t="str">
        <f t="shared" ca="1" si="619"/>
        <v/>
      </c>
      <c r="RX34" t="str">
        <f t="shared" ca="1" si="318"/>
        <v/>
      </c>
      <c r="SF34" s="52" t="b">
        <f t="shared" si="162"/>
        <v>0</v>
      </c>
      <c r="SG34" t="b">
        <f>ISNA(MATCH(SF34,SF$1:SF33,0))</f>
        <v>0</v>
      </c>
      <c r="SH34" t="e">
        <f t="shared" ca="1" si="319"/>
        <v>#N/A</v>
      </c>
      <c r="SI34" t="e">
        <f t="shared" ca="1" si="320"/>
        <v>#N/A</v>
      </c>
      <c r="SJ34" t="b">
        <f t="shared" ca="1" si="321"/>
        <v>0</v>
      </c>
      <c r="SK34" t="str">
        <f t="shared" ca="1" si="322"/>
        <v>ÿ</v>
      </c>
      <c r="SL34">
        <f t="shared" ca="1" si="323"/>
        <v>0</v>
      </c>
      <c r="SM34">
        <f t="shared" ca="1" si="324"/>
        <v>0</v>
      </c>
      <c r="SN34" s="54">
        <f t="shared" ca="1" si="325"/>
        <v>3.3999999999999998E-3</v>
      </c>
      <c r="SO34">
        <f t="shared" ca="1" si="326"/>
        <v>1048576</v>
      </c>
      <c r="SP34" t="e">
        <f t="shared" ca="1" si="327"/>
        <v>#N/A</v>
      </c>
      <c r="SQ34" t="str">
        <f t="shared" ca="1" si="620"/>
        <v/>
      </c>
      <c r="SR34" t="str">
        <f t="shared" ca="1" si="329"/>
        <v/>
      </c>
      <c r="SZ34" s="52" t="b">
        <f t="shared" si="163"/>
        <v>0</v>
      </c>
      <c r="TA34" t="b">
        <f>ISNA(MATCH(SZ34,SZ$1:SZ33,0))</f>
        <v>0</v>
      </c>
      <c r="TB34" t="e">
        <f t="shared" ca="1" si="330"/>
        <v>#N/A</v>
      </c>
      <c r="TC34" t="e">
        <f t="shared" ca="1" si="331"/>
        <v>#N/A</v>
      </c>
      <c r="TD34" t="b">
        <f t="shared" ca="1" si="332"/>
        <v>0</v>
      </c>
      <c r="TE34" t="str">
        <f t="shared" ca="1" si="333"/>
        <v>ÿ</v>
      </c>
      <c r="TF34">
        <f t="shared" ca="1" si="334"/>
        <v>0</v>
      </c>
      <c r="TG34">
        <f t="shared" ca="1" si="335"/>
        <v>0</v>
      </c>
      <c r="TH34" s="54">
        <f t="shared" ca="1" si="336"/>
        <v>3.3999999999999998E-3</v>
      </c>
      <c r="TI34">
        <f t="shared" ca="1" si="337"/>
        <v>1048576</v>
      </c>
      <c r="TJ34" t="e">
        <f t="shared" ca="1" si="338"/>
        <v>#N/A</v>
      </c>
      <c r="TK34" t="str">
        <f t="shared" ca="1" si="621"/>
        <v/>
      </c>
      <c r="TL34" t="str">
        <f t="shared" ca="1" si="340"/>
        <v/>
      </c>
      <c r="TT34" s="52" t="b">
        <f t="shared" si="164"/>
        <v>0</v>
      </c>
      <c r="TU34" t="b">
        <f>ISNA(MATCH(TT34,TT$1:TT33,0))</f>
        <v>0</v>
      </c>
      <c r="TV34" t="e">
        <f t="shared" ca="1" si="341"/>
        <v>#N/A</v>
      </c>
      <c r="TW34" t="e">
        <f t="shared" ca="1" si="342"/>
        <v>#N/A</v>
      </c>
      <c r="TX34" t="b">
        <f t="shared" ca="1" si="343"/>
        <v>0</v>
      </c>
      <c r="TY34" t="str">
        <f t="shared" ca="1" si="344"/>
        <v>ÿ</v>
      </c>
      <c r="TZ34">
        <f t="shared" ca="1" si="345"/>
        <v>0</v>
      </c>
      <c r="UA34">
        <f t="shared" ca="1" si="346"/>
        <v>0</v>
      </c>
      <c r="UB34" s="54">
        <f t="shared" ca="1" si="347"/>
        <v>3.3999999999999998E-3</v>
      </c>
      <c r="UC34">
        <f t="shared" ca="1" si="348"/>
        <v>1048576</v>
      </c>
      <c r="UD34" t="e">
        <f t="shared" ca="1" si="349"/>
        <v>#N/A</v>
      </c>
      <c r="UE34" t="str">
        <f t="shared" ca="1" si="622"/>
        <v/>
      </c>
      <c r="UF34" t="str">
        <f t="shared" ca="1" si="351"/>
        <v/>
      </c>
      <c r="UN34" s="52" t="b">
        <f t="shared" si="165"/>
        <v>0</v>
      </c>
      <c r="UO34" t="b">
        <f>ISNA(MATCH(UN34,UN$1:UN33,0))</f>
        <v>0</v>
      </c>
      <c r="UP34" t="e">
        <f t="shared" ca="1" si="352"/>
        <v>#N/A</v>
      </c>
      <c r="UQ34" t="e">
        <f t="shared" ca="1" si="353"/>
        <v>#N/A</v>
      </c>
      <c r="UR34" t="b">
        <f t="shared" ca="1" si="354"/>
        <v>0</v>
      </c>
      <c r="US34" t="str">
        <f t="shared" ca="1" si="355"/>
        <v>ÿ</v>
      </c>
      <c r="UT34">
        <f t="shared" ca="1" si="356"/>
        <v>0</v>
      </c>
      <c r="UU34">
        <f t="shared" ca="1" si="357"/>
        <v>0</v>
      </c>
      <c r="UV34" s="54">
        <f t="shared" ca="1" si="358"/>
        <v>3.3999999999999998E-3</v>
      </c>
      <c r="UW34">
        <f t="shared" ca="1" si="359"/>
        <v>1048576</v>
      </c>
      <c r="UX34" t="e">
        <f t="shared" ca="1" si="360"/>
        <v>#N/A</v>
      </c>
      <c r="UY34" t="str">
        <f t="shared" ca="1" si="623"/>
        <v/>
      </c>
      <c r="UZ34" t="str">
        <f t="shared" ca="1" si="362"/>
        <v/>
      </c>
      <c r="VH34" s="52" t="b">
        <f t="shared" si="166"/>
        <v>0</v>
      </c>
      <c r="VI34" t="b">
        <f>ISNA(MATCH(VH34,VH$1:VH33,0))</f>
        <v>0</v>
      </c>
      <c r="VJ34" t="e">
        <f t="shared" ca="1" si="363"/>
        <v>#N/A</v>
      </c>
      <c r="VK34" t="e">
        <f t="shared" ca="1" si="364"/>
        <v>#N/A</v>
      </c>
      <c r="VL34" t="b">
        <f t="shared" ca="1" si="365"/>
        <v>0</v>
      </c>
      <c r="VM34" t="str">
        <f t="shared" ca="1" si="366"/>
        <v>ÿ</v>
      </c>
      <c r="VN34">
        <f t="shared" ca="1" si="367"/>
        <v>0</v>
      </c>
      <c r="VO34">
        <f t="shared" ca="1" si="368"/>
        <v>0</v>
      </c>
      <c r="VP34" s="54">
        <f t="shared" ca="1" si="369"/>
        <v>3.3999999999999998E-3</v>
      </c>
      <c r="VQ34">
        <f t="shared" ca="1" si="370"/>
        <v>1048576</v>
      </c>
      <c r="VR34" t="e">
        <f t="shared" ca="1" si="371"/>
        <v>#N/A</v>
      </c>
      <c r="VS34" t="str">
        <f t="shared" ca="1" si="624"/>
        <v/>
      </c>
      <c r="VT34" t="str">
        <f t="shared" ca="1" si="373"/>
        <v/>
      </c>
      <c r="WB34" s="52" t="b">
        <f t="shared" si="167"/>
        <v>0</v>
      </c>
      <c r="WC34" t="b">
        <f>ISNA(MATCH(WB34,WB$1:WB33,0))</f>
        <v>0</v>
      </c>
      <c r="WD34" t="e">
        <f t="shared" ca="1" si="374"/>
        <v>#N/A</v>
      </c>
      <c r="WE34" t="e">
        <f t="shared" ca="1" si="375"/>
        <v>#N/A</v>
      </c>
      <c r="WF34" t="b">
        <f t="shared" ca="1" si="376"/>
        <v>0</v>
      </c>
      <c r="WG34" t="str">
        <f t="shared" ca="1" si="377"/>
        <v>ÿ</v>
      </c>
      <c r="WH34">
        <f t="shared" ca="1" si="378"/>
        <v>0</v>
      </c>
      <c r="WI34">
        <f t="shared" ca="1" si="379"/>
        <v>0</v>
      </c>
      <c r="WJ34" s="54">
        <f t="shared" ca="1" si="380"/>
        <v>3.3999999999999998E-3</v>
      </c>
      <c r="WK34">
        <f t="shared" ca="1" si="381"/>
        <v>1048576</v>
      </c>
      <c r="WL34" t="e">
        <f t="shared" ca="1" si="382"/>
        <v>#N/A</v>
      </c>
      <c r="WM34" t="str">
        <f t="shared" ca="1" si="625"/>
        <v/>
      </c>
      <c r="WN34" t="str">
        <f t="shared" ca="1" si="384"/>
        <v/>
      </c>
      <c r="WV34" s="52" t="b">
        <f t="shared" si="168"/>
        <v>0</v>
      </c>
      <c r="WW34" t="b">
        <f>ISNA(MATCH(WV34,WV$1:WV33,0))</f>
        <v>0</v>
      </c>
      <c r="WX34" t="e">
        <f t="shared" ca="1" si="385"/>
        <v>#N/A</v>
      </c>
      <c r="WY34" t="e">
        <f t="shared" ca="1" si="386"/>
        <v>#N/A</v>
      </c>
      <c r="WZ34" t="b">
        <f t="shared" ca="1" si="387"/>
        <v>0</v>
      </c>
      <c r="XA34" t="str">
        <f t="shared" ca="1" si="388"/>
        <v>ÿ</v>
      </c>
      <c r="XB34">
        <f t="shared" ca="1" si="389"/>
        <v>0</v>
      </c>
      <c r="XC34">
        <f t="shared" ca="1" si="390"/>
        <v>0</v>
      </c>
      <c r="XD34" s="54">
        <f t="shared" ca="1" si="391"/>
        <v>3.3999999999999998E-3</v>
      </c>
      <c r="XE34">
        <f t="shared" ca="1" si="392"/>
        <v>1048576</v>
      </c>
      <c r="XF34" t="e">
        <f t="shared" ca="1" si="393"/>
        <v>#N/A</v>
      </c>
      <c r="XG34" t="str">
        <f t="shared" ca="1" si="626"/>
        <v/>
      </c>
      <c r="XH34" t="str">
        <f t="shared" ca="1" si="169"/>
        <v/>
      </c>
    </row>
    <row r="35" spans="1:632" x14ac:dyDescent="0.3">
      <c r="A35">
        <f t="shared" ca="1" si="170"/>
        <v>25</v>
      </c>
      <c r="J35" s="6" t="str">
        <f>IF('Analyse Plan de Gamme'!$N35=0,N_D,'Analyse Plan de Gamme'!$N35)</f>
        <v xml:space="preserve"> ... </v>
      </c>
      <c r="K35" t="b">
        <f>ISNA(MATCH(J35,J$1:J34,0))</f>
        <v>0</v>
      </c>
      <c r="L35" t="e">
        <f t="shared" ca="1" si="416"/>
        <v>#N/A</v>
      </c>
      <c r="M35" t="e">
        <f t="shared" ca="1" si="417"/>
        <v>#N/A</v>
      </c>
      <c r="N35" t="b">
        <f t="shared" ca="1" si="418"/>
        <v>0</v>
      </c>
      <c r="O35" t="str">
        <f t="shared" ca="1" si="419"/>
        <v>ÿ</v>
      </c>
      <c r="P35">
        <f t="shared" ca="1" si="420"/>
        <v>1048576</v>
      </c>
      <c r="Q35" t="e">
        <f t="shared" ca="1" si="421"/>
        <v>#N/A</v>
      </c>
      <c r="R35" s="4" t="str">
        <f t="shared" ca="1" si="422"/>
        <v/>
      </c>
      <c r="T35" s="6" t="str">
        <f>IF('Analyse Plan de Gamme'!$P35=0,N_D,'Analyse Plan de Gamme'!$P35)</f>
        <v xml:space="preserve"> ... </v>
      </c>
      <c r="U35" t="b">
        <f>ISNA(MATCH(T35,T$1:T34,0))</f>
        <v>0</v>
      </c>
      <c r="V35" t="e">
        <f t="shared" ca="1" si="423"/>
        <v>#N/A</v>
      </c>
      <c r="W35" t="e">
        <f t="shared" ca="1" si="424"/>
        <v>#N/A</v>
      </c>
      <c r="X35" t="b">
        <f t="shared" ca="1" si="425"/>
        <v>0</v>
      </c>
      <c r="Y35" t="str">
        <f t="shared" ca="1" si="426"/>
        <v>ÿ</v>
      </c>
      <c r="Z35">
        <f t="shared" ca="1" si="427"/>
        <v>1048576</v>
      </c>
      <c r="AA35" t="e">
        <f t="shared" ca="1" si="428"/>
        <v>#N/A</v>
      </c>
      <c r="AB35" s="4" t="str">
        <f t="shared" ca="1" si="429"/>
        <v/>
      </c>
      <c r="AD35" s="6" t="str">
        <f>IF('Analyse Plan de Gamme'!$W35=0,N_D,'Analyse Plan de Gamme'!$W35)</f>
        <v xml:space="preserve"> ... </v>
      </c>
      <c r="AE35" t="b">
        <f>ISNA(MATCH(AD35,AD$1:AD34,0))</f>
        <v>0</v>
      </c>
      <c r="AF35" t="e">
        <f t="shared" ca="1" si="430"/>
        <v>#N/A</v>
      </c>
      <c r="AG35" t="e">
        <f t="shared" ca="1" si="431"/>
        <v>#N/A</v>
      </c>
      <c r="AH35" t="b">
        <f t="shared" ca="1" si="432"/>
        <v>0</v>
      </c>
      <c r="AI35" t="str">
        <f t="shared" ca="1" si="433"/>
        <v>ÿ</v>
      </c>
      <c r="AJ35">
        <f t="shared" ca="1" si="434"/>
        <v>1048576</v>
      </c>
      <c r="AK35" t="e">
        <f t="shared" ca="1" si="435"/>
        <v>#N/A</v>
      </c>
      <c r="AL35" s="4" t="str">
        <f t="shared" ca="1" si="436"/>
        <v/>
      </c>
      <c r="AN35" s="6" t="str">
        <f>IF('Analyse Plan de Gamme'!$AH35=0,N_D,'Analyse Plan de Gamme'!$AH35)</f>
        <v xml:space="preserve"> ... </v>
      </c>
      <c r="AO35" t="b">
        <f>ISNA(MATCH(AN35,AN$1:AN34,0))</f>
        <v>0</v>
      </c>
      <c r="AP35" t="e">
        <f t="shared" ca="1" si="437"/>
        <v>#N/A</v>
      </c>
      <c r="AQ35" t="e">
        <f t="shared" ca="1" si="438"/>
        <v>#N/A</v>
      </c>
      <c r="AR35" t="b">
        <f t="shared" ca="1" si="439"/>
        <v>0</v>
      </c>
      <c r="AS35" t="str">
        <f t="shared" ca="1" si="440"/>
        <v>ÿ</v>
      </c>
      <c r="AT35">
        <f t="shared" ca="1" si="441"/>
        <v>1048576</v>
      </c>
      <c r="AU35" t="e">
        <f t="shared" ca="1" si="442"/>
        <v>#N/A</v>
      </c>
      <c r="AV35" s="4" t="str">
        <f t="shared" ca="1" si="443"/>
        <v/>
      </c>
      <c r="AX35" s="6" t="str">
        <f>IF('Analyse Plan de Gamme'!$AT35=0,N_D,'Analyse Plan de Gamme'!$AT35)</f>
        <v xml:space="preserve"> ... </v>
      </c>
      <c r="AY35" t="b">
        <f>ISNA(MATCH(AX35,AX$1:AX34,0))</f>
        <v>0</v>
      </c>
      <c r="AZ35" t="e">
        <f t="shared" ca="1" si="444"/>
        <v>#N/A</v>
      </c>
      <c r="BA35" t="e">
        <f t="shared" ca="1" si="445"/>
        <v>#N/A</v>
      </c>
      <c r="BB35" t="b">
        <f t="shared" ca="1" si="446"/>
        <v>0</v>
      </c>
      <c r="BC35" t="str">
        <f t="shared" ca="1" si="447"/>
        <v>ÿ</v>
      </c>
      <c r="BD35">
        <f t="shared" ca="1" si="448"/>
        <v>1048576</v>
      </c>
      <c r="BE35" t="e">
        <f t="shared" ca="1" si="449"/>
        <v>#N/A</v>
      </c>
      <c r="BF35" s="4" t="str">
        <f t="shared" ca="1" si="450"/>
        <v/>
      </c>
      <c r="BH35" s="6" t="str">
        <f>IF('Analyse Plan de Gamme'!$BF35=0,N_D,'Analyse Plan de Gamme'!$BF35)</f>
        <v xml:space="preserve"> ... </v>
      </c>
      <c r="BI35" t="b">
        <f>ISNA(MATCH(BH35,BH$1:BH34,0))</f>
        <v>0</v>
      </c>
      <c r="BJ35">
        <f t="shared" ca="1" si="451"/>
        <v>127</v>
      </c>
      <c r="BK35" t="str">
        <f t="shared" ca="1" si="452"/>
        <v>L127C61:L1048576C61</v>
      </c>
      <c r="BL35" t="b">
        <f t="shared" ca="1" si="453"/>
        <v>1</v>
      </c>
      <c r="BM35" t="str">
        <f t="shared" ca="1" si="454"/>
        <v>20X120</v>
      </c>
      <c r="BN35">
        <f t="shared" ca="1" si="455"/>
        <v>12</v>
      </c>
      <c r="BO35">
        <f t="shared" ca="1" si="456"/>
        <v>46</v>
      </c>
      <c r="BP35" s="4" t="str">
        <f t="shared" ca="1" si="457"/>
        <v>30X90</v>
      </c>
      <c r="BR35" s="6" t="str">
        <f>IF('Analyse Plan de Gamme'!$BG35=0,N_D,'Analyse Plan de Gamme'!$BG35)</f>
        <v xml:space="preserve"> ... </v>
      </c>
      <c r="BS35" t="b">
        <f>ISNA(MATCH(BR35,BR$1:BR34,0))</f>
        <v>0</v>
      </c>
      <c r="BT35" t="e">
        <f t="shared" ca="1" si="458"/>
        <v>#N/A</v>
      </c>
      <c r="BU35" t="e">
        <f t="shared" ca="1" si="459"/>
        <v>#N/A</v>
      </c>
      <c r="BV35" t="b">
        <f t="shared" ca="1" si="460"/>
        <v>0</v>
      </c>
      <c r="BW35" t="str">
        <f t="shared" ca="1" si="461"/>
        <v>ÿ</v>
      </c>
      <c r="BX35">
        <f t="shared" ca="1" si="462"/>
        <v>1048576</v>
      </c>
      <c r="BY35" t="e">
        <f t="shared" ca="1" si="463"/>
        <v>#N/A</v>
      </c>
      <c r="BZ35" s="4" t="str">
        <f t="shared" ca="1" si="464"/>
        <v/>
      </c>
      <c r="CB35" s="6" t="str">
        <f>IF('Analyse Plan de Gamme'!$BH35=0,N_D,'Analyse Plan de Gamme'!$BH35)</f>
        <v xml:space="preserve"> ... </v>
      </c>
      <c r="CC35" t="b">
        <f>ISNA(MATCH(CB35,CB$1:CB34,0))</f>
        <v>0</v>
      </c>
      <c r="CD35" t="e">
        <f t="shared" ca="1" si="465"/>
        <v>#N/A</v>
      </c>
      <c r="CE35" t="e">
        <f t="shared" ca="1" si="466"/>
        <v>#N/A</v>
      </c>
      <c r="CF35" t="b">
        <f t="shared" ca="1" si="467"/>
        <v>0</v>
      </c>
      <c r="CG35" t="str">
        <f t="shared" ca="1" si="468"/>
        <v>ÿ</v>
      </c>
      <c r="CH35">
        <f t="shared" ca="1" si="469"/>
        <v>1048576</v>
      </c>
      <c r="CI35" t="e">
        <f t="shared" ca="1" si="470"/>
        <v>#N/A</v>
      </c>
      <c r="CJ35" s="4" t="str">
        <f t="shared" ca="1" si="471"/>
        <v/>
      </c>
      <c r="CL35" s="6" t="str">
        <f>IF('Analyse Plan de Gamme'!$BJ35=0,N_D,'Analyse Plan de Gamme'!$BJ35)</f>
        <v xml:space="preserve"> ... </v>
      </c>
      <c r="CM35" t="b">
        <f>ISNA(MATCH(CL35,CL$1:CL34,0))</f>
        <v>0</v>
      </c>
      <c r="CN35" t="e">
        <f t="shared" ca="1" si="472"/>
        <v>#N/A</v>
      </c>
      <c r="CO35" t="e">
        <f t="shared" ca="1" si="473"/>
        <v>#N/A</v>
      </c>
      <c r="CP35" t="b">
        <f t="shared" ca="1" si="474"/>
        <v>0</v>
      </c>
      <c r="CQ35" t="str">
        <f t="shared" ca="1" si="475"/>
        <v>ÿ</v>
      </c>
      <c r="CR35">
        <f t="shared" ca="1" si="476"/>
        <v>1048576</v>
      </c>
      <c r="CS35" t="e">
        <f t="shared" ca="1" si="477"/>
        <v>#N/A</v>
      </c>
      <c r="CT35" s="4" t="str">
        <f t="shared" ca="1" si="478"/>
        <v/>
      </c>
      <c r="CV35" s="6" t="str">
        <f>IF('Analyse Plan de Gamme'!$BK35=0,N_D,'Analyse Plan de Gamme'!$BK35)</f>
        <v xml:space="preserve"> ... </v>
      </c>
      <c r="CW35" t="b">
        <f>ISNA(MATCH(CV35,CV$1:CV34,0))</f>
        <v>0</v>
      </c>
      <c r="CX35" t="e">
        <f t="shared" ca="1" si="479"/>
        <v>#N/A</v>
      </c>
      <c r="CY35" t="e">
        <f t="shared" ca="1" si="480"/>
        <v>#N/A</v>
      </c>
      <c r="CZ35" t="b">
        <f t="shared" ca="1" si="481"/>
        <v>0</v>
      </c>
      <c r="DA35" t="str">
        <f t="shared" ca="1" si="482"/>
        <v>ÿ</v>
      </c>
      <c r="DB35">
        <f t="shared" ca="1" si="483"/>
        <v>1048576</v>
      </c>
      <c r="DC35" t="e">
        <f t="shared" ca="1" si="484"/>
        <v>#N/A</v>
      </c>
      <c r="DD35" s="4" t="str">
        <f t="shared" ca="1" si="485"/>
        <v/>
      </c>
      <c r="DF35" s="6" t="str">
        <f>IF('Analyse Plan de Gamme'!$BL35=0,N_D,'Analyse Plan de Gamme'!$BL35)</f>
        <v xml:space="preserve"> ... </v>
      </c>
      <c r="DG35" t="b">
        <f>ISNA(MATCH(DF35,DF$1:DF34,0))</f>
        <v>0</v>
      </c>
      <c r="DH35" t="e">
        <f t="shared" ca="1" si="486"/>
        <v>#N/A</v>
      </c>
      <c r="DI35" t="e">
        <f t="shared" ca="1" si="487"/>
        <v>#N/A</v>
      </c>
      <c r="DJ35" t="b">
        <f t="shared" ca="1" si="488"/>
        <v>0</v>
      </c>
      <c r="DK35" t="str">
        <f t="shared" ca="1" si="489"/>
        <v>ÿ</v>
      </c>
      <c r="DL35">
        <f t="shared" ca="1" si="490"/>
        <v>1048576</v>
      </c>
      <c r="DM35" t="e">
        <f t="shared" ca="1" si="491"/>
        <v>#N/A</v>
      </c>
      <c r="DN35" s="4" t="str">
        <f t="shared" ca="1" si="492"/>
        <v/>
      </c>
      <c r="DP35" s="43">
        <f>'Analyse Plan de Gamme'!$BM35</f>
        <v>0</v>
      </c>
      <c r="DQ35" t="b">
        <f>ISNA(MATCH(DP35,DP$1:DP34,0))</f>
        <v>0</v>
      </c>
      <c r="DR35" t="e">
        <f t="shared" ca="1" si="493"/>
        <v>#N/A</v>
      </c>
      <c r="DS35" t="e">
        <f t="shared" ca="1" si="494"/>
        <v>#N/A</v>
      </c>
      <c r="DT35" t="b">
        <f t="shared" ca="1" si="495"/>
        <v>0</v>
      </c>
      <c r="DU35" t="str">
        <f t="shared" ca="1" si="496"/>
        <v>ÿ</v>
      </c>
      <c r="DV35">
        <f t="shared" ca="1" si="497"/>
        <v>1048576</v>
      </c>
      <c r="DW35" t="e">
        <f t="shared" ca="1" si="498"/>
        <v>#N/A</v>
      </c>
      <c r="DX35" s="4" t="str">
        <f t="shared" ca="1" si="499"/>
        <v/>
      </c>
      <c r="DZ35" s="6" t="str">
        <f>IF('Analyse Plan de Gamme'!$BO35=0,N_D,'Analyse Plan de Gamme'!$BO35)</f>
        <v xml:space="preserve"> ... </v>
      </c>
      <c r="EA35" t="b">
        <f>ISNA(MATCH(DZ35,DZ$1:DZ34,0))</f>
        <v>0</v>
      </c>
      <c r="EB35" t="e">
        <f t="shared" ca="1" si="500"/>
        <v>#N/A</v>
      </c>
      <c r="EC35" t="e">
        <f t="shared" ca="1" si="501"/>
        <v>#N/A</v>
      </c>
      <c r="ED35" t="b">
        <f t="shared" ca="1" si="502"/>
        <v>0</v>
      </c>
      <c r="EE35" t="str">
        <f t="shared" ca="1" si="503"/>
        <v>ÿ</v>
      </c>
      <c r="EF35">
        <f t="shared" ca="1" si="504"/>
        <v>1048576</v>
      </c>
      <c r="EG35" t="e">
        <f t="shared" ca="1" si="505"/>
        <v>#N/A</v>
      </c>
      <c r="EH35" s="4" t="str">
        <f t="shared" ca="1" si="506"/>
        <v/>
      </c>
      <c r="EJ35" s="6" t="str">
        <f>IF('Analyse Plan de Gamme'!$BP35=0,N_D,'Analyse Plan de Gamme'!$BP35)</f>
        <v xml:space="preserve"> ... </v>
      </c>
      <c r="EK35" t="b">
        <f>ISNA(MATCH(EJ35,EJ$1:EJ34,0))</f>
        <v>0</v>
      </c>
      <c r="EL35" t="e">
        <f t="shared" ca="1" si="507"/>
        <v>#N/A</v>
      </c>
      <c r="EM35" t="e">
        <f t="shared" ca="1" si="508"/>
        <v>#N/A</v>
      </c>
      <c r="EN35" t="b">
        <f t="shared" ca="1" si="509"/>
        <v>0</v>
      </c>
      <c r="EO35" t="str">
        <f t="shared" ca="1" si="510"/>
        <v>ÿ</v>
      </c>
      <c r="EP35">
        <f t="shared" ca="1" si="511"/>
        <v>1048576</v>
      </c>
      <c r="EQ35" t="e">
        <f t="shared" ca="1" si="512"/>
        <v>#N/A</v>
      </c>
      <c r="ER35" s="4" t="str">
        <f t="shared" ca="1" si="513"/>
        <v/>
      </c>
      <c r="ET35" s="6" t="str">
        <f>IF('Analyse Plan de Gamme'!$BQ35=0,N_D,'Analyse Plan de Gamme'!$BQ35)</f>
        <v xml:space="preserve"> ... </v>
      </c>
      <c r="EU35" t="b">
        <f>ISNA(MATCH(ET35,ET$1:ET34,0))</f>
        <v>0</v>
      </c>
      <c r="EV35" t="e">
        <f t="shared" ca="1" si="514"/>
        <v>#N/A</v>
      </c>
      <c r="EW35" t="e">
        <f t="shared" ca="1" si="515"/>
        <v>#N/A</v>
      </c>
      <c r="EX35" t="b">
        <f t="shared" ca="1" si="516"/>
        <v>0</v>
      </c>
      <c r="EY35" t="str">
        <f t="shared" ca="1" si="517"/>
        <v>ÿ</v>
      </c>
      <c r="EZ35">
        <f t="shared" ca="1" si="518"/>
        <v>1048576</v>
      </c>
      <c r="FA35" t="e">
        <f t="shared" ca="1" si="519"/>
        <v>#N/A</v>
      </c>
      <c r="FB35" s="4" t="str">
        <f t="shared" ca="1" si="520"/>
        <v/>
      </c>
      <c r="FD35" s="6" t="str">
        <f>IF('Analyse Plan de Gamme'!$BR35=0,N_D,'Analyse Plan de Gamme'!$BR35)</f>
        <v xml:space="preserve"> ... </v>
      </c>
      <c r="FE35" t="b">
        <f>ISNA(MATCH(FD35,FD$1:FD34,0))</f>
        <v>0</v>
      </c>
      <c r="FF35" t="e">
        <f t="shared" ca="1" si="521"/>
        <v>#N/A</v>
      </c>
      <c r="FG35" t="e">
        <f t="shared" ca="1" si="522"/>
        <v>#N/A</v>
      </c>
      <c r="FH35" t="b">
        <f t="shared" ca="1" si="523"/>
        <v>0</v>
      </c>
      <c r="FI35" t="str">
        <f t="shared" ca="1" si="524"/>
        <v>ÿ</v>
      </c>
      <c r="FJ35">
        <f t="shared" ca="1" si="525"/>
        <v>1048576</v>
      </c>
      <c r="FK35" t="e">
        <f t="shared" ca="1" si="526"/>
        <v>#N/A</v>
      </c>
      <c r="FL35" s="4" t="str">
        <f t="shared" ca="1" si="527"/>
        <v/>
      </c>
      <c r="FN35" s="6" t="str">
        <f>IF('Analyse Plan de Gamme'!$BT35=0,N_D,'Analyse Plan de Gamme'!$BT35)</f>
        <v xml:space="preserve"> ... </v>
      </c>
      <c r="FO35" t="b">
        <f>ISNA(MATCH(FN35,FN$1:FN34,0))</f>
        <v>0</v>
      </c>
      <c r="FP35" t="e">
        <f t="shared" ca="1" si="528"/>
        <v>#N/A</v>
      </c>
      <c r="FQ35" t="e">
        <f t="shared" ca="1" si="529"/>
        <v>#N/A</v>
      </c>
      <c r="FR35" t="b">
        <f t="shared" ca="1" si="530"/>
        <v>0</v>
      </c>
      <c r="FS35" t="str">
        <f t="shared" ca="1" si="531"/>
        <v>ÿ</v>
      </c>
      <c r="FT35">
        <f t="shared" ca="1" si="532"/>
        <v>1048576</v>
      </c>
      <c r="FU35" t="e">
        <f t="shared" ca="1" si="533"/>
        <v>#N/A</v>
      </c>
      <c r="FV35" s="4" t="str">
        <f t="shared" ca="1" si="534"/>
        <v/>
      </c>
      <c r="FX35" s="6" t="str">
        <f>IF('Analyse Plan de Gamme'!$BU35=0,N_D,'Analyse Plan de Gamme'!$BU35)</f>
        <v xml:space="preserve"> ... </v>
      </c>
      <c r="FY35" t="b">
        <f>ISNA(MATCH(FX35,FX$1:FX34,0))</f>
        <v>0</v>
      </c>
      <c r="FZ35" t="e">
        <f t="shared" ca="1" si="535"/>
        <v>#N/A</v>
      </c>
      <c r="GA35" t="e">
        <f t="shared" ca="1" si="536"/>
        <v>#N/A</v>
      </c>
      <c r="GB35" t="b">
        <f t="shared" ca="1" si="537"/>
        <v>0</v>
      </c>
      <c r="GC35" t="str">
        <f t="shared" ca="1" si="538"/>
        <v>ÿ</v>
      </c>
      <c r="GD35">
        <f t="shared" ca="1" si="539"/>
        <v>1048576</v>
      </c>
      <c r="GE35" t="e">
        <f t="shared" ca="1" si="540"/>
        <v>#N/A</v>
      </c>
      <c r="GF35" s="4" t="str">
        <f t="shared" ca="1" si="541"/>
        <v/>
      </c>
      <c r="GH35" s="6" t="str">
        <f>IF('Analyse Plan de Gamme'!$BW35=0,N_D,'Analyse Plan de Gamme'!$BW35)</f>
        <v xml:space="preserve"> ... </v>
      </c>
      <c r="GI35" t="b">
        <f>ISNA(MATCH(GH35,GH$1:GH34,0))</f>
        <v>0</v>
      </c>
      <c r="GJ35" t="e">
        <f t="shared" ca="1" si="542"/>
        <v>#N/A</v>
      </c>
      <c r="GK35" t="e">
        <f t="shared" ca="1" si="543"/>
        <v>#N/A</v>
      </c>
      <c r="GL35" t="b">
        <f t="shared" ca="1" si="544"/>
        <v>0</v>
      </c>
      <c r="GM35" t="str">
        <f t="shared" ca="1" si="545"/>
        <v>ÿ</v>
      </c>
      <c r="GN35">
        <f t="shared" ca="1" si="546"/>
        <v>1048576</v>
      </c>
      <c r="GO35" t="e">
        <f t="shared" ca="1" si="547"/>
        <v>#N/A</v>
      </c>
      <c r="GP35" s="4" t="str">
        <f t="shared" ca="1" si="548"/>
        <v/>
      </c>
      <c r="GR35" s="6" t="str">
        <f>IF('Analyse Plan de Gamme'!$BX35=0,N_D,'Analyse Plan de Gamme'!$BX35)</f>
        <v xml:space="preserve"> ... </v>
      </c>
      <c r="GS35" t="b">
        <f>ISNA(MATCH(GR35,GR$1:GR34,0))</f>
        <v>0</v>
      </c>
      <c r="GT35" t="e">
        <f t="shared" ca="1" si="549"/>
        <v>#N/A</v>
      </c>
      <c r="GU35" t="e">
        <f t="shared" ca="1" si="550"/>
        <v>#N/A</v>
      </c>
      <c r="GV35" t="b">
        <f t="shared" ca="1" si="551"/>
        <v>0</v>
      </c>
      <c r="GW35" t="str">
        <f t="shared" ca="1" si="552"/>
        <v>ÿ</v>
      </c>
      <c r="GX35">
        <f t="shared" ca="1" si="553"/>
        <v>1048576</v>
      </c>
      <c r="GY35" t="e">
        <f t="shared" ca="1" si="554"/>
        <v>#N/A</v>
      </c>
      <c r="GZ35" s="4" t="str">
        <f t="shared" ca="1" si="555"/>
        <v/>
      </c>
      <c r="HG35" s="44">
        <f>'Analyse Plan de Gamme'!$K35</f>
        <v>0</v>
      </c>
      <c r="HH35" s="44">
        <f>'Analyse Plan de Gamme'!$L35</f>
        <v>0</v>
      </c>
      <c r="HI35" s="50">
        <f t="shared" si="395"/>
        <v>1.2500000000000004</v>
      </c>
      <c r="HK35" t="b">
        <f>ABS('Analyse Plan de Gamme'!$C35)&gt;1</f>
        <v>0</v>
      </c>
      <c r="HL35" s="43">
        <f t="shared" ca="1" si="192"/>
        <v>3.5000000000000001E-3</v>
      </c>
      <c r="HM35" t="b">
        <f ca="1">AND(ISNA(MATCH(HL35,HL$1:HL34,0)),HL35&gt;1,$HK35)</f>
        <v>0</v>
      </c>
      <c r="HN35" t="e">
        <f t="shared" ca="1" si="556"/>
        <v>#N/A</v>
      </c>
      <c r="HO35" t="e">
        <f t="shared" ca="1" si="557"/>
        <v>#N/A</v>
      </c>
      <c r="HP35" t="b">
        <f t="shared" ca="1" si="558"/>
        <v>0</v>
      </c>
      <c r="HQ35" t="str">
        <f t="shared" ca="1" si="559"/>
        <v>ÿ</v>
      </c>
      <c r="HR35">
        <f t="shared" ca="1" si="560"/>
        <v>1048576</v>
      </c>
      <c r="HS35" t="e">
        <f t="shared" ca="1" si="561"/>
        <v>#N/A</v>
      </c>
      <c r="HT35" s="4" t="str">
        <f t="shared" ca="1" si="562"/>
        <v/>
      </c>
      <c r="HU35">
        <f ca="1">SUM($HT$10:$HT35)</f>
        <v>3926000.0154999997</v>
      </c>
      <c r="HV35" s="45">
        <f t="shared" ca="1" si="196"/>
        <v>1</v>
      </c>
      <c r="HW35" t="b">
        <f t="shared" ca="1" si="396"/>
        <v>0</v>
      </c>
      <c r="HX35" t="b">
        <f t="shared" ca="1" si="197"/>
        <v>0</v>
      </c>
      <c r="ID35" s="60" t="b">
        <f>IF($HK35,'Analyse Plan de Gamme'!$K35)</f>
        <v>0</v>
      </c>
      <c r="IE35" t="b">
        <f>IF($HK35,'Analyse Plan de Gamme'!$L35)</f>
        <v>0</v>
      </c>
      <c r="IF35" s="52" t="b">
        <f t="shared" si="563"/>
        <v>0</v>
      </c>
      <c r="IG35" t="b">
        <f>ISNA(MATCH(IF35,IF$1:IF34,0))</f>
        <v>0</v>
      </c>
      <c r="IH35" t="e">
        <f t="shared" ca="1" si="564"/>
        <v>#N/A</v>
      </c>
      <c r="II35" t="e">
        <f t="shared" ca="1" si="565"/>
        <v>#N/A</v>
      </c>
      <c r="IJ35" t="b">
        <f t="shared" ca="1" si="566"/>
        <v>0</v>
      </c>
      <c r="IK35" t="str">
        <f t="shared" ca="1" si="567"/>
        <v>ÿ</v>
      </c>
      <c r="IL35">
        <f t="shared" ca="1" si="568"/>
        <v>0</v>
      </c>
      <c r="IM35">
        <f t="shared" ca="1" si="569"/>
        <v>0</v>
      </c>
      <c r="IN35" s="54">
        <f t="shared" ca="1" si="570"/>
        <v>3.5000000000000001E-3</v>
      </c>
      <c r="IO35">
        <f t="shared" ca="1" si="571"/>
        <v>1048576</v>
      </c>
      <c r="IP35" t="e">
        <f t="shared" ca="1" si="572"/>
        <v>#N/A</v>
      </c>
      <c r="IQ35" t="str">
        <f t="shared" ca="1" si="573"/>
        <v/>
      </c>
      <c r="IR35" t="str">
        <f t="shared" ca="1" si="574"/>
        <v/>
      </c>
      <c r="IZ35" s="52" t="b">
        <f t="shared" si="575"/>
        <v>0</v>
      </c>
      <c r="JA35" t="b">
        <f>ISNA(MATCH(IZ35,IZ$1:IZ34,0))</f>
        <v>0</v>
      </c>
      <c r="JB35" t="e">
        <f t="shared" ca="1" si="576"/>
        <v>#N/A</v>
      </c>
      <c r="JC35" t="e">
        <f t="shared" ca="1" si="577"/>
        <v>#N/A</v>
      </c>
      <c r="JD35" t="b">
        <f t="shared" ca="1" si="578"/>
        <v>0</v>
      </c>
      <c r="JE35" t="str">
        <f t="shared" ca="1" si="579"/>
        <v>ÿ</v>
      </c>
      <c r="JF35">
        <f t="shared" ca="1" si="580"/>
        <v>0</v>
      </c>
      <c r="JG35">
        <f t="shared" ca="1" si="581"/>
        <v>0</v>
      </c>
      <c r="JH35" s="54">
        <f t="shared" ca="1" si="582"/>
        <v>3.5000000000000001E-3</v>
      </c>
      <c r="JI35">
        <f t="shared" ca="1" si="583"/>
        <v>1048576</v>
      </c>
      <c r="JJ35" t="e">
        <f t="shared" ca="1" si="584"/>
        <v>#N/A</v>
      </c>
      <c r="JK35" t="str">
        <f t="shared" ca="1" si="585"/>
        <v/>
      </c>
      <c r="JL35" t="str">
        <f t="shared" ca="1" si="586"/>
        <v/>
      </c>
      <c r="JT35" s="52" t="b">
        <f t="shared" si="587"/>
        <v>0</v>
      </c>
      <c r="JU35" t="b">
        <f>ISNA(MATCH(JT35,JT$1:JT34,0))</f>
        <v>0</v>
      </c>
      <c r="JV35" t="e">
        <f t="shared" ca="1" si="588"/>
        <v>#N/A</v>
      </c>
      <c r="JW35" t="e">
        <f t="shared" ca="1" si="589"/>
        <v>#N/A</v>
      </c>
      <c r="JX35" t="b">
        <f t="shared" ca="1" si="590"/>
        <v>0</v>
      </c>
      <c r="JY35" t="str">
        <f t="shared" ca="1" si="591"/>
        <v>ÿ</v>
      </c>
      <c r="JZ35">
        <f t="shared" ca="1" si="592"/>
        <v>0</v>
      </c>
      <c r="KA35">
        <f t="shared" ca="1" si="593"/>
        <v>0</v>
      </c>
      <c r="KB35" s="54">
        <f t="shared" ca="1" si="594"/>
        <v>3.5000000000000001E-3</v>
      </c>
      <c r="KC35">
        <f t="shared" ca="1" si="595"/>
        <v>1048576</v>
      </c>
      <c r="KD35" t="e">
        <f t="shared" ca="1" si="596"/>
        <v>#N/A</v>
      </c>
      <c r="KE35" t="str">
        <f t="shared" ca="1" si="597"/>
        <v/>
      </c>
      <c r="KF35" t="str">
        <f t="shared" ca="1" si="598"/>
        <v/>
      </c>
      <c r="KN35" s="52" t="b">
        <f t="shared" si="599"/>
        <v>0</v>
      </c>
      <c r="KO35" t="b">
        <f>ISNA(MATCH(KN35,KN$1:KN34,0))</f>
        <v>0</v>
      </c>
      <c r="KP35" t="e">
        <f t="shared" ca="1" si="600"/>
        <v>#N/A</v>
      </c>
      <c r="KQ35" t="e">
        <f t="shared" ca="1" si="601"/>
        <v>#N/A</v>
      </c>
      <c r="KR35" t="b">
        <f t="shared" ca="1" si="602"/>
        <v>0</v>
      </c>
      <c r="KS35" t="str">
        <f t="shared" ca="1" si="603"/>
        <v>ÿ</v>
      </c>
      <c r="KT35">
        <f t="shared" ca="1" si="604"/>
        <v>0</v>
      </c>
      <c r="KU35">
        <f t="shared" ca="1" si="605"/>
        <v>0</v>
      </c>
      <c r="KV35" s="54">
        <f t="shared" ca="1" si="606"/>
        <v>3.5000000000000001E-3</v>
      </c>
      <c r="KW35">
        <f t="shared" ca="1" si="607"/>
        <v>1048576</v>
      </c>
      <c r="KX35" t="e">
        <f t="shared" ca="1" si="608"/>
        <v>#N/A</v>
      </c>
      <c r="KY35" t="str">
        <f t="shared" ca="1" si="609"/>
        <v/>
      </c>
      <c r="KZ35" t="str">
        <f t="shared" ca="1" si="610"/>
        <v/>
      </c>
      <c r="LH35" s="52" t="b">
        <f t="shared" si="219"/>
        <v>0</v>
      </c>
      <c r="LI35" t="b">
        <f>ISNA(MATCH(LH35,LH$1:LH34,0))</f>
        <v>0</v>
      </c>
      <c r="LJ35" t="e">
        <f t="shared" ca="1" si="220"/>
        <v>#N/A</v>
      </c>
      <c r="LK35" t="e">
        <f t="shared" ca="1" si="221"/>
        <v>#N/A</v>
      </c>
      <c r="LL35" t="b">
        <f t="shared" ca="1" si="222"/>
        <v>0</v>
      </c>
      <c r="LM35" t="str">
        <f t="shared" ca="1" si="223"/>
        <v>ÿ</v>
      </c>
      <c r="LN35">
        <f t="shared" ca="1" si="224"/>
        <v>0</v>
      </c>
      <c r="LO35">
        <f t="shared" ca="1" si="225"/>
        <v>0</v>
      </c>
      <c r="LP35" s="54">
        <f t="shared" ca="1" si="226"/>
        <v>3.5000000000000001E-3</v>
      </c>
      <c r="LQ35">
        <f t="shared" ca="1" si="227"/>
        <v>1048576</v>
      </c>
      <c r="LR35" t="e">
        <f t="shared" ca="1" si="228"/>
        <v>#N/A</v>
      </c>
      <c r="LS35" t="str">
        <f t="shared" ca="1" si="611"/>
        <v/>
      </c>
      <c r="LT35" t="str">
        <f t="shared" ca="1" si="230"/>
        <v/>
      </c>
      <c r="MB35" s="52" t="b">
        <f t="shared" si="154"/>
        <v>0</v>
      </c>
      <c r="MC35" t="b">
        <f>ISNA(MATCH(MB35,MB$1:MB34,0))</f>
        <v>0</v>
      </c>
      <c r="MD35" t="e">
        <f t="shared" ca="1" si="231"/>
        <v>#N/A</v>
      </c>
      <c r="ME35" t="e">
        <f t="shared" ca="1" si="232"/>
        <v>#N/A</v>
      </c>
      <c r="MF35" t="b">
        <f t="shared" ca="1" si="233"/>
        <v>0</v>
      </c>
      <c r="MG35" t="str">
        <f t="shared" ca="1" si="234"/>
        <v>ÿ</v>
      </c>
      <c r="MH35">
        <f t="shared" ca="1" si="235"/>
        <v>0</v>
      </c>
      <c r="MI35">
        <f t="shared" ca="1" si="236"/>
        <v>0</v>
      </c>
      <c r="MJ35" s="54">
        <f t="shared" ca="1" si="237"/>
        <v>3.5000000000000001E-3</v>
      </c>
      <c r="MK35">
        <f t="shared" ca="1" si="238"/>
        <v>1048576</v>
      </c>
      <c r="ML35" t="e">
        <f t="shared" ca="1" si="239"/>
        <v>#N/A</v>
      </c>
      <c r="MM35" t="str">
        <f t="shared" ca="1" si="612"/>
        <v/>
      </c>
      <c r="MN35" t="str">
        <f t="shared" ca="1" si="241"/>
        <v/>
      </c>
      <c r="MV35" s="52" t="b">
        <f t="shared" si="155"/>
        <v>0</v>
      </c>
      <c r="MW35" t="b">
        <f>ISNA(MATCH(MV35,MV$1:MV34,0))</f>
        <v>0</v>
      </c>
      <c r="MX35" t="e">
        <f t="shared" ca="1" si="242"/>
        <v>#N/A</v>
      </c>
      <c r="MY35" t="e">
        <f t="shared" ca="1" si="243"/>
        <v>#N/A</v>
      </c>
      <c r="MZ35" t="b">
        <f t="shared" ca="1" si="244"/>
        <v>0</v>
      </c>
      <c r="NA35" t="str">
        <f t="shared" ca="1" si="245"/>
        <v>ÿ</v>
      </c>
      <c r="NB35">
        <f t="shared" ca="1" si="246"/>
        <v>0</v>
      </c>
      <c r="NC35">
        <f t="shared" ca="1" si="247"/>
        <v>0</v>
      </c>
      <c r="ND35" s="54">
        <f t="shared" ca="1" si="248"/>
        <v>3.5000000000000001E-3</v>
      </c>
      <c r="NE35">
        <f t="shared" ca="1" si="249"/>
        <v>1048576</v>
      </c>
      <c r="NF35" t="e">
        <f t="shared" ca="1" si="250"/>
        <v>#N/A</v>
      </c>
      <c r="NG35" t="str">
        <f t="shared" ca="1" si="613"/>
        <v/>
      </c>
      <c r="NH35" t="str">
        <f t="shared" ca="1" si="252"/>
        <v/>
      </c>
      <c r="NP35" s="52" t="b">
        <f t="shared" si="156"/>
        <v>0</v>
      </c>
      <c r="NQ35" t="b">
        <f>ISNA(MATCH(NP35,NP$1:NP34,0))</f>
        <v>0</v>
      </c>
      <c r="NR35" t="e">
        <f t="shared" ca="1" si="253"/>
        <v>#N/A</v>
      </c>
      <c r="NS35" t="e">
        <f t="shared" ca="1" si="254"/>
        <v>#N/A</v>
      </c>
      <c r="NT35" t="b">
        <f t="shared" ca="1" si="255"/>
        <v>0</v>
      </c>
      <c r="NU35" t="str">
        <f t="shared" ca="1" si="256"/>
        <v>ÿ</v>
      </c>
      <c r="NV35">
        <f t="shared" ca="1" si="257"/>
        <v>0</v>
      </c>
      <c r="NW35">
        <f t="shared" ca="1" si="258"/>
        <v>0</v>
      </c>
      <c r="NX35" s="54">
        <f t="shared" ca="1" si="259"/>
        <v>3.5000000000000001E-3</v>
      </c>
      <c r="NY35">
        <f t="shared" ca="1" si="260"/>
        <v>1048576</v>
      </c>
      <c r="NZ35" t="e">
        <f t="shared" ca="1" si="261"/>
        <v>#N/A</v>
      </c>
      <c r="OA35" t="str">
        <f t="shared" ca="1" si="614"/>
        <v/>
      </c>
      <c r="OB35" t="str">
        <f t="shared" ca="1" si="263"/>
        <v/>
      </c>
      <c r="OJ35" s="52" t="b">
        <f t="shared" si="157"/>
        <v>0</v>
      </c>
      <c r="OK35" t="b">
        <f>ISNA(MATCH(OJ35,OJ$1:OJ34,0))</f>
        <v>0</v>
      </c>
      <c r="OL35" t="e">
        <f t="shared" ca="1" si="264"/>
        <v>#N/A</v>
      </c>
      <c r="OM35" t="e">
        <f t="shared" ca="1" si="265"/>
        <v>#N/A</v>
      </c>
      <c r="ON35" t="b">
        <f t="shared" ca="1" si="266"/>
        <v>0</v>
      </c>
      <c r="OO35" t="str">
        <f t="shared" ca="1" si="267"/>
        <v>ÿ</v>
      </c>
      <c r="OP35">
        <f t="shared" ca="1" si="268"/>
        <v>0</v>
      </c>
      <c r="OQ35">
        <f t="shared" ca="1" si="269"/>
        <v>0</v>
      </c>
      <c r="OR35" s="54">
        <f t="shared" ca="1" si="270"/>
        <v>3.5000000000000001E-3</v>
      </c>
      <c r="OS35">
        <f t="shared" ca="1" si="271"/>
        <v>1048576</v>
      </c>
      <c r="OT35" t="e">
        <f t="shared" ca="1" si="272"/>
        <v>#N/A</v>
      </c>
      <c r="OU35" t="str">
        <f t="shared" ca="1" si="615"/>
        <v/>
      </c>
      <c r="OV35" t="str">
        <f t="shared" ca="1" si="274"/>
        <v/>
      </c>
      <c r="PD35" s="52" t="b">
        <f t="shared" si="158"/>
        <v>0</v>
      </c>
      <c r="PE35" t="b">
        <f>ISNA(MATCH(PD35,PD$1:PD34,0))</f>
        <v>0</v>
      </c>
      <c r="PF35" t="e">
        <f t="shared" ca="1" si="275"/>
        <v>#N/A</v>
      </c>
      <c r="PG35" t="e">
        <f t="shared" ca="1" si="276"/>
        <v>#N/A</v>
      </c>
      <c r="PH35" t="b">
        <f t="shared" ca="1" si="277"/>
        <v>0</v>
      </c>
      <c r="PI35" t="str">
        <f t="shared" ca="1" si="278"/>
        <v>ÿ</v>
      </c>
      <c r="PJ35">
        <f t="shared" ca="1" si="279"/>
        <v>0</v>
      </c>
      <c r="PK35">
        <f t="shared" ca="1" si="280"/>
        <v>0</v>
      </c>
      <c r="PL35" s="54">
        <f t="shared" ca="1" si="281"/>
        <v>3.5000000000000001E-3</v>
      </c>
      <c r="PM35">
        <f t="shared" ca="1" si="282"/>
        <v>1048576</v>
      </c>
      <c r="PN35" t="e">
        <f t="shared" ca="1" si="283"/>
        <v>#N/A</v>
      </c>
      <c r="PO35" t="str">
        <f t="shared" ca="1" si="616"/>
        <v/>
      </c>
      <c r="PP35" t="str">
        <f t="shared" ca="1" si="285"/>
        <v/>
      </c>
      <c r="PX35" s="52" t="b">
        <f t="shared" si="159"/>
        <v>0</v>
      </c>
      <c r="PY35" t="b">
        <f>ISNA(MATCH(PX35,PX$1:PX34,0))</f>
        <v>0</v>
      </c>
      <c r="PZ35" t="e">
        <f t="shared" ca="1" si="286"/>
        <v>#N/A</v>
      </c>
      <c r="QA35" t="e">
        <f t="shared" ca="1" si="287"/>
        <v>#N/A</v>
      </c>
      <c r="QB35" t="b">
        <f t="shared" ca="1" si="288"/>
        <v>0</v>
      </c>
      <c r="QC35" t="str">
        <f t="shared" ca="1" si="289"/>
        <v>ÿ</v>
      </c>
      <c r="QD35">
        <f t="shared" ca="1" si="290"/>
        <v>0</v>
      </c>
      <c r="QE35">
        <f t="shared" ca="1" si="291"/>
        <v>0</v>
      </c>
      <c r="QF35" s="54">
        <f t="shared" ca="1" si="292"/>
        <v>3.5000000000000001E-3</v>
      </c>
      <c r="QG35">
        <f t="shared" ca="1" si="293"/>
        <v>1048576</v>
      </c>
      <c r="QH35" t="e">
        <f t="shared" ca="1" si="294"/>
        <v>#N/A</v>
      </c>
      <c r="QI35" t="str">
        <f t="shared" ca="1" si="617"/>
        <v/>
      </c>
      <c r="QJ35" t="str">
        <f t="shared" ca="1" si="296"/>
        <v/>
      </c>
      <c r="QR35" s="52" t="b">
        <f t="shared" si="160"/>
        <v>0</v>
      </c>
      <c r="QS35" t="b">
        <f>ISNA(MATCH(QR35,QR$1:QR34,0))</f>
        <v>0</v>
      </c>
      <c r="QT35" t="e">
        <f t="shared" ca="1" si="297"/>
        <v>#N/A</v>
      </c>
      <c r="QU35" t="e">
        <f t="shared" ca="1" si="298"/>
        <v>#N/A</v>
      </c>
      <c r="QV35" t="b">
        <f t="shared" ca="1" si="299"/>
        <v>0</v>
      </c>
      <c r="QW35" t="str">
        <f t="shared" ca="1" si="300"/>
        <v>ÿ</v>
      </c>
      <c r="QX35">
        <f t="shared" ca="1" si="301"/>
        <v>0</v>
      </c>
      <c r="QY35">
        <f t="shared" ca="1" si="302"/>
        <v>0</v>
      </c>
      <c r="QZ35" s="54">
        <f t="shared" ca="1" si="303"/>
        <v>3.5000000000000001E-3</v>
      </c>
      <c r="RA35">
        <f t="shared" ca="1" si="304"/>
        <v>1048576</v>
      </c>
      <c r="RB35" t="e">
        <f t="shared" ca="1" si="305"/>
        <v>#N/A</v>
      </c>
      <c r="RC35" t="str">
        <f t="shared" ca="1" si="618"/>
        <v/>
      </c>
      <c r="RD35" t="str">
        <f t="shared" ca="1" si="307"/>
        <v/>
      </c>
      <c r="RL35" s="52" t="b">
        <f t="shared" si="161"/>
        <v>0</v>
      </c>
      <c r="RM35" t="b">
        <f>ISNA(MATCH(RL35,RL$1:RL34,0))</f>
        <v>0</v>
      </c>
      <c r="RN35" t="e">
        <f t="shared" ca="1" si="308"/>
        <v>#N/A</v>
      </c>
      <c r="RO35" t="e">
        <f t="shared" ca="1" si="309"/>
        <v>#N/A</v>
      </c>
      <c r="RP35" t="b">
        <f t="shared" ca="1" si="310"/>
        <v>0</v>
      </c>
      <c r="RQ35" t="str">
        <f t="shared" ca="1" si="311"/>
        <v>ÿ</v>
      </c>
      <c r="RR35">
        <f t="shared" ca="1" si="312"/>
        <v>0</v>
      </c>
      <c r="RS35">
        <f t="shared" ca="1" si="313"/>
        <v>0</v>
      </c>
      <c r="RT35" s="54">
        <f t="shared" ca="1" si="314"/>
        <v>3.5000000000000001E-3</v>
      </c>
      <c r="RU35">
        <f t="shared" ca="1" si="315"/>
        <v>1048576</v>
      </c>
      <c r="RV35" t="e">
        <f t="shared" ca="1" si="316"/>
        <v>#N/A</v>
      </c>
      <c r="RW35" t="str">
        <f t="shared" ca="1" si="619"/>
        <v/>
      </c>
      <c r="RX35" t="str">
        <f t="shared" ca="1" si="318"/>
        <v/>
      </c>
      <c r="SF35" s="52" t="b">
        <f t="shared" si="162"/>
        <v>0</v>
      </c>
      <c r="SG35" t="b">
        <f>ISNA(MATCH(SF35,SF$1:SF34,0))</f>
        <v>0</v>
      </c>
      <c r="SH35" t="e">
        <f t="shared" ca="1" si="319"/>
        <v>#N/A</v>
      </c>
      <c r="SI35" t="e">
        <f t="shared" ca="1" si="320"/>
        <v>#N/A</v>
      </c>
      <c r="SJ35" t="b">
        <f t="shared" ca="1" si="321"/>
        <v>0</v>
      </c>
      <c r="SK35" t="str">
        <f t="shared" ca="1" si="322"/>
        <v>ÿ</v>
      </c>
      <c r="SL35">
        <f t="shared" ca="1" si="323"/>
        <v>0</v>
      </c>
      <c r="SM35">
        <f t="shared" ca="1" si="324"/>
        <v>0</v>
      </c>
      <c r="SN35" s="54">
        <f t="shared" ca="1" si="325"/>
        <v>3.5000000000000001E-3</v>
      </c>
      <c r="SO35">
        <f t="shared" ca="1" si="326"/>
        <v>1048576</v>
      </c>
      <c r="SP35" t="e">
        <f t="shared" ca="1" si="327"/>
        <v>#N/A</v>
      </c>
      <c r="SQ35" t="str">
        <f t="shared" ca="1" si="620"/>
        <v/>
      </c>
      <c r="SR35" t="str">
        <f t="shared" ca="1" si="329"/>
        <v/>
      </c>
      <c r="SZ35" s="52" t="b">
        <f t="shared" si="163"/>
        <v>0</v>
      </c>
      <c r="TA35" t="b">
        <f>ISNA(MATCH(SZ35,SZ$1:SZ34,0))</f>
        <v>0</v>
      </c>
      <c r="TB35" t="e">
        <f t="shared" ca="1" si="330"/>
        <v>#N/A</v>
      </c>
      <c r="TC35" t="e">
        <f t="shared" ca="1" si="331"/>
        <v>#N/A</v>
      </c>
      <c r="TD35" t="b">
        <f t="shared" ca="1" si="332"/>
        <v>0</v>
      </c>
      <c r="TE35" t="str">
        <f t="shared" ca="1" si="333"/>
        <v>ÿ</v>
      </c>
      <c r="TF35">
        <f t="shared" ca="1" si="334"/>
        <v>0</v>
      </c>
      <c r="TG35">
        <f t="shared" ca="1" si="335"/>
        <v>0</v>
      </c>
      <c r="TH35" s="54">
        <f t="shared" ca="1" si="336"/>
        <v>3.5000000000000001E-3</v>
      </c>
      <c r="TI35">
        <f t="shared" ca="1" si="337"/>
        <v>1048576</v>
      </c>
      <c r="TJ35" t="e">
        <f t="shared" ca="1" si="338"/>
        <v>#N/A</v>
      </c>
      <c r="TK35" t="str">
        <f t="shared" ca="1" si="621"/>
        <v/>
      </c>
      <c r="TL35" t="str">
        <f t="shared" ca="1" si="340"/>
        <v/>
      </c>
      <c r="TT35" s="52" t="b">
        <f t="shared" si="164"/>
        <v>0</v>
      </c>
      <c r="TU35" t="b">
        <f>ISNA(MATCH(TT35,TT$1:TT34,0))</f>
        <v>0</v>
      </c>
      <c r="TV35" t="e">
        <f t="shared" ca="1" si="341"/>
        <v>#N/A</v>
      </c>
      <c r="TW35" t="e">
        <f t="shared" ca="1" si="342"/>
        <v>#N/A</v>
      </c>
      <c r="TX35" t="b">
        <f t="shared" ca="1" si="343"/>
        <v>0</v>
      </c>
      <c r="TY35" t="str">
        <f t="shared" ca="1" si="344"/>
        <v>ÿ</v>
      </c>
      <c r="TZ35">
        <f t="shared" ca="1" si="345"/>
        <v>0</v>
      </c>
      <c r="UA35">
        <f t="shared" ca="1" si="346"/>
        <v>0</v>
      </c>
      <c r="UB35" s="54">
        <f t="shared" ca="1" si="347"/>
        <v>3.5000000000000001E-3</v>
      </c>
      <c r="UC35">
        <f t="shared" ca="1" si="348"/>
        <v>1048576</v>
      </c>
      <c r="UD35" t="e">
        <f t="shared" ca="1" si="349"/>
        <v>#N/A</v>
      </c>
      <c r="UE35" t="str">
        <f t="shared" ca="1" si="622"/>
        <v/>
      </c>
      <c r="UF35" t="str">
        <f t="shared" ca="1" si="351"/>
        <v/>
      </c>
      <c r="UN35" s="52" t="b">
        <f t="shared" si="165"/>
        <v>0</v>
      </c>
      <c r="UO35" t="b">
        <f>ISNA(MATCH(UN35,UN$1:UN34,0))</f>
        <v>0</v>
      </c>
      <c r="UP35" t="e">
        <f t="shared" ca="1" si="352"/>
        <v>#N/A</v>
      </c>
      <c r="UQ35" t="e">
        <f t="shared" ca="1" si="353"/>
        <v>#N/A</v>
      </c>
      <c r="UR35" t="b">
        <f t="shared" ca="1" si="354"/>
        <v>0</v>
      </c>
      <c r="US35" t="str">
        <f t="shared" ca="1" si="355"/>
        <v>ÿ</v>
      </c>
      <c r="UT35">
        <f t="shared" ca="1" si="356"/>
        <v>0</v>
      </c>
      <c r="UU35">
        <f t="shared" ca="1" si="357"/>
        <v>0</v>
      </c>
      <c r="UV35" s="54">
        <f t="shared" ca="1" si="358"/>
        <v>3.5000000000000001E-3</v>
      </c>
      <c r="UW35">
        <f t="shared" ca="1" si="359"/>
        <v>1048576</v>
      </c>
      <c r="UX35" t="e">
        <f t="shared" ca="1" si="360"/>
        <v>#N/A</v>
      </c>
      <c r="UY35" t="str">
        <f t="shared" ca="1" si="623"/>
        <v/>
      </c>
      <c r="UZ35" t="str">
        <f t="shared" ca="1" si="362"/>
        <v/>
      </c>
      <c r="VH35" s="52" t="b">
        <f t="shared" si="166"/>
        <v>0</v>
      </c>
      <c r="VI35" t="b">
        <f>ISNA(MATCH(VH35,VH$1:VH34,0))</f>
        <v>0</v>
      </c>
      <c r="VJ35" t="e">
        <f t="shared" ca="1" si="363"/>
        <v>#N/A</v>
      </c>
      <c r="VK35" t="e">
        <f t="shared" ca="1" si="364"/>
        <v>#N/A</v>
      </c>
      <c r="VL35" t="b">
        <f t="shared" ca="1" si="365"/>
        <v>0</v>
      </c>
      <c r="VM35" t="str">
        <f t="shared" ca="1" si="366"/>
        <v>ÿ</v>
      </c>
      <c r="VN35">
        <f t="shared" ca="1" si="367"/>
        <v>0</v>
      </c>
      <c r="VO35">
        <f t="shared" ca="1" si="368"/>
        <v>0</v>
      </c>
      <c r="VP35" s="54">
        <f t="shared" ca="1" si="369"/>
        <v>3.5000000000000001E-3</v>
      </c>
      <c r="VQ35">
        <f t="shared" ca="1" si="370"/>
        <v>1048576</v>
      </c>
      <c r="VR35" t="e">
        <f t="shared" ca="1" si="371"/>
        <v>#N/A</v>
      </c>
      <c r="VS35" t="str">
        <f t="shared" ca="1" si="624"/>
        <v/>
      </c>
      <c r="VT35" t="str">
        <f t="shared" ca="1" si="373"/>
        <v/>
      </c>
      <c r="WB35" s="52" t="b">
        <f t="shared" si="167"/>
        <v>0</v>
      </c>
      <c r="WC35" t="b">
        <f>ISNA(MATCH(WB35,WB$1:WB34,0))</f>
        <v>0</v>
      </c>
      <c r="WD35" t="e">
        <f t="shared" ca="1" si="374"/>
        <v>#N/A</v>
      </c>
      <c r="WE35" t="e">
        <f t="shared" ca="1" si="375"/>
        <v>#N/A</v>
      </c>
      <c r="WF35" t="b">
        <f t="shared" ca="1" si="376"/>
        <v>0</v>
      </c>
      <c r="WG35" t="str">
        <f t="shared" ca="1" si="377"/>
        <v>ÿ</v>
      </c>
      <c r="WH35">
        <f t="shared" ca="1" si="378"/>
        <v>0</v>
      </c>
      <c r="WI35">
        <f t="shared" ca="1" si="379"/>
        <v>0</v>
      </c>
      <c r="WJ35" s="54">
        <f t="shared" ca="1" si="380"/>
        <v>3.5000000000000001E-3</v>
      </c>
      <c r="WK35">
        <f t="shared" ca="1" si="381"/>
        <v>1048576</v>
      </c>
      <c r="WL35" t="e">
        <f t="shared" ca="1" si="382"/>
        <v>#N/A</v>
      </c>
      <c r="WM35" t="str">
        <f t="shared" ca="1" si="625"/>
        <v/>
      </c>
      <c r="WN35" t="str">
        <f t="shared" ca="1" si="384"/>
        <v/>
      </c>
      <c r="WV35" s="52" t="b">
        <f t="shared" si="168"/>
        <v>0</v>
      </c>
      <c r="WW35" t="b">
        <f>ISNA(MATCH(WV35,WV$1:WV34,0))</f>
        <v>0</v>
      </c>
      <c r="WX35" t="e">
        <f t="shared" ca="1" si="385"/>
        <v>#N/A</v>
      </c>
      <c r="WY35" t="e">
        <f t="shared" ca="1" si="386"/>
        <v>#N/A</v>
      </c>
      <c r="WZ35" t="b">
        <f t="shared" ca="1" si="387"/>
        <v>0</v>
      </c>
      <c r="XA35" t="str">
        <f t="shared" ca="1" si="388"/>
        <v>ÿ</v>
      </c>
      <c r="XB35">
        <f t="shared" ca="1" si="389"/>
        <v>0</v>
      </c>
      <c r="XC35">
        <f t="shared" ca="1" si="390"/>
        <v>0</v>
      </c>
      <c r="XD35" s="54">
        <f t="shared" ca="1" si="391"/>
        <v>3.5000000000000001E-3</v>
      </c>
      <c r="XE35">
        <f t="shared" ca="1" si="392"/>
        <v>1048576</v>
      </c>
      <c r="XF35" t="e">
        <f t="shared" ca="1" si="393"/>
        <v>#N/A</v>
      </c>
      <c r="XG35" t="str">
        <f t="shared" ca="1" si="626"/>
        <v/>
      </c>
      <c r="XH35" t="str">
        <f t="shared" ca="1" si="169"/>
        <v/>
      </c>
    </row>
    <row r="36" spans="1:632" x14ac:dyDescent="0.3">
      <c r="A36">
        <f t="shared" ca="1" si="170"/>
        <v>26</v>
      </c>
      <c r="J36" s="6" t="str">
        <f>IF('Analyse Plan de Gamme'!$N36=0,N_D,'Analyse Plan de Gamme'!$N36)</f>
        <v xml:space="preserve"> ... </v>
      </c>
      <c r="K36" t="b">
        <f>ISNA(MATCH(J36,J$1:J35,0))</f>
        <v>0</v>
      </c>
      <c r="L36" t="e">
        <f t="shared" ca="1" si="416"/>
        <v>#N/A</v>
      </c>
      <c r="M36" t="e">
        <f t="shared" ca="1" si="417"/>
        <v>#N/A</v>
      </c>
      <c r="N36" t="b">
        <f t="shared" ca="1" si="418"/>
        <v>0</v>
      </c>
      <c r="O36" t="str">
        <f t="shared" ca="1" si="419"/>
        <v>ÿ</v>
      </c>
      <c r="P36">
        <f t="shared" ca="1" si="420"/>
        <v>1048576</v>
      </c>
      <c r="Q36" t="e">
        <f t="shared" ca="1" si="421"/>
        <v>#N/A</v>
      </c>
      <c r="R36" s="4" t="str">
        <f t="shared" ca="1" si="422"/>
        <v/>
      </c>
      <c r="T36" s="6" t="str">
        <f>IF('Analyse Plan de Gamme'!$P36=0,N_D,'Analyse Plan de Gamme'!$P36)</f>
        <v xml:space="preserve"> ... </v>
      </c>
      <c r="U36" t="b">
        <f>ISNA(MATCH(T36,T$1:T35,0))</f>
        <v>0</v>
      </c>
      <c r="V36" t="e">
        <f t="shared" ca="1" si="423"/>
        <v>#N/A</v>
      </c>
      <c r="W36" t="e">
        <f t="shared" ca="1" si="424"/>
        <v>#N/A</v>
      </c>
      <c r="X36" t="b">
        <f t="shared" ca="1" si="425"/>
        <v>0</v>
      </c>
      <c r="Y36" t="str">
        <f t="shared" ca="1" si="426"/>
        <v>ÿ</v>
      </c>
      <c r="Z36">
        <f t="shared" ca="1" si="427"/>
        <v>1048576</v>
      </c>
      <c r="AA36" t="e">
        <f t="shared" ca="1" si="428"/>
        <v>#N/A</v>
      </c>
      <c r="AB36" s="4" t="str">
        <f t="shared" ca="1" si="429"/>
        <v/>
      </c>
      <c r="AD36" s="6" t="str">
        <f>IF('Analyse Plan de Gamme'!$W36=0,N_D,'Analyse Plan de Gamme'!$W36)</f>
        <v xml:space="preserve"> ... </v>
      </c>
      <c r="AE36" t="b">
        <f>ISNA(MATCH(AD36,AD$1:AD35,0))</f>
        <v>0</v>
      </c>
      <c r="AF36" t="e">
        <f t="shared" ca="1" si="430"/>
        <v>#N/A</v>
      </c>
      <c r="AG36" t="e">
        <f t="shared" ca="1" si="431"/>
        <v>#N/A</v>
      </c>
      <c r="AH36" t="b">
        <f t="shared" ca="1" si="432"/>
        <v>0</v>
      </c>
      <c r="AI36" t="str">
        <f t="shared" ca="1" si="433"/>
        <v>ÿ</v>
      </c>
      <c r="AJ36">
        <f t="shared" ca="1" si="434"/>
        <v>1048576</v>
      </c>
      <c r="AK36" t="e">
        <f t="shared" ca="1" si="435"/>
        <v>#N/A</v>
      </c>
      <c r="AL36" s="4" t="str">
        <f t="shared" ca="1" si="436"/>
        <v/>
      </c>
      <c r="AN36" s="6" t="str">
        <f>IF('Analyse Plan de Gamme'!$AH36=0,N_D,'Analyse Plan de Gamme'!$AH36)</f>
        <v xml:space="preserve"> ... </v>
      </c>
      <c r="AO36" t="b">
        <f>ISNA(MATCH(AN36,AN$1:AN35,0))</f>
        <v>0</v>
      </c>
      <c r="AP36" t="e">
        <f t="shared" ca="1" si="437"/>
        <v>#N/A</v>
      </c>
      <c r="AQ36" t="e">
        <f t="shared" ca="1" si="438"/>
        <v>#N/A</v>
      </c>
      <c r="AR36" t="b">
        <f t="shared" ca="1" si="439"/>
        <v>0</v>
      </c>
      <c r="AS36" t="str">
        <f t="shared" ca="1" si="440"/>
        <v>ÿ</v>
      </c>
      <c r="AT36">
        <f t="shared" ca="1" si="441"/>
        <v>1048576</v>
      </c>
      <c r="AU36" t="e">
        <f t="shared" ca="1" si="442"/>
        <v>#N/A</v>
      </c>
      <c r="AV36" s="4" t="str">
        <f t="shared" ca="1" si="443"/>
        <v/>
      </c>
      <c r="AX36" s="6" t="str">
        <f>IF('Analyse Plan de Gamme'!$AT36=0,N_D,'Analyse Plan de Gamme'!$AT36)</f>
        <v xml:space="preserve"> ... </v>
      </c>
      <c r="AY36" t="b">
        <f>ISNA(MATCH(AX36,AX$1:AX35,0))</f>
        <v>0</v>
      </c>
      <c r="AZ36" t="e">
        <f t="shared" ca="1" si="444"/>
        <v>#N/A</v>
      </c>
      <c r="BA36" t="e">
        <f t="shared" ca="1" si="445"/>
        <v>#N/A</v>
      </c>
      <c r="BB36" t="b">
        <f t="shared" ca="1" si="446"/>
        <v>0</v>
      </c>
      <c r="BC36" t="str">
        <f t="shared" ca="1" si="447"/>
        <v>ÿ</v>
      </c>
      <c r="BD36">
        <f t="shared" ca="1" si="448"/>
        <v>1048576</v>
      </c>
      <c r="BE36" t="e">
        <f t="shared" ca="1" si="449"/>
        <v>#N/A</v>
      </c>
      <c r="BF36" s="4" t="str">
        <f t="shared" ca="1" si="450"/>
        <v/>
      </c>
      <c r="BH36" s="6" t="str">
        <f>IF('Analyse Plan de Gamme'!$BF36=0,N_D,'Analyse Plan de Gamme'!$BF36)</f>
        <v xml:space="preserve"> ... </v>
      </c>
      <c r="BI36" t="b">
        <f>ISNA(MATCH(BH36,BH$1:BH35,0))</f>
        <v>0</v>
      </c>
      <c r="BJ36">
        <f t="shared" ca="1" si="451"/>
        <v>128</v>
      </c>
      <c r="BK36" t="str">
        <f t="shared" ca="1" si="452"/>
        <v>L128C61:L1048576C61</v>
      </c>
      <c r="BL36" t="b">
        <f t="shared" ca="1" si="453"/>
        <v>1</v>
      </c>
      <c r="BM36" t="str">
        <f t="shared" ca="1" si="454"/>
        <v>30X120</v>
      </c>
      <c r="BN36">
        <f t="shared" ca="1" si="455"/>
        <v>22</v>
      </c>
      <c r="BO36">
        <f t="shared" ca="1" si="456"/>
        <v>23</v>
      </c>
      <c r="BP36" s="4" t="str">
        <f t="shared" ca="1" si="457"/>
        <v>35X35</v>
      </c>
      <c r="BR36" s="6" t="str">
        <f>IF('Analyse Plan de Gamme'!$BG36=0,N_D,'Analyse Plan de Gamme'!$BG36)</f>
        <v xml:space="preserve"> ... </v>
      </c>
      <c r="BS36" t="b">
        <f>ISNA(MATCH(BR36,BR$1:BR35,0))</f>
        <v>0</v>
      </c>
      <c r="BT36" t="e">
        <f t="shared" ca="1" si="458"/>
        <v>#N/A</v>
      </c>
      <c r="BU36" t="e">
        <f t="shared" ca="1" si="459"/>
        <v>#N/A</v>
      </c>
      <c r="BV36" t="b">
        <f t="shared" ca="1" si="460"/>
        <v>0</v>
      </c>
      <c r="BW36" t="str">
        <f t="shared" ca="1" si="461"/>
        <v>ÿ</v>
      </c>
      <c r="BX36">
        <f t="shared" ca="1" si="462"/>
        <v>1048576</v>
      </c>
      <c r="BY36" t="e">
        <f t="shared" ca="1" si="463"/>
        <v>#N/A</v>
      </c>
      <c r="BZ36" s="4" t="str">
        <f t="shared" ca="1" si="464"/>
        <v/>
      </c>
      <c r="CB36" s="6" t="str">
        <f>IF('Analyse Plan de Gamme'!$BH36=0,N_D,'Analyse Plan de Gamme'!$BH36)</f>
        <v xml:space="preserve"> ... </v>
      </c>
      <c r="CC36" t="b">
        <f>ISNA(MATCH(CB36,CB$1:CB35,0))</f>
        <v>0</v>
      </c>
      <c r="CD36" t="e">
        <f t="shared" ca="1" si="465"/>
        <v>#N/A</v>
      </c>
      <c r="CE36" t="e">
        <f t="shared" ca="1" si="466"/>
        <v>#N/A</v>
      </c>
      <c r="CF36" t="b">
        <f t="shared" ca="1" si="467"/>
        <v>0</v>
      </c>
      <c r="CG36" t="str">
        <f t="shared" ca="1" si="468"/>
        <v>ÿ</v>
      </c>
      <c r="CH36">
        <f t="shared" ca="1" si="469"/>
        <v>1048576</v>
      </c>
      <c r="CI36" t="e">
        <f t="shared" ca="1" si="470"/>
        <v>#N/A</v>
      </c>
      <c r="CJ36" s="4" t="str">
        <f t="shared" ca="1" si="471"/>
        <v/>
      </c>
      <c r="CL36" s="6" t="str">
        <f>IF('Analyse Plan de Gamme'!$BJ36=0,N_D,'Analyse Plan de Gamme'!$BJ36)</f>
        <v xml:space="preserve"> ... </v>
      </c>
      <c r="CM36" t="b">
        <f>ISNA(MATCH(CL36,CL$1:CL35,0))</f>
        <v>0</v>
      </c>
      <c r="CN36" t="e">
        <f t="shared" ca="1" si="472"/>
        <v>#N/A</v>
      </c>
      <c r="CO36" t="e">
        <f t="shared" ca="1" si="473"/>
        <v>#N/A</v>
      </c>
      <c r="CP36" t="b">
        <f t="shared" ca="1" si="474"/>
        <v>0</v>
      </c>
      <c r="CQ36" t="str">
        <f t="shared" ca="1" si="475"/>
        <v>ÿ</v>
      </c>
      <c r="CR36">
        <f t="shared" ca="1" si="476"/>
        <v>1048576</v>
      </c>
      <c r="CS36" t="e">
        <f t="shared" ca="1" si="477"/>
        <v>#N/A</v>
      </c>
      <c r="CT36" s="4" t="str">
        <f t="shared" ca="1" si="478"/>
        <v/>
      </c>
      <c r="CV36" s="6" t="str">
        <f>IF('Analyse Plan de Gamme'!$BK36=0,N_D,'Analyse Plan de Gamme'!$BK36)</f>
        <v xml:space="preserve"> ... </v>
      </c>
      <c r="CW36" t="b">
        <f>ISNA(MATCH(CV36,CV$1:CV35,0))</f>
        <v>0</v>
      </c>
      <c r="CX36" t="e">
        <f t="shared" ca="1" si="479"/>
        <v>#N/A</v>
      </c>
      <c r="CY36" t="e">
        <f t="shared" ca="1" si="480"/>
        <v>#N/A</v>
      </c>
      <c r="CZ36" t="b">
        <f t="shared" ca="1" si="481"/>
        <v>0</v>
      </c>
      <c r="DA36" t="str">
        <f t="shared" ca="1" si="482"/>
        <v>ÿ</v>
      </c>
      <c r="DB36">
        <f t="shared" ca="1" si="483"/>
        <v>1048576</v>
      </c>
      <c r="DC36" t="e">
        <f t="shared" ca="1" si="484"/>
        <v>#N/A</v>
      </c>
      <c r="DD36" s="4" t="str">
        <f t="shared" ca="1" si="485"/>
        <v/>
      </c>
      <c r="DF36" s="6" t="str">
        <f>IF('Analyse Plan de Gamme'!$BL36=0,N_D,'Analyse Plan de Gamme'!$BL36)</f>
        <v xml:space="preserve"> ... </v>
      </c>
      <c r="DG36" t="b">
        <f>ISNA(MATCH(DF36,DF$1:DF35,0))</f>
        <v>0</v>
      </c>
      <c r="DH36" t="e">
        <f t="shared" ca="1" si="486"/>
        <v>#N/A</v>
      </c>
      <c r="DI36" t="e">
        <f t="shared" ca="1" si="487"/>
        <v>#N/A</v>
      </c>
      <c r="DJ36" t="b">
        <f t="shared" ca="1" si="488"/>
        <v>0</v>
      </c>
      <c r="DK36" t="str">
        <f t="shared" ca="1" si="489"/>
        <v>ÿ</v>
      </c>
      <c r="DL36">
        <f t="shared" ca="1" si="490"/>
        <v>1048576</v>
      </c>
      <c r="DM36" t="e">
        <f t="shared" ca="1" si="491"/>
        <v>#N/A</v>
      </c>
      <c r="DN36" s="4" t="str">
        <f t="shared" ca="1" si="492"/>
        <v/>
      </c>
      <c r="DP36" s="43">
        <f>'Analyse Plan de Gamme'!$BM36</f>
        <v>0</v>
      </c>
      <c r="DQ36" t="b">
        <f>ISNA(MATCH(DP36,DP$1:DP35,0))</f>
        <v>0</v>
      </c>
      <c r="DR36" t="e">
        <f t="shared" ca="1" si="493"/>
        <v>#N/A</v>
      </c>
      <c r="DS36" t="e">
        <f t="shared" ca="1" si="494"/>
        <v>#N/A</v>
      </c>
      <c r="DT36" t="b">
        <f t="shared" ca="1" si="495"/>
        <v>0</v>
      </c>
      <c r="DU36" t="str">
        <f t="shared" ca="1" si="496"/>
        <v>ÿ</v>
      </c>
      <c r="DV36">
        <f t="shared" ca="1" si="497"/>
        <v>1048576</v>
      </c>
      <c r="DW36" t="e">
        <f t="shared" ca="1" si="498"/>
        <v>#N/A</v>
      </c>
      <c r="DX36" s="4" t="str">
        <f t="shared" ca="1" si="499"/>
        <v/>
      </c>
      <c r="DZ36" s="6" t="str">
        <f>IF('Analyse Plan de Gamme'!$BO36=0,N_D,'Analyse Plan de Gamme'!$BO36)</f>
        <v xml:space="preserve"> ... </v>
      </c>
      <c r="EA36" t="b">
        <f>ISNA(MATCH(DZ36,DZ$1:DZ35,0))</f>
        <v>0</v>
      </c>
      <c r="EB36" t="e">
        <f t="shared" ca="1" si="500"/>
        <v>#N/A</v>
      </c>
      <c r="EC36" t="e">
        <f t="shared" ca="1" si="501"/>
        <v>#N/A</v>
      </c>
      <c r="ED36" t="b">
        <f t="shared" ca="1" si="502"/>
        <v>0</v>
      </c>
      <c r="EE36" t="str">
        <f t="shared" ca="1" si="503"/>
        <v>ÿ</v>
      </c>
      <c r="EF36">
        <f t="shared" ca="1" si="504"/>
        <v>1048576</v>
      </c>
      <c r="EG36" t="e">
        <f t="shared" ca="1" si="505"/>
        <v>#N/A</v>
      </c>
      <c r="EH36" s="4" t="str">
        <f t="shared" ca="1" si="506"/>
        <v/>
      </c>
      <c r="EJ36" s="6" t="str">
        <f>IF('Analyse Plan de Gamme'!$BP36=0,N_D,'Analyse Plan de Gamme'!$BP36)</f>
        <v xml:space="preserve"> ... </v>
      </c>
      <c r="EK36" t="b">
        <f>ISNA(MATCH(EJ36,EJ$1:EJ35,0))</f>
        <v>0</v>
      </c>
      <c r="EL36" t="e">
        <f t="shared" ca="1" si="507"/>
        <v>#N/A</v>
      </c>
      <c r="EM36" t="e">
        <f t="shared" ca="1" si="508"/>
        <v>#N/A</v>
      </c>
      <c r="EN36" t="b">
        <f t="shared" ca="1" si="509"/>
        <v>0</v>
      </c>
      <c r="EO36" t="str">
        <f t="shared" ca="1" si="510"/>
        <v>ÿ</v>
      </c>
      <c r="EP36">
        <f t="shared" ca="1" si="511"/>
        <v>1048576</v>
      </c>
      <c r="EQ36" t="e">
        <f t="shared" ca="1" si="512"/>
        <v>#N/A</v>
      </c>
      <c r="ER36" s="4" t="str">
        <f t="shared" ca="1" si="513"/>
        <v/>
      </c>
      <c r="ET36" s="6" t="str">
        <f>IF('Analyse Plan de Gamme'!$BQ36=0,N_D,'Analyse Plan de Gamme'!$BQ36)</f>
        <v xml:space="preserve"> ... </v>
      </c>
      <c r="EU36" t="b">
        <f>ISNA(MATCH(ET36,ET$1:ET35,0))</f>
        <v>0</v>
      </c>
      <c r="EV36" t="e">
        <f t="shared" ca="1" si="514"/>
        <v>#N/A</v>
      </c>
      <c r="EW36" t="e">
        <f t="shared" ca="1" si="515"/>
        <v>#N/A</v>
      </c>
      <c r="EX36" t="b">
        <f t="shared" ca="1" si="516"/>
        <v>0</v>
      </c>
      <c r="EY36" t="str">
        <f t="shared" ca="1" si="517"/>
        <v>ÿ</v>
      </c>
      <c r="EZ36">
        <f t="shared" ca="1" si="518"/>
        <v>1048576</v>
      </c>
      <c r="FA36" t="e">
        <f t="shared" ca="1" si="519"/>
        <v>#N/A</v>
      </c>
      <c r="FB36" s="4" t="str">
        <f t="shared" ca="1" si="520"/>
        <v/>
      </c>
      <c r="FD36" s="6" t="str">
        <f>IF('Analyse Plan de Gamme'!$BR36=0,N_D,'Analyse Plan de Gamme'!$BR36)</f>
        <v xml:space="preserve"> ... </v>
      </c>
      <c r="FE36" t="b">
        <f>ISNA(MATCH(FD36,FD$1:FD35,0))</f>
        <v>0</v>
      </c>
      <c r="FF36" t="e">
        <f t="shared" ca="1" si="521"/>
        <v>#N/A</v>
      </c>
      <c r="FG36" t="e">
        <f t="shared" ca="1" si="522"/>
        <v>#N/A</v>
      </c>
      <c r="FH36" t="b">
        <f t="shared" ca="1" si="523"/>
        <v>0</v>
      </c>
      <c r="FI36" t="str">
        <f t="shared" ca="1" si="524"/>
        <v>ÿ</v>
      </c>
      <c r="FJ36">
        <f t="shared" ca="1" si="525"/>
        <v>1048576</v>
      </c>
      <c r="FK36" t="e">
        <f t="shared" ca="1" si="526"/>
        <v>#N/A</v>
      </c>
      <c r="FL36" s="4" t="str">
        <f t="shared" ca="1" si="527"/>
        <v/>
      </c>
      <c r="FN36" s="6" t="str">
        <f>IF('Analyse Plan de Gamme'!$BT36=0,N_D,'Analyse Plan de Gamme'!$BT36)</f>
        <v xml:space="preserve"> ... </v>
      </c>
      <c r="FO36" t="b">
        <f>ISNA(MATCH(FN36,FN$1:FN35,0))</f>
        <v>0</v>
      </c>
      <c r="FP36" t="e">
        <f t="shared" ca="1" si="528"/>
        <v>#N/A</v>
      </c>
      <c r="FQ36" t="e">
        <f t="shared" ca="1" si="529"/>
        <v>#N/A</v>
      </c>
      <c r="FR36" t="b">
        <f t="shared" ca="1" si="530"/>
        <v>0</v>
      </c>
      <c r="FS36" t="str">
        <f t="shared" ca="1" si="531"/>
        <v>ÿ</v>
      </c>
      <c r="FT36">
        <f t="shared" ca="1" si="532"/>
        <v>1048576</v>
      </c>
      <c r="FU36" t="e">
        <f t="shared" ca="1" si="533"/>
        <v>#N/A</v>
      </c>
      <c r="FV36" s="4" t="str">
        <f t="shared" ca="1" si="534"/>
        <v/>
      </c>
      <c r="FX36" s="6" t="str">
        <f>IF('Analyse Plan de Gamme'!$BU36=0,N_D,'Analyse Plan de Gamme'!$BU36)</f>
        <v xml:space="preserve"> ... </v>
      </c>
      <c r="FY36" t="b">
        <f>ISNA(MATCH(FX36,FX$1:FX35,0))</f>
        <v>0</v>
      </c>
      <c r="FZ36" t="e">
        <f t="shared" ca="1" si="535"/>
        <v>#N/A</v>
      </c>
      <c r="GA36" t="e">
        <f t="shared" ca="1" si="536"/>
        <v>#N/A</v>
      </c>
      <c r="GB36" t="b">
        <f t="shared" ca="1" si="537"/>
        <v>0</v>
      </c>
      <c r="GC36" t="str">
        <f t="shared" ca="1" si="538"/>
        <v>ÿ</v>
      </c>
      <c r="GD36">
        <f t="shared" ca="1" si="539"/>
        <v>1048576</v>
      </c>
      <c r="GE36" t="e">
        <f t="shared" ca="1" si="540"/>
        <v>#N/A</v>
      </c>
      <c r="GF36" s="4" t="str">
        <f t="shared" ca="1" si="541"/>
        <v/>
      </c>
      <c r="GH36" s="6" t="str">
        <f>IF('Analyse Plan de Gamme'!$BW36=0,N_D,'Analyse Plan de Gamme'!$BW36)</f>
        <v xml:space="preserve"> ... </v>
      </c>
      <c r="GI36" t="b">
        <f>ISNA(MATCH(GH36,GH$1:GH35,0))</f>
        <v>0</v>
      </c>
      <c r="GJ36" t="e">
        <f t="shared" ca="1" si="542"/>
        <v>#N/A</v>
      </c>
      <c r="GK36" t="e">
        <f t="shared" ca="1" si="543"/>
        <v>#N/A</v>
      </c>
      <c r="GL36" t="b">
        <f t="shared" ca="1" si="544"/>
        <v>0</v>
      </c>
      <c r="GM36" t="str">
        <f t="shared" ca="1" si="545"/>
        <v>ÿ</v>
      </c>
      <c r="GN36">
        <f t="shared" ca="1" si="546"/>
        <v>1048576</v>
      </c>
      <c r="GO36" t="e">
        <f t="shared" ca="1" si="547"/>
        <v>#N/A</v>
      </c>
      <c r="GP36" s="4" t="str">
        <f t="shared" ca="1" si="548"/>
        <v/>
      </c>
      <c r="GR36" s="6" t="str">
        <f>IF('Analyse Plan de Gamme'!$BX36=0,N_D,'Analyse Plan de Gamme'!$BX36)</f>
        <v xml:space="preserve"> ... </v>
      </c>
      <c r="GS36" t="b">
        <f>ISNA(MATCH(GR36,GR$1:GR35,0))</f>
        <v>0</v>
      </c>
      <c r="GT36" t="e">
        <f t="shared" ca="1" si="549"/>
        <v>#N/A</v>
      </c>
      <c r="GU36" t="e">
        <f t="shared" ca="1" si="550"/>
        <v>#N/A</v>
      </c>
      <c r="GV36" t="b">
        <f t="shared" ca="1" si="551"/>
        <v>0</v>
      </c>
      <c r="GW36" t="str">
        <f t="shared" ca="1" si="552"/>
        <v>ÿ</v>
      </c>
      <c r="GX36">
        <f t="shared" ca="1" si="553"/>
        <v>1048576</v>
      </c>
      <c r="GY36" t="e">
        <f t="shared" ca="1" si="554"/>
        <v>#N/A</v>
      </c>
      <c r="GZ36" s="4" t="str">
        <f t="shared" ca="1" si="555"/>
        <v/>
      </c>
      <c r="HG36" s="44">
        <f>'Analyse Plan de Gamme'!$K36</f>
        <v>0</v>
      </c>
      <c r="HH36" s="44">
        <f>'Analyse Plan de Gamme'!$L36</f>
        <v>0</v>
      </c>
      <c r="HI36" s="50">
        <f t="shared" si="395"/>
        <v>1.3000000000000005</v>
      </c>
      <c r="HK36" t="b">
        <f>ABS('Analyse Plan de Gamme'!$C36)&gt;1</f>
        <v>0</v>
      </c>
      <c r="HL36" s="43">
        <f t="shared" ca="1" si="192"/>
        <v>3.5999999999999999E-3</v>
      </c>
      <c r="HM36" t="b">
        <f ca="1">AND(ISNA(MATCH(HL36,HL$1:HL35,0)),HL36&gt;1,$HK36)</f>
        <v>0</v>
      </c>
      <c r="HN36" t="e">
        <f t="shared" ca="1" si="556"/>
        <v>#N/A</v>
      </c>
      <c r="HO36" t="e">
        <f t="shared" ca="1" si="557"/>
        <v>#N/A</v>
      </c>
      <c r="HP36" t="b">
        <f t="shared" ca="1" si="558"/>
        <v>0</v>
      </c>
      <c r="HQ36" t="str">
        <f t="shared" ca="1" si="559"/>
        <v>ÿ</v>
      </c>
      <c r="HR36">
        <f t="shared" ca="1" si="560"/>
        <v>1048576</v>
      </c>
      <c r="HS36" t="e">
        <f t="shared" ca="1" si="561"/>
        <v>#N/A</v>
      </c>
      <c r="HT36" s="4" t="str">
        <f t="shared" ca="1" si="562"/>
        <v/>
      </c>
      <c r="HU36">
        <f ca="1">SUM($HT$10:$HT36)</f>
        <v>3926000.0154999997</v>
      </c>
      <c r="HV36" s="45">
        <f t="shared" ca="1" si="196"/>
        <v>1</v>
      </c>
      <c r="HW36" t="b">
        <f t="shared" ca="1" si="396"/>
        <v>0</v>
      </c>
      <c r="HX36" t="b">
        <f t="shared" ca="1" si="197"/>
        <v>0</v>
      </c>
      <c r="ID36" s="60" t="b">
        <f>IF($HK36,'Analyse Plan de Gamme'!$K36)</f>
        <v>0</v>
      </c>
      <c r="IE36" t="b">
        <f>IF($HK36,'Analyse Plan de Gamme'!$L36)</f>
        <v>0</v>
      </c>
      <c r="IF36" s="52" t="b">
        <f t="shared" si="563"/>
        <v>0</v>
      </c>
      <c r="IG36" t="b">
        <f>ISNA(MATCH(IF36,IF$1:IF35,0))</f>
        <v>0</v>
      </c>
      <c r="IH36" t="e">
        <f t="shared" ca="1" si="564"/>
        <v>#N/A</v>
      </c>
      <c r="II36" t="e">
        <f t="shared" ca="1" si="565"/>
        <v>#N/A</v>
      </c>
      <c r="IJ36" t="b">
        <f t="shared" ca="1" si="566"/>
        <v>0</v>
      </c>
      <c r="IK36" t="str">
        <f t="shared" ca="1" si="567"/>
        <v>ÿ</v>
      </c>
      <c r="IL36">
        <f t="shared" ca="1" si="568"/>
        <v>0</v>
      </c>
      <c r="IM36">
        <f t="shared" ca="1" si="569"/>
        <v>0</v>
      </c>
      <c r="IN36" s="54">
        <f t="shared" ca="1" si="570"/>
        <v>3.5999999999999999E-3</v>
      </c>
      <c r="IO36">
        <f t="shared" ca="1" si="571"/>
        <v>1048576</v>
      </c>
      <c r="IP36" t="e">
        <f t="shared" ca="1" si="572"/>
        <v>#N/A</v>
      </c>
      <c r="IQ36" t="str">
        <f t="shared" ca="1" si="573"/>
        <v/>
      </c>
      <c r="IR36" t="str">
        <f t="shared" ca="1" si="574"/>
        <v/>
      </c>
      <c r="IZ36" s="52" t="b">
        <f t="shared" si="575"/>
        <v>0</v>
      </c>
      <c r="JA36" t="b">
        <f>ISNA(MATCH(IZ36,IZ$1:IZ35,0))</f>
        <v>0</v>
      </c>
      <c r="JB36" t="e">
        <f t="shared" ca="1" si="576"/>
        <v>#N/A</v>
      </c>
      <c r="JC36" t="e">
        <f t="shared" ca="1" si="577"/>
        <v>#N/A</v>
      </c>
      <c r="JD36" t="b">
        <f t="shared" ca="1" si="578"/>
        <v>0</v>
      </c>
      <c r="JE36" t="str">
        <f t="shared" ca="1" si="579"/>
        <v>ÿ</v>
      </c>
      <c r="JF36">
        <f t="shared" ca="1" si="580"/>
        <v>0</v>
      </c>
      <c r="JG36">
        <f t="shared" ca="1" si="581"/>
        <v>0</v>
      </c>
      <c r="JH36" s="54">
        <f t="shared" ca="1" si="582"/>
        <v>3.5999999999999999E-3</v>
      </c>
      <c r="JI36">
        <f t="shared" ca="1" si="583"/>
        <v>1048576</v>
      </c>
      <c r="JJ36" t="e">
        <f t="shared" ca="1" si="584"/>
        <v>#N/A</v>
      </c>
      <c r="JK36" t="str">
        <f t="shared" ca="1" si="585"/>
        <v/>
      </c>
      <c r="JL36" t="str">
        <f t="shared" ca="1" si="586"/>
        <v/>
      </c>
      <c r="JT36" s="52" t="b">
        <f t="shared" si="587"/>
        <v>0</v>
      </c>
      <c r="JU36" t="b">
        <f>ISNA(MATCH(JT36,JT$1:JT35,0))</f>
        <v>0</v>
      </c>
      <c r="JV36" t="e">
        <f t="shared" ca="1" si="588"/>
        <v>#N/A</v>
      </c>
      <c r="JW36" t="e">
        <f t="shared" ca="1" si="589"/>
        <v>#N/A</v>
      </c>
      <c r="JX36" t="b">
        <f t="shared" ca="1" si="590"/>
        <v>0</v>
      </c>
      <c r="JY36" t="str">
        <f t="shared" ca="1" si="591"/>
        <v>ÿ</v>
      </c>
      <c r="JZ36">
        <f t="shared" ca="1" si="592"/>
        <v>0</v>
      </c>
      <c r="KA36">
        <f t="shared" ca="1" si="593"/>
        <v>0</v>
      </c>
      <c r="KB36" s="54">
        <f t="shared" ca="1" si="594"/>
        <v>3.5999999999999999E-3</v>
      </c>
      <c r="KC36">
        <f t="shared" ca="1" si="595"/>
        <v>1048576</v>
      </c>
      <c r="KD36" t="e">
        <f t="shared" ca="1" si="596"/>
        <v>#N/A</v>
      </c>
      <c r="KE36" t="str">
        <f t="shared" ca="1" si="597"/>
        <v/>
      </c>
      <c r="KF36" t="str">
        <f t="shared" ca="1" si="598"/>
        <v/>
      </c>
      <c r="KN36" s="52" t="b">
        <f t="shared" si="599"/>
        <v>0</v>
      </c>
      <c r="KO36" t="b">
        <f>ISNA(MATCH(KN36,KN$1:KN35,0))</f>
        <v>0</v>
      </c>
      <c r="KP36" t="e">
        <f t="shared" ca="1" si="600"/>
        <v>#N/A</v>
      </c>
      <c r="KQ36" t="e">
        <f t="shared" ca="1" si="601"/>
        <v>#N/A</v>
      </c>
      <c r="KR36" t="b">
        <f t="shared" ca="1" si="602"/>
        <v>0</v>
      </c>
      <c r="KS36" t="str">
        <f t="shared" ca="1" si="603"/>
        <v>ÿ</v>
      </c>
      <c r="KT36">
        <f t="shared" ca="1" si="604"/>
        <v>0</v>
      </c>
      <c r="KU36">
        <f t="shared" ca="1" si="605"/>
        <v>0</v>
      </c>
      <c r="KV36" s="54">
        <f t="shared" ca="1" si="606"/>
        <v>3.5999999999999999E-3</v>
      </c>
      <c r="KW36">
        <f t="shared" ca="1" si="607"/>
        <v>1048576</v>
      </c>
      <c r="KX36" t="e">
        <f t="shared" ca="1" si="608"/>
        <v>#N/A</v>
      </c>
      <c r="KY36" t="str">
        <f t="shared" ca="1" si="609"/>
        <v/>
      </c>
      <c r="KZ36" t="str">
        <f t="shared" ca="1" si="610"/>
        <v/>
      </c>
      <c r="LH36" s="52" t="b">
        <f t="shared" si="219"/>
        <v>0</v>
      </c>
      <c r="LI36" t="b">
        <f>ISNA(MATCH(LH36,LH$1:LH35,0))</f>
        <v>0</v>
      </c>
      <c r="LJ36" t="e">
        <f t="shared" ca="1" si="220"/>
        <v>#N/A</v>
      </c>
      <c r="LK36" t="e">
        <f t="shared" ca="1" si="221"/>
        <v>#N/A</v>
      </c>
      <c r="LL36" t="b">
        <f t="shared" ca="1" si="222"/>
        <v>0</v>
      </c>
      <c r="LM36" t="str">
        <f t="shared" ca="1" si="223"/>
        <v>ÿ</v>
      </c>
      <c r="LN36">
        <f t="shared" ca="1" si="224"/>
        <v>0</v>
      </c>
      <c r="LO36">
        <f t="shared" ca="1" si="225"/>
        <v>0</v>
      </c>
      <c r="LP36" s="54">
        <f t="shared" ca="1" si="226"/>
        <v>3.5999999999999999E-3</v>
      </c>
      <c r="LQ36">
        <f t="shared" ca="1" si="227"/>
        <v>1048576</v>
      </c>
      <c r="LR36" t="e">
        <f t="shared" ca="1" si="228"/>
        <v>#N/A</v>
      </c>
      <c r="LS36" t="str">
        <f t="shared" ca="1" si="611"/>
        <v/>
      </c>
      <c r="LT36" t="str">
        <f t="shared" ca="1" si="230"/>
        <v/>
      </c>
      <c r="MB36" s="52" t="b">
        <f t="shared" si="154"/>
        <v>0</v>
      </c>
      <c r="MC36" t="b">
        <f>ISNA(MATCH(MB36,MB$1:MB35,0))</f>
        <v>0</v>
      </c>
      <c r="MD36" t="e">
        <f t="shared" ca="1" si="231"/>
        <v>#N/A</v>
      </c>
      <c r="ME36" t="e">
        <f t="shared" ca="1" si="232"/>
        <v>#N/A</v>
      </c>
      <c r="MF36" t="b">
        <f t="shared" ca="1" si="233"/>
        <v>0</v>
      </c>
      <c r="MG36" t="str">
        <f t="shared" ca="1" si="234"/>
        <v>ÿ</v>
      </c>
      <c r="MH36">
        <f t="shared" ca="1" si="235"/>
        <v>0</v>
      </c>
      <c r="MI36">
        <f t="shared" ca="1" si="236"/>
        <v>0</v>
      </c>
      <c r="MJ36" s="54">
        <f t="shared" ca="1" si="237"/>
        <v>3.5999999999999999E-3</v>
      </c>
      <c r="MK36">
        <f t="shared" ca="1" si="238"/>
        <v>1048576</v>
      </c>
      <c r="ML36" t="e">
        <f t="shared" ca="1" si="239"/>
        <v>#N/A</v>
      </c>
      <c r="MM36" t="str">
        <f t="shared" ca="1" si="612"/>
        <v/>
      </c>
      <c r="MN36" t="str">
        <f t="shared" ca="1" si="241"/>
        <v/>
      </c>
      <c r="MV36" s="52" t="b">
        <f t="shared" si="155"/>
        <v>0</v>
      </c>
      <c r="MW36" t="b">
        <f>ISNA(MATCH(MV36,MV$1:MV35,0))</f>
        <v>0</v>
      </c>
      <c r="MX36" t="e">
        <f t="shared" ca="1" si="242"/>
        <v>#N/A</v>
      </c>
      <c r="MY36" t="e">
        <f t="shared" ca="1" si="243"/>
        <v>#N/A</v>
      </c>
      <c r="MZ36" t="b">
        <f t="shared" ca="1" si="244"/>
        <v>0</v>
      </c>
      <c r="NA36" t="str">
        <f t="shared" ca="1" si="245"/>
        <v>ÿ</v>
      </c>
      <c r="NB36">
        <f t="shared" ca="1" si="246"/>
        <v>0</v>
      </c>
      <c r="NC36">
        <f t="shared" ca="1" si="247"/>
        <v>0</v>
      </c>
      <c r="ND36" s="54">
        <f t="shared" ca="1" si="248"/>
        <v>3.5999999999999999E-3</v>
      </c>
      <c r="NE36">
        <f t="shared" ca="1" si="249"/>
        <v>1048576</v>
      </c>
      <c r="NF36" t="e">
        <f t="shared" ca="1" si="250"/>
        <v>#N/A</v>
      </c>
      <c r="NG36" t="str">
        <f t="shared" ca="1" si="613"/>
        <v/>
      </c>
      <c r="NH36" t="str">
        <f t="shared" ca="1" si="252"/>
        <v/>
      </c>
      <c r="NP36" s="52" t="b">
        <f t="shared" si="156"/>
        <v>0</v>
      </c>
      <c r="NQ36" t="b">
        <f>ISNA(MATCH(NP36,NP$1:NP35,0))</f>
        <v>0</v>
      </c>
      <c r="NR36" t="e">
        <f t="shared" ca="1" si="253"/>
        <v>#N/A</v>
      </c>
      <c r="NS36" t="e">
        <f t="shared" ca="1" si="254"/>
        <v>#N/A</v>
      </c>
      <c r="NT36" t="b">
        <f t="shared" ca="1" si="255"/>
        <v>0</v>
      </c>
      <c r="NU36" t="str">
        <f t="shared" ca="1" si="256"/>
        <v>ÿ</v>
      </c>
      <c r="NV36">
        <f t="shared" ca="1" si="257"/>
        <v>0</v>
      </c>
      <c r="NW36">
        <f t="shared" ca="1" si="258"/>
        <v>0</v>
      </c>
      <c r="NX36" s="54">
        <f t="shared" ca="1" si="259"/>
        <v>3.5999999999999999E-3</v>
      </c>
      <c r="NY36">
        <f t="shared" ca="1" si="260"/>
        <v>1048576</v>
      </c>
      <c r="NZ36" t="e">
        <f t="shared" ca="1" si="261"/>
        <v>#N/A</v>
      </c>
      <c r="OA36" t="str">
        <f t="shared" ca="1" si="614"/>
        <v/>
      </c>
      <c r="OB36" t="str">
        <f t="shared" ca="1" si="263"/>
        <v/>
      </c>
      <c r="OJ36" s="52" t="b">
        <f t="shared" si="157"/>
        <v>0</v>
      </c>
      <c r="OK36" t="b">
        <f>ISNA(MATCH(OJ36,OJ$1:OJ35,0))</f>
        <v>0</v>
      </c>
      <c r="OL36" t="e">
        <f t="shared" ca="1" si="264"/>
        <v>#N/A</v>
      </c>
      <c r="OM36" t="e">
        <f t="shared" ca="1" si="265"/>
        <v>#N/A</v>
      </c>
      <c r="ON36" t="b">
        <f t="shared" ca="1" si="266"/>
        <v>0</v>
      </c>
      <c r="OO36" t="str">
        <f t="shared" ca="1" si="267"/>
        <v>ÿ</v>
      </c>
      <c r="OP36">
        <f t="shared" ca="1" si="268"/>
        <v>0</v>
      </c>
      <c r="OQ36">
        <f t="shared" ca="1" si="269"/>
        <v>0</v>
      </c>
      <c r="OR36" s="54">
        <f t="shared" ca="1" si="270"/>
        <v>3.5999999999999999E-3</v>
      </c>
      <c r="OS36">
        <f t="shared" ca="1" si="271"/>
        <v>1048576</v>
      </c>
      <c r="OT36" t="e">
        <f t="shared" ca="1" si="272"/>
        <v>#N/A</v>
      </c>
      <c r="OU36" t="str">
        <f t="shared" ca="1" si="615"/>
        <v/>
      </c>
      <c r="OV36" t="str">
        <f t="shared" ca="1" si="274"/>
        <v/>
      </c>
      <c r="PD36" s="52" t="b">
        <f t="shared" si="158"/>
        <v>0</v>
      </c>
      <c r="PE36" t="b">
        <f>ISNA(MATCH(PD36,PD$1:PD35,0))</f>
        <v>0</v>
      </c>
      <c r="PF36" t="e">
        <f t="shared" ca="1" si="275"/>
        <v>#N/A</v>
      </c>
      <c r="PG36" t="e">
        <f t="shared" ca="1" si="276"/>
        <v>#N/A</v>
      </c>
      <c r="PH36" t="b">
        <f t="shared" ca="1" si="277"/>
        <v>0</v>
      </c>
      <c r="PI36" t="str">
        <f t="shared" ca="1" si="278"/>
        <v>ÿ</v>
      </c>
      <c r="PJ36">
        <f t="shared" ca="1" si="279"/>
        <v>0</v>
      </c>
      <c r="PK36">
        <f t="shared" ca="1" si="280"/>
        <v>0</v>
      </c>
      <c r="PL36" s="54">
        <f t="shared" ca="1" si="281"/>
        <v>3.5999999999999999E-3</v>
      </c>
      <c r="PM36">
        <f t="shared" ca="1" si="282"/>
        <v>1048576</v>
      </c>
      <c r="PN36" t="e">
        <f t="shared" ca="1" si="283"/>
        <v>#N/A</v>
      </c>
      <c r="PO36" t="str">
        <f t="shared" ca="1" si="616"/>
        <v/>
      </c>
      <c r="PP36" t="str">
        <f t="shared" ca="1" si="285"/>
        <v/>
      </c>
      <c r="PX36" s="52" t="b">
        <f t="shared" si="159"/>
        <v>0</v>
      </c>
      <c r="PY36" t="b">
        <f>ISNA(MATCH(PX36,PX$1:PX35,0))</f>
        <v>0</v>
      </c>
      <c r="PZ36" t="e">
        <f t="shared" ca="1" si="286"/>
        <v>#N/A</v>
      </c>
      <c r="QA36" t="e">
        <f t="shared" ca="1" si="287"/>
        <v>#N/A</v>
      </c>
      <c r="QB36" t="b">
        <f t="shared" ca="1" si="288"/>
        <v>0</v>
      </c>
      <c r="QC36" t="str">
        <f t="shared" ca="1" si="289"/>
        <v>ÿ</v>
      </c>
      <c r="QD36">
        <f t="shared" ca="1" si="290"/>
        <v>0</v>
      </c>
      <c r="QE36">
        <f t="shared" ca="1" si="291"/>
        <v>0</v>
      </c>
      <c r="QF36" s="54">
        <f t="shared" ca="1" si="292"/>
        <v>3.5999999999999999E-3</v>
      </c>
      <c r="QG36">
        <f t="shared" ca="1" si="293"/>
        <v>1048576</v>
      </c>
      <c r="QH36" t="e">
        <f t="shared" ca="1" si="294"/>
        <v>#N/A</v>
      </c>
      <c r="QI36" t="str">
        <f t="shared" ca="1" si="617"/>
        <v/>
      </c>
      <c r="QJ36" t="str">
        <f t="shared" ca="1" si="296"/>
        <v/>
      </c>
      <c r="QR36" s="52" t="b">
        <f t="shared" si="160"/>
        <v>0</v>
      </c>
      <c r="QS36" t="b">
        <f>ISNA(MATCH(QR36,QR$1:QR35,0))</f>
        <v>0</v>
      </c>
      <c r="QT36" t="e">
        <f t="shared" ca="1" si="297"/>
        <v>#N/A</v>
      </c>
      <c r="QU36" t="e">
        <f t="shared" ca="1" si="298"/>
        <v>#N/A</v>
      </c>
      <c r="QV36" t="b">
        <f t="shared" ca="1" si="299"/>
        <v>0</v>
      </c>
      <c r="QW36" t="str">
        <f t="shared" ca="1" si="300"/>
        <v>ÿ</v>
      </c>
      <c r="QX36">
        <f t="shared" ca="1" si="301"/>
        <v>0</v>
      </c>
      <c r="QY36">
        <f t="shared" ca="1" si="302"/>
        <v>0</v>
      </c>
      <c r="QZ36" s="54">
        <f t="shared" ca="1" si="303"/>
        <v>3.5999999999999999E-3</v>
      </c>
      <c r="RA36">
        <f t="shared" ca="1" si="304"/>
        <v>1048576</v>
      </c>
      <c r="RB36" t="e">
        <f t="shared" ca="1" si="305"/>
        <v>#N/A</v>
      </c>
      <c r="RC36" t="str">
        <f t="shared" ca="1" si="618"/>
        <v/>
      </c>
      <c r="RD36" t="str">
        <f t="shared" ca="1" si="307"/>
        <v/>
      </c>
      <c r="RL36" s="52" t="b">
        <f t="shared" si="161"/>
        <v>0</v>
      </c>
      <c r="RM36" t="b">
        <f>ISNA(MATCH(RL36,RL$1:RL35,0))</f>
        <v>0</v>
      </c>
      <c r="RN36" t="e">
        <f t="shared" ca="1" si="308"/>
        <v>#N/A</v>
      </c>
      <c r="RO36" t="e">
        <f t="shared" ca="1" si="309"/>
        <v>#N/A</v>
      </c>
      <c r="RP36" t="b">
        <f t="shared" ca="1" si="310"/>
        <v>0</v>
      </c>
      <c r="RQ36" t="str">
        <f t="shared" ca="1" si="311"/>
        <v>ÿ</v>
      </c>
      <c r="RR36">
        <f t="shared" ca="1" si="312"/>
        <v>0</v>
      </c>
      <c r="RS36">
        <f t="shared" ca="1" si="313"/>
        <v>0</v>
      </c>
      <c r="RT36" s="54">
        <f t="shared" ca="1" si="314"/>
        <v>3.5999999999999999E-3</v>
      </c>
      <c r="RU36">
        <f t="shared" ca="1" si="315"/>
        <v>1048576</v>
      </c>
      <c r="RV36" t="e">
        <f t="shared" ca="1" si="316"/>
        <v>#N/A</v>
      </c>
      <c r="RW36" t="str">
        <f t="shared" ca="1" si="619"/>
        <v/>
      </c>
      <c r="RX36" t="str">
        <f t="shared" ca="1" si="318"/>
        <v/>
      </c>
      <c r="SF36" s="52" t="b">
        <f t="shared" si="162"/>
        <v>0</v>
      </c>
      <c r="SG36" t="b">
        <f>ISNA(MATCH(SF36,SF$1:SF35,0))</f>
        <v>0</v>
      </c>
      <c r="SH36" t="e">
        <f t="shared" ca="1" si="319"/>
        <v>#N/A</v>
      </c>
      <c r="SI36" t="e">
        <f t="shared" ca="1" si="320"/>
        <v>#N/A</v>
      </c>
      <c r="SJ36" t="b">
        <f t="shared" ca="1" si="321"/>
        <v>0</v>
      </c>
      <c r="SK36" t="str">
        <f t="shared" ca="1" si="322"/>
        <v>ÿ</v>
      </c>
      <c r="SL36">
        <f t="shared" ca="1" si="323"/>
        <v>0</v>
      </c>
      <c r="SM36">
        <f t="shared" ca="1" si="324"/>
        <v>0</v>
      </c>
      <c r="SN36" s="54">
        <f t="shared" ca="1" si="325"/>
        <v>3.5999999999999999E-3</v>
      </c>
      <c r="SO36">
        <f t="shared" ca="1" si="326"/>
        <v>1048576</v>
      </c>
      <c r="SP36" t="e">
        <f t="shared" ca="1" si="327"/>
        <v>#N/A</v>
      </c>
      <c r="SQ36" t="str">
        <f t="shared" ca="1" si="620"/>
        <v/>
      </c>
      <c r="SR36" t="str">
        <f t="shared" ca="1" si="329"/>
        <v/>
      </c>
      <c r="SZ36" s="52" t="b">
        <f t="shared" si="163"/>
        <v>0</v>
      </c>
      <c r="TA36" t="b">
        <f>ISNA(MATCH(SZ36,SZ$1:SZ35,0))</f>
        <v>0</v>
      </c>
      <c r="TB36" t="e">
        <f t="shared" ca="1" si="330"/>
        <v>#N/A</v>
      </c>
      <c r="TC36" t="e">
        <f t="shared" ca="1" si="331"/>
        <v>#N/A</v>
      </c>
      <c r="TD36" t="b">
        <f t="shared" ca="1" si="332"/>
        <v>0</v>
      </c>
      <c r="TE36" t="str">
        <f t="shared" ca="1" si="333"/>
        <v>ÿ</v>
      </c>
      <c r="TF36">
        <f t="shared" ca="1" si="334"/>
        <v>0</v>
      </c>
      <c r="TG36">
        <f t="shared" ca="1" si="335"/>
        <v>0</v>
      </c>
      <c r="TH36" s="54">
        <f t="shared" ca="1" si="336"/>
        <v>3.5999999999999999E-3</v>
      </c>
      <c r="TI36">
        <f t="shared" ca="1" si="337"/>
        <v>1048576</v>
      </c>
      <c r="TJ36" t="e">
        <f t="shared" ca="1" si="338"/>
        <v>#N/A</v>
      </c>
      <c r="TK36" t="str">
        <f t="shared" ca="1" si="621"/>
        <v/>
      </c>
      <c r="TL36" t="str">
        <f t="shared" ca="1" si="340"/>
        <v/>
      </c>
      <c r="TT36" s="52" t="b">
        <f t="shared" si="164"/>
        <v>0</v>
      </c>
      <c r="TU36" t="b">
        <f>ISNA(MATCH(TT36,TT$1:TT35,0))</f>
        <v>0</v>
      </c>
      <c r="TV36" t="e">
        <f t="shared" ca="1" si="341"/>
        <v>#N/A</v>
      </c>
      <c r="TW36" t="e">
        <f t="shared" ca="1" si="342"/>
        <v>#N/A</v>
      </c>
      <c r="TX36" t="b">
        <f t="shared" ca="1" si="343"/>
        <v>0</v>
      </c>
      <c r="TY36" t="str">
        <f t="shared" ca="1" si="344"/>
        <v>ÿ</v>
      </c>
      <c r="TZ36">
        <f t="shared" ca="1" si="345"/>
        <v>0</v>
      </c>
      <c r="UA36">
        <f t="shared" ca="1" si="346"/>
        <v>0</v>
      </c>
      <c r="UB36" s="54">
        <f t="shared" ca="1" si="347"/>
        <v>3.5999999999999999E-3</v>
      </c>
      <c r="UC36">
        <f t="shared" ca="1" si="348"/>
        <v>1048576</v>
      </c>
      <c r="UD36" t="e">
        <f t="shared" ca="1" si="349"/>
        <v>#N/A</v>
      </c>
      <c r="UE36" t="str">
        <f t="shared" ca="1" si="622"/>
        <v/>
      </c>
      <c r="UF36" t="str">
        <f t="shared" ca="1" si="351"/>
        <v/>
      </c>
      <c r="UN36" s="52" t="b">
        <f t="shared" si="165"/>
        <v>0</v>
      </c>
      <c r="UO36" t="b">
        <f>ISNA(MATCH(UN36,UN$1:UN35,0))</f>
        <v>0</v>
      </c>
      <c r="UP36" t="e">
        <f t="shared" ca="1" si="352"/>
        <v>#N/A</v>
      </c>
      <c r="UQ36" t="e">
        <f t="shared" ca="1" si="353"/>
        <v>#N/A</v>
      </c>
      <c r="UR36" t="b">
        <f t="shared" ca="1" si="354"/>
        <v>0</v>
      </c>
      <c r="US36" t="str">
        <f t="shared" ca="1" si="355"/>
        <v>ÿ</v>
      </c>
      <c r="UT36">
        <f t="shared" ca="1" si="356"/>
        <v>0</v>
      </c>
      <c r="UU36">
        <f t="shared" ca="1" si="357"/>
        <v>0</v>
      </c>
      <c r="UV36" s="54">
        <f t="shared" ca="1" si="358"/>
        <v>3.5999999999999999E-3</v>
      </c>
      <c r="UW36">
        <f t="shared" ca="1" si="359"/>
        <v>1048576</v>
      </c>
      <c r="UX36" t="e">
        <f t="shared" ca="1" si="360"/>
        <v>#N/A</v>
      </c>
      <c r="UY36" t="str">
        <f t="shared" ca="1" si="623"/>
        <v/>
      </c>
      <c r="UZ36" t="str">
        <f t="shared" ca="1" si="362"/>
        <v/>
      </c>
      <c r="VH36" s="52" t="b">
        <f t="shared" si="166"/>
        <v>0</v>
      </c>
      <c r="VI36" t="b">
        <f>ISNA(MATCH(VH36,VH$1:VH35,0))</f>
        <v>0</v>
      </c>
      <c r="VJ36" t="e">
        <f t="shared" ca="1" si="363"/>
        <v>#N/A</v>
      </c>
      <c r="VK36" t="e">
        <f t="shared" ca="1" si="364"/>
        <v>#N/A</v>
      </c>
      <c r="VL36" t="b">
        <f t="shared" ca="1" si="365"/>
        <v>0</v>
      </c>
      <c r="VM36" t="str">
        <f t="shared" ca="1" si="366"/>
        <v>ÿ</v>
      </c>
      <c r="VN36">
        <f t="shared" ca="1" si="367"/>
        <v>0</v>
      </c>
      <c r="VO36">
        <f t="shared" ca="1" si="368"/>
        <v>0</v>
      </c>
      <c r="VP36" s="54">
        <f t="shared" ca="1" si="369"/>
        <v>3.5999999999999999E-3</v>
      </c>
      <c r="VQ36">
        <f t="shared" ca="1" si="370"/>
        <v>1048576</v>
      </c>
      <c r="VR36" t="e">
        <f t="shared" ca="1" si="371"/>
        <v>#N/A</v>
      </c>
      <c r="VS36" t="str">
        <f t="shared" ca="1" si="624"/>
        <v/>
      </c>
      <c r="VT36" t="str">
        <f t="shared" ca="1" si="373"/>
        <v/>
      </c>
      <c r="WB36" s="52" t="b">
        <f t="shared" si="167"/>
        <v>0</v>
      </c>
      <c r="WC36" t="b">
        <f>ISNA(MATCH(WB36,WB$1:WB35,0))</f>
        <v>0</v>
      </c>
      <c r="WD36" t="e">
        <f t="shared" ca="1" si="374"/>
        <v>#N/A</v>
      </c>
      <c r="WE36" t="e">
        <f t="shared" ca="1" si="375"/>
        <v>#N/A</v>
      </c>
      <c r="WF36" t="b">
        <f t="shared" ca="1" si="376"/>
        <v>0</v>
      </c>
      <c r="WG36" t="str">
        <f t="shared" ca="1" si="377"/>
        <v>ÿ</v>
      </c>
      <c r="WH36">
        <f t="shared" ca="1" si="378"/>
        <v>0</v>
      </c>
      <c r="WI36">
        <f t="shared" ca="1" si="379"/>
        <v>0</v>
      </c>
      <c r="WJ36" s="54">
        <f t="shared" ca="1" si="380"/>
        <v>3.5999999999999999E-3</v>
      </c>
      <c r="WK36">
        <f t="shared" ca="1" si="381"/>
        <v>1048576</v>
      </c>
      <c r="WL36" t="e">
        <f t="shared" ca="1" si="382"/>
        <v>#N/A</v>
      </c>
      <c r="WM36" t="str">
        <f t="shared" ca="1" si="625"/>
        <v/>
      </c>
      <c r="WN36" t="str">
        <f t="shared" ca="1" si="384"/>
        <v/>
      </c>
      <c r="WV36" s="52" t="b">
        <f t="shared" si="168"/>
        <v>0</v>
      </c>
      <c r="WW36" t="b">
        <f>ISNA(MATCH(WV36,WV$1:WV35,0))</f>
        <v>0</v>
      </c>
      <c r="WX36" t="e">
        <f t="shared" ca="1" si="385"/>
        <v>#N/A</v>
      </c>
      <c r="WY36" t="e">
        <f t="shared" ca="1" si="386"/>
        <v>#N/A</v>
      </c>
      <c r="WZ36" t="b">
        <f t="shared" ca="1" si="387"/>
        <v>0</v>
      </c>
      <c r="XA36" t="str">
        <f t="shared" ca="1" si="388"/>
        <v>ÿ</v>
      </c>
      <c r="XB36">
        <f t="shared" ca="1" si="389"/>
        <v>0</v>
      </c>
      <c r="XC36">
        <f t="shared" ca="1" si="390"/>
        <v>0</v>
      </c>
      <c r="XD36" s="54">
        <f t="shared" ca="1" si="391"/>
        <v>3.5999999999999999E-3</v>
      </c>
      <c r="XE36">
        <f t="shared" ca="1" si="392"/>
        <v>1048576</v>
      </c>
      <c r="XF36" t="e">
        <f t="shared" ca="1" si="393"/>
        <v>#N/A</v>
      </c>
      <c r="XG36" t="str">
        <f t="shared" ca="1" si="626"/>
        <v/>
      </c>
      <c r="XH36" t="str">
        <f t="shared" ca="1" si="169"/>
        <v/>
      </c>
    </row>
    <row r="37" spans="1:632" x14ac:dyDescent="0.3">
      <c r="A37">
        <f t="shared" ca="1" si="170"/>
        <v>27</v>
      </c>
      <c r="J37" s="6" t="str">
        <f>IF('Analyse Plan de Gamme'!$N37=0,N_D,'Analyse Plan de Gamme'!$N37)</f>
        <v xml:space="preserve"> ... </v>
      </c>
      <c r="K37" t="b">
        <f>ISNA(MATCH(J37,J$1:J36,0))</f>
        <v>0</v>
      </c>
      <c r="L37" t="e">
        <f t="shared" ca="1" si="416"/>
        <v>#N/A</v>
      </c>
      <c r="M37" t="e">
        <f t="shared" ca="1" si="417"/>
        <v>#N/A</v>
      </c>
      <c r="N37" t="b">
        <f t="shared" ca="1" si="418"/>
        <v>0</v>
      </c>
      <c r="O37" t="str">
        <f t="shared" ca="1" si="419"/>
        <v>ÿ</v>
      </c>
      <c r="P37">
        <f t="shared" ca="1" si="420"/>
        <v>1048576</v>
      </c>
      <c r="Q37" t="e">
        <f t="shared" ca="1" si="421"/>
        <v>#N/A</v>
      </c>
      <c r="R37" s="4" t="str">
        <f t="shared" ca="1" si="422"/>
        <v/>
      </c>
      <c r="T37" s="6" t="str">
        <f>IF('Analyse Plan de Gamme'!$P37=0,N_D,'Analyse Plan de Gamme'!$P37)</f>
        <v xml:space="preserve"> ... </v>
      </c>
      <c r="U37" t="b">
        <f>ISNA(MATCH(T37,T$1:T36,0))</f>
        <v>0</v>
      </c>
      <c r="V37" t="e">
        <f t="shared" ca="1" si="423"/>
        <v>#N/A</v>
      </c>
      <c r="W37" t="e">
        <f t="shared" ca="1" si="424"/>
        <v>#N/A</v>
      </c>
      <c r="X37" t="b">
        <f t="shared" ca="1" si="425"/>
        <v>0</v>
      </c>
      <c r="Y37" t="str">
        <f t="shared" ca="1" si="426"/>
        <v>ÿ</v>
      </c>
      <c r="Z37">
        <f t="shared" ca="1" si="427"/>
        <v>1048576</v>
      </c>
      <c r="AA37" t="e">
        <f t="shared" ca="1" si="428"/>
        <v>#N/A</v>
      </c>
      <c r="AB37" s="4" t="str">
        <f t="shared" ca="1" si="429"/>
        <v/>
      </c>
      <c r="AD37" s="6" t="str">
        <f>IF('Analyse Plan de Gamme'!$W37=0,N_D,'Analyse Plan de Gamme'!$W37)</f>
        <v xml:space="preserve"> ... </v>
      </c>
      <c r="AE37" t="b">
        <f>ISNA(MATCH(AD37,AD$1:AD36,0))</f>
        <v>0</v>
      </c>
      <c r="AF37" t="e">
        <f t="shared" ca="1" si="430"/>
        <v>#N/A</v>
      </c>
      <c r="AG37" t="e">
        <f t="shared" ca="1" si="431"/>
        <v>#N/A</v>
      </c>
      <c r="AH37" t="b">
        <f t="shared" ca="1" si="432"/>
        <v>0</v>
      </c>
      <c r="AI37" t="str">
        <f t="shared" ca="1" si="433"/>
        <v>ÿ</v>
      </c>
      <c r="AJ37">
        <f t="shared" ca="1" si="434"/>
        <v>1048576</v>
      </c>
      <c r="AK37" t="e">
        <f t="shared" ca="1" si="435"/>
        <v>#N/A</v>
      </c>
      <c r="AL37" s="4" t="str">
        <f t="shared" ca="1" si="436"/>
        <v/>
      </c>
      <c r="AN37" s="6" t="str">
        <f>IF('Analyse Plan de Gamme'!$AH37=0,N_D,'Analyse Plan de Gamme'!$AH37)</f>
        <v xml:space="preserve"> ... </v>
      </c>
      <c r="AO37" t="b">
        <f>ISNA(MATCH(AN37,AN$1:AN36,0))</f>
        <v>0</v>
      </c>
      <c r="AP37" t="e">
        <f t="shared" ca="1" si="437"/>
        <v>#N/A</v>
      </c>
      <c r="AQ37" t="e">
        <f t="shared" ca="1" si="438"/>
        <v>#N/A</v>
      </c>
      <c r="AR37" t="b">
        <f t="shared" ca="1" si="439"/>
        <v>0</v>
      </c>
      <c r="AS37" t="str">
        <f t="shared" ca="1" si="440"/>
        <v>ÿ</v>
      </c>
      <c r="AT37">
        <f t="shared" ca="1" si="441"/>
        <v>1048576</v>
      </c>
      <c r="AU37" t="e">
        <f t="shared" ca="1" si="442"/>
        <v>#N/A</v>
      </c>
      <c r="AV37" s="4" t="str">
        <f t="shared" ca="1" si="443"/>
        <v/>
      </c>
      <c r="AX37" s="6" t="str">
        <f>IF('Analyse Plan de Gamme'!$AT37=0,N_D,'Analyse Plan de Gamme'!$AT37)</f>
        <v xml:space="preserve"> ... </v>
      </c>
      <c r="AY37" t="b">
        <f>ISNA(MATCH(AX37,AX$1:AX36,0))</f>
        <v>0</v>
      </c>
      <c r="AZ37" t="e">
        <f t="shared" ca="1" si="444"/>
        <v>#N/A</v>
      </c>
      <c r="BA37" t="e">
        <f t="shared" ca="1" si="445"/>
        <v>#N/A</v>
      </c>
      <c r="BB37" t="b">
        <f t="shared" ca="1" si="446"/>
        <v>0</v>
      </c>
      <c r="BC37" t="str">
        <f t="shared" ca="1" si="447"/>
        <v>ÿ</v>
      </c>
      <c r="BD37">
        <f t="shared" ca="1" si="448"/>
        <v>1048576</v>
      </c>
      <c r="BE37" t="e">
        <f t="shared" ca="1" si="449"/>
        <v>#N/A</v>
      </c>
      <c r="BF37" s="4" t="str">
        <f t="shared" ca="1" si="450"/>
        <v/>
      </c>
      <c r="BH37" s="6" t="str">
        <f>IF('Analyse Plan de Gamme'!$BF37=0,N_D,'Analyse Plan de Gamme'!$BF37)</f>
        <v xml:space="preserve"> ... </v>
      </c>
      <c r="BI37" t="b">
        <f>ISNA(MATCH(BH37,BH$1:BH36,0))</f>
        <v>0</v>
      </c>
      <c r="BJ37">
        <f t="shared" ca="1" si="451"/>
        <v>129</v>
      </c>
      <c r="BK37" t="str">
        <f t="shared" ca="1" si="452"/>
        <v>L129C61:L1048576C61</v>
      </c>
      <c r="BL37" t="b">
        <f t="shared" ca="1" si="453"/>
        <v>1</v>
      </c>
      <c r="BM37" t="str">
        <f t="shared" ca="1" si="454"/>
        <v>5X5</v>
      </c>
      <c r="BN37">
        <f t="shared" ca="1" si="455"/>
        <v>31</v>
      </c>
      <c r="BO37">
        <f t="shared" ca="1" si="456"/>
        <v>24</v>
      </c>
      <c r="BP37" s="4" t="str">
        <f t="shared" ca="1" si="457"/>
        <v>40X40</v>
      </c>
      <c r="BR37" s="6" t="str">
        <f>IF('Analyse Plan de Gamme'!$BG37=0,N_D,'Analyse Plan de Gamme'!$BG37)</f>
        <v xml:space="preserve"> ... </v>
      </c>
      <c r="BS37" t="b">
        <f>ISNA(MATCH(BR37,BR$1:BR36,0))</f>
        <v>0</v>
      </c>
      <c r="BT37" t="e">
        <f t="shared" ca="1" si="458"/>
        <v>#N/A</v>
      </c>
      <c r="BU37" t="e">
        <f t="shared" ca="1" si="459"/>
        <v>#N/A</v>
      </c>
      <c r="BV37" t="b">
        <f t="shared" ca="1" si="460"/>
        <v>0</v>
      </c>
      <c r="BW37" t="str">
        <f t="shared" ca="1" si="461"/>
        <v>ÿ</v>
      </c>
      <c r="BX37">
        <f t="shared" ca="1" si="462"/>
        <v>1048576</v>
      </c>
      <c r="BY37" t="e">
        <f t="shared" ca="1" si="463"/>
        <v>#N/A</v>
      </c>
      <c r="BZ37" s="4" t="str">
        <f t="shared" ca="1" si="464"/>
        <v/>
      </c>
      <c r="CB37" s="6" t="str">
        <f>IF('Analyse Plan de Gamme'!$BH37=0,N_D,'Analyse Plan de Gamme'!$BH37)</f>
        <v xml:space="preserve"> ... </v>
      </c>
      <c r="CC37" t="b">
        <f>ISNA(MATCH(CB37,CB$1:CB36,0))</f>
        <v>0</v>
      </c>
      <c r="CD37" t="e">
        <f t="shared" ca="1" si="465"/>
        <v>#N/A</v>
      </c>
      <c r="CE37" t="e">
        <f t="shared" ca="1" si="466"/>
        <v>#N/A</v>
      </c>
      <c r="CF37" t="b">
        <f t="shared" ca="1" si="467"/>
        <v>0</v>
      </c>
      <c r="CG37" t="str">
        <f t="shared" ca="1" si="468"/>
        <v>ÿ</v>
      </c>
      <c r="CH37">
        <f t="shared" ca="1" si="469"/>
        <v>1048576</v>
      </c>
      <c r="CI37" t="e">
        <f t="shared" ca="1" si="470"/>
        <v>#N/A</v>
      </c>
      <c r="CJ37" s="4" t="str">
        <f t="shared" ca="1" si="471"/>
        <v/>
      </c>
      <c r="CL37" s="6" t="str">
        <f>IF('Analyse Plan de Gamme'!$BJ37=0,N_D,'Analyse Plan de Gamme'!$BJ37)</f>
        <v xml:space="preserve"> ... </v>
      </c>
      <c r="CM37" t="b">
        <f>ISNA(MATCH(CL37,CL$1:CL36,0))</f>
        <v>0</v>
      </c>
      <c r="CN37" t="e">
        <f t="shared" ca="1" si="472"/>
        <v>#N/A</v>
      </c>
      <c r="CO37" t="e">
        <f t="shared" ca="1" si="473"/>
        <v>#N/A</v>
      </c>
      <c r="CP37" t="b">
        <f t="shared" ca="1" si="474"/>
        <v>0</v>
      </c>
      <c r="CQ37" t="str">
        <f t="shared" ca="1" si="475"/>
        <v>ÿ</v>
      </c>
      <c r="CR37">
        <f t="shared" ca="1" si="476"/>
        <v>1048576</v>
      </c>
      <c r="CS37" t="e">
        <f t="shared" ca="1" si="477"/>
        <v>#N/A</v>
      </c>
      <c r="CT37" s="4" t="str">
        <f t="shared" ca="1" si="478"/>
        <v/>
      </c>
      <c r="CV37" s="6" t="str">
        <f>IF('Analyse Plan de Gamme'!$BK37=0,N_D,'Analyse Plan de Gamme'!$BK37)</f>
        <v xml:space="preserve"> ... </v>
      </c>
      <c r="CW37" t="b">
        <f>ISNA(MATCH(CV37,CV$1:CV36,0))</f>
        <v>0</v>
      </c>
      <c r="CX37" t="e">
        <f t="shared" ca="1" si="479"/>
        <v>#N/A</v>
      </c>
      <c r="CY37" t="e">
        <f t="shared" ca="1" si="480"/>
        <v>#N/A</v>
      </c>
      <c r="CZ37" t="b">
        <f t="shared" ca="1" si="481"/>
        <v>0</v>
      </c>
      <c r="DA37" t="str">
        <f t="shared" ca="1" si="482"/>
        <v>ÿ</v>
      </c>
      <c r="DB37">
        <f t="shared" ca="1" si="483"/>
        <v>1048576</v>
      </c>
      <c r="DC37" t="e">
        <f t="shared" ca="1" si="484"/>
        <v>#N/A</v>
      </c>
      <c r="DD37" s="4" t="str">
        <f t="shared" ca="1" si="485"/>
        <v/>
      </c>
      <c r="DF37" s="6" t="str">
        <f>IF('Analyse Plan de Gamme'!$BL37=0,N_D,'Analyse Plan de Gamme'!$BL37)</f>
        <v xml:space="preserve"> ... </v>
      </c>
      <c r="DG37" t="b">
        <f>ISNA(MATCH(DF37,DF$1:DF36,0))</f>
        <v>0</v>
      </c>
      <c r="DH37" t="e">
        <f t="shared" ca="1" si="486"/>
        <v>#N/A</v>
      </c>
      <c r="DI37" t="e">
        <f t="shared" ca="1" si="487"/>
        <v>#N/A</v>
      </c>
      <c r="DJ37" t="b">
        <f t="shared" ca="1" si="488"/>
        <v>0</v>
      </c>
      <c r="DK37" t="str">
        <f t="shared" ca="1" si="489"/>
        <v>ÿ</v>
      </c>
      <c r="DL37">
        <f t="shared" ca="1" si="490"/>
        <v>1048576</v>
      </c>
      <c r="DM37" t="e">
        <f t="shared" ca="1" si="491"/>
        <v>#N/A</v>
      </c>
      <c r="DN37" s="4" t="str">
        <f t="shared" ca="1" si="492"/>
        <v/>
      </c>
      <c r="DP37" s="43">
        <f>'Analyse Plan de Gamme'!$BM37</f>
        <v>0</v>
      </c>
      <c r="DQ37" t="b">
        <f>ISNA(MATCH(DP37,DP$1:DP36,0))</f>
        <v>0</v>
      </c>
      <c r="DR37" t="e">
        <f t="shared" ca="1" si="493"/>
        <v>#N/A</v>
      </c>
      <c r="DS37" t="e">
        <f t="shared" ca="1" si="494"/>
        <v>#N/A</v>
      </c>
      <c r="DT37" t="b">
        <f t="shared" ca="1" si="495"/>
        <v>0</v>
      </c>
      <c r="DU37" t="str">
        <f t="shared" ca="1" si="496"/>
        <v>ÿ</v>
      </c>
      <c r="DV37">
        <f t="shared" ca="1" si="497"/>
        <v>1048576</v>
      </c>
      <c r="DW37" t="e">
        <f t="shared" ca="1" si="498"/>
        <v>#N/A</v>
      </c>
      <c r="DX37" s="4" t="str">
        <f t="shared" ca="1" si="499"/>
        <v/>
      </c>
      <c r="DZ37" s="6" t="str">
        <f>IF('Analyse Plan de Gamme'!$BO37=0,N_D,'Analyse Plan de Gamme'!$BO37)</f>
        <v xml:space="preserve"> ... </v>
      </c>
      <c r="EA37" t="b">
        <f>ISNA(MATCH(DZ37,DZ$1:DZ36,0))</f>
        <v>0</v>
      </c>
      <c r="EB37" t="e">
        <f t="shared" ca="1" si="500"/>
        <v>#N/A</v>
      </c>
      <c r="EC37" t="e">
        <f t="shared" ca="1" si="501"/>
        <v>#N/A</v>
      </c>
      <c r="ED37" t="b">
        <f t="shared" ca="1" si="502"/>
        <v>0</v>
      </c>
      <c r="EE37" t="str">
        <f t="shared" ca="1" si="503"/>
        <v>ÿ</v>
      </c>
      <c r="EF37">
        <f t="shared" ca="1" si="504"/>
        <v>1048576</v>
      </c>
      <c r="EG37" t="e">
        <f t="shared" ca="1" si="505"/>
        <v>#N/A</v>
      </c>
      <c r="EH37" s="4" t="str">
        <f t="shared" ca="1" si="506"/>
        <v/>
      </c>
      <c r="EJ37" s="6" t="str">
        <f>IF('Analyse Plan de Gamme'!$BP37=0,N_D,'Analyse Plan de Gamme'!$BP37)</f>
        <v xml:space="preserve"> ... </v>
      </c>
      <c r="EK37" t="b">
        <f>ISNA(MATCH(EJ37,EJ$1:EJ36,0))</f>
        <v>0</v>
      </c>
      <c r="EL37" t="e">
        <f t="shared" ca="1" si="507"/>
        <v>#N/A</v>
      </c>
      <c r="EM37" t="e">
        <f t="shared" ca="1" si="508"/>
        <v>#N/A</v>
      </c>
      <c r="EN37" t="b">
        <f t="shared" ca="1" si="509"/>
        <v>0</v>
      </c>
      <c r="EO37" t="str">
        <f t="shared" ca="1" si="510"/>
        <v>ÿ</v>
      </c>
      <c r="EP37">
        <f t="shared" ca="1" si="511"/>
        <v>1048576</v>
      </c>
      <c r="EQ37" t="e">
        <f t="shared" ca="1" si="512"/>
        <v>#N/A</v>
      </c>
      <c r="ER37" s="4" t="str">
        <f t="shared" ca="1" si="513"/>
        <v/>
      </c>
      <c r="ET37" s="6" t="str">
        <f>IF('Analyse Plan de Gamme'!$BQ37=0,N_D,'Analyse Plan de Gamme'!$BQ37)</f>
        <v xml:space="preserve"> ... </v>
      </c>
      <c r="EU37" t="b">
        <f>ISNA(MATCH(ET37,ET$1:ET36,0))</f>
        <v>0</v>
      </c>
      <c r="EV37" t="e">
        <f t="shared" ca="1" si="514"/>
        <v>#N/A</v>
      </c>
      <c r="EW37" t="e">
        <f t="shared" ca="1" si="515"/>
        <v>#N/A</v>
      </c>
      <c r="EX37" t="b">
        <f t="shared" ca="1" si="516"/>
        <v>0</v>
      </c>
      <c r="EY37" t="str">
        <f t="shared" ca="1" si="517"/>
        <v>ÿ</v>
      </c>
      <c r="EZ37">
        <f t="shared" ca="1" si="518"/>
        <v>1048576</v>
      </c>
      <c r="FA37" t="e">
        <f t="shared" ca="1" si="519"/>
        <v>#N/A</v>
      </c>
      <c r="FB37" s="4" t="str">
        <f t="shared" ca="1" si="520"/>
        <v/>
      </c>
      <c r="FD37" s="6" t="str">
        <f>IF('Analyse Plan de Gamme'!$BR37=0,N_D,'Analyse Plan de Gamme'!$BR37)</f>
        <v xml:space="preserve"> ... </v>
      </c>
      <c r="FE37" t="b">
        <f>ISNA(MATCH(FD37,FD$1:FD36,0))</f>
        <v>0</v>
      </c>
      <c r="FF37" t="e">
        <f t="shared" ca="1" si="521"/>
        <v>#N/A</v>
      </c>
      <c r="FG37" t="e">
        <f t="shared" ca="1" si="522"/>
        <v>#N/A</v>
      </c>
      <c r="FH37" t="b">
        <f t="shared" ca="1" si="523"/>
        <v>0</v>
      </c>
      <c r="FI37" t="str">
        <f t="shared" ca="1" si="524"/>
        <v>ÿ</v>
      </c>
      <c r="FJ37">
        <f t="shared" ca="1" si="525"/>
        <v>1048576</v>
      </c>
      <c r="FK37" t="e">
        <f t="shared" ca="1" si="526"/>
        <v>#N/A</v>
      </c>
      <c r="FL37" s="4" t="str">
        <f t="shared" ca="1" si="527"/>
        <v/>
      </c>
      <c r="FN37" s="6" t="str">
        <f>IF('Analyse Plan de Gamme'!$BT37=0,N_D,'Analyse Plan de Gamme'!$BT37)</f>
        <v xml:space="preserve"> ... </v>
      </c>
      <c r="FO37" t="b">
        <f>ISNA(MATCH(FN37,FN$1:FN36,0))</f>
        <v>0</v>
      </c>
      <c r="FP37" t="e">
        <f t="shared" ca="1" si="528"/>
        <v>#N/A</v>
      </c>
      <c r="FQ37" t="e">
        <f t="shared" ca="1" si="529"/>
        <v>#N/A</v>
      </c>
      <c r="FR37" t="b">
        <f t="shared" ca="1" si="530"/>
        <v>0</v>
      </c>
      <c r="FS37" t="str">
        <f t="shared" ca="1" si="531"/>
        <v>ÿ</v>
      </c>
      <c r="FT37">
        <f t="shared" ca="1" si="532"/>
        <v>1048576</v>
      </c>
      <c r="FU37" t="e">
        <f t="shared" ca="1" si="533"/>
        <v>#N/A</v>
      </c>
      <c r="FV37" s="4" t="str">
        <f t="shared" ca="1" si="534"/>
        <v/>
      </c>
      <c r="FX37" s="6" t="str">
        <f>IF('Analyse Plan de Gamme'!$BU37=0,N_D,'Analyse Plan de Gamme'!$BU37)</f>
        <v xml:space="preserve"> ... </v>
      </c>
      <c r="FY37" t="b">
        <f>ISNA(MATCH(FX37,FX$1:FX36,0))</f>
        <v>0</v>
      </c>
      <c r="FZ37" t="e">
        <f t="shared" ca="1" si="535"/>
        <v>#N/A</v>
      </c>
      <c r="GA37" t="e">
        <f t="shared" ca="1" si="536"/>
        <v>#N/A</v>
      </c>
      <c r="GB37" t="b">
        <f t="shared" ca="1" si="537"/>
        <v>0</v>
      </c>
      <c r="GC37" t="str">
        <f t="shared" ca="1" si="538"/>
        <v>ÿ</v>
      </c>
      <c r="GD37">
        <f t="shared" ca="1" si="539"/>
        <v>1048576</v>
      </c>
      <c r="GE37" t="e">
        <f t="shared" ca="1" si="540"/>
        <v>#N/A</v>
      </c>
      <c r="GF37" s="4" t="str">
        <f t="shared" ca="1" si="541"/>
        <v/>
      </c>
      <c r="GH37" s="6" t="str">
        <f>IF('Analyse Plan de Gamme'!$BW37=0,N_D,'Analyse Plan de Gamme'!$BW37)</f>
        <v xml:space="preserve"> ... </v>
      </c>
      <c r="GI37" t="b">
        <f>ISNA(MATCH(GH37,GH$1:GH36,0))</f>
        <v>0</v>
      </c>
      <c r="GJ37" t="e">
        <f t="shared" ca="1" si="542"/>
        <v>#N/A</v>
      </c>
      <c r="GK37" t="e">
        <f t="shared" ca="1" si="543"/>
        <v>#N/A</v>
      </c>
      <c r="GL37" t="b">
        <f t="shared" ca="1" si="544"/>
        <v>0</v>
      </c>
      <c r="GM37" t="str">
        <f t="shared" ca="1" si="545"/>
        <v>ÿ</v>
      </c>
      <c r="GN37">
        <f t="shared" ca="1" si="546"/>
        <v>1048576</v>
      </c>
      <c r="GO37" t="e">
        <f t="shared" ca="1" si="547"/>
        <v>#N/A</v>
      </c>
      <c r="GP37" s="4" t="str">
        <f t="shared" ca="1" si="548"/>
        <v/>
      </c>
      <c r="GR37" s="6" t="str">
        <f>IF('Analyse Plan de Gamme'!$BX37=0,N_D,'Analyse Plan de Gamme'!$BX37)</f>
        <v xml:space="preserve"> ... </v>
      </c>
      <c r="GS37" t="b">
        <f>ISNA(MATCH(GR37,GR$1:GR36,0))</f>
        <v>0</v>
      </c>
      <c r="GT37" t="e">
        <f t="shared" ca="1" si="549"/>
        <v>#N/A</v>
      </c>
      <c r="GU37" t="e">
        <f t="shared" ca="1" si="550"/>
        <v>#N/A</v>
      </c>
      <c r="GV37" t="b">
        <f t="shared" ca="1" si="551"/>
        <v>0</v>
      </c>
      <c r="GW37" t="str">
        <f t="shared" ca="1" si="552"/>
        <v>ÿ</v>
      </c>
      <c r="GX37">
        <f t="shared" ca="1" si="553"/>
        <v>1048576</v>
      </c>
      <c r="GY37" t="e">
        <f t="shared" ca="1" si="554"/>
        <v>#N/A</v>
      </c>
      <c r="GZ37" s="4" t="str">
        <f t="shared" ca="1" si="555"/>
        <v/>
      </c>
      <c r="HG37" s="44">
        <f>'Analyse Plan de Gamme'!$K37</f>
        <v>0</v>
      </c>
      <c r="HH37" s="44">
        <f>'Analyse Plan de Gamme'!$L37</f>
        <v>0</v>
      </c>
      <c r="HI37" s="50">
        <f t="shared" si="395"/>
        <v>1.3500000000000005</v>
      </c>
      <c r="HK37" t="b">
        <f>ABS('Analyse Plan de Gamme'!$C37)&gt;1</f>
        <v>0</v>
      </c>
      <c r="HL37" s="43">
        <f t="shared" ca="1" si="192"/>
        <v>3.7000000000000002E-3</v>
      </c>
      <c r="HM37" t="b">
        <f ca="1">AND(ISNA(MATCH(HL37,HL$1:HL36,0)),HL37&gt;1,$HK37)</f>
        <v>0</v>
      </c>
      <c r="HN37" t="e">
        <f t="shared" ca="1" si="556"/>
        <v>#N/A</v>
      </c>
      <c r="HO37" t="e">
        <f t="shared" ca="1" si="557"/>
        <v>#N/A</v>
      </c>
      <c r="HP37" t="b">
        <f t="shared" ca="1" si="558"/>
        <v>0</v>
      </c>
      <c r="HQ37" t="str">
        <f t="shared" ca="1" si="559"/>
        <v>ÿ</v>
      </c>
      <c r="HR37">
        <f t="shared" ca="1" si="560"/>
        <v>1048576</v>
      </c>
      <c r="HS37" t="e">
        <f t="shared" ca="1" si="561"/>
        <v>#N/A</v>
      </c>
      <c r="HT37" s="4" t="str">
        <f t="shared" ca="1" si="562"/>
        <v/>
      </c>
      <c r="HU37">
        <f ca="1">SUM($HT$10:$HT37)</f>
        <v>3926000.0154999997</v>
      </c>
      <c r="HV37" s="45">
        <f t="shared" ca="1" si="196"/>
        <v>1</v>
      </c>
      <c r="HW37" t="b">
        <f t="shared" ca="1" si="396"/>
        <v>0</v>
      </c>
      <c r="HX37" t="b">
        <f t="shared" ca="1" si="197"/>
        <v>0</v>
      </c>
      <c r="ID37" s="60" t="b">
        <f>IF($HK37,'Analyse Plan de Gamme'!$K37)</f>
        <v>0</v>
      </c>
      <c r="IE37" t="b">
        <f>IF($HK37,'Analyse Plan de Gamme'!$L37)</f>
        <v>0</v>
      </c>
      <c r="IF37" s="52" t="b">
        <f t="shared" si="563"/>
        <v>0</v>
      </c>
      <c r="IG37" t="b">
        <f>ISNA(MATCH(IF37,IF$1:IF36,0))</f>
        <v>0</v>
      </c>
      <c r="IH37" t="e">
        <f t="shared" ca="1" si="564"/>
        <v>#N/A</v>
      </c>
      <c r="II37" t="e">
        <f t="shared" ca="1" si="565"/>
        <v>#N/A</v>
      </c>
      <c r="IJ37" t="b">
        <f t="shared" ca="1" si="566"/>
        <v>0</v>
      </c>
      <c r="IK37" t="str">
        <f t="shared" ca="1" si="567"/>
        <v>ÿ</v>
      </c>
      <c r="IL37">
        <f t="shared" ca="1" si="568"/>
        <v>0</v>
      </c>
      <c r="IM37">
        <f t="shared" ca="1" si="569"/>
        <v>0</v>
      </c>
      <c r="IN37" s="54">
        <f t="shared" ca="1" si="570"/>
        <v>3.7000000000000002E-3</v>
      </c>
      <c r="IO37">
        <f t="shared" ca="1" si="571"/>
        <v>1048576</v>
      </c>
      <c r="IP37" t="e">
        <f t="shared" ca="1" si="572"/>
        <v>#N/A</v>
      </c>
      <c r="IQ37" t="str">
        <f t="shared" ca="1" si="573"/>
        <v/>
      </c>
      <c r="IR37" t="str">
        <f t="shared" ca="1" si="574"/>
        <v/>
      </c>
      <c r="IZ37" s="52" t="b">
        <f t="shared" si="575"/>
        <v>0</v>
      </c>
      <c r="JA37" t="b">
        <f>ISNA(MATCH(IZ37,IZ$1:IZ36,0))</f>
        <v>0</v>
      </c>
      <c r="JB37" t="e">
        <f t="shared" ca="1" si="576"/>
        <v>#N/A</v>
      </c>
      <c r="JC37" t="e">
        <f t="shared" ca="1" si="577"/>
        <v>#N/A</v>
      </c>
      <c r="JD37" t="b">
        <f t="shared" ca="1" si="578"/>
        <v>0</v>
      </c>
      <c r="JE37" t="str">
        <f t="shared" ca="1" si="579"/>
        <v>ÿ</v>
      </c>
      <c r="JF37">
        <f t="shared" ca="1" si="580"/>
        <v>0</v>
      </c>
      <c r="JG37">
        <f t="shared" ca="1" si="581"/>
        <v>0</v>
      </c>
      <c r="JH37" s="54">
        <f t="shared" ca="1" si="582"/>
        <v>3.7000000000000002E-3</v>
      </c>
      <c r="JI37">
        <f t="shared" ca="1" si="583"/>
        <v>1048576</v>
      </c>
      <c r="JJ37" t="e">
        <f t="shared" ca="1" si="584"/>
        <v>#N/A</v>
      </c>
      <c r="JK37" t="str">
        <f t="shared" ca="1" si="585"/>
        <v/>
      </c>
      <c r="JL37" t="str">
        <f t="shared" ca="1" si="586"/>
        <v/>
      </c>
      <c r="JT37" s="52" t="b">
        <f t="shared" si="587"/>
        <v>0</v>
      </c>
      <c r="JU37" t="b">
        <f>ISNA(MATCH(JT37,JT$1:JT36,0))</f>
        <v>0</v>
      </c>
      <c r="JV37" t="e">
        <f t="shared" ca="1" si="588"/>
        <v>#N/A</v>
      </c>
      <c r="JW37" t="e">
        <f t="shared" ca="1" si="589"/>
        <v>#N/A</v>
      </c>
      <c r="JX37" t="b">
        <f t="shared" ca="1" si="590"/>
        <v>0</v>
      </c>
      <c r="JY37" t="str">
        <f t="shared" ca="1" si="591"/>
        <v>ÿ</v>
      </c>
      <c r="JZ37">
        <f t="shared" ca="1" si="592"/>
        <v>0</v>
      </c>
      <c r="KA37">
        <f t="shared" ca="1" si="593"/>
        <v>0</v>
      </c>
      <c r="KB37" s="54">
        <f t="shared" ca="1" si="594"/>
        <v>3.7000000000000002E-3</v>
      </c>
      <c r="KC37">
        <f t="shared" ca="1" si="595"/>
        <v>1048576</v>
      </c>
      <c r="KD37" t="e">
        <f t="shared" ca="1" si="596"/>
        <v>#N/A</v>
      </c>
      <c r="KE37" t="str">
        <f t="shared" ca="1" si="597"/>
        <v/>
      </c>
      <c r="KF37" t="str">
        <f t="shared" ca="1" si="598"/>
        <v/>
      </c>
      <c r="KN37" s="52" t="b">
        <f t="shared" si="599"/>
        <v>0</v>
      </c>
      <c r="KO37" t="b">
        <f>ISNA(MATCH(KN37,KN$1:KN36,0))</f>
        <v>0</v>
      </c>
      <c r="KP37" t="e">
        <f t="shared" ca="1" si="600"/>
        <v>#N/A</v>
      </c>
      <c r="KQ37" t="e">
        <f t="shared" ca="1" si="601"/>
        <v>#N/A</v>
      </c>
      <c r="KR37" t="b">
        <f t="shared" ca="1" si="602"/>
        <v>0</v>
      </c>
      <c r="KS37" t="str">
        <f t="shared" ca="1" si="603"/>
        <v>ÿ</v>
      </c>
      <c r="KT37">
        <f t="shared" ca="1" si="604"/>
        <v>0</v>
      </c>
      <c r="KU37">
        <f t="shared" ca="1" si="605"/>
        <v>0</v>
      </c>
      <c r="KV37" s="54">
        <f t="shared" ca="1" si="606"/>
        <v>3.7000000000000002E-3</v>
      </c>
      <c r="KW37">
        <f t="shared" ca="1" si="607"/>
        <v>1048576</v>
      </c>
      <c r="KX37" t="e">
        <f t="shared" ca="1" si="608"/>
        <v>#N/A</v>
      </c>
      <c r="KY37" t="str">
        <f t="shared" ca="1" si="609"/>
        <v/>
      </c>
      <c r="KZ37" t="str">
        <f t="shared" ca="1" si="610"/>
        <v/>
      </c>
      <c r="LH37" s="52" t="b">
        <f t="shared" si="219"/>
        <v>0</v>
      </c>
      <c r="LI37" t="b">
        <f>ISNA(MATCH(LH37,LH$1:LH36,0))</f>
        <v>0</v>
      </c>
      <c r="LJ37" t="e">
        <f t="shared" ca="1" si="220"/>
        <v>#N/A</v>
      </c>
      <c r="LK37" t="e">
        <f t="shared" ca="1" si="221"/>
        <v>#N/A</v>
      </c>
      <c r="LL37" t="b">
        <f t="shared" ca="1" si="222"/>
        <v>0</v>
      </c>
      <c r="LM37" t="str">
        <f t="shared" ca="1" si="223"/>
        <v>ÿ</v>
      </c>
      <c r="LN37">
        <f t="shared" ca="1" si="224"/>
        <v>0</v>
      </c>
      <c r="LO37">
        <f t="shared" ca="1" si="225"/>
        <v>0</v>
      </c>
      <c r="LP37" s="54">
        <f t="shared" ca="1" si="226"/>
        <v>3.7000000000000002E-3</v>
      </c>
      <c r="LQ37">
        <f t="shared" ca="1" si="227"/>
        <v>1048576</v>
      </c>
      <c r="LR37" t="e">
        <f t="shared" ca="1" si="228"/>
        <v>#N/A</v>
      </c>
      <c r="LS37" t="str">
        <f t="shared" ca="1" si="611"/>
        <v/>
      </c>
      <c r="LT37" t="str">
        <f t="shared" ca="1" si="230"/>
        <v/>
      </c>
      <c r="MB37" s="52" t="b">
        <f t="shared" si="154"/>
        <v>0</v>
      </c>
      <c r="MC37" t="b">
        <f>ISNA(MATCH(MB37,MB$1:MB36,0))</f>
        <v>0</v>
      </c>
      <c r="MD37" t="e">
        <f t="shared" ca="1" si="231"/>
        <v>#N/A</v>
      </c>
      <c r="ME37" t="e">
        <f t="shared" ca="1" si="232"/>
        <v>#N/A</v>
      </c>
      <c r="MF37" t="b">
        <f t="shared" ca="1" si="233"/>
        <v>0</v>
      </c>
      <c r="MG37" t="str">
        <f t="shared" ca="1" si="234"/>
        <v>ÿ</v>
      </c>
      <c r="MH37">
        <f t="shared" ca="1" si="235"/>
        <v>0</v>
      </c>
      <c r="MI37">
        <f t="shared" ca="1" si="236"/>
        <v>0</v>
      </c>
      <c r="MJ37" s="54">
        <f t="shared" ca="1" si="237"/>
        <v>3.7000000000000002E-3</v>
      </c>
      <c r="MK37">
        <f t="shared" ca="1" si="238"/>
        <v>1048576</v>
      </c>
      <c r="ML37" t="e">
        <f t="shared" ca="1" si="239"/>
        <v>#N/A</v>
      </c>
      <c r="MM37" t="str">
        <f t="shared" ca="1" si="612"/>
        <v/>
      </c>
      <c r="MN37" t="str">
        <f t="shared" ca="1" si="241"/>
        <v/>
      </c>
      <c r="MV37" s="52" t="b">
        <f t="shared" si="155"/>
        <v>0</v>
      </c>
      <c r="MW37" t="b">
        <f>ISNA(MATCH(MV37,MV$1:MV36,0))</f>
        <v>0</v>
      </c>
      <c r="MX37" t="e">
        <f t="shared" ca="1" si="242"/>
        <v>#N/A</v>
      </c>
      <c r="MY37" t="e">
        <f t="shared" ca="1" si="243"/>
        <v>#N/A</v>
      </c>
      <c r="MZ37" t="b">
        <f t="shared" ca="1" si="244"/>
        <v>0</v>
      </c>
      <c r="NA37" t="str">
        <f t="shared" ca="1" si="245"/>
        <v>ÿ</v>
      </c>
      <c r="NB37">
        <f t="shared" ca="1" si="246"/>
        <v>0</v>
      </c>
      <c r="NC37">
        <f t="shared" ca="1" si="247"/>
        <v>0</v>
      </c>
      <c r="ND37" s="54">
        <f t="shared" ca="1" si="248"/>
        <v>3.7000000000000002E-3</v>
      </c>
      <c r="NE37">
        <f t="shared" ca="1" si="249"/>
        <v>1048576</v>
      </c>
      <c r="NF37" t="e">
        <f t="shared" ca="1" si="250"/>
        <v>#N/A</v>
      </c>
      <c r="NG37" t="str">
        <f t="shared" ca="1" si="613"/>
        <v/>
      </c>
      <c r="NH37" t="str">
        <f t="shared" ca="1" si="252"/>
        <v/>
      </c>
      <c r="NP37" s="52" t="b">
        <f t="shared" si="156"/>
        <v>0</v>
      </c>
      <c r="NQ37" t="b">
        <f>ISNA(MATCH(NP37,NP$1:NP36,0))</f>
        <v>0</v>
      </c>
      <c r="NR37" t="e">
        <f t="shared" ca="1" si="253"/>
        <v>#N/A</v>
      </c>
      <c r="NS37" t="e">
        <f t="shared" ca="1" si="254"/>
        <v>#N/A</v>
      </c>
      <c r="NT37" t="b">
        <f t="shared" ca="1" si="255"/>
        <v>0</v>
      </c>
      <c r="NU37" t="str">
        <f t="shared" ca="1" si="256"/>
        <v>ÿ</v>
      </c>
      <c r="NV37">
        <f t="shared" ca="1" si="257"/>
        <v>0</v>
      </c>
      <c r="NW37">
        <f t="shared" ca="1" si="258"/>
        <v>0</v>
      </c>
      <c r="NX37" s="54">
        <f t="shared" ca="1" si="259"/>
        <v>3.7000000000000002E-3</v>
      </c>
      <c r="NY37">
        <f t="shared" ca="1" si="260"/>
        <v>1048576</v>
      </c>
      <c r="NZ37" t="e">
        <f t="shared" ca="1" si="261"/>
        <v>#N/A</v>
      </c>
      <c r="OA37" t="str">
        <f t="shared" ca="1" si="614"/>
        <v/>
      </c>
      <c r="OB37" t="str">
        <f t="shared" ca="1" si="263"/>
        <v/>
      </c>
      <c r="OJ37" s="52" t="b">
        <f t="shared" si="157"/>
        <v>0</v>
      </c>
      <c r="OK37" t="b">
        <f>ISNA(MATCH(OJ37,OJ$1:OJ36,0))</f>
        <v>0</v>
      </c>
      <c r="OL37" t="e">
        <f t="shared" ca="1" si="264"/>
        <v>#N/A</v>
      </c>
      <c r="OM37" t="e">
        <f t="shared" ca="1" si="265"/>
        <v>#N/A</v>
      </c>
      <c r="ON37" t="b">
        <f t="shared" ca="1" si="266"/>
        <v>0</v>
      </c>
      <c r="OO37" t="str">
        <f t="shared" ca="1" si="267"/>
        <v>ÿ</v>
      </c>
      <c r="OP37">
        <f t="shared" ca="1" si="268"/>
        <v>0</v>
      </c>
      <c r="OQ37">
        <f t="shared" ca="1" si="269"/>
        <v>0</v>
      </c>
      <c r="OR37" s="54">
        <f t="shared" ca="1" si="270"/>
        <v>3.7000000000000002E-3</v>
      </c>
      <c r="OS37">
        <f t="shared" ca="1" si="271"/>
        <v>1048576</v>
      </c>
      <c r="OT37" t="e">
        <f t="shared" ca="1" si="272"/>
        <v>#N/A</v>
      </c>
      <c r="OU37" t="str">
        <f t="shared" ca="1" si="615"/>
        <v/>
      </c>
      <c r="OV37" t="str">
        <f t="shared" ca="1" si="274"/>
        <v/>
      </c>
      <c r="PD37" s="52" t="b">
        <f t="shared" si="158"/>
        <v>0</v>
      </c>
      <c r="PE37" t="b">
        <f>ISNA(MATCH(PD37,PD$1:PD36,0))</f>
        <v>0</v>
      </c>
      <c r="PF37" t="e">
        <f t="shared" ca="1" si="275"/>
        <v>#N/A</v>
      </c>
      <c r="PG37" t="e">
        <f t="shared" ca="1" si="276"/>
        <v>#N/A</v>
      </c>
      <c r="PH37" t="b">
        <f t="shared" ca="1" si="277"/>
        <v>0</v>
      </c>
      <c r="PI37" t="str">
        <f t="shared" ca="1" si="278"/>
        <v>ÿ</v>
      </c>
      <c r="PJ37">
        <f t="shared" ca="1" si="279"/>
        <v>0</v>
      </c>
      <c r="PK37">
        <f t="shared" ca="1" si="280"/>
        <v>0</v>
      </c>
      <c r="PL37" s="54">
        <f t="shared" ca="1" si="281"/>
        <v>3.7000000000000002E-3</v>
      </c>
      <c r="PM37">
        <f t="shared" ca="1" si="282"/>
        <v>1048576</v>
      </c>
      <c r="PN37" t="e">
        <f t="shared" ca="1" si="283"/>
        <v>#N/A</v>
      </c>
      <c r="PO37" t="str">
        <f t="shared" ca="1" si="616"/>
        <v/>
      </c>
      <c r="PP37" t="str">
        <f t="shared" ca="1" si="285"/>
        <v/>
      </c>
      <c r="PX37" s="52" t="b">
        <f t="shared" si="159"/>
        <v>0</v>
      </c>
      <c r="PY37" t="b">
        <f>ISNA(MATCH(PX37,PX$1:PX36,0))</f>
        <v>0</v>
      </c>
      <c r="PZ37" t="e">
        <f t="shared" ca="1" si="286"/>
        <v>#N/A</v>
      </c>
      <c r="QA37" t="e">
        <f t="shared" ca="1" si="287"/>
        <v>#N/A</v>
      </c>
      <c r="QB37" t="b">
        <f t="shared" ca="1" si="288"/>
        <v>0</v>
      </c>
      <c r="QC37" t="str">
        <f t="shared" ca="1" si="289"/>
        <v>ÿ</v>
      </c>
      <c r="QD37">
        <f t="shared" ca="1" si="290"/>
        <v>0</v>
      </c>
      <c r="QE37">
        <f t="shared" ca="1" si="291"/>
        <v>0</v>
      </c>
      <c r="QF37" s="54">
        <f t="shared" ca="1" si="292"/>
        <v>3.7000000000000002E-3</v>
      </c>
      <c r="QG37">
        <f t="shared" ca="1" si="293"/>
        <v>1048576</v>
      </c>
      <c r="QH37" t="e">
        <f t="shared" ca="1" si="294"/>
        <v>#N/A</v>
      </c>
      <c r="QI37" t="str">
        <f t="shared" ca="1" si="617"/>
        <v/>
      </c>
      <c r="QJ37" t="str">
        <f t="shared" ca="1" si="296"/>
        <v/>
      </c>
      <c r="QR37" s="52" t="b">
        <f t="shared" si="160"/>
        <v>0</v>
      </c>
      <c r="QS37" t="b">
        <f>ISNA(MATCH(QR37,QR$1:QR36,0))</f>
        <v>0</v>
      </c>
      <c r="QT37" t="e">
        <f t="shared" ca="1" si="297"/>
        <v>#N/A</v>
      </c>
      <c r="QU37" t="e">
        <f t="shared" ca="1" si="298"/>
        <v>#N/A</v>
      </c>
      <c r="QV37" t="b">
        <f t="shared" ca="1" si="299"/>
        <v>0</v>
      </c>
      <c r="QW37" t="str">
        <f t="shared" ca="1" si="300"/>
        <v>ÿ</v>
      </c>
      <c r="QX37">
        <f t="shared" ca="1" si="301"/>
        <v>0</v>
      </c>
      <c r="QY37">
        <f t="shared" ca="1" si="302"/>
        <v>0</v>
      </c>
      <c r="QZ37" s="54">
        <f t="shared" ca="1" si="303"/>
        <v>3.7000000000000002E-3</v>
      </c>
      <c r="RA37">
        <f t="shared" ca="1" si="304"/>
        <v>1048576</v>
      </c>
      <c r="RB37" t="e">
        <f t="shared" ca="1" si="305"/>
        <v>#N/A</v>
      </c>
      <c r="RC37" t="str">
        <f t="shared" ca="1" si="618"/>
        <v/>
      </c>
      <c r="RD37" t="str">
        <f t="shared" ca="1" si="307"/>
        <v/>
      </c>
      <c r="RL37" s="52" t="b">
        <f t="shared" si="161"/>
        <v>0</v>
      </c>
      <c r="RM37" t="b">
        <f>ISNA(MATCH(RL37,RL$1:RL36,0))</f>
        <v>0</v>
      </c>
      <c r="RN37" t="e">
        <f t="shared" ca="1" si="308"/>
        <v>#N/A</v>
      </c>
      <c r="RO37" t="e">
        <f t="shared" ca="1" si="309"/>
        <v>#N/A</v>
      </c>
      <c r="RP37" t="b">
        <f t="shared" ca="1" si="310"/>
        <v>0</v>
      </c>
      <c r="RQ37" t="str">
        <f t="shared" ca="1" si="311"/>
        <v>ÿ</v>
      </c>
      <c r="RR37">
        <f t="shared" ca="1" si="312"/>
        <v>0</v>
      </c>
      <c r="RS37">
        <f t="shared" ca="1" si="313"/>
        <v>0</v>
      </c>
      <c r="RT37" s="54">
        <f t="shared" ca="1" si="314"/>
        <v>3.7000000000000002E-3</v>
      </c>
      <c r="RU37">
        <f t="shared" ca="1" si="315"/>
        <v>1048576</v>
      </c>
      <c r="RV37" t="e">
        <f t="shared" ca="1" si="316"/>
        <v>#N/A</v>
      </c>
      <c r="RW37" t="str">
        <f t="shared" ca="1" si="619"/>
        <v/>
      </c>
      <c r="RX37" t="str">
        <f t="shared" ca="1" si="318"/>
        <v/>
      </c>
      <c r="SF37" s="52" t="b">
        <f t="shared" si="162"/>
        <v>0</v>
      </c>
      <c r="SG37" t="b">
        <f>ISNA(MATCH(SF37,SF$1:SF36,0))</f>
        <v>0</v>
      </c>
      <c r="SH37" t="e">
        <f t="shared" ca="1" si="319"/>
        <v>#N/A</v>
      </c>
      <c r="SI37" t="e">
        <f t="shared" ca="1" si="320"/>
        <v>#N/A</v>
      </c>
      <c r="SJ37" t="b">
        <f t="shared" ca="1" si="321"/>
        <v>0</v>
      </c>
      <c r="SK37" t="str">
        <f t="shared" ca="1" si="322"/>
        <v>ÿ</v>
      </c>
      <c r="SL37">
        <f t="shared" ca="1" si="323"/>
        <v>0</v>
      </c>
      <c r="SM37">
        <f t="shared" ca="1" si="324"/>
        <v>0</v>
      </c>
      <c r="SN37" s="54">
        <f t="shared" ca="1" si="325"/>
        <v>3.7000000000000002E-3</v>
      </c>
      <c r="SO37">
        <f t="shared" ca="1" si="326"/>
        <v>1048576</v>
      </c>
      <c r="SP37" t="e">
        <f t="shared" ca="1" si="327"/>
        <v>#N/A</v>
      </c>
      <c r="SQ37" t="str">
        <f t="shared" ca="1" si="620"/>
        <v/>
      </c>
      <c r="SR37" t="str">
        <f t="shared" ca="1" si="329"/>
        <v/>
      </c>
      <c r="SZ37" s="52" t="b">
        <f t="shared" si="163"/>
        <v>0</v>
      </c>
      <c r="TA37" t="b">
        <f>ISNA(MATCH(SZ37,SZ$1:SZ36,0))</f>
        <v>0</v>
      </c>
      <c r="TB37" t="e">
        <f t="shared" ca="1" si="330"/>
        <v>#N/A</v>
      </c>
      <c r="TC37" t="e">
        <f t="shared" ca="1" si="331"/>
        <v>#N/A</v>
      </c>
      <c r="TD37" t="b">
        <f t="shared" ca="1" si="332"/>
        <v>0</v>
      </c>
      <c r="TE37" t="str">
        <f t="shared" ca="1" si="333"/>
        <v>ÿ</v>
      </c>
      <c r="TF37">
        <f t="shared" ca="1" si="334"/>
        <v>0</v>
      </c>
      <c r="TG37">
        <f t="shared" ca="1" si="335"/>
        <v>0</v>
      </c>
      <c r="TH37" s="54">
        <f t="shared" ca="1" si="336"/>
        <v>3.7000000000000002E-3</v>
      </c>
      <c r="TI37">
        <f t="shared" ca="1" si="337"/>
        <v>1048576</v>
      </c>
      <c r="TJ37" t="e">
        <f t="shared" ca="1" si="338"/>
        <v>#N/A</v>
      </c>
      <c r="TK37" t="str">
        <f t="shared" ca="1" si="621"/>
        <v/>
      </c>
      <c r="TL37" t="str">
        <f t="shared" ca="1" si="340"/>
        <v/>
      </c>
      <c r="TT37" s="52" t="b">
        <f t="shared" si="164"/>
        <v>0</v>
      </c>
      <c r="TU37" t="b">
        <f>ISNA(MATCH(TT37,TT$1:TT36,0))</f>
        <v>0</v>
      </c>
      <c r="TV37" t="e">
        <f t="shared" ca="1" si="341"/>
        <v>#N/A</v>
      </c>
      <c r="TW37" t="e">
        <f t="shared" ca="1" si="342"/>
        <v>#N/A</v>
      </c>
      <c r="TX37" t="b">
        <f t="shared" ca="1" si="343"/>
        <v>0</v>
      </c>
      <c r="TY37" t="str">
        <f t="shared" ca="1" si="344"/>
        <v>ÿ</v>
      </c>
      <c r="TZ37">
        <f t="shared" ca="1" si="345"/>
        <v>0</v>
      </c>
      <c r="UA37">
        <f t="shared" ca="1" si="346"/>
        <v>0</v>
      </c>
      <c r="UB37" s="54">
        <f t="shared" ca="1" si="347"/>
        <v>3.7000000000000002E-3</v>
      </c>
      <c r="UC37">
        <f t="shared" ca="1" si="348"/>
        <v>1048576</v>
      </c>
      <c r="UD37" t="e">
        <f t="shared" ca="1" si="349"/>
        <v>#N/A</v>
      </c>
      <c r="UE37" t="str">
        <f t="shared" ca="1" si="622"/>
        <v/>
      </c>
      <c r="UF37" t="str">
        <f t="shared" ca="1" si="351"/>
        <v/>
      </c>
      <c r="UN37" s="52" t="b">
        <f t="shared" si="165"/>
        <v>0</v>
      </c>
      <c r="UO37" t="b">
        <f>ISNA(MATCH(UN37,UN$1:UN36,0))</f>
        <v>0</v>
      </c>
      <c r="UP37" t="e">
        <f t="shared" ca="1" si="352"/>
        <v>#N/A</v>
      </c>
      <c r="UQ37" t="e">
        <f t="shared" ca="1" si="353"/>
        <v>#N/A</v>
      </c>
      <c r="UR37" t="b">
        <f t="shared" ca="1" si="354"/>
        <v>0</v>
      </c>
      <c r="US37" t="str">
        <f t="shared" ca="1" si="355"/>
        <v>ÿ</v>
      </c>
      <c r="UT37">
        <f t="shared" ca="1" si="356"/>
        <v>0</v>
      </c>
      <c r="UU37">
        <f t="shared" ca="1" si="357"/>
        <v>0</v>
      </c>
      <c r="UV37" s="54">
        <f t="shared" ca="1" si="358"/>
        <v>3.7000000000000002E-3</v>
      </c>
      <c r="UW37">
        <f t="shared" ca="1" si="359"/>
        <v>1048576</v>
      </c>
      <c r="UX37" t="e">
        <f t="shared" ca="1" si="360"/>
        <v>#N/A</v>
      </c>
      <c r="UY37" t="str">
        <f t="shared" ca="1" si="623"/>
        <v/>
      </c>
      <c r="UZ37" t="str">
        <f t="shared" ca="1" si="362"/>
        <v/>
      </c>
      <c r="VH37" s="52" t="b">
        <f t="shared" si="166"/>
        <v>0</v>
      </c>
      <c r="VI37" t="b">
        <f>ISNA(MATCH(VH37,VH$1:VH36,0))</f>
        <v>0</v>
      </c>
      <c r="VJ37" t="e">
        <f t="shared" ca="1" si="363"/>
        <v>#N/A</v>
      </c>
      <c r="VK37" t="e">
        <f t="shared" ca="1" si="364"/>
        <v>#N/A</v>
      </c>
      <c r="VL37" t="b">
        <f t="shared" ca="1" si="365"/>
        <v>0</v>
      </c>
      <c r="VM37" t="str">
        <f t="shared" ca="1" si="366"/>
        <v>ÿ</v>
      </c>
      <c r="VN37">
        <f t="shared" ca="1" si="367"/>
        <v>0</v>
      </c>
      <c r="VO37">
        <f t="shared" ca="1" si="368"/>
        <v>0</v>
      </c>
      <c r="VP37" s="54">
        <f t="shared" ca="1" si="369"/>
        <v>3.7000000000000002E-3</v>
      </c>
      <c r="VQ37">
        <f t="shared" ca="1" si="370"/>
        <v>1048576</v>
      </c>
      <c r="VR37" t="e">
        <f t="shared" ca="1" si="371"/>
        <v>#N/A</v>
      </c>
      <c r="VS37" t="str">
        <f t="shared" ca="1" si="624"/>
        <v/>
      </c>
      <c r="VT37" t="str">
        <f t="shared" ca="1" si="373"/>
        <v/>
      </c>
      <c r="WB37" s="52" t="b">
        <f t="shared" si="167"/>
        <v>0</v>
      </c>
      <c r="WC37" t="b">
        <f>ISNA(MATCH(WB37,WB$1:WB36,0))</f>
        <v>0</v>
      </c>
      <c r="WD37" t="e">
        <f t="shared" ca="1" si="374"/>
        <v>#N/A</v>
      </c>
      <c r="WE37" t="e">
        <f t="shared" ca="1" si="375"/>
        <v>#N/A</v>
      </c>
      <c r="WF37" t="b">
        <f t="shared" ca="1" si="376"/>
        <v>0</v>
      </c>
      <c r="WG37" t="str">
        <f t="shared" ca="1" si="377"/>
        <v>ÿ</v>
      </c>
      <c r="WH37">
        <f t="shared" ca="1" si="378"/>
        <v>0</v>
      </c>
      <c r="WI37">
        <f t="shared" ca="1" si="379"/>
        <v>0</v>
      </c>
      <c r="WJ37" s="54">
        <f t="shared" ca="1" si="380"/>
        <v>3.7000000000000002E-3</v>
      </c>
      <c r="WK37">
        <f t="shared" ca="1" si="381"/>
        <v>1048576</v>
      </c>
      <c r="WL37" t="e">
        <f t="shared" ca="1" si="382"/>
        <v>#N/A</v>
      </c>
      <c r="WM37" t="str">
        <f t="shared" ca="1" si="625"/>
        <v/>
      </c>
      <c r="WN37" t="str">
        <f t="shared" ca="1" si="384"/>
        <v/>
      </c>
      <c r="WV37" s="52" t="b">
        <f t="shared" si="168"/>
        <v>0</v>
      </c>
      <c r="WW37" t="b">
        <f>ISNA(MATCH(WV37,WV$1:WV36,0))</f>
        <v>0</v>
      </c>
      <c r="WX37" t="e">
        <f t="shared" ca="1" si="385"/>
        <v>#N/A</v>
      </c>
      <c r="WY37" t="e">
        <f t="shared" ca="1" si="386"/>
        <v>#N/A</v>
      </c>
      <c r="WZ37" t="b">
        <f t="shared" ca="1" si="387"/>
        <v>0</v>
      </c>
      <c r="XA37" t="str">
        <f t="shared" ca="1" si="388"/>
        <v>ÿ</v>
      </c>
      <c r="XB37">
        <f t="shared" ca="1" si="389"/>
        <v>0</v>
      </c>
      <c r="XC37">
        <f t="shared" ca="1" si="390"/>
        <v>0</v>
      </c>
      <c r="XD37" s="54">
        <f t="shared" ca="1" si="391"/>
        <v>3.7000000000000002E-3</v>
      </c>
      <c r="XE37">
        <f t="shared" ca="1" si="392"/>
        <v>1048576</v>
      </c>
      <c r="XF37" t="e">
        <f t="shared" ca="1" si="393"/>
        <v>#N/A</v>
      </c>
      <c r="XG37" t="str">
        <f t="shared" ca="1" si="626"/>
        <v/>
      </c>
      <c r="XH37" t="str">
        <f t="shared" ca="1" si="169"/>
        <v/>
      </c>
    </row>
    <row r="38" spans="1:632" x14ac:dyDescent="0.3">
      <c r="A38">
        <f t="shared" ca="1" si="170"/>
        <v>28</v>
      </c>
      <c r="J38" s="6" t="str">
        <f>IF('Analyse Plan de Gamme'!$N38=0,N_D,'Analyse Plan de Gamme'!$N38)</f>
        <v xml:space="preserve"> ... </v>
      </c>
      <c r="K38" t="b">
        <f>ISNA(MATCH(J38,J$1:J37,0))</f>
        <v>0</v>
      </c>
      <c r="L38" t="e">
        <f t="shared" ca="1" si="416"/>
        <v>#N/A</v>
      </c>
      <c r="M38" t="e">
        <f t="shared" ca="1" si="417"/>
        <v>#N/A</v>
      </c>
      <c r="N38" t="b">
        <f t="shared" ca="1" si="418"/>
        <v>0</v>
      </c>
      <c r="O38" t="str">
        <f t="shared" ca="1" si="419"/>
        <v>ÿ</v>
      </c>
      <c r="P38">
        <f t="shared" ca="1" si="420"/>
        <v>1048576</v>
      </c>
      <c r="Q38" t="e">
        <f t="shared" ca="1" si="421"/>
        <v>#N/A</v>
      </c>
      <c r="R38" s="4" t="str">
        <f t="shared" ca="1" si="422"/>
        <v/>
      </c>
      <c r="T38" s="6" t="str">
        <f>IF('Analyse Plan de Gamme'!$P38=0,N_D,'Analyse Plan de Gamme'!$P38)</f>
        <v xml:space="preserve"> ... </v>
      </c>
      <c r="U38" t="b">
        <f>ISNA(MATCH(T38,T$1:T37,0))</f>
        <v>0</v>
      </c>
      <c r="V38" t="e">
        <f t="shared" ca="1" si="423"/>
        <v>#N/A</v>
      </c>
      <c r="W38" t="e">
        <f t="shared" ca="1" si="424"/>
        <v>#N/A</v>
      </c>
      <c r="X38" t="b">
        <f t="shared" ca="1" si="425"/>
        <v>0</v>
      </c>
      <c r="Y38" t="str">
        <f t="shared" ca="1" si="426"/>
        <v>ÿ</v>
      </c>
      <c r="Z38">
        <f t="shared" ca="1" si="427"/>
        <v>1048576</v>
      </c>
      <c r="AA38" t="e">
        <f t="shared" ca="1" si="428"/>
        <v>#N/A</v>
      </c>
      <c r="AB38" s="4" t="str">
        <f t="shared" ca="1" si="429"/>
        <v/>
      </c>
      <c r="AD38" s="6" t="str">
        <f>IF('Analyse Plan de Gamme'!$W38=0,N_D,'Analyse Plan de Gamme'!$W38)</f>
        <v xml:space="preserve"> ... </v>
      </c>
      <c r="AE38" t="b">
        <f>ISNA(MATCH(AD38,AD$1:AD37,0))</f>
        <v>0</v>
      </c>
      <c r="AF38" t="e">
        <f t="shared" ca="1" si="430"/>
        <v>#N/A</v>
      </c>
      <c r="AG38" t="e">
        <f t="shared" ca="1" si="431"/>
        <v>#N/A</v>
      </c>
      <c r="AH38" t="b">
        <f t="shared" ca="1" si="432"/>
        <v>0</v>
      </c>
      <c r="AI38" t="str">
        <f t="shared" ca="1" si="433"/>
        <v>ÿ</v>
      </c>
      <c r="AJ38">
        <f t="shared" ca="1" si="434"/>
        <v>1048576</v>
      </c>
      <c r="AK38" t="e">
        <f t="shared" ca="1" si="435"/>
        <v>#N/A</v>
      </c>
      <c r="AL38" s="4" t="str">
        <f t="shared" ca="1" si="436"/>
        <v/>
      </c>
      <c r="AN38" s="6" t="str">
        <f>IF('Analyse Plan de Gamme'!$AH38=0,N_D,'Analyse Plan de Gamme'!$AH38)</f>
        <v xml:space="preserve"> ... </v>
      </c>
      <c r="AO38" t="b">
        <f>ISNA(MATCH(AN38,AN$1:AN37,0))</f>
        <v>0</v>
      </c>
      <c r="AP38" t="e">
        <f t="shared" ca="1" si="437"/>
        <v>#N/A</v>
      </c>
      <c r="AQ38" t="e">
        <f t="shared" ca="1" si="438"/>
        <v>#N/A</v>
      </c>
      <c r="AR38" t="b">
        <f t="shared" ca="1" si="439"/>
        <v>0</v>
      </c>
      <c r="AS38" t="str">
        <f t="shared" ca="1" si="440"/>
        <v>ÿ</v>
      </c>
      <c r="AT38">
        <f t="shared" ca="1" si="441"/>
        <v>1048576</v>
      </c>
      <c r="AU38" t="e">
        <f t="shared" ca="1" si="442"/>
        <v>#N/A</v>
      </c>
      <c r="AV38" s="4" t="str">
        <f t="shared" ca="1" si="443"/>
        <v/>
      </c>
      <c r="AX38" s="6" t="str">
        <f>IF('Analyse Plan de Gamme'!$AT38=0,N_D,'Analyse Plan de Gamme'!$AT38)</f>
        <v xml:space="preserve"> ... </v>
      </c>
      <c r="AY38" t="b">
        <f>ISNA(MATCH(AX38,AX$1:AX37,0))</f>
        <v>0</v>
      </c>
      <c r="AZ38" t="e">
        <f t="shared" ca="1" si="444"/>
        <v>#N/A</v>
      </c>
      <c r="BA38" t="e">
        <f t="shared" ca="1" si="445"/>
        <v>#N/A</v>
      </c>
      <c r="BB38" t="b">
        <f t="shared" ca="1" si="446"/>
        <v>0</v>
      </c>
      <c r="BC38" t="str">
        <f t="shared" ca="1" si="447"/>
        <v>ÿ</v>
      </c>
      <c r="BD38">
        <f t="shared" ca="1" si="448"/>
        <v>1048576</v>
      </c>
      <c r="BE38" t="e">
        <f t="shared" ca="1" si="449"/>
        <v>#N/A</v>
      </c>
      <c r="BF38" s="4" t="str">
        <f t="shared" ca="1" si="450"/>
        <v/>
      </c>
      <c r="BH38" s="6" t="str">
        <f>IF('Analyse Plan de Gamme'!$BF38=0,N_D,'Analyse Plan de Gamme'!$BF38)</f>
        <v xml:space="preserve"> ... </v>
      </c>
      <c r="BI38" t="b">
        <f>ISNA(MATCH(BH38,BH$1:BH37,0))</f>
        <v>0</v>
      </c>
      <c r="BJ38">
        <f t="shared" ca="1" si="451"/>
        <v>130</v>
      </c>
      <c r="BK38" t="str">
        <f t="shared" ca="1" si="452"/>
        <v>L130C61:L1048576C61</v>
      </c>
      <c r="BL38" t="b">
        <f t="shared" ca="1" si="453"/>
        <v>1</v>
      </c>
      <c r="BM38" t="str">
        <f t="shared" ca="1" si="454"/>
        <v>7.5X15</v>
      </c>
      <c r="BN38">
        <f t="shared" ca="1" si="455"/>
        <v>33</v>
      </c>
      <c r="BO38">
        <f t="shared" ca="1" si="456"/>
        <v>11</v>
      </c>
      <c r="BP38" s="4" t="str">
        <f t="shared" ca="1" si="457"/>
        <v>45X45</v>
      </c>
      <c r="BR38" s="6" t="str">
        <f>IF('Analyse Plan de Gamme'!$BG38=0,N_D,'Analyse Plan de Gamme'!$BG38)</f>
        <v xml:space="preserve"> ... </v>
      </c>
      <c r="BS38" t="b">
        <f>ISNA(MATCH(BR38,BR$1:BR37,0))</f>
        <v>0</v>
      </c>
      <c r="BT38" t="e">
        <f t="shared" ca="1" si="458"/>
        <v>#N/A</v>
      </c>
      <c r="BU38" t="e">
        <f t="shared" ca="1" si="459"/>
        <v>#N/A</v>
      </c>
      <c r="BV38" t="b">
        <f t="shared" ca="1" si="460"/>
        <v>0</v>
      </c>
      <c r="BW38" t="str">
        <f t="shared" ca="1" si="461"/>
        <v>ÿ</v>
      </c>
      <c r="BX38">
        <f t="shared" ca="1" si="462"/>
        <v>1048576</v>
      </c>
      <c r="BY38" t="e">
        <f t="shared" ca="1" si="463"/>
        <v>#N/A</v>
      </c>
      <c r="BZ38" s="4" t="str">
        <f t="shared" ca="1" si="464"/>
        <v/>
      </c>
      <c r="CB38" s="6" t="str">
        <f>IF('Analyse Plan de Gamme'!$BH38=0,N_D,'Analyse Plan de Gamme'!$BH38)</f>
        <v xml:space="preserve"> ... </v>
      </c>
      <c r="CC38" t="b">
        <f>ISNA(MATCH(CB38,CB$1:CB37,0))</f>
        <v>0</v>
      </c>
      <c r="CD38" t="e">
        <f t="shared" ca="1" si="465"/>
        <v>#N/A</v>
      </c>
      <c r="CE38" t="e">
        <f t="shared" ca="1" si="466"/>
        <v>#N/A</v>
      </c>
      <c r="CF38" t="b">
        <f t="shared" ca="1" si="467"/>
        <v>0</v>
      </c>
      <c r="CG38" t="str">
        <f t="shared" ca="1" si="468"/>
        <v>ÿ</v>
      </c>
      <c r="CH38">
        <f t="shared" ca="1" si="469"/>
        <v>1048576</v>
      </c>
      <c r="CI38" t="e">
        <f t="shared" ca="1" si="470"/>
        <v>#N/A</v>
      </c>
      <c r="CJ38" s="4" t="str">
        <f t="shared" ca="1" si="471"/>
        <v/>
      </c>
      <c r="CL38" s="6" t="str">
        <f>IF('Analyse Plan de Gamme'!$BJ38=0,N_D,'Analyse Plan de Gamme'!$BJ38)</f>
        <v xml:space="preserve"> ... </v>
      </c>
      <c r="CM38" t="b">
        <f>ISNA(MATCH(CL38,CL$1:CL37,0))</f>
        <v>0</v>
      </c>
      <c r="CN38" t="e">
        <f t="shared" ca="1" si="472"/>
        <v>#N/A</v>
      </c>
      <c r="CO38" t="e">
        <f t="shared" ca="1" si="473"/>
        <v>#N/A</v>
      </c>
      <c r="CP38" t="b">
        <f t="shared" ca="1" si="474"/>
        <v>0</v>
      </c>
      <c r="CQ38" t="str">
        <f t="shared" ca="1" si="475"/>
        <v>ÿ</v>
      </c>
      <c r="CR38">
        <f t="shared" ca="1" si="476"/>
        <v>1048576</v>
      </c>
      <c r="CS38" t="e">
        <f t="shared" ca="1" si="477"/>
        <v>#N/A</v>
      </c>
      <c r="CT38" s="4" t="str">
        <f t="shared" ca="1" si="478"/>
        <v/>
      </c>
      <c r="CV38" s="6" t="str">
        <f>IF('Analyse Plan de Gamme'!$BK38=0,N_D,'Analyse Plan de Gamme'!$BK38)</f>
        <v xml:space="preserve"> ... </v>
      </c>
      <c r="CW38" t="b">
        <f>ISNA(MATCH(CV38,CV$1:CV37,0))</f>
        <v>0</v>
      </c>
      <c r="CX38" t="e">
        <f t="shared" ca="1" si="479"/>
        <v>#N/A</v>
      </c>
      <c r="CY38" t="e">
        <f t="shared" ca="1" si="480"/>
        <v>#N/A</v>
      </c>
      <c r="CZ38" t="b">
        <f t="shared" ca="1" si="481"/>
        <v>0</v>
      </c>
      <c r="DA38" t="str">
        <f t="shared" ca="1" si="482"/>
        <v>ÿ</v>
      </c>
      <c r="DB38">
        <f t="shared" ca="1" si="483"/>
        <v>1048576</v>
      </c>
      <c r="DC38" t="e">
        <f t="shared" ca="1" si="484"/>
        <v>#N/A</v>
      </c>
      <c r="DD38" s="4" t="str">
        <f t="shared" ca="1" si="485"/>
        <v/>
      </c>
      <c r="DF38" s="6" t="str">
        <f>IF('Analyse Plan de Gamme'!$BL38=0,N_D,'Analyse Plan de Gamme'!$BL38)</f>
        <v xml:space="preserve"> ... </v>
      </c>
      <c r="DG38" t="b">
        <f>ISNA(MATCH(DF38,DF$1:DF37,0))</f>
        <v>0</v>
      </c>
      <c r="DH38" t="e">
        <f t="shared" ca="1" si="486"/>
        <v>#N/A</v>
      </c>
      <c r="DI38" t="e">
        <f t="shared" ca="1" si="487"/>
        <v>#N/A</v>
      </c>
      <c r="DJ38" t="b">
        <f t="shared" ca="1" si="488"/>
        <v>0</v>
      </c>
      <c r="DK38" t="str">
        <f t="shared" ca="1" si="489"/>
        <v>ÿ</v>
      </c>
      <c r="DL38">
        <f t="shared" ca="1" si="490"/>
        <v>1048576</v>
      </c>
      <c r="DM38" t="e">
        <f t="shared" ca="1" si="491"/>
        <v>#N/A</v>
      </c>
      <c r="DN38" s="4" t="str">
        <f t="shared" ca="1" si="492"/>
        <v/>
      </c>
      <c r="DP38" s="43">
        <f>'Analyse Plan de Gamme'!$BM38</f>
        <v>0</v>
      </c>
      <c r="DQ38" t="b">
        <f>ISNA(MATCH(DP38,DP$1:DP37,0))</f>
        <v>0</v>
      </c>
      <c r="DR38" t="e">
        <f t="shared" ca="1" si="493"/>
        <v>#N/A</v>
      </c>
      <c r="DS38" t="e">
        <f t="shared" ca="1" si="494"/>
        <v>#N/A</v>
      </c>
      <c r="DT38" t="b">
        <f t="shared" ca="1" si="495"/>
        <v>0</v>
      </c>
      <c r="DU38" t="str">
        <f t="shared" ca="1" si="496"/>
        <v>ÿ</v>
      </c>
      <c r="DV38">
        <f t="shared" ca="1" si="497"/>
        <v>1048576</v>
      </c>
      <c r="DW38" t="e">
        <f t="shared" ca="1" si="498"/>
        <v>#N/A</v>
      </c>
      <c r="DX38" s="4" t="str">
        <f t="shared" ca="1" si="499"/>
        <v/>
      </c>
      <c r="DZ38" s="6" t="str">
        <f>IF('Analyse Plan de Gamme'!$BO38=0,N_D,'Analyse Plan de Gamme'!$BO38)</f>
        <v xml:space="preserve"> ... </v>
      </c>
      <c r="EA38" t="b">
        <f>ISNA(MATCH(DZ38,DZ$1:DZ37,0))</f>
        <v>0</v>
      </c>
      <c r="EB38" t="e">
        <f t="shared" ca="1" si="500"/>
        <v>#N/A</v>
      </c>
      <c r="EC38" t="e">
        <f t="shared" ca="1" si="501"/>
        <v>#N/A</v>
      </c>
      <c r="ED38" t="b">
        <f t="shared" ca="1" si="502"/>
        <v>0</v>
      </c>
      <c r="EE38" t="str">
        <f t="shared" ca="1" si="503"/>
        <v>ÿ</v>
      </c>
      <c r="EF38">
        <f t="shared" ca="1" si="504"/>
        <v>1048576</v>
      </c>
      <c r="EG38" t="e">
        <f t="shared" ca="1" si="505"/>
        <v>#N/A</v>
      </c>
      <c r="EH38" s="4" t="str">
        <f t="shared" ca="1" si="506"/>
        <v/>
      </c>
      <c r="EJ38" s="6" t="str">
        <f>IF('Analyse Plan de Gamme'!$BP38=0,N_D,'Analyse Plan de Gamme'!$BP38)</f>
        <v xml:space="preserve"> ... </v>
      </c>
      <c r="EK38" t="b">
        <f>ISNA(MATCH(EJ38,EJ$1:EJ37,0))</f>
        <v>0</v>
      </c>
      <c r="EL38" t="e">
        <f t="shared" ca="1" si="507"/>
        <v>#N/A</v>
      </c>
      <c r="EM38" t="e">
        <f t="shared" ca="1" si="508"/>
        <v>#N/A</v>
      </c>
      <c r="EN38" t="b">
        <f t="shared" ca="1" si="509"/>
        <v>0</v>
      </c>
      <c r="EO38" t="str">
        <f t="shared" ca="1" si="510"/>
        <v>ÿ</v>
      </c>
      <c r="EP38">
        <f t="shared" ca="1" si="511"/>
        <v>1048576</v>
      </c>
      <c r="EQ38" t="e">
        <f t="shared" ca="1" si="512"/>
        <v>#N/A</v>
      </c>
      <c r="ER38" s="4" t="str">
        <f t="shared" ca="1" si="513"/>
        <v/>
      </c>
      <c r="ET38" s="6" t="str">
        <f>IF('Analyse Plan de Gamme'!$BQ38=0,N_D,'Analyse Plan de Gamme'!$BQ38)</f>
        <v xml:space="preserve"> ... </v>
      </c>
      <c r="EU38" t="b">
        <f>ISNA(MATCH(ET38,ET$1:ET37,0))</f>
        <v>0</v>
      </c>
      <c r="EV38" t="e">
        <f t="shared" ca="1" si="514"/>
        <v>#N/A</v>
      </c>
      <c r="EW38" t="e">
        <f t="shared" ca="1" si="515"/>
        <v>#N/A</v>
      </c>
      <c r="EX38" t="b">
        <f t="shared" ca="1" si="516"/>
        <v>0</v>
      </c>
      <c r="EY38" t="str">
        <f t="shared" ca="1" si="517"/>
        <v>ÿ</v>
      </c>
      <c r="EZ38">
        <f t="shared" ca="1" si="518"/>
        <v>1048576</v>
      </c>
      <c r="FA38" t="e">
        <f t="shared" ca="1" si="519"/>
        <v>#N/A</v>
      </c>
      <c r="FB38" s="4" t="str">
        <f t="shared" ca="1" si="520"/>
        <v/>
      </c>
      <c r="FD38" s="6" t="str">
        <f>IF('Analyse Plan de Gamme'!$BR38=0,N_D,'Analyse Plan de Gamme'!$BR38)</f>
        <v xml:space="preserve"> ... </v>
      </c>
      <c r="FE38" t="b">
        <f>ISNA(MATCH(FD38,FD$1:FD37,0))</f>
        <v>0</v>
      </c>
      <c r="FF38" t="e">
        <f t="shared" ca="1" si="521"/>
        <v>#N/A</v>
      </c>
      <c r="FG38" t="e">
        <f t="shared" ca="1" si="522"/>
        <v>#N/A</v>
      </c>
      <c r="FH38" t="b">
        <f t="shared" ca="1" si="523"/>
        <v>0</v>
      </c>
      <c r="FI38" t="str">
        <f t="shared" ca="1" si="524"/>
        <v>ÿ</v>
      </c>
      <c r="FJ38">
        <f t="shared" ca="1" si="525"/>
        <v>1048576</v>
      </c>
      <c r="FK38" t="e">
        <f t="shared" ca="1" si="526"/>
        <v>#N/A</v>
      </c>
      <c r="FL38" s="4" t="str">
        <f t="shared" ca="1" si="527"/>
        <v/>
      </c>
      <c r="FN38" s="6" t="str">
        <f>IF('Analyse Plan de Gamme'!$BT38=0,N_D,'Analyse Plan de Gamme'!$BT38)</f>
        <v xml:space="preserve"> ... </v>
      </c>
      <c r="FO38" t="b">
        <f>ISNA(MATCH(FN38,FN$1:FN37,0))</f>
        <v>0</v>
      </c>
      <c r="FP38" t="e">
        <f t="shared" ca="1" si="528"/>
        <v>#N/A</v>
      </c>
      <c r="FQ38" t="e">
        <f t="shared" ca="1" si="529"/>
        <v>#N/A</v>
      </c>
      <c r="FR38" t="b">
        <f t="shared" ca="1" si="530"/>
        <v>0</v>
      </c>
      <c r="FS38" t="str">
        <f t="shared" ca="1" si="531"/>
        <v>ÿ</v>
      </c>
      <c r="FT38">
        <f t="shared" ca="1" si="532"/>
        <v>1048576</v>
      </c>
      <c r="FU38" t="e">
        <f t="shared" ca="1" si="533"/>
        <v>#N/A</v>
      </c>
      <c r="FV38" s="4" t="str">
        <f t="shared" ca="1" si="534"/>
        <v/>
      </c>
      <c r="FX38" s="6" t="str">
        <f>IF('Analyse Plan de Gamme'!$BU38=0,N_D,'Analyse Plan de Gamme'!$BU38)</f>
        <v xml:space="preserve"> ... </v>
      </c>
      <c r="FY38" t="b">
        <f>ISNA(MATCH(FX38,FX$1:FX37,0))</f>
        <v>0</v>
      </c>
      <c r="FZ38" t="e">
        <f t="shared" ca="1" si="535"/>
        <v>#N/A</v>
      </c>
      <c r="GA38" t="e">
        <f t="shared" ca="1" si="536"/>
        <v>#N/A</v>
      </c>
      <c r="GB38" t="b">
        <f t="shared" ca="1" si="537"/>
        <v>0</v>
      </c>
      <c r="GC38" t="str">
        <f t="shared" ca="1" si="538"/>
        <v>ÿ</v>
      </c>
      <c r="GD38">
        <f t="shared" ca="1" si="539"/>
        <v>1048576</v>
      </c>
      <c r="GE38" t="e">
        <f t="shared" ca="1" si="540"/>
        <v>#N/A</v>
      </c>
      <c r="GF38" s="4" t="str">
        <f t="shared" ca="1" si="541"/>
        <v/>
      </c>
      <c r="GH38" s="6" t="str">
        <f>IF('Analyse Plan de Gamme'!$BW38=0,N_D,'Analyse Plan de Gamme'!$BW38)</f>
        <v xml:space="preserve"> ... </v>
      </c>
      <c r="GI38" t="b">
        <f>ISNA(MATCH(GH38,GH$1:GH37,0))</f>
        <v>0</v>
      </c>
      <c r="GJ38" t="e">
        <f t="shared" ca="1" si="542"/>
        <v>#N/A</v>
      </c>
      <c r="GK38" t="e">
        <f t="shared" ca="1" si="543"/>
        <v>#N/A</v>
      </c>
      <c r="GL38" t="b">
        <f t="shared" ca="1" si="544"/>
        <v>0</v>
      </c>
      <c r="GM38" t="str">
        <f t="shared" ca="1" si="545"/>
        <v>ÿ</v>
      </c>
      <c r="GN38">
        <f t="shared" ca="1" si="546"/>
        <v>1048576</v>
      </c>
      <c r="GO38" t="e">
        <f t="shared" ca="1" si="547"/>
        <v>#N/A</v>
      </c>
      <c r="GP38" s="4" t="str">
        <f t="shared" ca="1" si="548"/>
        <v/>
      </c>
      <c r="GR38" s="6" t="str">
        <f>IF('Analyse Plan de Gamme'!$BX38=0,N_D,'Analyse Plan de Gamme'!$BX38)</f>
        <v xml:space="preserve"> ... </v>
      </c>
      <c r="GS38" t="b">
        <f>ISNA(MATCH(GR38,GR$1:GR37,0))</f>
        <v>0</v>
      </c>
      <c r="GT38" t="e">
        <f t="shared" ca="1" si="549"/>
        <v>#N/A</v>
      </c>
      <c r="GU38" t="e">
        <f t="shared" ca="1" si="550"/>
        <v>#N/A</v>
      </c>
      <c r="GV38" t="b">
        <f t="shared" ca="1" si="551"/>
        <v>0</v>
      </c>
      <c r="GW38" t="str">
        <f t="shared" ca="1" si="552"/>
        <v>ÿ</v>
      </c>
      <c r="GX38">
        <f t="shared" ca="1" si="553"/>
        <v>1048576</v>
      </c>
      <c r="GY38" t="e">
        <f t="shared" ca="1" si="554"/>
        <v>#N/A</v>
      </c>
      <c r="GZ38" s="4" t="str">
        <f t="shared" ca="1" si="555"/>
        <v/>
      </c>
      <c r="HG38" s="44">
        <f>'Analyse Plan de Gamme'!$K38</f>
        <v>0</v>
      </c>
      <c r="HH38" s="44">
        <f>'Analyse Plan de Gamme'!$L38</f>
        <v>0</v>
      </c>
      <c r="HI38" s="50">
        <f t="shared" si="395"/>
        <v>1.4000000000000006</v>
      </c>
      <c r="HK38" t="b">
        <f>ABS('Analyse Plan de Gamme'!$C38)&gt;1</f>
        <v>0</v>
      </c>
      <c r="HL38" s="43">
        <f t="shared" ca="1" si="192"/>
        <v>3.8E-3</v>
      </c>
      <c r="HM38" t="b">
        <f ca="1">AND(ISNA(MATCH(HL38,HL$1:HL37,0)),HL38&gt;1,$HK38)</f>
        <v>0</v>
      </c>
      <c r="HN38" t="e">
        <f t="shared" ca="1" si="556"/>
        <v>#N/A</v>
      </c>
      <c r="HO38" t="e">
        <f t="shared" ca="1" si="557"/>
        <v>#N/A</v>
      </c>
      <c r="HP38" t="b">
        <f t="shared" ca="1" si="558"/>
        <v>0</v>
      </c>
      <c r="HQ38" t="str">
        <f t="shared" ca="1" si="559"/>
        <v>ÿ</v>
      </c>
      <c r="HR38">
        <f t="shared" ca="1" si="560"/>
        <v>1048576</v>
      </c>
      <c r="HS38" t="e">
        <f t="shared" ca="1" si="561"/>
        <v>#N/A</v>
      </c>
      <c r="HT38" s="4" t="str">
        <f t="shared" ca="1" si="562"/>
        <v/>
      </c>
      <c r="HU38">
        <f ca="1">SUM($HT$10:$HT38)</f>
        <v>3926000.0154999997</v>
      </c>
      <c r="HV38" s="45">
        <f t="shared" ca="1" si="196"/>
        <v>1</v>
      </c>
      <c r="HW38" t="b">
        <f t="shared" ca="1" si="396"/>
        <v>0</v>
      </c>
      <c r="HX38" t="b">
        <f t="shared" ca="1" si="197"/>
        <v>0</v>
      </c>
      <c r="ID38" s="60" t="b">
        <f>IF($HK38,'Analyse Plan de Gamme'!$K38)</f>
        <v>0</v>
      </c>
      <c r="IE38" t="b">
        <f>IF($HK38,'Analyse Plan de Gamme'!$L38)</f>
        <v>0</v>
      </c>
      <c r="IF38" s="52" t="b">
        <f t="shared" si="563"/>
        <v>0</v>
      </c>
      <c r="IG38" t="b">
        <f>ISNA(MATCH(IF38,IF$1:IF37,0))</f>
        <v>0</v>
      </c>
      <c r="IH38" t="e">
        <f t="shared" ca="1" si="564"/>
        <v>#N/A</v>
      </c>
      <c r="II38" t="e">
        <f t="shared" ca="1" si="565"/>
        <v>#N/A</v>
      </c>
      <c r="IJ38" t="b">
        <f t="shared" ca="1" si="566"/>
        <v>0</v>
      </c>
      <c r="IK38" t="str">
        <f t="shared" ca="1" si="567"/>
        <v>ÿ</v>
      </c>
      <c r="IL38">
        <f t="shared" ca="1" si="568"/>
        <v>0</v>
      </c>
      <c r="IM38">
        <f t="shared" ca="1" si="569"/>
        <v>0</v>
      </c>
      <c r="IN38" s="54">
        <f t="shared" ca="1" si="570"/>
        <v>3.8E-3</v>
      </c>
      <c r="IO38">
        <f t="shared" ca="1" si="571"/>
        <v>1048576</v>
      </c>
      <c r="IP38" t="e">
        <f t="shared" ca="1" si="572"/>
        <v>#N/A</v>
      </c>
      <c r="IQ38" t="str">
        <f t="shared" ca="1" si="573"/>
        <v/>
      </c>
      <c r="IR38" t="str">
        <f t="shared" ca="1" si="574"/>
        <v/>
      </c>
      <c r="IZ38" s="52" t="b">
        <f t="shared" si="575"/>
        <v>0</v>
      </c>
      <c r="JA38" t="b">
        <f>ISNA(MATCH(IZ38,IZ$1:IZ37,0))</f>
        <v>0</v>
      </c>
      <c r="JB38" t="e">
        <f t="shared" ca="1" si="576"/>
        <v>#N/A</v>
      </c>
      <c r="JC38" t="e">
        <f t="shared" ca="1" si="577"/>
        <v>#N/A</v>
      </c>
      <c r="JD38" t="b">
        <f t="shared" ca="1" si="578"/>
        <v>0</v>
      </c>
      <c r="JE38" t="str">
        <f t="shared" ca="1" si="579"/>
        <v>ÿ</v>
      </c>
      <c r="JF38">
        <f t="shared" ca="1" si="580"/>
        <v>0</v>
      </c>
      <c r="JG38">
        <f t="shared" ca="1" si="581"/>
        <v>0</v>
      </c>
      <c r="JH38" s="54">
        <f t="shared" ca="1" si="582"/>
        <v>3.8E-3</v>
      </c>
      <c r="JI38">
        <f t="shared" ca="1" si="583"/>
        <v>1048576</v>
      </c>
      <c r="JJ38" t="e">
        <f t="shared" ca="1" si="584"/>
        <v>#N/A</v>
      </c>
      <c r="JK38" t="str">
        <f t="shared" ca="1" si="585"/>
        <v/>
      </c>
      <c r="JL38" t="str">
        <f t="shared" ca="1" si="586"/>
        <v/>
      </c>
      <c r="JT38" s="52" t="b">
        <f t="shared" si="587"/>
        <v>0</v>
      </c>
      <c r="JU38" t="b">
        <f>ISNA(MATCH(JT38,JT$1:JT37,0))</f>
        <v>0</v>
      </c>
      <c r="JV38" t="e">
        <f t="shared" ca="1" si="588"/>
        <v>#N/A</v>
      </c>
      <c r="JW38" t="e">
        <f t="shared" ca="1" si="589"/>
        <v>#N/A</v>
      </c>
      <c r="JX38" t="b">
        <f t="shared" ca="1" si="590"/>
        <v>0</v>
      </c>
      <c r="JY38" t="str">
        <f t="shared" ca="1" si="591"/>
        <v>ÿ</v>
      </c>
      <c r="JZ38">
        <f t="shared" ca="1" si="592"/>
        <v>0</v>
      </c>
      <c r="KA38">
        <f t="shared" ca="1" si="593"/>
        <v>0</v>
      </c>
      <c r="KB38" s="54">
        <f t="shared" ca="1" si="594"/>
        <v>3.8E-3</v>
      </c>
      <c r="KC38">
        <f t="shared" ca="1" si="595"/>
        <v>1048576</v>
      </c>
      <c r="KD38" t="e">
        <f t="shared" ca="1" si="596"/>
        <v>#N/A</v>
      </c>
      <c r="KE38" t="str">
        <f t="shared" ca="1" si="597"/>
        <v/>
      </c>
      <c r="KF38" t="str">
        <f t="shared" ca="1" si="598"/>
        <v/>
      </c>
      <c r="KN38" s="52" t="b">
        <f t="shared" si="599"/>
        <v>0</v>
      </c>
      <c r="KO38" t="b">
        <f>ISNA(MATCH(KN38,KN$1:KN37,0))</f>
        <v>0</v>
      </c>
      <c r="KP38" t="e">
        <f t="shared" ca="1" si="600"/>
        <v>#N/A</v>
      </c>
      <c r="KQ38" t="e">
        <f t="shared" ca="1" si="601"/>
        <v>#N/A</v>
      </c>
      <c r="KR38" t="b">
        <f t="shared" ca="1" si="602"/>
        <v>0</v>
      </c>
      <c r="KS38" t="str">
        <f t="shared" ca="1" si="603"/>
        <v>ÿ</v>
      </c>
      <c r="KT38">
        <f t="shared" ca="1" si="604"/>
        <v>0</v>
      </c>
      <c r="KU38">
        <f t="shared" ca="1" si="605"/>
        <v>0</v>
      </c>
      <c r="KV38" s="54">
        <f t="shared" ca="1" si="606"/>
        <v>3.8E-3</v>
      </c>
      <c r="KW38">
        <f t="shared" ca="1" si="607"/>
        <v>1048576</v>
      </c>
      <c r="KX38" t="e">
        <f t="shared" ca="1" si="608"/>
        <v>#N/A</v>
      </c>
      <c r="KY38" t="str">
        <f t="shared" ca="1" si="609"/>
        <v/>
      </c>
      <c r="KZ38" t="str">
        <f t="shared" ca="1" si="610"/>
        <v/>
      </c>
      <c r="LH38" s="52" t="b">
        <f t="shared" si="219"/>
        <v>0</v>
      </c>
      <c r="LI38" t="b">
        <f>ISNA(MATCH(LH38,LH$1:LH37,0))</f>
        <v>0</v>
      </c>
      <c r="LJ38" t="e">
        <f t="shared" ca="1" si="220"/>
        <v>#N/A</v>
      </c>
      <c r="LK38" t="e">
        <f t="shared" ca="1" si="221"/>
        <v>#N/A</v>
      </c>
      <c r="LL38" t="b">
        <f t="shared" ca="1" si="222"/>
        <v>0</v>
      </c>
      <c r="LM38" t="str">
        <f t="shared" ca="1" si="223"/>
        <v>ÿ</v>
      </c>
      <c r="LN38">
        <f t="shared" ca="1" si="224"/>
        <v>0</v>
      </c>
      <c r="LO38">
        <f t="shared" ca="1" si="225"/>
        <v>0</v>
      </c>
      <c r="LP38" s="54">
        <f t="shared" ca="1" si="226"/>
        <v>3.8E-3</v>
      </c>
      <c r="LQ38">
        <f t="shared" ca="1" si="227"/>
        <v>1048576</v>
      </c>
      <c r="LR38" t="e">
        <f t="shared" ca="1" si="228"/>
        <v>#N/A</v>
      </c>
      <c r="LS38" t="str">
        <f t="shared" ca="1" si="611"/>
        <v/>
      </c>
      <c r="LT38" t="str">
        <f t="shared" ca="1" si="230"/>
        <v/>
      </c>
      <c r="MB38" s="52" t="b">
        <f t="shared" si="154"/>
        <v>0</v>
      </c>
      <c r="MC38" t="b">
        <f>ISNA(MATCH(MB38,MB$1:MB37,0))</f>
        <v>0</v>
      </c>
      <c r="MD38" t="e">
        <f t="shared" ca="1" si="231"/>
        <v>#N/A</v>
      </c>
      <c r="ME38" t="e">
        <f t="shared" ca="1" si="232"/>
        <v>#N/A</v>
      </c>
      <c r="MF38" t="b">
        <f t="shared" ca="1" si="233"/>
        <v>0</v>
      </c>
      <c r="MG38" t="str">
        <f t="shared" ca="1" si="234"/>
        <v>ÿ</v>
      </c>
      <c r="MH38">
        <f t="shared" ca="1" si="235"/>
        <v>0</v>
      </c>
      <c r="MI38">
        <f t="shared" ca="1" si="236"/>
        <v>0</v>
      </c>
      <c r="MJ38" s="54">
        <f t="shared" ca="1" si="237"/>
        <v>3.8E-3</v>
      </c>
      <c r="MK38">
        <f t="shared" ca="1" si="238"/>
        <v>1048576</v>
      </c>
      <c r="ML38" t="e">
        <f t="shared" ca="1" si="239"/>
        <v>#N/A</v>
      </c>
      <c r="MM38" t="str">
        <f t="shared" ca="1" si="612"/>
        <v/>
      </c>
      <c r="MN38" t="str">
        <f t="shared" ca="1" si="241"/>
        <v/>
      </c>
      <c r="MV38" s="52" t="b">
        <f t="shared" si="155"/>
        <v>0</v>
      </c>
      <c r="MW38" t="b">
        <f>ISNA(MATCH(MV38,MV$1:MV37,0))</f>
        <v>0</v>
      </c>
      <c r="MX38" t="e">
        <f t="shared" ca="1" si="242"/>
        <v>#N/A</v>
      </c>
      <c r="MY38" t="e">
        <f t="shared" ca="1" si="243"/>
        <v>#N/A</v>
      </c>
      <c r="MZ38" t="b">
        <f t="shared" ca="1" si="244"/>
        <v>0</v>
      </c>
      <c r="NA38" t="str">
        <f t="shared" ca="1" si="245"/>
        <v>ÿ</v>
      </c>
      <c r="NB38">
        <f t="shared" ca="1" si="246"/>
        <v>0</v>
      </c>
      <c r="NC38">
        <f t="shared" ca="1" si="247"/>
        <v>0</v>
      </c>
      <c r="ND38" s="54">
        <f t="shared" ca="1" si="248"/>
        <v>3.8E-3</v>
      </c>
      <c r="NE38">
        <f t="shared" ca="1" si="249"/>
        <v>1048576</v>
      </c>
      <c r="NF38" t="e">
        <f t="shared" ca="1" si="250"/>
        <v>#N/A</v>
      </c>
      <c r="NG38" t="str">
        <f t="shared" ca="1" si="613"/>
        <v/>
      </c>
      <c r="NH38" t="str">
        <f t="shared" ca="1" si="252"/>
        <v/>
      </c>
      <c r="NP38" s="52" t="b">
        <f t="shared" si="156"/>
        <v>0</v>
      </c>
      <c r="NQ38" t="b">
        <f>ISNA(MATCH(NP38,NP$1:NP37,0))</f>
        <v>0</v>
      </c>
      <c r="NR38" t="e">
        <f t="shared" ca="1" si="253"/>
        <v>#N/A</v>
      </c>
      <c r="NS38" t="e">
        <f t="shared" ca="1" si="254"/>
        <v>#N/A</v>
      </c>
      <c r="NT38" t="b">
        <f t="shared" ca="1" si="255"/>
        <v>0</v>
      </c>
      <c r="NU38" t="str">
        <f t="shared" ca="1" si="256"/>
        <v>ÿ</v>
      </c>
      <c r="NV38">
        <f t="shared" ca="1" si="257"/>
        <v>0</v>
      </c>
      <c r="NW38">
        <f t="shared" ca="1" si="258"/>
        <v>0</v>
      </c>
      <c r="NX38" s="54">
        <f t="shared" ca="1" si="259"/>
        <v>3.8E-3</v>
      </c>
      <c r="NY38">
        <f t="shared" ca="1" si="260"/>
        <v>1048576</v>
      </c>
      <c r="NZ38" t="e">
        <f t="shared" ca="1" si="261"/>
        <v>#N/A</v>
      </c>
      <c r="OA38" t="str">
        <f t="shared" ca="1" si="614"/>
        <v/>
      </c>
      <c r="OB38" t="str">
        <f t="shared" ca="1" si="263"/>
        <v/>
      </c>
      <c r="OJ38" s="52" t="b">
        <f t="shared" si="157"/>
        <v>0</v>
      </c>
      <c r="OK38" t="b">
        <f>ISNA(MATCH(OJ38,OJ$1:OJ37,0))</f>
        <v>0</v>
      </c>
      <c r="OL38" t="e">
        <f t="shared" ca="1" si="264"/>
        <v>#N/A</v>
      </c>
      <c r="OM38" t="e">
        <f t="shared" ca="1" si="265"/>
        <v>#N/A</v>
      </c>
      <c r="ON38" t="b">
        <f t="shared" ca="1" si="266"/>
        <v>0</v>
      </c>
      <c r="OO38" t="str">
        <f t="shared" ca="1" si="267"/>
        <v>ÿ</v>
      </c>
      <c r="OP38">
        <f t="shared" ca="1" si="268"/>
        <v>0</v>
      </c>
      <c r="OQ38">
        <f t="shared" ca="1" si="269"/>
        <v>0</v>
      </c>
      <c r="OR38" s="54">
        <f t="shared" ca="1" si="270"/>
        <v>3.8E-3</v>
      </c>
      <c r="OS38">
        <f t="shared" ca="1" si="271"/>
        <v>1048576</v>
      </c>
      <c r="OT38" t="e">
        <f t="shared" ca="1" si="272"/>
        <v>#N/A</v>
      </c>
      <c r="OU38" t="str">
        <f t="shared" ca="1" si="615"/>
        <v/>
      </c>
      <c r="OV38" t="str">
        <f t="shared" ca="1" si="274"/>
        <v/>
      </c>
      <c r="PD38" s="52" t="b">
        <f t="shared" si="158"/>
        <v>0</v>
      </c>
      <c r="PE38" t="b">
        <f>ISNA(MATCH(PD38,PD$1:PD37,0))</f>
        <v>0</v>
      </c>
      <c r="PF38" t="e">
        <f t="shared" ca="1" si="275"/>
        <v>#N/A</v>
      </c>
      <c r="PG38" t="e">
        <f t="shared" ca="1" si="276"/>
        <v>#N/A</v>
      </c>
      <c r="PH38" t="b">
        <f t="shared" ca="1" si="277"/>
        <v>0</v>
      </c>
      <c r="PI38" t="str">
        <f t="shared" ca="1" si="278"/>
        <v>ÿ</v>
      </c>
      <c r="PJ38">
        <f t="shared" ca="1" si="279"/>
        <v>0</v>
      </c>
      <c r="PK38">
        <f t="shared" ca="1" si="280"/>
        <v>0</v>
      </c>
      <c r="PL38" s="54">
        <f t="shared" ca="1" si="281"/>
        <v>3.8E-3</v>
      </c>
      <c r="PM38">
        <f t="shared" ca="1" si="282"/>
        <v>1048576</v>
      </c>
      <c r="PN38" t="e">
        <f t="shared" ca="1" si="283"/>
        <v>#N/A</v>
      </c>
      <c r="PO38" t="str">
        <f t="shared" ca="1" si="616"/>
        <v/>
      </c>
      <c r="PP38" t="str">
        <f t="shared" ca="1" si="285"/>
        <v/>
      </c>
      <c r="PX38" s="52" t="b">
        <f t="shared" si="159"/>
        <v>0</v>
      </c>
      <c r="PY38" t="b">
        <f>ISNA(MATCH(PX38,PX$1:PX37,0))</f>
        <v>0</v>
      </c>
      <c r="PZ38" t="e">
        <f t="shared" ca="1" si="286"/>
        <v>#N/A</v>
      </c>
      <c r="QA38" t="e">
        <f t="shared" ca="1" si="287"/>
        <v>#N/A</v>
      </c>
      <c r="QB38" t="b">
        <f t="shared" ca="1" si="288"/>
        <v>0</v>
      </c>
      <c r="QC38" t="str">
        <f t="shared" ca="1" si="289"/>
        <v>ÿ</v>
      </c>
      <c r="QD38">
        <f t="shared" ca="1" si="290"/>
        <v>0</v>
      </c>
      <c r="QE38">
        <f t="shared" ca="1" si="291"/>
        <v>0</v>
      </c>
      <c r="QF38" s="54">
        <f t="shared" ca="1" si="292"/>
        <v>3.8E-3</v>
      </c>
      <c r="QG38">
        <f t="shared" ca="1" si="293"/>
        <v>1048576</v>
      </c>
      <c r="QH38" t="e">
        <f t="shared" ca="1" si="294"/>
        <v>#N/A</v>
      </c>
      <c r="QI38" t="str">
        <f t="shared" ca="1" si="617"/>
        <v/>
      </c>
      <c r="QJ38" t="str">
        <f t="shared" ca="1" si="296"/>
        <v/>
      </c>
      <c r="QR38" s="52" t="b">
        <f t="shared" si="160"/>
        <v>0</v>
      </c>
      <c r="QS38" t="b">
        <f>ISNA(MATCH(QR38,QR$1:QR37,0))</f>
        <v>0</v>
      </c>
      <c r="QT38" t="e">
        <f t="shared" ca="1" si="297"/>
        <v>#N/A</v>
      </c>
      <c r="QU38" t="e">
        <f t="shared" ca="1" si="298"/>
        <v>#N/A</v>
      </c>
      <c r="QV38" t="b">
        <f t="shared" ca="1" si="299"/>
        <v>0</v>
      </c>
      <c r="QW38" t="str">
        <f t="shared" ca="1" si="300"/>
        <v>ÿ</v>
      </c>
      <c r="QX38">
        <f t="shared" ca="1" si="301"/>
        <v>0</v>
      </c>
      <c r="QY38">
        <f t="shared" ca="1" si="302"/>
        <v>0</v>
      </c>
      <c r="QZ38" s="54">
        <f t="shared" ca="1" si="303"/>
        <v>3.8E-3</v>
      </c>
      <c r="RA38">
        <f t="shared" ca="1" si="304"/>
        <v>1048576</v>
      </c>
      <c r="RB38" t="e">
        <f t="shared" ca="1" si="305"/>
        <v>#N/A</v>
      </c>
      <c r="RC38" t="str">
        <f t="shared" ca="1" si="618"/>
        <v/>
      </c>
      <c r="RD38" t="str">
        <f t="shared" ca="1" si="307"/>
        <v/>
      </c>
      <c r="RL38" s="52" t="b">
        <f t="shared" si="161"/>
        <v>0</v>
      </c>
      <c r="RM38" t="b">
        <f>ISNA(MATCH(RL38,RL$1:RL37,0))</f>
        <v>0</v>
      </c>
      <c r="RN38" t="e">
        <f t="shared" ca="1" si="308"/>
        <v>#N/A</v>
      </c>
      <c r="RO38" t="e">
        <f t="shared" ca="1" si="309"/>
        <v>#N/A</v>
      </c>
      <c r="RP38" t="b">
        <f t="shared" ca="1" si="310"/>
        <v>0</v>
      </c>
      <c r="RQ38" t="str">
        <f t="shared" ca="1" si="311"/>
        <v>ÿ</v>
      </c>
      <c r="RR38">
        <f t="shared" ca="1" si="312"/>
        <v>0</v>
      </c>
      <c r="RS38">
        <f t="shared" ca="1" si="313"/>
        <v>0</v>
      </c>
      <c r="RT38" s="54">
        <f t="shared" ca="1" si="314"/>
        <v>3.8E-3</v>
      </c>
      <c r="RU38">
        <f t="shared" ca="1" si="315"/>
        <v>1048576</v>
      </c>
      <c r="RV38" t="e">
        <f t="shared" ca="1" si="316"/>
        <v>#N/A</v>
      </c>
      <c r="RW38" t="str">
        <f t="shared" ca="1" si="619"/>
        <v/>
      </c>
      <c r="RX38" t="str">
        <f t="shared" ca="1" si="318"/>
        <v/>
      </c>
      <c r="SF38" s="52" t="b">
        <f t="shared" si="162"/>
        <v>0</v>
      </c>
      <c r="SG38" t="b">
        <f>ISNA(MATCH(SF38,SF$1:SF37,0))</f>
        <v>0</v>
      </c>
      <c r="SH38" t="e">
        <f t="shared" ca="1" si="319"/>
        <v>#N/A</v>
      </c>
      <c r="SI38" t="e">
        <f t="shared" ca="1" si="320"/>
        <v>#N/A</v>
      </c>
      <c r="SJ38" t="b">
        <f t="shared" ca="1" si="321"/>
        <v>0</v>
      </c>
      <c r="SK38" t="str">
        <f t="shared" ca="1" si="322"/>
        <v>ÿ</v>
      </c>
      <c r="SL38">
        <f t="shared" ca="1" si="323"/>
        <v>0</v>
      </c>
      <c r="SM38">
        <f t="shared" ca="1" si="324"/>
        <v>0</v>
      </c>
      <c r="SN38" s="54">
        <f t="shared" ca="1" si="325"/>
        <v>3.8E-3</v>
      </c>
      <c r="SO38">
        <f t="shared" ca="1" si="326"/>
        <v>1048576</v>
      </c>
      <c r="SP38" t="e">
        <f t="shared" ca="1" si="327"/>
        <v>#N/A</v>
      </c>
      <c r="SQ38" t="str">
        <f t="shared" ca="1" si="620"/>
        <v/>
      </c>
      <c r="SR38" t="str">
        <f t="shared" ca="1" si="329"/>
        <v/>
      </c>
      <c r="SZ38" s="52" t="b">
        <f t="shared" si="163"/>
        <v>0</v>
      </c>
      <c r="TA38" t="b">
        <f>ISNA(MATCH(SZ38,SZ$1:SZ37,0))</f>
        <v>0</v>
      </c>
      <c r="TB38" t="e">
        <f t="shared" ca="1" si="330"/>
        <v>#N/A</v>
      </c>
      <c r="TC38" t="e">
        <f t="shared" ca="1" si="331"/>
        <v>#N/A</v>
      </c>
      <c r="TD38" t="b">
        <f t="shared" ca="1" si="332"/>
        <v>0</v>
      </c>
      <c r="TE38" t="str">
        <f t="shared" ca="1" si="333"/>
        <v>ÿ</v>
      </c>
      <c r="TF38">
        <f t="shared" ca="1" si="334"/>
        <v>0</v>
      </c>
      <c r="TG38">
        <f t="shared" ca="1" si="335"/>
        <v>0</v>
      </c>
      <c r="TH38" s="54">
        <f t="shared" ca="1" si="336"/>
        <v>3.8E-3</v>
      </c>
      <c r="TI38">
        <f t="shared" ca="1" si="337"/>
        <v>1048576</v>
      </c>
      <c r="TJ38" t="e">
        <f t="shared" ca="1" si="338"/>
        <v>#N/A</v>
      </c>
      <c r="TK38" t="str">
        <f t="shared" ca="1" si="621"/>
        <v/>
      </c>
      <c r="TL38" t="str">
        <f t="shared" ca="1" si="340"/>
        <v/>
      </c>
      <c r="TT38" s="52" t="b">
        <f t="shared" si="164"/>
        <v>0</v>
      </c>
      <c r="TU38" t="b">
        <f>ISNA(MATCH(TT38,TT$1:TT37,0))</f>
        <v>0</v>
      </c>
      <c r="TV38" t="e">
        <f t="shared" ca="1" si="341"/>
        <v>#N/A</v>
      </c>
      <c r="TW38" t="e">
        <f t="shared" ca="1" si="342"/>
        <v>#N/A</v>
      </c>
      <c r="TX38" t="b">
        <f t="shared" ca="1" si="343"/>
        <v>0</v>
      </c>
      <c r="TY38" t="str">
        <f t="shared" ca="1" si="344"/>
        <v>ÿ</v>
      </c>
      <c r="TZ38">
        <f t="shared" ca="1" si="345"/>
        <v>0</v>
      </c>
      <c r="UA38">
        <f t="shared" ca="1" si="346"/>
        <v>0</v>
      </c>
      <c r="UB38" s="54">
        <f t="shared" ca="1" si="347"/>
        <v>3.8E-3</v>
      </c>
      <c r="UC38">
        <f t="shared" ca="1" si="348"/>
        <v>1048576</v>
      </c>
      <c r="UD38" t="e">
        <f t="shared" ca="1" si="349"/>
        <v>#N/A</v>
      </c>
      <c r="UE38" t="str">
        <f t="shared" ca="1" si="622"/>
        <v/>
      </c>
      <c r="UF38" t="str">
        <f t="shared" ca="1" si="351"/>
        <v/>
      </c>
      <c r="UN38" s="52" t="b">
        <f t="shared" si="165"/>
        <v>0</v>
      </c>
      <c r="UO38" t="b">
        <f>ISNA(MATCH(UN38,UN$1:UN37,0))</f>
        <v>0</v>
      </c>
      <c r="UP38" t="e">
        <f t="shared" ca="1" si="352"/>
        <v>#N/A</v>
      </c>
      <c r="UQ38" t="e">
        <f t="shared" ca="1" si="353"/>
        <v>#N/A</v>
      </c>
      <c r="UR38" t="b">
        <f t="shared" ca="1" si="354"/>
        <v>0</v>
      </c>
      <c r="US38" t="str">
        <f t="shared" ca="1" si="355"/>
        <v>ÿ</v>
      </c>
      <c r="UT38">
        <f t="shared" ca="1" si="356"/>
        <v>0</v>
      </c>
      <c r="UU38">
        <f t="shared" ca="1" si="357"/>
        <v>0</v>
      </c>
      <c r="UV38" s="54">
        <f t="shared" ca="1" si="358"/>
        <v>3.8E-3</v>
      </c>
      <c r="UW38">
        <f t="shared" ca="1" si="359"/>
        <v>1048576</v>
      </c>
      <c r="UX38" t="e">
        <f t="shared" ca="1" si="360"/>
        <v>#N/A</v>
      </c>
      <c r="UY38" t="str">
        <f t="shared" ca="1" si="623"/>
        <v/>
      </c>
      <c r="UZ38" t="str">
        <f t="shared" ca="1" si="362"/>
        <v/>
      </c>
      <c r="VH38" s="52" t="b">
        <f t="shared" si="166"/>
        <v>0</v>
      </c>
      <c r="VI38" t="b">
        <f>ISNA(MATCH(VH38,VH$1:VH37,0))</f>
        <v>0</v>
      </c>
      <c r="VJ38" t="e">
        <f t="shared" ca="1" si="363"/>
        <v>#N/A</v>
      </c>
      <c r="VK38" t="e">
        <f t="shared" ca="1" si="364"/>
        <v>#N/A</v>
      </c>
      <c r="VL38" t="b">
        <f t="shared" ca="1" si="365"/>
        <v>0</v>
      </c>
      <c r="VM38" t="str">
        <f t="shared" ca="1" si="366"/>
        <v>ÿ</v>
      </c>
      <c r="VN38">
        <f t="shared" ca="1" si="367"/>
        <v>0</v>
      </c>
      <c r="VO38">
        <f t="shared" ca="1" si="368"/>
        <v>0</v>
      </c>
      <c r="VP38" s="54">
        <f t="shared" ca="1" si="369"/>
        <v>3.8E-3</v>
      </c>
      <c r="VQ38">
        <f t="shared" ca="1" si="370"/>
        <v>1048576</v>
      </c>
      <c r="VR38" t="e">
        <f t="shared" ca="1" si="371"/>
        <v>#N/A</v>
      </c>
      <c r="VS38" t="str">
        <f t="shared" ca="1" si="624"/>
        <v/>
      </c>
      <c r="VT38" t="str">
        <f t="shared" ca="1" si="373"/>
        <v/>
      </c>
      <c r="WB38" s="52" t="b">
        <f t="shared" si="167"/>
        <v>0</v>
      </c>
      <c r="WC38" t="b">
        <f>ISNA(MATCH(WB38,WB$1:WB37,0))</f>
        <v>0</v>
      </c>
      <c r="WD38" t="e">
        <f t="shared" ca="1" si="374"/>
        <v>#N/A</v>
      </c>
      <c r="WE38" t="e">
        <f t="shared" ca="1" si="375"/>
        <v>#N/A</v>
      </c>
      <c r="WF38" t="b">
        <f t="shared" ca="1" si="376"/>
        <v>0</v>
      </c>
      <c r="WG38" t="str">
        <f t="shared" ca="1" si="377"/>
        <v>ÿ</v>
      </c>
      <c r="WH38">
        <f t="shared" ca="1" si="378"/>
        <v>0</v>
      </c>
      <c r="WI38">
        <f t="shared" ca="1" si="379"/>
        <v>0</v>
      </c>
      <c r="WJ38" s="54">
        <f t="shared" ca="1" si="380"/>
        <v>3.8E-3</v>
      </c>
      <c r="WK38">
        <f t="shared" ca="1" si="381"/>
        <v>1048576</v>
      </c>
      <c r="WL38" t="e">
        <f t="shared" ca="1" si="382"/>
        <v>#N/A</v>
      </c>
      <c r="WM38" t="str">
        <f t="shared" ca="1" si="625"/>
        <v/>
      </c>
      <c r="WN38" t="str">
        <f t="shared" ca="1" si="384"/>
        <v/>
      </c>
      <c r="WV38" s="52" t="b">
        <f t="shared" si="168"/>
        <v>0</v>
      </c>
      <c r="WW38" t="b">
        <f>ISNA(MATCH(WV38,WV$1:WV37,0))</f>
        <v>0</v>
      </c>
      <c r="WX38" t="e">
        <f t="shared" ca="1" si="385"/>
        <v>#N/A</v>
      </c>
      <c r="WY38" t="e">
        <f t="shared" ca="1" si="386"/>
        <v>#N/A</v>
      </c>
      <c r="WZ38" t="b">
        <f t="shared" ca="1" si="387"/>
        <v>0</v>
      </c>
      <c r="XA38" t="str">
        <f t="shared" ca="1" si="388"/>
        <v>ÿ</v>
      </c>
      <c r="XB38">
        <f t="shared" ca="1" si="389"/>
        <v>0</v>
      </c>
      <c r="XC38">
        <f t="shared" ca="1" si="390"/>
        <v>0</v>
      </c>
      <c r="XD38" s="54">
        <f t="shared" ca="1" si="391"/>
        <v>3.8E-3</v>
      </c>
      <c r="XE38">
        <f t="shared" ca="1" si="392"/>
        <v>1048576</v>
      </c>
      <c r="XF38" t="e">
        <f t="shared" ca="1" si="393"/>
        <v>#N/A</v>
      </c>
      <c r="XG38" t="str">
        <f t="shared" ca="1" si="626"/>
        <v/>
      </c>
      <c r="XH38" t="str">
        <f t="shared" ca="1" si="169"/>
        <v/>
      </c>
    </row>
    <row r="39" spans="1:632" x14ac:dyDescent="0.3">
      <c r="A39">
        <f t="shared" ca="1" si="170"/>
        <v>29</v>
      </c>
      <c r="J39" s="6" t="str">
        <f>IF('Analyse Plan de Gamme'!$N39=0,N_D,'Analyse Plan de Gamme'!$N39)</f>
        <v xml:space="preserve"> ... </v>
      </c>
      <c r="K39" t="b">
        <f>ISNA(MATCH(J39,J$1:J38,0))</f>
        <v>0</v>
      </c>
      <c r="L39" t="e">
        <f t="shared" ca="1" si="416"/>
        <v>#N/A</v>
      </c>
      <c r="M39" t="e">
        <f t="shared" ca="1" si="417"/>
        <v>#N/A</v>
      </c>
      <c r="N39" t="b">
        <f t="shared" ca="1" si="418"/>
        <v>0</v>
      </c>
      <c r="O39" t="str">
        <f t="shared" ca="1" si="419"/>
        <v>ÿ</v>
      </c>
      <c r="P39">
        <f t="shared" ca="1" si="420"/>
        <v>1048576</v>
      </c>
      <c r="Q39" t="e">
        <f t="shared" ca="1" si="421"/>
        <v>#N/A</v>
      </c>
      <c r="R39" s="4" t="str">
        <f t="shared" ca="1" si="422"/>
        <v/>
      </c>
      <c r="T39" s="6" t="str">
        <f>IF('Analyse Plan de Gamme'!$P39=0,N_D,'Analyse Plan de Gamme'!$P39)</f>
        <v xml:space="preserve"> ... </v>
      </c>
      <c r="U39" t="b">
        <f>ISNA(MATCH(T39,T$1:T38,0))</f>
        <v>0</v>
      </c>
      <c r="V39" t="e">
        <f t="shared" ca="1" si="423"/>
        <v>#N/A</v>
      </c>
      <c r="W39" t="e">
        <f t="shared" ca="1" si="424"/>
        <v>#N/A</v>
      </c>
      <c r="X39" t="b">
        <f t="shared" ca="1" si="425"/>
        <v>0</v>
      </c>
      <c r="Y39" t="str">
        <f t="shared" ca="1" si="426"/>
        <v>ÿ</v>
      </c>
      <c r="Z39">
        <f t="shared" ca="1" si="427"/>
        <v>1048576</v>
      </c>
      <c r="AA39" t="e">
        <f t="shared" ca="1" si="428"/>
        <v>#N/A</v>
      </c>
      <c r="AB39" s="4" t="str">
        <f t="shared" ca="1" si="429"/>
        <v/>
      </c>
      <c r="AD39" s="6" t="str">
        <f>IF('Analyse Plan de Gamme'!$W39=0,N_D,'Analyse Plan de Gamme'!$W39)</f>
        <v xml:space="preserve"> ... </v>
      </c>
      <c r="AE39" t="b">
        <f>ISNA(MATCH(AD39,AD$1:AD38,0))</f>
        <v>0</v>
      </c>
      <c r="AF39" t="e">
        <f t="shared" ca="1" si="430"/>
        <v>#N/A</v>
      </c>
      <c r="AG39" t="e">
        <f t="shared" ca="1" si="431"/>
        <v>#N/A</v>
      </c>
      <c r="AH39" t="b">
        <f t="shared" ca="1" si="432"/>
        <v>0</v>
      </c>
      <c r="AI39" t="str">
        <f t="shared" ca="1" si="433"/>
        <v>ÿ</v>
      </c>
      <c r="AJ39">
        <f t="shared" ca="1" si="434"/>
        <v>1048576</v>
      </c>
      <c r="AK39" t="e">
        <f t="shared" ca="1" si="435"/>
        <v>#N/A</v>
      </c>
      <c r="AL39" s="4" t="str">
        <f t="shared" ca="1" si="436"/>
        <v/>
      </c>
      <c r="AN39" s="6" t="str">
        <f>IF('Analyse Plan de Gamme'!$AH39=0,N_D,'Analyse Plan de Gamme'!$AH39)</f>
        <v xml:space="preserve"> ... </v>
      </c>
      <c r="AO39" t="b">
        <f>ISNA(MATCH(AN39,AN$1:AN38,0))</f>
        <v>0</v>
      </c>
      <c r="AP39" t="e">
        <f t="shared" ca="1" si="437"/>
        <v>#N/A</v>
      </c>
      <c r="AQ39" t="e">
        <f t="shared" ca="1" si="438"/>
        <v>#N/A</v>
      </c>
      <c r="AR39" t="b">
        <f t="shared" ca="1" si="439"/>
        <v>0</v>
      </c>
      <c r="AS39" t="str">
        <f t="shared" ca="1" si="440"/>
        <v>ÿ</v>
      </c>
      <c r="AT39">
        <f t="shared" ca="1" si="441"/>
        <v>1048576</v>
      </c>
      <c r="AU39" t="e">
        <f t="shared" ca="1" si="442"/>
        <v>#N/A</v>
      </c>
      <c r="AV39" s="4" t="str">
        <f t="shared" ca="1" si="443"/>
        <v/>
      </c>
      <c r="AX39" s="6" t="str">
        <f>IF('Analyse Plan de Gamme'!$AT39=0,N_D,'Analyse Plan de Gamme'!$AT39)</f>
        <v xml:space="preserve"> ... </v>
      </c>
      <c r="AY39" t="b">
        <f>ISNA(MATCH(AX39,AX$1:AX38,0))</f>
        <v>0</v>
      </c>
      <c r="AZ39" t="e">
        <f t="shared" ca="1" si="444"/>
        <v>#N/A</v>
      </c>
      <c r="BA39" t="e">
        <f t="shared" ca="1" si="445"/>
        <v>#N/A</v>
      </c>
      <c r="BB39" t="b">
        <f t="shared" ca="1" si="446"/>
        <v>0</v>
      </c>
      <c r="BC39" t="str">
        <f t="shared" ca="1" si="447"/>
        <v>ÿ</v>
      </c>
      <c r="BD39">
        <f t="shared" ca="1" si="448"/>
        <v>1048576</v>
      </c>
      <c r="BE39" t="e">
        <f t="shared" ca="1" si="449"/>
        <v>#N/A</v>
      </c>
      <c r="BF39" s="4" t="str">
        <f t="shared" ca="1" si="450"/>
        <v/>
      </c>
      <c r="BH39" s="6" t="str">
        <f>IF('Analyse Plan de Gamme'!$BF39=0,N_D,'Analyse Plan de Gamme'!$BF39)</f>
        <v xml:space="preserve"> ... </v>
      </c>
      <c r="BI39" t="b">
        <f>ISNA(MATCH(BH39,BH$1:BH38,0))</f>
        <v>0</v>
      </c>
      <c r="BJ39">
        <f t="shared" ca="1" si="451"/>
        <v>131</v>
      </c>
      <c r="BK39" t="str">
        <f t="shared" ca="1" si="452"/>
        <v>L131C61:L1048576C61</v>
      </c>
      <c r="BL39" t="b">
        <f t="shared" ca="1" si="453"/>
        <v>1</v>
      </c>
      <c r="BM39" t="str">
        <f t="shared" ca="1" si="454"/>
        <v>10X20</v>
      </c>
      <c r="BN39">
        <f t="shared" ca="1" si="455"/>
        <v>4</v>
      </c>
      <c r="BO39">
        <f t="shared" ca="1" si="456"/>
        <v>17</v>
      </c>
      <c r="BP39" s="4" t="str">
        <f t="shared" ca="1" si="457"/>
        <v>45X90</v>
      </c>
      <c r="BR39" s="6" t="str">
        <f>IF('Analyse Plan de Gamme'!$BG39=0,N_D,'Analyse Plan de Gamme'!$BG39)</f>
        <v xml:space="preserve"> ... </v>
      </c>
      <c r="BS39" t="b">
        <f>ISNA(MATCH(BR39,BR$1:BR38,0))</f>
        <v>0</v>
      </c>
      <c r="BT39" t="e">
        <f t="shared" ca="1" si="458"/>
        <v>#N/A</v>
      </c>
      <c r="BU39" t="e">
        <f t="shared" ca="1" si="459"/>
        <v>#N/A</v>
      </c>
      <c r="BV39" t="b">
        <f t="shared" ca="1" si="460"/>
        <v>0</v>
      </c>
      <c r="BW39" t="str">
        <f t="shared" ca="1" si="461"/>
        <v>ÿ</v>
      </c>
      <c r="BX39">
        <f t="shared" ca="1" si="462"/>
        <v>1048576</v>
      </c>
      <c r="BY39" t="e">
        <f t="shared" ca="1" si="463"/>
        <v>#N/A</v>
      </c>
      <c r="BZ39" s="4" t="str">
        <f t="shared" ca="1" si="464"/>
        <v/>
      </c>
      <c r="CB39" s="6" t="str">
        <f>IF('Analyse Plan de Gamme'!$BH39=0,N_D,'Analyse Plan de Gamme'!$BH39)</f>
        <v xml:space="preserve"> ... </v>
      </c>
      <c r="CC39" t="b">
        <f>ISNA(MATCH(CB39,CB$1:CB38,0))</f>
        <v>0</v>
      </c>
      <c r="CD39" t="e">
        <f t="shared" ca="1" si="465"/>
        <v>#N/A</v>
      </c>
      <c r="CE39" t="e">
        <f t="shared" ca="1" si="466"/>
        <v>#N/A</v>
      </c>
      <c r="CF39" t="b">
        <f t="shared" ca="1" si="467"/>
        <v>0</v>
      </c>
      <c r="CG39" t="str">
        <f t="shared" ca="1" si="468"/>
        <v>ÿ</v>
      </c>
      <c r="CH39">
        <f t="shared" ca="1" si="469"/>
        <v>1048576</v>
      </c>
      <c r="CI39" t="e">
        <f t="shared" ca="1" si="470"/>
        <v>#N/A</v>
      </c>
      <c r="CJ39" s="4" t="str">
        <f t="shared" ca="1" si="471"/>
        <v/>
      </c>
      <c r="CL39" s="6" t="str">
        <f>IF('Analyse Plan de Gamme'!$BJ39=0,N_D,'Analyse Plan de Gamme'!$BJ39)</f>
        <v xml:space="preserve"> ... </v>
      </c>
      <c r="CM39" t="b">
        <f>ISNA(MATCH(CL39,CL$1:CL38,0))</f>
        <v>0</v>
      </c>
      <c r="CN39" t="e">
        <f t="shared" ca="1" si="472"/>
        <v>#N/A</v>
      </c>
      <c r="CO39" t="e">
        <f t="shared" ca="1" si="473"/>
        <v>#N/A</v>
      </c>
      <c r="CP39" t="b">
        <f t="shared" ca="1" si="474"/>
        <v>0</v>
      </c>
      <c r="CQ39" t="str">
        <f t="shared" ca="1" si="475"/>
        <v>ÿ</v>
      </c>
      <c r="CR39">
        <f t="shared" ca="1" si="476"/>
        <v>1048576</v>
      </c>
      <c r="CS39" t="e">
        <f t="shared" ca="1" si="477"/>
        <v>#N/A</v>
      </c>
      <c r="CT39" s="4" t="str">
        <f t="shared" ca="1" si="478"/>
        <v/>
      </c>
      <c r="CV39" s="6" t="str">
        <f>IF('Analyse Plan de Gamme'!$BK39=0,N_D,'Analyse Plan de Gamme'!$BK39)</f>
        <v xml:space="preserve"> ... </v>
      </c>
      <c r="CW39" t="b">
        <f>ISNA(MATCH(CV39,CV$1:CV38,0))</f>
        <v>0</v>
      </c>
      <c r="CX39" t="e">
        <f t="shared" ca="1" si="479"/>
        <v>#N/A</v>
      </c>
      <c r="CY39" t="e">
        <f t="shared" ca="1" si="480"/>
        <v>#N/A</v>
      </c>
      <c r="CZ39" t="b">
        <f t="shared" ca="1" si="481"/>
        <v>0</v>
      </c>
      <c r="DA39" t="str">
        <f t="shared" ca="1" si="482"/>
        <v>ÿ</v>
      </c>
      <c r="DB39">
        <f t="shared" ca="1" si="483"/>
        <v>1048576</v>
      </c>
      <c r="DC39" t="e">
        <f t="shared" ca="1" si="484"/>
        <v>#N/A</v>
      </c>
      <c r="DD39" s="4" t="str">
        <f t="shared" ca="1" si="485"/>
        <v/>
      </c>
      <c r="DF39" s="6" t="str">
        <f>IF('Analyse Plan de Gamme'!$BL39=0,N_D,'Analyse Plan de Gamme'!$BL39)</f>
        <v xml:space="preserve"> ... </v>
      </c>
      <c r="DG39" t="b">
        <f>ISNA(MATCH(DF39,DF$1:DF38,0))</f>
        <v>0</v>
      </c>
      <c r="DH39" t="e">
        <f t="shared" ca="1" si="486"/>
        <v>#N/A</v>
      </c>
      <c r="DI39" t="e">
        <f t="shared" ca="1" si="487"/>
        <v>#N/A</v>
      </c>
      <c r="DJ39" t="b">
        <f t="shared" ca="1" si="488"/>
        <v>0</v>
      </c>
      <c r="DK39" t="str">
        <f t="shared" ca="1" si="489"/>
        <v>ÿ</v>
      </c>
      <c r="DL39">
        <f t="shared" ca="1" si="490"/>
        <v>1048576</v>
      </c>
      <c r="DM39" t="e">
        <f t="shared" ca="1" si="491"/>
        <v>#N/A</v>
      </c>
      <c r="DN39" s="4" t="str">
        <f t="shared" ca="1" si="492"/>
        <v/>
      </c>
      <c r="DP39" s="43">
        <f>'Analyse Plan de Gamme'!$BM39</f>
        <v>0</v>
      </c>
      <c r="DQ39" t="b">
        <f>ISNA(MATCH(DP39,DP$1:DP38,0))</f>
        <v>0</v>
      </c>
      <c r="DR39" t="e">
        <f t="shared" ca="1" si="493"/>
        <v>#N/A</v>
      </c>
      <c r="DS39" t="e">
        <f t="shared" ca="1" si="494"/>
        <v>#N/A</v>
      </c>
      <c r="DT39" t="b">
        <f t="shared" ca="1" si="495"/>
        <v>0</v>
      </c>
      <c r="DU39" t="str">
        <f t="shared" ca="1" si="496"/>
        <v>ÿ</v>
      </c>
      <c r="DV39">
        <f t="shared" ca="1" si="497"/>
        <v>1048576</v>
      </c>
      <c r="DW39" t="e">
        <f t="shared" ca="1" si="498"/>
        <v>#N/A</v>
      </c>
      <c r="DX39" s="4" t="str">
        <f t="shared" ca="1" si="499"/>
        <v/>
      </c>
      <c r="DZ39" s="6" t="str">
        <f>IF('Analyse Plan de Gamme'!$BO39=0,N_D,'Analyse Plan de Gamme'!$BO39)</f>
        <v xml:space="preserve"> ... </v>
      </c>
      <c r="EA39" t="b">
        <f>ISNA(MATCH(DZ39,DZ$1:DZ38,0))</f>
        <v>0</v>
      </c>
      <c r="EB39" t="e">
        <f t="shared" ca="1" si="500"/>
        <v>#N/A</v>
      </c>
      <c r="EC39" t="e">
        <f t="shared" ca="1" si="501"/>
        <v>#N/A</v>
      </c>
      <c r="ED39" t="b">
        <f t="shared" ca="1" si="502"/>
        <v>0</v>
      </c>
      <c r="EE39" t="str">
        <f t="shared" ca="1" si="503"/>
        <v>ÿ</v>
      </c>
      <c r="EF39">
        <f t="shared" ca="1" si="504"/>
        <v>1048576</v>
      </c>
      <c r="EG39" t="e">
        <f t="shared" ca="1" si="505"/>
        <v>#N/A</v>
      </c>
      <c r="EH39" s="4" t="str">
        <f t="shared" ca="1" si="506"/>
        <v/>
      </c>
      <c r="EJ39" s="6" t="str">
        <f>IF('Analyse Plan de Gamme'!$BP39=0,N_D,'Analyse Plan de Gamme'!$BP39)</f>
        <v xml:space="preserve"> ... </v>
      </c>
      <c r="EK39" t="b">
        <f>ISNA(MATCH(EJ39,EJ$1:EJ38,0))</f>
        <v>0</v>
      </c>
      <c r="EL39" t="e">
        <f t="shared" ca="1" si="507"/>
        <v>#N/A</v>
      </c>
      <c r="EM39" t="e">
        <f t="shared" ca="1" si="508"/>
        <v>#N/A</v>
      </c>
      <c r="EN39" t="b">
        <f t="shared" ca="1" si="509"/>
        <v>0</v>
      </c>
      <c r="EO39" t="str">
        <f t="shared" ca="1" si="510"/>
        <v>ÿ</v>
      </c>
      <c r="EP39">
        <f t="shared" ca="1" si="511"/>
        <v>1048576</v>
      </c>
      <c r="EQ39" t="e">
        <f t="shared" ca="1" si="512"/>
        <v>#N/A</v>
      </c>
      <c r="ER39" s="4" t="str">
        <f t="shared" ca="1" si="513"/>
        <v/>
      </c>
      <c r="ET39" s="6" t="str">
        <f>IF('Analyse Plan de Gamme'!$BQ39=0,N_D,'Analyse Plan de Gamme'!$BQ39)</f>
        <v xml:space="preserve"> ... </v>
      </c>
      <c r="EU39" t="b">
        <f>ISNA(MATCH(ET39,ET$1:ET38,0))</f>
        <v>0</v>
      </c>
      <c r="EV39" t="e">
        <f t="shared" ca="1" si="514"/>
        <v>#N/A</v>
      </c>
      <c r="EW39" t="e">
        <f t="shared" ca="1" si="515"/>
        <v>#N/A</v>
      </c>
      <c r="EX39" t="b">
        <f t="shared" ca="1" si="516"/>
        <v>0</v>
      </c>
      <c r="EY39" t="str">
        <f t="shared" ca="1" si="517"/>
        <v>ÿ</v>
      </c>
      <c r="EZ39">
        <f t="shared" ca="1" si="518"/>
        <v>1048576</v>
      </c>
      <c r="FA39" t="e">
        <f t="shared" ca="1" si="519"/>
        <v>#N/A</v>
      </c>
      <c r="FB39" s="4" t="str">
        <f t="shared" ca="1" si="520"/>
        <v/>
      </c>
      <c r="FD39" s="6" t="str">
        <f>IF('Analyse Plan de Gamme'!$BR39=0,N_D,'Analyse Plan de Gamme'!$BR39)</f>
        <v xml:space="preserve"> ... </v>
      </c>
      <c r="FE39" t="b">
        <f>ISNA(MATCH(FD39,FD$1:FD38,0))</f>
        <v>0</v>
      </c>
      <c r="FF39" t="e">
        <f t="shared" ca="1" si="521"/>
        <v>#N/A</v>
      </c>
      <c r="FG39" t="e">
        <f t="shared" ca="1" si="522"/>
        <v>#N/A</v>
      </c>
      <c r="FH39" t="b">
        <f t="shared" ca="1" si="523"/>
        <v>0</v>
      </c>
      <c r="FI39" t="str">
        <f t="shared" ca="1" si="524"/>
        <v>ÿ</v>
      </c>
      <c r="FJ39">
        <f t="shared" ca="1" si="525"/>
        <v>1048576</v>
      </c>
      <c r="FK39" t="e">
        <f t="shared" ca="1" si="526"/>
        <v>#N/A</v>
      </c>
      <c r="FL39" s="4" t="str">
        <f t="shared" ca="1" si="527"/>
        <v/>
      </c>
      <c r="FN39" s="6" t="str">
        <f>IF('Analyse Plan de Gamme'!$BT39=0,N_D,'Analyse Plan de Gamme'!$BT39)</f>
        <v xml:space="preserve"> ... </v>
      </c>
      <c r="FO39" t="b">
        <f>ISNA(MATCH(FN39,FN$1:FN38,0))</f>
        <v>0</v>
      </c>
      <c r="FP39" t="e">
        <f t="shared" ca="1" si="528"/>
        <v>#N/A</v>
      </c>
      <c r="FQ39" t="e">
        <f t="shared" ca="1" si="529"/>
        <v>#N/A</v>
      </c>
      <c r="FR39" t="b">
        <f t="shared" ca="1" si="530"/>
        <v>0</v>
      </c>
      <c r="FS39" t="str">
        <f t="shared" ca="1" si="531"/>
        <v>ÿ</v>
      </c>
      <c r="FT39">
        <f t="shared" ca="1" si="532"/>
        <v>1048576</v>
      </c>
      <c r="FU39" t="e">
        <f t="shared" ca="1" si="533"/>
        <v>#N/A</v>
      </c>
      <c r="FV39" s="4" t="str">
        <f t="shared" ca="1" si="534"/>
        <v/>
      </c>
      <c r="FX39" s="6" t="str">
        <f>IF('Analyse Plan de Gamme'!$BU39=0,N_D,'Analyse Plan de Gamme'!$BU39)</f>
        <v xml:space="preserve"> ... </v>
      </c>
      <c r="FY39" t="b">
        <f>ISNA(MATCH(FX39,FX$1:FX38,0))</f>
        <v>0</v>
      </c>
      <c r="FZ39" t="e">
        <f t="shared" ca="1" si="535"/>
        <v>#N/A</v>
      </c>
      <c r="GA39" t="e">
        <f t="shared" ca="1" si="536"/>
        <v>#N/A</v>
      </c>
      <c r="GB39" t="b">
        <f t="shared" ca="1" si="537"/>
        <v>0</v>
      </c>
      <c r="GC39" t="str">
        <f t="shared" ca="1" si="538"/>
        <v>ÿ</v>
      </c>
      <c r="GD39">
        <f t="shared" ca="1" si="539"/>
        <v>1048576</v>
      </c>
      <c r="GE39" t="e">
        <f t="shared" ca="1" si="540"/>
        <v>#N/A</v>
      </c>
      <c r="GF39" s="4" t="str">
        <f t="shared" ca="1" si="541"/>
        <v/>
      </c>
      <c r="GH39" s="6" t="str">
        <f>IF('Analyse Plan de Gamme'!$BW39=0,N_D,'Analyse Plan de Gamme'!$BW39)</f>
        <v xml:space="preserve"> ... </v>
      </c>
      <c r="GI39" t="b">
        <f>ISNA(MATCH(GH39,GH$1:GH38,0))</f>
        <v>0</v>
      </c>
      <c r="GJ39" t="e">
        <f t="shared" ca="1" si="542"/>
        <v>#N/A</v>
      </c>
      <c r="GK39" t="e">
        <f t="shared" ca="1" si="543"/>
        <v>#N/A</v>
      </c>
      <c r="GL39" t="b">
        <f t="shared" ca="1" si="544"/>
        <v>0</v>
      </c>
      <c r="GM39" t="str">
        <f t="shared" ca="1" si="545"/>
        <v>ÿ</v>
      </c>
      <c r="GN39">
        <f t="shared" ca="1" si="546"/>
        <v>1048576</v>
      </c>
      <c r="GO39" t="e">
        <f t="shared" ca="1" si="547"/>
        <v>#N/A</v>
      </c>
      <c r="GP39" s="4" t="str">
        <f t="shared" ca="1" si="548"/>
        <v/>
      </c>
      <c r="GR39" s="6" t="str">
        <f>IF('Analyse Plan de Gamme'!$BX39=0,N_D,'Analyse Plan de Gamme'!$BX39)</f>
        <v xml:space="preserve"> ... </v>
      </c>
      <c r="GS39" t="b">
        <f>ISNA(MATCH(GR39,GR$1:GR38,0))</f>
        <v>0</v>
      </c>
      <c r="GT39" t="e">
        <f t="shared" ca="1" si="549"/>
        <v>#N/A</v>
      </c>
      <c r="GU39" t="e">
        <f t="shared" ca="1" si="550"/>
        <v>#N/A</v>
      </c>
      <c r="GV39" t="b">
        <f t="shared" ca="1" si="551"/>
        <v>0</v>
      </c>
      <c r="GW39" t="str">
        <f t="shared" ca="1" si="552"/>
        <v>ÿ</v>
      </c>
      <c r="GX39">
        <f t="shared" ca="1" si="553"/>
        <v>1048576</v>
      </c>
      <c r="GY39" t="e">
        <f t="shared" ca="1" si="554"/>
        <v>#N/A</v>
      </c>
      <c r="GZ39" s="4" t="str">
        <f t="shared" ca="1" si="555"/>
        <v/>
      </c>
      <c r="HG39" s="44">
        <f>'Analyse Plan de Gamme'!$K39</f>
        <v>0</v>
      </c>
      <c r="HH39" s="44">
        <f>'Analyse Plan de Gamme'!$L39</f>
        <v>0</v>
      </c>
      <c r="HI39" s="50">
        <f t="shared" si="395"/>
        <v>1.4500000000000006</v>
      </c>
      <c r="HK39" t="b">
        <f>ABS('Analyse Plan de Gamme'!$C39)&gt;1</f>
        <v>0</v>
      </c>
      <c r="HL39" s="43">
        <f t="shared" ca="1" si="192"/>
        <v>3.8999999999999998E-3</v>
      </c>
      <c r="HM39" t="b">
        <f ca="1">AND(ISNA(MATCH(HL39,HL$1:HL38,0)),HL39&gt;1,$HK39)</f>
        <v>0</v>
      </c>
      <c r="HN39" t="e">
        <f t="shared" ca="1" si="556"/>
        <v>#N/A</v>
      </c>
      <c r="HO39" t="e">
        <f t="shared" ca="1" si="557"/>
        <v>#N/A</v>
      </c>
      <c r="HP39" t="b">
        <f t="shared" ca="1" si="558"/>
        <v>0</v>
      </c>
      <c r="HQ39" t="str">
        <f t="shared" ca="1" si="559"/>
        <v>ÿ</v>
      </c>
      <c r="HR39">
        <f t="shared" ca="1" si="560"/>
        <v>1048576</v>
      </c>
      <c r="HS39" t="e">
        <f t="shared" ca="1" si="561"/>
        <v>#N/A</v>
      </c>
      <c r="HT39" s="4" t="str">
        <f t="shared" ca="1" si="562"/>
        <v/>
      </c>
      <c r="HU39">
        <f ca="1">SUM($HT$10:$HT39)</f>
        <v>3926000.0154999997</v>
      </c>
      <c r="HV39" s="45">
        <f t="shared" ca="1" si="196"/>
        <v>1</v>
      </c>
      <c r="HW39" t="b">
        <f t="shared" ca="1" si="396"/>
        <v>0</v>
      </c>
      <c r="HX39" t="b">
        <f t="shared" ca="1" si="197"/>
        <v>0</v>
      </c>
      <c r="ID39" s="60" t="b">
        <f>IF($HK39,'Analyse Plan de Gamme'!$K39)</f>
        <v>0</v>
      </c>
      <c r="IE39" t="b">
        <f>IF($HK39,'Analyse Plan de Gamme'!$L39)</f>
        <v>0</v>
      </c>
      <c r="IF39" s="52" t="b">
        <f t="shared" si="563"/>
        <v>0</v>
      </c>
      <c r="IG39" t="b">
        <f>ISNA(MATCH(IF39,IF$1:IF38,0))</f>
        <v>0</v>
      </c>
      <c r="IH39" t="e">
        <f t="shared" ca="1" si="564"/>
        <v>#N/A</v>
      </c>
      <c r="II39" t="e">
        <f t="shared" ca="1" si="565"/>
        <v>#N/A</v>
      </c>
      <c r="IJ39" t="b">
        <f t="shared" ca="1" si="566"/>
        <v>0</v>
      </c>
      <c r="IK39" t="str">
        <f t="shared" ca="1" si="567"/>
        <v>ÿ</v>
      </c>
      <c r="IL39">
        <f t="shared" ca="1" si="568"/>
        <v>0</v>
      </c>
      <c r="IM39">
        <f t="shared" ca="1" si="569"/>
        <v>0</v>
      </c>
      <c r="IN39" s="54">
        <f t="shared" ca="1" si="570"/>
        <v>3.8999999999999998E-3</v>
      </c>
      <c r="IO39">
        <f t="shared" ca="1" si="571"/>
        <v>1048576</v>
      </c>
      <c r="IP39" t="e">
        <f t="shared" ca="1" si="572"/>
        <v>#N/A</v>
      </c>
      <c r="IQ39" t="str">
        <f t="shared" ca="1" si="573"/>
        <v/>
      </c>
      <c r="IR39" t="str">
        <f t="shared" ca="1" si="574"/>
        <v/>
      </c>
      <c r="IZ39" s="52" t="b">
        <f t="shared" si="575"/>
        <v>0</v>
      </c>
      <c r="JA39" t="b">
        <f>ISNA(MATCH(IZ39,IZ$1:IZ38,0))</f>
        <v>0</v>
      </c>
      <c r="JB39" t="e">
        <f t="shared" ca="1" si="576"/>
        <v>#N/A</v>
      </c>
      <c r="JC39" t="e">
        <f t="shared" ca="1" si="577"/>
        <v>#N/A</v>
      </c>
      <c r="JD39" t="b">
        <f t="shared" ca="1" si="578"/>
        <v>0</v>
      </c>
      <c r="JE39" t="str">
        <f t="shared" ca="1" si="579"/>
        <v>ÿ</v>
      </c>
      <c r="JF39">
        <f t="shared" ca="1" si="580"/>
        <v>0</v>
      </c>
      <c r="JG39">
        <f t="shared" ca="1" si="581"/>
        <v>0</v>
      </c>
      <c r="JH39" s="54">
        <f t="shared" ca="1" si="582"/>
        <v>3.8999999999999998E-3</v>
      </c>
      <c r="JI39">
        <f t="shared" ca="1" si="583"/>
        <v>1048576</v>
      </c>
      <c r="JJ39" t="e">
        <f t="shared" ca="1" si="584"/>
        <v>#N/A</v>
      </c>
      <c r="JK39" t="str">
        <f t="shared" ca="1" si="585"/>
        <v/>
      </c>
      <c r="JL39" t="str">
        <f t="shared" ca="1" si="586"/>
        <v/>
      </c>
      <c r="JT39" s="52" t="b">
        <f t="shared" si="587"/>
        <v>0</v>
      </c>
      <c r="JU39" t="b">
        <f>ISNA(MATCH(JT39,JT$1:JT38,0))</f>
        <v>0</v>
      </c>
      <c r="JV39" t="e">
        <f t="shared" ca="1" si="588"/>
        <v>#N/A</v>
      </c>
      <c r="JW39" t="e">
        <f t="shared" ca="1" si="589"/>
        <v>#N/A</v>
      </c>
      <c r="JX39" t="b">
        <f t="shared" ca="1" si="590"/>
        <v>0</v>
      </c>
      <c r="JY39" t="str">
        <f t="shared" ca="1" si="591"/>
        <v>ÿ</v>
      </c>
      <c r="JZ39">
        <f t="shared" ca="1" si="592"/>
        <v>0</v>
      </c>
      <c r="KA39">
        <f t="shared" ca="1" si="593"/>
        <v>0</v>
      </c>
      <c r="KB39" s="54">
        <f t="shared" ca="1" si="594"/>
        <v>3.8999999999999998E-3</v>
      </c>
      <c r="KC39">
        <f t="shared" ca="1" si="595"/>
        <v>1048576</v>
      </c>
      <c r="KD39" t="e">
        <f t="shared" ca="1" si="596"/>
        <v>#N/A</v>
      </c>
      <c r="KE39" t="str">
        <f t="shared" ca="1" si="597"/>
        <v/>
      </c>
      <c r="KF39" t="str">
        <f t="shared" ca="1" si="598"/>
        <v/>
      </c>
      <c r="KN39" s="52" t="b">
        <f t="shared" si="599"/>
        <v>0</v>
      </c>
      <c r="KO39" t="b">
        <f>ISNA(MATCH(KN39,KN$1:KN38,0))</f>
        <v>0</v>
      </c>
      <c r="KP39" t="e">
        <f t="shared" ca="1" si="600"/>
        <v>#N/A</v>
      </c>
      <c r="KQ39" t="e">
        <f t="shared" ca="1" si="601"/>
        <v>#N/A</v>
      </c>
      <c r="KR39" t="b">
        <f t="shared" ca="1" si="602"/>
        <v>0</v>
      </c>
      <c r="KS39" t="str">
        <f t="shared" ca="1" si="603"/>
        <v>ÿ</v>
      </c>
      <c r="KT39">
        <f t="shared" ca="1" si="604"/>
        <v>0</v>
      </c>
      <c r="KU39">
        <f t="shared" ca="1" si="605"/>
        <v>0</v>
      </c>
      <c r="KV39" s="54">
        <f t="shared" ca="1" si="606"/>
        <v>3.8999999999999998E-3</v>
      </c>
      <c r="KW39">
        <f t="shared" ca="1" si="607"/>
        <v>1048576</v>
      </c>
      <c r="KX39" t="e">
        <f t="shared" ca="1" si="608"/>
        <v>#N/A</v>
      </c>
      <c r="KY39" t="str">
        <f t="shared" ca="1" si="609"/>
        <v/>
      </c>
      <c r="KZ39" t="str">
        <f t="shared" ca="1" si="610"/>
        <v/>
      </c>
      <c r="LH39" s="52" t="b">
        <f t="shared" si="219"/>
        <v>0</v>
      </c>
      <c r="LI39" t="b">
        <f>ISNA(MATCH(LH39,LH$1:LH38,0))</f>
        <v>0</v>
      </c>
      <c r="LJ39" t="e">
        <f t="shared" ca="1" si="220"/>
        <v>#N/A</v>
      </c>
      <c r="LK39" t="e">
        <f t="shared" ca="1" si="221"/>
        <v>#N/A</v>
      </c>
      <c r="LL39" t="b">
        <f t="shared" ca="1" si="222"/>
        <v>0</v>
      </c>
      <c r="LM39" t="str">
        <f t="shared" ca="1" si="223"/>
        <v>ÿ</v>
      </c>
      <c r="LN39">
        <f t="shared" ca="1" si="224"/>
        <v>0</v>
      </c>
      <c r="LO39">
        <f t="shared" ca="1" si="225"/>
        <v>0</v>
      </c>
      <c r="LP39" s="54">
        <f t="shared" ca="1" si="226"/>
        <v>3.8999999999999998E-3</v>
      </c>
      <c r="LQ39">
        <f t="shared" ca="1" si="227"/>
        <v>1048576</v>
      </c>
      <c r="LR39" t="e">
        <f t="shared" ca="1" si="228"/>
        <v>#N/A</v>
      </c>
      <c r="LS39" t="str">
        <f t="shared" ca="1" si="611"/>
        <v/>
      </c>
      <c r="LT39" t="str">
        <f t="shared" ca="1" si="230"/>
        <v/>
      </c>
      <c r="MB39" s="52" t="b">
        <f t="shared" si="154"/>
        <v>0</v>
      </c>
      <c r="MC39" t="b">
        <f>ISNA(MATCH(MB39,MB$1:MB38,0))</f>
        <v>0</v>
      </c>
      <c r="MD39" t="e">
        <f t="shared" ca="1" si="231"/>
        <v>#N/A</v>
      </c>
      <c r="ME39" t="e">
        <f t="shared" ca="1" si="232"/>
        <v>#N/A</v>
      </c>
      <c r="MF39" t="b">
        <f t="shared" ca="1" si="233"/>
        <v>0</v>
      </c>
      <c r="MG39" t="str">
        <f t="shared" ca="1" si="234"/>
        <v>ÿ</v>
      </c>
      <c r="MH39">
        <f t="shared" ca="1" si="235"/>
        <v>0</v>
      </c>
      <c r="MI39">
        <f t="shared" ca="1" si="236"/>
        <v>0</v>
      </c>
      <c r="MJ39" s="54">
        <f t="shared" ca="1" si="237"/>
        <v>3.8999999999999998E-3</v>
      </c>
      <c r="MK39">
        <f t="shared" ca="1" si="238"/>
        <v>1048576</v>
      </c>
      <c r="ML39" t="e">
        <f t="shared" ca="1" si="239"/>
        <v>#N/A</v>
      </c>
      <c r="MM39" t="str">
        <f t="shared" ca="1" si="612"/>
        <v/>
      </c>
      <c r="MN39" t="str">
        <f t="shared" ca="1" si="241"/>
        <v/>
      </c>
      <c r="MV39" s="52" t="b">
        <f t="shared" si="155"/>
        <v>0</v>
      </c>
      <c r="MW39" t="b">
        <f>ISNA(MATCH(MV39,MV$1:MV38,0))</f>
        <v>0</v>
      </c>
      <c r="MX39" t="e">
        <f t="shared" ca="1" si="242"/>
        <v>#N/A</v>
      </c>
      <c r="MY39" t="e">
        <f t="shared" ca="1" si="243"/>
        <v>#N/A</v>
      </c>
      <c r="MZ39" t="b">
        <f t="shared" ca="1" si="244"/>
        <v>0</v>
      </c>
      <c r="NA39" t="str">
        <f t="shared" ca="1" si="245"/>
        <v>ÿ</v>
      </c>
      <c r="NB39">
        <f t="shared" ca="1" si="246"/>
        <v>0</v>
      </c>
      <c r="NC39">
        <f t="shared" ca="1" si="247"/>
        <v>0</v>
      </c>
      <c r="ND39" s="54">
        <f t="shared" ca="1" si="248"/>
        <v>3.8999999999999998E-3</v>
      </c>
      <c r="NE39">
        <f t="shared" ca="1" si="249"/>
        <v>1048576</v>
      </c>
      <c r="NF39" t="e">
        <f t="shared" ca="1" si="250"/>
        <v>#N/A</v>
      </c>
      <c r="NG39" t="str">
        <f t="shared" ca="1" si="613"/>
        <v/>
      </c>
      <c r="NH39" t="str">
        <f t="shared" ca="1" si="252"/>
        <v/>
      </c>
      <c r="NP39" s="52" t="b">
        <f t="shared" si="156"/>
        <v>0</v>
      </c>
      <c r="NQ39" t="b">
        <f>ISNA(MATCH(NP39,NP$1:NP38,0))</f>
        <v>0</v>
      </c>
      <c r="NR39" t="e">
        <f t="shared" ca="1" si="253"/>
        <v>#N/A</v>
      </c>
      <c r="NS39" t="e">
        <f t="shared" ca="1" si="254"/>
        <v>#N/A</v>
      </c>
      <c r="NT39" t="b">
        <f t="shared" ca="1" si="255"/>
        <v>0</v>
      </c>
      <c r="NU39" t="str">
        <f t="shared" ca="1" si="256"/>
        <v>ÿ</v>
      </c>
      <c r="NV39">
        <f t="shared" ca="1" si="257"/>
        <v>0</v>
      </c>
      <c r="NW39">
        <f t="shared" ca="1" si="258"/>
        <v>0</v>
      </c>
      <c r="NX39" s="54">
        <f t="shared" ca="1" si="259"/>
        <v>3.8999999999999998E-3</v>
      </c>
      <c r="NY39">
        <f t="shared" ca="1" si="260"/>
        <v>1048576</v>
      </c>
      <c r="NZ39" t="e">
        <f t="shared" ca="1" si="261"/>
        <v>#N/A</v>
      </c>
      <c r="OA39" t="str">
        <f t="shared" ca="1" si="614"/>
        <v/>
      </c>
      <c r="OB39" t="str">
        <f t="shared" ca="1" si="263"/>
        <v/>
      </c>
      <c r="OJ39" s="52" t="b">
        <f t="shared" si="157"/>
        <v>0</v>
      </c>
      <c r="OK39" t="b">
        <f>ISNA(MATCH(OJ39,OJ$1:OJ38,0))</f>
        <v>0</v>
      </c>
      <c r="OL39" t="e">
        <f t="shared" ca="1" si="264"/>
        <v>#N/A</v>
      </c>
      <c r="OM39" t="e">
        <f t="shared" ca="1" si="265"/>
        <v>#N/A</v>
      </c>
      <c r="ON39" t="b">
        <f t="shared" ca="1" si="266"/>
        <v>0</v>
      </c>
      <c r="OO39" t="str">
        <f t="shared" ca="1" si="267"/>
        <v>ÿ</v>
      </c>
      <c r="OP39">
        <f t="shared" ca="1" si="268"/>
        <v>0</v>
      </c>
      <c r="OQ39">
        <f t="shared" ca="1" si="269"/>
        <v>0</v>
      </c>
      <c r="OR39" s="54">
        <f t="shared" ca="1" si="270"/>
        <v>3.8999999999999998E-3</v>
      </c>
      <c r="OS39">
        <f t="shared" ca="1" si="271"/>
        <v>1048576</v>
      </c>
      <c r="OT39" t="e">
        <f t="shared" ca="1" si="272"/>
        <v>#N/A</v>
      </c>
      <c r="OU39" t="str">
        <f t="shared" ca="1" si="615"/>
        <v/>
      </c>
      <c r="OV39" t="str">
        <f t="shared" ca="1" si="274"/>
        <v/>
      </c>
      <c r="PD39" s="52" t="b">
        <f t="shared" si="158"/>
        <v>0</v>
      </c>
      <c r="PE39" t="b">
        <f>ISNA(MATCH(PD39,PD$1:PD38,0))</f>
        <v>0</v>
      </c>
      <c r="PF39" t="e">
        <f t="shared" ca="1" si="275"/>
        <v>#N/A</v>
      </c>
      <c r="PG39" t="e">
        <f t="shared" ca="1" si="276"/>
        <v>#N/A</v>
      </c>
      <c r="PH39" t="b">
        <f t="shared" ca="1" si="277"/>
        <v>0</v>
      </c>
      <c r="PI39" t="str">
        <f t="shared" ca="1" si="278"/>
        <v>ÿ</v>
      </c>
      <c r="PJ39">
        <f t="shared" ca="1" si="279"/>
        <v>0</v>
      </c>
      <c r="PK39">
        <f t="shared" ca="1" si="280"/>
        <v>0</v>
      </c>
      <c r="PL39" s="54">
        <f t="shared" ca="1" si="281"/>
        <v>3.8999999999999998E-3</v>
      </c>
      <c r="PM39">
        <f t="shared" ca="1" si="282"/>
        <v>1048576</v>
      </c>
      <c r="PN39" t="e">
        <f t="shared" ca="1" si="283"/>
        <v>#N/A</v>
      </c>
      <c r="PO39" t="str">
        <f t="shared" ca="1" si="616"/>
        <v/>
      </c>
      <c r="PP39" t="str">
        <f t="shared" ca="1" si="285"/>
        <v/>
      </c>
      <c r="PX39" s="52" t="b">
        <f t="shared" si="159"/>
        <v>0</v>
      </c>
      <c r="PY39" t="b">
        <f>ISNA(MATCH(PX39,PX$1:PX38,0))</f>
        <v>0</v>
      </c>
      <c r="PZ39" t="e">
        <f t="shared" ca="1" si="286"/>
        <v>#N/A</v>
      </c>
      <c r="QA39" t="e">
        <f t="shared" ca="1" si="287"/>
        <v>#N/A</v>
      </c>
      <c r="QB39" t="b">
        <f t="shared" ca="1" si="288"/>
        <v>0</v>
      </c>
      <c r="QC39" t="str">
        <f t="shared" ca="1" si="289"/>
        <v>ÿ</v>
      </c>
      <c r="QD39">
        <f t="shared" ca="1" si="290"/>
        <v>0</v>
      </c>
      <c r="QE39">
        <f t="shared" ca="1" si="291"/>
        <v>0</v>
      </c>
      <c r="QF39" s="54">
        <f t="shared" ca="1" si="292"/>
        <v>3.8999999999999998E-3</v>
      </c>
      <c r="QG39">
        <f t="shared" ca="1" si="293"/>
        <v>1048576</v>
      </c>
      <c r="QH39" t="e">
        <f t="shared" ca="1" si="294"/>
        <v>#N/A</v>
      </c>
      <c r="QI39" t="str">
        <f t="shared" ca="1" si="617"/>
        <v/>
      </c>
      <c r="QJ39" t="str">
        <f t="shared" ca="1" si="296"/>
        <v/>
      </c>
      <c r="QR39" s="52" t="b">
        <f t="shared" si="160"/>
        <v>0</v>
      </c>
      <c r="QS39" t="b">
        <f>ISNA(MATCH(QR39,QR$1:QR38,0))</f>
        <v>0</v>
      </c>
      <c r="QT39" t="e">
        <f t="shared" ca="1" si="297"/>
        <v>#N/A</v>
      </c>
      <c r="QU39" t="e">
        <f t="shared" ca="1" si="298"/>
        <v>#N/A</v>
      </c>
      <c r="QV39" t="b">
        <f t="shared" ca="1" si="299"/>
        <v>0</v>
      </c>
      <c r="QW39" t="str">
        <f t="shared" ca="1" si="300"/>
        <v>ÿ</v>
      </c>
      <c r="QX39">
        <f t="shared" ca="1" si="301"/>
        <v>0</v>
      </c>
      <c r="QY39">
        <f t="shared" ca="1" si="302"/>
        <v>0</v>
      </c>
      <c r="QZ39" s="54">
        <f t="shared" ca="1" si="303"/>
        <v>3.8999999999999998E-3</v>
      </c>
      <c r="RA39">
        <f t="shared" ca="1" si="304"/>
        <v>1048576</v>
      </c>
      <c r="RB39" t="e">
        <f t="shared" ca="1" si="305"/>
        <v>#N/A</v>
      </c>
      <c r="RC39" t="str">
        <f t="shared" ca="1" si="618"/>
        <v/>
      </c>
      <c r="RD39" t="str">
        <f t="shared" ca="1" si="307"/>
        <v/>
      </c>
      <c r="RL39" s="52" t="b">
        <f t="shared" si="161"/>
        <v>0</v>
      </c>
      <c r="RM39" t="b">
        <f>ISNA(MATCH(RL39,RL$1:RL38,0))</f>
        <v>0</v>
      </c>
      <c r="RN39" t="e">
        <f t="shared" ca="1" si="308"/>
        <v>#N/A</v>
      </c>
      <c r="RO39" t="e">
        <f t="shared" ca="1" si="309"/>
        <v>#N/A</v>
      </c>
      <c r="RP39" t="b">
        <f t="shared" ca="1" si="310"/>
        <v>0</v>
      </c>
      <c r="RQ39" t="str">
        <f t="shared" ca="1" si="311"/>
        <v>ÿ</v>
      </c>
      <c r="RR39">
        <f t="shared" ca="1" si="312"/>
        <v>0</v>
      </c>
      <c r="RS39">
        <f t="shared" ca="1" si="313"/>
        <v>0</v>
      </c>
      <c r="RT39" s="54">
        <f t="shared" ca="1" si="314"/>
        <v>3.8999999999999998E-3</v>
      </c>
      <c r="RU39">
        <f t="shared" ca="1" si="315"/>
        <v>1048576</v>
      </c>
      <c r="RV39" t="e">
        <f t="shared" ca="1" si="316"/>
        <v>#N/A</v>
      </c>
      <c r="RW39" t="str">
        <f t="shared" ca="1" si="619"/>
        <v/>
      </c>
      <c r="RX39" t="str">
        <f t="shared" ca="1" si="318"/>
        <v/>
      </c>
      <c r="SF39" s="52" t="b">
        <f t="shared" si="162"/>
        <v>0</v>
      </c>
      <c r="SG39" t="b">
        <f>ISNA(MATCH(SF39,SF$1:SF38,0))</f>
        <v>0</v>
      </c>
      <c r="SH39" t="e">
        <f t="shared" ca="1" si="319"/>
        <v>#N/A</v>
      </c>
      <c r="SI39" t="e">
        <f t="shared" ca="1" si="320"/>
        <v>#N/A</v>
      </c>
      <c r="SJ39" t="b">
        <f t="shared" ca="1" si="321"/>
        <v>0</v>
      </c>
      <c r="SK39" t="str">
        <f t="shared" ca="1" si="322"/>
        <v>ÿ</v>
      </c>
      <c r="SL39">
        <f t="shared" ca="1" si="323"/>
        <v>0</v>
      </c>
      <c r="SM39">
        <f t="shared" ca="1" si="324"/>
        <v>0</v>
      </c>
      <c r="SN39" s="54">
        <f t="shared" ca="1" si="325"/>
        <v>3.8999999999999998E-3</v>
      </c>
      <c r="SO39">
        <f t="shared" ca="1" si="326"/>
        <v>1048576</v>
      </c>
      <c r="SP39" t="e">
        <f t="shared" ca="1" si="327"/>
        <v>#N/A</v>
      </c>
      <c r="SQ39" t="str">
        <f t="shared" ca="1" si="620"/>
        <v/>
      </c>
      <c r="SR39" t="str">
        <f t="shared" ca="1" si="329"/>
        <v/>
      </c>
      <c r="SZ39" s="52" t="b">
        <f t="shared" si="163"/>
        <v>0</v>
      </c>
      <c r="TA39" t="b">
        <f>ISNA(MATCH(SZ39,SZ$1:SZ38,0))</f>
        <v>0</v>
      </c>
      <c r="TB39" t="e">
        <f t="shared" ca="1" si="330"/>
        <v>#N/A</v>
      </c>
      <c r="TC39" t="e">
        <f t="shared" ca="1" si="331"/>
        <v>#N/A</v>
      </c>
      <c r="TD39" t="b">
        <f t="shared" ca="1" si="332"/>
        <v>0</v>
      </c>
      <c r="TE39" t="str">
        <f t="shared" ca="1" si="333"/>
        <v>ÿ</v>
      </c>
      <c r="TF39">
        <f t="shared" ca="1" si="334"/>
        <v>0</v>
      </c>
      <c r="TG39">
        <f t="shared" ca="1" si="335"/>
        <v>0</v>
      </c>
      <c r="TH39" s="54">
        <f t="shared" ca="1" si="336"/>
        <v>3.8999999999999998E-3</v>
      </c>
      <c r="TI39">
        <f t="shared" ca="1" si="337"/>
        <v>1048576</v>
      </c>
      <c r="TJ39" t="e">
        <f t="shared" ca="1" si="338"/>
        <v>#N/A</v>
      </c>
      <c r="TK39" t="str">
        <f t="shared" ca="1" si="621"/>
        <v/>
      </c>
      <c r="TL39" t="str">
        <f t="shared" ca="1" si="340"/>
        <v/>
      </c>
      <c r="TT39" s="52" t="b">
        <f t="shared" si="164"/>
        <v>0</v>
      </c>
      <c r="TU39" t="b">
        <f>ISNA(MATCH(TT39,TT$1:TT38,0))</f>
        <v>0</v>
      </c>
      <c r="TV39" t="e">
        <f t="shared" ca="1" si="341"/>
        <v>#N/A</v>
      </c>
      <c r="TW39" t="e">
        <f t="shared" ca="1" si="342"/>
        <v>#N/A</v>
      </c>
      <c r="TX39" t="b">
        <f t="shared" ca="1" si="343"/>
        <v>0</v>
      </c>
      <c r="TY39" t="str">
        <f t="shared" ca="1" si="344"/>
        <v>ÿ</v>
      </c>
      <c r="TZ39">
        <f t="shared" ca="1" si="345"/>
        <v>0</v>
      </c>
      <c r="UA39">
        <f t="shared" ca="1" si="346"/>
        <v>0</v>
      </c>
      <c r="UB39" s="54">
        <f t="shared" ca="1" si="347"/>
        <v>3.8999999999999998E-3</v>
      </c>
      <c r="UC39">
        <f t="shared" ca="1" si="348"/>
        <v>1048576</v>
      </c>
      <c r="UD39" t="e">
        <f t="shared" ca="1" si="349"/>
        <v>#N/A</v>
      </c>
      <c r="UE39" t="str">
        <f t="shared" ca="1" si="622"/>
        <v/>
      </c>
      <c r="UF39" t="str">
        <f t="shared" ca="1" si="351"/>
        <v/>
      </c>
      <c r="UN39" s="52" t="b">
        <f t="shared" si="165"/>
        <v>0</v>
      </c>
      <c r="UO39" t="b">
        <f>ISNA(MATCH(UN39,UN$1:UN38,0))</f>
        <v>0</v>
      </c>
      <c r="UP39" t="e">
        <f t="shared" ca="1" si="352"/>
        <v>#N/A</v>
      </c>
      <c r="UQ39" t="e">
        <f t="shared" ca="1" si="353"/>
        <v>#N/A</v>
      </c>
      <c r="UR39" t="b">
        <f t="shared" ca="1" si="354"/>
        <v>0</v>
      </c>
      <c r="US39" t="str">
        <f t="shared" ca="1" si="355"/>
        <v>ÿ</v>
      </c>
      <c r="UT39">
        <f t="shared" ca="1" si="356"/>
        <v>0</v>
      </c>
      <c r="UU39">
        <f t="shared" ca="1" si="357"/>
        <v>0</v>
      </c>
      <c r="UV39" s="54">
        <f t="shared" ca="1" si="358"/>
        <v>3.8999999999999998E-3</v>
      </c>
      <c r="UW39">
        <f t="shared" ca="1" si="359"/>
        <v>1048576</v>
      </c>
      <c r="UX39" t="e">
        <f t="shared" ca="1" si="360"/>
        <v>#N/A</v>
      </c>
      <c r="UY39" t="str">
        <f t="shared" ca="1" si="623"/>
        <v/>
      </c>
      <c r="UZ39" t="str">
        <f t="shared" ca="1" si="362"/>
        <v/>
      </c>
      <c r="VH39" s="52" t="b">
        <f t="shared" si="166"/>
        <v>0</v>
      </c>
      <c r="VI39" t="b">
        <f>ISNA(MATCH(VH39,VH$1:VH38,0))</f>
        <v>0</v>
      </c>
      <c r="VJ39" t="e">
        <f t="shared" ca="1" si="363"/>
        <v>#N/A</v>
      </c>
      <c r="VK39" t="e">
        <f t="shared" ca="1" si="364"/>
        <v>#N/A</v>
      </c>
      <c r="VL39" t="b">
        <f t="shared" ca="1" si="365"/>
        <v>0</v>
      </c>
      <c r="VM39" t="str">
        <f t="shared" ca="1" si="366"/>
        <v>ÿ</v>
      </c>
      <c r="VN39">
        <f t="shared" ca="1" si="367"/>
        <v>0</v>
      </c>
      <c r="VO39">
        <f t="shared" ca="1" si="368"/>
        <v>0</v>
      </c>
      <c r="VP39" s="54">
        <f t="shared" ca="1" si="369"/>
        <v>3.8999999999999998E-3</v>
      </c>
      <c r="VQ39">
        <f t="shared" ca="1" si="370"/>
        <v>1048576</v>
      </c>
      <c r="VR39" t="e">
        <f t="shared" ca="1" si="371"/>
        <v>#N/A</v>
      </c>
      <c r="VS39" t="str">
        <f t="shared" ca="1" si="624"/>
        <v/>
      </c>
      <c r="VT39" t="str">
        <f t="shared" ca="1" si="373"/>
        <v/>
      </c>
      <c r="WB39" s="52" t="b">
        <f t="shared" si="167"/>
        <v>0</v>
      </c>
      <c r="WC39" t="b">
        <f>ISNA(MATCH(WB39,WB$1:WB38,0))</f>
        <v>0</v>
      </c>
      <c r="WD39" t="e">
        <f t="shared" ca="1" si="374"/>
        <v>#N/A</v>
      </c>
      <c r="WE39" t="e">
        <f t="shared" ca="1" si="375"/>
        <v>#N/A</v>
      </c>
      <c r="WF39" t="b">
        <f t="shared" ca="1" si="376"/>
        <v>0</v>
      </c>
      <c r="WG39" t="str">
        <f t="shared" ca="1" si="377"/>
        <v>ÿ</v>
      </c>
      <c r="WH39">
        <f t="shared" ca="1" si="378"/>
        <v>0</v>
      </c>
      <c r="WI39">
        <f t="shared" ca="1" si="379"/>
        <v>0</v>
      </c>
      <c r="WJ39" s="54">
        <f t="shared" ca="1" si="380"/>
        <v>3.8999999999999998E-3</v>
      </c>
      <c r="WK39">
        <f t="shared" ca="1" si="381"/>
        <v>1048576</v>
      </c>
      <c r="WL39" t="e">
        <f t="shared" ca="1" si="382"/>
        <v>#N/A</v>
      </c>
      <c r="WM39" t="str">
        <f t="shared" ca="1" si="625"/>
        <v/>
      </c>
      <c r="WN39" t="str">
        <f t="shared" ca="1" si="384"/>
        <v/>
      </c>
      <c r="WV39" s="52" t="b">
        <f t="shared" si="168"/>
        <v>0</v>
      </c>
      <c r="WW39" t="b">
        <f>ISNA(MATCH(WV39,WV$1:WV38,0))</f>
        <v>0</v>
      </c>
      <c r="WX39" t="e">
        <f t="shared" ca="1" si="385"/>
        <v>#N/A</v>
      </c>
      <c r="WY39" t="e">
        <f t="shared" ca="1" si="386"/>
        <v>#N/A</v>
      </c>
      <c r="WZ39" t="b">
        <f t="shared" ca="1" si="387"/>
        <v>0</v>
      </c>
      <c r="XA39" t="str">
        <f t="shared" ca="1" si="388"/>
        <v>ÿ</v>
      </c>
      <c r="XB39">
        <f t="shared" ca="1" si="389"/>
        <v>0</v>
      </c>
      <c r="XC39">
        <f t="shared" ca="1" si="390"/>
        <v>0</v>
      </c>
      <c r="XD39" s="54">
        <f t="shared" ca="1" si="391"/>
        <v>3.8999999999999998E-3</v>
      </c>
      <c r="XE39">
        <f t="shared" ca="1" si="392"/>
        <v>1048576</v>
      </c>
      <c r="XF39" t="e">
        <f t="shared" ca="1" si="393"/>
        <v>#N/A</v>
      </c>
      <c r="XG39" t="str">
        <f t="shared" ca="1" si="626"/>
        <v/>
      </c>
      <c r="XH39" t="str">
        <f t="shared" ca="1" si="169"/>
        <v/>
      </c>
    </row>
    <row r="40" spans="1:632" x14ac:dyDescent="0.3">
      <c r="A40">
        <f t="shared" ca="1" si="170"/>
        <v>30</v>
      </c>
      <c r="J40" s="6" t="str">
        <f>IF('Analyse Plan de Gamme'!$N40=0,N_D,'Analyse Plan de Gamme'!$N40)</f>
        <v xml:space="preserve"> ... </v>
      </c>
      <c r="K40" t="b">
        <f>ISNA(MATCH(J40,J$1:J39,0))</f>
        <v>0</v>
      </c>
      <c r="L40" t="e">
        <f t="shared" ca="1" si="416"/>
        <v>#N/A</v>
      </c>
      <c r="M40" t="e">
        <f t="shared" ca="1" si="417"/>
        <v>#N/A</v>
      </c>
      <c r="N40" t="b">
        <f t="shared" ca="1" si="418"/>
        <v>0</v>
      </c>
      <c r="O40" t="str">
        <f t="shared" ca="1" si="419"/>
        <v>ÿ</v>
      </c>
      <c r="P40">
        <f t="shared" ca="1" si="420"/>
        <v>1048576</v>
      </c>
      <c r="Q40" t="e">
        <f t="shared" ca="1" si="421"/>
        <v>#N/A</v>
      </c>
      <c r="R40" s="4" t="str">
        <f t="shared" ca="1" si="422"/>
        <v/>
      </c>
      <c r="T40" s="6" t="str">
        <f>IF('Analyse Plan de Gamme'!$P40=0,N_D,'Analyse Plan de Gamme'!$P40)</f>
        <v xml:space="preserve"> ... </v>
      </c>
      <c r="U40" t="b">
        <f>ISNA(MATCH(T40,T$1:T39,0))</f>
        <v>0</v>
      </c>
      <c r="V40" t="e">
        <f t="shared" ca="1" si="423"/>
        <v>#N/A</v>
      </c>
      <c r="W40" t="e">
        <f t="shared" ca="1" si="424"/>
        <v>#N/A</v>
      </c>
      <c r="X40" t="b">
        <f t="shared" ca="1" si="425"/>
        <v>0</v>
      </c>
      <c r="Y40" t="str">
        <f t="shared" ca="1" si="426"/>
        <v>ÿ</v>
      </c>
      <c r="Z40">
        <f t="shared" ca="1" si="427"/>
        <v>1048576</v>
      </c>
      <c r="AA40" t="e">
        <f t="shared" ca="1" si="428"/>
        <v>#N/A</v>
      </c>
      <c r="AB40" s="4" t="str">
        <f t="shared" ca="1" si="429"/>
        <v/>
      </c>
      <c r="AD40" s="6" t="str">
        <f>IF('Analyse Plan de Gamme'!$W40=0,N_D,'Analyse Plan de Gamme'!$W40)</f>
        <v xml:space="preserve"> ... </v>
      </c>
      <c r="AE40" t="b">
        <f>ISNA(MATCH(AD40,AD$1:AD39,0))</f>
        <v>0</v>
      </c>
      <c r="AF40" t="e">
        <f t="shared" ca="1" si="430"/>
        <v>#N/A</v>
      </c>
      <c r="AG40" t="e">
        <f t="shared" ca="1" si="431"/>
        <v>#N/A</v>
      </c>
      <c r="AH40" t="b">
        <f t="shared" ca="1" si="432"/>
        <v>0</v>
      </c>
      <c r="AI40" t="str">
        <f t="shared" ca="1" si="433"/>
        <v>ÿ</v>
      </c>
      <c r="AJ40">
        <f t="shared" ca="1" si="434"/>
        <v>1048576</v>
      </c>
      <c r="AK40" t="e">
        <f t="shared" ca="1" si="435"/>
        <v>#N/A</v>
      </c>
      <c r="AL40" s="4" t="str">
        <f t="shared" ca="1" si="436"/>
        <v/>
      </c>
      <c r="AN40" s="6" t="str">
        <f>IF('Analyse Plan de Gamme'!$AH40=0,N_D,'Analyse Plan de Gamme'!$AH40)</f>
        <v xml:space="preserve"> ... </v>
      </c>
      <c r="AO40" t="b">
        <f>ISNA(MATCH(AN40,AN$1:AN39,0))</f>
        <v>0</v>
      </c>
      <c r="AP40" t="e">
        <f t="shared" ca="1" si="437"/>
        <v>#N/A</v>
      </c>
      <c r="AQ40" t="e">
        <f t="shared" ca="1" si="438"/>
        <v>#N/A</v>
      </c>
      <c r="AR40" t="b">
        <f t="shared" ca="1" si="439"/>
        <v>0</v>
      </c>
      <c r="AS40" t="str">
        <f t="shared" ca="1" si="440"/>
        <v>ÿ</v>
      </c>
      <c r="AT40">
        <f t="shared" ca="1" si="441"/>
        <v>1048576</v>
      </c>
      <c r="AU40" t="e">
        <f t="shared" ca="1" si="442"/>
        <v>#N/A</v>
      </c>
      <c r="AV40" s="4" t="str">
        <f t="shared" ca="1" si="443"/>
        <v/>
      </c>
      <c r="AX40" s="6" t="str">
        <f>IF('Analyse Plan de Gamme'!$AT40=0,N_D,'Analyse Plan de Gamme'!$AT40)</f>
        <v xml:space="preserve"> ... </v>
      </c>
      <c r="AY40" t="b">
        <f>ISNA(MATCH(AX40,AX$1:AX39,0))</f>
        <v>0</v>
      </c>
      <c r="AZ40" t="e">
        <f t="shared" ca="1" si="444"/>
        <v>#N/A</v>
      </c>
      <c r="BA40" t="e">
        <f t="shared" ca="1" si="445"/>
        <v>#N/A</v>
      </c>
      <c r="BB40" t="b">
        <f t="shared" ca="1" si="446"/>
        <v>0</v>
      </c>
      <c r="BC40" t="str">
        <f t="shared" ca="1" si="447"/>
        <v>ÿ</v>
      </c>
      <c r="BD40">
        <f t="shared" ca="1" si="448"/>
        <v>1048576</v>
      </c>
      <c r="BE40" t="e">
        <f t="shared" ca="1" si="449"/>
        <v>#N/A</v>
      </c>
      <c r="BF40" s="4" t="str">
        <f t="shared" ca="1" si="450"/>
        <v/>
      </c>
      <c r="BH40" s="6" t="str">
        <f>IF('Analyse Plan de Gamme'!$BF40=0,N_D,'Analyse Plan de Gamme'!$BF40)</f>
        <v xml:space="preserve"> ... </v>
      </c>
      <c r="BI40" t="b">
        <f>ISNA(MATCH(BH40,BH$1:BH39,0))</f>
        <v>0</v>
      </c>
      <c r="BJ40">
        <f t="shared" ca="1" si="451"/>
        <v>132</v>
      </c>
      <c r="BK40" t="str">
        <f t="shared" ca="1" si="452"/>
        <v>L132C61:L1048576C61</v>
      </c>
      <c r="BL40" t="b">
        <f t="shared" ca="1" si="453"/>
        <v>1</v>
      </c>
      <c r="BM40" t="str">
        <f t="shared" ca="1" si="454"/>
        <v>15X20</v>
      </c>
      <c r="BN40">
        <f t="shared" ca="1" si="455"/>
        <v>8</v>
      </c>
      <c r="BO40">
        <f t="shared" ca="1" si="456"/>
        <v>25</v>
      </c>
      <c r="BP40" s="4" t="str">
        <f t="shared" ca="1" si="457"/>
        <v>50X50</v>
      </c>
      <c r="BR40" s="6" t="str">
        <f>IF('Analyse Plan de Gamme'!$BG40=0,N_D,'Analyse Plan de Gamme'!$BG40)</f>
        <v xml:space="preserve"> ... </v>
      </c>
      <c r="BS40" t="b">
        <f>ISNA(MATCH(BR40,BR$1:BR39,0))</f>
        <v>0</v>
      </c>
      <c r="BT40" t="e">
        <f t="shared" ca="1" si="458"/>
        <v>#N/A</v>
      </c>
      <c r="BU40" t="e">
        <f t="shared" ca="1" si="459"/>
        <v>#N/A</v>
      </c>
      <c r="BV40" t="b">
        <f t="shared" ca="1" si="460"/>
        <v>0</v>
      </c>
      <c r="BW40" t="str">
        <f t="shared" ca="1" si="461"/>
        <v>ÿ</v>
      </c>
      <c r="BX40">
        <f t="shared" ca="1" si="462"/>
        <v>1048576</v>
      </c>
      <c r="BY40" t="e">
        <f t="shared" ca="1" si="463"/>
        <v>#N/A</v>
      </c>
      <c r="BZ40" s="4" t="str">
        <f t="shared" ca="1" si="464"/>
        <v/>
      </c>
      <c r="CB40" s="6" t="str">
        <f>IF('Analyse Plan de Gamme'!$BH40=0,N_D,'Analyse Plan de Gamme'!$BH40)</f>
        <v xml:space="preserve"> ... </v>
      </c>
      <c r="CC40" t="b">
        <f>ISNA(MATCH(CB40,CB$1:CB39,0))</f>
        <v>0</v>
      </c>
      <c r="CD40" t="e">
        <f t="shared" ca="1" si="465"/>
        <v>#N/A</v>
      </c>
      <c r="CE40" t="e">
        <f t="shared" ca="1" si="466"/>
        <v>#N/A</v>
      </c>
      <c r="CF40" t="b">
        <f t="shared" ca="1" si="467"/>
        <v>0</v>
      </c>
      <c r="CG40" t="str">
        <f t="shared" ca="1" si="468"/>
        <v>ÿ</v>
      </c>
      <c r="CH40">
        <f t="shared" ca="1" si="469"/>
        <v>1048576</v>
      </c>
      <c r="CI40" t="e">
        <f t="shared" ca="1" si="470"/>
        <v>#N/A</v>
      </c>
      <c r="CJ40" s="4" t="str">
        <f t="shared" ca="1" si="471"/>
        <v/>
      </c>
      <c r="CL40" s="6" t="str">
        <f>IF('Analyse Plan de Gamme'!$BJ40=0,N_D,'Analyse Plan de Gamme'!$BJ40)</f>
        <v xml:space="preserve"> ... </v>
      </c>
      <c r="CM40" t="b">
        <f>ISNA(MATCH(CL40,CL$1:CL39,0))</f>
        <v>0</v>
      </c>
      <c r="CN40" t="e">
        <f t="shared" ca="1" si="472"/>
        <v>#N/A</v>
      </c>
      <c r="CO40" t="e">
        <f t="shared" ca="1" si="473"/>
        <v>#N/A</v>
      </c>
      <c r="CP40" t="b">
        <f t="shared" ca="1" si="474"/>
        <v>0</v>
      </c>
      <c r="CQ40" t="str">
        <f t="shared" ca="1" si="475"/>
        <v>ÿ</v>
      </c>
      <c r="CR40">
        <f t="shared" ca="1" si="476"/>
        <v>1048576</v>
      </c>
      <c r="CS40" t="e">
        <f t="shared" ca="1" si="477"/>
        <v>#N/A</v>
      </c>
      <c r="CT40" s="4" t="str">
        <f t="shared" ca="1" si="478"/>
        <v/>
      </c>
      <c r="CV40" s="6" t="str">
        <f>IF('Analyse Plan de Gamme'!$BK40=0,N_D,'Analyse Plan de Gamme'!$BK40)</f>
        <v xml:space="preserve"> ... </v>
      </c>
      <c r="CW40" t="b">
        <f>ISNA(MATCH(CV40,CV$1:CV39,0))</f>
        <v>0</v>
      </c>
      <c r="CX40" t="e">
        <f t="shared" ca="1" si="479"/>
        <v>#N/A</v>
      </c>
      <c r="CY40" t="e">
        <f t="shared" ca="1" si="480"/>
        <v>#N/A</v>
      </c>
      <c r="CZ40" t="b">
        <f t="shared" ca="1" si="481"/>
        <v>0</v>
      </c>
      <c r="DA40" t="str">
        <f t="shared" ca="1" si="482"/>
        <v>ÿ</v>
      </c>
      <c r="DB40">
        <f t="shared" ca="1" si="483"/>
        <v>1048576</v>
      </c>
      <c r="DC40" t="e">
        <f t="shared" ca="1" si="484"/>
        <v>#N/A</v>
      </c>
      <c r="DD40" s="4" t="str">
        <f t="shared" ca="1" si="485"/>
        <v/>
      </c>
      <c r="DF40" s="6" t="str">
        <f>IF('Analyse Plan de Gamme'!$BL40=0,N_D,'Analyse Plan de Gamme'!$BL40)</f>
        <v xml:space="preserve"> ... </v>
      </c>
      <c r="DG40" t="b">
        <f>ISNA(MATCH(DF40,DF$1:DF39,0))</f>
        <v>0</v>
      </c>
      <c r="DH40" t="e">
        <f t="shared" ca="1" si="486"/>
        <v>#N/A</v>
      </c>
      <c r="DI40" t="e">
        <f t="shared" ca="1" si="487"/>
        <v>#N/A</v>
      </c>
      <c r="DJ40" t="b">
        <f t="shared" ca="1" si="488"/>
        <v>0</v>
      </c>
      <c r="DK40" t="str">
        <f t="shared" ca="1" si="489"/>
        <v>ÿ</v>
      </c>
      <c r="DL40">
        <f t="shared" ca="1" si="490"/>
        <v>1048576</v>
      </c>
      <c r="DM40" t="e">
        <f t="shared" ca="1" si="491"/>
        <v>#N/A</v>
      </c>
      <c r="DN40" s="4" t="str">
        <f t="shared" ca="1" si="492"/>
        <v/>
      </c>
      <c r="DP40" s="43">
        <f>'Analyse Plan de Gamme'!$BM40</f>
        <v>0</v>
      </c>
      <c r="DQ40" t="b">
        <f>ISNA(MATCH(DP40,DP$1:DP39,0))</f>
        <v>0</v>
      </c>
      <c r="DR40" t="e">
        <f t="shared" ca="1" si="493"/>
        <v>#N/A</v>
      </c>
      <c r="DS40" t="e">
        <f t="shared" ca="1" si="494"/>
        <v>#N/A</v>
      </c>
      <c r="DT40" t="b">
        <f t="shared" ca="1" si="495"/>
        <v>0</v>
      </c>
      <c r="DU40" t="str">
        <f t="shared" ca="1" si="496"/>
        <v>ÿ</v>
      </c>
      <c r="DV40">
        <f t="shared" ca="1" si="497"/>
        <v>1048576</v>
      </c>
      <c r="DW40" t="e">
        <f t="shared" ca="1" si="498"/>
        <v>#N/A</v>
      </c>
      <c r="DX40" s="4" t="str">
        <f t="shared" ca="1" si="499"/>
        <v/>
      </c>
      <c r="DZ40" s="6" t="str">
        <f>IF('Analyse Plan de Gamme'!$BO40=0,N_D,'Analyse Plan de Gamme'!$BO40)</f>
        <v xml:space="preserve"> ... </v>
      </c>
      <c r="EA40" t="b">
        <f>ISNA(MATCH(DZ40,DZ$1:DZ39,0))</f>
        <v>0</v>
      </c>
      <c r="EB40" t="e">
        <f t="shared" ca="1" si="500"/>
        <v>#N/A</v>
      </c>
      <c r="EC40" t="e">
        <f t="shared" ca="1" si="501"/>
        <v>#N/A</v>
      </c>
      <c r="ED40" t="b">
        <f t="shared" ca="1" si="502"/>
        <v>0</v>
      </c>
      <c r="EE40" t="str">
        <f t="shared" ca="1" si="503"/>
        <v>ÿ</v>
      </c>
      <c r="EF40">
        <f t="shared" ca="1" si="504"/>
        <v>1048576</v>
      </c>
      <c r="EG40" t="e">
        <f t="shared" ca="1" si="505"/>
        <v>#N/A</v>
      </c>
      <c r="EH40" s="4" t="str">
        <f t="shared" ca="1" si="506"/>
        <v/>
      </c>
      <c r="EJ40" s="6" t="str">
        <f>IF('Analyse Plan de Gamme'!$BP40=0,N_D,'Analyse Plan de Gamme'!$BP40)</f>
        <v xml:space="preserve"> ... </v>
      </c>
      <c r="EK40" t="b">
        <f>ISNA(MATCH(EJ40,EJ$1:EJ39,0))</f>
        <v>0</v>
      </c>
      <c r="EL40" t="e">
        <f t="shared" ca="1" si="507"/>
        <v>#N/A</v>
      </c>
      <c r="EM40" t="e">
        <f t="shared" ca="1" si="508"/>
        <v>#N/A</v>
      </c>
      <c r="EN40" t="b">
        <f t="shared" ca="1" si="509"/>
        <v>0</v>
      </c>
      <c r="EO40" t="str">
        <f t="shared" ca="1" si="510"/>
        <v>ÿ</v>
      </c>
      <c r="EP40">
        <f t="shared" ca="1" si="511"/>
        <v>1048576</v>
      </c>
      <c r="EQ40" t="e">
        <f t="shared" ca="1" si="512"/>
        <v>#N/A</v>
      </c>
      <c r="ER40" s="4" t="str">
        <f t="shared" ca="1" si="513"/>
        <v/>
      </c>
      <c r="ET40" s="6" t="str">
        <f>IF('Analyse Plan de Gamme'!$BQ40=0,N_D,'Analyse Plan de Gamme'!$BQ40)</f>
        <v xml:space="preserve"> ... </v>
      </c>
      <c r="EU40" t="b">
        <f>ISNA(MATCH(ET40,ET$1:ET39,0))</f>
        <v>0</v>
      </c>
      <c r="EV40" t="e">
        <f t="shared" ca="1" si="514"/>
        <v>#N/A</v>
      </c>
      <c r="EW40" t="e">
        <f t="shared" ca="1" si="515"/>
        <v>#N/A</v>
      </c>
      <c r="EX40" t="b">
        <f t="shared" ca="1" si="516"/>
        <v>0</v>
      </c>
      <c r="EY40" t="str">
        <f t="shared" ca="1" si="517"/>
        <v>ÿ</v>
      </c>
      <c r="EZ40">
        <f t="shared" ca="1" si="518"/>
        <v>1048576</v>
      </c>
      <c r="FA40" t="e">
        <f t="shared" ca="1" si="519"/>
        <v>#N/A</v>
      </c>
      <c r="FB40" s="4" t="str">
        <f t="shared" ca="1" si="520"/>
        <v/>
      </c>
      <c r="FD40" s="6" t="str">
        <f>IF('Analyse Plan de Gamme'!$BR40=0,N_D,'Analyse Plan de Gamme'!$BR40)</f>
        <v xml:space="preserve"> ... </v>
      </c>
      <c r="FE40" t="b">
        <f>ISNA(MATCH(FD40,FD$1:FD39,0))</f>
        <v>0</v>
      </c>
      <c r="FF40" t="e">
        <f t="shared" ca="1" si="521"/>
        <v>#N/A</v>
      </c>
      <c r="FG40" t="e">
        <f t="shared" ca="1" si="522"/>
        <v>#N/A</v>
      </c>
      <c r="FH40" t="b">
        <f t="shared" ca="1" si="523"/>
        <v>0</v>
      </c>
      <c r="FI40" t="str">
        <f t="shared" ca="1" si="524"/>
        <v>ÿ</v>
      </c>
      <c r="FJ40">
        <f t="shared" ca="1" si="525"/>
        <v>1048576</v>
      </c>
      <c r="FK40" t="e">
        <f t="shared" ca="1" si="526"/>
        <v>#N/A</v>
      </c>
      <c r="FL40" s="4" t="str">
        <f t="shared" ca="1" si="527"/>
        <v/>
      </c>
      <c r="FN40" s="6" t="str">
        <f>IF('Analyse Plan de Gamme'!$BT40=0,N_D,'Analyse Plan de Gamme'!$BT40)</f>
        <v xml:space="preserve"> ... </v>
      </c>
      <c r="FO40" t="b">
        <f>ISNA(MATCH(FN40,FN$1:FN39,0))</f>
        <v>0</v>
      </c>
      <c r="FP40" t="e">
        <f t="shared" ca="1" si="528"/>
        <v>#N/A</v>
      </c>
      <c r="FQ40" t="e">
        <f t="shared" ca="1" si="529"/>
        <v>#N/A</v>
      </c>
      <c r="FR40" t="b">
        <f t="shared" ca="1" si="530"/>
        <v>0</v>
      </c>
      <c r="FS40" t="str">
        <f t="shared" ca="1" si="531"/>
        <v>ÿ</v>
      </c>
      <c r="FT40">
        <f t="shared" ca="1" si="532"/>
        <v>1048576</v>
      </c>
      <c r="FU40" t="e">
        <f t="shared" ca="1" si="533"/>
        <v>#N/A</v>
      </c>
      <c r="FV40" s="4" t="str">
        <f t="shared" ca="1" si="534"/>
        <v/>
      </c>
      <c r="FX40" s="6" t="str">
        <f>IF('Analyse Plan de Gamme'!$BU40=0,N_D,'Analyse Plan de Gamme'!$BU40)</f>
        <v xml:space="preserve"> ... </v>
      </c>
      <c r="FY40" t="b">
        <f>ISNA(MATCH(FX40,FX$1:FX39,0))</f>
        <v>0</v>
      </c>
      <c r="FZ40" t="e">
        <f t="shared" ca="1" si="535"/>
        <v>#N/A</v>
      </c>
      <c r="GA40" t="e">
        <f t="shared" ca="1" si="536"/>
        <v>#N/A</v>
      </c>
      <c r="GB40" t="b">
        <f t="shared" ca="1" si="537"/>
        <v>0</v>
      </c>
      <c r="GC40" t="str">
        <f t="shared" ca="1" si="538"/>
        <v>ÿ</v>
      </c>
      <c r="GD40">
        <f t="shared" ca="1" si="539"/>
        <v>1048576</v>
      </c>
      <c r="GE40" t="e">
        <f t="shared" ca="1" si="540"/>
        <v>#N/A</v>
      </c>
      <c r="GF40" s="4" t="str">
        <f t="shared" ca="1" si="541"/>
        <v/>
      </c>
      <c r="GH40" s="6" t="str">
        <f>IF('Analyse Plan de Gamme'!$BW40=0,N_D,'Analyse Plan de Gamme'!$BW40)</f>
        <v xml:space="preserve"> ... </v>
      </c>
      <c r="GI40" t="b">
        <f>ISNA(MATCH(GH40,GH$1:GH39,0))</f>
        <v>0</v>
      </c>
      <c r="GJ40" t="e">
        <f t="shared" ca="1" si="542"/>
        <v>#N/A</v>
      </c>
      <c r="GK40" t="e">
        <f t="shared" ca="1" si="543"/>
        <v>#N/A</v>
      </c>
      <c r="GL40" t="b">
        <f t="shared" ca="1" si="544"/>
        <v>0</v>
      </c>
      <c r="GM40" t="str">
        <f t="shared" ca="1" si="545"/>
        <v>ÿ</v>
      </c>
      <c r="GN40">
        <f t="shared" ca="1" si="546"/>
        <v>1048576</v>
      </c>
      <c r="GO40" t="e">
        <f t="shared" ca="1" si="547"/>
        <v>#N/A</v>
      </c>
      <c r="GP40" s="4" t="str">
        <f t="shared" ca="1" si="548"/>
        <v/>
      </c>
      <c r="GR40" s="6" t="str">
        <f>IF('Analyse Plan de Gamme'!$BX40=0,N_D,'Analyse Plan de Gamme'!$BX40)</f>
        <v xml:space="preserve"> ... </v>
      </c>
      <c r="GS40" t="b">
        <f>ISNA(MATCH(GR40,GR$1:GR39,0))</f>
        <v>0</v>
      </c>
      <c r="GT40" t="e">
        <f t="shared" ca="1" si="549"/>
        <v>#N/A</v>
      </c>
      <c r="GU40" t="e">
        <f t="shared" ca="1" si="550"/>
        <v>#N/A</v>
      </c>
      <c r="GV40" t="b">
        <f t="shared" ca="1" si="551"/>
        <v>0</v>
      </c>
      <c r="GW40" t="str">
        <f t="shared" ca="1" si="552"/>
        <v>ÿ</v>
      </c>
      <c r="GX40">
        <f t="shared" ca="1" si="553"/>
        <v>1048576</v>
      </c>
      <c r="GY40" t="e">
        <f t="shared" ca="1" si="554"/>
        <v>#N/A</v>
      </c>
      <c r="GZ40" s="4" t="str">
        <f t="shared" ca="1" si="555"/>
        <v/>
      </c>
      <c r="HG40" s="44">
        <f>'Analyse Plan de Gamme'!$K40</f>
        <v>0</v>
      </c>
      <c r="HH40" s="44">
        <f>'Analyse Plan de Gamme'!$L40</f>
        <v>0</v>
      </c>
      <c r="HI40" s="50">
        <f t="shared" si="395"/>
        <v>1.5000000000000007</v>
      </c>
      <c r="HK40" t="b">
        <f>ABS('Analyse Plan de Gamme'!$C40)&gt;1</f>
        <v>0</v>
      </c>
      <c r="HL40" s="43">
        <f t="shared" ca="1" si="192"/>
        <v>4.0000000000000001E-3</v>
      </c>
      <c r="HM40" t="b">
        <f ca="1">AND(ISNA(MATCH(HL40,HL$1:HL39,0)),HL40&gt;1,$HK40)</f>
        <v>0</v>
      </c>
      <c r="HN40" t="e">
        <f t="shared" ca="1" si="556"/>
        <v>#N/A</v>
      </c>
      <c r="HO40" t="e">
        <f t="shared" ca="1" si="557"/>
        <v>#N/A</v>
      </c>
      <c r="HP40" t="b">
        <f t="shared" ca="1" si="558"/>
        <v>0</v>
      </c>
      <c r="HQ40" t="str">
        <f t="shared" ca="1" si="559"/>
        <v>ÿ</v>
      </c>
      <c r="HR40">
        <f t="shared" ca="1" si="560"/>
        <v>1048576</v>
      </c>
      <c r="HS40" t="e">
        <f t="shared" ca="1" si="561"/>
        <v>#N/A</v>
      </c>
      <c r="HT40" s="4" t="str">
        <f t="shared" ca="1" si="562"/>
        <v/>
      </c>
      <c r="HU40">
        <f ca="1">SUM($HT$10:$HT40)</f>
        <v>3926000.0154999997</v>
      </c>
      <c r="HV40" s="45">
        <f t="shared" ca="1" si="196"/>
        <v>1</v>
      </c>
      <c r="HW40" t="b">
        <f t="shared" ca="1" si="396"/>
        <v>0</v>
      </c>
      <c r="HX40" t="b">
        <f t="shared" ca="1" si="197"/>
        <v>0</v>
      </c>
      <c r="ID40" s="60" t="b">
        <f>IF($HK40,'Analyse Plan de Gamme'!$K40)</f>
        <v>0</v>
      </c>
      <c r="IE40" t="b">
        <f>IF($HK40,'Analyse Plan de Gamme'!$L40)</f>
        <v>0</v>
      </c>
      <c r="IF40" s="52" t="b">
        <f t="shared" si="563"/>
        <v>0</v>
      </c>
      <c r="IG40" t="b">
        <f>ISNA(MATCH(IF40,IF$1:IF39,0))</f>
        <v>0</v>
      </c>
      <c r="IH40" t="e">
        <f t="shared" ca="1" si="564"/>
        <v>#N/A</v>
      </c>
      <c r="II40" t="e">
        <f t="shared" ca="1" si="565"/>
        <v>#N/A</v>
      </c>
      <c r="IJ40" t="b">
        <f t="shared" ca="1" si="566"/>
        <v>0</v>
      </c>
      <c r="IK40" t="str">
        <f t="shared" ca="1" si="567"/>
        <v>ÿ</v>
      </c>
      <c r="IL40">
        <f t="shared" ca="1" si="568"/>
        <v>0</v>
      </c>
      <c r="IM40">
        <f t="shared" ca="1" si="569"/>
        <v>0</v>
      </c>
      <c r="IN40" s="54">
        <f t="shared" ca="1" si="570"/>
        <v>4.0000000000000001E-3</v>
      </c>
      <c r="IO40">
        <f t="shared" ca="1" si="571"/>
        <v>1048576</v>
      </c>
      <c r="IP40" t="e">
        <f t="shared" ca="1" si="572"/>
        <v>#N/A</v>
      </c>
      <c r="IQ40" t="str">
        <f t="shared" ca="1" si="573"/>
        <v/>
      </c>
      <c r="IR40" t="str">
        <f t="shared" ca="1" si="574"/>
        <v/>
      </c>
      <c r="IZ40" s="52" t="b">
        <f t="shared" si="575"/>
        <v>0</v>
      </c>
      <c r="JA40" t="b">
        <f>ISNA(MATCH(IZ40,IZ$1:IZ39,0))</f>
        <v>0</v>
      </c>
      <c r="JB40" t="e">
        <f t="shared" ca="1" si="576"/>
        <v>#N/A</v>
      </c>
      <c r="JC40" t="e">
        <f t="shared" ca="1" si="577"/>
        <v>#N/A</v>
      </c>
      <c r="JD40" t="b">
        <f t="shared" ca="1" si="578"/>
        <v>0</v>
      </c>
      <c r="JE40" t="str">
        <f t="shared" ca="1" si="579"/>
        <v>ÿ</v>
      </c>
      <c r="JF40">
        <f t="shared" ca="1" si="580"/>
        <v>0</v>
      </c>
      <c r="JG40">
        <f t="shared" ca="1" si="581"/>
        <v>0</v>
      </c>
      <c r="JH40" s="54">
        <f t="shared" ca="1" si="582"/>
        <v>4.0000000000000001E-3</v>
      </c>
      <c r="JI40">
        <f t="shared" ca="1" si="583"/>
        <v>1048576</v>
      </c>
      <c r="JJ40" t="e">
        <f t="shared" ca="1" si="584"/>
        <v>#N/A</v>
      </c>
      <c r="JK40" t="str">
        <f t="shared" ca="1" si="585"/>
        <v/>
      </c>
      <c r="JL40" t="str">
        <f t="shared" ca="1" si="586"/>
        <v/>
      </c>
      <c r="JT40" s="52" t="b">
        <f t="shared" si="587"/>
        <v>0</v>
      </c>
      <c r="JU40" t="b">
        <f>ISNA(MATCH(JT40,JT$1:JT39,0))</f>
        <v>0</v>
      </c>
      <c r="JV40" t="e">
        <f t="shared" ca="1" si="588"/>
        <v>#N/A</v>
      </c>
      <c r="JW40" t="e">
        <f t="shared" ca="1" si="589"/>
        <v>#N/A</v>
      </c>
      <c r="JX40" t="b">
        <f t="shared" ca="1" si="590"/>
        <v>0</v>
      </c>
      <c r="JY40" t="str">
        <f t="shared" ca="1" si="591"/>
        <v>ÿ</v>
      </c>
      <c r="JZ40">
        <f t="shared" ca="1" si="592"/>
        <v>0</v>
      </c>
      <c r="KA40">
        <f t="shared" ca="1" si="593"/>
        <v>0</v>
      </c>
      <c r="KB40" s="54">
        <f t="shared" ca="1" si="594"/>
        <v>4.0000000000000001E-3</v>
      </c>
      <c r="KC40">
        <f t="shared" ca="1" si="595"/>
        <v>1048576</v>
      </c>
      <c r="KD40" t="e">
        <f t="shared" ca="1" si="596"/>
        <v>#N/A</v>
      </c>
      <c r="KE40" t="str">
        <f t="shared" ca="1" si="597"/>
        <v/>
      </c>
      <c r="KF40" t="str">
        <f t="shared" ca="1" si="598"/>
        <v/>
      </c>
      <c r="KN40" s="52" t="b">
        <f t="shared" si="599"/>
        <v>0</v>
      </c>
      <c r="KO40" t="b">
        <f>ISNA(MATCH(KN40,KN$1:KN39,0))</f>
        <v>0</v>
      </c>
      <c r="KP40" t="e">
        <f t="shared" ca="1" si="600"/>
        <v>#N/A</v>
      </c>
      <c r="KQ40" t="e">
        <f t="shared" ca="1" si="601"/>
        <v>#N/A</v>
      </c>
      <c r="KR40" t="b">
        <f t="shared" ca="1" si="602"/>
        <v>0</v>
      </c>
      <c r="KS40" t="str">
        <f t="shared" ca="1" si="603"/>
        <v>ÿ</v>
      </c>
      <c r="KT40">
        <f t="shared" ca="1" si="604"/>
        <v>0</v>
      </c>
      <c r="KU40">
        <f t="shared" ca="1" si="605"/>
        <v>0</v>
      </c>
      <c r="KV40" s="54">
        <f t="shared" ca="1" si="606"/>
        <v>4.0000000000000001E-3</v>
      </c>
      <c r="KW40">
        <f t="shared" ca="1" si="607"/>
        <v>1048576</v>
      </c>
      <c r="KX40" t="e">
        <f t="shared" ca="1" si="608"/>
        <v>#N/A</v>
      </c>
      <c r="KY40" t="str">
        <f t="shared" ca="1" si="609"/>
        <v/>
      </c>
      <c r="KZ40" t="str">
        <f t="shared" ca="1" si="610"/>
        <v/>
      </c>
      <c r="LH40" s="52" t="b">
        <f t="shared" si="219"/>
        <v>0</v>
      </c>
      <c r="LI40" t="b">
        <f>ISNA(MATCH(LH40,LH$1:LH39,0))</f>
        <v>0</v>
      </c>
      <c r="LJ40" t="e">
        <f t="shared" ca="1" si="220"/>
        <v>#N/A</v>
      </c>
      <c r="LK40" t="e">
        <f t="shared" ca="1" si="221"/>
        <v>#N/A</v>
      </c>
      <c r="LL40" t="b">
        <f t="shared" ca="1" si="222"/>
        <v>0</v>
      </c>
      <c r="LM40" t="str">
        <f t="shared" ca="1" si="223"/>
        <v>ÿ</v>
      </c>
      <c r="LN40">
        <f t="shared" ca="1" si="224"/>
        <v>0</v>
      </c>
      <c r="LO40">
        <f t="shared" ca="1" si="225"/>
        <v>0</v>
      </c>
      <c r="LP40" s="54">
        <f t="shared" ca="1" si="226"/>
        <v>4.0000000000000001E-3</v>
      </c>
      <c r="LQ40">
        <f t="shared" ca="1" si="227"/>
        <v>1048576</v>
      </c>
      <c r="LR40" t="e">
        <f t="shared" ca="1" si="228"/>
        <v>#N/A</v>
      </c>
      <c r="LS40" t="str">
        <f t="shared" ca="1" si="611"/>
        <v/>
      </c>
      <c r="LT40" t="str">
        <f t="shared" ca="1" si="230"/>
        <v/>
      </c>
      <c r="MB40" s="52" t="b">
        <f t="shared" si="154"/>
        <v>0</v>
      </c>
      <c r="MC40" t="b">
        <f>ISNA(MATCH(MB40,MB$1:MB39,0))</f>
        <v>0</v>
      </c>
      <c r="MD40" t="e">
        <f t="shared" ca="1" si="231"/>
        <v>#N/A</v>
      </c>
      <c r="ME40" t="e">
        <f t="shared" ca="1" si="232"/>
        <v>#N/A</v>
      </c>
      <c r="MF40" t="b">
        <f t="shared" ca="1" si="233"/>
        <v>0</v>
      </c>
      <c r="MG40" t="str">
        <f t="shared" ca="1" si="234"/>
        <v>ÿ</v>
      </c>
      <c r="MH40">
        <f t="shared" ca="1" si="235"/>
        <v>0</v>
      </c>
      <c r="MI40">
        <f t="shared" ca="1" si="236"/>
        <v>0</v>
      </c>
      <c r="MJ40" s="54">
        <f t="shared" ca="1" si="237"/>
        <v>4.0000000000000001E-3</v>
      </c>
      <c r="MK40">
        <f t="shared" ca="1" si="238"/>
        <v>1048576</v>
      </c>
      <c r="ML40" t="e">
        <f t="shared" ca="1" si="239"/>
        <v>#N/A</v>
      </c>
      <c r="MM40" t="str">
        <f t="shared" ca="1" si="612"/>
        <v/>
      </c>
      <c r="MN40" t="str">
        <f t="shared" ca="1" si="241"/>
        <v/>
      </c>
      <c r="MV40" s="52" t="b">
        <f t="shared" si="155"/>
        <v>0</v>
      </c>
      <c r="MW40" t="b">
        <f>ISNA(MATCH(MV40,MV$1:MV39,0))</f>
        <v>0</v>
      </c>
      <c r="MX40" t="e">
        <f t="shared" ca="1" si="242"/>
        <v>#N/A</v>
      </c>
      <c r="MY40" t="e">
        <f t="shared" ca="1" si="243"/>
        <v>#N/A</v>
      </c>
      <c r="MZ40" t="b">
        <f t="shared" ca="1" si="244"/>
        <v>0</v>
      </c>
      <c r="NA40" t="str">
        <f t="shared" ca="1" si="245"/>
        <v>ÿ</v>
      </c>
      <c r="NB40">
        <f t="shared" ca="1" si="246"/>
        <v>0</v>
      </c>
      <c r="NC40">
        <f t="shared" ca="1" si="247"/>
        <v>0</v>
      </c>
      <c r="ND40" s="54">
        <f t="shared" ca="1" si="248"/>
        <v>4.0000000000000001E-3</v>
      </c>
      <c r="NE40">
        <f t="shared" ca="1" si="249"/>
        <v>1048576</v>
      </c>
      <c r="NF40" t="e">
        <f t="shared" ca="1" si="250"/>
        <v>#N/A</v>
      </c>
      <c r="NG40" t="str">
        <f t="shared" ca="1" si="613"/>
        <v/>
      </c>
      <c r="NH40" t="str">
        <f t="shared" ca="1" si="252"/>
        <v/>
      </c>
      <c r="NP40" s="52" t="b">
        <f t="shared" si="156"/>
        <v>0</v>
      </c>
      <c r="NQ40" t="b">
        <f>ISNA(MATCH(NP40,NP$1:NP39,0))</f>
        <v>0</v>
      </c>
      <c r="NR40" t="e">
        <f t="shared" ca="1" si="253"/>
        <v>#N/A</v>
      </c>
      <c r="NS40" t="e">
        <f t="shared" ca="1" si="254"/>
        <v>#N/A</v>
      </c>
      <c r="NT40" t="b">
        <f t="shared" ca="1" si="255"/>
        <v>0</v>
      </c>
      <c r="NU40" t="str">
        <f t="shared" ca="1" si="256"/>
        <v>ÿ</v>
      </c>
      <c r="NV40">
        <f t="shared" ca="1" si="257"/>
        <v>0</v>
      </c>
      <c r="NW40">
        <f t="shared" ca="1" si="258"/>
        <v>0</v>
      </c>
      <c r="NX40" s="54">
        <f t="shared" ca="1" si="259"/>
        <v>4.0000000000000001E-3</v>
      </c>
      <c r="NY40">
        <f t="shared" ca="1" si="260"/>
        <v>1048576</v>
      </c>
      <c r="NZ40" t="e">
        <f t="shared" ca="1" si="261"/>
        <v>#N/A</v>
      </c>
      <c r="OA40" t="str">
        <f t="shared" ca="1" si="614"/>
        <v/>
      </c>
      <c r="OB40" t="str">
        <f t="shared" ca="1" si="263"/>
        <v/>
      </c>
      <c r="OJ40" s="52" t="b">
        <f t="shared" si="157"/>
        <v>0</v>
      </c>
      <c r="OK40" t="b">
        <f>ISNA(MATCH(OJ40,OJ$1:OJ39,0))</f>
        <v>0</v>
      </c>
      <c r="OL40" t="e">
        <f t="shared" ca="1" si="264"/>
        <v>#N/A</v>
      </c>
      <c r="OM40" t="e">
        <f t="shared" ca="1" si="265"/>
        <v>#N/A</v>
      </c>
      <c r="ON40" t="b">
        <f t="shared" ca="1" si="266"/>
        <v>0</v>
      </c>
      <c r="OO40" t="str">
        <f t="shared" ca="1" si="267"/>
        <v>ÿ</v>
      </c>
      <c r="OP40">
        <f t="shared" ca="1" si="268"/>
        <v>0</v>
      </c>
      <c r="OQ40">
        <f t="shared" ca="1" si="269"/>
        <v>0</v>
      </c>
      <c r="OR40" s="54">
        <f t="shared" ca="1" si="270"/>
        <v>4.0000000000000001E-3</v>
      </c>
      <c r="OS40">
        <f t="shared" ca="1" si="271"/>
        <v>1048576</v>
      </c>
      <c r="OT40" t="e">
        <f t="shared" ca="1" si="272"/>
        <v>#N/A</v>
      </c>
      <c r="OU40" t="str">
        <f t="shared" ca="1" si="615"/>
        <v/>
      </c>
      <c r="OV40" t="str">
        <f t="shared" ca="1" si="274"/>
        <v/>
      </c>
      <c r="PD40" s="52" t="b">
        <f t="shared" si="158"/>
        <v>0</v>
      </c>
      <c r="PE40" t="b">
        <f>ISNA(MATCH(PD40,PD$1:PD39,0))</f>
        <v>0</v>
      </c>
      <c r="PF40" t="e">
        <f t="shared" ca="1" si="275"/>
        <v>#N/A</v>
      </c>
      <c r="PG40" t="e">
        <f t="shared" ca="1" si="276"/>
        <v>#N/A</v>
      </c>
      <c r="PH40" t="b">
        <f t="shared" ca="1" si="277"/>
        <v>0</v>
      </c>
      <c r="PI40" t="str">
        <f t="shared" ca="1" si="278"/>
        <v>ÿ</v>
      </c>
      <c r="PJ40">
        <f t="shared" ca="1" si="279"/>
        <v>0</v>
      </c>
      <c r="PK40">
        <f t="shared" ca="1" si="280"/>
        <v>0</v>
      </c>
      <c r="PL40" s="54">
        <f t="shared" ca="1" si="281"/>
        <v>4.0000000000000001E-3</v>
      </c>
      <c r="PM40">
        <f t="shared" ca="1" si="282"/>
        <v>1048576</v>
      </c>
      <c r="PN40" t="e">
        <f t="shared" ca="1" si="283"/>
        <v>#N/A</v>
      </c>
      <c r="PO40" t="str">
        <f t="shared" ca="1" si="616"/>
        <v/>
      </c>
      <c r="PP40" t="str">
        <f t="shared" ca="1" si="285"/>
        <v/>
      </c>
      <c r="PX40" s="52" t="b">
        <f t="shared" si="159"/>
        <v>0</v>
      </c>
      <c r="PY40" t="b">
        <f>ISNA(MATCH(PX40,PX$1:PX39,0))</f>
        <v>0</v>
      </c>
      <c r="PZ40" t="e">
        <f t="shared" ca="1" si="286"/>
        <v>#N/A</v>
      </c>
      <c r="QA40" t="e">
        <f t="shared" ca="1" si="287"/>
        <v>#N/A</v>
      </c>
      <c r="QB40" t="b">
        <f t="shared" ca="1" si="288"/>
        <v>0</v>
      </c>
      <c r="QC40" t="str">
        <f t="shared" ca="1" si="289"/>
        <v>ÿ</v>
      </c>
      <c r="QD40">
        <f t="shared" ca="1" si="290"/>
        <v>0</v>
      </c>
      <c r="QE40">
        <f t="shared" ca="1" si="291"/>
        <v>0</v>
      </c>
      <c r="QF40" s="54">
        <f t="shared" ca="1" si="292"/>
        <v>4.0000000000000001E-3</v>
      </c>
      <c r="QG40">
        <f t="shared" ca="1" si="293"/>
        <v>1048576</v>
      </c>
      <c r="QH40" t="e">
        <f t="shared" ca="1" si="294"/>
        <v>#N/A</v>
      </c>
      <c r="QI40" t="str">
        <f t="shared" ca="1" si="617"/>
        <v/>
      </c>
      <c r="QJ40" t="str">
        <f t="shared" ca="1" si="296"/>
        <v/>
      </c>
      <c r="QR40" s="52" t="b">
        <f t="shared" si="160"/>
        <v>0</v>
      </c>
      <c r="QS40" t="b">
        <f>ISNA(MATCH(QR40,QR$1:QR39,0))</f>
        <v>0</v>
      </c>
      <c r="QT40" t="e">
        <f t="shared" ca="1" si="297"/>
        <v>#N/A</v>
      </c>
      <c r="QU40" t="e">
        <f t="shared" ca="1" si="298"/>
        <v>#N/A</v>
      </c>
      <c r="QV40" t="b">
        <f t="shared" ca="1" si="299"/>
        <v>0</v>
      </c>
      <c r="QW40" t="str">
        <f t="shared" ca="1" si="300"/>
        <v>ÿ</v>
      </c>
      <c r="QX40">
        <f t="shared" ca="1" si="301"/>
        <v>0</v>
      </c>
      <c r="QY40">
        <f t="shared" ca="1" si="302"/>
        <v>0</v>
      </c>
      <c r="QZ40" s="54">
        <f t="shared" ca="1" si="303"/>
        <v>4.0000000000000001E-3</v>
      </c>
      <c r="RA40">
        <f t="shared" ca="1" si="304"/>
        <v>1048576</v>
      </c>
      <c r="RB40" t="e">
        <f t="shared" ca="1" si="305"/>
        <v>#N/A</v>
      </c>
      <c r="RC40" t="str">
        <f t="shared" ca="1" si="618"/>
        <v/>
      </c>
      <c r="RD40" t="str">
        <f t="shared" ca="1" si="307"/>
        <v/>
      </c>
      <c r="RL40" s="52" t="b">
        <f t="shared" si="161"/>
        <v>0</v>
      </c>
      <c r="RM40" t="b">
        <f>ISNA(MATCH(RL40,RL$1:RL39,0))</f>
        <v>0</v>
      </c>
      <c r="RN40" t="e">
        <f t="shared" ca="1" si="308"/>
        <v>#N/A</v>
      </c>
      <c r="RO40" t="e">
        <f t="shared" ca="1" si="309"/>
        <v>#N/A</v>
      </c>
      <c r="RP40" t="b">
        <f t="shared" ca="1" si="310"/>
        <v>0</v>
      </c>
      <c r="RQ40" t="str">
        <f t="shared" ca="1" si="311"/>
        <v>ÿ</v>
      </c>
      <c r="RR40">
        <f t="shared" ca="1" si="312"/>
        <v>0</v>
      </c>
      <c r="RS40">
        <f t="shared" ca="1" si="313"/>
        <v>0</v>
      </c>
      <c r="RT40" s="54">
        <f t="shared" ca="1" si="314"/>
        <v>4.0000000000000001E-3</v>
      </c>
      <c r="RU40">
        <f t="shared" ca="1" si="315"/>
        <v>1048576</v>
      </c>
      <c r="RV40" t="e">
        <f t="shared" ca="1" si="316"/>
        <v>#N/A</v>
      </c>
      <c r="RW40" t="str">
        <f t="shared" ca="1" si="619"/>
        <v/>
      </c>
      <c r="RX40" t="str">
        <f t="shared" ca="1" si="318"/>
        <v/>
      </c>
      <c r="SF40" s="52" t="b">
        <f t="shared" si="162"/>
        <v>0</v>
      </c>
      <c r="SG40" t="b">
        <f>ISNA(MATCH(SF40,SF$1:SF39,0))</f>
        <v>0</v>
      </c>
      <c r="SH40" t="e">
        <f t="shared" ca="1" si="319"/>
        <v>#N/A</v>
      </c>
      <c r="SI40" t="e">
        <f t="shared" ca="1" si="320"/>
        <v>#N/A</v>
      </c>
      <c r="SJ40" t="b">
        <f t="shared" ca="1" si="321"/>
        <v>0</v>
      </c>
      <c r="SK40" t="str">
        <f t="shared" ca="1" si="322"/>
        <v>ÿ</v>
      </c>
      <c r="SL40">
        <f t="shared" ca="1" si="323"/>
        <v>0</v>
      </c>
      <c r="SM40">
        <f t="shared" ca="1" si="324"/>
        <v>0</v>
      </c>
      <c r="SN40" s="54">
        <f t="shared" ca="1" si="325"/>
        <v>4.0000000000000001E-3</v>
      </c>
      <c r="SO40">
        <f t="shared" ca="1" si="326"/>
        <v>1048576</v>
      </c>
      <c r="SP40" t="e">
        <f t="shared" ca="1" si="327"/>
        <v>#N/A</v>
      </c>
      <c r="SQ40" t="str">
        <f t="shared" ca="1" si="620"/>
        <v/>
      </c>
      <c r="SR40" t="str">
        <f t="shared" ca="1" si="329"/>
        <v/>
      </c>
      <c r="SZ40" s="52" t="b">
        <f t="shared" si="163"/>
        <v>0</v>
      </c>
      <c r="TA40" t="b">
        <f>ISNA(MATCH(SZ40,SZ$1:SZ39,0))</f>
        <v>0</v>
      </c>
      <c r="TB40" t="e">
        <f t="shared" ca="1" si="330"/>
        <v>#N/A</v>
      </c>
      <c r="TC40" t="e">
        <f t="shared" ca="1" si="331"/>
        <v>#N/A</v>
      </c>
      <c r="TD40" t="b">
        <f t="shared" ca="1" si="332"/>
        <v>0</v>
      </c>
      <c r="TE40" t="str">
        <f t="shared" ca="1" si="333"/>
        <v>ÿ</v>
      </c>
      <c r="TF40">
        <f t="shared" ca="1" si="334"/>
        <v>0</v>
      </c>
      <c r="TG40">
        <f t="shared" ca="1" si="335"/>
        <v>0</v>
      </c>
      <c r="TH40" s="54">
        <f t="shared" ca="1" si="336"/>
        <v>4.0000000000000001E-3</v>
      </c>
      <c r="TI40">
        <f t="shared" ca="1" si="337"/>
        <v>1048576</v>
      </c>
      <c r="TJ40" t="e">
        <f t="shared" ca="1" si="338"/>
        <v>#N/A</v>
      </c>
      <c r="TK40" t="str">
        <f t="shared" ca="1" si="621"/>
        <v/>
      </c>
      <c r="TL40" t="str">
        <f t="shared" ca="1" si="340"/>
        <v/>
      </c>
      <c r="TT40" s="52" t="b">
        <f t="shared" si="164"/>
        <v>0</v>
      </c>
      <c r="TU40" t="b">
        <f>ISNA(MATCH(TT40,TT$1:TT39,0))</f>
        <v>0</v>
      </c>
      <c r="TV40" t="e">
        <f t="shared" ca="1" si="341"/>
        <v>#N/A</v>
      </c>
      <c r="TW40" t="e">
        <f t="shared" ca="1" si="342"/>
        <v>#N/A</v>
      </c>
      <c r="TX40" t="b">
        <f t="shared" ca="1" si="343"/>
        <v>0</v>
      </c>
      <c r="TY40" t="str">
        <f t="shared" ca="1" si="344"/>
        <v>ÿ</v>
      </c>
      <c r="TZ40">
        <f t="shared" ca="1" si="345"/>
        <v>0</v>
      </c>
      <c r="UA40">
        <f t="shared" ca="1" si="346"/>
        <v>0</v>
      </c>
      <c r="UB40" s="54">
        <f t="shared" ca="1" si="347"/>
        <v>4.0000000000000001E-3</v>
      </c>
      <c r="UC40">
        <f t="shared" ca="1" si="348"/>
        <v>1048576</v>
      </c>
      <c r="UD40" t="e">
        <f t="shared" ca="1" si="349"/>
        <v>#N/A</v>
      </c>
      <c r="UE40" t="str">
        <f t="shared" ca="1" si="622"/>
        <v/>
      </c>
      <c r="UF40" t="str">
        <f t="shared" ca="1" si="351"/>
        <v/>
      </c>
      <c r="UN40" s="52" t="b">
        <f t="shared" si="165"/>
        <v>0</v>
      </c>
      <c r="UO40" t="b">
        <f>ISNA(MATCH(UN40,UN$1:UN39,0))</f>
        <v>0</v>
      </c>
      <c r="UP40" t="e">
        <f t="shared" ca="1" si="352"/>
        <v>#N/A</v>
      </c>
      <c r="UQ40" t="e">
        <f t="shared" ca="1" si="353"/>
        <v>#N/A</v>
      </c>
      <c r="UR40" t="b">
        <f t="shared" ca="1" si="354"/>
        <v>0</v>
      </c>
      <c r="US40" t="str">
        <f t="shared" ca="1" si="355"/>
        <v>ÿ</v>
      </c>
      <c r="UT40">
        <f t="shared" ca="1" si="356"/>
        <v>0</v>
      </c>
      <c r="UU40">
        <f t="shared" ca="1" si="357"/>
        <v>0</v>
      </c>
      <c r="UV40" s="54">
        <f t="shared" ca="1" si="358"/>
        <v>4.0000000000000001E-3</v>
      </c>
      <c r="UW40">
        <f t="shared" ca="1" si="359"/>
        <v>1048576</v>
      </c>
      <c r="UX40" t="e">
        <f t="shared" ca="1" si="360"/>
        <v>#N/A</v>
      </c>
      <c r="UY40" t="str">
        <f t="shared" ca="1" si="623"/>
        <v/>
      </c>
      <c r="UZ40" t="str">
        <f t="shared" ca="1" si="362"/>
        <v/>
      </c>
      <c r="VH40" s="52" t="b">
        <f t="shared" si="166"/>
        <v>0</v>
      </c>
      <c r="VI40" t="b">
        <f>ISNA(MATCH(VH40,VH$1:VH39,0))</f>
        <v>0</v>
      </c>
      <c r="VJ40" t="e">
        <f t="shared" ca="1" si="363"/>
        <v>#N/A</v>
      </c>
      <c r="VK40" t="e">
        <f t="shared" ca="1" si="364"/>
        <v>#N/A</v>
      </c>
      <c r="VL40" t="b">
        <f t="shared" ca="1" si="365"/>
        <v>0</v>
      </c>
      <c r="VM40" t="str">
        <f t="shared" ca="1" si="366"/>
        <v>ÿ</v>
      </c>
      <c r="VN40">
        <f t="shared" ca="1" si="367"/>
        <v>0</v>
      </c>
      <c r="VO40">
        <f t="shared" ca="1" si="368"/>
        <v>0</v>
      </c>
      <c r="VP40" s="54">
        <f t="shared" ca="1" si="369"/>
        <v>4.0000000000000001E-3</v>
      </c>
      <c r="VQ40">
        <f t="shared" ca="1" si="370"/>
        <v>1048576</v>
      </c>
      <c r="VR40" t="e">
        <f t="shared" ca="1" si="371"/>
        <v>#N/A</v>
      </c>
      <c r="VS40" t="str">
        <f t="shared" ca="1" si="624"/>
        <v/>
      </c>
      <c r="VT40" t="str">
        <f t="shared" ca="1" si="373"/>
        <v/>
      </c>
      <c r="WB40" s="52" t="b">
        <f t="shared" si="167"/>
        <v>0</v>
      </c>
      <c r="WC40" t="b">
        <f>ISNA(MATCH(WB40,WB$1:WB39,0))</f>
        <v>0</v>
      </c>
      <c r="WD40" t="e">
        <f t="shared" ca="1" si="374"/>
        <v>#N/A</v>
      </c>
      <c r="WE40" t="e">
        <f t="shared" ca="1" si="375"/>
        <v>#N/A</v>
      </c>
      <c r="WF40" t="b">
        <f t="shared" ca="1" si="376"/>
        <v>0</v>
      </c>
      <c r="WG40" t="str">
        <f t="shared" ca="1" si="377"/>
        <v>ÿ</v>
      </c>
      <c r="WH40">
        <f t="shared" ca="1" si="378"/>
        <v>0</v>
      </c>
      <c r="WI40">
        <f t="shared" ca="1" si="379"/>
        <v>0</v>
      </c>
      <c r="WJ40" s="54">
        <f t="shared" ca="1" si="380"/>
        <v>4.0000000000000001E-3</v>
      </c>
      <c r="WK40">
        <f t="shared" ca="1" si="381"/>
        <v>1048576</v>
      </c>
      <c r="WL40" t="e">
        <f t="shared" ca="1" si="382"/>
        <v>#N/A</v>
      </c>
      <c r="WM40" t="str">
        <f t="shared" ca="1" si="625"/>
        <v/>
      </c>
      <c r="WN40" t="str">
        <f t="shared" ca="1" si="384"/>
        <v/>
      </c>
      <c r="WV40" s="52" t="b">
        <f t="shared" si="168"/>
        <v>0</v>
      </c>
      <c r="WW40" t="b">
        <f>ISNA(MATCH(WV40,WV$1:WV39,0))</f>
        <v>0</v>
      </c>
      <c r="WX40" t="e">
        <f t="shared" ca="1" si="385"/>
        <v>#N/A</v>
      </c>
      <c r="WY40" t="e">
        <f t="shared" ca="1" si="386"/>
        <v>#N/A</v>
      </c>
      <c r="WZ40" t="b">
        <f t="shared" ca="1" si="387"/>
        <v>0</v>
      </c>
      <c r="XA40" t="str">
        <f t="shared" ca="1" si="388"/>
        <v>ÿ</v>
      </c>
      <c r="XB40">
        <f t="shared" ca="1" si="389"/>
        <v>0</v>
      </c>
      <c r="XC40">
        <f t="shared" ca="1" si="390"/>
        <v>0</v>
      </c>
      <c r="XD40" s="54">
        <f t="shared" ca="1" si="391"/>
        <v>4.0000000000000001E-3</v>
      </c>
      <c r="XE40">
        <f t="shared" ca="1" si="392"/>
        <v>1048576</v>
      </c>
      <c r="XF40" t="e">
        <f t="shared" ca="1" si="393"/>
        <v>#N/A</v>
      </c>
      <c r="XG40" t="str">
        <f t="shared" ca="1" si="626"/>
        <v/>
      </c>
      <c r="XH40" t="str">
        <f t="shared" ca="1" si="169"/>
        <v/>
      </c>
    </row>
    <row r="41" spans="1:632" x14ac:dyDescent="0.3">
      <c r="A41">
        <f t="shared" ca="1" si="170"/>
        <v>31</v>
      </c>
      <c r="J41" s="6" t="str">
        <f>IF('Analyse Plan de Gamme'!$N41=0,N_D,'Analyse Plan de Gamme'!$N41)</f>
        <v xml:space="preserve"> ... </v>
      </c>
      <c r="K41" t="b">
        <f>ISNA(MATCH(J41,J$1:J40,0))</f>
        <v>0</v>
      </c>
      <c r="L41" t="e">
        <f t="shared" ca="1" si="416"/>
        <v>#N/A</v>
      </c>
      <c r="M41" t="e">
        <f t="shared" ca="1" si="417"/>
        <v>#N/A</v>
      </c>
      <c r="N41" t="b">
        <f t="shared" ca="1" si="418"/>
        <v>0</v>
      </c>
      <c r="O41" t="str">
        <f t="shared" ca="1" si="419"/>
        <v>ÿ</v>
      </c>
      <c r="P41">
        <f t="shared" ca="1" si="420"/>
        <v>1048576</v>
      </c>
      <c r="Q41" t="e">
        <f t="shared" ca="1" si="421"/>
        <v>#N/A</v>
      </c>
      <c r="R41" s="4" t="str">
        <f t="shared" ca="1" si="422"/>
        <v/>
      </c>
      <c r="T41" s="6" t="str">
        <f>IF('Analyse Plan de Gamme'!$P41=0,N_D,'Analyse Plan de Gamme'!$P41)</f>
        <v xml:space="preserve"> ... </v>
      </c>
      <c r="U41" t="b">
        <f>ISNA(MATCH(T41,T$1:T40,0))</f>
        <v>0</v>
      </c>
      <c r="V41" t="e">
        <f t="shared" ca="1" si="423"/>
        <v>#N/A</v>
      </c>
      <c r="W41" t="e">
        <f t="shared" ca="1" si="424"/>
        <v>#N/A</v>
      </c>
      <c r="X41" t="b">
        <f t="shared" ca="1" si="425"/>
        <v>0</v>
      </c>
      <c r="Y41" t="str">
        <f t="shared" ca="1" si="426"/>
        <v>ÿ</v>
      </c>
      <c r="Z41">
        <f t="shared" ca="1" si="427"/>
        <v>1048576</v>
      </c>
      <c r="AA41" t="e">
        <f t="shared" ca="1" si="428"/>
        <v>#N/A</v>
      </c>
      <c r="AB41" s="4" t="str">
        <f t="shared" ca="1" si="429"/>
        <v/>
      </c>
      <c r="AD41" s="6" t="str">
        <f>IF('Analyse Plan de Gamme'!$W41=0,N_D,'Analyse Plan de Gamme'!$W41)</f>
        <v xml:space="preserve"> ... </v>
      </c>
      <c r="AE41" t="b">
        <f>ISNA(MATCH(AD41,AD$1:AD40,0))</f>
        <v>0</v>
      </c>
      <c r="AF41" t="e">
        <f t="shared" ca="1" si="430"/>
        <v>#N/A</v>
      </c>
      <c r="AG41" t="e">
        <f t="shared" ca="1" si="431"/>
        <v>#N/A</v>
      </c>
      <c r="AH41" t="b">
        <f t="shared" ca="1" si="432"/>
        <v>0</v>
      </c>
      <c r="AI41" t="str">
        <f t="shared" ca="1" si="433"/>
        <v>ÿ</v>
      </c>
      <c r="AJ41">
        <f t="shared" ca="1" si="434"/>
        <v>1048576</v>
      </c>
      <c r="AK41" t="e">
        <f t="shared" ca="1" si="435"/>
        <v>#N/A</v>
      </c>
      <c r="AL41" s="4" t="str">
        <f t="shared" ca="1" si="436"/>
        <v/>
      </c>
      <c r="AN41" s="6" t="str">
        <f>IF('Analyse Plan de Gamme'!$AH41=0,N_D,'Analyse Plan de Gamme'!$AH41)</f>
        <v xml:space="preserve"> ... </v>
      </c>
      <c r="AO41" t="b">
        <f>ISNA(MATCH(AN41,AN$1:AN40,0))</f>
        <v>0</v>
      </c>
      <c r="AP41" t="e">
        <f t="shared" ca="1" si="437"/>
        <v>#N/A</v>
      </c>
      <c r="AQ41" t="e">
        <f t="shared" ca="1" si="438"/>
        <v>#N/A</v>
      </c>
      <c r="AR41" t="b">
        <f t="shared" ca="1" si="439"/>
        <v>0</v>
      </c>
      <c r="AS41" t="str">
        <f t="shared" ca="1" si="440"/>
        <v>ÿ</v>
      </c>
      <c r="AT41">
        <f t="shared" ca="1" si="441"/>
        <v>1048576</v>
      </c>
      <c r="AU41" t="e">
        <f t="shared" ca="1" si="442"/>
        <v>#N/A</v>
      </c>
      <c r="AV41" s="4" t="str">
        <f t="shared" ca="1" si="443"/>
        <v/>
      </c>
      <c r="AX41" s="6" t="str">
        <f>IF('Analyse Plan de Gamme'!$AT41=0,N_D,'Analyse Plan de Gamme'!$AT41)</f>
        <v xml:space="preserve"> ... </v>
      </c>
      <c r="AY41" t="b">
        <f>ISNA(MATCH(AX41,AX$1:AX40,0))</f>
        <v>0</v>
      </c>
      <c r="AZ41" t="e">
        <f t="shared" ca="1" si="444"/>
        <v>#N/A</v>
      </c>
      <c r="BA41" t="e">
        <f t="shared" ca="1" si="445"/>
        <v>#N/A</v>
      </c>
      <c r="BB41" t="b">
        <f t="shared" ca="1" si="446"/>
        <v>0</v>
      </c>
      <c r="BC41" t="str">
        <f t="shared" ca="1" si="447"/>
        <v>ÿ</v>
      </c>
      <c r="BD41">
        <f t="shared" ca="1" si="448"/>
        <v>1048576</v>
      </c>
      <c r="BE41" t="e">
        <f t="shared" ca="1" si="449"/>
        <v>#N/A</v>
      </c>
      <c r="BF41" s="4" t="str">
        <f t="shared" ca="1" si="450"/>
        <v/>
      </c>
      <c r="BH41" s="6" t="str">
        <f>IF('Analyse Plan de Gamme'!$BF41=0,N_D,'Analyse Plan de Gamme'!$BF41)</f>
        <v xml:space="preserve"> ... </v>
      </c>
      <c r="BI41" t="b">
        <f>ISNA(MATCH(BH41,BH$1:BH40,0))</f>
        <v>0</v>
      </c>
      <c r="BJ41">
        <f t="shared" ca="1" si="451"/>
        <v>133</v>
      </c>
      <c r="BK41" t="str">
        <f t="shared" ca="1" si="452"/>
        <v>L133C61:L1048576C61</v>
      </c>
      <c r="BL41" t="b">
        <f t="shared" ca="1" si="453"/>
        <v>1</v>
      </c>
      <c r="BM41" t="str">
        <f t="shared" ca="1" si="454"/>
        <v>20X25</v>
      </c>
      <c r="BN41">
        <f t="shared" ca="1" si="455"/>
        <v>14</v>
      </c>
      <c r="BO41">
        <f t="shared" ca="1" si="456"/>
        <v>37</v>
      </c>
      <c r="BP41" s="4" t="str">
        <f t="shared" ca="1" si="457"/>
        <v>5X5</v>
      </c>
      <c r="BR41" s="6" t="str">
        <f>IF('Analyse Plan de Gamme'!$BG41=0,N_D,'Analyse Plan de Gamme'!$BG41)</f>
        <v xml:space="preserve"> ... </v>
      </c>
      <c r="BS41" t="b">
        <f>ISNA(MATCH(BR41,BR$1:BR40,0))</f>
        <v>0</v>
      </c>
      <c r="BT41" t="e">
        <f t="shared" ca="1" si="458"/>
        <v>#N/A</v>
      </c>
      <c r="BU41" t="e">
        <f t="shared" ca="1" si="459"/>
        <v>#N/A</v>
      </c>
      <c r="BV41" t="b">
        <f t="shared" ca="1" si="460"/>
        <v>0</v>
      </c>
      <c r="BW41" t="str">
        <f t="shared" ca="1" si="461"/>
        <v>ÿ</v>
      </c>
      <c r="BX41">
        <f t="shared" ca="1" si="462"/>
        <v>1048576</v>
      </c>
      <c r="BY41" t="e">
        <f t="shared" ca="1" si="463"/>
        <v>#N/A</v>
      </c>
      <c r="BZ41" s="4" t="str">
        <f t="shared" ca="1" si="464"/>
        <v/>
      </c>
      <c r="CB41" s="6" t="str">
        <f>IF('Analyse Plan de Gamme'!$BH41=0,N_D,'Analyse Plan de Gamme'!$BH41)</f>
        <v xml:space="preserve"> ... </v>
      </c>
      <c r="CC41" t="b">
        <f>ISNA(MATCH(CB41,CB$1:CB40,0))</f>
        <v>0</v>
      </c>
      <c r="CD41" t="e">
        <f t="shared" ca="1" si="465"/>
        <v>#N/A</v>
      </c>
      <c r="CE41" t="e">
        <f t="shared" ca="1" si="466"/>
        <v>#N/A</v>
      </c>
      <c r="CF41" t="b">
        <f t="shared" ca="1" si="467"/>
        <v>0</v>
      </c>
      <c r="CG41" t="str">
        <f t="shared" ca="1" si="468"/>
        <v>ÿ</v>
      </c>
      <c r="CH41">
        <f t="shared" ca="1" si="469"/>
        <v>1048576</v>
      </c>
      <c r="CI41" t="e">
        <f t="shared" ca="1" si="470"/>
        <v>#N/A</v>
      </c>
      <c r="CJ41" s="4" t="str">
        <f t="shared" ca="1" si="471"/>
        <v/>
      </c>
      <c r="CL41" s="6" t="str">
        <f>IF('Analyse Plan de Gamme'!$BJ41=0,N_D,'Analyse Plan de Gamme'!$BJ41)</f>
        <v xml:space="preserve"> ... </v>
      </c>
      <c r="CM41" t="b">
        <f>ISNA(MATCH(CL41,CL$1:CL40,0))</f>
        <v>0</v>
      </c>
      <c r="CN41" t="e">
        <f t="shared" ca="1" si="472"/>
        <v>#N/A</v>
      </c>
      <c r="CO41" t="e">
        <f t="shared" ca="1" si="473"/>
        <v>#N/A</v>
      </c>
      <c r="CP41" t="b">
        <f t="shared" ca="1" si="474"/>
        <v>0</v>
      </c>
      <c r="CQ41" t="str">
        <f t="shared" ca="1" si="475"/>
        <v>ÿ</v>
      </c>
      <c r="CR41">
        <f t="shared" ca="1" si="476"/>
        <v>1048576</v>
      </c>
      <c r="CS41" t="e">
        <f t="shared" ca="1" si="477"/>
        <v>#N/A</v>
      </c>
      <c r="CT41" s="4" t="str">
        <f t="shared" ca="1" si="478"/>
        <v/>
      </c>
      <c r="CV41" s="6" t="str">
        <f>IF('Analyse Plan de Gamme'!$BK41=0,N_D,'Analyse Plan de Gamme'!$BK41)</f>
        <v xml:space="preserve"> ... </v>
      </c>
      <c r="CW41" t="b">
        <f>ISNA(MATCH(CV41,CV$1:CV40,0))</f>
        <v>0</v>
      </c>
      <c r="CX41" t="e">
        <f t="shared" ca="1" si="479"/>
        <v>#N/A</v>
      </c>
      <c r="CY41" t="e">
        <f t="shared" ca="1" si="480"/>
        <v>#N/A</v>
      </c>
      <c r="CZ41" t="b">
        <f t="shared" ca="1" si="481"/>
        <v>0</v>
      </c>
      <c r="DA41" t="str">
        <f t="shared" ca="1" si="482"/>
        <v>ÿ</v>
      </c>
      <c r="DB41">
        <f t="shared" ca="1" si="483"/>
        <v>1048576</v>
      </c>
      <c r="DC41" t="e">
        <f t="shared" ca="1" si="484"/>
        <v>#N/A</v>
      </c>
      <c r="DD41" s="4" t="str">
        <f t="shared" ca="1" si="485"/>
        <v/>
      </c>
      <c r="DF41" s="6" t="str">
        <f>IF('Analyse Plan de Gamme'!$BL41=0,N_D,'Analyse Plan de Gamme'!$BL41)</f>
        <v xml:space="preserve"> ... </v>
      </c>
      <c r="DG41" t="b">
        <f>ISNA(MATCH(DF41,DF$1:DF40,0))</f>
        <v>0</v>
      </c>
      <c r="DH41" t="e">
        <f t="shared" ca="1" si="486"/>
        <v>#N/A</v>
      </c>
      <c r="DI41" t="e">
        <f t="shared" ca="1" si="487"/>
        <v>#N/A</v>
      </c>
      <c r="DJ41" t="b">
        <f t="shared" ca="1" si="488"/>
        <v>0</v>
      </c>
      <c r="DK41" t="str">
        <f t="shared" ca="1" si="489"/>
        <v>ÿ</v>
      </c>
      <c r="DL41">
        <f t="shared" ca="1" si="490"/>
        <v>1048576</v>
      </c>
      <c r="DM41" t="e">
        <f t="shared" ca="1" si="491"/>
        <v>#N/A</v>
      </c>
      <c r="DN41" s="4" t="str">
        <f t="shared" ca="1" si="492"/>
        <v/>
      </c>
      <c r="DP41" s="43">
        <f>'Analyse Plan de Gamme'!$BM41</f>
        <v>0</v>
      </c>
      <c r="DQ41" t="b">
        <f>ISNA(MATCH(DP41,DP$1:DP40,0))</f>
        <v>0</v>
      </c>
      <c r="DR41" t="e">
        <f t="shared" ca="1" si="493"/>
        <v>#N/A</v>
      </c>
      <c r="DS41" t="e">
        <f t="shared" ca="1" si="494"/>
        <v>#N/A</v>
      </c>
      <c r="DT41" t="b">
        <f t="shared" ca="1" si="495"/>
        <v>0</v>
      </c>
      <c r="DU41" t="str">
        <f t="shared" ca="1" si="496"/>
        <v>ÿ</v>
      </c>
      <c r="DV41">
        <f t="shared" ca="1" si="497"/>
        <v>1048576</v>
      </c>
      <c r="DW41" t="e">
        <f t="shared" ca="1" si="498"/>
        <v>#N/A</v>
      </c>
      <c r="DX41" s="4" t="str">
        <f t="shared" ca="1" si="499"/>
        <v/>
      </c>
      <c r="DZ41" s="6" t="str">
        <f>IF('Analyse Plan de Gamme'!$BO41=0,N_D,'Analyse Plan de Gamme'!$BO41)</f>
        <v xml:space="preserve"> ... </v>
      </c>
      <c r="EA41" t="b">
        <f>ISNA(MATCH(DZ41,DZ$1:DZ40,0))</f>
        <v>0</v>
      </c>
      <c r="EB41" t="e">
        <f t="shared" ca="1" si="500"/>
        <v>#N/A</v>
      </c>
      <c r="EC41" t="e">
        <f t="shared" ca="1" si="501"/>
        <v>#N/A</v>
      </c>
      <c r="ED41" t="b">
        <f t="shared" ca="1" si="502"/>
        <v>0</v>
      </c>
      <c r="EE41" t="str">
        <f t="shared" ca="1" si="503"/>
        <v>ÿ</v>
      </c>
      <c r="EF41">
        <f t="shared" ca="1" si="504"/>
        <v>1048576</v>
      </c>
      <c r="EG41" t="e">
        <f t="shared" ca="1" si="505"/>
        <v>#N/A</v>
      </c>
      <c r="EH41" s="4" t="str">
        <f t="shared" ca="1" si="506"/>
        <v/>
      </c>
      <c r="EJ41" s="6" t="str">
        <f>IF('Analyse Plan de Gamme'!$BP41=0,N_D,'Analyse Plan de Gamme'!$BP41)</f>
        <v xml:space="preserve"> ... </v>
      </c>
      <c r="EK41" t="b">
        <f>ISNA(MATCH(EJ41,EJ$1:EJ40,0))</f>
        <v>0</v>
      </c>
      <c r="EL41" t="e">
        <f t="shared" ca="1" si="507"/>
        <v>#N/A</v>
      </c>
      <c r="EM41" t="e">
        <f t="shared" ca="1" si="508"/>
        <v>#N/A</v>
      </c>
      <c r="EN41" t="b">
        <f t="shared" ca="1" si="509"/>
        <v>0</v>
      </c>
      <c r="EO41" t="str">
        <f t="shared" ca="1" si="510"/>
        <v>ÿ</v>
      </c>
      <c r="EP41">
        <f t="shared" ca="1" si="511"/>
        <v>1048576</v>
      </c>
      <c r="EQ41" t="e">
        <f t="shared" ca="1" si="512"/>
        <v>#N/A</v>
      </c>
      <c r="ER41" s="4" t="str">
        <f t="shared" ca="1" si="513"/>
        <v/>
      </c>
      <c r="ET41" s="6" t="str">
        <f>IF('Analyse Plan de Gamme'!$BQ41=0,N_D,'Analyse Plan de Gamme'!$BQ41)</f>
        <v xml:space="preserve"> ... </v>
      </c>
      <c r="EU41" t="b">
        <f>ISNA(MATCH(ET41,ET$1:ET40,0))</f>
        <v>0</v>
      </c>
      <c r="EV41" t="e">
        <f t="shared" ca="1" si="514"/>
        <v>#N/A</v>
      </c>
      <c r="EW41" t="e">
        <f t="shared" ca="1" si="515"/>
        <v>#N/A</v>
      </c>
      <c r="EX41" t="b">
        <f t="shared" ca="1" si="516"/>
        <v>0</v>
      </c>
      <c r="EY41" t="str">
        <f t="shared" ca="1" si="517"/>
        <v>ÿ</v>
      </c>
      <c r="EZ41">
        <f t="shared" ca="1" si="518"/>
        <v>1048576</v>
      </c>
      <c r="FA41" t="e">
        <f t="shared" ca="1" si="519"/>
        <v>#N/A</v>
      </c>
      <c r="FB41" s="4" t="str">
        <f t="shared" ca="1" si="520"/>
        <v/>
      </c>
      <c r="FD41" s="6" t="str">
        <f>IF('Analyse Plan de Gamme'!$BR41=0,N_D,'Analyse Plan de Gamme'!$BR41)</f>
        <v xml:space="preserve"> ... </v>
      </c>
      <c r="FE41" t="b">
        <f>ISNA(MATCH(FD41,FD$1:FD40,0))</f>
        <v>0</v>
      </c>
      <c r="FF41" t="e">
        <f t="shared" ca="1" si="521"/>
        <v>#N/A</v>
      </c>
      <c r="FG41" t="e">
        <f t="shared" ca="1" si="522"/>
        <v>#N/A</v>
      </c>
      <c r="FH41" t="b">
        <f t="shared" ca="1" si="523"/>
        <v>0</v>
      </c>
      <c r="FI41" t="str">
        <f t="shared" ca="1" si="524"/>
        <v>ÿ</v>
      </c>
      <c r="FJ41">
        <f t="shared" ca="1" si="525"/>
        <v>1048576</v>
      </c>
      <c r="FK41" t="e">
        <f t="shared" ca="1" si="526"/>
        <v>#N/A</v>
      </c>
      <c r="FL41" s="4" t="str">
        <f t="shared" ca="1" si="527"/>
        <v/>
      </c>
      <c r="FN41" s="6" t="str">
        <f>IF('Analyse Plan de Gamme'!$BT41=0,N_D,'Analyse Plan de Gamme'!$BT41)</f>
        <v xml:space="preserve"> ... </v>
      </c>
      <c r="FO41" t="b">
        <f>ISNA(MATCH(FN41,FN$1:FN40,0))</f>
        <v>0</v>
      </c>
      <c r="FP41" t="e">
        <f t="shared" ca="1" si="528"/>
        <v>#N/A</v>
      </c>
      <c r="FQ41" t="e">
        <f t="shared" ca="1" si="529"/>
        <v>#N/A</v>
      </c>
      <c r="FR41" t="b">
        <f t="shared" ca="1" si="530"/>
        <v>0</v>
      </c>
      <c r="FS41" t="str">
        <f t="shared" ca="1" si="531"/>
        <v>ÿ</v>
      </c>
      <c r="FT41">
        <f t="shared" ca="1" si="532"/>
        <v>1048576</v>
      </c>
      <c r="FU41" t="e">
        <f t="shared" ca="1" si="533"/>
        <v>#N/A</v>
      </c>
      <c r="FV41" s="4" t="str">
        <f t="shared" ca="1" si="534"/>
        <v/>
      </c>
      <c r="FX41" s="6" t="str">
        <f>IF('Analyse Plan de Gamme'!$BU41=0,N_D,'Analyse Plan de Gamme'!$BU41)</f>
        <v xml:space="preserve"> ... </v>
      </c>
      <c r="FY41" t="b">
        <f>ISNA(MATCH(FX41,FX$1:FX40,0))</f>
        <v>0</v>
      </c>
      <c r="FZ41" t="e">
        <f t="shared" ca="1" si="535"/>
        <v>#N/A</v>
      </c>
      <c r="GA41" t="e">
        <f t="shared" ca="1" si="536"/>
        <v>#N/A</v>
      </c>
      <c r="GB41" t="b">
        <f t="shared" ca="1" si="537"/>
        <v>0</v>
      </c>
      <c r="GC41" t="str">
        <f t="shared" ca="1" si="538"/>
        <v>ÿ</v>
      </c>
      <c r="GD41">
        <f t="shared" ca="1" si="539"/>
        <v>1048576</v>
      </c>
      <c r="GE41" t="e">
        <f t="shared" ca="1" si="540"/>
        <v>#N/A</v>
      </c>
      <c r="GF41" s="4" t="str">
        <f t="shared" ca="1" si="541"/>
        <v/>
      </c>
      <c r="GH41" s="6" t="str">
        <f>IF('Analyse Plan de Gamme'!$BW41=0,N_D,'Analyse Plan de Gamme'!$BW41)</f>
        <v xml:space="preserve"> ... </v>
      </c>
      <c r="GI41" t="b">
        <f>ISNA(MATCH(GH41,GH$1:GH40,0))</f>
        <v>0</v>
      </c>
      <c r="GJ41" t="e">
        <f t="shared" ca="1" si="542"/>
        <v>#N/A</v>
      </c>
      <c r="GK41" t="e">
        <f t="shared" ca="1" si="543"/>
        <v>#N/A</v>
      </c>
      <c r="GL41" t="b">
        <f t="shared" ca="1" si="544"/>
        <v>0</v>
      </c>
      <c r="GM41" t="str">
        <f t="shared" ca="1" si="545"/>
        <v>ÿ</v>
      </c>
      <c r="GN41">
        <f t="shared" ca="1" si="546"/>
        <v>1048576</v>
      </c>
      <c r="GO41" t="e">
        <f t="shared" ca="1" si="547"/>
        <v>#N/A</v>
      </c>
      <c r="GP41" s="4" t="str">
        <f t="shared" ca="1" si="548"/>
        <v/>
      </c>
      <c r="GR41" s="6" t="str">
        <f>IF('Analyse Plan de Gamme'!$BX41=0,N_D,'Analyse Plan de Gamme'!$BX41)</f>
        <v xml:space="preserve"> ... </v>
      </c>
      <c r="GS41" t="b">
        <f>ISNA(MATCH(GR41,GR$1:GR40,0))</f>
        <v>0</v>
      </c>
      <c r="GT41" t="e">
        <f t="shared" ca="1" si="549"/>
        <v>#N/A</v>
      </c>
      <c r="GU41" t="e">
        <f t="shared" ca="1" si="550"/>
        <v>#N/A</v>
      </c>
      <c r="GV41" t="b">
        <f t="shared" ca="1" si="551"/>
        <v>0</v>
      </c>
      <c r="GW41" t="str">
        <f t="shared" ca="1" si="552"/>
        <v>ÿ</v>
      </c>
      <c r="GX41">
        <f t="shared" ca="1" si="553"/>
        <v>1048576</v>
      </c>
      <c r="GY41" t="e">
        <f t="shared" ca="1" si="554"/>
        <v>#N/A</v>
      </c>
      <c r="GZ41" s="4" t="str">
        <f t="shared" ca="1" si="555"/>
        <v/>
      </c>
      <c r="HG41" s="44">
        <f>'Analyse Plan de Gamme'!$K41</f>
        <v>0</v>
      </c>
      <c r="HH41" s="44">
        <f>'Analyse Plan de Gamme'!$L41</f>
        <v>0</v>
      </c>
      <c r="HI41" s="50">
        <f t="shared" si="395"/>
        <v>1.5500000000000007</v>
      </c>
      <c r="HK41" t="b">
        <f>ABS('Analyse Plan de Gamme'!$C41)&gt;1</f>
        <v>0</v>
      </c>
      <c r="HL41" s="43">
        <f t="shared" ca="1" si="192"/>
        <v>4.1000000000000003E-3</v>
      </c>
      <c r="HM41" t="b">
        <f ca="1">AND(ISNA(MATCH(HL41,HL$1:HL40,0)),HL41&gt;1,$HK41)</f>
        <v>0</v>
      </c>
      <c r="HN41" t="e">
        <f t="shared" ca="1" si="556"/>
        <v>#N/A</v>
      </c>
      <c r="HO41" t="e">
        <f t="shared" ca="1" si="557"/>
        <v>#N/A</v>
      </c>
      <c r="HP41" t="b">
        <f t="shared" ca="1" si="558"/>
        <v>0</v>
      </c>
      <c r="HQ41" t="str">
        <f t="shared" ca="1" si="559"/>
        <v>ÿ</v>
      </c>
      <c r="HR41">
        <f t="shared" ca="1" si="560"/>
        <v>1048576</v>
      </c>
      <c r="HS41" t="e">
        <f t="shared" ca="1" si="561"/>
        <v>#N/A</v>
      </c>
      <c r="HT41" s="4" t="str">
        <f t="shared" ca="1" si="562"/>
        <v/>
      </c>
      <c r="HU41">
        <f ca="1">SUM($HT$10:$HT41)</f>
        <v>3926000.0154999997</v>
      </c>
      <c r="HV41" s="45">
        <f t="shared" ca="1" si="196"/>
        <v>1</v>
      </c>
      <c r="HW41" t="b">
        <f t="shared" ca="1" si="396"/>
        <v>0</v>
      </c>
      <c r="HX41" t="b">
        <f t="shared" ca="1" si="197"/>
        <v>0</v>
      </c>
      <c r="ID41" s="60" t="b">
        <f>IF($HK41,'Analyse Plan de Gamme'!$K41)</f>
        <v>0</v>
      </c>
      <c r="IE41" t="b">
        <f>IF($HK41,'Analyse Plan de Gamme'!$L41)</f>
        <v>0</v>
      </c>
      <c r="IF41" s="52" t="b">
        <f t="shared" si="563"/>
        <v>0</v>
      </c>
      <c r="IG41" t="b">
        <f>ISNA(MATCH(IF41,IF$1:IF40,0))</f>
        <v>0</v>
      </c>
      <c r="IH41" t="e">
        <f t="shared" ca="1" si="564"/>
        <v>#N/A</v>
      </c>
      <c r="II41" t="e">
        <f t="shared" ca="1" si="565"/>
        <v>#N/A</v>
      </c>
      <c r="IJ41" t="b">
        <f t="shared" ca="1" si="566"/>
        <v>0</v>
      </c>
      <c r="IK41" t="str">
        <f t="shared" ca="1" si="567"/>
        <v>ÿ</v>
      </c>
      <c r="IL41">
        <f t="shared" ca="1" si="568"/>
        <v>0</v>
      </c>
      <c r="IM41">
        <f t="shared" ca="1" si="569"/>
        <v>0</v>
      </c>
      <c r="IN41" s="54">
        <f t="shared" ca="1" si="570"/>
        <v>4.1000000000000003E-3</v>
      </c>
      <c r="IO41">
        <f t="shared" ca="1" si="571"/>
        <v>1048576</v>
      </c>
      <c r="IP41" t="e">
        <f t="shared" ca="1" si="572"/>
        <v>#N/A</v>
      </c>
      <c r="IQ41" t="str">
        <f t="shared" ca="1" si="573"/>
        <v/>
      </c>
      <c r="IR41" t="str">
        <f t="shared" ca="1" si="574"/>
        <v/>
      </c>
      <c r="IZ41" s="52" t="b">
        <f t="shared" si="575"/>
        <v>0</v>
      </c>
      <c r="JA41" t="b">
        <f>ISNA(MATCH(IZ41,IZ$1:IZ40,0))</f>
        <v>0</v>
      </c>
      <c r="JB41" t="e">
        <f t="shared" ca="1" si="576"/>
        <v>#N/A</v>
      </c>
      <c r="JC41" t="e">
        <f t="shared" ca="1" si="577"/>
        <v>#N/A</v>
      </c>
      <c r="JD41" t="b">
        <f t="shared" ca="1" si="578"/>
        <v>0</v>
      </c>
      <c r="JE41" t="str">
        <f t="shared" ca="1" si="579"/>
        <v>ÿ</v>
      </c>
      <c r="JF41">
        <f t="shared" ca="1" si="580"/>
        <v>0</v>
      </c>
      <c r="JG41">
        <f t="shared" ca="1" si="581"/>
        <v>0</v>
      </c>
      <c r="JH41" s="54">
        <f t="shared" ca="1" si="582"/>
        <v>4.1000000000000003E-3</v>
      </c>
      <c r="JI41">
        <f t="shared" ca="1" si="583"/>
        <v>1048576</v>
      </c>
      <c r="JJ41" t="e">
        <f t="shared" ca="1" si="584"/>
        <v>#N/A</v>
      </c>
      <c r="JK41" t="str">
        <f t="shared" ca="1" si="585"/>
        <v/>
      </c>
      <c r="JL41" t="str">
        <f t="shared" ca="1" si="586"/>
        <v/>
      </c>
      <c r="JT41" s="52" t="b">
        <f t="shared" si="587"/>
        <v>0</v>
      </c>
      <c r="JU41" t="b">
        <f>ISNA(MATCH(JT41,JT$1:JT40,0))</f>
        <v>0</v>
      </c>
      <c r="JV41" t="e">
        <f t="shared" ca="1" si="588"/>
        <v>#N/A</v>
      </c>
      <c r="JW41" t="e">
        <f t="shared" ca="1" si="589"/>
        <v>#N/A</v>
      </c>
      <c r="JX41" t="b">
        <f t="shared" ca="1" si="590"/>
        <v>0</v>
      </c>
      <c r="JY41" t="str">
        <f t="shared" ca="1" si="591"/>
        <v>ÿ</v>
      </c>
      <c r="JZ41">
        <f t="shared" ca="1" si="592"/>
        <v>0</v>
      </c>
      <c r="KA41">
        <f t="shared" ca="1" si="593"/>
        <v>0</v>
      </c>
      <c r="KB41" s="54">
        <f t="shared" ca="1" si="594"/>
        <v>4.1000000000000003E-3</v>
      </c>
      <c r="KC41">
        <f t="shared" ca="1" si="595"/>
        <v>1048576</v>
      </c>
      <c r="KD41" t="e">
        <f t="shared" ca="1" si="596"/>
        <v>#N/A</v>
      </c>
      <c r="KE41" t="str">
        <f t="shared" ca="1" si="597"/>
        <v/>
      </c>
      <c r="KF41" t="str">
        <f t="shared" ca="1" si="598"/>
        <v/>
      </c>
      <c r="KN41" s="52" t="b">
        <f t="shared" si="599"/>
        <v>0</v>
      </c>
      <c r="KO41" t="b">
        <f>ISNA(MATCH(KN41,KN$1:KN40,0))</f>
        <v>0</v>
      </c>
      <c r="KP41" t="e">
        <f t="shared" ca="1" si="600"/>
        <v>#N/A</v>
      </c>
      <c r="KQ41" t="e">
        <f t="shared" ca="1" si="601"/>
        <v>#N/A</v>
      </c>
      <c r="KR41" t="b">
        <f t="shared" ca="1" si="602"/>
        <v>0</v>
      </c>
      <c r="KS41" t="str">
        <f t="shared" ca="1" si="603"/>
        <v>ÿ</v>
      </c>
      <c r="KT41">
        <f t="shared" ca="1" si="604"/>
        <v>0</v>
      </c>
      <c r="KU41">
        <f t="shared" ca="1" si="605"/>
        <v>0</v>
      </c>
      <c r="KV41" s="54">
        <f t="shared" ca="1" si="606"/>
        <v>4.1000000000000003E-3</v>
      </c>
      <c r="KW41">
        <f t="shared" ca="1" si="607"/>
        <v>1048576</v>
      </c>
      <c r="KX41" t="e">
        <f t="shared" ca="1" si="608"/>
        <v>#N/A</v>
      </c>
      <c r="KY41" t="str">
        <f t="shared" ca="1" si="609"/>
        <v/>
      </c>
      <c r="KZ41" t="str">
        <f t="shared" ca="1" si="610"/>
        <v/>
      </c>
      <c r="LH41" s="52" t="b">
        <f t="shared" si="219"/>
        <v>0</v>
      </c>
      <c r="LI41" t="b">
        <f>ISNA(MATCH(LH41,LH$1:LH40,0))</f>
        <v>0</v>
      </c>
      <c r="LJ41" t="e">
        <f t="shared" ca="1" si="220"/>
        <v>#N/A</v>
      </c>
      <c r="LK41" t="e">
        <f t="shared" ca="1" si="221"/>
        <v>#N/A</v>
      </c>
      <c r="LL41" t="b">
        <f t="shared" ca="1" si="222"/>
        <v>0</v>
      </c>
      <c r="LM41" t="str">
        <f t="shared" ca="1" si="223"/>
        <v>ÿ</v>
      </c>
      <c r="LN41">
        <f t="shared" ca="1" si="224"/>
        <v>0</v>
      </c>
      <c r="LO41">
        <f t="shared" ca="1" si="225"/>
        <v>0</v>
      </c>
      <c r="LP41" s="54">
        <f t="shared" ca="1" si="226"/>
        <v>4.1000000000000003E-3</v>
      </c>
      <c r="LQ41">
        <f t="shared" ca="1" si="227"/>
        <v>1048576</v>
      </c>
      <c r="LR41" t="e">
        <f t="shared" ca="1" si="228"/>
        <v>#N/A</v>
      </c>
      <c r="LS41" t="str">
        <f t="shared" ca="1" si="611"/>
        <v/>
      </c>
      <c r="LT41" t="str">
        <f t="shared" ca="1" si="230"/>
        <v/>
      </c>
      <c r="MB41" s="52" t="b">
        <f t="shared" si="154"/>
        <v>0</v>
      </c>
      <c r="MC41" t="b">
        <f>ISNA(MATCH(MB41,MB$1:MB40,0))</f>
        <v>0</v>
      </c>
      <c r="MD41" t="e">
        <f t="shared" ca="1" si="231"/>
        <v>#N/A</v>
      </c>
      <c r="ME41" t="e">
        <f t="shared" ca="1" si="232"/>
        <v>#N/A</v>
      </c>
      <c r="MF41" t="b">
        <f t="shared" ca="1" si="233"/>
        <v>0</v>
      </c>
      <c r="MG41" t="str">
        <f t="shared" ca="1" si="234"/>
        <v>ÿ</v>
      </c>
      <c r="MH41">
        <f t="shared" ca="1" si="235"/>
        <v>0</v>
      </c>
      <c r="MI41">
        <f t="shared" ca="1" si="236"/>
        <v>0</v>
      </c>
      <c r="MJ41" s="54">
        <f t="shared" ca="1" si="237"/>
        <v>4.1000000000000003E-3</v>
      </c>
      <c r="MK41">
        <f t="shared" ca="1" si="238"/>
        <v>1048576</v>
      </c>
      <c r="ML41" t="e">
        <f t="shared" ca="1" si="239"/>
        <v>#N/A</v>
      </c>
      <c r="MM41" t="str">
        <f t="shared" ca="1" si="612"/>
        <v/>
      </c>
      <c r="MN41" t="str">
        <f t="shared" ca="1" si="241"/>
        <v/>
      </c>
      <c r="MV41" s="52" t="b">
        <f t="shared" si="155"/>
        <v>0</v>
      </c>
      <c r="MW41" t="b">
        <f>ISNA(MATCH(MV41,MV$1:MV40,0))</f>
        <v>0</v>
      </c>
      <c r="MX41" t="e">
        <f t="shared" ca="1" si="242"/>
        <v>#N/A</v>
      </c>
      <c r="MY41" t="e">
        <f t="shared" ca="1" si="243"/>
        <v>#N/A</v>
      </c>
      <c r="MZ41" t="b">
        <f t="shared" ca="1" si="244"/>
        <v>0</v>
      </c>
      <c r="NA41" t="str">
        <f t="shared" ca="1" si="245"/>
        <v>ÿ</v>
      </c>
      <c r="NB41">
        <f t="shared" ca="1" si="246"/>
        <v>0</v>
      </c>
      <c r="NC41">
        <f t="shared" ca="1" si="247"/>
        <v>0</v>
      </c>
      <c r="ND41" s="54">
        <f t="shared" ca="1" si="248"/>
        <v>4.1000000000000003E-3</v>
      </c>
      <c r="NE41">
        <f t="shared" ca="1" si="249"/>
        <v>1048576</v>
      </c>
      <c r="NF41" t="e">
        <f t="shared" ca="1" si="250"/>
        <v>#N/A</v>
      </c>
      <c r="NG41" t="str">
        <f t="shared" ca="1" si="613"/>
        <v/>
      </c>
      <c r="NH41" t="str">
        <f t="shared" ca="1" si="252"/>
        <v/>
      </c>
      <c r="NP41" s="52" t="b">
        <f t="shared" si="156"/>
        <v>0</v>
      </c>
      <c r="NQ41" t="b">
        <f>ISNA(MATCH(NP41,NP$1:NP40,0))</f>
        <v>0</v>
      </c>
      <c r="NR41" t="e">
        <f t="shared" ca="1" si="253"/>
        <v>#N/A</v>
      </c>
      <c r="NS41" t="e">
        <f t="shared" ca="1" si="254"/>
        <v>#N/A</v>
      </c>
      <c r="NT41" t="b">
        <f t="shared" ca="1" si="255"/>
        <v>0</v>
      </c>
      <c r="NU41" t="str">
        <f t="shared" ca="1" si="256"/>
        <v>ÿ</v>
      </c>
      <c r="NV41">
        <f t="shared" ca="1" si="257"/>
        <v>0</v>
      </c>
      <c r="NW41">
        <f t="shared" ca="1" si="258"/>
        <v>0</v>
      </c>
      <c r="NX41" s="54">
        <f t="shared" ca="1" si="259"/>
        <v>4.1000000000000003E-3</v>
      </c>
      <c r="NY41">
        <f t="shared" ca="1" si="260"/>
        <v>1048576</v>
      </c>
      <c r="NZ41" t="e">
        <f t="shared" ca="1" si="261"/>
        <v>#N/A</v>
      </c>
      <c r="OA41" t="str">
        <f t="shared" ca="1" si="614"/>
        <v/>
      </c>
      <c r="OB41" t="str">
        <f t="shared" ca="1" si="263"/>
        <v/>
      </c>
      <c r="OJ41" s="52" t="b">
        <f t="shared" si="157"/>
        <v>0</v>
      </c>
      <c r="OK41" t="b">
        <f>ISNA(MATCH(OJ41,OJ$1:OJ40,0))</f>
        <v>0</v>
      </c>
      <c r="OL41" t="e">
        <f t="shared" ca="1" si="264"/>
        <v>#N/A</v>
      </c>
      <c r="OM41" t="e">
        <f t="shared" ca="1" si="265"/>
        <v>#N/A</v>
      </c>
      <c r="ON41" t="b">
        <f t="shared" ca="1" si="266"/>
        <v>0</v>
      </c>
      <c r="OO41" t="str">
        <f t="shared" ca="1" si="267"/>
        <v>ÿ</v>
      </c>
      <c r="OP41">
        <f t="shared" ca="1" si="268"/>
        <v>0</v>
      </c>
      <c r="OQ41">
        <f t="shared" ca="1" si="269"/>
        <v>0</v>
      </c>
      <c r="OR41" s="54">
        <f t="shared" ca="1" si="270"/>
        <v>4.1000000000000003E-3</v>
      </c>
      <c r="OS41">
        <f t="shared" ca="1" si="271"/>
        <v>1048576</v>
      </c>
      <c r="OT41" t="e">
        <f t="shared" ca="1" si="272"/>
        <v>#N/A</v>
      </c>
      <c r="OU41" t="str">
        <f t="shared" ca="1" si="615"/>
        <v/>
      </c>
      <c r="OV41" t="str">
        <f t="shared" ca="1" si="274"/>
        <v/>
      </c>
      <c r="PD41" s="52" t="b">
        <f t="shared" si="158"/>
        <v>0</v>
      </c>
      <c r="PE41" t="b">
        <f>ISNA(MATCH(PD41,PD$1:PD40,0))</f>
        <v>0</v>
      </c>
      <c r="PF41" t="e">
        <f t="shared" ca="1" si="275"/>
        <v>#N/A</v>
      </c>
      <c r="PG41" t="e">
        <f t="shared" ca="1" si="276"/>
        <v>#N/A</v>
      </c>
      <c r="PH41" t="b">
        <f t="shared" ca="1" si="277"/>
        <v>0</v>
      </c>
      <c r="PI41" t="str">
        <f t="shared" ca="1" si="278"/>
        <v>ÿ</v>
      </c>
      <c r="PJ41">
        <f t="shared" ca="1" si="279"/>
        <v>0</v>
      </c>
      <c r="PK41">
        <f t="shared" ca="1" si="280"/>
        <v>0</v>
      </c>
      <c r="PL41" s="54">
        <f t="shared" ca="1" si="281"/>
        <v>4.1000000000000003E-3</v>
      </c>
      <c r="PM41">
        <f t="shared" ca="1" si="282"/>
        <v>1048576</v>
      </c>
      <c r="PN41" t="e">
        <f t="shared" ca="1" si="283"/>
        <v>#N/A</v>
      </c>
      <c r="PO41" t="str">
        <f t="shared" ca="1" si="616"/>
        <v/>
      </c>
      <c r="PP41" t="str">
        <f t="shared" ca="1" si="285"/>
        <v/>
      </c>
      <c r="PX41" s="52" t="b">
        <f t="shared" si="159"/>
        <v>0</v>
      </c>
      <c r="PY41" t="b">
        <f>ISNA(MATCH(PX41,PX$1:PX40,0))</f>
        <v>0</v>
      </c>
      <c r="PZ41" t="e">
        <f t="shared" ca="1" si="286"/>
        <v>#N/A</v>
      </c>
      <c r="QA41" t="e">
        <f t="shared" ca="1" si="287"/>
        <v>#N/A</v>
      </c>
      <c r="QB41" t="b">
        <f t="shared" ca="1" si="288"/>
        <v>0</v>
      </c>
      <c r="QC41" t="str">
        <f t="shared" ca="1" si="289"/>
        <v>ÿ</v>
      </c>
      <c r="QD41">
        <f t="shared" ca="1" si="290"/>
        <v>0</v>
      </c>
      <c r="QE41">
        <f t="shared" ca="1" si="291"/>
        <v>0</v>
      </c>
      <c r="QF41" s="54">
        <f t="shared" ca="1" si="292"/>
        <v>4.1000000000000003E-3</v>
      </c>
      <c r="QG41">
        <f t="shared" ca="1" si="293"/>
        <v>1048576</v>
      </c>
      <c r="QH41" t="e">
        <f t="shared" ca="1" si="294"/>
        <v>#N/A</v>
      </c>
      <c r="QI41" t="str">
        <f t="shared" ca="1" si="617"/>
        <v/>
      </c>
      <c r="QJ41" t="str">
        <f t="shared" ca="1" si="296"/>
        <v/>
      </c>
      <c r="QR41" s="52" t="b">
        <f t="shared" si="160"/>
        <v>0</v>
      </c>
      <c r="QS41" t="b">
        <f>ISNA(MATCH(QR41,QR$1:QR40,0))</f>
        <v>0</v>
      </c>
      <c r="QT41" t="e">
        <f t="shared" ca="1" si="297"/>
        <v>#N/A</v>
      </c>
      <c r="QU41" t="e">
        <f t="shared" ca="1" si="298"/>
        <v>#N/A</v>
      </c>
      <c r="QV41" t="b">
        <f t="shared" ca="1" si="299"/>
        <v>0</v>
      </c>
      <c r="QW41" t="str">
        <f t="shared" ca="1" si="300"/>
        <v>ÿ</v>
      </c>
      <c r="QX41">
        <f t="shared" ca="1" si="301"/>
        <v>0</v>
      </c>
      <c r="QY41">
        <f t="shared" ca="1" si="302"/>
        <v>0</v>
      </c>
      <c r="QZ41" s="54">
        <f t="shared" ca="1" si="303"/>
        <v>4.1000000000000003E-3</v>
      </c>
      <c r="RA41">
        <f t="shared" ca="1" si="304"/>
        <v>1048576</v>
      </c>
      <c r="RB41" t="e">
        <f t="shared" ca="1" si="305"/>
        <v>#N/A</v>
      </c>
      <c r="RC41" t="str">
        <f t="shared" ca="1" si="618"/>
        <v/>
      </c>
      <c r="RD41" t="str">
        <f t="shared" ca="1" si="307"/>
        <v/>
      </c>
      <c r="RL41" s="52" t="b">
        <f t="shared" si="161"/>
        <v>0</v>
      </c>
      <c r="RM41" t="b">
        <f>ISNA(MATCH(RL41,RL$1:RL40,0))</f>
        <v>0</v>
      </c>
      <c r="RN41" t="e">
        <f t="shared" ca="1" si="308"/>
        <v>#N/A</v>
      </c>
      <c r="RO41" t="e">
        <f t="shared" ca="1" si="309"/>
        <v>#N/A</v>
      </c>
      <c r="RP41" t="b">
        <f t="shared" ca="1" si="310"/>
        <v>0</v>
      </c>
      <c r="RQ41" t="str">
        <f t="shared" ca="1" si="311"/>
        <v>ÿ</v>
      </c>
      <c r="RR41">
        <f t="shared" ca="1" si="312"/>
        <v>0</v>
      </c>
      <c r="RS41">
        <f t="shared" ca="1" si="313"/>
        <v>0</v>
      </c>
      <c r="RT41" s="54">
        <f t="shared" ca="1" si="314"/>
        <v>4.1000000000000003E-3</v>
      </c>
      <c r="RU41">
        <f t="shared" ca="1" si="315"/>
        <v>1048576</v>
      </c>
      <c r="RV41" t="e">
        <f t="shared" ca="1" si="316"/>
        <v>#N/A</v>
      </c>
      <c r="RW41" t="str">
        <f t="shared" ca="1" si="619"/>
        <v/>
      </c>
      <c r="RX41" t="str">
        <f t="shared" ca="1" si="318"/>
        <v/>
      </c>
      <c r="SF41" s="52" t="b">
        <f t="shared" si="162"/>
        <v>0</v>
      </c>
      <c r="SG41" t="b">
        <f>ISNA(MATCH(SF41,SF$1:SF40,0))</f>
        <v>0</v>
      </c>
      <c r="SH41" t="e">
        <f t="shared" ca="1" si="319"/>
        <v>#N/A</v>
      </c>
      <c r="SI41" t="e">
        <f t="shared" ca="1" si="320"/>
        <v>#N/A</v>
      </c>
      <c r="SJ41" t="b">
        <f t="shared" ca="1" si="321"/>
        <v>0</v>
      </c>
      <c r="SK41" t="str">
        <f t="shared" ca="1" si="322"/>
        <v>ÿ</v>
      </c>
      <c r="SL41">
        <f t="shared" ca="1" si="323"/>
        <v>0</v>
      </c>
      <c r="SM41">
        <f t="shared" ca="1" si="324"/>
        <v>0</v>
      </c>
      <c r="SN41" s="54">
        <f t="shared" ca="1" si="325"/>
        <v>4.1000000000000003E-3</v>
      </c>
      <c r="SO41">
        <f t="shared" ca="1" si="326"/>
        <v>1048576</v>
      </c>
      <c r="SP41" t="e">
        <f t="shared" ca="1" si="327"/>
        <v>#N/A</v>
      </c>
      <c r="SQ41" t="str">
        <f t="shared" ca="1" si="620"/>
        <v/>
      </c>
      <c r="SR41" t="str">
        <f t="shared" ca="1" si="329"/>
        <v/>
      </c>
      <c r="SZ41" s="52" t="b">
        <f t="shared" si="163"/>
        <v>0</v>
      </c>
      <c r="TA41" t="b">
        <f>ISNA(MATCH(SZ41,SZ$1:SZ40,0))</f>
        <v>0</v>
      </c>
      <c r="TB41" t="e">
        <f t="shared" ca="1" si="330"/>
        <v>#N/A</v>
      </c>
      <c r="TC41" t="e">
        <f t="shared" ca="1" si="331"/>
        <v>#N/A</v>
      </c>
      <c r="TD41" t="b">
        <f t="shared" ca="1" si="332"/>
        <v>0</v>
      </c>
      <c r="TE41" t="str">
        <f t="shared" ca="1" si="333"/>
        <v>ÿ</v>
      </c>
      <c r="TF41">
        <f t="shared" ca="1" si="334"/>
        <v>0</v>
      </c>
      <c r="TG41">
        <f t="shared" ca="1" si="335"/>
        <v>0</v>
      </c>
      <c r="TH41" s="54">
        <f t="shared" ca="1" si="336"/>
        <v>4.1000000000000003E-3</v>
      </c>
      <c r="TI41">
        <f t="shared" ca="1" si="337"/>
        <v>1048576</v>
      </c>
      <c r="TJ41" t="e">
        <f t="shared" ca="1" si="338"/>
        <v>#N/A</v>
      </c>
      <c r="TK41" t="str">
        <f t="shared" ca="1" si="621"/>
        <v/>
      </c>
      <c r="TL41" t="str">
        <f t="shared" ca="1" si="340"/>
        <v/>
      </c>
      <c r="TT41" s="52" t="b">
        <f t="shared" si="164"/>
        <v>0</v>
      </c>
      <c r="TU41" t="b">
        <f>ISNA(MATCH(TT41,TT$1:TT40,0))</f>
        <v>0</v>
      </c>
      <c r="TV41" t="e">
        <f t="shared" ca="1" si="341"/>
        <v>#N/A</v>
      </c>
      <c r="TW41" t="e">
        <f t="shared" ca="1" si="342"/>
        <v>#N/A</v>
      </c>
      <c r="TX41" t="b">
        <f t="shared" ca="1" si="343"/>
        <v>0</v>
      </c>
      <c r="TY41" t="str">
        <f t="shared" ca="1" si="344"/>
        <v>ÿ</v>
      </c>
      <c r="TZ41">
        <f t="shared" ca="1" si="345"/>
        <v>0</v>
      </c>
      <c r="UA41">
        <f t="shared" ca="1" si="346"/>
        <v>0</v>
      </c>
      <c r="UB41" s="54">
        <f t="shared" ca="1" si="347"/>
        <v>4.1000000000000003E-3</v>
      </c>
      <c r="UC41">
        <f t="shared" ca="1" si="348"/>
        <v>1048576</v>
      </c>
      <c r="UD41" t="e">
        <f t="shared" ca="1" si="349"/>
        <v>#N/A</v>
      </c>
      <c r="UE41" t="str">
        <f t="shared" ca="1" si="622"/>
        <v/>
      </c>
      <c r="UF41" t="str">
        <f t="shared" ca="1" si="351"/>
        <v/>
      </c>
      <c r="UN41" s="52" t="b">
        <f t="shared" si="165"/>
        <v>0</v>
      </c>
      <c r="UO41" t="b">
        <f>ISNA(MATCH(UN41,UN$1:UN40,0))</f>
        <v>0</v>
      </c>
      <c r="UP41" t="e">
        <f t="shared" ca="1" si="352"/>
        <v>#N/A</v>
      </c>
      <c r="UQ41" t="e">
        <f t="shared" ca="1" si="353"/>
        <v>#N/A</v>
      </c>
      <c r="UR41" t="b">
        <f t="shared" ca="1" si="354"/>
        <v>0</v>
      </c>
      <c r="US41" t="str">
        <f t="shared" ca="1" si="355"/>
        <v>ÿ</v>
      </c>
      <c r="UT41">
        <f t="shared" ca="1" si="356"/>
        <v>0</v>
      </c>
      <c r="UU41">
        <f t="shared" ca="1" si="357"/>
        <v>0</v>
      </c>
      <c r="UV41" s="54">
        <f t="shared" ca="1" si="358"/>
        <v>4.1000000000000003E-3</v>
      </c>
      <c r="UW41">
        <f t="shared" ca="1" si="359"/>
        <v>1048576</v>
      </c>
      <c r="UX41" t="e">
        <f t="shared" ca="1" si="360"/>
        <v>#N/A</v>
      </c>
      <c r="UY41" t="str">
        <f t="shared" ca="1" si="623"/>
        <v/>
      </c>
      <c r="UZ41" t="str">
        <f t="shared" ca="1" si="362"/>
        <v/>
      </c>
      <c r="VH41" s="52" t="b">
        <f t="shared" si="166"/>
        <v>0</v>
      </c>
      <c r="VI41" t="b">
        <f>ISNA(MATCH(VH41,VH$1:VH40,0))</f>
        <v>0</v>
      </c>
      <c r="VJ41" t="e">
        <f t="shared" ca="1" si="363"/>
        <v>#N/A</v>
      </c>
      <c r="VK41" t="e">
        <f t="shared" ca="1" si="364"/>
        <v>#N/A</v>
      </c>
      <c r="VL41" t="b">
        <f t="shared" ca="1" si="365"/>
        <v>0</v>
      </c>
      <c r="VM41" t="str">
        <f t="shared" ca="1" si="366"/>
        <v>ÿ</v>
      </c>
      <c r="VN41">
        <f t="shared" ca="1" si="367"/>
        <v>0</v>
      </c>
      <c r="VO41">
        <f t="shared" ca="1" si="368"/>
        <v>0</v>
      </c>
      <c r="VP41" s="54">
        <f t="shared" ca="1" si="369"/>
        <v>4.1000000000000003E-3</v>
      </c>
      <c r="VQ41">
        <f t="shared" ca="1" si="370"/>
        <v>1048576</v>
      </c>
      <c r="VR41" t="e">
        <f t="shared" ca="1" si="371"/>
        <v>#N/A</v>
      </c>
      <c r="VS41" t="str">
        <f t="shared" ca="1" si="624"/>
        <v/>
      </c>
      <c r="VT41" t="str">
        <f t="shared" ca="1" si="373"/>
        <v/>
      </c>
      <c r="WB41" s="52" t="b">
        <f t="shared" si="167"/>
        <v>0</v>
      </c>
      <c r="WC41" t="b">
        <f>ISNA(MATCH(WB41,WB$1:WB40,0))</f>
        <v>0</v>
      </c>
      <c r="WD41" t="e">
        <f t="shared" ca="1" si="374"/>
        <v>#N/A</v>
      </c>
      <c r="WE41" t="e">
        <f t="shared" ca="1" si="375"/>
        <v>#N/A</v>
      </c>
      <c r="WF41" t="b">
        <f t="shared" ca="1" si="376"/>
        <v>0</v>
      </c>
      <c r="WG41" t="str">
        <f t="shared" ca="1" si="377"/>
        <v>ÿ</v>
      </c>
      <c r="WH41">
        <f t="shared" ca="1" si="378"/>
        <v>0</v>
      </c>
      <c r="WI41">
        <f t="shared" ca="1" si="379"/>
        <v>0</v>
      </c>
      <c r="WJ41" s="54">
        <f t="shared" ca="1" si="380"/>
        <v>4.1000000000000003E-3</v>
      </c>
      <c r="WK41">
        <f t="shared" ca="1" si="381"/>
        <v>1048576</v>
      </c>
      <c r="WL41" t="e">
        <f t="shared" ca="1" si="382"/>
        <v>#N/A</v>
      </c>
      <c r="WM41" t="str">
        <f t="shared" ca="1" si="625"/>
        <v/>
      </c>
      <c r="WN41" t="str">
        <f t="shared" ca="1" si="384"/>
        <v/>
      </c>
      <c r="WV41" s="52" t="b">
        <f t="shared" si="168"/>
        <v>0</v>
      </c>
      <c r="WW41" t="b">
        <f>ISNA(MATCH(WV41,WV$1:WV40,0))</f>
        <v>0</v>
      </c>
      <c r="WX41" t="e">
        <f t="shared" ca="1" si="385"/>
        <v>#N/A</v>
      </c>
      <c r="WY41" t="e">
        <f t="shared" ca="1" si="386"/>
        <v>#N/A</v>
      </c>
      <c r="WZ41" t="b">
        <f t="shared" ca="1" si="387"/>
        <v>0</v>
      </c>
      <c r="XA41" t="str">
        <f t="shared" ca="1" si="388"/>
        <v>ÿ</v>
      </c>
      <c r="XB41">
        <f t="shared" ca="1" si="389"/>
        <v>0</v>
      </c>
      <c r="XC41">
        <f t="shared" ca="1" si="390"/>
        <v>0</v>
      </c>
      <c r="XD41" s="54">
        <f t="shared" ca="1" si="391"/>
        <v>4.1000000000000003E-3</v>
      </c>
      <c r="XE41">
        <f t="shared" ca="1" si="392"/>
        <v>1048576</v>
      </c>
      <c r="XF41" t="e">
        <f t="shared" ca="1" si="393"/>
        <v>#N/A</v>
      </c>
      <c r="XG41" t="str">
        <f t="shared" ca="1" si="626"/>
        <v/>
      </c>
      <c r="XH41" t="str">
        <f t="shared" ca="1" si="169"/>
        <v/>
      </c>
    </row>
    <row r="42" spans="1:632" x14ac:dyDescent="0.3">
      <c r="A42">
        <f t="shared" ca="1" si="170"/>
        <v>32</v>
      </c>
      <c r="J42" s="6" t="str">
        <f>IF('Analyse Plan de Gamme'!$N42=0,N_D,'Analyse Plan de Gamme'!$N42)</f>
        <v xml:space="preserve"> ... </v>
      </c>
      <c r="K42" t="b">
        <f>ISNA(MATCH(J42,J$1:J41,0))</f>
        <v>0</v>
      </c>
      <c r="L42" t="e">
        <f t="shared" ca="1" si="416"/>
        <v>#N/A</v>
      </c>
      <c r="M42" t="e">
        <f t="shared" ca="1" si="417"/>
        <v>#N/A</v>
      </c>
      <c r="N42" t="b">
        <f t="shared" ca="1" si="418"/>
        <v>0</v>
      </c>
      <c r="O42" t="str">
        <f t="shared" ca="1" si="419"/>
        <v>ÿ</v>
      </c>
      <c r="P42">
        <f t="shared" ca="1" si="420"/>
        <v>1048576</v>
      </c>
      <c r="Q42" t="e">
        <f t="shared" ca="1" si="421"/>
        <v>#N/A</v>
      </c>
      <c r="R42" s="4" t="str">
        <f t="shared" ca="1" si="422"/>
        <v/>
      </c>
      <c r="T42" s="6" t="str">
        <f>IF('Analyse Plan de Gamme'!$P42=0,N_D,'Analyse Plan de Gamme'!$P42)</f>
        <v xml:space="preserve"> ... </v>
      </c>
      <c r="U42" t="b">
        <f>ISNA(MATCH(T42,T$1:T41,0))</f>
        <v>0</v>
      </c>
      <c r="V42" t="e">
        <f t="shared" ca="1" si="423"/>
        <v>#N/A</v>
      </c>
      <c r="W42" t="e">
        <f t="shared" ca="1" si="424"/>
        <v>#N/A</v>
      </c>
      <c r="X42" t="b">
        <f t="shared" ca="1" si="425"/>
        <v>0</v>
      </c>
      <c r="Y42" t="str">
        <f t="shared" ca="1" si="426"/>
        <v>ÿ</v>
      </c>
      <c r="Z42">
        <f t="shared" ca="1" si="427"/>
        <v>1048576</v>
      </c>
      <c r="AA42" t="e">
        <f t="shared" ca="1" si="428"/>
        <v>#N/A</v>
      </c>
      <c r="AB42" s="4" t="str">
        <f t="shared" ca="1" si="429"/>
        <v/>
      </c>
      <c r="AD42" s="6" t="str">
        <f>IF('Analyse Plan de Gamme'!$W42=0,N_D,'Analyse Plan de Gamme'!$W42)</f>
        <v xml:space="preserve"> ... </v>
      </c>
      <c r="AE42" t="b">
        <f>ISNA(MATCH(AD42,AD$1:AD41,0))</f>
        <v>0</v>
      </c>
      <c r="AF42" t="e">
        <f t="shared" ca="1" si="430"/>
        <v>#N/A</v>
      </c>
      <c r="AG42" t="e">
        <f t="shared" ca="1" si="431"/>
        <v>#N/A</v>
      </c>
      <c r="AH42" t="b">
        <f t="shared" ca="1" si="432"/>
        <v>0</v>
      </c>
      <c r="AI42" t="str">
        <f t="shared" ca="1" si="433"/>
        <v>ÿ</v>
      </c>
      <c r="AJ42">
        <f t="shared" ca="1" si="434"/>
        <v>1048576</v>
      </c>
      <c r="AK42" t="e">
        <f t="shared" ca="1" si="435"/>
        <v>#N/A</v>
      </c>
      <c r="AL42" s="4" t="str">
        <f t="shared" ca="1" si="436"/>
        <v/>
      </c>
      <c r="AN42" s="6" t="str">
        <f>IF('Analyse Plan de Gamme'!$AH42=0,N_D,'Analyse Plan de Gamme'!$AH42)</f>
        <v xml:space="preserve"> ... </v>
      </c>
      <c r="AO42" t="b">
        <f>ISNA(MATCH(AN42,AN$1:AN41,0))</f>
        <v>0</v>
      </c>
      <c r="AP42" t="e">
        <f t="shared" ca="1" si="437"/>
        <v>#N/A</v>
      </c>
      <c r="AQ42" t="e">
        <f t="shared" ca="1" si="438"/>
        <v>#N/A</v>
      </c>
      <c r="AR42" t="b">
        <f t="shared" ca="1" si="439"/>
        <v>0</v>
      </c>
      <c r="AS42" t="str">
        <f t="shared" ca="1" si="440"/>
        <v>ÿ</v>
      </c>
      <c r="AT42">
        <f t="shared" ca="1" si="441"/>
        <v>1048576</v>
      </c>
      <c r="AU42" t="e">
        <f t="shared" ca="1" si="442"/>
        <v>#N/A</v>
      </c>
      <c r="AV42" s="4" t="str">
        <f t="shared" ca="1" si="443"/>
        <v/>
      </c>
      <c r="AX42" s="6" t="str">
        <f>IF('Analyse Plan de Gamme'!$AT42=0,N_D,'Analyse Plan de Gamme'!$AT42)</f>
        <v xml:space="preserve"> ... </v>
      </c>
      <c r="AY42" t="b">
        <f>ISNA(MATCH(AX42,AX$1:AX41,0))</f>
        <v>0</v>
      </c>
      <c r="AZ42" t="e">
        <f t="shared" ca="1" si="444"/>
        <v>#N/A</v>
      </c>
      <c r="BA42" t="e">
        <f t="shared" ca="1" si="445"/>
        <v>#N/A</v>
      </c>
      <c r="BB42" t="b">
        <f t="shared" ca="1" si="446"/>
        <v>0</v>
      </c>
      <c r="BC42" t="str">
        <f t="shared" ca="1" si="447"/>
        <v>ÿ</v>
      </c>
      <c r="BD42">
        <f t="shared" ca="1" si="448"/>
        <v>1048576</v>
      </c>
      <c r="BE42" t="e">
        <f t="shared" ca="1" si="449"/>
        <v>#N/A</v>
      </c>
      <c r="BF42" s="4" t="str">
        <f t="shared" ca="1" si="450"/>
        <v/>
      </c>
      <c r="BH42" s="6" t="str">
        <f>IF('Analyse Plan de Gamme'!$BF42=0,N_D,'Analyse Plan de Gamme'!$BF42)</f>
        <v xml:space="preserve"> ... </v>
      </c>
      <c r="BI42" t="b">
        <f>ISNA(MATCH(BH42,BH$1:BH41,0))</f>
        <v>0</v>
      </c>
      <c r="BJ42">
        <f t="shared" ca="1" si="451"/>
        <v>134</v>
      </c>
      <c r="BK42" t="str">
        <f t="shared" ca="1" si="452"/>
        <v>L134C61:L1048576C61</v>
      </c>
      <c r="BL42" t="b">
        <f t="shared" ca="1" si="453"/>
        <v>1</v>
      </c>
      <c r="BM42" t="str">
        <f t="shared" ca="1" si="454"/>
        <v>20X40</v>
      </c>
      <c r="BN42">
        <f t="shared" ca="1" si="455"/>
        <v>15</v>
      </c>
      <c r="BO42">
        <f t="shared" ca="1" si="456"/>
        <v>15</v>
      </c>
      <c r="BP42" s="4" t="str">
        <f t="shared" ca="1" si="457"/>
        <v>60X60</v>
      </c>
      <c r="BR42" s="6" t="str">
        <f>IF('Analyse Plan de Gamme'!$BG42=0,N_D,'Analyse Plan de Gamme'!$BG42)</f>
        <v xml:space="preserve"> ... </v>
      </c>
      <c r="BS42" t="b">
        <f>ISNA(MATCH(BR42,BR$1:BR41,0))</f>
        <v>0</v>
      </c>
      <c r="BT42" t="e">
        <f t="shared" ca="1" si="458"/>
        <v>#N/A</v>
      </c>
      <c r="BU42" t="e">
        <f t="shared" ca="1" si="459"/>
        <v>#N/A</v>
      </c>
      <c r="BV42" t="b">
        <f t="shared" ca="1" si="460"/>
        <v>0</v>
      </c>
      <c r="BW42" t="str">
        <f t="shared" ca="1" si="461"/>
        <v>ÿ</v>
      </c>
      <c r="BX42">
        <f t="shared" ca="1" si="462"/>
        <v>1048576</v>
      </c>
      <c r="BY42" t="e">
        <f t="shared" ca="1" si="463"/>
        <v>#N/A</v>
      </c>
      <c r="BZ42" s="4" t="str">
        <f t="shared" ca="1" si="464"/>
        <v/>
      </c>
      <c r="CB42" s="6" t="str">
        <f>IF('Analyse Plan de Gamme'!$BH42=0,N_D,'Analyse Plan de Gamme'!$BH42)</f>
        <v xml:space="preserve"> ... </v>
      </c>
      <c r="CC42" t="b">
        <f>ISNA(MATCH(CB42,CB$1:CB41,0))</f>
        <v>0</v>
      </c>
      <c r="CD42" t="e">
        <f t="shared" ca="1" si="465"/>
        <v>#N/A</v>
      </c>
      <c r="CE42" t="e">
        <f t="shared" ca="1" si="466"/>
        <v>#N/A</v>
      </c>
      <c r="CF42" t="b">
        <f t="shared" ca="1" si="467"/>
        <v>0</v>
      </c>
      <c r="CG42" t="str">
        <f t="shared" ca="1" si="468"/>
        <v>ÿ</v>
      </c>
      <c r="CH42">
        <f t="shared" ca="1" si="469"/>
        <v>1048576</v>
      </c>
      <c r="CI42" t="e">
        <f t="shared" ca="1" si="470"/>
        <v>#N/A</v>
      </c>
      <c r="CJ42" s="4" t="str">
        <f t="shared" ca="1" si="471"/>
        <v/>
      </c>
      <c r="CL42" s="6" t="str">
        <f>IF('Analyse Plan de Gamme'!$BJ42=0,N_D,'Analyse Plan de Gamme'!$BJ42)</f>
        <v xml:space="preserve"> ... </v>
      </c>
      <c r="CM42" t="b">
        <f>ISNA(MATCH(CL42,CL$1:CL41,0))</f>
        <v>0</v>
      </c>
      <c r="CN42" t="e">
        <f t="shared" ca="1" si="472"/>
        <v>#N/A</v>
      </c>
      <c r="CO42" t="e">
        <f t="shared" ca="1" si="473"/>
        <v>#N/A</v>
      </c>
      <c r="CP42" t="b">
        <f t="shared" ca="1" si="474"/>
        <v>0</v>
      </c>
      <c r="CQ42" t="str">
        <f t="shared" ca="1" si="475"/>
        <v>ÿ</v>
      </c>
      <c r="CR42">
        <f t="shared" ca="1" si="476"/>
        <v>1048576</v>
      </c>
      <c r="CS42" t="e">
        <f t="shared" ca="1" si="477"/>
        <v>#N/A</v>
      </c>
      <c r="CT42" s="4" t="str">
        <f t="shared" ca="1" si="478"/>
        <v/>
      </c>
      <c r="CV42" s="6" t="str">
        <f>IF('Analyse Plan de Gamme'!$BK42=0,N_D,'Analyse Plan de Gamme'!$BK42)</f>
        <v xml:space="preserve"> ... </v>
      </c>
      <c r="CW42" t="b">
        <f>ISNA(MATCH(CV42,CV$1:CV41,0))</f>
        <v>0</v>
      </c>
      <c r="CX42" t="e">
        <f t="shared" ca="1" si="479"/>
        <v>#N/A</v>
      </c>
      <c r="CY42" t="e">
        <f t="shared" ca="1" si="480"/>
        <v>#N/A</v>
      </c>
      <c r="CZ42" t="b">
        <f t="shared" ca="1" si="481"/>
        <v>0</v>
      </c>
      <c r="DA42" t="str">
        <f t="shared" ca="1" si="482"/>
        <v>ÿ</v>
      </c>
      <c r="DB42">
        <f t="shared" ca="1" si="483"/>
        <v>1048576</v>
      </c>
      <c r="DC42" t="e">
        <f t="shared" ca="1" si="484"/>
        <v>#N/A</v>
      </c>
      <c r="DD42" s="4" t="str">
        <f t="shared" ca="1" si="485"/>
        <v/>
      </c>
      <c r="DF42" s="6" t="str">
        <f>IF('Analyse Plan de Gamme'!$BL42=0,N_D,'Analyse Plan de Gamme'!$BL42)</f>
        <v xml:space="preserve"> ... </v>
      </c>
      <c r="DG42" t="b">
        <f>ISNA(MATCH(DF42,DF$1:DF41,0))</f>
        <v>0</v>
      </c>
      <c r="DH42" t="e">
        <f t="shared" ca="1" si="486"/>
        <v>#N/A</v>
      </c>
      <c r="DI42" t="e">
        <f t="shared" ca="1" si="487"/>
        <v>#N/A</v>
      </c>
      <c r="DJ42" t="b">
        <f t="shared" ca="1" si="488"/>
        <v>0</v>
      </c>
      <c r="DK42" t="str">
        <f t="shared" ca="1" si="489"/>
        <v>ÿ</v>
      </c>
      <c r="DL42">
        <f t="shared" ca="1" si="490"/>
        <v>1048576</v>
      </c>
      <c r="DM42" t="e">
        <f t="shared" ca="1" si="491"/>
        <v>#N/A</v>
      </c>
      <c r="DN42" s="4" t="str">
        <f t="shared" ca="1" si="492"/>
        <v/>
      </c>
      <c r="DP42" s="43">
        <f>'Analyse Plan de Gamme'!$BM42</f>
        <v>0</v>
      </c>
      <c r="DQ42" t="b">
        <f>ISNA(MATCH(DP42,DP$1:DP41,0))</f>
        <v>0</v>
      </c>
      <c r="DR42" t="e">
        <f t="shared" ca="1" si="493"/>
        <v>#N/A</v>
      </c>
      <c r="DS42" t="e">
        <f t="shared" ca="1" si="494"/>
        <v>#N/A</v>
      </c>
      <c r="DT42" t="b">
        <f t="shared" ca="1" si="495"/>
        <v>0</v>
      </c>
      <c r="DU42" t="str">
        <f t="shared" ca="1" si="496"/>
        <v>ÿ</v>
      </c>
      <c r="DV42">
        <f t="shared" ca="1" si="497"/>
        <v>1048576</v>
      </c>
      <c r="DW42" t="e">
        <f t="shared" ca="1" si="498"/>
        <v>#N/A</v>
      </c>
      <c r="DX42" s="4" t="str">
        <f t="shared" ca="1" si="499"/>
        <v/>
      </c>
      <c r="DZ42" s="6" t="str">
        <f>IF('Analyse Plan de Gamme'!$BO42=0,N_D,'Analyse Plan de Gamme'!$BO42)</f>
        <v xml:space="preserve"> ... </v>
      </c>
      <c r="EA42" t="b">
        <f>ISNA(MATCH(DZ42,DZ$1:DZ41,0))</f>
        <v>0</v>
      </c>
      <c r="EB42" t="e">
        <f t="shared" ca="1" si="500"/>
        <v>#N/A</v>
      </c>
      <c r="EC42" t="e">
        <f t="shared" ca="1" si="501"/>
        <v>#N/A</v>
      </c>
      <c r="ED42" t="b">
        <f t="shared" ca="1" si="502"/>
        <v>0</v>
      </c>
      <c r="EE42" t="str">
        <f t="shared" ca="1" si="503"/>
        <v>ÿ</v>
      </c>
      <c r="EF42">
        <f t="shared" ca="1" si="504"/>
        <v>1048576</v>
      </c>
      <c r="EG42" t="e">
        <f t="shared" ca="1" si="505"/>
        <v>#N/A</v>
      </c>
      <c r="EH42" s="4" t="str">
        <f t="shared" ca="1" si="506"/>
        <v/>
      </c>
      <c r="EJ42" s="6" t="str">
        <f>IF('Analyse Plan de Gamme'!$BP42=0,N_D,'Analyse Plan de Gamme'!$BP42)</f>
        <v xml:space="preserve"> ... </v>
      </c>
      <c r="EK42" t="b">
        <f>ISNA(MATCH(EJ42,EJ$1:EJ41,0))</f>
        <v>0</v>
      </c>
      <c r="EL42" t="e">
        <f t="shared" ca="1" si="507"/>
        <v>#N/A</v>
      </c>
      <c r="EM42" t="e">
        <f t="shared" ca="1" si="508"/>
        <v>#N/A</v>
      </c>
      <c r="EN42" t="b">
        <f t="shared" ca="1" si="509"/>
        <v>0</v>
      </c>
      <c r="EO42" t="str">
        <f t="shared" ca="1" si="510"/>
        <v>ÿ</v>
      </c>
      <c r="EP42">
        <f t="shared" ca="1" si="511"/>
        <v>1048576</v>
      </c>
      <c r="EQ42" t="e">
        <f t="shared" ca="1" si="512"/>
        <v>#N/A</v>
      </c>
      <c r="ER42" s="4" t="str">
        <f t="shared" ca="1" si="513"/>
        <v/>
      </c>
      <c r="ET42" s="6" t="str">
        <f>IF('Analyse Plan de Gamme'!$BQ42=0,N_D,'Analyse Plan de Gamme'!$BQ42)</f>
        <v xml:space="preserve"> ... </v>
      </c>
      <c r="EU42" t="b">
        <f>ISNA(MATCH(ET42,ET$1:ET41,0))</f>
        <v>0</v>
      </c>
      <c r="EV42" t="e">
        <f t="shared" ca="1" si="514"/>
        <v>#N/A</v>
      </c>
      <c r="EW42" t="e">
        <f t="shared" ca="1" si="515"/>
        <v>#N/A</v>
      </c>
      <c r="EX42" t="b">
        <f t="shared" ca="1" si="516"/>
        <v>0</v>
      </c>
      <c r="EY42" t="str">
        <f t="shared" ca="1" si="517"/>
        <v>ÿ</v>
      </c>
      <c r="EZ42">
        <f t="shared" ca="1" si="518"/>
        <v>1048576</v>
      </c>
      <c r="FA42" t="e">
        <f t="shared" ca="1" si="519"/>
        <v>#N/A</v>
      </c>
      <c r="FB42" s="4" t="str">
        <f t="shared" ca="1" si="520"/>
        <v/>
      </c>
      <c r="FD42" s="6" t="str">
        <f>IF('Analyse Plan de Gamme'!$BR42=0,N_D,'Analyse Plan de Gamme'!$BR42)</f>
        <v xml:space="preserve"> ... </v>
      </c>
      <c r="FE42" t="b">
        <f>ISNA(MATCH(FD42,FD$1:FD41,0))</f>
        <v>0</v>
      </c>
      <c r="FF42" t="e">
        <f t="shared" ca="1" si="521"/>
        <v>#N/A</v>
      </c>
      <c r="FG42" t="e">
        <f t="shared" ca="1" si="522"/>
        <v>#N/A</v>
      </c>
      <c r="FH42" t="b">
        <f t="shared" ca="1" si="523"/>
        <v>0</v>
      </c>
      <c r="FI42" t="str">
        <f t="shared" ca="1" si="524"/>
        <v>ÿ</v>
      </c>
      <c r="FJ42">
        <f t="shared" ca="1" si="525"/>
        <v>1048576</v>
      </c>
      <c r="FK42" t="e">
        <f t="shared" ca="1" si="526"/>
        <v>#N/A</v>
      </c>
      <c r="FL42" s="4" t="str">
        <f t="shared" ca="1" si="527"/>
        <v/>
      </c>
      <c r="FN42" s="6" t="str">
        <f>IF('Analyse Plan de Gamme'!$BT42=0,N_D,'Analyse Plan de Gamme'!$BT42)</f>
        <v xml:space="preserve"> ... </v>
      </c>
      <c r="FO42" t="b">
        <f>ISNA(MATCH(FN42,FN$1:FN41,0))</f>
        <v>0</v>
      </c>
      <c r="FP42" t="e">
        <f t="shared" ca="1" si="528"/>
        <v>#N/A</v>
      </c>
      <c r="FQ42" t="e">
        <f t="shared" ca="1" si="529"/>
        <v>#N/A</v>
      </c>
      <c r="FR42" t="b">
        <f t="shared" ca="1" si="530"/>
        <v>0</v>
      </c>
      <c r="FS42" t="str">
        <f t="shared" ca="1" si="531"/>
        <v>ÿ</v>
      </c>
      <c r="FT42">
        <f t="shared" ca="1" si="532"/>
        <v>1048576</v>
      </c>
      <c r="FU42" t="e">
        <f t="shared" ca="1" si="533"/>
        <v>#N/A</v>
      </c>
      <c r="FV42" s="4" t="str">
        <f t="shared" ca="1" si="534"/>
        <v/>
      </c>
      <c r="FX42" s="6" t="str">
        <f>IF('Analyse Plan de Gamme'!$BU42=0,N_D,'Analyse Plan de Gamme'!$BU42)</f>
        <v xml:space="preserve"> ... </v>
      </c>
      <c r="FY42" t="b">
        <f>ISNA(MATCH(FX42,FX$1:FX41,0))</f>
        <v>0</v>
      </c>
      <c r="FZ42" t="e">
        <f t="shared" ca="1" si="535"/>
        <v>#N/A</v>
      </c>
      <c r="GA42" t="e">
        <f t="shared" ca="1" si="536"/>
        <v>#N/A</v>
      </c>
      <c r="GB42" t="b">
        <f t="shared" ca="1" si="537"/>
        <v>0</v>
      </c>
      <c r="GC42" t="str">
        <f t="shared" ca="1" si="538"/>
        <v>ÿ</v>
      </c>
      <c r="GD42">
        <f t="shared" ca="1" si="539"/>
        <v>1048576</v>
      </c>
      <c r="GE42" t="e">
        <f t="shared" ca="1" si="540"/>
        <v>#N/A</v>
      </c>
      <c r="GF42" s="4" t="str">
        <f t="shared" ca="1" si="541"/>
        <v/>
      </c>
      <c r="GH42" s="6" t="str">
        <f>IF('Analyse Plan de Gamme'!$BW42=0,N_D,'Analyse Plan de Gamme'!$BW42)</f>
        <v xml:space="preserve"> ... </v>
      </c>
      <c r="GI42" t="b">
        <f>ISNA(MATCH(GH42,GH$1:GH41,0))</f>
        <v>0</v>
      </c>
      <c r="GJ42" t="e">
        <f t="shared" ca="1" si="542"/>
        <v>#N/A</v>
      </c>
      <c r="GK42" t="e">
        <f t="shared" ca="1" si="543"/>
        <v>#N/A</v>
      </c>
      <c r="GL42" t="b">
        <f t="shared" ca="1" si="544"/>
        <v>0</v>
      </c>
      <c r="GM42" t="str">
        <f t="shared" ca="1" si="545"/>
        <v>ÿ</v>
      </c>
      <c r="GN42">
        <f t="shared" ca="1" si="546"/>
        <v>1048576</v>
      </c>
      <c r="GO42" t="e">
        <f t="shared" ca="1" si="547"/>
        <v>#N/A</v>
      </c>
      <c r="GP42" s="4" t="str">
        <f t="shared" ca="1" si="548"/>
        <v/>
      </c>
      <c r="GR42" s="6" t="str">
        <f>IF('Analyse Plan de Gamme'!$BX42=0,N_D,'Analyse Plan de Gamme'!$BX42)</f>
        <v xml:space="preserve"> ... </v>
      </c>
      <c r="GS42" t="b">
        <f>ISNA(MATCH(GR42,GR$1:GR41,0))</f>
        <v>0</v>
      </c>
      <c r="GT42" t="e">
        <f t="shared" ca="1" si="549"/>
        <v>#N/A</v>
      </c>
      <c r="GU42" t="e">
        <f t="shared" ca="1" si="550"/>
        <v>#N/A</v>
      </c>
      <c r="GV42" t="b">
        <f t="shared" ca="1" si="551"/>
        <v>0</v>
      </c>
      <c r="GW42" t="str">
        <f t="shared" ca="1" si="552"/>
        <v>ÿ</v>
      </c>
      <c r="GX42">
        <f t="shared" ca="1" si="553"/>
        <v>1048576</v>
      </c>
      <c r="GY42" t="e">
        <f t="shared" ca="1" si="554"/>
        <v>#N/A</v>
      </c>
      <c r="GZ42" s="4" t="str">
        <f t="shared" ca="1" si="555"/>
        <v/>
      </c>
      <c r="HG42" s="44">
        <f>'Analyse Plan de Gamme'!$K42</f>
        <v>0</v>
      </c>
      <c r="HH42" s="44">
        <f>'Analyse Plan de Gamme'!$L42</f>
        <v>0</v>
      </c>
      <c r="HI42" s="50">
        <f t="shared" si="395"/>
        <v>1.6000000000000008</v>
      </c>
      <c r="HK42" t="b">
        <f>ABS('Analyse Plan de Gamme'!$C42)&gt;1</f>
        <v>0</v>
      </c>
      <c r="HL42" s="43">
        <f t="shared" ca="1" si="192"/>
        <v>4.1999999999999997E-3</v>
      </c>
      <c r="HM42" t="b">
        <f ca="1">AND(ISNA(MATCH(HL42,HL$1:HL41,0)),HL42&gt;1,$HK42)</f>
        <v>0</v>
      </c>
      <c r="HN42" t="e">
        <f t="shared" ca="1" si="556"/>
        <v>#N/A</v>
      </c>
      <c r="HO42" t="e">
        <f t="shared" ca="1" si="557"/>
        <v>#N/A</v>
      </c>
      <c r="HP42" t="b">
        <f t="shared" ca="1" si="558"/>
        <v>0</v>
      </c>
      <c r="HQ42" t="str">
        <f t="shared" ca="1" si="559"/>
        <v>ÿ</v>
      </c>
      <c r="HR42">
        <f t="shared" ca="1" si="560"/>
        <v>1048576</v>
      </c>
      <c r="HS42" t="e">
        <f t="shared" ca="1" si="561"/>
        <v>#N/A</v>
      </c>
      <c r="HT42" s="4" t="str">
        <f t="shared" ca="1" si="562"/>
        <v/>
      </c>
      <c r="HU42">
        <f ca="1">SUM($HT$10:$HT42)</f>
        <v>3926000.0154999997</v>
      </c>
      <c r="HV42" s="45">
        <f t="shared" ca="1" si="196"/>
        <v>1</v>
      </c>
      <c r="HW42" t="b">
        <f t="shared" ca="1" si="396"/>
        <v>0</v>
      </c>
      <c r="HX42" t="b">
        <f t="shared" ca="1" si="197"/>
        <v>0</v>
      </c>
      <c r="ID42" s="60" t="b">
        <f>IF($HK42,'Analyse Plan de Gamme'!$K42)</f>
        <v>0</v>
      </c>
      <c r="IE42" t="b">
        <f>IF($HK42,'Analyse Plan de Gamme'!$L42)</f>
        <v>0</v>
      </c>
      <c r="IF42" s="52" t="b">
        <f t="shared" si="563"/>
        <v>0</v>
      </c>
      <c r="IG42" t="b">
        <f>ISNA(MATCH(IF42,IF$1:IF41,0))</f>
        <v>0</v>
      </c>
      <c r="IH42" t="e">
        <f t="shared" ca="1" si="564"/>
        <v>#N/A</v>
      </c>
      <c r="II42" t="e">
        <f t="shared" ca="1" si="565"/>
        <v>#N/A</v>
      </c>
      <c r="IJ42" t="b">
        <f t="shared" ca="1" si="566"/>
        <v>0</v>
      </c>
      <c r="IK42" t="str">
        <f t="shared" ca="1" si="567"/>
        <v>ÿ</v>
      </c>
      <c r="IL42">
        <f t="shared" ca="1" si="568"/>
        <v>0</v>
      </c>
      <c r="IM42">
        <f t="shared" ca="1" si="569"/>
        <v>0</v>
      </c>
      <c r="IN42" s="54">
        <f t="shared" ca="1" si="570"/>
        <v>4.1999999999999997E-3</v>
      </c>
      <c r="IO42">
        <f t="shared" ca="1" si="571"/>
        <v>1048576</v>
      </c>
      <c r="IP42" t="e">
        <f t="shared" ca="1" si="572"/>
        <v>#N/A</v>
      </c>
      <c r="IQ42" t="str">
        <f t="shared" ca="1" si="573"/>
        <v/>
      </c>
      <c r="IR42" t="str">
        <f t="shared" ca="1" si="574"/>
        <v/>
      </c>
      <c r="IZ42" s="52" t="b">
        <f t="shared" si="575"/>
        <v>0</v>
      </c>
      <c r="JA42" t="b">
        <f>ISNA(MATCH(IZ42,IZ$1:IZ41,0))</f>
        <v>0</v>
      </c>
      <c r="JB42" t="e">
        <f t="shared" ca="1" si="576"/>
        <v>#N/A</v>
      </c>
      <c r="JC42" t="e">
        <f t="shared" ca="1" si="577"/>
        <v>#N/A</v>
      </c>
      <c r="JD42" t="b">
        <f t="shared" ca="1" si="578"/>
        <v>0</v>
      </c>
      <c r="JE42" t="str">
        <f t="shared" ca="1" si="579"/>
        <v>ÿ</v>
      </c>
      <c r="JF42">
        <f t="shared" ca="1" si="580"/>
        <v>0</v>
      </c>
      <c r="JG42">
        <f t="shared" ca="1" si="581"/>
        <v>0</v>
      </c>
      <c r="JH42" s="54">
        <f t="shared" ca="1" si="582"/>
        <v>4.1999999999999997E-3</v>
      </c>
      <c r="JI42">
        <f t="shared" ca="1" si="583"/>
        <v>1048576</v>
      </c>
      <c r="JJ42" t="e">
        <f t="shared" ca="1" si="584"/>
        <v>#N/A</v>
      </c>
      <c r="JK42" t="str">
        <f t="shared" ca="1" si="585"/>
        <v/>
      </c>
      <c r="JL42" t="str">
        <f t="shared" ca="1" si="586"/>
        <v/>
      </c>
      <c r="JT42" s="52" t="b">
        <f t="shared" si="587"/>
        <v>0</v>
      </c>
      <c r="JU42" t="b">
        <f>ISNA(MATCH(JT42,JT$1:JT41,0))</f>
        <v>0</v>
      </c>
      <c r="JV42" t="e">
        <f t="shared" ca="1" si="588"/>
        <v>#N/A</v>
      </c>
      <c r="JW42" t="e">
        <f t="shared" ca="1" si="589"/>
        <v>#N/A</v>
      </c>
      <c r="JX42" t="b">
        <f t="shared" ca="1" si="590"/>
        <v>0</v>
      </c>
      <c r="JY42" t="str">
        <f t="shared" ca="1" si="591"/>
        <v>ÿ</v>
      </c>
      <c r="JZ42">
        <f t="shared" ca="1" si="592"/>
        <v>0</v>
      </c>
      <c r="KA42">
        <f t="shared" ca="1" si="593"/>
        <v>0</v>
      </c>
      <c r="KB42" s="54">
        <f t="shared" ca="1" si="594"/>
        <v>4.1999999999999997E-3</v>
      </c>
      <c r="KC42">
        <f t="shared" ca="1" si="595"/>
        <v>1048576</v>
      </c>
      <c r="KD42" t="e">
        <f t="shared" ca="1" si="596"/>
        <v>#N/A</v>
      </c>
      <c r="KE42" t="str">
        <f t="shared" ca="1" si="597"/>
        <v/>
      </c>
      <c r="KF42" t="str">
        <f t="shared" ca="1" si="598"/>
        <v/>
      </c>
      <c r="KN42" s="52" t="b">
        <f t="shared" si="599"/>
        <v>0</v>
      </c>
      <c r="KO42" t="b">
        <f>ISNA(MATCH(KN42,KN$1:KN41,0))</f>
        <v>0</v>
      </c>
      <c r="KP42" t="e">
        <f t="shared" ca="1" si="600"/>
        <v>#N/A</v>
      </c>
      <c r="KQ42" t="e">
        <f t="shared" ca="1" si="601"/>
        <v>#N/A</v>
      </c>
      <c r="KR42" t="b">
        <f t="shared" ca="1" si="602"/>
        <v>0</v>
      </c>
      <c r="KS42" t="str">
        <f t="shared" ca="1" si="603"/>
        <v>ÿ</v>
      </c>
      <c r="KT42">
        <f t="shared" ca="1" si="604"/>
        <v>0</v>
      </c>
      <c r="KU42">
        <f t="shared" ca="1" si="605"/>
        <v>0</v>
      </c>
      <c r="KV42" s="54">
        <f t="shared" ca="1" si="606"/>
        <v>4.1999999999999997E-3</v>
      </c>
      <c r="KW42">
        <f t="shared" ca="1" si="607"/>
        <v>1048576</v>
      </c>
      <c r="KX42" t="e">
        <f t="shared" ca="1" si="608"/>
        <v>#N/A</v>
      </c>
      <c r="KY42" t="str">
        <f t="shared" ca="1" si="609"/>
        <v/>
      </c>
      <c r="KZ42" t="str">
        <f t="shared" ca="1" si="610"/>
        <v/>
      </c>
      <c r="LH42" s="52" t="b">
        <f t="shared" si="219"/>
        <v>0</v>
      </c>
      <c r="LI42" t="b">
        <f>ISNA(MATCH(LH42,LH$1:LH41,0))</f>
        <v>0</v>
      </c>
      <c r="LJ42" t="e">
        <f t="shared" ca="1" si="220"/>
        <v>#N/A</v>
      </c>
      <c r="LK42" t="e">
        <f t="shared" ca="1" si="221"/>
        <v>#N/A</v>
      </c>
      <c r="LL42" t="b">
        <f t="shared" ca="1" si="222"/>
        <v>0</v>
      </c>
      <c r="LM42" t="str">
        <f t="shared" ca="1" si="223"/>
        <v>ÿ</v>
      </c>
      <c r="LN42">
        <f t="shared" ca="1" si="224"/>
        <v>0</v>
      </c>
      <c r="LO42">
        <f t="shared" ca="1" si="225"/>
        <v>0</v>
      </c>
      <c r="LP42" s="54">
        <f t="shared" ca="1" si="226"/>
        <v>4.1999999999999997E-3</v>
      </c>
      <c r="LQ42">
        <f t="shared" ca="1" si="227"/>
        <v>1048576</v>
      </c>
      <c r="LR42" t="e">
        <f t="shared" ca="1" si="228"/>
        <v>#N/A</v>
      </c>
      <c r="LS42" t="str">
        <f t="shared" ca="1" si="611"/>
        <v/>
      </c>
      <c r="LT42" t="str">
        <f t="shared" ca="1" si="230"/>
        <v/>
      </c>
      <c r="MB42" s="52" t="b">
        <f t="shared" si="154"/>
        <v>0</v>
      </c>
      <c r="MC42" t="b">
        <f>ISNA(MATCH(MB42,MB$1:MB41,0))</f>
        <v>0</v>
      </c>
      <c r="MD42" t="e">
        <f t="shared" ca="1" si="231"/>
        <v>#N/A</v>
      </c>
      <c r="ME42" t="e">
        <f t="shared" ca="1" si="232"/>
        <v>#N/A</v>
      </c>
      <c r="MF42" t="b">
        <f t="shared" ca="1" si="233"/>
        <v>0</v>
      </c>
      <c r="MG42" t="str">
        <f t="shared" ca="1" si="234"/>
        <v>ÿ</v>
      </c>
      <c r="MH42">
        <f t="shared" ca="1" si="235"/>
        <v>0</v>
      </c>
      <c r="MI42">
        <f t="shared" ca="1" si="236"/>
        <v>0</v>
      </c>
      <c r="MJ42" s="54">
        <f t="shared" ca="1" si="237"/>
        <v>4.1999999999999997E-3</v>
      </c>
      <c r="MK42">
        <f t="shared" ca="1" si="238"/>
        <v>1048576</v>
      </c>
      <c r="ML42" t="e">
        <f t="shared" ca="1" si="239"/>
        <v>#N/A</v>
      </c>
      <c r="MM42" t="str">
        <f t="shared" ca="1" si="612"/>
        <v/>
      </c>
      <c r="MN42" t="str">
        <f t="shared" ca="1" si="241"/>
        <v/>
      </c>
      <c r="MV42" s="52" t="b">
        <f t="shared" si="155"/>
        <v>0</v>
      </c>
      <c r="MW42" t="b">
        <f>ISNA(MATCH(MV42,MV$1:MV41,0))</f>
        <v>0</v>
      </c>
      <c r="MX42" t="e">
        <f t="shared" ca="1" si="242"/>
        <v>#N/A</v>
      </c>
      <c r="MY42" t="e">
        <f t="shared" ca="1" si="243"/>
        <v>#N/A</v>
      </c>
      <c r="MZ42" t="b">
        <f t="shared" ca="1" si="244"/>
        <v>0</v>
      </c>
      <c r="NA42" t="str">
        <f t="shared" ca="1" si="245"/>
        <v>ÿ</v>
      </c>
      <c r="NB42">
        <f t="shared" ca="1" si="246"/>
        <v>0</v>
      </c>
      <c r="NC42">
        <f t="shared" ca="1" si="247"/>
        <v>0</v>
      </c>
      <c r="ND42" s="54">
        <f t="shared" ca="1" si="248"/>
        <v>4.1999999999999997E-3</v>
      </c>
      <c r="NE42">
        <f t="shared" ca="1" si="249"/>
        <v>1048576</v>
      </c>
      <c r="NF42" t="e">
        <f t="shared" ca="1" si="250"/>
        <v>#N/A</v>
      </c>
      <c r="NG42" t="str">
        <f t="shared" ca="1" si="613"/>
        <v/>
      </c>
      <c r="NH42" t="str">
        <f t="shared" ca="1" si="252"/>
        <v/>
      </c>
      <c r="NP42" s="52" t="b">
        <f t="shared" si="156"/>
        <v>0</v>
      </c>
      <c r="NQ42" t="b">
        <f>ISNA(MATCH(NP42,NP$1:NP41,0))</f>
        <v>0</v>
      </c>
      <c r="NR42" t="e">
        <f t="shared" ca="1" si="253"/>
        <v>#N/A</v>
      </c>
      <c r="NS42" t="e">
        <f t="shared" ca="1" si="254"/>
        <v>#N/A</v>
      </c>
      <c r="NT42" t="b">
        <f t="shared" ca="1" si="255"/>
        <v>0</v>
      </c>
      <c r="NU42" t="str">
        <f t="shared" ca="1" si="256"/>
        <v>ÿ</v>
      </c>
      <c r="NV42">
        <f t="shared" ca="1" si="257"/>
        <v>0</v>
      </c>
      <c r="NW42">
        <f t="shared" ca="1" si="258"/>
        <v>0</v>
      </c>
      <c r="NX42" s="54">
        <f t="shared" ca="1" si="259"/>
        <v>4.1999999999999997E-3</v>
      </c>
      <c r="NY42">
        <f t="shared" ca="1" si="260"/>
        <v>1048576</v>
      </c>
      <c r="NZ42" t="e">
        <f t="shared" ca="1" si="261"/>
        <v>#N/A</v>
      </c>
      <c r="OA42" t="str">
        <f t="shared" ca="1" si="614"/>
        <v/>
      </c>
      <c r="OB42" t="str">
        <f t="shared" ca="1" si="263"/>
        <v/>
      </c>
      <c r="OJ42" s="52" t="b">
        <f t="shared" si="157"/>
        <v>0</v>
      </c>
      <c r="OK42" t="b">
        <f>ISNA(MATCH(OJ42,OJ$1:OJ41,0))</f>
        <v>0</v>
      </c>
      <c r="OL42" t="e">
        <f t="shared" ca="1" si="264"/>
        <v>#N/A</v>
      </c>
      <c r="OM42" t="e">
        <f t="shared" ca="1" si="265"/>
        <v>#N/A</v>
      </c>
      <c r="ON42" t="b">
        <f t="shared" ca="1" si="266"/>
        <v>0</v>
      </c>
      <c r="OO42" t="str">
        <f t="shared" ca="1" si="267"/>
        <v>ÿ</v>
      </c>
      <c r="OP42">
        <f t="shared" ca="1" si="268"/>
        <v>0</v>
      </c>
      <c r="OQ42">
        <f t="shared" ca="1" si="269"/>
        <v>0</v>
      </c>
      <c r="OR42" s="54">
        <f t="shared" ca="1" si="270"/>
        <v>4.1999999999999997E-3</v>
      </c>
      <c r="OS42">
        <f t="shared" ca="1" si="271"/>
        <v>1048576</v>
      </c>
      <c r="OT42" t="e">
        <f t="shared" ca="1" si="272"/>
        <v>#N/A</v>
      </c>
      <c r="OU42" t="str">
        <f t="shared" ca="1" si="615"/>
        <v/>
      </c>
      <c r="OV42" t="str">
        <f t="shared" ca="1" si="274"/>
        <v/>
      </c>
      <c r="PD42" s="52" t="b">
        <f t="shared" si="158"/>
        <v>0</v>
      </c>
      <c r="PE42" t="b">
        <f>ISNA(MATCH(PD42,PD$1:PD41,0))</f>
        <v>0</v>
      </c>
      <c r="PF42" t="e">
        <f t="shared" ca="1" si="275"/>
        <v>#N/A</v>
      </c>
      <c r="PG42" t="e">
        <f t="shared" ca="1" si="276"/>
        <v>#N/A</v>
      </c>
      <c r="PH42" t="b">
        <f t="shared" ca="1" si="277"/>
        <v>0</v>
      </c>
      <c r="PI42" t="str">
        <f t="shared" ca="1" si="278"/>
        <v>ÿ</v>
      </c>
      <c r="PJ42">
        <f t="shared" ca="1" si="279"/>
        <v>0</v>
      </c>
      <c r="PK42">
        <f t="shared" ca="1" si="280"/>
        <v>0</v>
      </c>
      <c r="PL42" s="54">
        <f t="shared" ca="1" si="281"/>
        <v>4.1999999999999997E-3</v>
      </c>
      <c r="PM42">
        <f t="shared" ca="1" si="282"/>
        <v>1048576</v>
      </c>
      <c r="PN42" t="e">
        <f t="shared" ca="1" si="283"/>
        <v>#N/A</v>
      </c>
      <c r="PO42" t="str">
        <f t="shared" ca="1" si="616"/>
        <v/>
      </c>
      <c r="PP42" t="str">
        <f t="shared" ca="1" si="285"/>
        <v/>
      </c>
      <c r="PX42" s="52" t="b">
        <f t="shared" si="159"/>
        <v>0</v>
      </c>
      <c r="PY42" t="b">
        <f>ISNA(MATCH(PX42,PX$1:PX41,0))</f>
        <v>0</v>
      </c>
      <c r="PZ42" t="e">
        <f t="shared" ca="1" si="286"/>
        <v>#N/A</v>
      </c>
      <c r="QA42" t="e">
        <f t="shared" ca="1" si="287"/>
        <v>#N/A</v>
      </c>
      <c r="QB42" t="b">
        <f t="shared" ca="1" si="288"/>
        <v>0</v>
      </c>
      <c r="QC42" t="str">
        <f t="shared" ca="1" si="289"/>
        <v>ÿ</v>
      </c>
      <c r="QD42">
        <f t="shared" ca="1" si="290"/>
        <v>0</v>
      </c>
      <c r="QE42">
        <f t="shared" ca="1" si="291"/>
        <v>0</v>
      </c>
      <c r="QF42" s="54">
        <f t="shared" ca="1" si="292"/>
        <v>4.1999999999999997E-3</v>
      </c>
      <c r="QG42">
        <f t="shared" ca="1" si="293"/>
        <v>1048576</v>
      </c>
      <c r="QH42" t="e">
        <f t="shared" ca="1" si="294"/>
        <v>#N/A</v>
      </c>
      <c r="QI42" t="str">
        <f t="shared" ca="1" si="617"/>
        <v/>
      </c>
      <c r="QJ42" t="str">
        <f t="shared" ca="1" si="296"/>
        <v/>
      </c>
      <c r="QR42" s="52" t="b">
        <f t="shared" si="160"/>
        <v>0</v>
      </c>
      <c r="QS42" t="b">
        <f>ISNA(MATCH(QR42,QR$1:QR41,0))</f>
        <v>0</v>
      </c>
      <c r="QT42" t="e">
        <f t="shared" ca="1" si="297"/>
        <v>#N/A</v>
      </c>
      <c r="QU42" t="e">
        <f t="shared" ca="1" si="298"/>
        <v>#N/A</v>
      </c>
      <c r="QV42" t="b">
        <f t="shared" ca="1" si="299"/>
        <v>0</v>
      </c>
      <c r="QW42" t="str">
        <f t="shared" ca="1" si="300"/>
        <v>ÿ</v>
      </c>
      <c r="QX42">
        <f t="shared" ca="1" si="301"/>
        <v>0</v>
      </c>
      <c r="QY42">
        <f t="shared" ca="1" si="302"/>
        <v>0</v>
      </c>
      <c r="QZ42" s="54">
        <f t="shared" ca="1" si="303"/>
        <v>4.1999999999999997E-3</v>
      </c>
      <c r="RA42">
        <f t="shared" ca="1" si="304"/>
        <v>1048576</v>
      </c>
      <c r="RB42" t="e">
        <f t="shared" ca="1" si="305"/>
        <v>#N/A</v>
      </c>
      <c r="RC42" t="str">
        <f t="shared" ca="1" si="618"/>
        <v/>
      </c>
      <c r="RD42" t="str">
        <f t="shared" ca="1" si="307"/>
        <v/>
      </c>
      <c r="RL42" s="52" t="b">
        <f t="shared" si="161"/>
        <v>0</v>
      </c>
      <c r="RM42" t="b">
        <f>ISNA(MATCH(RL42,RL$1:RL41,0))</f>
        <v>0</v>
      </c>
      <c r="RN42" t="e">
        <f t="shared" ca="1" si="308"/>
        <v>#N/A</v>
      </c>
      <c r="RO42" t="e">
        <f t="shared" ca="1" si="309"/>
        <v>#N/A</v>
      </c>
      <c r="RP42" t="b">
        <f t="shared" ca="1" si="310"/>
        <v>0</v>
      </c>
      <c r="RQ42" t="str">
        <f t="shared" ca="1" si="311"/>
        <v>ÿ</v>
      </c>
      <c r="RR42">
        <f t="shared" ca="1" si="312"/>
        <v>0</v>
      </c>
      <c r="RS42">
        <f t="shared" ca="1" si="313"/>
        <v>0</v>
      </c>
      <c r="RT42" s="54">
        <f t="shared" ca="1" si="314"/>
        <v>4.1999999999999997E-3</v>
      </c>
      <c r="RU42">
        <f t="shared" ca="1" si="315"/>
        <v>1048576</v>
      </c>
      <c r="RV42" t="e">
        <f t="shared" ca="1" si="316"/>
        <v>#N/A</v>
      </c>
      <c r="RW42" t="str">
        <f t="shared" ca="1" si="619"/>
        <v/>
      </c>
      <c r="RX42" t="str">
        <f t="shared" ca="1" si="318"/>
        <v/>
      </c>
      <c r="SF42" s="52" t="b">
        <f t="shared" si="162"/>
        <v>0</v>
      </c>
      <c r="SG42" t="b">
        <f>ISNA(MATCH(SF42,SF$1:SF41,0))</f>
        <v>0</v>
      </c>
      <c r="SH42" t="e">
        <f t="shared" ca="1" si="319"/>
        <v>#N/A</v>
      </c>
      <c r="SI42" t="e">
        <f t="shared" ca="1" si="320"/>
        <v>#N/A</v>
      </c>
      <c r="SJ42" t="b">
        <f t="shared" ca="1" si="321"/>
        <v>0</v>
      </c>
      <c r="SK42" t="str">
        <f t="shared" ca="1" si="322"/>
        <v>ÿ</v>
      </c>
      <c r="SL42">
        <f t="shared" ca="1" si="323"/>
        <v>0</v>
      </c>
      <c r="SM42">
        <f t="shared" ca="1" si="324"/>
        <v>0</v>
      </c>
      <c r="SN42" s="54">
        <f t="shared" ca="1" si="325"/>
        <v>4.1999999999999997E-3</v>
      </c>
      <c r="SO42">
        <f t="shared" ca="1" si="326"/>
        <v>1048576</v>
      </c>
      <c r="SP42" t="e">
        <f t="shared" ca="1" si="327"/>
        <v>#N/A</v>
      </c>
      <c r="SQ42" t="str">
        <f t="shared" ca="1" si="620"/>
        <v/>
      </c>
      <c r="SR42" t="str">
        <f t="shared" ca="1" si="329"/>
        <v/>
      </c>
      <c r="SZ42" s="52" t="b">
        <f t="shared" si="163"/>
        <v>0</v>
      </c>
      <c r="TA42" t="b">
        <f>ISNA(MATCH(SZ42,SZ$1:SZ41,0))</f>
        <v>0</v>
      </c>
      <c r="TB42" t="e">
        <f t="shared" ca="1" si="330"/>
        <v>#N/A</v>
      </c>
      <c r="TC42" t="e">
        <f t="shared" ca="1" si="331"/>
        <v>#N/A</v>
      </c>
      <c r="TD42" t="b">
        <f t="shared" ca="1" si="332"/>
        <v>0</v>
      </c>
      <c r="TE42" t="str">
        <f t="shared" ca="1" si="333"/>
        <v>ÿ</v>
      </c>
      <c r="TF42">
        <f t="shared" ca="1" si="334"/>
        <v>0</v>
      </c>
      <c r="TG42">
        <f t="shared" ca="1" si="335"/>
        <v>0</v>
      </c>
      <c r="TH42" s="54">
        <f t="shared" ca="1" si="336"/>
        <v>4.1999999999999997E-3</v>
      </c>
      <c r="TI42">
        <f t="shared" ca="1" si="337"/>
        <v>1048576</v>
      </c>
      <c r="TJ42" t="e">
        <f t="shared" ca="1" si="338"/>
        <v>#N/A</v>
      </c>
      <c r="TK42" t="str">
        <f t="shared" ca="1" si="621"/>
        <v/>
      </c>
      <c r="TL42" t="str">
        <f t="shared" ca="1" si="340"/>
        <v/>
      </c>
      <c r="TT42" s="52" t="b">
        <f t="shared" si="164"/>
        <v>0</v>
      </c>
      <c r="TU42" t="b">
        <f>ISNA(MATCH(TT42,TT$1:TT41,0))</f>
        <v>0</v>
      </c>
      <c r="TV42" t="e">
        <f t="shared" ca="1" si="341"/>
        <v>#N/A</v>
      </c>
      <c r="TW42" t="e">
        <f t="shared" ca="1" si="342"/>
        <v>#N/A</v>
      </c>
      <c r="TX42" t="b">
        <f t="shared" ca="1" si="343"/>
        <v>0</v>
      </c>
      <c r="TY42" t="str">
        <f t="shared" ca="1" si="344"/>
        <v>ÿ</v>
      </c>
      <c r="TZ42">
        <f t="shared" ca="1" si="345"/>
        <v>0</v>
      </c>
      <c r="UA42">
        <f t="shared" ca="1" si="346"/>
        <v>0</v>
      </c>
      <c r="UB42" s="54">
        <f t="shared" ca="1" si="347"/>
        <v>4.1999999999999997E-3</v>
      </c>
      <c r="UC42">
        <f t="shared" ca="1" si="348"/>
        <v>1048576</v>
      </c>
      <c r="UD42" t="e">
        <f t="shared" ca="1" si="349"/>
        <v>#N/A</v>
      </c>
      <c r="UE42" t="str">
        <f t="shared" ca="1" si="622"/>
        <v/>
      </c>
      <c r="UF42" t="str">
        <f t="shared" ca="1" si="351"/>
        <v/>
      </c>
      <c r="UN42" s="52" t="b">
        <f t="shared" si="165"/>
        <v>0</v>
      </c>
      <c r="UO42" t="b">
        <f>ISNA(MATCH(UN42,UN$1:UN41,0))</f>
        <v>0</v>
      </c>
      <c r="UP42" t="e">
        <f t="shared" ca="1" si="352"/>
        <v>#N/A</v>
      </c>
      <c r="UQ42" t="e">
        <f t="shared" ca="1" si="353"/>
        <v>#N/A</v>
      </c>
      <c r="UR42" t="b">
        <f t="shared" ca="1" si="354"/>
        <v>0</v>
      </c>
      <c r="US42" t="str">
        <f t="shared" ca="1" si="355"/>
        <v>ÿ</v>
      </c>
      <c r="UT42">
        <f t="shared" ca="1" si="356"/>
        <v>0</v>
      </c>
      <c r="UU42">
        <f t="shared" ca="1" si="357"/>
        <v>0</v>
      </c>
      <c r="UV42" s="54">
        <f t="shared" ca="1" si="358"/>
        <v>4.1999999999999997E-3</v>
      </c>
      <c r="UW42">
        <f t="shared" ca="1" si="359"/>
        <v>1048576</v>
      </c>
      <c r="UX42" t="e">
        <f t="shared" ca="1" si="360"/>
        <v>#N/A</v>
      </c>
      <c r="UY42" t="str">
        <f t="shared" ca="1" si="623"/>
        <v/>
      </c>
      <c r="UZ42" t="str">
        <f t="shared" ca="1" si="362"/>
        <v/>
      </c>
      <c r="VH42" s="52" t="b">
        <f t="shared" si="166"/>
        <v>0</v>
      </c>
      <c r="VI42" t="b">
        <f>ISNA(MATCH(VH42,VH$1:VH41,0))</f>
        <v>0</v>
      </c>
      <c r="VJ42" t="e">
        <f t="shared" ca="1" si="363"/>
        <v>#N/A</v>
      </c>
      <c r="VK42" t="e">
        <f t="shared" ca="1" si="364"/>
        <v>#N/A</v>
      </c>
      <c r="VL42" t="b">
        <f t="shared" ca="1" si="365"/>
        <v>0</v>
      </c>
      <c r="VM42" t="str">
        <f t="shared" ca="1" si="366"/>
        <v>ÿ</v>
      </c>
      <c r="VN42">
        <f t="shared" ca="1" si="367"/>
        <v>0</v>
      </c>
      <c r="VO42">
        <f t="shared" ca="1" si="368"/>
        <v>0</v>
      </c>
      <c r="VP42" s="54">
        <f t="shared" ca="1" si="369"/>
        <v>4.1999999999999997E-3</v>
      </c>
      <c r="VQ42">
        <f t="shared" ca="1" si="370"/>
        <v>1048576</v>
      </c>
      <c r="VR42" t="e">
        <f t="shared" ca="1" si="371"/>
        <v>#N/A</v>
      </c>
      <c r="VS42" t="str">
        <f t="shared" ca="1" si="624"/>
        <v/>
      </c>
      <c r="VT42" t="str">
        <f t="shared" ca="1" si="373"/>
        <v/>
      </c>
      <c r="WB42" s="52" t="b">
        <f t="shared" si="167"/>
        <v>0</v>
      </c>
      <c r="WC42" t="b">
        <f>ISNA(MATCH(WB42,WB$1:WB41,0))</f>
        <v>0</v>
      </c>
      <c r="WD42" t="e">
        <f t="shared" ca="1" si="374"/>
        <v>#N/A</v>
      </c>
      <c r="WE42" t="e">
        <f t="shared" ca="1" si="375"/>
        <v>#N/A</v>
      </c>
      <c r="WF42" t="b">
        <f t="shared" ca="1" si="376"/>
        <v>0</v>
      </c>
      <c r="WG42" t="str">
        <f t="shared" ca="1" si="377"/>
        <v>ÿ</v>
      </c>
      <c r="WH42">
        <f t="shared" ca="1" si="378"/>
        <v>0</v>
      </c>
      <c r="WI42">
        <f t="shared" ca="1" si="379"/>
        <v>0</v>
      </c>
      <c r="WJ42" s="54">
        <f t="shared" ca="1" si="380"/>
        <v>4.1999999999999997E-3</v>
      </c>
      <c r="WK42">
        <f t="shared" ca="1" si="381"/>
        <v>1048576</v>
      </c>
      <c r="WL42" t="e">
        <f t="shared" ca="1" si="382"/>
        <v>#N/A</v>
      </c>
      <c r="WM42" t="str">
        <f t="shared" ca="1" si="625"/>
        <v/>
      </c>
      <c r="WN42" t="str">
        <f t="shared" ca="1" si="384"/>
        <v/>
      </c>
      <c r="WV42" s="52" t="b">
        <f t="shared" si="168"/>
        <v>0</v>
      </c>
      <c r="WW42" t="b">
        <f>ISNA(MATCH(WV42,WV$1:WV41,0))</f>
        <v>0</v>
      </c>
      <c r="WX42" t="e">
        <f t="shared" ca="1" si="385"/>
        <v>#N/A</v>
      </c>
      <c r="WY42" t="e">
        <f t="shared" ca="1" si="386"/>
        <v>#N/A</v>
      </c>
      <c r="WZ42" t="b">
        <f t="shared" ca="1" si="387"/>
        <v>0</v>
      </c>
      <c r="XA42" t="str">
        <f t="shared" ca="1" si="388"/>
        <v>ÿ</v>
      </c>
      <c r="XB42">
        <f t="shared" ca="1" si="389"/>
        <v>0</v>
      </c>
      <c r="XC42">
        <f t="shared" ca="1" si="390"/>
        <v>0</v>
      </c>
      <c r="XD42" s="54">
        <f t="shared" ca="1" si="391"/>
        <v>4.1999999999999997E-3</v>
      </c>
      <c r="XE42">
        <f t="shared" ca="1" si="392"/>
        <v>1048576</v>
      </c>
      <c r="XF42" t="e">
        <f t="shared" ca="1" si="393"/>
        <v>#N/A</v>
      </c>
      <c r="XG42" t="str">
        <f t="shared" ca="1" si="626"/>
        <v/>
      </c>
      <c r="XH42" t="str">
        <f t="shared" ca="1" si="169"/>
        <v/>
      </c>
    </row>
    <row r="43" spans="1:632" x14ac:dyDescent="0.3">
      <c r="A43">
        <f t="shared" ca="1" si="170"/>
        <v>33</v>
      </c>
      <c r="J43" s="6" t="str">
        <f>IF('Analyse Plan de Gamme'!$N43=0,N_D,'Analyse Plan de Gamme'!$N43)</f>
        <v xml:space="preserve"> ... </v>
      </c>
      <c r="K43" t="b">
        <f>ISNA(MATCH(J43,J$1:J42,0))</f>
        <v>0</v>
      </c>
      <c r="L43" t="e">
        <f t="shared" ca="1" si="416"/>
        <v>#N/A</v>
      </c>
      <c r="M43" t="e">
        <f t="shared" ca="1" si="417"/>
        <v>#N/A</v>
      </c>
      <c r="N43" t="b">
        <f t="shared" ca="1" si="418"/>
        <v>0</v>
      </c>
      <c r="O43" t="str">
        <f t="shared" ca="1" si="419"/>
        <v>ÿ</v>
      </c>
      <c r="P43">
        <f t="shared" ca="1" si="420"/>
        <v>1048576</v>
      </c>
      <c r="Q43" t="e">
        <f t="shared" ca="1" si="421"/>
        <v>#N/A</v>
      </c>
      <c r="R43" s="4" t="str">
        <f t="shared" ca="1" si="422"/>
        <v/>
      </c>
      <c r="T43" s="6" t="str">
        <f>IF('Analyse Plan de Gamme'!$P43=0,N_D,'Analyse Plan de Gamme'!$P43)</f>
        <v xml:space="preserve"> ... </v>
      </c>
      <c r="U43" t="b">
        <f>ISNA(MATCH(T43,T$1:T42,0))</f>
        <v>0</v>
      </c>
      <c r="V43" t="e">
        <f t="shared" ca="1" si="423"/>
        <v>#N/A</v>
      </c>
      <c r="W43" t="e">
        <f t="shared" ca="1" si="424"/>
        <v>#N/A</v>
      </c>
      <c r="X43" t="b">
        <f t="shared" ca="1" si="425"/>
        <v>0</v>
      </c>
      <c r="Y43" t="str">
        <f t="shared" ca="1" si="426"/>
        <v>ÿ</v>
      </c>
      <c r="Z43">
        <f t="shared" ca="1" si="427"/>
        <v>1048576</v>
      </c>
      <c r="AA43" t="e">
        <f t="shared" ca="1" si="428"/>
        <v>#N/A</v>
      </c>
      <c r="AB43" s="4" t="str">
        <f t="shared" ca="1" si="429"/>
        <v/>
      </c>
      <c r="AD43" s="6" t="str">
        <f>IF('Analyse Plan de Gamme'!$W43=0,N_D,'Analyse Plan de Gamme'!$W43)</f>
        <v xml:space="preserve"> ... </v>
      </c>
      <c r="AE43" t="b">
        <f>ISNA(MATCH(AD43,AD$1:AD42,0))</f>
        <v>0</v>
      </c>
      <c r="AF43" t="e">
        <f t="shared" ca="1" si="430"/>
        <v>#N/A</v>
      </c>
      <c r="AG43" t="e">
        <f t="shared" ca="1" si="431"/>
        <v>#N/A</v>
      </c>
      <c r="AH43" t="b">
        <f t="shared" ca="1" si="432"/>
        <v>0</v>
      </c>
      <c r="AI43" t="str">
        <f t="shared" ca="1" si="433"/>
        <v>ÿ</v>
      </c>
      <c r="AJ43">
        <f t="shared" ca="1" si="434"/>
        <v>1048576</v>
      </c>
      <c r="AK43" t="e">
        <f t="shared" ca="1" si="435"/>
        <v>#N/A</v>
      </c>
      <c r="AL43" s="4" t="str">
        <f t="shared" ca="1" si="436"/>
        <v/>
      </c>
      <c r="AN43" s="6" t="str">
        <f>IF('Analyse Plan de Gamme'!$AH43=0,N_D,'Analyse Plan de Gamme'!$AH43)</f>
        <v xml:space="preserve"> ... </v>
      </c>
      <c r="AO43" t="b">
        <f>ISNA(MATCH(AN43,AN$1:AN42,0))</f>
        <v>0</v>
      </c>
      <c r="AP43" t="e">
        <f t="shared" ca="1" si="437"/>
        <v>#N/A</v>
      </c>
      <c r="AQ43" t="e">
        <f t="shared" ca="1" si="438"/>
        <v>#N/A</v>
      </c>
      <c r="AR43" t="b">
        <f t="shared" ca="1" si="439"/>
        <v>0</v>
      </c>
      <c r="AS43" t="str">
        <f t="shared" ca="1" si="440"/>
        <v>ÿ</v>
      </c>
      <c r="AT43">
        <f t="shared" ca="1" si="441"/>
        <v>1048576</v>
      </c>
      <c r="AU43" t="e">
        <f t="shared" ca="1" si="442"/>
        <v>#N/A</v>
      </c>
      <c r="AV43" s="4" t="str">
        <f t="shared" ca="1" si="443"/>
        <v/>
      </c>
      <c r="AX43" s="6" t="str">
        <f>IF('Analyse Plan de Gamme'!$AT43=0,N_D,'Analyse Plan de Gamme'!$AT43)</f>
        <v xml:space="preserve"> ... </v>
      </c>
      <c r="AY43" t="b">
        <f>ISNA(MATCH(AX43,AX$1:AX42,0))</f>
        <v>0</v>
      </c>
      <c r="AZ43" t="e">
        <f t="shared" ca="1" si="444"/>
        <v>#N/A</v>
      </c>
      <c r="BA43" t="e">
        <f t="shared" ca="1" si="445"/>
        <v>#N/A</v>
      </c>
      <c r="BB43" t="b">
        <f t="shared" ca="1" si="446"/>
        <v>0</v>
      </c>
      <c r="BC43" t="str">
        <f t="shared" ca="1" si="447"/>
        <v>ÿ</v>
      </c>
      <c r="BD43">
        <f t="shared" ca="1" si="448"/>
        <v>1048576</v>
      </c>
      <c r="BE43" t="e">
        <f t="shared" ca="1" si="449"/>
        <v>#N/A</v>
      </c>
      <c r="BF43" s="4" t="str">
        <f t="shared" ca="1" si="450"/>
        <v/>
      </c>
      <c r="BH43" s="6" t="str">
        <f>IF('Analyse Plan de Gamme'!$BF43=0,N_D,'Analyse Plan de Gamme'!$BF43)</f>
        <v xml:space="preserve"> ... </v>
      </c>
      <c r="BI43" t="b">
        <f>ISNA(MATCH(BH43,BH$1:BH42,0))</f>
        <v>0</v>
      </c>
      <c r="BJ43">
        <f t="shared" ca="1" si="451"/>
        <v>135</v>
      </c>
      <c r="BK43" t="str">
        <f t="shared" ca="1" si="452"/>
        <v>L135C61:L1048576C61</v>
      </c>
      <c r="BL43" t="b">
        <f t="shared" ca="1" si="453"/>
        <v>1</v>
      </c>
      <c r="BM43" t="str">
        <f t="shared" ca="1" si="454"/>
        <v>25X40</v>
      </c>
      <c r="BN43">
        <f t="shared" ca="1" si="455"/>
        <v>19</v>
      </c>
      <c r="BO43">
        <f t="shared" ca="1" si="456"/>
        <v>38</v>
      </c>
      <c r="BP43" s="4" t="str">
        <f t="shared" ca="1" si="457"/>
        <v>7.5X15</v>
      </c>
      <c r="BR43" s="6" t="str">
        <f>IF('Analyse Plan de Gamme'!$BG43=0,N_D,'Analyse Plan de Gamme'!$BG43)</f>
        <v xml:space="preserve"> ... </v>
      </c>
      <c r="BS43" t="b">
        <f>ISNA(MATCH(BR43,BR$1:BR42,0))</f>
        <v>0</v>
      </c>
      <c r="BT43" t="e">
        <f t="shared" ca="1" si="458"/>
        <v>#N/A</v>
      </c>
      <c r="BU43" t="e">
        <f t="shared" ca="1" si="459"/>
        <v>#N/A</v>
      </c>
      <c r="BV43" t="b">
        <f t="shared" ca="1" si="460"/>
        <v>0</v>
      </c>
      <c r="BW43" t="str">
        <f t="shared" ca="1" si="461"/>
        <v>ÿ</v>
      </c>
      <c r="BX43">
        <f t="shared" ca="1" si="462"/>
        <v>1048576</v>
      </c>
      <c r="BY43" t="e">
        <f t="shared" ca="1" si="463"/>
        <v>#N/A</v>
      </c>
      <c r="BZ43" s="4" t="str">
        <f t="shared" ca="1" si="464"/>
        <v/>
      </c>
      <c r="CB43" s="6" t="str">
        <f>IF('Analyse Plan de Gamme'!$BH43=0,N_D,'Analyse Plan de Gamme'!$BH43)</f>
        <v xml:space="preserve"> ... </v>
      </c>
      <c r="CC43" t="b">
        <f>ISNA(MATCH(CB43,CB$1:CB42,0))</f>
        <v>0</v>
      </c>
      <c r="CD43" t="e">
        <f t="shared" ca="1" si="465"/>
        <v>#N/A</v>
      </c>
      <c r="CE43" t="e">
        <f t="shared" ca="1" si="466"/>
        <v>#N/A</v>
      </c>
      <c r="CF43" t="b">
        <f t="shared" ca="1" si="467"/>
        <v>0</v>
      </c>
      <c r="CG43" t="str">
        <f t="shared" ca="1" si="468"/>
        <v>ÿ</v>
      </c>
      <c r="CH43">
        <f t="shared" ca="1" si="469"/>
        <v>1048576</v>
      </c>
      <c r="CI43" t="e">
        <f t="shared" ca="1" si="470"/>
        <v>#N/A</v>
      </c>
      <c r="CJ43" s="4" t="str">
        <f t="shared" ca="1" si="471"/>
        <v/>
      </c>
      <c r="CL43" s="6" t="str">
        <f>IF('Analyse Plan de Gamme'!$BJ43=0,N_D,'Analyse Plan de Gamme'!$BJ43)</f>
        <v xml:space="preserve"> ... </v>
      </c>
      <c r="CM43" t="b">
        <f>ISNA(MATCH(CL43,CL$1:CL42,0))</f>
        <v>0</v>
      </c>
      <c r="CN43" t="e">
        <f t="shared" ca="1" si="472"/>
        <v>#N/A</v>
      </c>
      <c r="CO43" t="e">
        <f t="shared" ca="1" si="473"/>
        <v>#N/A</v>
      </c>
      <c r="CP43" t="b">
        <f t="shared" ca="1" si="474"/>
        <v>0</v>
      </c>
      <c r="CQ43" t="str">
        <f t="shared" ca="1" si="475"/>
        <v>ÿ</v>
      </c>
      <c r="CR43">
        <f t="shared" ca="1" si="476"/>
        <v>1048576</v>
      </c>
      <c r="CS43" t="e">
        <f t="shared" ca="1" si="477"/>
        <v>#N/A</v>
      </c>
      <c r="CT43" s="4" t="str">
        <f t="shared" ca="1" si="478"/>
        <v/>
      </c>
      <c r="CV43" s="6" t="str">
        <f>IF('Analyse Plan de Gamme'!$BK43=0,N_D,'Analyse Plan de Gamme'!$BK43)</f>
        <v xml:space="preserve"> ... </v>
      </c>
      <c r="CW43" t="b">
        <f>ISNA(MATCH(CV43,CV$1:CV42,0))</f>
        <v>0</v>
      </c>
      <c r="CX43" t="e">
        <f t="shared" ca="1" si="479"/>
        <v>#N/A</v>
      </c>
      <c r="CY43" t="e">
        <f t="shared" ca="1" si="480"/>
        <v>#N/A</v>
      </c>
      <c r="CZ43" t="b">
        <f t="shared" ca="1" si="481"/>
        <v>0</v>
      </c>
      <c r="DA43" t="str">
        <f t="shared" ca="1" si="482"/>
        <v>ÿ</v>
      </c>
      <c r="DB43">
        <f t="shared" ca="1" si="483"/>
        <v>1048576</v>
      </c>
      <c r="DC43" t="e">
        <f t="shared" ca="1" si="484"/>
        <v>#N/A</v>
      </c>
      <c r="DD43" s="4" t="str">
        <f t="shared" ca="1" si="485"/>
        <v/>
      </c>
      <c r="DF43" s="6" t="str">
        <f>IF('Analyse Plan de Gamme'!$BL43=0,N_D,'Analyse Plan de Gamme'!$BL43)</f>
        <v xml:space="preserve"> ... </v>
      </c>
      <c r="DG43" t="b">
        <f>ISNA(MATCH(DF43,DF$1:DF42,0))</f>
        <v>0</v>
      </c>
      <c r="DH43" t="e">
        <f t="shared" ca="1" si="486"/>
        <v>#N/A</v>
      </c>
      <c r="DI43" t="e">
        <f t="shared" ca="1" si="487"/>
        <v>#N/A</v>
      </c>
      <c r="DJ43" t="b">
        <f t="shared" ca="1" si="488"/>
        <v>0</v>
      </c>
      <c r="DK43" t="str">
        <f t="shared" ca="1" si="489"/>
        <v>ÿ</v>
      </c>
      <c r="DL43">
        <f t="shared" ca="1" si="490"/>
        <v>1048576</v>
      </c>
      <c r="DM43" t="e">
        <f t="shared" ca="1" si="491"/>
        <v>#N/A</v>
      </c>
      <c r="DN43" s="4" t="str">
        <f t="shared" ca="1" si="492"/>
        <v/>
      </c>
      <c r="DP43" s="43">
        <f>'Analyse Plan de Gamme'!$BM43</f>
        <v>0</v>
      </c>
      <c r="DQ43" t="b">
        <f>ISNA(MATCH(DP43,DP$1:DP42,0))</f>
        <v>0</v>
      </c>
      <c r="DR43" t="e">
        <f t="shared" ca="1" si="493"/>
        <v>#N/A</v>
      </c>
      <c r="DS43" t="e">
        <f t="shared" ca="1" si="494"/>
        <v>#N/A</v>
      </c>
      <c r="DT43" t="b">
        <f t="shared" ca="1" si="495"/>
        <v>0</v>
      </c>
      <c r="DU43" t="str">
        <f t="shared" ca="1" si="496"/>
        <v>ÿ</v>
      </c>
      <c r="DV43">
        <f t="shared" ca="1" si="497"/>
        <v>1048576</v>
      </c>
      <c r="DW43" t="e">
        <f t="shared" ca="1" si="498"/>
        <v>#N/A</v>
      </c>
      <c r="DX43" s="4" t="str">
        <f t="shared" ca="1" si="499"/>
        <v/>
      </c>
      <c r="DZ43" s="6" t="str">
        <f>IF('Analyse Plan de Gamme'!$BO43=0,N_D,'Analyse Plan de Gamme'!$BO43)</f>
        <v xml:space="preserve"> ... </v>
      </c>
      <c r="EA43" t="b">
        <f>ISNA(MATCH(DZ43,DZ$1:DZ42,0))</f>
        <v>0</v>
      </c>
      <c r="EB43" t="e">
        <f t="shared" ca="1" si="500"/>
        <v>#N/A</v>
      </c>
      <c r="EC43" t="e">
        <f t="shared" ca="1" si="501"/>
        <v>#N/A</v>
      </c>
      <c r="ED43" t="b">
        <f t="shared" ca="1" si="502"/>
        <v>0</v>
      </c>
      <c r="EE43" t="str">
        <f t="shared" ca="1" si="503"/>
        <v>ÿ</v>
      </c>
      <c r="EF43">
        <f t="shared" ca="1" si="504"/>
        <v>1048576</v>
      </c>
      <c r="EG43" t="e">
        <f t="shared" ca="1" si="505"/>
        <v>#N/A</v>
      </c>
      <c r="EH43" s="4" t="str">
        <f t="shared" ca="1" si="506"/>
        <v/>
      </c>
      <c r="EJ43" s="6" t="str">
        <f>IF('Analyse Plan de Gamme'!$BP43=0,N_D,'Analyse Plan de Gamme'!$BP43)</f>
        <v xml:space="preserve"> ... </v>
      </c>
      <c r="EK43" t="b">
        <f>ISNA(MATCH(EJ43,EJ$1:EJ42,0))</f>
        <v>0</v>
      </c>
      <c r="EL43" t="e">
        <f t="shared" ca="1" si="507"/>
        <v>#N/A</v>
      </c>
      <c r="EM43" t="e">
        <f t="shared" ca="1" si="508"/>
        <v>#N/A</v>
      </c>
      <c r="EN43" t="b">
        <f t="shared" ca="1" si="509"/>
        <v>0</v>
      </c>
      <c r="EO43" t="str">
        <f t="shared" ca="1" si="510"/>
        <v>ÿ</v>
      </c>
      <c r="EP43">
        <f t="shared" ca="1" si="511"/>
        <v>1048576</v>
      </c>
      <c r="EQ43" t="e">
        <f t="shared" ca="1" si="512"/>
        <v>#N/A</v>
      </c>
      <c r="ER43" s="4" t="str">
        <f t="shared" ca="1" si="513"/>
        <v/>
      </c>
      <c r="ET43" s="6" t="str">
        <f>IF('Analyse Plan de Gamme'!$BQ43=0,N_D,'Analyse Plan de Gamme'!$BQ43)</f>
        <v xml:space="preserve"> ... </v>
      </c>
      <c r="EU43" t="b">
        <f>ISNA(MATCH(ET43,ET$1:ET42,0))</f>
        <v>0</v>
      </c>
      <c r="EV43" t="e">
        <f t="shared" ca="1" si="514"/>
        <v>#N/A</v>
      </c>
      <c r="EW43" t="e">
        <f t="shared" ca="1" si="515"/>
        <v>#N/A</v>
      </c>
      <c r="EX43" t="b">
        <f t="shared" ca="1" si="516"/>
        <v>0</v>
      </c>
      <c r="EY43" t="str">
        <f t="shared" ca="1" si="517"/>
        <v>ÿ</v>
      </c>
      <c r="EZ43">
        <f t="shared" ca="1" si="518"/>
        <v>1048576</v>
      </c>
      <c r="FA43" t="e">
        <f t="shared" ca="1" si="519"/>
        <v>#N/A</v>
      </c>
      <c r="FB43" s="4" t="str">
        <f t="shared" ca="1" si="520"/>
        <v/>
      </c>
      <c r="FD43" s="6" t="str">
        <f>IF('Analyse Plan de Gamme'!$BR43=0,N_D,'Analyse Plan de Gamme'!$BR43)</f>
        <v xml:space="preserve"> ... </v>
      </c>
      <c r="FE43" t="b">
        <f>ISNA(MATCH(FD43,FD$1:FD42,0))</f>
        <v>0</v>
      </c>
      <c r="FF43" t="e">
        <f t="shared" ca="1" si="521"/>
        <v>#N/A</v>
      </c>
      <c r="FG43" t="e">
        <f t="shared" ca="1" si="522"/>
        <v>#N/A</v>
      </c>
      <c r="FH43" t="b">
        <f t="shared" ca="1" si="523"/>
        <v>0</v>
      </c>
      <c r="FI43" t="str">
        <f t="shared" ca="1" si="524"/>
        <v>ÿ</v>
      </c>
      <c r="FJ43">
        <f t="shared" ca="1" si="525"/>
        <v>1048576</v>
      </c>
      <c r="FK43" t="e">
        <f t="shared" ca="1" si="526"/>
        <v>#N/A</v>
      </c>
      <c r="FL43" s="4" t="str">
        <f t="shared" ca="1" si="527"/>
        <v/>
      </c>
      <c r="FN43" s="6" t="str">
        <f>IF('Analyse Plan de Gamme'!$BT43=0,N_D,'Analyse Plan de Gamme'!$BT43)</f>
        <v xml:space="preserve"> ... </v>
      </c>
      <c r="FO43" t="b">
        <f>ISNA(MATCH(FN43,FN$1:FN42,0))</f>
        <v>0</v>
      </c>
      <c r="FP43" t="e">
        <f t="shared" ca="1" si="528"/>
        <v>#N/A</v>
      </c>
      <c r="FQ43" t="e">
        <f t="shared" ca="1" si="529"/>
        <v>#N/A</v>
      </c>
      <c r="FR43" t="b">
        <f t="shared" ca="1" si="530"/>
        <v>0</v>
      </c>
      <c r="FS43" t="str">
        <f t="shared" ca="1" si="531"/>
        <v>ÿ</v>
      </c>
      <c r="FT43">
        <f t="shared" ca="1" si="532"/>
        <v>1048576</v>
      </c>
      <c r="FU43" t="e">
        <f t="shared" ca="1" si="533"/>
        <v>#N/A</v>
      </c>
      <c r="FV43" s="4" t="str">
        <f t="shared" ca="1" si="534"/>
        <v/>
      </c>
      <c r="FX43" s="6" t="str">
        <f>IF('Analyse Plan de Gamme'!$BU43=0,N_D,'Analyse Plan de Gamme'!$BU43)</f>
        <v xml:space="preserve"> ... </v>
      </c>
      <c r="FY43" t="b">
        <f>ISNA(MATCH(FX43,FX$1:FX42,0))</f>
        <v>0</v>
      </c>
      <c r="FZ43" t="e">
        <f t="shared" ca="1" si="535"/>
        <v>#N/A</v>
      </c>
      <c r="GA43" t="e">
        <f t="shared" ca="1" si="536"/>
        <v>#N/A</v>
      </c>
      <c r="GB43" t="b">
        <f t="shared" ca="1" si="537"/>
        <v>0</v>
      </c>
      <c r="GC43" t="str">
        <f t="shared" ca="1" si="538"/>
        <v>ÿ</v>
      </c>
      <c r="GD43">
        <f t="shared" ca="1" si="539"/>
        <v>1048576</v>
      </c>
      <c r="GE43" t="e">
        <f t="shared" ca="1" si="540"/>
        <v>#N/A</v>
      </c>
      <c r="GF43" s="4" t="str">
        <f t="shared" ca="1" si="541"/>
        <v/>
      </c>
      <c r="GH43" s="6" t="str">
        <f>IF('Analyse Plan de Gamme'!$BW43=0,N_D,'Analyse Plan de Gamme'!$BW43)</f>
        <v xml:space="preserve"> ... </v>
      </c>
      <c r="GI43" t="b">
        <f>ISNA(MATCH(GH43,GH$1:GH42,0))</f>
        <v>0</v>
      </c>
      <c r="GJ43" t="e">
        <f t="shared" ca="1" si="542"/>
        <v>#N/A</v>
      </c>
      <c r="GK43" t="e">
        <f t="shared" ca="1" si="543"/>
        <v>#N/A</v>
      </c>
      <c r="GL43" t="b">
        <f t="shared" ca="1" si="544"/>
        <v>0</v>
      </c>
      <c r="GM43" t="str">
        <f t="shared" ca="1" si="545"/>
        <v>ÿ</v>
      </c>
      <c r="GN43">
        <f t="shared" ca="1" si="546"/>
        <v>1048576</v>
      </c>
      <c r="GO43" t="e">
        <f t="shared" ca="1" si="547"/>
        <v>#N/A</v>
      </c>
      <c r="GP43" s="4" t="str">
        <f t="shared" ca="1" si="548"/>
        <v/>
      </c>
      <c r="GR43" s="6" t="str">
        <f>IF('Analyse Plan de Gamme'!$BX43=0,N_D,'Analyse Plan de Gamme'!$BX43)</f>
        <v xml:space="preserve"> ... </v>
      </c>
      <c r="GS43" t="b">
        <f>ISNA(MATCH(GR43,GR$1:GR42,0))</f>
        <v>0</v>
      </c>
      <c r="GT43" t="e">
        <f t="shared" ca="1" si="549"/>
        <v>#N/A</v>
      </c>
      <c r="GU43" t="e">
        <f t="shared" ca="1" si="550"/>
        <v>#N/A</v>
      </c>
      <c r="GV43" t="b">
        <f t="shared" ca="1" si="551"/>
        <v>0</v>
      </c>
      <c r="GW43" t="str">
        <f t="shared" ca="1" si="552"/>
        <v>ÿ</v>
      </c>
      <c r="GX43">
        <f t="shared" ca="1" si="553"/>
        <v>1048576</v>
      </c>
      <c r="GY43" t="e">
        <f t="shared" ca="1" si="554"/>
        <v>#N/A</v>
      </c>
      <c r="GZ43" s="4" t="str">
        <f t="shared" ca="1" si="555"/>
        <v/>
      </c>
      <c r="HG43" s="44">
        <f>'Analyse Plan de Gamme'!$K43</f>
        <v>0</v>
      </c>
      <c r="HH43" s="44">
        <f>'Analyse Plan de Gamme'!$L43</f>
        <v>0</v>
      </c>
      <c r="HI43" s="50">
        <f t="shared" si="395"/>
        <v>1.6500000000000008</v>
      </c>
      <c r="HK43" t="b">
        <f>ABS('Analyse Plan de Gamme'!$C43)&gt;1</f>
        <v>0</v>
      </c>
      <c r="HL43" s="43">
        <f t="shared" ca="1" si="192"/>
        <v>4.3E-3</v>
      </c>
      <c r="HM43" t="b">
        <f ca="1">AND(ISNA(MATCH(HL43,HL$1:HL42,0)),HL43&gt;1,$HK43)</f>
        <v>0</v>
      </c>
      <c r="HN43" t="e">
        <f t="shared" ca="1" si="556"/>
        <v>#N/A</v>
      </c>
      <c r="HO43" t="e">
        <f t="shared" ca="1" si="557"/>
        <v>#N/A</v>
      </c>
      <c r="HP43" t="b">
        <f t="shared" ca="1" si="558"/>
        <v>0</v>
      </c>
      <c r="HQ43" t="str">
        <f t="shared" ca="1" si="559"/>
        <v>ÿ</v>
      </c>
      <c r="HR43">
        <f t="shared" ca="1" si="560"/>
        <v>1048576</v>
      </c>
      <c r="HS43" t="e">
        <f t="shared" ca="1" si="561"/>
        <v>#N/A</v>
      </c>
      <c r="HT43" s="4" t="str">
        <f t="shared" ca="1" si="562"/>
        <v/>
      </c>
      <c r="HU43">
        <f ca="1">SUM($HT$10:$HT43)</f>
        <v>3926000.0154999997</v>
      </c>
      <c r="HV43" s="45">
        <f t="shared" ca="1" si="196"/>
        <v>1</v>
      </c>
      <c r="HW43" t="b">
        <f t="shared" ca="1" si="396"/>
        <v>0</v>
      </c>
      <c r="HX43" t="b">
        <f t="shared" ca="1" si="197"/>
        <v>0</v>
      </c>
      <c r="ID43" s="60" t="b">
        <f>IF($HK43,'Analyse Plan de Gamme'!$K43)</f>
        <v>0</v>
      </c>
      <c r="IE43" t="b">
        <f>IF($HK43,'Analyse Plan de Gamme'!$L43)</f>
        <v>0</v>
      </c>
      <c r="IF43" s="52" t="b">
        <f t="shared" si="563"/>
        <v>0</v>
      </c>
      <c r="IG43" t="b">
        <f>ISNA(MATCH(IF43,IF$1:IF42,0))</f>
        <v>0</v>
      </c>
      <c r="IH43" t="e">
        <f t="shared" ca="1" si="564"/>
        <v>#N/A</v>
      </c>
      <c r="II43" t="e">
        <f t="shared" ca="1" si="565"/>
        <v>#N/A</v>
      </c>
      <c r="IJ43" t="b">
        <f t="shared" ca="1" si="566"/>
        <v>0</v>
      </c>
      <c r="IK43" t="str">
        <f t="shared" ca="1" si="567"/>
        <v>ÿ</v>
      </c>
      <c r="IL43">
        <f t="shared" ca="1" si="568"/>
        <v>0</v>
      </c>
      <c r="IM43">
        <f t="shared" ca="1" si="569"/>
        <v>0</v>
      </c>
      <c r="IN43" s="54">
        <f t="shared" ca="1" si="570"/>
        <v>4.3E-3</v>
      </c>
      <c r="IO43">
        <f t="shared" ca="1" si="571"/>
        <v>1048576</v>
      </c>
      <c r="IP43" t="e">
        <f t="shared" ca="1" si="572"/>
        <v>#N/A</v>
      </c>
      <c r="IQ43" t="str">
        <f t="shared" ca="1" si="573"/>
        <v/>
      </c>
      <c r="IR43" t="str">
        <f t="shared" ca="1" si="574"/>
        <v/>
      </c>
      <c r="IZ43" s="52" t="b">
        <f t="shared" si="575"/>
        <v>0</v>
      </c>
      <c r="JA43" t="b">
        <f>ISNA(MATCH(IZ43,IZ$1:IZ42,0))</f>
        <v>0</v>
      </c>
      <c r="JB43" t="e">
        <f t="shared" ca="1" si="576"/>
        <v>#N/A</v>
      </c>
      <c r="JC43" t="e">
        <f t="shared" ca="1" si="577"/>
        <v>#N/A</v>
      </c>
      <c r="JD43" t="b">
        <f t="shared" ca="1" si="578"/>
        <v>0</v>
      </c>
      <c r="JE43" t="str">
        <f t="shared" ca="1" si="579"/>
        <v>ÿ</v>
      </c>
      <c r="JF43">
        <f t="shared" ca="1" si="580"/>
        <v>0</v>
      </c>
      <c r="JG43">
        <f t="shared" ca="1" si="581"/>
        <v>0</v>
      </c>
      <c r="JH43" s="54">
        <f t="shared" ca="1" si="582"/>
        <v>4.3E-3</v>
      </c>
      <c r="JI43">
        <f t="shared" ca="1" si="583"/>
        <v>1048576</v>
      </c>
      <c r="JJ43" t="e">
        <f t="shared" ca="1" si="584"/>
        <v>#N/A</v>
      </c>
      <c r="JK43" t="str">
        <f t="shared" ca="1" si="585"/>
        <v/>
      </c>
      <c r="JL43" t="str">
        <f t="shared" ca="1" si="586"/>
        <v/>
      </c>
      <c r="JT43" s="52" t="b">
        <f t="shared" si="587"/>
        <v>0</v>
      </c>
      <c r="JU43" t="b">
        <f>ISNA(MATCH(JT43,JT$1:JT42,0))</f>
        <v>0</v>
      </c>
      <c r="JV43" t="e">
        <f t="shared" ca="1" si="588"/>
        <v>#N/A</v>
      </c>
      <c r="JW43" t="e">
        <f t="shared" ca="1" si="589"/>
        <v>#N/A</v>
      </c>
      <c r="JX43" t="b">
        <f t="shared" ca="1" si="590"/>
        <v>0</v>
      </c>
      <c r="JY43" t="str">
        <f t="shared" ca="1" si="591"/>
        <v>ÿ</v>
      </c>
      <c r="JZ43">
        <f t="shared" ca="1" si="592"/>
        <v>0</v>
      </c>
      <c r="KA43">
        <f t="shared" ca="1" si="593"/>
        <v>0</v>
      </c>
      <c r="KB43" s="54">
        <f t="shared" ca="1" si="594"/>
        <v>4.3E-3</v>
      </c>
      <c r="KC43">
        <f t="shared" ca="1" si="595"/>
        <v>1048576</v>
      </c>
      <c r="KD43" t="e">
        <f t="shared" ca="1" si="596"/>
        <v>#N/A</v>
      </c>
      <c r="KE43" t="str">
        <f t="shared" ca="1" si="597"/>
        <v/>
      </c>
      <c r="KF43" t="str">
        <f t="shared" ca="1" si="598"/>
        <v/>
      </c>
      <c r="KN43" s="52" t="b">
        <f t="shared" si="599"/>
        <v>0</v>
      </c>
      <c r="KO43" t="b">
        <f>ISNA(MATCH(KN43,KN$1:KN42,0))</f>
        <v>0</v>
      </c>
      <c r="KP43" t="e">
        <f t="shared" ca="1" si="600"/>
        <v>#N/A</v>
      </c>
      <c r="KQ43" t="e">
        <f t="shared" ca="1" si="601"/>
        <v>#N/A</v>
      </c>
      <c r="KR43" t="b">
        <f t="shared" ca="1" si="602"/>
        <v>0</v>
      </c>
      <c r="KS43" t="str">
        <f t="shared" ca="1" si="603"/>
        <v>ÿ</v>
      </c>
      <c r="KT43">
        <f t="shared" ca="1" si="604"/>
        <v>0</v>
      </c>
      <c r="KU43">
        <f t="shared" ca="1" si="605"/>
        <v>0</v>
      </c>
      <c r="KV43" s="54">
        <f t="shared" ca="1" si="606"/>
        <v>4.3E-3</v>
      </c>
      <c r="KW43">
        <f t="shared" ca="1" si="607"/>
        <v>1048576</v>
      </c>
      <c r="KX43" t="e">
        <f t="shared" ca="1" si="608"/>
        <v>#N/A</v>
      </c>
      <c r="KY43" t="str">
        <f t="shared" ca="1" si="609"/>
        <v/>
      </c>
      <c r="KZ43" t="str">
        <f t="shared" ca="1" si="610"/>
        <v/>
      </c>
      <c r="LH43" s="52" t="b">
        <f t="shared" si="219"/>
        <v>0</v>
      </c>
      <c r="LI43" t="b">
        <f>ISNA(MATCH(LH43,LH$1:LH42,0))</f>
        <v>0</v>
      </c>
      <c r="LJ43" t="e">
        <f t="shared" ca="1" si="220"/>
        <v>#N/A</v>
      </c>
      <c r="LK43" t="e">
        <f t="shared" ca="1" si="221"/>
        <v>#N/A</v>
      </c>
      <c r="LL43" t="b">
        <f t="shared" ca="1" si="222"/>
        <v>0</v>
      </c>
      <c r="LM43" t="str">
        <f t="shared" ca="1" si="223"/>
        <v>ÿ</v>
      </c>
      <c r="LN43">
        <f t="shared" ca="1" si="224"/>
        <v>0</v>
      </c>
      <c r="LO43">
        <f t="shared" ca="1" si="225"/>
        <v>0</v>
      </c>
      <c r="LP43" s="54">
        <f t="shared" ca="1" si="226"/>
        <v>4.3E-3</v>
      </c>
      <c r="LQ43">
        <f t="shared" ca="1" si="227"/>
        <v>1048576</v>
      </c>
      <c r="LR43" t="e">
        <f t="shared" ca="1" si="228"/>
        <v>#N/A</v>
      </c>
      <c r="LS43" t="str">
        <f t="shared" ca="1" si="611"/>
        <v/>
      </c>
      <c r="LT43" t="str">
        <f t="shared" ca="1" si="230"/>
        <v/>
      </c>
      <c r="MB43" s="52" t="b">
        <f t="shared" ref="MB43:MB74" si="627">IF($HK43,BH43)</f>
        <v>0</v>
      </c>
      <c r="MC43" t="b">
        <f>ISNA(MATCH(MB43,MB$1:MB42,0))</f>
        <v>0</v>
      </c>
      <c r="MD43" t="e">
        <f t="shared" ca="1" si="231"/>
        <v>#N/A</v>
      </c>
      <c r="ME43" t="e">
        <f t="shared" ca="1" si="232"/>
        <v>#N/A</v>
      </c>
      <c r="MF43" t="b">
        <f t="shared" ca="1" si="233"/>
        <v>0</v>
      </c>
      <c r="MG43" t="str">
        <f t="shared" ca="1" si="234"/>
        <v>ÿ</v>
      </c>
      <c r="MH43">
        <f t="shared" ca="1" si="235"/>
        <v>0</v>
      </c>
      <c r="MI43">
        <f t="shared" ca="1" si="236"/>
        <v>0</v>
      </c>
      <c r="MJ43" s="54">
        <f t="shared" ca="1" si="237"/>
        <v>4.3E-3</v>
      </c>
      <c r="MK43">
        <f t="shared" ca="1" si="238"/>
        <v>1048576</v>
      </c>
      <c r="ML43" t="e">
        <f t="shared" ca="1" si="239"/>
        <v>#N/A</v>
      </c>
      <c r="MM43" t="str">
        <f t="shared" ca="1" si="612"/>
        <v/>
      </c>
      <c r="MN43" t="str">
        <f t="shared" ca="1" si="241"/>
        <v/>
      </c>
      <c r="MV43" s="52" t="b">
        <f t="shared" ref="MV43:MV74" si="628">IF($HK43,BR43)</f>
        <v>0</v>
      </c>
      <c r="MW43" t="b">
        <f>ISNA(MATCH(MV43,MV$1:MV42,0))</f>
        <v>0</v>
      </c>
      <c r="MX43" t="e">
        <f t="shared" ca="1" si="242"/>
        <v>#N/A</v>
      </c>
      <c r="MY43" t="e">
        <f t="shared" ca="1" si="243"/>
        <v>#N/A</v>
      </c>
      <c r="MZ43" t="b">
        <f t="shared" ca="1" si="244"/>
        <v>0</v>
      </c>
      <c r="NA43" t="str">
        <f t="shared" ca="1" si="245"/>
        <v>ÿ</v>
      </c>
      <c r="NB43">
        <f t="shared" ca="1" si="246"/>
        <v>0</v>
      </c>
      <c r="NC43">
        <f t="shared" ca="1" si="247"/>
        <v>0</v>
      </c>
      <c r="ND43" s="54">
        <f t="shared" ca="1" si="248"/>
        <v>4.3E-3</v>
      </c>
      <c r="NE43">
        <f t="shared" ca="1" si="249"/>
        <v>1048576</v>
      </c>
      <c r="NF43" t="e">
        <f t="shared" ca="1" si="250"/>
        <v>#N/A</v>
      </c>
      <c r="NG43" t="str">
        <f t="shared" ca="1" si="613"/>
        <v/>
      </c>
      <c r="NH43" t="str">
        <f t="shared" ca="1" si="252"/>
        <v/>
      </c>
      <c r="NP43" s="52" t="b">
        <f t="shared" ref="NP43:NP74" si="629">IF($HK43,CB43)</f>
        <v>0</v>
      </c>
      <c r="NQ43" t="b">
        <f>ISNA(MATCH(NP43,NP$1:NP42,0))</f>
        <v>0</v>
      </c>
      <c r="NR43" t="e">
        <f t="shared" ca="1" si="253"/>
        <v>#N/A</v>
      </c>
      <c r="NS43" t="e">
        <f t="shared" ca="1" si="254"/>
        <v>#N/A</v>
      </c>
      <c r="NT43" t="b">
        <f t="shared" ca="1" si="255"/>
        <v>0</v>
      </c>
      <c r="NU43" t="str">
        <f t="shared" ca="1" si="256"/>
        <v>ÿ</v>
      </c>
      <c r="NV43">
        <f t="shared" ca="1" si="257"/>
        <v>0</v>
      </c>
      <c r="NW43">
        <f t="shared" ca="1" si="258"/>
        <v>0</v>
      </c>
      <c r="NX43" s="54">
        <f t="shared" ca="1" si="259"/>
        <v>4.3E-3</v>
      </c>
      <c r="NY43">
        <f t="shared" ca="1" si="260"/>
        <v>1048576</v>
      </c>
      <c r="NZ43" t="e">
        <f t="shared" ca="1" si="261"/>
        <v>#N/A</v>
      </c>
      <c r="OA43" t="str">
        <f t="shared" ca="1" si="614"/>
        <v/>
      </c>
      <c r="OB43" t="str">
        <f t="shared" ca="1" si="263"/>
        <v/>
      </c>
      <c r="OJ43" s="52" t="b">
        <f t="shared" ref="OJ43:OJ74" si="630">IF($HK43,CL43)</f>
        <v>0</v>
      </c>
      <c r="OK43" t="b">
        <f>ISNA(MATCH(OJ43,OJ$1:OJ42,0))</f>
        <v>0</v>
      </c>
      <c r="OL43" t="e">
        <f t="shared" ca="1" si="264"/>
        <v>#N/A</v>
      </c>
      <c r="OM43" t="e">
        <f t="shared" ca="1" si="265"/>
        <v>#N/A</v>
      </c>
      <c r="ON43" t="b">
        <f t="shared" ca="1" si="266"/>
        <v>0</v>
      </c>
      <c r="OO43" t="str">
        <f t="shared" ca="1" si="267"/>
        <v>ÿ</v>
      </c>
      <c r="OP43">
        <f t="shared" ca="1" si="268"/>
        <v>0</v>
      </c>
      <c r="OQ43">
        <f t="shared" ca="1" si="269"/>
        <v>0</v>
      </c>
      <c r="OR43" s="54">
        <f t="shared" ca="1" si="270"/>
        <v>4.3E-3</v>
      </c>
      <c r="OS43">
        <f t="shared" ca="1" si="271"/>
        <v>1048576</v>
      </c>
      <c r="OT43" t="e">
        <f t="shared" ca="1" si="272"/>
        <v>#N/A</v>
      </c>
      <c r="OU43" t="str">
        <f t="shared" ca="1" si="615"/>
        <v/>
      </c>
      <c r="OV43" t="str">
        <f t="shared" ca="1" si="274"/>
        <v/>
      </c>
      <c r="PD43" s="52" t="b">
        <f t="shared" ref="PD43:PD74" si="631">IF($HK43,CV43)</f>
        <v>0</v>
      </c>
      <c r="PE43" t="b">
        <f>ISNA(MATCH(PD43,PD$1:PD42,0))</f>
        <v>0</v>
      </c>
      <c r="PF43" t="e">
        <f t="shared" ca="1" si="275"/>
        <v>#N/A</v>
      </c>
      <c r="PG43" t="e">
        <f t="shared" ca="1" si="276"/>
        <v>#N/A</v>
      </c>
      <c r="PH43" t="b">
        <f t="shared" ca="1" si="277"/>
        <v>0</v>
      </c>
      <c r="PI43" t="str">
        <f t="shared" ca="1" si="278"/>
        <v>ÿ</v>
      </c>
      <c r="PJ43">
        <f t="shared" ca="1" si="279"/>
        <v>0</v>
      </c>
      <c r="PK43">
        <f t="shared" ca="1" si="280"/>
        <v>0</v>
      </c>
      <c r="PL43" s="54">
        <f t="shared" ca="1" si="281"/>
        <v>4.3E-3</v>
      </c>
      <c r="PM43">
        <f t="shared" ca="1" si="282"/>
        <v>1048576</v>
      </c>
      <c r="PN43" t="e">
        <f t="shared" ca="1" si="283"/>
        <v>#N/A</v>
      </c>
      <c r="PO43" t="str">
        <f t="shared" ca="1" si="616"/>
        <v/>
      </c>
      <c r="PP43" t="str">
        <f t="shared" ca="1" si="285"/>
        <v/>
      </c>
      <c r="PX43" s="52" t="b">
        <f t="shared" ref="PX43:PX74" si="632">IF($HK43,DF43)</f>
        <v>0</v>
      </c>
      <c r="PY43" t="b">
        <f>ISNA(MATCH(PX43,PX$1:PX42,0))</f>
        <v>0</v>
      </c>
      <c r="PZ43" t="e">
        <f t="shared" ca="1" si="286"/>
        <v>#N/A</v>
      </c>
      <c r="QA43" t="e">
        <f t="shared" ca="1" si="287"/>
        <v>#N/A</v>
      </c>
      <c r="QB43" t="b">
        <f t="shared" ca="1" si="288"/>
        <v>0</v>
      </c>
      <c r="QC43" t="str">
        <f t="shared" ca="1" si="289"/>
        <v>ÿ</v>
      </c>
      <c r="QD43">
        <f t="shared" ca="1" si="290"/>
        <v>0</v>
      </c>
      <c r="QE43">
        <f t="shared" ca="1" si="291"/>
        <v>0</v>
      </c>
      <c r="QF43" s="54">
        <f t="shared" ca="1" si="292"/>
        <v>4.3E-3</v>
      </c>
      <c r="QG43">
        <f t="shared" ca="1" si="293"/>
        <v>1048576</v>
      </c>
      <c r="QH43" t="e">
        <f t="shared" ca="1" si="294"/>
        <v>#N/A</v>
      </c>
      <c r="QI43" t="str">
        <f t="shared" ca="1" si="617"/>
        <v/>
      </c>
      <c r="QJ43" t="str">
        <f t="shared" ca="1" si="296"/>
        <v/>
      </c>
      <c r="QR43" s="52" t="b">
        <f t="shared" ref="QR43:QR74" si="633">IF($HK43,DP43)</f>
        <v>0</v>
      </c>
      <c r="QS43" t="b">
        <f>ISNA(MATCH(QR43,QR$1:QR42,0))</f>
        <v>0</v>
      </c>
      <c r="QT43" t="e">
        <f t="shared" ca="1" si="297"/>
        <v>#N/A</v>
      </c>
      <c r="QU43" t="e">
        <f t="shared" ca="1" si="298"/>
        <v>#N/A</v>
      </c>
      <c r="QV43" t="b">
        <f t="shared" ca="1" si="299"/>
        <v>0</v>
      </c>
      <c r="QW43" t="str">
        <f t="shared" ca="1" si="300"/>
        <v>ÿ</v>
      </c>
      <c r="QX43">
        <f t="shared" ca="1" si="301"/>
        <v>0</v>
      </c>
      <c r="QY43">
        <f t="shared" ca="1" si="302"/>
        <v>0</v>
      </c>
      <c r="QZ43" s="54">
        <f t="shared" ca="1" si="303"/>
        <v>4.3E-3</v>
      </c>
      <c r="RA43">
        <f t="shared" ca="1" si="304"/>
        <v>1048576</v>
      </c>
      <c r="RB43" t="e">
        <f t="shared" ca="1" si="305"/>
        <v>#N/A</v>
      </c>
      <c r="RC43" t="str">
        <f t="shared" ca="1" si="618"/>
        <v/>
      </c>
      <c r="RD43" t="str">
        <f t="shared" ca="1" si="307"/>
        <v/>
      </c>
      <c r="RL43" s="52" t="b">
        <f t="shared" ref="RL43:RL74" si="634">IF($HK43,DZ43)</f>
        <v>0</v>
      </c>
      <c r="RM43" t="b">
        <f>ISNA(MATCH(RL43,RL$1:RL42,0))</f>
        <v>0</v>
      </c>
      <c r="RN43" t="e">
        <f t="shared" ca="1" si="308"/>
        <v>#N/A</v>
      </c>
      <c r="RO43" t="e">
        <f t="shared" ca="1" si="309"/>
        <v>#N/A</v>
      </c>
      <c r="RP43" t="b">
        <f t="shared" ca="1" si="310"/>
        <v>0</v>
      </c>
      <c r="RQ43" t="str">
        <f t="shared" ca="1" si="311"/>
        <v>ÿ</v>
      </c>
      <c r="RR43">
        <f t="shared" ca="1" si="312"/>
        <v>0</v>
      </c>
      <c r="RS43">
        <f t="shared" ca="1" si="313"/>
        <v>0</v>
      </c>
      <c r="RT43" s="54">
        <f t="shared" ca="1" si="314"/>
        <v>4.3E-3</v>
      </c>
      <c r="RU43">
        <f t="shared" ca="1" si="315"/>
        <v>1048576</v>
      </c>
      <c r="RV43" t="e">
        <f t="shared" ca="1" si="316"/>
        <v>#N/A</v>
      </c>
      <c r="RW43" t="str">
        <f t="shared" ca="1" si="619"/>
        <v/>
      </c>
      <c r="RX43" t="str">
        <f t="shared" ca="1" si="318"/>
        <v/>
      </c>
      <c r="SF43" s="52" t="b">
        <f t="shared" ref="SF43:SF74" si="635">IF($HK43,EJ43)</f>
        <v>0</v>
      </c>
      <c r="SG43" t="b">
        <f>ISNA(MATCH(SF43,SF$1:SF42,0))</f>
        <v>0</v>
      </c>
      <c r="SH43" t="e">
        <f t="shared" ca="1" si="319"/>
        <v>#N/A</v>
      </c>
      <c r="SI43" t="e">
        <f t="shared" ca="1" si="320"/>
        <v>#N/A</v>
      </c>
      <c r="SJ43" t="b">
        <f t="shared" ca="1" si="321"/>
        <v>0</v>
      </c>
      <c r="SK43" t="str">
        <f t="shared" ca="1" si="322"/>
        <v>ÿ</v>
      </c>
      <c r="SL43">
        <f t="shared" ca="1" si="323"/>
        <v>0</v>
      </c>
      <c r="SM43">
        <f t="shared" ca="1" si="324"/>
        <v>0</v>
      </c>
      <c r="SN43" s="54">
        <f t="shared" ca="1" si="325"/>
        <v>4.3E-3</v>
      </c>
      <c r="SO43">
        <f t="shared" ca="1" si="326"/>
        <v>1048576</v>
      </c>
      <c r="SP43" t="e">
        <f t="shared" ca="1" si="327"/>
        <v>#N/A</v>
      </c>
      <c r="SQ43" t="str">
        <f t="shared" ca="1" si="620"/>
        <v/>
      </c>
      <c r="SR43" t="str">
        <f t="shared" ca="1" si="329"/>
        <v/>
      </c>
      <c r="SZ43" s="52" t="b">
        <f t="shared" ref="SZ43:SZ74" si="636">IF($HK43,ET43)</f>
        <v>0</v>
      </c>
      <c r="TA43" t="b">
        <f>ISNA(MATCH(SZ43,SZ$1:SZ42,0))</f>
        <v>0</v>
      </c>
      <c r="TB43" t="e">
        <f t="shared" ca="1" si="330"/>
        <v>#N/A</v>
      </c>
      <c r="TC43" t="e">
        <f t="shared" ca="1" si="331"/>
        <v>#N/A</v>
      </c>
      <c r="TD43" t="b">
        <f t="shared" ca="1" si="332"/>
        <v>0</v>
      </c>
      <c r="TE43" t="str">
        <f t="shared" ca="1" si="333"/>
        <v>ÿ</v>
      </c>
      <c r="TF43">
        <f t="shared" ca="1" si="334"/>
        <v>0</v>
      </c>
      <c r="TG43">
        <f t="shared" ca="1" si="335"/>
        <v>0</v>
      </c>
      <c r="TH43" s="54">
        <f t="shared" ca="1" si="336"/>
        <v>4.3E-3</v>
      </c>
      <c r="TI43">
        <f t="shared" ca="1" si="337"/>
        <v>1048576</v>
      </c>
      <c r="TJ43" t="e">
        <f t="shared" ca="1" si="338"/>
        <v>#N/A</v>
      </c>
      <c r="TK43" t="str">
        <f t="shared" ca="1" si="621"/>
        <v/>
      </c>
      <c r="TL43" t="str">
        <f t="shared" ca="1" si="340"/>
        <v/>
      </c>
      <c r="TT43" s="52" t="b">
        <f t="shared" ref="TT43:TT74" si="637">IF($HK43,FD43)</f>
        <v>0</v>
      </c>
      <c r="TU43" t="b">
        <f>ISNA(MATCH(TT43,TT$1:TT42,0))</f>
        <v>0</v>
      </c>
      <c r="TV43" t="e">
        <f t="shared" ca="1" si="341"/>
        <v>#N/A</v>
      </c>
      <c r="TW43" t="e">
        <f t="shared" ca="1" si="342"/>
        <v>#N/A</v>
      </c>
      <c r="TX43" t="b">
        <f t="shared" ca="1" si="343"/>
        <v>0</v>
      </c>
      <c r="TY43" t="str">
        <f t="shared" ca="1" si="344"/>
        <v>ÿ</v>
      </c>
      <c r="TZ43">
        <f t="shared" ca="1" si="345"/>
        <v>0</v>
      </c>
      <c r="UA43">
        <f t="shared" ca="1" si="346"/>
        <v>0</v>
      </c>
      <c r="UB43" s="54">
        <f t="shared" ca="1" si="347"/>
        <v>4.3E-3</v>
      </c>
      <c r="UC43">
        <f t="shared" ca="1" si="348"/>
        <v>1048576</v>
      </c>
      <c r="UD43" t="e">
        <f t="shared" ca="1" si="349"/>
        <v>#N/A</v>
      </c>
      <c r="UE43" t="str">
        <f t="shared" ca="1" si="622"/>
        <v/>
      </c>
      <c r="UF43" t="str">
        <f t="shared" ca="1" si="351"/>
        <v/>
      </c>
      <c r="UN43" s="52" t="b">
        <f t="shared" ref="UN43:UN74" si="638">IF($HK43,FN43)</f>
        <v>0</v>
      </c>
      <c r="UO43" t="b">
        <f>ISNA(MATCH(UN43,UN$1:UN42,0))</f>
        <v>0</v>
      </c>
      <c r="UP43" t="e">
        <f t="shared" ca="1" si="352"/>
        <v>#N/A</v>
      </c>
      <c r="UQ43" t="e">
        <f t="shared" ca="1" si="353"/>
        <v>#N/A</v>
      </c>
      <c r="UR43" t="b">
        <f t="shared" ca="1" si="354"/>
        <v>0</v>
      </c>
      <c r="US43" t="str">
        <f t="shared" ca="1" si="355"/>
        <v>ÿ</v>
      </c>
      <c r="UT43">
        <f t="shared" ca="1" si="356"/>
        <v>0</v>
      </c>
      <c r="UU43">
        <f t="shared" ca="1" si="357"/>
        <v>0</v>
      </c>
      <c r="UV43" s="54">
        <f t="shared" ca="1" si="358"/>
        <v>4.3E-3</v>
      </c>
      <c r="UW43">
        <f t="shared" ca="1" si="359"/>
        <v>1048576</v>
      </c>
      <c r="UX43" t="e">
        <f t="shared" ca="1" si="360"/>
        <v>#N/A</v>
      </c>
      <c r="UY43" t="str">
        <f t="shared" ca="1" si="623"/>
        <v/>
      </c>
      <c r="UZ43" t="str">
        <f t="shared" ca="1" si="362"/>
        <v/>
      </c>
      <c r="VH43" s="52" t="b">
        <f t="shared" ref="VH43:VH74" si="639">IF($HK43,FX43)</f>
        <v>0</v>
      </c>
      <c r="VI43" t="b">
        <f>ISNA(MATCH(VH43,VH$1:VH42,0))</f>
        <v>0</v>
      </c>
      <c r="VJ43" t="e">
        <f t="shared" ca="1" si="363"/>
        <v>#N/A</v>
      </c>
      <c r="VK43" t="e">
        <f t="shared" ca="1" si="364"/>
        <v>#N/A</v>
      </c>
      <c r="VL43" t="b">
        <f t="shared" ca="1" si="365"/>
        <v>0</v>
      </c>
      <c r="VM43" t="str">
        <f t="shared" ca="1" si="366"/>
        <v>ÿ</v>
      </c>
      <c r="VN43">
        <f t="shared" ca="1" si="367"/>
        <v>0</v>
      </c>
      <c r="VO43">
        <f t="shared" ca="1" si="368"/>
        <v>0</v>
      </c>
      <c r="VP43" s="54">
        <f t="shared" ca="1" si="369"/>
        <v>4.3E-3</v>
      </c>
      <c r="VQ43">
        <f t="shared" ca="1" si="370"/>
        <v>1048576</v>
      </c>
      <c r="VR43" t="e">
        <f t="shared" ca="1" si="371"/>
        <v>#N/A</v>
      </c>
      <c r="VS43" t="str">
        <f t="shared" ca="1" si="624"/>
        <v/>
      </c>
      <c r="VT43" t="str">
        <f t="shared" ca="1" si="373"/>
        <v/>
      </c>
      <c r="WB43" s="52" t="b">
        <f t="shared" ref="WB43:WB74" si="640">IF($HK43,GH43)</f>
        <v>0</v>
      </c>
      <c r="WC43" t="b">
        <f>ISNA(MATCH(WB43,WB$1:WB42,0))</f>
        <v>0</v>
      </c>
      <c r="WD43" t="e">
        <f t="shared" ca="1" si="374"/>
        <v>#N/A</v>
      </c>
      <c r="WE43" t="e">
        <f t="shared" ca="1" si="375"/>
        <v>#N/A</v>
      </c>
      <c r="WF43" t="b">
        <f t="shared" ca="1" si="376"/>
        <v>0</v>
      </c>
      <c r="WG43" t="str">
        <f t="shared" ca="1" si="377"/>
        <v>ÿ</v>
      </c>
      <c r="WH43">
        <f t="shared" ca="1" si="378"/>
        <v>0</v>
      </c>
      <c r="WI43">
        <f t="shared" ca="1" si="379"/>
        <v>0</v>
      </c>
      <c r="WJ43" s="54">
        <f t="shared" ca="1" si="380"/>
        <v>4.3E-3</v>
      </c>
      <c r="WK43">
        <f t="shared" ca="1" si="381"/>
        <v>1048576</v>
      </c>
      <c r="WL43" t="e">
        <f t="shared" ca="1" si="382"/>
        <v>#N/A</v>
      </c>
      <c r="WM43" t="str">
        <f t="shared" ca="1" si="625"/>
        <v/>
      </c>
      <c r="WN43" t="str">
        <f t="shared" ca="1" si="384"/>
        <v/>
      </c>
      <c r="WV43" s="52" t="b">
        <f t="shared" ref="WV43:WV74" si="641">IF($HK43,GR43)</f>
        <v>0</v>
      </c>
      <c r="WW43" t="b">
        <f>ISNA(MATCH(WV43,WV$1:WV42,0))</f>
        <v>0</v>
      </c>
      <c r="WX43" t="e">
        <f t="shared" ca="1" si="385"/>
        <v>#N/A</v>
      </c>
      <c r="WY43" t="e">
        <f t="shared" ca="1" si="386"/>
        <v>#N/A</v>
      </c>
      <c r="WZ43" t="b">
        <f t="shared" ca="1" si="387"/>
        <v>0</v>
      </c>
      <c r="XA43" t="str">
        <f t="shared" ca="1" si="388"/>
        <v>ÿ</v>
      </c>
      <c r="XB43">
        <f t="shared" ca="1" si="389"/>
        <v>0</v>
      </c>
      <c r="XC43">
        <f t="shared" ca="1" si="390"/>
        <v>0</v>
      </c>
      <c r="XD43" s="54">
        <f t="shared" ca="1" si="391"/>
        <v>4.3E-3</v>
      </c>
      <c r="XE43">
        <f t="shared" ca="1" si="392"/>
        <v>1048576</v>
      </c>
      <c r="XF43" t="e">
        <f t="shared" ca="1" si="393"/>
        <v>#N/A</v>
      </c>
      <c r="XG43" t="str">
        <f t="shared" ca="1" si="626"/>
        <v/>
      </c>
      <c r="XH43" t="str">
        <f t="shared" ca="1" si="169"/>
        <v/>
      </c>
    </row>
    <row r="44" spans="1:632" x14ac:dyDescent="0.3">
      <c r="A44">
        <f t="shared" ca="1" si="170"/>
        <v>34</v>
      </c>
      <c r="J44" s="6" t="str">
        <f>IF('Analyse Plan de Gamme'!$N44=0,N_D,'Analyse Plan de Gamme'!$N44)</f>
        <v xml:space="preserve"> ... </v>
      </c>
      <c r="K44" t="b">
        <f>ISNA(MATCH(J44,J$1:J43,0))</f>
        <v>0</v>
      </c>
      <c r="L44" t="e">
        <f t="shared" ca="1" si="416"/>
        <v>#N/A</v>
      </c>
      <c r="M44" t="e">
        <f t="shared" ca="1" si="417"/>
        <v>#N/A</v>
      </c>
      <c r="N44" t="b">
        <f t="shared" ca="1" si="418"/>
        <v>0</v>
      </c>
      <c r="O44" t="str">
        <f t="shared" ca="1" si="419"/>
        <v>ÿ</v>
      </c>
      <c r="P44">
        <f t="shared" ca="1" si="420"/>
        <v>1048576</v>
      </c>
      <c r="Q44" t="e">
        <f t="shared" ca="1" si="421"/>
        <v>#N/A</v>
      </c>
      <c r="R44" s="4" t="str">
        <f t="shared" ca="1" si="422"/>
        <v/>
      </c>
      <c r="T44" s="6" t="str">
        <f>IF('Analyse Plan de Gamme'!$P44=0,N_D,'Analyse Plan de Gamme'!$P44)</f>
        <v xml:space="preserve"> ... </v>
      </c>
      <c r="U44" t="b">
        <f>ISNA(MATCH(T44,T$1:T43,0))</f>
        <v>0</v>
      </c>
      <c r="V44" t="e">
        <f t="shared" ca="1" si="423"/>
        <v>#N/A</v>
      </c>
      <c r="W44" t="e">
        <f t="shared" ca="1" si="424"/>
        <v>#N/A</v>
      </c>
      <c r="X44" t="b">
        <f t="shared" ca="1" si="425"/>
        <v>0</v>
      </c>
      <c r="Y44" t="str">
        <f t="shared" ca="1" si="426"/>
        <v>ÿ</v>
      </c>
      <c r="Z44">
        <f t="shared" ca="1" si="427"/>
        <v>1048576</v>
      </c>
      <c r="AA44" t="e">
        <f t="shared" ca="1" si="428"/>
        <v>#N/A</v>
      </c>
      <c r="AB44" s="4" t="str">
        <f t="shared" ca="1" si="429"/>
        <v/>
      </c>
      <c r="AD44" s="6" t="str">
        <f>IF('Analyse Plan de Gamme'!$W44=0,N_D,'Analyse Plan de Gamme'!$W44)</f>
        <v xml:space="preserve"> ... </v>
      </c>
      <c r="AE44" t="b">
        <f>ISNA(MATCH(AD44,AD$1:AD43,0))</f>
        <v>0</v>
      </c>
      <c r="AF44" t="e">
        <f t="shared" ca="1" si="430"/>
        <v>#N/A</v>
      </c>
      <c r="AG44" t="e">
        <f t="shared" ca="1" si="431"/>
        <v>#N/A</v>
      </c>
      <c r="AH44" t="b">
        <f t="shared" ca="1" si="432"/>
        <v>0</v>
      </c>
      <c r="AI44" t="str">
        <f t="shared" ca="1" si="433"/>
        <v>ÿ</v>
      </c>
      <c r="AJ44">
        <f t="shared" ca="1" si="434"/>
        <v>1048576</v>
      </c>
      <c r="AK44" t="e">
        <f t="shared" ca="1" si="435"/>
        <v>#N/A</v>
      </c>
      <c r="AL44" s="4" t="str">
        <f t="shared" ca="1" si="436"/>
        <v/>
      </c>
      <c r="AN44" s="6" t="str">
        <f>IF('Analyse Plan de Gamme'!$AH44=0,N_D,'Analyse Plan de Gamme'!$AH44)</f>
        <v xml:space="preserve"> ... </v>
      </c>
      <c r="AO44" t="b">
        <f>ISNA(MATCH(AN44,AN$1:AN43,0))</f>
        <v>0</v>
      </c>
      <c r="AP44" t="e">
        <f t="shared" ca="1" si="437"/>
        <v>#N/A</v>
      </c>
      <c r="AQ44" t="e">
        <f t="shared" ca="1" si="438"/>
        <v>#N/A</v>
      </c>
      <c r="AR44" t="b">
        <f t="shared" ca="1" si="439"/>
        <v>0</v>
      </c>
      <c r="AS44" t="str">
        <f t="shared" ca="1" si="440"/>
        <v>ÿ</v>
      </c>
      <c r="AT44">
        <f t="shared" ca="1" si="441"/>
        <v>1048576</v>
      </c>
      <c r="AU44" t="e">
        <f t="shared" ca="1" si="442"/>
        <v>#N/A</v>
      </c>
      <c r="AV44" s="4" t="str">
        <f t="shared" ca="1" si="443"/>
        <v/>
      </c>
      <c r="AX44" s="6" t="str">
        <f>IF('Analyse Plan de Gamme'!$AT44=0,N_D,'Analyse Plan de Gamme'!$AT44)</f>
        <v xml:space="preserve"> ... </v>
      </c>
      <c r="AY44" t="b">
        <f>ISNA(MATCH(AX44,AX$1:AX43,0))</f>
        <v>0</v>
      </c>
      <c r="AZ44" t="e">
        <f t="shared" ca="1" si="444"/>
        <v>#N/A</v>
      </c>
      <c r="BA44" t="e">
        <f t="shared" ca="1" si="445"/>
        <v>#N/A</v>
      </c>
      <c r="BB44" t="b">
        <f t="shared" ca="1" si="446"/>
        <v>0</v>
      </c>
      <c r="BC44" t="str">
        <f t="shared" ca="1" si="447"/>
        <v>ÿ</v>
      </c>
      <c r="BD44">
        <f t="shared" ca="1" si="448"/>
        <v>1048576</v>
      </c>
      <c r="BE44" t="e">
        <f t="shared" ca="1" si="449"/>
        <v>#N/A</v>
      </c>
      <c r="BF44" s="4" t="str">
        <f t="shared" ca="1" si="450"/>
        <v/>
      </c>
      <c r="BH44" s="6" t="str">
        <f>IF('Analyse Plan de Gamme'!$BF44=0,N_D,'Analyse Plan de Gamme'!$BF44)</f>
        <v xml:space="preserve"> ... </v>
      </c>
      <c r="BI44" t="b">
        <f>ISNA(MATCH(BH44,BH$1:BH43,0))</f>
        <v>0</v>
      </c>
      <c r="BJ44">
        <f t="shared" ca="1" si="451"/>
        <v>136</v>
      </c>
      <c r="BK44" t="str">
        <f t="shared" ca="1" si="452"/>
        <v>L136C61:L1048576C61</v>
      </c>
      <c r="BL44" t="b">
        <f t="shared" ca="1" si="453"/>
        <v>1</v>
      </c>
      <c r="BM44" t="str">
        <f t="shared" ca="1" si="454"/>
        <v>25X50</v>
      </c>
      <c r="BN44">
        <f t="shared" ca="1" si="455"/>
        <v>20</v>
      </c>
      <c r="BO44">
        <f t="shared" ca="1" si="456"/>
        <v>27</v>
      </c>
      <c r="BP44" s="4" t="str">
        <f t="shared" ca="1" si="457"/>
        <v>75X75</v>
      </c>
      <c r="BR44" s="6" t="str">
        <f>IF('Analyse Plan de Gamme'!$BG44=0,N_D,'Analyse Plan de Gamme'!$BG44)</f>
        <v xml:space="preserve"> ... </v>
      </c>
      <c r="BS44" t="b">
        <f>ISNA(MATCH(BR44,BR$1:BR43,0))</f>
        <v>0</v>
      </c>
      <c r="BT44" t="e">
        <f t="shared" ca="1" si="458"/>
        <v>#N/A</v>
      </c>
      <c r="BU44" t="e">
        <f t="shared" ca="1" si="459"/>
        <v>#N/A</v>
      </c>
      <c r="BV44" t="b">
        <f t="shared" ca="1" si="460"/>
        <v>0</v>
      </c>
      <c r="BW44" t="str">
        <f t="shared" ca="1" si="461"/>
        <v>ÿ</v>
      </c>
      <c r="BX44">
        <f t="shared" ca="1" si="462"/>
        <v>1048576</v>
      </c>
      <c r="BY44" t="e">
        <f t="shared" ca="1" si="463"/>
        <v>#N/A</v>
      </c>
      <c r="BZ44" s="4" t="str">
        <f t="shared" ca="1" si="464"/>
        <v/>
      </c>
      <c r="CB44" s="6" t="str">
        <f>IF('Analyse Plan de Gamme'!$BH44=0,N_D,'Analyse Plan de Gamme'!$BH44)</f>
        <v xml:space="preserve"> ... </v>
      </c>
      <c r="CC44" t="b">
        <f>ISNA(MATCH(CB44,CB$1:CB43,0))</f>
        <v>0</v>
      </c>
      <c r="CD44" t="e">
        <f t="shared" ca="1" si="465"/>
        <v>#N/A</v>
      </c>
      <c r="CE44" t="e">
        <f t="shared" ca="1" si="466"/>
        <v>#N/A</v>
      </c>
      <c r="CF44" t="b">
        <f t="shared" ca="1" si="467"/>
        <v>0</v>
      </c>
      <c r="CG44" t="str">
        <f t="shared" ca="1" si="468"/>
        <v>ÿ</v>
      </c>
      <c r="CH44">
        <f t="shared" ca="1" si="469"/>
        <v>1048576</v>
      </c>
      <c r="CI44" t="e">
        <f t="shared" ca="1" si="470"/>
        <v>#N/A</v>
      </c>
      <c r="CJ44" s="4" t="str">
        <f t="shared" ca="1" si="471"/>
        <v/>
      </c>
      <c r="CL44" s="6" t="str">
        <f>IF('Analyse Plan de Gamme'!$BJ44=0,N_D,'Analyse Plan de Gamme'!$BJ44)</f>
        <v xml:space="preserve"> ... </v>
      </c>
      <c r="CM44" t="b">
        <f>ISNA(MATCH(CL44,CL$1:CL43,0))</f>
        <v>0</v>
      </c>
      <c r="CN44" t="e">
        <f t="shared" ca="1" si="472"/>
        <v>#N/A</v>
      </c>
      <c r="CO44" t="e">
        <f t="shared" ca="1" si="473"/>
        <v>#N/A</v>
      </c>
      <c r="CP44" t="b">
        <f t="shared" ca="1" si="474"/>
        <v>0</v>
      </c>
      <c r="CQ44" t="str">
        <f t="shared" ca="1" si="475"/>
        <v>ÿ</v>
      </c>
      <c r="CR44">
        <f t="shared" ca="1" si="476"/>
        <v>1048576</v>
      </c>
      <c r="CS44" t="e">
        <f t="shared" ca="1" si="477"/>
        <v>#N/A</v>
      </c>
      <c r="CT44" s="4" t="str">
        <f t="shared" ca="1" si="478"/>
        <v/>
      </c>
      <c r="CV44" s="6" t="str">
        <f>IF('Analyse Plan de Gamme'!$BK44=0,N_D,'Analyse Plan de Gamme'!$BK44)</f>
        <v xml:space="preserve"> ... </v>
      </c>
      <c r="CW44" t="b">
        <f>ISNA(MATCH(CV44,CV$1:CV43,0))</f>
        <v>0</v>
      </c>
      <c r="CX44" t="e">
        <f t="shared" ca="1" si="479"/>
        <v>#N/A</v>
      </c>
      <c r="CY44" t="e">
        <f t="shared" ca="1" si="480"/>
        <v>#N/A</v>
      </c>
      <c r="CZ44" t="b">
        <f t="shared" ca="1" si="481"/>
        <v>0</v>
      </c>
      <c r="DA44" t="str">
        <f t="shared" ca="1" si="482"/>
        <v>ÿ</v>
      </c>
      <c r="DB44">
        <f t="shared" ca="1" si="483"/>
        <v>1048576</v>
      </c>
      <c r="DC44" t="e">
        <f t="shared" ca="1" si="484"/>
        <v>#N/A</v>
      </c>
      <c r="DD44" s="4" t="str">
        <f t="shared" ca="1" si="485"/>
        <v/>
      </c>
      <c r="DF44" s="6" t="str">
        <f>IF('Analyse Plan de Gamme'!$BL44=0,N_D,'Analyse Plan de Gamme'!$BL44)</f>
        <v xml:space="preserve"> ... </v>
      </c>
      <c r="DG44" t="b">
        <f>ISNA(MATCH(DF44,DF$1:DF43,0))</f>
        <v>0</v>
      </c>
      <c r="DH44" t="e">
        <f t="shared" ca="1" si="486"/>
        <v>#N/A</v>
      </c>
      <c r="DI44" t="e">
        <f t="shared" ca="1" si="487"/>
        <v>#N/A</v>
      </c>
      <c r="DJ44" t="b">
        <f t="shared" ca="1" si="488"/>
        <v>0</v>
      </c>
      <c r="DK44" t="str">
        <f t="shared" ca="1" si="489"/>
        <v>ÿ</v>
      </c>
      <c r="DL44">
        <f t="shared" ca="1" si="490"/>
        <v>1048576</v>
      </c>
      <c r="DM44" t="e">
        <f t="shared" ca="1" si="491"/>
        <v>#N/A</v>
      </c>
      <c r="DN44" s="4" t="str">
        <f t="shared" ca="1" si="492"/>
        <v/>
      </c>
      <c r="DP44" s="43">
        <f>'Analyse Plan de Gamme'!$BM44</f>
        <v>0</v>
      </c>
      <c r="DQ44" t="b">
        <f>ISNA(MATCH(DP44,DP$1:DP43,0))</f>
        <v>0</v>
      </c>
      <c r="DR44" t="e">
        <f t="shared" ca="1" si="493"/>
        <v>#N/A</v>
      </c>
      <c r="DS44" t="e">
        <f t="shared" ca="1" si="494"/>
        <v>#N/A</v>
      </c>
      <c r="DT44" t="b">
        <f t="shared" ca="1" si="495"/>
        <v>0</v>
      </c>
      <c r="DU44" t="str">
        <f t="shared" ca="1" si="496"/>
        <v>ÿ</v>
      </c>
      <c r="DV44">
        <f t="shared" ca="1" si="497"/>
        <v>1048576</v>
      </c>
      <c r="DW44" t="e">
        <f t="shared" ca="1" si="498"/>
        <v>#N/A</v>
      </c>
      <c r="DX44" s="4" t="str">
        <f t="shared" ca="1" si="499"/>
        <v/>
      </c>
      <c r="DZ44" s="6" t="str">
        <f>IF('Analyse Plan de Gamme'!$BO44=0,N_D,'Analyse Plan de Gamme'!$BO44)</f>
        <v xml:space="preserve"> ... </v>
      </c>
      <c r="EA44" t="b">
        <f>ISNA(MATCH(DZ44,DZ$1:DZ43,0))</f>
        <v>0</v>
      </c>
      <c r="EB44" t="e">
        <f t="shared" ca="1" si="500"/>
        <v>#N/A</v>
      </c>
      <c r="EC44" t="e">
        <f t="shared" ca="1" si="501"/>
        <v>#N/A</v>
      </c>
      <c r="ED44" t="b">
        <f t="shared" ca="1" si="502"/>
        <v>0</v>
      </c>
      <c r="EE44" t="str">
        <f t="shared" ca="1" si="503"/>
        <v>ÿ</v>
      </c>
      <c r="EF44">
        <f t="shared" ca="1" si="504"/>
        <v>1048576</v>
      </c>
      <c r="EG44" t="e">
        <f t="shared" ca="1" si="505"/>
        <v>#N/A</v>
      </c>
      <c r="EH44" s="4" t="str">
        <f t="shared" ca="1" si="506"/>
        <v/>
      </c>
      <c r="EJ44" s="6" t="str">
        <f>IF('Analyse Plan de Gamme'!$BP44=0,N_D,'Analyse Plan de Gamme'!$BP44)</f>
        <v xml:space="preserve"> ... </v>
      </c>
      <c r="EK44" t="b">
        <f>ISNA(MATCH(EJ44,EJ$1:EJ43,0))</f>
        <v>0</v>
      </c>
      <c r="EL44" t="e">
        <f t="shared" ca="1" si="507"/>
        <v>#N/A</v>
      </c>
      <c r="EM44" t="e">
        <f t="shared" ca="1" si="508"/>
        <v>#N/A</v>
      </c>
      <c r="EN44" t="b">
        <f t="shared" ca="1" si="509"/>
        <v>0</v>
      </c>
      <c r="EO44" t="str">
        <f t="shared" ca="1" si="510"/>
        <v>ÿ</v>
      </c>
      <c r="EP44">
        <f t="shared" ca="1" si="511"/>
        <v>1048576</v>
      </c>
      <c r="EQ44" t="e">
        <f t="shared" ca="1" si="512"/>
        <v>#N/A</v>
      </c>
      <c r="ER44" s="4" t="str">
        <f t="shared" ca="1" si="513"/>
        <v/>
      </c>
      <c r="ET44" s="6" t="str">
        <f>IF('Analyse Plan de Gamme'!$BQ44=0,N_D,'Analyse Plan de Gamme'!$BQ44)</f>
        <v xml:space="preserve"> ... </v>
      </c>
      <c r="EU44" t="b">
        <f>ISNA(MATCH(ET44,ET$1:ET43,0))</f>
        <v>0</v>
      </c>
      <c r="EV44" t="e">
        <f t="shared" ca="1" si="514"/>
        <v>#N/A</v>
      </c>
      <c r="EW44" t="e">
        <f t="shared" ca="1" si="515"/>
        <v>#N/A</v>
      </c>
      <c r="EX44" t="b">
        <f t="shared" ca="1" si="516"/>
        <v>0</v>
      </c>
      <c r="EY44" t="str">
        <f t="shared" ca="1" si="517"/>
        <v>ÿ</v>
      </c>
      <c r="EZ44">
        <f t="shared" ca="1" si="518"/>
        <v>1048576</v>
      </c>
      <c r="FA44" t="e">
        <f t="shared" ca="1" si="519"/>
        <v>#N/A</v>
      </c>
      <c r="FB44" s="4" t="str">
        <f t="shared" ca="1" si="520"/>
        <v/>
      </c>
      <c r="FD44" s="6" t="str">
        <f>IF('Analyse Plan de Gamme'!$BR44=0,N_D,'Analyse Plan de Gamme'!$BR44)</f>
        <v xml:space="preserve"> ... </v>
      </c>
      <c r="FE44" t="b">
        <f>ISNA(MATCH(FD44,FD$1:FD43,0))</f>
        <v>0</v>
      </c>
      <c r="FF44" t="e">
        <f t="shared" ca="1" si="521"/>
        <v>#N/A</v>
      </c>
      <c r="FG44" t="e">
        <f t="shared" ca="1" si="522"/>
        <v>#N/A</v>
      </c>
      <c r="FH44" t="b">
        <f t="shared" ca="1" si="523"/>
        <v>0</v>
      </c>
      <c r="FI44" t="str">
        <f t="shared" ca="1" si="524"/>
        <v>ÿ</v>
      </c>
      <c r="FJ44">
        <f t="shared" ca="1" si="525"/>
        <v>1048576</v>
      </c>
      <c r="FK44" t="e">
        <f t="shared" ca="1" si="526"/>
        <v>#N/A</v>
      </c>
      <c r="FL44" s="4" t="str">
        <f t="shared" ca="1" si="527"/>
        <v/>
      </c>
      <c r="FN44" s="6" t="str">
        <f>IF('Analyse Plan de Gamme'!$BT44=0,N_D,'Analyse Plan de Gamme'!$BT44)</f>
        <v xml:space="preserve"> ... </v>
      </c>
      <c r="FO44" t="b">
        <f>ISNA(MATCH(FN44,FN$1:FN43,0))</f>
        <v>0</v>
      </c>
      <c r="FP44" t="e">
        <f t="shared" ca="1" si="528"/>
        <v>#N/A</v>
      </c>
      <c r="FQ44" t="e">
        <f t="shared" ca="1" si="529"/>
        <v>#N/A</v>
      </c>
      <c r="FR44" t="b">
        <f t="shared" ca="1" si="530"/>
        <v>0</v>
      </c>
      <c r="FS44" t="str">
        <f t="shared" ca="1" si="531"/>
        <v>ÿ</v>
      </c>
      <c r="FT44">
        <f t="shared" ca="1" si="532"/>
        <v>1048576</v>
      </c>
      <c r="FU44" t="e">
        <f t="shared" ca="1" si="533"/>
        <v>#N/A</v>
      </c>
      <c r="FV44" s="4" t="str">
        <f t="shared" ca="1" si="534"/>
        <v/>
      </c>
      <c r="FX44" s="6" t="str">
        <f>IF('Analyse Plan de Gamme'!$BU44=0,N_D,'Analyse Plan de Gamme'!$BU44)</f>
        <v xml:space="preserve"> ... </v>
      </c>
      <c r="FY44" t="b">
        <f>ISNA(MATCH(FX44,FX$1:FX43,0))</f>
        <v>0</v>
      </c>
      <c r="FZ44" t="e">
        <f t="shared" ca="1" si="535"/>
        <v>#N/A</v>
      </c>
      <c r="GA44" t="e">
        <f t="shared" ca="1" si="536"/>
        <v>#N/A</v>
      </c>
      <c r="GB44" t="b">
        <f t="shared" ca="1" si="537"/>
        <v>0</v>
      </c>
      <c r="GC44" t="str">
        <f t="shared" ca="1" si="538"/>
        <v>ÿ</v>
      </c>
      <c r="GD44">
        <f t="shared" ca="1" si="539"/>
        <v>1048576</v>
      </c>
      <c r="GE44" t="e">
        <f t="shared" ca="1" si="540"/>
        <v>#N/A</v>
      </c>
      <c r="GF44" s="4" t="str">
        <f t="shared" ca="1" si="541"/>
        <v/>
      </c>
      <c r="GH44" s="6" t="str">
        <f>IF('Analyse Plan de Gamme'!$BW44=0,N_D,'Analyse Plan de Gamme'!$BW44)</f>
        <v xml:space="preserve"> ... </v>
      </c>
      <c r="GI44" t="b">
        <f>ISNA(MATCH(GH44,GH$1:GH43,0))</f>
        <v>0</v>
      </c>
      <c r="GJ44" t="e">
        <f t="shared" ca="1" si="542"/>
        <v>#N/A</v>
      </c>
      <c r="GK44" t="e">
        <f t="shared" ca="1" si="543"/>
        <v>#N/A</v>
      </c>
      <c r="GL44" t="b">
        <f t="shared" ca="1" si="544"/>
        <v>0</v>
      </c>
      <c r="GM44" t="str">
        <f t="shared" ca="1" si="545"/>
        <v>ÿ</v>
      </c>
      <c r="GN44">
        <f t="shared" ca="1" si="546"/>
        <v>1048576</v>
      </c>
      <c r="GO44" t="e">
        <f t="shared" ca="1" si="547"/>
        <v>#N/A</v>
      </c>
      <c r="GP44" s="4" t="str">
        <f t="shared" ca="1" si="548"/>
        <v/>
      </c>
      <c r="GR44" s="6" t="str">
        <f>IF('Analyse Plan de Gamme'!$BX44=0,N_D,'Analyse Plan de Gamme'!$BX44)</f>
        <v xml:space="preserve"> ... </v>
      </c>
      <c r="GS44" t="b">
        <f>ISNA(MATCH(GR44,GR$1:GR43,0))</f>
        <v>0</v>
      </c>
      <c r="GT44" t="e">
        <f t="shared" ca="1" si="549"/>
        <v>#N/A</v>
      </c>
      <c r="GU44" t="e">
        <f t="shared" ca="1" si="550"/>
        <v>#N/A</v>
      </c>
      <c r="GV44" t="b">
        <f t="shared" ca="1" si="551"/>
        <v>0</v>
      </c>
      <c r="GW44" t="str">
        <f t="shared" ca="1" si="552"/>
        <v>ÿ</v>
      </c>
      <c r="GX44">
        <f t="shared" ca="1" si="553"/>
        <v>1048576</v>
      </c>
      <c r="GY44" t="e">
        <f t="shared" ca="1" si="554"/>
        <v>#N/A</v>
      </c>
      <c r="GZ44" s="4" t="str">
        <f t="shared" ca="1" si="555"/>
        <v/>
      </c>
      <c r="HG44" s="44">
        <f>'Analyse Plan de Gamme'!$K44</f>
        <v>0</v>
      </c>
      <c r="HH44" s="44">
        <f>'Analyse Plan de Gamme'!$L44</f>
        <v>0</v>
      </c>
      <c r="HI44" s="50">
        <f t="shared" si="395"/>
        <v>1.7000000000000008</v>
      </c>
      <c r="HK44" t="b">
        <f>ABS('Analyse Plan de Gamme'!$C44)&gt;1</f>
        <v>0</v>
      </c>
      <c r="HL44" s="43">
        <f t="shared" ca="1" si="192"/>
        <v>4.4000000000000003E-3</v>
      </c>
      <c r="HM44" t="b">
        <f ca="1">AND(ISNA(MATCH(HL44,HL$1:HL43,0)),HL44&gt;1,$HK44)</f>
        <v>0</v>
      </c>
      <c r="HN44" t="e">
        <f t="shared" ca="1" si="556"/>
        <v>#N/A</v>
      </c>
      <c r="HO44" t="e">
        <f t="shared" ca="1" si="557"/>
        <v>#N/A</v>
      </c>
      <c r="HP44" t="b">
        <f t="shared" ca="1" si="558"/>
        <v>0</v>
      </c>
      <c r="HQ44" t="str">
        <f t="shared" ca="1" si="559"/>
        <v>ÿ</v>
      </c>
      <c r="HR44">
        <f t="shared" ca="1" si="560"/>
        <v>1048576</v>
      </c>
      <c r="HS44" t="e">
        <f t="shared" ca="1" si="561"/>
        <v>#N/A</v>
      </c>
      <c r="HT44" s="4" t="str">
        <f t="shared" ca="1" si="562"/>
        <v/>
      </c>
      <c r="HU44">
        <f ca="1">SUM($HT$10:$HT44)</f>
        <v>3926000.0154999997</v>
      </c>
      <c r="HV44" s="45">
        <f t="shared" ca="1" si="196"/>
        <v>1</v>
      </c>
      <c r="HW44" t="b">
        <f t="shared" ca="1" si="396"/>
        <v>0</v>
      </c>
      <c r="HX44" t="b">
        <f t="shared" ca="1" si="197"/>
        <v>0</v>
      </c>
      <c r="ID44" s="60" t="b">
        <f>IF($HK44,'Analyse Plan de Gamme'!$K44)</f>
        <v>0</v>
      </c>
      <c r="IE44" t="b">
        <f>IF($HK44,'Analyse Plan de Gamme'!$L44)</f>
        <v>0</v>
      </c>
      <c r="IF44" s="52" t="b">
        <f t="shared" si="563"/>
        <v>0</v>
      </c>
      <c r="IG44" t="b">
        <f>ISNA(MATCH(IF44,IF$1:IF43,0))</f>
        <v>0</v>
      </c>
      <c r="IH44" t="e">
        <f t="shared" ca="1" si="564"/>
        <v>#N/A</v>
      </c>
      <c r="II44" t="e">
        <f t="shared" ca="1" si="565"/>
        <v>#N/A</v>
      </c>
      <c r="IJ44" t="b">
        <f t="shared" ca="1" si="566"/>
        <v>0</v>
      </c>
      <c r="IK44" t="str">
        <f t="shared" ca="1" si="567"/>
        <v>ÿ</v>
      </c>
      <c r="IL44">
        <f t="shared" ca="1" si="568"/>
        <v>0</v>
      </c>
      <c r="IM44">
        <f t="shared" ca="1" si="569"/>
        <v>0</v>
      </c>
      <c r="IN44" s="54">
        <f t="shared" ca="1" si="570"/>
        <v>4.4000000000000003E-3</v>
      </c>
      <c r="IO44">
        <f t="shared" ca="1" si="571"/>
        <v>1048576</v>
      </c>
      <c r="IP44" t="e">
        <f t="shared" ca="1" si="572"/>
        <v>#N/A</v>
      </c>
      <c r="IQ44" t="str">
        <f t="shared" ca="1" si="573"/>
        <v/>
      </c>
      <c r="IR44" t="str">
        <f t="shared" ca="1" si="574"/>
        <v/>
      </c>
      <c r="IZ44" s="52" t="b">
        <f t="shared" si="575"/>
        <v>0</v>
      </c>
      <c r="JA44" t="b">
        <f>ISNA(MATCH(IZ44,IZ$1:IZ43,0))</f>
        <v>0</v>
      </c>
      <c r="JB44" t="e">
        <f t="shared" ca="1" si="576"/>
        <v>#N/A</v>
      </c>
      <c r="JC44" t="e">
        <f t="shared" ca="1" si="577"/>
        <v>#N/A</v>
      </c>
      <c r="JD44" t="b">
        <f t="shared" ca="1" si="578"/>
        <v>0</v>
      </c>
      <c r="JE44" t="str">
        <f t="shared" ca="1" si="579"/>
        <v>ÿ</v>
      </c>
      <c r="JF44">
        <f t="shared" ca="1" si="580"/>
        <v>0</v>
      </c>
      <c r="JG44">
        <f t="shared" ca="1" si="581"/>
        <v>0</v>
      </c>
      <c r="JH44" s="54">
        <f t="shared" ca="1" si="582"/>
        <v>4.4000000000000003E-3</v>
      </c>
      <c r="JI44">
        <f t="shared" ca="1" si="583"/>
        <v>1048576</v>
      </c>
      <c r="JJ44" t="e">
        <f t="shared" ca="1" si="584"/>
        <v>#N/A</v>
      </c>
      <c r="JK44" t="str">
        <f t="shared" ca="1" si="585"/>
        <v/>
      </c>
      <c r="JL44" t="str">
        <f t="shared" ca="1" si="586"/>
        <v/>
      </c>
      <c r="JT44" s="52" t="b">
        <f t="shared" si="587"/>
        <v>0</v>
      </c>
      <c r="JU44" t="b">
        <f>ISNA(MATCH(JT44,JT$1:JT43,0))</f>
        <v>0</v>
      </c>
      <c r="JV44" t="e">
        <f t="shared" ca="1" si="588"/>
        <v>#N/A</v>
      </c>
      <c r="JW44" t="e">
        <f t="shared" ca="1" si="589"/>
        <v>#N/A</v>
      </c>
      <c r="JX44" t="b">
        <f t="shared" ca="1" si="590"/>
        <v>0</v>
      </c>
      <c r="JY44" t="str">
        <f t="shared" ca="1" si="591"/>
        <v>ÿ</v>
      </c>
      <c r="JZ44">
        <f t="shared" ca="1" si="592"/>
        <v>0</v>
      </c>
      <c r="KA44">
        <f t="shared" ca="1" si="593"/>
        <v>0</v>
      </c>
      <c r="KB44" s="54">
        <f t="shared" ca="1" si="594"/>
        <v>4.4000000000000003E-3</v>
      </c>
      <c r="KC44">
        <f t="shared" ca="1" si="595"/>
        <v>1048576</v>
      </c>
      <c r="KD44" t="e">
        <f t="shared" ca="1" si="596"/>
        <v>#N/A</v>
      </c>
      <c r="KE44" t="str">
        <f t="shared" ca="1" si="597"/>
        <v/>
      </c>
      <c r="KF44" t="str">
        <f t="shared" ca="1" si="598"/>
        <v/>
      </c>
      <c r="KN44" s="52" t="b">
        <f t="shared" si="599"/>
        <v>0</v>
      </c>
      <c r="KO44" t="b">
        <f>ISNA(MATCH(KN44,KN$1:KN43,0))</f>
        <v>0</v>
      </c>
      <c r="KP44" t="e">
        <f t="shared" ca="1" si="600"/>
        <v>#N/A</v>
      </c>
      <c r="KQ44" t="e">
        <f t="shared" ca="1" si="601"/>
        <v>#N/A</v>
      </c>
      <c r="KR44" t="b">
        <f t="shared" ca="1" si="602"/>
        <v>0</v>
      </c>
      <c r="KS44" t="str">
        <f t="shared" ca="1" si="603"/>
        <v>ÿ</v>
      </c>
      <c r="KT44">
        <f t="shared" ca="1" si="604"/>
        <v>0</v>
      </c>
      <c r="KU44">
        <f t="shared" ca="1" si="605"/>
        <v>0</v>
      </c>
      <c r="KV44" s="54">
        <f t="shared" ca="1" si="606"/>
        <v>4.4000000000000003E-3</v>
      </c>
      <c r="KW44">
        <f t="shared" ca="1" si="607"/>
        <v>1048576</v>
      </c>
      <c r="KX44" t="e">
        <f t="shared" ca="1" si="608"/>
        <v>#N/A</v>
      </c>
      <c r="KY44" t="str">
        <f t="shared" ca="1" si="609"/>
        <v/>
      </c>
      <c r="KZ44" t="str">
        <f t="shared" ca="1" si="610"/>
        <v/>
      </c>
      <c r="LH44" s="52" t="b">
        <f t="shared" si="219"/>
        <v>0</v>
      </c>
      <c r="LI44" t="b">
        <f>ISNA(MATCH(LH44,LH$1:LH43,0))</f>
        <v>0</v>
      </c>
      <c r="LJ44" t="e">
        <f t="shared" ca="1" si="220"/>
        <v>#N/A</v>
      </c>
      <c r="LK44" t="e">
        <f t="shared" ca="1" si="221"/>
        <v>#N/A</v>
      </c>
      <c r="LL44" t="b">
        <f t="shared" ca="1" si="222"/>
        <v>0</v>
      </c>
      <c r="LM44" t="str">
        <f t="shared" ca="1" si="223"/>
        <v>ÿ</v>
      </c>
      <c r="LN44">
        <f t="shared" ca="1" si="224"/>
        <v>0</v>
      </c>
      <c r="LO44">
        <f t="shared" ca="1" si="225"/>
        <v>0</v>
      </c>
      <c r="LP44" s="54">
        <f t="shared" ca="1" si="226"/>
        <v>4.4000000000000003E-3</v>
      </c>
      <c r="LQ44">
        <f t="shared" ca="1" si="227"/>
        <v>1048576</v>
      </c>
      <c r="LR44" t="e">
        <f t="shared" ca="1" si="228"/>
        <v>#N/A</v>
      </c>
      <c r="LS44" t="str">
        <f t="shared" ca="1" si="611"/>
        <v/>
      </c>
      <c r="LT44" t="str">
        <f t="shared" ca="1" si="230"/>
        <v/>
      </c>
      <c r="MB44" s="52" t="b">
        <f t="shared" si="627"/>
        <v>0</v>
      </c>
      <c r="MC44" t="b">
        <f>ISNA(MATCH(MB44,MB$1:MB43,0))</f>
        <v>0</v>
      </c>
      <c r="MD44" t="e">
        <f t="shared" ca="1" si="231"/>
        <v>#N/A</v>
      </c>
      <c r="ME44" t="e">
        <f t="shared" ca="1" si="232"/>
        <v>#N/A</v>
      </c>
      <c r="MF44" t="b">
        <f t="shared" ca="1" si="233"/>
        <v>0</v>
      </c>
      <c r="MG44" t="str">
        <f t="shared" ca="1" si="234"/>
        <v>ÿ</v>
      </c>
      <c r="MH44">
        <f t="shared" ca="1" si="235"/>
        <v>0</v>
      </c>
      <c r="MI44">
        <f t="shared" ca="1" si="236"/>
        <v>0</v>
      </c>
      <c r="MJ44" s="54">
        <f t="shared" ca="1" si="237"/>
        <v>4.4000000000000003E-3</v>
      </c>
      <c r="MK44">
        <f t="shared" ca="1" si="238"/>
        <v>1048576</v>
      </c>
      <c r="ML44" t="e">
        <f t="shared" ca="1" si="239"/>
        <v>#N/A</v>
      </c>
      <c r="MM44" t="str">
        <f t="shared" ca="1" si="612"/>
        <v/>
      </c>
      <c r="MN44" t="str">
        <f t="shared" ca="1" si="241"/>
        <v/>
      </c>
      <c r="MV44" s="52" t="b">
        <f t="shared" si="628"/>
        <v>0</v>
      </c>
      <c r="MW44" t="b">
        <f>ISNA(MATCH(MV44,MV$1:MV43,0))</f>
        <v>0</v>
      </c>
      <c r="MX44" t="e">
        <f t="shared" ca="1" si="242"/>
        <v>#N/A</v>
      </c>
      <c r="MY44" t="e">
        <f t="shared" ca="1" si="243"/>
        <v>#N/A</v>
      </c>
      <c r="MZ44" t="b">
        <f t="shared" ca="1" si="244"/>
        <v>0</v>
      </c>
      <c r="NA44" t="str">
        <f t="shared" ca="1" si="245"/>
        <v>ÿ</v>
      </c>
      <c r="NB44">
        <f t="shared" ca="1" si="246"/>
        <v>0</v>
      </c>
      <c r="NC44">
        <f t="shared" ca="1" si="247"/>
        <v>0</v>
      </c>
      <c r="ND44" s="54">
        <f t="shared" ca="1" si="248"/>
        <v>4.4000000000000003E-3</v>
      </c>
      <c r="NE44">
        <f t="shared" ca="1" si="249"/>
        <v>1048576</v>
      </c>
      <c r="NF44" t="e">
        <f t="shared" ca="1" si="250"/>
        <v>#N/A</v>
      </c>
      <c r="NG44" t="str">
        <f t="shared" ca="1" si="613"/>
        <v/>
      </c>
      <c r="NH44" t="str">
        <f t="shared" ca="1" si="252"/>
        <v/>
      </c>
      <c r="NP44" s="52" t="b">
        <f t="shared" si="629"/>
        <v>0</v>
      </c>
      <c r="NQ44" t="b">
        <f>ISNA(MATCH(NP44,NP$1:NP43,0))</f>
        <v>0</v>
      </c>
      <c r="NR44" t="e">
        <f t="shared" ca="1" si="253"/>
        <v>#N/A</v>
      </c>
      <c r="NS44" t="e">
        <f t="shared" ca="1" si="254"/>
        <v>#N/A</v>
      </c>
      <c r="NT44" t="b">
        <f t="shared" ca="1" si="255"/>
        <v>0</v>
      </c>
      <c r="NU44" t="str">
        <f t="shared" ca="1" si="256"/>
        <v>ÿ</v>
      </c>
      <c r="NV44">
        <f t="shared" ca="1" si="257"/>
        <v>0</v>
      </c>
      <c r="NW44">
        <f t="shared" ca="1" si="258"/>
        <v>0</v>
      </c>
      <c r="NX44" s="54">
        <f t="shared" ca="1" si="259"/>
        <v>4.4000000000000003E-3</v>
      </c>
      <c r="NY44">
        <f t="shared" ca="1" si="260"/>
        <v>1048576</v>
      </c>
      <c r="NZ44" t="e">
        <f t="shared" ca="1" si="261"/>
        <v>#N/A</v>
      </c>
      <c r="OA44" t="str">
        <f t="shared" ca="1" si="614"/>
        <v/>
      </c>
      <c r="OB44" t="str">
        <f t="shared" ca="1" si="263"/>
        <v/>
      </c>
      <c r="OJ44" s="52" t="b">
        <f t="shared" si="630"/>
        <v>0</v>
      </c>
      <c r="OK44" t="b">
        <f>ISNA(MATCH(OJ44,OJ$1:OJ43,0))</f>
        <v>0</v>
      </c>
      <c r="OL44" t="e">
        <f t="shared" ca="1" si="264"/>
        <v>#N/A</v>
      </c>
      <c r="OM44" t="e">
        <f t="shared" ca="1" si="265"/>
        <v>#N/A</v>
      </c>
      <c r="ON44" t="b">
        <f t="shared" ca="1" si="266"/>
        <v>0</v>
      </c>
      <c r="OO44" t="str">
        <f t="shared" ca="1" si="267"/>
        <v>ÿ</v>
      </c>
      <c r="OP44">
        <f t="shared" ca="1" si="268"/>
        <v>0</v>
      </c>
      <c r="OQ44">
        <f t="shared" ca="1" si="269"/>
        <v>0</v>
      </c>
      <c r="OR44" s="54">
        <f t="shared" ca="1" si="270"/>
        <v>4.4000000000000003E-3</v>
      </c>
      <c r="OS44">
        <f t="shared" ca="1" si="271"/>
        <v>1048576</v>
      </c>
      <c r="OT44" t="e">
        <f t="shared" ca="1" si="272"/>
        <v>#N/A</v>
      </c>
      <c r="OU44" t="str">
        <f t="shared" ca="1" si="615"/>
        <v/>
      </c>
      <c r="OV44" t="str">
        <f t="shared" ca="1" si="274"/>
        <v/>
      </c>
      <c r="PD44" s="52" t="b">
        <f t="shared" si="631"/>
        <v>0</v>
      </c>
      <c r="PE44" t="b">
        <f>ISNA(MATCH(PD44,PD$1:PD43,0))</f>
        <v>0</v>
      </c>
      <c r="PF44" t="e">
        <f t="shared" ca="1" si="275"/>
        <v>#N/A</v>
      </c>
      <c r="PG44" t="e">
        <f t="shared" ca="1" si="276"/>
        <v>#N/A</v>
      </c>
      <c r="PH44" t="b">
        <f t="shared" ca="1" si="277"/>
        <v>0</v>
      </c>
      <c r="PI44" t="str">
        <f t="shared" ca="1" si="278"/>
        <v>ÿ</v>
      </c>
      <c r="PJ44">
        <f t="shared" ca="1" si="279"/>
        <v>0</v>
      </c>
      <c r="PK44">
        <f t="shared" ca="1" si="280"/>
        <v>0</v>
      </c>
      <c r="PL44" s="54">
        <f t="shared" ca="1" si="281"/>
        <v>4.4000000000000003E-3</v>
      </c>
      <c r="PM44">
        <f t="shared" ca="1" si="282"/>
        <v>1048576</v>
      </c>
      <c r="PN44" t="e">
        <f t="shared" ca="1" si="283"/>
        <v>#N/A</v>
      </c>
      <c r="PO44" t="str">
        <f t="shared" ca="1" si="616"/>
        <v/>
      </c>
      <c r="PP44" t="str">
        <f t="shared" ca="1" si="285"/>
        <v/>
      </c>
      <c r="PX44" s="52" t="b">
        <f t="shared" si="632"/>
        <v>0</v>
      </c>
      <c r="PY44" t="b">
        <f>ISNA(MATCH(PX44,PX$1:PX43,0))</f>
        <v>0</v>
      </c>
      <c r="PZ44" t="e">
        <f t="shared" ca="1" si="286"/>
        <v>#N/A</v>
      </c>
      <c r="QA44" t="e">
        <f t="shared" ca="1" si="287"/>
        <v>#N/A</v>
      </c>
      <c r="QB44" t="b">
        <f t="shared" ca="1" si="288"/>
        <v>0</v>
      </c>
      <c r="QC44" t="str">
        <f t="shared" ca="1" si="289"/>
        <v>ÿ</v>
      </c>
      <c r="QD44">
        <f t="shared" ca="1" si="290"/>
        <v>0</v>
      </c>
      <c r="QE44">
        <f t="shared" ca="1" si="291"/>
        <v>0</v>
      </c>
      <c r="QF44" s="54">
        <f t="shared" ca="1" si="292"/>
        <v>4.4000000000000003E-3</v>
      </c>
      <c r="QG44">
        <f t="shared" ca="1" si="293"/>
        <v>1048576</v>
      </c>
      <c r="QH44" t="e">
        <f t="shared" ca="1" si="294"/>
        <v>#N/A</v>
      </c>
      <c r="QI44" t="str">
        <f t="shared" ca="1" si="617"/>
        <v/>
      </c>
      <c r="QJ44" t="str">
        <f t="shared" ca="1" si="296"/>
        <v/>
      </c>
      <c r="QR44" s="52" t="b">
        <f t="shared" si="633"/>
        <v>0</v>
      </c>
      <c r="QS44" t="b">
        <f>ISNA(MATCH(QR44,QR$1:QR43,0))</f>
        <v>0</v>
      </c>
      <c r="QT44" t="e">
        <f t="shared" ca="1" si="297"/>
        <v>#N/A</v>
      </c>
      <c r="QU44" t="e">
        <f t="shared" ca="1" si="298"/>
        <v>#N/A</v>
      </c>
      <c r="QV44" t="b">
        <f t="shared" ca="1" si="299"/>
        <v>0</v>
      </c>
      <c r="QW44" t="str">
        <f t="shared" ca="1" si="300"/>
        <v>ÿ</v>
      </c>
      <c r="QX44">
        <f t="shared" ca="1" si="301"/>
        <v>0</v>
      </c>
      <c r="QY44">
        <f t="shared" ca="1" si="302"/>
        <v>0</v>
      </c>
      <c r="QZ44" s="54">
        <f t="shared" ca="1" si="303"/>
        <v>4.4000000000000003E-3</v>
      </c>
      <c r="RA44">
        <f t="shared" ca="1" si="304"/>
        <v>1048576</v>
      </c>
      <c r="RB44" t="e">
        <f t="shared" ca="1" si="305"/>
        <v>#N/A</v>
      </c>
      <c r="RC44" t="str">
        <f t="shared" ca="1" si="618"/>
        <v/>
      </c>
      <c r="RD44" t="str">
        <f t="shared" ca="1" si="307"/>
        <v/>
      </c>
      <c r="RL44" s="52" t="b">
        <f t="shared" si="634"/>
        <v>0</v>
      </c>
      <c r="RM44" t="b">
        <f>ISNA(MATCH(RL44,RL$1:RL43,0))</f>
        <v>0</v>
      </c>
      <c r="RN44" t="e">
        <f t="shared" ca="1" si="308"/>
        <v>#N/A</v>
      </c>
      <c r="RO44" t="e">
        <f t="shared" ca="1" si="309"/>
        <v>#N/A</v>
      </c>
      <c r="RP44" t="b">
        <f t="shared" ca="1" si="310"/>
        <v>0</v>
      </c>
      <c r="RQ44" t="str">
        <f t="shared" ca="1" si="311"/>
        <v>ÿ</v>
      </c>
      <c r="RR44">
        <f t="shared" ca="1" si="312"/>
        <v>0</v>
      </c>
      <c r="RS44">
        <f t="shared" ca="1" si="313"/>
        <v>0</v>
      </c>
      <c r="RT44" s="54">
        <f t="shared" ca="1" si="314"/>
        <v>4.4000000000000003E-3</v>
      </c>
      <c r="RU44">
        <f t="shared" ca="1" si="315"/>
        <v>1048576</v>
      </c>
      <c r="RV44" t="e">
        <f t="shared" ca="1" si="316"/>
        <v>#N/A</v>
      </c>
      <c r="RW44" t="str">
        <f t="shared" ca="1" si="619"/>
        <v/>
      </c>
      <c r="RX44" t="str">
        <f t="shared" ca="1" si="318"/>
        <v/>
      </c>
      <c r="SF44" s="52" t="b">
        <f t="shared" si="635"/>
        <v>0</v>
      </c>
      <c r="SG44" t="b">
        <f>ISNA(MATCH(SF44,SF$1:SF43,0))</f>
        <v>0</v>
      </c>
      <c r="SH44" t="e">
        <f t="shared" ca="1" si="319"/>
        <v>#N/A</v>
      </c>
      <c r="SI44" t="e">
        <f t="shared" ca="1" si="320"/>
        <v>#N/A</v>
      </c>
      <c r="SJ44" t="b">
        <f t="shared" ca="1" si="321"/>
        <v>0</v>
      </c>
      <c r="SK44" t="str">
        <f t="shared" ca="1" si="322"/>
        <v>ÿ</v>
      </c>
      <c r="SL44">
        <f t="shared" ca="1" si="323"/>
        <v>0</v>
      </c>
      <c r="SM44">
        <f t="shared" ca="1" si="324"/>
        <v>0</v>
      </c>
      <c r="SN44" s="54">
        <f t="shared" ca="1" si="325"/>
        <v>4.4000000000000003E-3</v>
      </c>
      <c r="SO44">
        <f t="shared" ca="1" si="326"/>
        <v>1048576</v>
      </c>
      <c r="SP44" t="e">
        <f t="shared" ca="1" si="327"/>
        <v>#N/A</v>
      </c>
      <c r="SQ44" t="str">
        <f t="shared" ca="1" si="620"/>
        <v/>
      </c>
      <c r="SR44" t="str">
        <f t="shared" ca="1" si="329"/>
        <v/>
      </c>
      <c r="SZ44" s="52" t="b">
        <f t="shared" si="636"/>
        <v>0</v>
      </c>
      <c r="TA44" t="b">
        <f>ISNA(MATCH(SZ44,SZ$1:SZ43,0))</f>
        <v>0</v>
      </c>
      <c r="TB44" t="e">
        <f t="shared" ca="1" si="330"/>
        <v>#N/A</v>
      </c>
      <c r="TC44" t="e">
        <f t="shared" ca="1" si="331"/>
        <v>#N/A</v>
      </c>
      <c r="TD44" t="b">
        <f t="shared" ca="1" si="332"/>
        <v>0</v>
      </c>
      <c r="TE44" t="str">
        <f t="shared" ca="1" si="333"/>
        <v>ÿ</v>
      </c>
      <c r="TF44">
        <f t="shared" ca="1" si="334"/>
        <v>0</v>
      </c>
      <c r="TG44">
        <f t="shared" ca="1" si="335"/>
        <v>0</v>
      </c>
      <c r="TH44" s="54">
        <f t="shared" ca="1" si="336"/>
        <v>4.4000000000000003E-3</v>
      </c>
      <c r="TI44">
        <f t="shared" ca="1" si="337"/>
        <v>1048576</v>
      </c>
      <c r="TJ44" t="e">
        <f t="shared" ca="1" si="338"/>
        <v>#N/A</v>
      </c>
      <c r="TK44" t="str">
        <f t="shared" ca="1" si="621"/>
        <v/>
      </c>
      <c r="TL44" t="str">
        <f t="shared" ca="1" si="340"/>
        <v/>
      </c>
      <c r="TT44" s="52" t="b">
        <f t="shared" si="637"/>
        <v>0</v>
      </c>
      <c r="TU44" t="b">
        <f>ISNA(MATCH(TT44,TT$1:TT43,0))</f>
        <v>0</v>
      </c>
      <c r="TV44" t="e">
        <f t="shared" ca="1" si="341"/>
        <v>#N/A</v>
      </c>
      <c r="TW44" t="e">
        <f t="shared" ca="1" si="342"/>
        <v>#N/A</v>
      </c>
      <c r="TX44" t="b">
        <f t="shared" ca="1" si="343"/>
        <v>0</v>
      </c>
      <c r="TY44" t="str">
        <f t="shared" ca="1" si="344"/>
        <v>ÿ</v>
      </c>
      <c r="TZ44">
        <f t="shared" ca="1" si="345"/>
        <v>0</v>
      </c>
      <c r="UA44">
        <f t="shared" ca="1" si="346"/>
        <v>0</v>
      </c>
      <c r="UB44" s="54">
        <f t="shared" ca="1" si="347"/>
        <v>4.4000000000000003E-3</v>
      </c>
      <c r="UC44">
        <f t="shared" ca="1" si="348"/>
        <v>1048576</v>
      </c>
      <c r="UD44" t="e">
        <f t="shared" ca="1" si="349"/>
        <v>#N/A</v>
      </c>
      <c r="UE44" t="str">
        <f t="shared" ca="1" si="622"/>
        <v/>
      </c>
      <c r="UF44" t="str">
        <f t="shared" ca="1" si="351"/>
        <v/>
      </c>
      <c r="UN44" s="52" t="b">
        <f t="shared" si="638"/>
        <v>0</v>
      </c>
      <c r="UO44" t="b">
        <f>ISNA(MATCH(UN44,UN$1:UN43,0))</f>
        <v>0</v>
      </c>
      <c r="UP44" t="e">
        <f t="shared" ca="1" si="352"/>
        <v>#N/A</v>
      </c>
      <c r="UQ44" t="e">
        <f t="shared" ca="1" si="353"/>
        <v>#N/A</v>
      </c>
      <c r="UR44" t="b">
        <f t="shared" ca="1" si="354"/>
        <v>0</v>
      </c>
      <c r="US44" t="str">
        <f t="shared" ca="1" si="355"/>
        <v>ÿ</v>
      </c>
      <c r="UT44">
        <f t="shared" ca="1" si="356"/>
        <v>0</v>
      </c>
      <c r="UU44">
        <f t="shared" ca="1" si="357"/>
        <v>0</v>
      </c>
      <c r="UV44" s="54">
        <f t="shared" ca="1" si="358"/>
        <v>4.4000000000000003E-3</v>
      </c>
      <c r="UW44">
        <f t="shared" ca="1" si="359"/>
        <v>1048576</v>
      </c>
      <c r="UX44" t="e">
        <f t="shared" ca="1" si="360"/>
        <v>#N/A</v>
      </c>
      <c r="UY44" t="str">
        <f t="shared" ca="1" si="623"/>
        <v/>
      </c>
      <c r="UZ44" t="str">
        <f t="shared" ca="1" si="362"/>
        <v/>
      </c>
      <c r="VH44" s="52" t="b">
        <f t="shared" si="639"/>
        <v>0</v>
      </c>
      <c r="VI44" t="b">
        <f>ISNA(MATCH(VH44,VH$1:VH43,0))</f>
        <v>0</v>
      </c>
      <c r="VJ44" t="e">
        <f t="shared" ca="1" si="363"/>
        <v>#N/A</v>
      </c>
      <c r="VK44" t="e">
        <f t="shared" ca="1" si="364"/>
        <v>#N/A</v>
      </c>
      <c r="VL44" t="b">
        <f t="shared" ca="1" si="365"/>
        <v>0</v>
      </c>
      <c r="VM44" t="str">
        <f t="shared" ca="1" si="366"/>
        <v>ÿ</v>
      </c>
      <c r="VN44">
        <f t="shared" ca="1" si="367"/>
        <v>0</v>
      </c>
      <c r="VO44">
        <f t="shared" ca="1" si="368"/>
        <v>0</v>
      </c>
      <c r="VP44" s="54">
        <f t="shared" ca="1" si="369"/>
        <v>4.4000000000000003E-3</v>
      </c>
      <c r="VQ44">
        <f t="shared" ca="1" si="370"/>
        <v>1048576</v>
      </c>
      <c r="VR44" t="e">
        <f t="shared" ca="1" si="371"/>
        <v>#N/A</v>
      </c>
      <c r="VS44" t="str">
        <f t="shared" ca="1" si="624"/>
        <v/>
      </c>
      <c r="VT44" t="str">
        <f t="shared" ca="1" si="373"/>
        <v/>
      </c>
      <c r="WB44" s="52" t="b">
        <f t="shared" si="640"/>
        <v>0</v>
      </c>
      <c r="WC44" t="b">
        <f>ISNA(MATCH(WB44,WB$1:WB43,0))</f>
        <v>0</v>
      </c>
      <c r="WD44" t="e">
        <f t="shared" ca="1" si="374"/>
        <v>#N/A</v>
      </c>
      <c r="WE44" t="e">
        <f t="shared" ca="1" si="375"/>
        <v>#N/A</v>
      </c>
      <c r="WF44" t="b">
        <f t="shared" ca="1" si="376"/>
        <v>0</v>
      </c>
      <c r="WG44" t="str">
        <f t="shared" ca="1" si="377"/>
        <v>ÿ</v>
      </c>
      <c r="WH44">
        <f t="shared" ca="1" si="378"/>
        <v>0</v>
      </c>
      <c r="WI44">
        <f t="shared" ca="1" si="379"/>
        <v>0</v>
      </c>
      <c r="WJ44" s="54">
        <f t="shared" ca="1" si="380"/>
        <v>4.4000000000000003E-3</v>
      </c>
      <c r="WK44">
        <f t="shared" ca="1" si="381"/>
        <v>1048576</v>
      </c>
      <c r="WL44" t="e">
        <f t="shared" ca="1" si="382"/>
        <v>#N/A</v>
      </c>
      <c r="WM44" t="str">
        <f t="shared" ca="1" si="625"/>
        <v/>
      </c>
      <c r="WN44" t="str">
        <f t="shared" ca="1" si="384"/>
        <v/>
      </c>
      <c r="WV44" s="52" t="b">
        <f t="shared" si="641"/>
        <v>0</v>
      </c>
      <c r="WW44" t="b">
        <f>ISNA(MATCH(WV44,WV$1:WV43,0))</f>
        <v>0</v>
      </c>
      <c r="WX44" t="e">
        <f t="shared" ca="1" si="385"/>
        <v>#N/A</v>
      </c>
      <c r="WY44" t="e">
        <f t="shared" ca="1" si="386"/>
        <v>#N/A</v>
      </c>
      <c r="WZ44" t="b">
        <f t="shared" ca="1" si="387"/>
        <v>0</v>
      </c>
      <c r="XA44" t="str">
        <f t="shared" ca="1" si="388"/>
        <v>ÿ</v>
      </c>
      <c r="XB44">
        <f t="shared" ca="1" si="389"/>
        <v>0</v>
      </c>
      <c r="XC44">
        <f t="shared" ca="1" si="390"/>
        <v>0</v>
      </c>
      <c r="XD44" s="54">
        <f t="shared" ca="1" si="391"/>
        <v>4.4000000000000003E-3</v>
      </c>
      <c r="XE44">
        <f t="shared" ca="1" si="392"/>
        <v>1048576</v>
      </c>
      <c r="XF44" t="e">
        <f t="shared" ca="1" si="393"/>
        <v>#N/A</v>
      </c>
      <c r="XG44" t="str">
        <f t="shared" ca="1" si="626"/>
        <v/>
      </c>
      <c r="XH44" t="str">
        <f t="shared" ca="1" si="169"/>
        <v/>
      </c>
    </row>
    <row r="45" spans="1:632" x14ac:dyDescent="0.3">
      <c r="A45">
        <f t="shared" ca="1" si="170"/>
        <v>35</v>
      </c>
      <c r="J45" s="6" t="str">
        <f>IF('Analyse Plan de Gamme'!$N45=0,N_D,'Analyse Plan de Gamme'!$N45)</f>
        <v xml:space="preserve"> ... </v>
      </c>
      <c r="K45" t="b">
        <f>ISNA(MATCH(J45,J$1:J44,0))</f>
        <v>0</v>
      </c>
      <c r="L45" t="e">
        <f t="shared" ca="1" si="416"/>
        <v>#N/A</v>
      </c>
      <c r="M45" t="e">
        <f t="shared" ca="1" si="417"/>
        <v>#N/A</v>
      </c>
      <c r="N45" t="b">
        <f t="shared" ca="1" si="418"/>
        <v>0</v>
      </c>
      <c r="O45" t="str">
        <f t="shared" ca="1" si="419"/>
        <v>ÿ</v>
      </c>
      <c r="P45">
        <f t="shared" ca="1" si="420"/>
        <v>1048576</v>
      </c>
      <c r="Q45" t="e">
        <f t="shared" ca="1" si="421"/>
        <v>#N/A</v>
      </c>
      <c r="R45" s="4" t="str">
        <f t="shared" ca="1" si="422"/>
        <v/>
      </c>
      <c r="T45" s="6" t="str">
        <f>IF('Analyse Plan de Gamme'!$P45=0,N_D,'Analyse Plan de Gamme'!$P45)</f>
        <v xml:space="preserve"> ... </v>
      </c>
      <c r="U45" t="b">
        <f>ISNA(MATCH(T45,T$1:T44,0))</f>
        <v>0</v>
      </c>
      <c r="V45" t="e">
        <f t="shared" ca="1" si="423"/>
        <v>#N/A</v>
      </c>
      <c r="W45" t="e">
        <f t="shared" ca="1" si="424"/>
        <v>#N/A</v>
      </c>
      <c r="X45" t="b">
        <f t="shared" ca="1" si="425"/>
        <v>0</v>
      </c>
      <c r="Y45" t="str">
        <f t="shared" ca="1" si="426"/>
        <v>ÿ</v>
      </c>
      <c r="Z45">
        <f t="shared" ca="1" si="427"/>
        <v>1048576</v>
      </c>
      <c r="AA45" t="e">
        <f t="shared" ca="1" si="428"/>
        <v>#N/A</v>
      </c>
      <c r="AB45" s="4" t="str">
        <f t="shared" ca="1" si="429"/>
        <v/>
      </c>
      <c r="AD45" s="6" t="str">
        <f>IF('Analyse Plan de Gamme'!$W45=0,N_D,'Analyse Plan de Gamme'!$W45)</f>
        <v xml:space="preserve"> ... </v>
      </c>
      <c r="AE45" t="b">
        <f>ISNA(MATCH(AD45,AD$1:AD44,0))</f>
        <v>0</v>
      </c>
      <c r="AF45" t="e">
        <f t="shared" ca="1" si="430"/>
        <v>#N/A</v>
      </c>
      <c r="AG45" t="e">
        <f t="shared" ca="1" si="431"/>
        <v>#N/A</v>
      </c>
      <c r="AH45" t="b">
        <f t="shared" ca="1" si="432"/>
        <v>0</v>
      </c>
      <c r="AI45" t="str">
        <f t="shared" ca="1" si="433"/>
        <v>ÿ</v>
      </c>
      <c r="AJ45">
        <f t="shared" ca="1" si="434"/>
        <v>1048576</v>
      </c>
      <c r="AK45" t="e">
        <f t="shared" ca="1" si="435"/>
        <v>#N/A</v>
      </c>
      <c r="AL45" s="4" t="str">
        <f t="shared" ca="1" si="436"/>
        <v/>
      </c>
      <c r="AN45" s="6" t="str">
        <f>IF('Analyse Plan de Gamme'!$AH45=0,N_D,'Analyse Plan de Gamme'!$AH45)</f>
        <v xml:space="preserve"> ... </v>
      </c>
      <c r="AO45" t="b">
        <f>ISNA(MATCH(AN45,AN$1:AN44,0))</f>
        <v>0</v>
      </c>
      <c r="AP45" t="e">
        <f t="shared" ca="1" si="437"/>
        <v>#N/A</v>
      </c>
      <c r="AQ45" t="e">
        <f t="shared" ca="1" si="438"/>
        <v>#N/A</v>
      </c>
      <c r="AR45" t="b">
        <f t="shared" ca="1" si="439"/>
        <v>0</v>
      </c>
      <c r="AS45" t="str">
        <f t="shared" ca="1" si="440"/>
        <v>ÿ</v>
      </c>
      <c r="AT45">
        <f t="shared" ca="1" si="441"/>
        <v>1048576</v>
      </c>
      <c r="AU45" t="e">
        <f t="shared" ca="1" si="442"/>
        <v>#N/A</v>
      </c>
      <c r="AV45" s="4" t="str">
        <f t="shared" ca="1" si="443"/>
        <v/>
      </c>
      <c r="AX45" s="6" t="str">
        <f>IF('Analyse Plan de Gamme'!$AT45=0,N_D,'Analyse Plan de Gamme'!$AT45)</f>
        <v xml:space="preserve"> ... </v>
      </c>
      <c r="AY45" t="b">
        <f>ISNA(MATCH(AX45,AX$1:AX44,0))</f>
        <v>0</v>
      </c>
      <c r="AZ45" t="e">
        <f t="shared" ca="1" si="444"/>
        <v>#N/A</v>
      </c>
      <c r="BA45" t="e">
        <f t="shared" ca="1" si="445"/>
        <v>#N/A</v>
      </c>
      <c r="BB45" t="b">
        <f t="shared" ca="1" si="446"/>
        <v>0</v>
      </c>
      <c r="BC45" t="str">
        <f t="shared" ca="1" si="447"/>
        <v>ÿ</v>
      </c>
      <c r="BD45">
        <f t="shared" ca="1" si="448"/>
        <v>1048576</v>
      </c>
      <c r="BE45" t="e">
        <f t="shared" ca="1" si="449"/>
        <v>#N/A</v>
      </c>
      <c r="BF45" s="4" t="str">
        <f t="shared" ca="1" si="450"/>
        <v/>
      </c>
      <c r="BH45" s="6" t="str">
        <f>IF('Analyse Plan de Gamme'!$BF45=0,N_D,'Analyse Plan de Gamme'!$BF45)</f>
        <v xml:space="preserve"> ... </v>
      </c>
      <c r="BI45" t="b">
        <f>ISNA(MATCH(BH45,BH$1:BH44,0))</f>
        <v>0</v>
      </c>
      <c r="BJ45">
        <f t="shared" ca="1" si="451"/>
        <v>137</v>
      </c>
      <c r="BK45" t="str">
        <f t="shared" ca="1" si="452"/>
        <v>L137C61:L1048576C61</v>
      </c>
      <c r="BL45" t="b">
        <f t="shared" ca="1" si="453"/>
        <v>1</v>
      </c>
      <c r="BM45" t="str">
        <f t="shared" ca="1" si="454"/>
        <v>25X75</v>
      </c>
      <c r="BN45">
        <f t="shared" ca="1" si="455"/>
        <v>21</v>
      </c>
      <c r="BO45">
        <f t="shared" ca="1" si="456"/>
        <v>14</v>
      </c>
      <c r="BP45" s="4" t="str">
        <f t="shared" ca="1" si="457"/>
        <v>80X80</v>
      </c>
      <c r="BR45" s="6" t="str">
        <f>IF('Analyse Plan de Gamme'!$BG45=0,N_D,'Analyse Plan de Gamme'!$BG45)</f>
        <v xml:space="preserve"> ... </v>
      </c>
      <c r="BS45" t="b">
        <f>ISNA(MATCH(BR45,BR$1:BR44,0))</f>
        <v>0</v>
      </c>
      <c r="BT45" t="e">
        <f t="shared" ca="1" si="458"/>
        <v>#N/A</v>
      </c>
      <c r="BU45" t="e">
        <f t="shared" ca="1" si="459"/>
        <v>#N/A</v>
      </c>
      <c r="BV45" t="b">
        <f t="shared" ca="1" si="460"/>
        <v>0</v>
      </c>
      <c r="BW45" t="str">
        <f t="shared" ca="1" si="461"/>
        <v>ÿ</v>
      </c>
      <c r="BX45">
        <f t="shared" ca="1" si="462"/>
        <v>1048576</v>
      </c>
      <c r="BY45" t="e">
        <f t="shared" ca="1" si="463"/>
        <v>#N/A</v>
      </c>
      <c r="BZ45" s="4" t="str">
        <f t="shared" ca="1" si="464"/>
        <v/>
      </c>
      <c r="CB45" s="6" t="str">
        <f>IF('Analyse Plan de Gamme'!$BH45=0,N_D,'Analyse Plan de Gamme'!$BH45)</f>
        <v xml:space="preserve"> ... </v>
      </c>
      <c r="CC45" t="b">
        <f>ISNA(MATCH(CB45,CB$1:CB44,0))</f>
        <v>0</v>
      </c>
      <c r="CD45" t="e">
        <f t="shared" ca="1" si="465"/>
        <v>#N/A</v>
      </c>
      <c r="CE45" t="e">
        <f t="shared" ca="1" si="466"/>
        <v>#N/A</v>
      </c>
      <c r="CF45" t="b">
        <f t="shared" ca="1" si="467"/>
        <v>0</v>
      </c>
      <c r="CG45" t="str">
        <f t="shared" ca="1" si="468"/>
        <v>ÿ</v>
      </c>
      <c r="CH45">
        <f t="shared" ca="1" si="469"/>
        <v>1048576</v>
      </c>
      <c r="CI45" t="e">
        <f t="shared" ca="1" si="470"/>
        <v>#N/A</v>
      </c>
      <c r="CJ45" s="4" t="str">
        <f t="shared" ca="1" si="471"/>
        <v/>
      </c>
      <c r="CL45" s="6" t="str">
        <f>IF('Analyse Plan de Gamme'!$BJ45=0,N_D,'Analyse Plan de Gamme'!$BJ45)</f>
        <v xml:space="preserve"> ... </v>
      </c>
      <c r="CM45" t="b">
        <f>ISNA(MATCH(CL45,CL$1:CL44,0))</f>
        <v>0</v>
      </c>
      <c r="CN45" t="e">
        <f t="shared" ca="1" si="472"/>
        <v>#N/A</v>
      </c>
      <c r="CO45" t="e">
        <f t="shared" ca="1" si="473"/>
        <v>#N/A</v>
      </c>
      <c r="CP45" t="b">
        <f t="shared" ca="1" si="474"/>
        <v>0</v>
      </c>
      <c r="CQ45" t="str">
        <f t="shared" ca="1" si="475"/>
        <v>ÿ</v>
      </c>
      <c r="CR45">
        <f t="shared" ca="1" si="476"/>
        <v>1048576</v>
      </c>
      <c r="CS45" t="e">
        <f t="shared" ca="1" si="477"/>
        <v>#N/A</v>
      </c>
      <c r="CT45" s="4" t="str">
        <f t="shared" ca="1" si="478"/>
        <v/>
      </c>
      <c r="CV45" s="6" t="str">
        <f>IF('Analyse Plan de Gamme'!$BK45=0,N_D,'Analyse Plan de Gamme'!$BK45)</f>
        <v xml:space="preserve"> ... </v>
      </c>
      <c r="CW45" t="b">
        <f>ISNA(MATCH(CV45,CV$1:CV44,0))</f>
        <v>0</v>
      </c>
      <c r="CX45" t="e">
        <f t="shared" ca="1" si="479"/>
        <v>#N/A</v>
      </c>
      <c r="CY45" t="e">
        <f t="shared" ca="1" si="480"/>
        <v>#N/A</v>
      </c>
      <c r="CZ45" t="b">
        <f t="shared" ca="1" si="481"/>
        <v>0</v>
      </c>
      <c r="DA45" t="str">
        <f t="shared" ca="1" si="482"/>
        <v>ÿ</v>
      </c>
      <c r="DB45">
        <f t="shared" ca="1" si="483"/>
        <v>1048576</v>
      </c>
      <c r="DC45" t="e">
        <f t="shared" ca="1" si="484"/>
        <v>#N/A</v>
      </c>
      <c r="DD45" s="4" t="str">
        <f t="shared" ca="1" si="485"/>
        <v/>
      </c>
      <c r="DF45" s="6" t="str">
        <f>IF('Analyse Plan de Gamme'!$BL45=0,N_D,'Analyse Plan de Gamme'!$BL45)</f>
        <v xml:space="preserve"> ... </v>
      </c>
      <c r="DG45" t="b">
        <f>ISNA(MATCH(DF45,DF$1:DF44,0))</f>
        <v>0</v>
      </c>
      <c r="DH45" t="e">
        <f t="shared" ca="1" si="486"/>
        <v>#N/A</v>
      </c>
      <c r="DI45" t="e">
        <f t="shared" ca="1" si="487"/>
        <v>#N/A</v>
      </c>
      <c r="DJ45" t="b">
        <f t="shared" ca="1" si="488"/>
        <v>0</v>
      </c>
      <c r="DK45" t="str">
        <f t="shared" ca="1" si="489"/>
        <v>ÿ</v>
      </c>
      <c r="DL45">
        <f t="shared" ca="1" si="490"/>
        <v>1048576</v>
      </c>
      <c r="DM45" t="e">
        <f t="shared" ca="1" si="491"/>
        <v>#N/A</v>
      </c>
      <c r="DN45" s="4" t="str">
        <f t="shared" ca="1" si="492"/>
        <v/>
      </c>
      <c r="DP45" s="43">
        <f>'Analyse Plan de Gamme'!$BM45</f>
        <v>0</v>
      </c>
      <c r="DQ45" t="b">
        <f>ISNA(MATCH(DP45,DP$1:DP44,0))</f>
        <v>0</v>
      </c>
      <c r="DR45" t="e">
        <f t="shared" ca="1" si="493"/>
        <v>#N/A</v>
      </c>
      <c r="DS45" t="e">
        <f t="shared" ca="1" si="494"/>
        <v>#N/A</v>
      </c>
      <c r="DT45" t="b">
        <f t="shared" ca="1" si="495"/>
        <v>0</v>
      </c>
      <c r="DU45" t="str">
        <f t="shared" ca="1" si="496"/>
        <v>ÿ</v>
      </c>
      <c r="DV45">
        <f t="shared" ca="1" si="497"/>
        <v>1048576</v>
      </c>
      <c r="DW45" t="e">
        <f t="shared" ca="1" si="498"/>
        <v>#N/A</v>
      </c>
      <c r="DX45" s="4" t="str">
        <f t="shared" ca="1" si="499"/>
        <v/>
      </c>
      <c r="DZ45" s="6" t="str">
        <f>IF('Analyse Plan de Gamme'!$BO45=0,N_D,'Analyse Plan de Gamme'!$BO45)</f>
        <v xml:space="preserve"> ... </v>
      </c>
      <c r="EA45" t="b">
        <f>ISNA(MATCH(DZ45,DZ$1:DZ44,0))</f>
        <v>0</v>
      </c>
      <c r="EB45" t="e">
        <f t="shared" ca="1" si="500"/>
        <v>#N/A</v>
      </c>
      <c r="EC45" t="e">
        <f t="shared" ca="1" si="501"/>
        <v>#N/A</v>
      </c>
      <c r="ED45" t="b">
        <f t="shared" ca="1" si="502"/>
        <v>0</v>
      </c>
      <c r="EE45" t="str">
        <f t="shared" ca="1" si="503"/>
        <v>ÿ</v>
      </c>
      <c r="EF45">
        <f t="shared" ca="1" si="504"/>
        <v>1048576</v>
      </c>
      <c r="EG45" t="e">
        <f t="shared" ca="1" si="505"/>
        <v>#N/A</v>
      </c>
      <c r="EH45" s="4" t="str">
        <f t="shared" ca="1" si="506"/>
        <v/>
      </c>
      <c r="EJ45" s="6" t="str">
        <f>IF('Analyse Plan de Gamme'!$BP45=0,N_D,'Analyse Plan de Gamme'!$BP45)</f>
        <v xml:space="preserve"> ... </v>
      </c>
      <c r="EK45" t="b">
        <f>ISNA(MATCH(EJ45,EJ$1:EJ44,0))</f>
        <v>0</v>
      </c>
      <c r="EL45" t="e">
        <f t="shared" ca="1" si="507"/>
        <v>#N/A</v>
      </c>
      <c r="EM45" t="e">
        <f t="shared" ca="1" si="508"/>
        <v>#N/A</v>
      </c>
      <c r="EN45" t="b">
        <f t="shared" ca="1" si="509"/>
        <v>0</v>
      </c>
      <c r="EO45" t="str">
        <f t="shared" ca="1" si="510"/>
        <v>ÿ</v>
      </c>
      <c r="EP45">
        <f t="shared" ca="1" si="511"/>
        <v>1048576</v>
      </c>
      <c r="EQ45" t="e">
        <f t="shared" ca="1" si="512"/>
        <v>#N/A</v>
      </c>
      <c r="ER45" s="4" t="str">
        <f t="shared" ca="1" si="513"/>
        <v/>
      </c>
      <c r="ET45" s="6" t="str">
        <f>IF('Analyse Plan de Gamme'!$BQ45=0,N_D,'Analyse Plan de Gamme'!$BQ45)</f>
        <v xml:space="preserve"> ... </v>
      </c>
      <c r="EU45" t="b">
        <f>ISNA(MATCH(ET45,ET$1:ET44,0))</f>
        <v>0</v>
      </c>
      <c r="EV45" t="e">
        <f t="shared" ca="1" si="514"/>
        <v>#N/A</v>
      </c>
      <c r="EW45" t="e">
        <f t="shared" ca="1" si="515"/>
        <v>#N/A</v>
      </c>
      <c r="EX45" t="b">
        <f t="shared" ca="1" si="516"/>
        <v>0</v>
      </c>
      <c r="EY45" t="str">
        <f t="shared" ca="1" si="517"/>
        <v>ÿ</v>
      </c>
      <c r="EZ45">
        <f t="shared" ca="1" si="518"/>
        <v>1048576</v>
      </c>
      <c r="FA45" t="e">
        <f t="shared" ca="1" si="519"/>
        <v>#N/A</v>
      </c>
      <c r="FB45" s="4" t="str">
        <f t="shared" ca="1" si="520"/>
        <v/>
      </c>
      <c r="FD45" s="6" t="str">
        <f>IF('Analyse Plan de Gamme'!$BR45=0,N_D,'Analyse Plan de Gamme'!$BR45)</f>
        <v xml:space="preserve"> ... </v>
      </c>
      <c r="FE45" t="b">
        <f>ISNA(MATCH(FD45,FD$1:FD44,0))</f>
        <v>0</v>
      </c>
      <c r="FF45" t="e">
        <f t="shared" ca="1" si="521"/>
        <v>#N/A</v>
      </c>
      <c r="FG45" t="e">
        <f t="shared" ca="1" si="522"/>
        <v>#N/A</v>
      </c>
      <c r="FH45" t="b">
        <f t="shared" ca="1" si="523"/>
        <v>0</v>
      </c>
      <c r="FI45" t="str">
        <f t="shared" ca="1" si="524"/>
        <v>ÿ</v>
      </c>
      <c r="FJ45">
        <f t="shared" ca="1" si="525"/>
        <v>1048576</v>
      </c>
      <c r="FK45" t="e">
        <f t="shared" ca="1" si="526"/>
        <v>#N/A</v>
      </c>
      <c r="FL45" s="4" t="str">
        <f t="shared" ca="1" si="527"/>
        <v/>
      </c>
      <c r="FN45" s="6" t="str">
        <f>IF('Analyse Plan de Gamme'!$BT45=0,N_D,'Analyse Plan de Gamme'!$BT45)</f>
        <v xml:space="preserve"> ... </v>
      </c>
      <c r="FO45" t="b">
        <f>ISNA(MATCH(FN45,FN$1:FN44,0))</f>
        <v>0</v>
      </c>
      <c r="FP45" t="e">
        <f t="shared" ca="1" si="528"/>
        <v>#N/A</v>
      </c>
      <c r="FQ45" t="e">
        <f t="shared" ca="1" si="529"/>
        <v>#N/A</v>
      </c>
      <c r="FR45" t="b">
        <f t="shared" ca="1" si="530"/>
        <v>0</v>
      </c>
      <c r="FS45" t="str">
        <f t="shared" ca="1" si="531"/>
        <v>ÿ</v>
      </c>
      <c r="FT45">
        <f t="shared" ca="1" si="532"/>
        <v>1048576</v>
      </c>
      <c r="FU45" t="e">
        <f t="shared" ca="1" si="533"/>
        <v>#N/A</v>
      </c>
      <c r="FV45" s="4" t="str">
        <f t="shared" ca="1" si="534"/>
        <v/>
      </c>
      <c r="FX45" s="6" t="str">
        <f>IF('Analyse Plan de Gamme'!$BU45=0,N_D,'Analyse Plan de Gamme'!$BU45)</f>
        <v xml:space="preserve"> ... </v>
      </c>
      <c r="FY45" t="b">
        <f>ISNA(MATCH(FX45,FX$1:FX44,0))</f>
        <v>0</v>
      </c>
      <c r="FZ45" t="e">
        <f t="shared" ca="1" si="535"/>
        <v>#N/A</v>
      </c>
      <c r="GA45" t="e">
        <f t="shared" ca="1" si="536"/>
        <v>#N/A</v>
      </c>
      <c r="GB45" t="b">
        <f t="shared" ca="1" si="537"/>
        <v>0</v>
      </c>
      <c r="GC45" t="str">
        <f t="shared" ca="1" si="538"/>
        <v>ÿ</v>
      </c>
      <c r="GD45">
        <f t="shared" ca="1" si="539"/>
        <v>1048576</v>
      </c>
      <c r="GE45" t="e">
        <f t="shared" ca="1" si="540"/>
        <v>#N/A</v>
      </c>
      <c r="GF45" s="4" t="str">
        <f t="shared" ca="1" si="541"/>
        <v/>
      </c>
      <c r="GH45" s="6" t="str">
        <f>IF('Analyse Plan de Gamme'!$BW45=0,N_D,'Analyse Plan de Gamme'!$BW45)</f>
        <v xml:space="preserve"> ... </v>
      </c>
      <c r="GI45" t="b">
        <f>ISNA(MATCH(GH45,GH$1:GH44,0))</f>
        <v>0</v>
      </c>
      <c r="GJ45" t="e">
        <f t="shared" ca="1" si="542"/>
        <v>#N/A</v>
      </c>
      <c r="GK45" t="e">
        <f t="shared" ca="1" si="543"/>
        <v>#N/A</v>
      </c>
      <c r="GL45" t="b">
        <f t="shared" ca="1" si="544"/>
        <v>0</v>
      </c>
      <c r="GM45" t="str">
        <f t="shared" ca="1" si="545"/>
        <v>ÿ</v>
      </c>
      <c r="GN45">
        <f t="shared" ca="1" si="546"/>
        <v>1048576</v>
      </c>
      <c r="GO45" t="e">
        <f t="shared" ca="1" si="547"/>
        <v>#N/A</v>
      </c>
      <c r="GP45" s="4" t="str">
        <f t="shared" ca="1" si="548"/>
        <v/>
      </c>
      <c r="GR45" s="6" t="str">
        <f>IF('Analyse Plan de Gamme'!$BX45=0,N_D,'Analyse Plan de Gamme'!$BX45)</f>
        <v xml:space="preserve"> ... </v>
      </c>
      <c r="GS45" t="b">
        <f>ISNA(MATCH(GR45,GR$1:GR44,0))</f>
        <v>0</v>
      </c>
      <c r="GT45" t="e">
        <f t="shared" ca="1" si="549"/>
        <v>#N/A</v>
      </c>
      <c r="GU45" t="e">
        <f t="shared" ca="1" si="550"/>
        <v>#N/A</v>
      </c>
      <c r="GV45" t="b">
        <f t="shared" ca="1" si="551"/>
        <v>0</v>
      </c>
      <c r="GW45" t="str">
        <f t="shared" ca="1" si="552"/>
        <v>ÿ</v>
      </c>
      <c r="GX45">
        <f t="shared" ca="1" si="553"/>
        <v>1048576</v>
      </c>
      <c r="GY45" t="e">
        <f t="shared" ca="1" si="554"/>
        <v>#N/A</v>
      </c>
      <c r="GZ45" s="4" t="str">
        <f t="shared" ca="1" si="555"/>
        <v/>
      </c>
      <c r="HG45" s="44">
        <f>'Analyse Plan de Gamme'!$K45</f>
        <v>0</v>
      </c>
      <c r="HH45" s="44">
        <f>'Analyse Plan de Gamme'!$L45</f>
        <v>0</v>
      </c>
      <c r="HI45" s="50">
        <f t="shared" si="395"/>
        <v>1.7500000000000009</v>
      </c>
      <c r="HK45" t="b">
        <f>ABS('Analyse Plan de Gamme'!$C45)&gt;1</f>
        <v>0</v>
      </c>
      <c r="HL45" s="43">
        <f t="shared" ca="1" si="192"/>
        <v>4.4999999999999997E-3</v>
      </c>
      <c r="HM45" t="b">
        <f ca="1">AND(ISNA(MATCH(HL45,HL$1:HL44,0)),HL45&gt;1,$HK45)</f>
        <v>0</v>
      </c>
      <c r="HN45" t="e">
        <f t="shared" ca="1" si="556"/>
        <v>#N/A</v>
      </c>
      <c r="HO45" t="e">
        <f t="shared" ca="1" si="557"/>
        <v>#N/A</v>
      </c>
      <c r="HP45" t="b">
        <f t="shared" ca="1" si="558"/>
        <v>0</v>
      </c>
      <c r="HQ45" t="str">
        <f t="shared" ca="1" si="559"/>
        <v>ÿ</v>
      </c>
      <c r="HR45">
        <f t="shared" ca="1" si="560"/>
        <v>1048576</v>
      </c>
      <c r="HS45" t="e">
        <f t="shared" ca="1" si="561"/>
        <v>#N/A</v>
      </c>
      <c r="HT45" s="4" t="str">
        <f t="shared" ca="1" si="562"/>
        <v/>
      </c>
      <c r="HU45">
        <f ca="1">SUM($HT$10:$HT45)</f>
        <v>3926000.0154999997</v>
      </c>
      <c r="HV45" s="45">
        <f t="shared" ca="1" si="196"/>
        <v>1</v>
      </c>
      <c r="HW45" t="b">
        <f t="shared" ca="1" si="396"/>
        <v>0</v>
      </c>
      <c r="HX45" t="b">
        <f t="shared" ca="1" si="197"/>
        <v>0</v>
      </c>
      <c r="ID45" s="60" t="b">
        <f>IF($HK45,'Analyse Plan de Gamme'!$K45)</f>
        <v>0</v>
      </c>
      <c r="IE45" t="b">
        <f>IF($HK45,'Analyse Plan de Gamme'!$L45)</f>
        <v>0</v>
      </c>
      <c r="IF45" s="52" t="b">
        <f t="shared" si="563"/>
        <v>0</v>
      </c>
      <c r="IG45" t="b">
        <f>ISNA(MATCH(IF45,IF$1:IF44,0))</f>
        <v>0</v>
      </c>
      <c r="IH45" t="e">
        <f t="shared" ca="1" si="564"/>
        <v>#N/A</v>
      </c>
      <c r="II45" t="e">
        <f t="shared" ca="1" si="565"/>
        <v>#N/A</v>
      </c>
      <c r="IJ45" t="b">
        <f t="shared" ca="1" si="566"/>
        <v>0</v>
      </c>
      <c r="IK45" t="str">
        <f t="shared" ca="1" si="567"/>
        <v>ÿ</v>
      </c>
      <c r="IL45">
        <f t="shared" ca="1" si="568"/>
        <v>0</v>
      </c>
      <c r="IM45">
        <f t="shared" ca="1" si="569"/>
        <v>0</v>
      </c>
      <c r="IN45" s="54">
        <f t="shared" ca="1" si="570"/>
        <v>4.4999999999999997E-3</v>
      </c>
      <c r="IO45">
        <f t="shared" ca="1" si="571"/>
        <v>1048576</v>
      </c>
      <c r="IP45" t="e">
        <f t="shared" ca="1" si="572"/>
        <v>#N/A</v>
      </c>
      <c r="IQ45" t="str">
        <f t="shared" ca="1" si="573"/>
        <v/>
      </c>
      <c r="IR45" t="str">
        <f t="shared" ca="1" si="574"/>
        <v/>
      </c>
      <c r="IZ45" s="52" t="b">
        <f t="shared" si="575"/>
        <v>0</v>
      </c>
      <c r="JA45" t="b">
        <f>ISNA(MATCH(IZ45,IZ$1:IZ44,0))</f>
        <v>0</v>
      </c>
      <c r="JB45" t="e">
        <f t="shared" ca="1" si="576"/>
        <v>#N/A</v>
      </c>
      <c r="JC45" t="e">
        <f t="shared" ca="1" si="577"/>
        <v>#N/A</v>
      </c>
      <c r="JD45" t="b">
        <f t="shared" ca="1" si="578"/>
        <v>0</v>
      </c>
      <c r="JE45" t="str">
        <f t="shared" ca="1" si="579"/>
        <v>ÿ</v>
      </c>
      <c r="JF45">
        <f t="shared" ca="1" si="580"/>
        <v>0</v>
      </c>
      <c r="JG45">
        <f t="shared" ca="1" si="581"/>
        <v>0</v>
      </c>
      <c r="JH45" s="54">
        <f t="shared" ca="1" si="582"/>
        <v>4.4999999999999997E-3</v>
      </c>
      <c r="JI45">
        <f t="shared" ca="1" si="583"/>
        <v>1048576</v>
      </c>
      <c r="JJ45" t="e">
        <f t="shared" ca="1" si="584"/>
        <v>#N/A</v>
      </c>
      <c r="JK45" t="str">
        <f t="shared" ca="1" si="585"/>
        <v/>
      </c>
      <c r="JL45" t="str">
        <f t="shared" ca="1" si="586"/>
        <v/>
      </c>
      <c r="JT45" s="52" t="b">
        <f t="shared" si="587"/>
        <v>0</v>
      </c>
      <c r="JU45" t="b">
        <f>ISNA(MATCH(JT45,JT$1:JT44,0))</f>
        <v>0</v>
      </c>
      <c r="JV45" t="e">
        <f t="shared" ca="1" si="588"/>
        <v>#N/A</v>
      </c>
      <c r="JW45" t="e">
        <f t="shared" ca="1" si="589"/>
        <v>#N/A</v>
      </c>
      <c r="JX45" t="b">
        <f t="shared" ca="1" si="590"/>
        <v>0</v>
      </c>
      <c r="JY45" t="str">
        <f t="shared" ca="1" si="591"/>
        <v>ÿ</v>
      </c>
      <c r="JZ45">
        <f t="shared" ca="1" si="592"/>
        <v>0</v>
      </c>
      <c r="KA45">
        <f t="shared" ca="1" si="593"/>
        <v>0</v>
      </c>
      <c r="KB45" s="54">
        <f t="shared" ca="1" si="594"/>
        <v>4.4999999999999997E-3</v>
      </c>
      <c r="KC45">
        <f t="shared" ca="1" si="595"/>
        <v>1048576</v>
      </c>
      <c r="KD45" t="e">
        <f t="shared" ca="1" si="596"/>
        <v>#N/A</v>
      </c>
      <c r="KE45" t="str">
        <f t="shared" ca="1" si="597"/>
        <v/>
      </c>
      <c r="KF45" t="str">
        <f t="shared" ca="1" si="598"/>
        <v/>
      </c>
      <c r="KN45" s="52" t="b">
        <f t="shared" si="599"/>
        <v>0</v>
      </c>
      <c r="KO45" t="b">
        <f>ISNA(MATCH(KN45,KN$1:KN44,0))</f>
        <v>0</v>
      </c>
      <c r="KP45" t="e">
        <f t="shared" ca="1" si="600"/>
        <v>#N/A</v>
      </c>
      <c r="KQ45" t="e">
        <f t="shared" ca="1" si="601"/>
        <v>#N/A</v>
      </c>
      <c r="KR45" t="b">
        <f t="shared" ca="1" si="602"/>
        <v>0</v>
      </c>
      <c r="KS45" t="str">
        <f t="shared" ca="1" si="603"/>
        <v>ÿ</v>
      </c>
      <c r="KT45">
        <f t="shared" ca="1" si="604"/>
        <v>0</v>
      </c>
      <c r="KU45">
        <f t="shared" ca="1" si="605"/>
        <v>0</v>
      </c>
      <c r="KV45" s="54">
        <f t="shared" ca="1" si="606"/>
        <v>4.4999999999999997E-3</v>
      </c>
      <c r="KW45">
        <f t="shared" ca="1" si="607"/>
        <v>1048576</v>
      </c>
      <c r="KX45" t="e">
        <f t="shared" ca="1" si="608"/>
        <v>#N/A</v>
      </c>
      <c r="KY45" t="str">
        <f t="shared" ca="1" si="609"/>
        <v/>
      </c>
      <c r="KZ45" t="str">
        <f t="shared" ca="1" si="610"/>
        <v/>
      </c>
      <c r="LH45" s="52" t="b">
        <f t="shared" si="219"/>
        <v>0</v>
      </c>
      <c r="LI45" t="b">
        <f>ISNA(MATCH(LH45,LH$1:LH44,0))</f>
        <v>0</v>
      </c>
      <c r="LJ45" t="e">
        <f t="shared" ca="1" si="220"/>
        <v>#N/A</v>
      </c>
      <c r="LK45" t="e">
        <f t="shared" ca="1" si="221"/>
        <v>#N/A</v>
      </c>
      <c r="LL45" t="b">
        <f t="shared" ca="1" si="222"/>
        <v>0</v>
      </c>
      <c r="LM45" t="str">
        <f t="shared" ca="1" si="223"/>
        <v>ÿ</v>
      </c>
      <c r="LN45">
        <f t="shared" ca="1" si="224"/>
        <v>0</v>
      </c>
      <c r="LO45">
        <f t="shared" ca="1" si="225"/>
        <v>0</v>
      </c>
      <c r="LP45" s="54">
        <f t="shared" ca="1" si="226"/>
        <v>4.4999999999999997E-3</v>
      </c>
      <c r="LQ45">
        <f t="shared" ca="1" si="227"/>
        <v>1048576</v>
      </c>
      <c r="LR45" t="e">
        <f t="shared" ca="1" si="228"/>
        <v>#N/A</v>
      </c>
      <c r="LS45" t="str">
        <f t="shared" ca="1" si="611"/>
        <v/>
      </c>
      <c r="LT45" t="str">
        <f t="shared" ca="1" si="230"/>
        <v/>
      </c>
      <c r="MB45" s="52" t="b">
        <f t="shared" si="627"/>
        <v>0</v>
      </c>
      <c r="MC45" t="b">
        <f>ISNA(MATCH(MB45,MB$1:MB44,0))</f>
        <v>0</v>
      </c>
      <c r="MD45" t="e">
        <f t="shared" ca="1" si="231"/>
        <v>#N/A</v>
      </c>
      <c r="ME45" t="e">
        <f t="shared" ca="1" si="232"/>
        <v>#N/A</v>
      </c>
      <c r="MF45" t="b">
        <f t="shared" ca="1" si="233"/>
        <v>0</v>
      </c>
      <c r="MG45" t="str">
        <f t="shared" ca="1" si="234"/>
        <v>ÿ</v>
      </c>
      <c r="MH45">
        <f t="shared" ca="1" si="235"/>
        <v>0</v>
      </c>
      <c r="MI45">
        <f t="shared" ca="1" si="236"/>
        <v>0</v>
      </c>
      <c r="MJ45" s="54">
        <f t="shared" ca="1" si="237"/>
        <v>4.4999999999999997E-3</v>
      </c>
      <c r="MK45">
        <f t="shared" ca="1" si="238"/>
        <v>1048576</v>
      </c>
      <c r="ML45" t="e">
        <f t="shared" ca="1" si="239"/>
        <v>#N/A</v>
      </c>
      <c r="MM45" t="str">
        <f t="shared" ca="1" si="612"/>
        <v/>
      </c>
      <c r="MN45" t="str">
        <f t="shared" ca="1" si="241"/>
        <v/>
      </c>
      <c r="MV45" s="52" t="b">
        <f t="shared" si="628"/>
        <v>0</v>
      </c>
      <c r="MW45" t="b">
        <f>ISNA(MATCH(MV45,MV$1:MV44,0))</f>
        <v>0</v>
      </c>
      <c r="MX45" t="e">
        <f t="shared" ca="1" si="242"/>
        <v>#N/A</v>
      </c>
      <c r="MY45" t="e">
        <f t="shared" ca="1" si="243"/>
        <v>#N/A</v>
      </c>
      <c r="MZ45" t="b">
        <f t="shared" ca="1" si="244"/>
        <v>0</v>
      </c>
      <c r="NA45" t="str">
        <f t="shared" ca="1" si="245"/>
        <v>ÿ</v>
      </c>
      <c r="NB45">
        <f t="shared" ca="1" si="246"/>
        <v>0</v>
      </c>
      <c r="NC45">
        <f t="shared" ca="1" si="247"/>
        <v>0</v>
      </c>
      <c r="ND45" s="54">
        <f t="shared" ca="1" si="248"/>
        <v>4.4999999999999997E-3</v>
      </c>
      <c r="NE45">
        <f t="shared" ca="1" si="249"/>
        <v>1048576</v>
      </c>
      <c r="NF45" t="e">
        <f t="shared" ca="1" si="250"/>
        <v>#N/A</v>
      </c>
      <c r="NG45" t="str">
        <f t="shared" ca="1" si="613"/>
        <v/>
      </c>
      <c r="NH45" t="str">
        <f t="shared" ca="1" si="252"/>
        <v/>
      </c>
      <c r="NP45" s="52" t="b">
        <f t="shared" si="629"/>
        <v>0</v>
      </c>
      <c r="NQ45" t="b">
        <f>ISNA(MATCH(NP45,NP$1:NP44,0))</f>
        <v>0</v>
      </c>
      <c r="NR45" t="e">
        <f t="shared" ca="1" si="253"/>
        <v>#N/A</v>
      </c>
      <c r="NS45" t="e">
        <f t="shared" ca="1" si="254"/>
        <v>#N/A</v>
      </c>
      <c r="NT45" t="b">
        <f t="shared" ca="1" si="255"/>
        <v>0</v>
      </c>
      <c r="NU45" t="str">
        <f t="shared" ca="1" si="256"/>
        <v>ÿ</v>
      </c>
      <c r="NV45">
        <f t="shared" ca="1" si="257"/>
        <v>0</v>
      </c>
      <c r="NW45">
        <f t="shared" ca="1" si="258"/>
        <v>0</v>
      </c>
      <c r="NX45" s="54">
        <f t="shared" ca="1" si="259"/>
        <v>4.4999999999999997E-3</v>
      </c>
      <c r="NY45">
        <f t="shared" ca="1" si="260"/>
        <v>1048576</v>
      </c>
      <c r="NZ45" t="e">
        <f t="shared" ca="1" si="261"/>
        <v>#N/A</v>
      </c>
      <c r="OA45" t="str">
        <f t="shared" ca="1" si="614"/>
        <v/>
      </c>
      <c r="OB45" t="str">
        <f t="shared" ca="1" si="263"/>
        <v/>
      </c>
      <c r="OJ45" s="52" t="b">
        <f t="shared" si="630"/>
        <v>0</v>
      </c>
      <c r="OK45" t="b">
        <f>ISNA(MATCH(OJ45,OJ$1:OJ44,0))</f>
        <v>0</v>
      </c>
      <c r="OL45" t="e">
        <f t="shared" ca="1" si="264"/>
        <v>#N/A</v>
      </c>
      <c r="OM45" t="e">
        <f t="shared" ca="1" si="265"/>
        <v>#N/A</v>
      </c>
      <c r="ON45" t="b">
        <f t="shared" ca="1" si="266"/>
        <v>0</v>
      </c>
      <c r="OO45" t="str">
        <f t="shared" ca="1" si="267"/>
        <v>ÿ</v>
      </c>
      <c r="OP45">
        <f t="shared" ca="1" si="268"/>
        <v>0</v>
      </c>
      <c r="OQ45">
        <f t="shared" ca="1" si="269"/>
        <v>0</v>
      </c>
      <c r="OR45" s="54">
        <f t="shared" ca="1" si="270"/>
        <v>4.4999999999999997E-3</v>
      </c>
      <c r="OS45">
        <f t="shared" ca="1" si="271"/>
        <v>1048576</v>
      </c>
      <c r="OT45" t="e">
        <f t="shared" ca="1" si="272"/>
        <v>#N/A</v>
      </c>
      <c r="OU45" t="str">
        <f t="shared" ca="1" si="615"/>
        <v/>
      </c>
      <c r="OV45" t="str">
        <f t="shared" ca="1" si="274"/>
        <v/>
      </c>
      <c r="PD45" s="52" t="b">
        <f t="shared" si="631"/>
        <v>0</v>
      </c>
      <c r="PE45" t="b">
        <f>ISNA(MATCH(PD45,PD$1:PD44,0))</f>
        <v>0</v>
      </c>
      <c r="PF45" t="e">
        <f t="shared" ca="1" si="275"/>
        <v>#N/A</v>
      </c>
      <c r="PG45" t="e">
        <f t="shared" ca="1" si="276"/>
        <v>#N/A</v>
      </c>
      <c r="PH45" t="b">
        <f t="shared" ca="1" si="277"/>
        <v>0</v>
      </c>
      <c r="PI45" t="str">
        <f t="shared" ca="1" si="278"/>
        <v>ÿ</v>
      </c>
      <c r="PJ45">
        <f t="shared" ca="1" si="279"/>
        <v>0</v>
      </c>
      <c r="PK45">
        <f t="shared" ca="1" si="280"/>
        <v>0</v>
      </c>
      <c r="PL45" s="54">
        <f t="shared" ca="1" si="281"/>
        <v>4.4999999999999997E-3</v>
      </c>
      <c r="PM45">
        <f t="shared" ca="1" si="282"/>
        <v>1048576</v>
      </c>
      <c r="PN45" t="e">
        <f t="shared" ca="1" si="283"/>
        <v>#N/A</v>
      </c>
      <c r="PO45" t="str">
        <f t="shared" ca="1" si="616"/>
        <v/>
      </c>
      <c r="PP45" t="str">
        <f t="shared" ca="1" si="285"/>
        <v/>
      </c>
      <c r="PX45" s="52" t="b">
        <f t="shared" si="632"/>
        <v>0</v>
      </c>
      <c r="PY45" t="b">
        <f>ISNA(MATCH(PX45,PX$1:PX44,0))</f>
        <v>0</v>
      </c>
      <c r="PZ45" t="e">
        <f t="shared" ca="1" si="286"/>
        <v>#N/A</v>
      </c>
      <c r="QA45" t="e">
        <f t="shared" ca="1" si="287"/>
        <v>#N/A</v>
      </c>
      <c r="QB45" t="b">
        <f t="shared" ca="1" si="288"/>
        <v>0</v>
      </c>
      <c r="QC45" t="str">
        <f t="shared" ca="1" si="289"/>
        <v>ÿ</v>
      </c>
      <c r="QD45">
        <f t="shared" ca="1" si="290"/>
        <v>0</v>
      </c>
      <c r="QE45">
        <f t="shared" ca="1" si="291"/>
        <v>0</v>
      </c>
      <c r="QF45" s="54">
        <f t="shared" ca="1" si="292"/>
        <v>4.4999999999999997E-3</v>
      </c>
      <c r="QG45">
        <f t="shared" ca="1" si="293"/>
        <v>1048576</v>
      </c>
      <c r="QH45" t="e">
        <f t="shared" ca="1" si="294"/>
        <v>#N/A</v>
      </c>
      <c r="QI45" t="str">
        <f t="shared" ca="1" si="617"/>
        <v/>
      </c>
      <c r="QJ45" t="str">
        <f t="shared" ca="1" si="296"/>
        <v/>
      </c>
      <c r="QR45" s="52" t="b">
        <f t="shared" si="633"/>
        <v>0</v>
      </c>
      <c r="QS45" t="b">
        <f>ISNA(MATCH(QR45,QR$1:QR44,0))</f>
        <v>0</v>
      </c>
      <c r="QT45" t="e">
        <f t="shared" ca="1" si="297"/>
        <v>#N/A</v>
      </c>
      <c r="QU45" t="e">
        <f t="shared" ca="1" si="298"/>
        <v>#N/A</v>
      </c>
      <c r="QV45" t="b">
        <f t="shared" ca="1" si="299"/>
        <v>0</v>
      </c>
      <c r="QW45" t="str">
        <f t="shared" ca="1" si="300"/>
        <v>ÿ</v>
      </c>
      <c r="QX45">
        <f t="shared" ca="1" si="301"/>
        <v>0</v>
      </c>
      <c r="QY45">
        <f t="shared" ca="1" si="302"/>
        <v>0</v>
      </c>
      <c r="QZ45" s="54">
        <f t="shared" ca="1" si="303"/>
        <v>4.4999999999999997E-3</v>
      </c>
      <c r="RA45">
        <f t="shared" ca="1" si="304"/>
        <v>1048576</v>
      </c>
      <c r="RB45" t="e">
        <f t="shared" ca="1" si="305"/>
        <v>#N/A</v>
      </c>
      <c r="RC45" t="str">
        <f t="shared" ca="1" si="618"/>
        <v/>
      </c>
      <c r="RD45" t="str">
        <f t="shared" ca="1" si="307"/>
        <v/>
      </c>
      <c r="RL45" s="52" t="b">
        <f t="shared" si="634"/>
        <v>0</v>
      </c>
      <c r="RM45" t="b">
        <f>ISNA(MATCH(RL45,RL$1:RL44,0))</f>
        <v>0</v>
      </c>
      <c r="RN45" t="e">
        <f t="shared" ca="1" si="308"/>
        <v>#N/A</v>
      </c>
      <c r="RO45" t="e">
        <f t="shared" ca="1" si="309"/>
        <v>#N/A</v>
      </c>
      <c r="RP45" t="b">
        <f t="shared" ca="1" si="310"/>
        <v>0</v>
      </c>
      <c r="RQ45" t="str">
        <f t="shared" ca="1" si="311"/>
        <v>ÿ</v>
      </c>
      <c r="RR45">
        <f t="shared" ca="1" si="312"/>
        <v>0</v>
      </c>
      <c r="RS45">
        <f t="shared" ca="1" si="313"/>
        <v>0</v>
      </c>
      <c r="RT45" s="54">
        <f t="shared" ca="1" si="314"/>
        <v>4.4999999999999997E-3</v>
      </c>
      <c r="RU45">
        <f t="shared" ca="1" si="315"/>
        <v>1048576</v>
      </c>
      <c r="RV45" t="e">
        <f t="shared" ca="1" si="316"/>
        <v>#N/A</v>
      </c>
      <c r="RW45" t="str">
        <f t="shared" ca="1" si="619"/>
        <v/>
      </c>
      <c r="RX45" t="str">
        <f t="shared" ca="1" si="318"/>
        <v/>
      </c>
      <c r="SF45" s="52" t="b">
        <f t="shared" si="635"/>
        <v>0</v>
      </c>
      <c r="SG45" t="b">
        <f>ISNA(MATCH(SF45,SF$1:SF44,0))</f>
        <v>0</v>
      </c>
      <c r="SH45" t="e">
        <f t="shared" ca="1" si="319"/>
        <v>#N/A</v>
      </c>
      <c r="SI45" t="e">
        <f t="shared" ca="1" si="320"/>
        <v>#N/A</v>
      </c>
      <c r="SJ45" t="b">
        <f t="shared" ca="1" si="321"/>
        <v>0</v>
      </c>
      <c r="SK45" t="str">
        <f t="shared" ca="1" si="322"/>
        <v>ÿ</v>
      </c>
      <c r="SL45">
        <f t="shared" ca="1" si="323"/>
        <v>0</v>
      </c>
      <c r="SM45">
        <f t="shared" ca="1" si="324"/>
        <v>0</v>
      </c>
      <c r="SN45" s="54">
        <f t="shared" ca="1" si="325"/>
        <v>4.4999999999999997E-3</v>
      </c>
      <c r="SO45">
        <f t="shared" ca="1" si="326"/>
        <v>1048576</v>
      </c>
      <c r="SP45" t="e">
        <f t="shared" ca="1" si="327"/>
        <v>#N/A</v>
      </c>
      <c r="SQ45" t="str">
        <f t="shared" ca="1" si="620"/>
        <v/>
      </c>
      <c r="SR45" t="str">
        <f t="shared" ca="1" si="329"/>
        <v/>
      </c>
      <c r="SZ45" s="52" t="b">
        <f t="shared" si="636"/>
        <v>0</v>
      </c>
      <c r="TA45" t="b">
        <f>ISNA(MATCH(SZ45,SZ$1:SZ44,0))</f>
        <v>0</v>
      </c>
      <c r="TB45" t="e">
        <f t="shared" ca="1" si="330"/>
        <v>#N/A</v>
      </c>
      <c r="TC45" t="e">
        <f t="shared" ca="1" si="331"/>
        <v>#N/A</v>
      </c>
      <c r="TD45" t="b">
        <f t="shared" ca="1" si="332"/>
        <v>0</v>
      </c>
      <c r="TE45" t="str">
        <f t="shared" ca="1" si="333"/>
        <v>ÿ</v>
      </c>
      <c r="TF45">
        <f t="shared" ca="1" si="334"/>
        <v>0</v>
      </c>
      <c r="TG45">
        <f t="shared" ca="1" si="335"/>
        <v>0</v>
      </c>
      <c r="TH45" s="54">
        <f t="shared" ca="1" si="336"/>
        <v>4.4999999999999997E-3</v>
      </c>
      <c r="TI45">
        <f t="shared" ca="1" si="337"/>
        <v>1048576</v>
      </c>
      <c r="TJ45" t="e">
        <f t="shared" ca="1" si="338"/>
        <v>#N/A</v>
      </c>
      <c r="TK45" t="str">
        <f t="shared" ca="1" si="621"/>
        <v/>
      </c>
      <c r="TL45" t="str">
        <f t="shared" ca="1" si="340"/>
        <v/>
      </c>
      <c r="TT45" s="52" t="b">
        <f t="shared" si="637"/>
        <v>0</v>
      </c>
      <c r="TU45" t="b">
        <f>ISNA(MATCH(TT45,TT$1:TT44,0))</f>
        <v>0</v>
      </c>
      <c r="TV45" t="e">
        <f t="shared" ca="1" si="341"/>
        <v>#N/A</v>
      </c>
      <c r="TW45" t="e">
        <f t="shared" ca="1" si="342"/>
        <v>#N/A</v>
      </c>
      <c r="TX45" t="b">
        <f t="shared" ca="1" si="343"/>
        <v>0</v>
      </c>
      <c r="TY45" t="str">
        <f t="shared" ca="1" si="344"/>
        <v>ÿ</v>
      </c>
      <c r="TZ45">
        <f t="shared" ca="1" si="345"/>
        <v>0</v>
      </c>
      <c r="UA45">
        <f t="shared" ca="1" si="346"/>
        <v>0</v>
      </c>
      <c r="UB45" s="54">
        <f t="shared" ca="1" si="347"/>
        <v>4.4999999999999997E-3</v>
      </c>
      <c r="UC45">
        <f t="shared" ca="1" si="348"/>
        <v>1048576</v>
      </c>
      <c r="UD45" t="e">
        <f t="shared" ca="1" si="349"/>
        <v>#N/A</v>
      </c>
      <c r="UE45" t="str">
        <f t="shared" ca="1" si="622"/>
        <v/>
      </c>
      <c r="UF45" t="str">
        <f t="shared" ca="1" si="351"/>
        <v/>
      </c>
      <c r="UN45" s="52" t="b">
        <f t="shared" si="638"/>
        <v>0</v>
      </c>
      <c r="UO45" t="b">
        <f>ISNA(MATCH(UN45,UN$1:UN44,0))</f>
        <v>0</v>
      </c>
      <c r="UP45" t="e">
        <f t="shared" ca="1" si="352"/>
        <v>#N/A</v>
      </c>
      <c r="UQ45" t="e">
        <f t="shared" ca="1" si="353"/>
        <v>#N/A</v>
      </c>
      <c r="UR45" t="b">
        <f t="shared" ca="1" si="354"/>
        <v>0</v>
      </c>
      <c r="US45" t="str">
        <f t="shared" ca="1" si="355"/>
        <v>ÿ</v>
      </c>
      <c r="UT45">
        <f t="shared" ca="1" si="356"/>
        <v>0</v>
      </c>
      <c r="UU45">
        <f t="shared" ca="1" si="357"/>
        <v>0</v>
      </c>
      <c r="UV45" s="54">
        <f t="shared" ca="1" si="358"/>
        <v>4.4999999999999997E-3</v>
      </c>
      <c r="UW45">
        <f t="shared" ca="1" si="359"/>
        <v>1048576</v>
      </c>
      <c r="UX45" t="e">
        <f t="shared" ca="1" si="360"/>
        <v>#N/A</v>
      </c>
      <c r="UY45" t="str">
        <f t="shared" ca="1" si="623"/>
        <v/>
      </c>
      <c r="UZ45" t="str">
        <f t="shared" ca="1" si="362"/>
        <v/>
      </c>
      <c r="VH45" s="52" t="b">
        <f t="shared" si="639"/>
        <v>0</v>
      </c>
      <c r="VI45" t="b">
        <f>ISNA(MATCH(VH45,VH$1:VH44,0))</f>
        <v>0</v>
      </c>
      <c r="VJ45" t="e">
        <f t="shared" ca="1" si="363"/>
        <v>#N/A</v>
      </c>
      <c r="VK45" t="e">
        <f t="shared" ca="1" si="364"/>
        <v>#N/A</v>
      </c>
      <c r="VL45" t="b">
        <f t="shared" ca="1" si="365"/>
        <v>0</v>
      </c>
      <c r="VM45" t="str">
        <f t="shared" ca="1" si="366"/>
        <v>ÿ</v>
      </c>
      <c r="VN45">
        <f t="shared" ca="1" si="367"/>
        <v>0</v>
      </c>
      <c r="VO45">
        <f t="shared" ca="1" si="368"/>
        <v>0</v>
      </c>
      <c r="VP45" s="54">
        <f t="shared" ca="1" si="369"/>
        <v>4.4999999999999997E-3</v>
      </c>
      <c r="VQ45">
        <f t="shared" ca="1" si="370"/>
        <v>1048576</v>
      </c>
      <c r="VR45" t="e">
        <f t="shared" ca="1" si="371"/>
        <v>#N/A</v>
      </c>
      <c r="VS45" t="str">
        <f t="shared" ca="1" si="624"/>
        <v/>
      </c>
      <c r="VT45" t="str">
        <f t="shared" ca="1" si="373"/>
        <v/>
      </c>
      <c r="WB45" s="52" t="b">
        <f t="shared" si="640"/>
        <v>0</v>
      </c>
      <c r="WC45" t="b">
        <f>ISNA(MATCH(WB45,WB$1:WB44,0))</f>
        <v>0</v>
      </c>
      <c r="WD45" t="e">
        <f t="shared" ca="1" si="374"/>
        <v>#N/A</v>
      </c>
      <c r="WE45" t="e">
        <f t="shared" ca="1" si="375"/>
        <v>#N/A</v>
      </c>
      <c r="WF45" t="b">
        <f t="shared" ca="1" si="376"/>
        <v>0</v>
      </c>
      <c r="WG45" t="str">
        <f t="shared" ca="1" si="377"/>
        <v>ÿ</v>
      </c>
      <c r="WH45">
        <f t="shared" ca="1" si="378"/>
        <v>0</v>
      </c>
      <c r="WI45">
        <f t="shared" ca="1" si="379"/>
        <v>0</v>
      </c>
      <c r="WJ45" s="54">
        <f t="shared" ca="1" si="380"/>
        <v>4.4999999999999997E-3</v>
      </c>
      <c r="WK45">
        <f t="shared" ca="1" si="381"/>
        <v>1048576</v>
      </c>
      <c r="WL45" t="e">
        <f t="shared" ca="1" si="382"/>
        <v>#N/A</v>
      </c>
      <c r="WM45" t="str">
        <f t="shared" ca="1" si="625"/>
        <v/>
      </c>
      <c r="WN45" t="str">
        <f t="shared" ca="1" si="384"/>
        <v/>
      </c>
      <c r="WV45" s="52" t="b">
        <f t="shared" si="641"/>
        <v>0</v>
      </c>
      <c r="WW45" t="b">
        <f>ISNA(MATCH(WV45,WV$1:WV44,0))</f>
        <v>0</v>
      </c>
      <c r="WX45" t="e">
        <f t="shared" ca="1" si="385"/>
        <v>#N/A</v>
      </c>
      <c r="WY45" t="e">
        <f t="shared" ca="1" si="386"/>
        <v>#N/A</v>
      </c>
      <c r="WZ45" t="b">
        <f t="shared" ca="1" si="387"/>
        <v>0</v>
      </c>
      <c r="XA45" t="str">
        <f t="shared" ca="1" si="388"/>
        <v>ÿ</v>
      </c>
      <c r="XB45">
        <f t="shared" ca="1" si="389"/>
        <v>0</v>
      </c>
      <c r="XC45">
        <f t="shared" ca="1" si="390"/>
        <v>0</v>
      </c>
      <c r="XD45" s="54">
        <f t="shared" ca="1" si="391"/>
        <v>4.4999999999999997E-3</v>
      </c>
      <c r="XE45">
        <f t="shared" ca="1" si="392"/>
        <v>1048576</v>
      </c>
      <c r="XF45" t="e">
        <f t="shared" ca="1" si="393"/>
        <v>#N/A</v>
      </c>
      <c r="XG45" t="str">
        <f t="shared" ca="1" si="626"/>
        <v/>
      </c>
      <c r="XH45" t="str">
        <f t="shared" ca="1" si="169"/>
        <v/>
      </c>
    </row>
    <row r="46" spans="1:632" x14ac:dyDescent="0.3">
      <c r="A46">
        <f t="shared" ca="1" si="170"/>
        <v>36</v>
      </c>
      <c r="J46" s="6" t="str">
        <f>IF('Analyse Plan de Gamme'!$N46=0,N_D,'Analyse Plan de Gamme'!$N46)</f>
        <v xml:space="preserve"> ... </v>
      </c>
      <c r="K46" t="b">
        <f>ISNA(MATCH(J46,J$1:J45,0))</f>
        <v>0</v>
      </c>
      <c r="L46" t="e">
        <f t="shared" ca="1" si="416"/>
        <v>#N/A</v>
      </c>
      <c r="M46" t="e">
        <f t="shared" ca="1" si="417"/>
        <v>#N/A</v>
      </c>
      <c r="N46" t="b">
        <f t="shared" ca="1" si="418"/>
        <v>0</v>
      </c>
      <c r="O46" t="str">
        <f t="shared" ca="1" si="419"/>
        <v>ÿ</v>
      </c>
      <c r="P46">
        <f t="shared" ca="1" si="420"/>
        <v>1048576</v>
      </c>
      <c r="Q46" t="e">
        <f t="shared" ca="1" si="421"/>
        <v>#N/A</v>
      </c>
      <c r="R46" s="4" t="str">
        <f t="shared" ca="1" si="422"/>
        <v/>
      </c>
      <c r="T46" s="6" t="str">
        <f>IF('Analyse Plan de Gamme'!$P46=0,N_D,'Analyse Plan de Gamme'!$P46)</f>
        <v xml:space="preserve"> ... </v>
      </c>
      <c r="U46" t="b">
        <f>ISNA(MATCH(T46,T$1:T45,0))</f>
        <v>0</v>
      </c>
      <c r="V46" t="e">
        <f t="shared" ca="1" si="423"/>
        <v>#N/A</v>
      </c>
      <c r="W46" t="e">
        <f t="shared" ca="1" si="424"/>
        <v>#N/A</v>
      </c>
      <c r="X46" t="b">
        <f t="shared" ca="1" si="425"/>
        <v>0</v>
      </c>
      <c r="Y46" t="str">
        <f t="shared" ca="1" si="426"/>
        <v>ÿ</v>
      </c>
      <c r="Z46">
        <f t="shared" ca="1" si="427"/>
        <v>1048576</v>
      </c>
      <c r="AA46" t="e">
        <f t="shared" ca="1" si="428"/>
        <v>#N/A</v>
      </c>
      <c r="AB46" s="4" t="str">
        <f t="shared" ca="1" si="429"/>
        <v/>
      </c>
      <c r="AD46" s="6" t="str">
        <f>IF('Analyse Plan de Gamme'!$W46=0,N_D,'Analyse Plan de Gamme'!$W46)</f>
        <v xml:space="preserve"> ... </v>
      </c>
      <c r="AE46" t="b">
        <f>ISNA(MATCH(AD46,AD$1:AD45,0))</f>
        <v>0</v>
      </c>
      <c r="AF46" t="e">
        <f t="shared" ca="1" si="430"/>
        <v>#N/A</v>
      </c>
      <c r="AG46" t="e">
        <f t="shared" ca="1" si="431"/>
        <v>#N/A</v>
      </c>
      <c r="AH46" t="b">
        <f t="shared" ca="1" si="432"/>
        <v>0</v>
      </c>
      <c r="AI46" t="str">
        <f t="shared" ca="1" si="433"/>
        <v>ÿ</v>
      </c>
      <c r="AJ46">
        <f t="shared" ca="1" si="434"/>
        <v>1048576</v>
      </c>
      <c r="AK46" t="e">
        <f t="shared" ca="1" si="435"/>
        <v>#N/A</v>
      </c>
      <c r="AL46" s="4" t="str">
        <f t="shared" ca="1" si="436"/>
        <v/>
      </c>
      <c r="AN46" s="6" t="str">
        <f>IF('Analyse Plan de Gamme'!$AH46=0,N_D,'Analyse Plan de Gamme'!$AH46)</f>
        <v xml:space="preserve"> ... </v>
      </c>
      <c r="AO46" t="b">
        <f>ISNA(MATCH(AN46,AN$1:AN45,0))</f>
        <v>0</v>
      </c>
      <c r="AP46" t="e">
        <f t="shared" ca="1" si="437"/>
        <v>#N/A</v>
      </c>
      <c r="AQ46" t="e">
        <f t="shared" ca="1" si="438"/>
        <v>#N/A</v>
      </c>
      <c r="AR46" t="b">
        <f t="shared" ca="1" si="439"/>
        <v>0</v>
      </c>
      <c r="AS46" t="str">
        <f t="shared" ca="1" si="440"/>
        <v>ÿ</v>
      </c>
      <c r="AT46">
        <f t="shared" ca="1" si="441"/>
        <v>1048576</v>
      </c>
      <c r="AU46" t="e">
        <f t="shared" ca="1" si="442"/>
        <v>#N/A</v>
      </c>
      <c r="AV46" s="4" t="str">
        <f t="shared" ca="1" si="443"/>
        <v/>
      </c>
      <c r="AX46" s="6" t="str">
        <f>IF('Analyse Plan de Gamme'!$AT46=0,N_D,'Analyse Plan de Gamme'!$AT46)</f>
        <v xml:space="preserve"> ... </v>
      </c>
      <c r="AY46" t="b">
        <f>ISNA(MATCH(AX46,AX$1:AX45,0))</f>
        <v>0</v>
      </c>
      <c r="AZ46" t="e">
        <f t="shared" ca="1" si="444"/>
        <v>#N/A</v>
      </c>
      <c r="BA46" t="e">
        <f t="shared" ca="1" si="445"/>
        <v>#N/A</v>
      </c>
      <c r="BB46" t="b">
        <f t="shared" ca="1" si="446"/>
        <v>0</v>
      </c>
      <c r="BC46" t="str">
        <f t="shared" ca="1" si="447"/>
        <v>ÿ</v>
      </c>
      <c r="BD46">
        <f t="shared" ca="1" si="448"/>
        <v>1048576</v>
      </c>
      <c r="BE46" t="e">
        <f t="shared" ca="1" si="449"/>
        <v>#N/A</v>
      </c>
      <c r="BF46" s="4" t="str">
        <f t="shared" ca="1" si="450"/>
        <v/>
      </c>
      <c r="BH46" s="6" t="str">
        <f>IF('Analyse Plan de Gamme'!$BF46=0,N_D,'Analyse Plan de Gamme'!$BF46)</f>
        <v xml:space="preserve"> ... </v>
      </c>
      <c r="BI46" t="b">
        <f>ISNA(MATCH(BH46,BH$1:BH45,0))</f>
        <v>0</v>
      </c>
      <c r="BJ46">
        <f t="shared" ca="1" si="451"/>
        <v>138</v>
      </c>
      <c r="BK46" t="str">
        <f t="shared" ca="1" si="452"/>
        <v>L138C61:L1048576C61</v>
      </c>
      <c r="BL46" t="b">
        <f t="shared" ca="1" si="453"/>
        <v>1</v>
      </c>
      <c r="BM46" t="str">
        <f t="shared" ca="1" si="454"/>
        <v>30X90</v>
      </c>
      <c r="BN46">
        <f t="shared" ca="1" si="455"/>
        <v>25</v>
      </c>
      <c r="BO46">
        <f t="shared" ca="1" si="456"/>
        <v>28</v>
      </c>
      <c r="BP46" s="4" t="str">
        <f t="shared" ca="1" si="457"/>
        <v>90X90</v>
      </c>
      <c r="BR46" s="6" t="str">
        <f>IF('Analyse Plan de Gamme'!$BG46=0,N_D,'Analyse Plan de Gamme'!$BG46)</f>
        <v xml:space="preserve"> ... </v>
      </c>
      <c r="BS46" t="b">
        <f>ISNA(MATCH(BR46,BR$1:BR45,0))</f>
        <v>0</v>
      </c>
      <c r="BT46" t="e">
        <f t="shared" ca="1" si="458"/>
        <v>#N/A</v>
      </c>
      <c r="BU46" t="e">
        <f t="shared" ca="1" si="459"/>
        <v>#N/A</v>
      </c>
      <c r="BV46" t="b">
        <f t="shared" ca="1" si="460"/>
        <v>0</v>
      </c>
      <c r="BW46" t="str">
        <f t="shared" ca="1" si="461"/>
        <v>ÿ</v>
      </c>
      <c r="BX46">
        <f t="shared" ca="1" si="462"/>
        <v>1048576</v>
      </c>
      <c r="BY46" t="e">
        <f t="shared" ca="1" si="463"/>
        <v>#N/A</v>
      </c>
      <c r="BZ46" s="4" t="str">
        <f t="shared" ca="1" si="464"/>
        <v/>
      </c>
      <c r="CB46" s="6" t="str">
        <f>IF('Analyse Plan de Gamme'!$BH46=0,N_D,'Analyse Plan de Gamme'!$BH46)</f>
        <v xml:space="preserve"> ... </v>
      </c>
      <c r="CC46" t="b">
        <f>ISNA(MATCH(CB46,CB$1:CB45,0))</f>
        <v>0</v>
      </c>
      <c r="CD46" t="e">
        <f t="shared" ca="1" si="465"/>
        <v>#N/A</v>
      </c>
      <c r="CE46" t="e">
        <f t="shared" ca="1" si="466"/>
        <v>#N/A</v>
      </c>
      <c r="CF46" t="b">
        <f t="shared" ca="1" si="467"/>
        <v>0</v>
      </c>
      <c r="CG46" t="str">
        <f t="shared" ca="1" si="468"/>
        <v>ÿ</v>
      </c>
      <c r="CH46">
        <f t="shared" ca="1" si="469"/>
        <v>1048576</v>
      </c>
      <c r="CI46" t="e">
        <f t="shared" ca="1" si="470"/>
        <v>#N/A</v>
      </c>
      <c r="CJ46" s="4" t="str">
        <f t="shared" ca="1" si="471"/>
        <v/>
      </c>
      <c r="CL46" s="6" t="str">
        <f>IF('Analyse Plan de Gamme'!$BJ46=0,N_D,'Analyse Plan de Gamme'!$BJ46)</f>
        <v xml:space="preserve"> ... </v>
      </c>
      <c r="CM46" t="b">
        <f>ISNA(MATCH(CL46,CL$1:CL45,0))</f>
        <v>0</v>
      </c>
      <c r="CN46" t="e">
        <f t="shared" ca="1" si="472"/>
        <v>#N/A</v>
      </c>
      <c r="CO46" t="e">
        <f t="shared" ca="1" si="473"/>
        <v>#N/A</v>
      </c>
      <c r="CP46" t="b">
        <f t="shared" ca="1" si="474"/>
        <v>0</v>
      </c>
      <c r="CQ46" t="str">
        <f t="shared" ca="1" si="475"/>
        <v>ÿ</v>
      </c>
      <c r="CR46">
        <f t="shared" ca="1" si="476"/>
        <v>1048576</v>
      </c>
      <c r="CS46" t="e">
        <f t="shared" ca="1" si="477"/>
        <v>#N/A</v>
      </c>
      <c r="CT46" s="4" t="str">
        <f t="shared" ca="1" si="478"/>
        <v/>
      </c>
      <c r="CV46" s="6" t="str">
        <f>IF('Analyse Plan de Gamme'!$BK46=0,N_D,'Analyse Plan de Gamme'!$BK46)</f>
        <v xml:space="preserve"> ... </v>
      </c>
      <c r="CW46" t="b">
        <f>ISNA(MATCH(CV46,CV$1:CV45,0))</f>
        <v>0</v>
      </c>
      <c r="CX46" t="e">
        <f t="shared" ca="1" si="479"/>
        <v>#N/A</v>
      </c>
      <c r="CY46" t="e">
        <f t="shared" ca="1" si="480"/>
        <v>#N/A</v>
      </c>
      <c r="CZ46" t="b">
        <f t="shared" ca="1" si="481"/>
        <v>0</v>
      </c>
      <c r="DA46" t="str">
        <f t="shared" ca="1" si="482"/>
        <v>ÿ</v>
      </c>
      <c r="DB46">
        <f t="shared" ca="1" si="483"/>
        <v>1048576</v>
      </c>
      <c r="DC46" t="e">
        <f t="shared" ca="1" si="484"/>
        <v>#N/A</v>
      </c>
      <c r="DD46" s="4" t="str">
        <f t="shared" ca="1" si="485"/>
        <v/>
      </c>
      <c r="DF46" s="6" t="str">
        <f>IF('Analyse Plan de Gamme'!$BL46=0,N_D,'Analyse Plan de Gamme'!$BL46)</f>
        <v xml:space="preserve"> ... </v>
      </c>
      <c r="DG46" t="b">
        <f>ISNA(MATCH(DF46,DF$1:DF45,0))</f>
        <v>0</v>
      </c>
      <c r="DH46" t="e">
        <f t="shared" ca="1" si="486"/>
        <v>#N/A</v>
      </c>
      <c r="DI46" t="e">
        <f t="shared" ca="1" si="487"/>
        <v>#N/A</v>
      </c>
      <c r="DJ46" t="b">
        <f t="shared" ca="1" si="488"/>
        <v>0</v>
      </c>
      <c r="DK46" t="str">
        <f t="shared" ca="1" si="489"/>
        <v>ÿ</v>
      </c>
      <c r="DL46">
        <f t="shared" ca="1" si="490"/>
        <v>1048576</v>
      </c>
      <c r="DM46" t="e">
        <f t="shared" ca="1" si="491"/>
        <v>#N/A</v>
      </c>
      <c r="DN46" s="4" t="str">
        <f t="shared" ca="1" si="492"/>
        <v/>
      </c>
      <c r="DP46" s="43">
        <f>'Analyse Plan de Gamme'!$BM46</f>
        <v>0</v>
      </c>
      <c r="DQ46" t="b">
        <f>ISNA(MATCH(DP46,DP$1:DP45,0))</f>
        <v>0</v>
      </c>
      <c r="DR46" t="e">
        <f t="shared" ca="1" si="493"/>
        <v>#N/A</v>
      </c>
      <c r="DS46" t="e">
        <f t="shared" ca="1" si="494"/>
        <v>#N/A</v>
      </c>
      <c r="DT46" t="b">
        <f t="shared" ca="1" si="495"/>
        <v>0</v>
      </c>
      <c r="DU46" t="str">
        <f t="shared" ca="1" si="496"/>
        <v>ÿ</v>
      </c>
      <c r="DV46">
        <f t="shared" ca="1" si="497"/>
        <v>1048576</v>
      </c>
      <c r="DW46" t="e">
        <f t="shared" ca="1" si="498"/>
        <v>#N/A</v>
      </c>
      <c r="DX46" s="4" t="str">
        <f t="shared" ca="1" si="499"/>
        <v/>
      </c>
      <c r="DZ46" s="6" t="str">
        <f>IF('Analyse Plan de Gamme'!$BO46=0,N_D,'Analyse Plan de Gamme'!$BO46)</f>
        <v xml:space="preserve"> ... </v>
      </c>
      <c r="EA46" t="b">
        <f>ISNA(MATCH(DZ46,DZ$1:DZ45,0))</f>
        <v>0</v>
      </c>
      <c r="EB46" t="e">
        <f t="shared" ca="1" si="500"/>
        <v>#N/A</v>
      </c>
      <c r="EC46" t="e">
        <f t="shared" ca="1" si="501"/>
        <v>#N/A</v>
      </c>
      <c r="ED46" t="b">
        <f t="shared" ca="1" si="502"/>
        <v>0</v>
      </c>
      <c r="EE46" t="str">
        <f t="shared" ca="1" si="503"/>
        <v>ÿ</v>
      </c>
      <c r="EF46">
        <f t="shared" ca="1" si="504"/>
        <v>1048576</v>
      </c>
      <c r="EG46" t="e">
        <f t="shared" ca="1" si="505"/>
        <v>#N/A</v>
      </c>
      <c r="EH46" s="4" t="str">
        <f t="shared" ca="1" si="506"/>
        <v/>
      </c>
      <c r="EJ46" s="6" t="str">
        <f>IF('Analyse Plan de Gamme'!$BP46=0,N_D,'Analyse Plan de Gamme'!$BP46)</f>
        <v xml:space="preserve"> ... </v>
      </c>
      <c r="EK46" t="b">
        <f>ISNA(MATCH(EJ46,EJ$1:EJ45,0))</f>
        <v>0</v>
      </c>
      <c r="EL46" t="e">
        <f t="shared" ca="1" si="507"/>
        <v>#N/A</v>
      </c>
      <c r="EM46" t="e">
        <f t="shared" ca="1" si="508"/>
        <v>#N/A</v>
      </c>
      <c r="EN46" t="b">
        <f t="shared" ca="1" si="509"/>
        <v>0</v>
      </c>
      <c r="EO46" t="str">
        <f t="shared" ca="1" si="510"/>
        <v>ÿ</v>
      </c>
      <c r="EP46">
        <f t="shared" ca="1" si="511"/>
        <v>1048576</v>
      </c>
      <c r="EQ46" t="e">
        <f t="shared" ca="1" si="512"/>
        <v>#N/A</v>
      </c>
      <c r="ER46" s="4" t="str">
        <f t="shared" ca="1" si="513"/>
        <v/>
      </c>
      <c r="ET46" s="6" t="str">
        <f>IF('Analyse Plan de Gamme'!$BQ46=0,N_D,'Analyse Plan de Gamme'!$BQ46)</f>
        <v xml:space="preserve"> ... </v>
      </c>
      <c r="EU46" t="b">
        <f>ISNA(MATCH(ET46,ET$1:ET45,0))</f>
        <v>0</v>
      </c>
      <c r="EV46" t="e">
        <f t="shared" ca="1" si="514"/>
        <v>#N/A</v>
      </c>
      <c r="EW46" t="e">
        <f t="shared" ca="1" si="515"/>
        <v>#N/A</v>
      </c>
      <c r="EX46" t="b">
        <f t="shared" ca="1" si="516"/>
        <v>0</v>
      </c>
      <c r="EY46" t="str">
        <f t="shared" ca="1" si="517"/>
        <v>ÿ</v>
      </c>
      <c r="EZ46">
        <f t="shared" ca="1" si="518"/>
        <v>1048576</v>
      </c>
      <c r="FA46" t="e">
        <f t="shared" ca="1" si="519"/>
        <v>#N/A</v>
      </c>
      <c r="FB46" s="4" t="str">
        <f t="shared" ca="1" si="520"/>
        <v/>
      </c>
      <c r="FD46" s="6" t="str">
        <f>IF('Analyse Plan de Gamme'!$BR46=0,N_D,'Analyse Plan de Gamme'!$BR46)</f>
        <v xml:space="preserve"> ... </v>
      </c>
      <c r="FE46" t="b">
        <f>ISNA(MATCH(FD46,FD$1:FD45,0))</f>
        <v>0</v>
      </c>
      <c r="FF46" t="e">
        <f t="shared" ca="1" si="521"/>
        <v>#N/A</v>
      </c>
      <c r="FG46" t="e">
        <f t="shared" ca="1" si="522"/>
        <v>#N/A</v>
      </c>
      <c r="FH46" t="b">
        <f t="shared" ca="1" si="523"/>
        <v>0</v>
      </c>
      <c r="FI46" t="str">
        <f t="shared" ca="1" si="524"/>
        <v>ÿ</v>
      </c>
      <c r="FJ46">
        <f t="shared" ca="1" si="525"/>
        <v>1048576</v>
      </c>
      <c r="FK46" t="e">
        <f t="shared" ca="1" si="526"/>
        <v>#N/A</v>
      </c>
      <c r="FL46" s="4" t="str">
        <f t="shared" ca="1" si="527"/>
        <v/>
      </c>
      <c r="FN46" s="6" t="str">
        <f>IF('Analyse Plan de Gamme'!$BT46=0,N_D,'Analyse Plan de Gamme'!$BT46)</f>
        <v xml:space="preserve"> ... </v>
      </c>
      <c r="FO46" t="b">
        <f>ISNA(MATCH(FN46,FN$1:FN45,0))</f>
        <v>0</v>
      </c>
      <c r="FP46" t="e">
        <f t="shared" ca="1" si="528"/>
        <v>#N/A</v>
      </c>
      <c r="FQ46" t="e">
        <f t="shared" ca="1" si="529"/>
        <v>#N/A</v>
      </c>
      <c r="FR46" t="b">
        <f t="shared" ca="1" si="530"/>
        <v>0</v>
      </c>
      <c r="FS46" t="str">
        <f t="shared" ca="1" si="531"/>
        <v>ÿ</v>
      </c>
      <c r="FT46">
        <f t="shared" ca="1" si="532"/>
        <v>1048576</v>
      </c>
      <c r="FU46" t="e">
        <f t="shared" ca="1" si="533"/>
        <v>#N/A</v>
      </c>
      <c r="FV46" s="4" t="str">
        <f t="shared" ca="1" si="534"/>
        <v/>
      </c>
      <c r="FX46" s="6" t="str">
        <f>IF('Analyse Plan de Gamme'!$BU46=0,N_D,'Analyse Plan de Gamme'!$BU46)</f>
        <v xml:space="preserve"> ... </v>
      </c>
      <c r="FY46" t="b">
        <f>ISNA(MATCH(FX46,FX$1:FX45,0))</f>
        <v>0</v>
      </c>
      <c r="FZ46" t="e">
        <f t="shared" ca="1" si="535"/>
        <v>#N/A</v>
      </c>
      <c r="GA46" t="e">
        <f t="shared" ca="1" si="536"/>
        <v>#N/A</v>
      </c>
      <c r="GB46" t="b">
        <f t="shared" ca="1" si="537"/>
        <v>0</v>
      </c>
      <c r="GC46" t="str">
        <f t="shared" ca="1" si="538"/>
        <v>ÿ</v>
      </c>
      <c r="GD46">
        <f t="shared" ca="1" si="539"/>
        <v>1048576</v>
      </c>
      <c r="GE46" t="e">
        <f t="shared" ca="1" si="540"/>
        <v>#N/A</v>
      </c>
      <c r="GF46" s="4" t="str">
        <f t="shared" ca="1" si="541"/>
        <v/>
      </c>
      <c r="GH46" s="6" t="str">
        <f>IF('Analyse Plan de Gamme'!$BW46=0,N_D,'Analyse Plan de Gamme'!$BW46)</f>
        <v xml:space="preserve"> ... </v>
      </c>
      <c r="GI46" t="b">
        <f>ISNA(MATCH(GH46,GH$1:GH45,0))</f>
        <v>0</v>
      </c>
      <c r="GJ46" t="e">
        <f t="shared" ca="1" si="542"/>
        <v>#N/A</v>
      </c>
      <c r="GK46" t="e">
        <f t="shared" ca="1" si="543"/>
        <v>#N/A</v>
      </c>
      <c r="GL46" t="b">
        <f t="shared" ca="1" si="544"/>
        <v>0</v>
      </c>
      <c r="GM46" t="str">
        <f t="shared" ca="1" si="545"/>
        <v>ÿ</v>
      </c>
      <c r="GN46">
        <f t="shared" ca="1" si="546"/>
        <v>1048576</v>
      </c>
      <c r="GO46" t="e">
        <f t="shared" ca="1" si="547"/>
        <v>#N/A</v>
      </c>
      <c r="GP46" s="4" t="str">
        <f t="shared" ca="1" si="548"/>
        <v/>
      </c>
      <c r="GR46" s="6" t="str">
        <f>IF('Analyse Plan de Gamme'!$BX46=0,N_D,'Analyse Plan de Gamme'!$BX46)</f>
        <v xml:space="preserve"> ... </v>
      </c>
      <c r="GS46" t="b">
        <f>ISNA(MATCH(GR46,GR$1:GR45,0))</f>
        <v>0</v>
      </c>
      <c r="GT46" t="e">
        <f t="shared" ca="1" si="549"/>
        <v>#N/A</v>
      </c>
      <c r="GU46" t="e">
        <f t="shared" ca="1" si="550"/>
        <v>#N/A</v>
      </c>
      <c r="GV46" t="b">
        <f t="shared" ca="1" si="551"/>
        <v>0</v>
      </c>
      <c r="GW46" t="str">
        <f t="shared" ca="1" si="552"/>
        <v>ÿ</v>
      </c>
      <c r="GX46">
        <f t="shared" ca="1" si="553"/>
        <v>1048576</v>
      </c>
      <c r="GY46" t="e">
        <f t="shared" ca="1" si="554"/>
        <v>#N/A</v>
      </c>
      <c r="GZ46" s="4" t="str">
        <f t="shared" ca="1" si="555"/>
        <v/>
      </c>
      <c r="HG46" s="44">
        <f>'Analyse Plan de Gamme'!$K46</f>
        <v>0</v>
      </c>
      <c r="HH46" s="44">
        <f>'Analyse Plan de Gamme'!$L46</f>
        <v>0</v>
      </c>
      <c r="HI46" s="50">
        <f t="shared" si="395"/>
        <v>1.8000000000000009</v>
      </c>
      <c r="HK46" t="b">
        <f>ABS('Analyse Plan de Gamme'!$C46)&gt;1</f>
        <v>0</v>
      </c>
      <c r="HL46" s="43">
        <f t="shared" ca="1" si="192"/>
        <v>4.5999999999999999E-3</v>
      </c>
      <c r="HM46" t="b">
        <f ca="1">AND(ISNA(MATCH(HL46,HL$1:HL45,0)),HL46&gt;1,$HK46)</f>
        <v>0</v>
      </c>
      <c r="HN46" t="e">
        <f t="shared" ca="1" si="556"/>
        <v>#N/A</v>
      </c>
      <c r="HO46" t="e">
        <f t="shared" ca="1" si="557"/>
        <v>#N/A</v>
      </c>
      <c r="HP46" t="b">
        <f t="shared" ca="1" si="558"/>
        <v>0</v>
      </c>
      <c r="HQ46" t="str">
        <f t="shared" ca="1" si="559"/>
        <v>ÿ</v>
      </c>
      <c r="HR46">
        <f t="shared" ca="1" si="560"/>
        <v>1048576</v>
      </c>
      <c r="HS46" t="e">
        <f t="shared" ca="1" si="561"/>
        <v>#N/A</v>
      </c>
      <c r="HT46" s="4" t="str">
        <f t="shared" ca="1" si="562"/>
        <v/>
      </c>
      <c r="HU46">
        <f ca="1">SUM($HT$10:$HT46)</f>
        <v>3926000.0154999997</v>
      </c>
      <c r="HV46" s="45">
        <f t="shared" ca="1" si="196"/>
        <v>1</v>
      </c>
      <c r="HW46" t="b">
        <f t="shared" ca="1" si="396"/>
        <v>0</v>
      </c>
      <c r="HX46" t="b">
        <f t="shared" ca="1" si="197"/>
        <v>0</v>
      </c>
      <c r="ID46" s="60" t="b">
        <f>IF($HK46,'Analyse Plan de Gamme'!$K46)</f>
        <v>0</v>
      </c>
      <c r="IE46" t="b">
        <f>IF($HK46,'Analyse Plan de Gamme'!$L46)</f>
        <v>0</v>
      </c>
      <c r="IF46" s="52" t="b">
        <f t="shared" si="563"/>
        <v>0</v>
      </c>
      <c r="IG46" t="b">
        <f>ISNA(MATCH(IF46,IF$1:IF45,0))</f>
        <v>0</v>
      </c>
      <c r="IH46" t="e">
        <f t="shared" ca="1" si="564"/>
        <v>#N/A</v>
      </c>
      <c r="II46" t="e">
        <f t="shared" ca="1" si="565"/>
        <v>#N/A</v>
      </c>
      <c r="IJ46" t="b">
        <f t="shared" ca="1" si="566"/>
        <v>0</v>
      </c>
      <c r="IK46" t="str">
        <f t="shared" ca="1" si="567"/>
        <v>ÿ</v>
      </c>
      <c r="IL46">
        <f t="shared" ca="1" si="568"/>
        <v>0</v>
      </c>
      <c r="IM46">
        <f t="shared" ca="1" si="569"/>
        <v>0</v>
      </c>
      <c r="IN46" s="54">
        <f t="shared" ca="1" si="570"/>
        <v>4.5999999999999999E-3</v>
      </c>
      <c r="IO46">
        <f t="shared" ca="1" si="571"/>
        <v>1048576</v>
      </c>
      <c r="IP46" t="e">
        <f t="shared" ca="1" si="572"/>
        <v>#N/A</v>
      </c>
      <c r="IQ46" t="str">
        <f t="shared" ca="1" si="573"/>
        <v/>
      </c>
      <c r="IR46" t="str">
        <f t="shared" ca="1" si="574"/>
        <v/>
      </c>
      <c r="IZ46" s="52" t="b">
        <f t="shared" si="575"/>
        <v>0</v>
      </c>
      <c r="JA46" t="b">
        <f>ISNA(MATCH(IZ46,IZ$1:IZ45,0))</f>
        <v>0</v>
      </c>
      <c r="JB46" t="e">
        <f t="shared" ca="1" si="576"/>
        <v>#N/A</v>
      </c>
      <c r="JC46" t="e">
        <f t="shared" ca="1" si="577"/>
        <v>#N/A</v>
      </c>
      <c r="JD46" t="b">
        <f t="shared" ca="1" si="578"/>
        <v>0</v>
      </c>
      <c r="JE46" t="str">
        <f t="shared" ca="1" si="579"/>
        <v>ÿ</v>
      </c>
      <c r="JF46">
        <f t="shared" ca="1" si="580"/>
        <v>0</v>
      </c>
      <c r="JG46">
        <f t="shared" ca="1" si="581"/>
        <v>0</v>
      </c>
      <c r="JH46" s="54">
        <f t="shared" ca="1" si="582"/>
        <v>4.5999999999999999E-3</v>
      </c>
      <c r="JI46">
        <f t="shared" ca="1" si="583"/>
        <v>1048576</v>
      </c>
      <c r="JJ46" t="e">
        <f t="shared" ca="1" si="584"/>
        <v>#N/A</v>
      </c>
      <c r="JK46" t="str">
        <f t="shared" ca="1" si="585"/>
        <v/>
      </c>
      <c r="JL46" t="str">
        <f t="shared" ca="1" si="586"/>
        <v/>
      </c>
      <c r="JT46" s="52" t="b">
        <f t="shared" si="587"/>
        <v>0</v>
      </c>
      <c r="JU46" t="b">
        <f>ISNA(MATCH(JT46,JT$1:JT45,0))</f>
        <v>0</v>
      </c>
      <c r="JV46" t="e">
        <f t="shared" ca="1" si="588"/>
        <v>#N/A</v>
      </c>
      <c r="JW46" t="e">
        <f t="shared" ca="1" si="589"/>
        <v>#N/A</v>
      </c>
      <c r="JX46" t="b">
        <f t="shared" ca="1" si="590"/>
        <v>0</v>
      </c>
      <c r="JY46" t="str">
        <f t="shared" ca="1" si="591"/>
        <v>ÿ</v>
      </c>
      <c r="JZ46">
        <f t="shared" ca="1" si="592"/>
        <v>0</v>
      </c>
      <c r="KA46">
        <f t="shared" ca="1" si="593"/>
        <v>0</v>
      </c>
      <c r="KB46" s="54">
        <f t="shared" ca="1" si="594"/>
        <v>4.5999999999999999E-3</v>
      </c>
      <c r="KC46">
        <f t="shared" ca="1" si="595"/>
        <v>1048576</v>
      </c>
      <c r="KD46" t="e">
        <f t="shared" ca="1" si="596"/>
        <v>#N/A</v>
      </c>
      <c r="KE46" t="str">
        <f t="shared" ca="1" si="597"/>
        <v/>
      </c>
      <c r="KF46" t="str">
        <f t="shared" ca="1" si="598"/>
        <v/>
      </c>
      <c r="KN46" s="52" t="b">
        <f t="shared" si="599"/>
        <v>0</v>
      </c>
      <c r="KO46" t="b">
        <f>ISNA(MATCH(KN46,KN$1:KN45,0))</f>
        <v>0</v>
      </c>
      <c r="KP46" t="e">
        <f t="shared" ca="1" si="600"/>
        <v>#N/A</v>
      </c>
      <c r="KQ46" t="e">
        <f t="shared" ca="1" si="601"/>
        <v>#N/A</v>
      </c>
      <c r="KR46" t="b">
        <f t="shared" ca="1" si="602"/>
        <v>0</v>
      </c>
      <c r="KS46" t="str">
        <f t="shared" ca="1" si="603"/>
        <v>ÿ</v>
      </c>
      <c r="KT46">
        <f t="shared" ca="1" si="604"/>
        <v>0</v>
      </c>
      <c r="KU46">
        <f t="shared" ca="1" si="605"/>
        <v>0</v>
      </c>
      <c r="KV46" s="54">
        <f t="shared" ca="1" si="606"/>
        <v>4.5999999999999999E-3</v>
      </c>
      <c r="KW46">
        <f t="shared" ca="1" si="607"/>
        <v>1048576</v>
      </c>
      <c r="KX46" t="e">
        <f t="shared" ca="1" si="608"/>
        <v>#N/A</v>
      </c>
      <c r="KY46" t="str">
        <f t="shared" ca="1" si="609"/>
        <v/>
      </c>
      <c r="KZ46" t="str">
        <f t="shared" ca="1" si="610"/>
        <v/>
      </c>
      <c r="LH46" s="52" t="b">
        <f t="shared" si="219"/>
        <v>0</v>
      </c>
      <c r="LI46" t="b">
        <f>ISNA(MATCH(LH46,LH$1:LH45,0))</f>
        <v>0</v>
      </c>
      <c r="LJ46" t="e">
        <f t="shared" ca="1" si="220"/>
        <v>#N/A</v>
      </c>
      <c r="LK46" t="e">
        <f t="shared" ca="1" si="221"/>
        <v>#N/A</v>
      </c>
      <c r="LL46" t="b">
        <f t="shared" ca="1" si="222"/>
        <v>0</v>
      </c>
      <c r="LM46" t="str">
        <f t="shared" ca="1" si="223"/>
        <v>ÿ</v>
      </c>
      <c r="LN46">
        <f t="shared" ca="1" si="224"/>
        <v>0</v>
      </c>
      <c r="LO46">
        <f t="shared" ca="1" si="225"/>
        <v>0</v>
      </c>
      <c r="LP46" s="54">
        <f t="shared" ca="1" si="226"/>
        <v>4.5999999999999999E-3</v>
      </c>
      <c r="LQ46">
        <f t="shared" ca="1" si="227"/>
        <v>1048576</v>
      </c>
      <c r="LR46" t="e">
        <f t="shared" ca="1" si="228"/>
        <v>#N/A</v>
      </c>
      <c r="LS46" t="str">
        <f t="shared" ca="1" si="611"/>
        <v/>
      </c>
      <c r="LT46" t="str">
        <f t="shared" ca="1" si="230"/>
        <v/>
      </c>
      <c r="MB46" s="52" t="b">
        <f t="shared" si="627"/>
        <v>0</v>
      </c>
      <c r="MC46" t="b">
        <f>ISNA(MATCH(MB46,MB$1:MB45,0))</f>
        <v>0</v>
      </c>
      <c r="MD46" t="e">
        <f t="shared" ca="1" si="231"/>
        <v>#N/A</v>
      </c>
      <c r="ME46" t="e">
        <f t="shared" ca="1" si="232"/>
        <v>#N/A</v>
      </c>
      <c r="MF46" t="b">
        <f t="shared" ca="1" si="233"/>
        <v>0</v>
      </c>
      <c r="MG46" t="str">
        <f t="shared" ca="1" si="234"/>
        <v>ÿ</v>
      </c>
      <c r="MH46">
        <f t="shared" ca="1" si="235"/>
        <v>0</v>
      </c>
      <c r="MI46">
        <f t="shared" ca="1" si="236"/>
        <v>0</v>
      </c>
      <c r="MJ46" s="54">
        <f t="shared" ca="1" si="237"/>
        <v>4.5999999999999999E-3</v>
      </c>
      <c r="MK46">
        <f t="shared" ca="1" si="238"/>
        <v>1048576</v>
      </c>
      <c r="ML46" t="e">
        <f t="shared" ca="1" si="239"/>
        <v>#N/A</v>
      </c>
      <c r="MM46" t="str">
        <f t="shared" ca="1" si="612"/>
        <v/>
      </c>
      <c r="MN46" t="str">
        <f t="shared" ca="1" si="241"/>
        <v/>
      </c>
      <c r="MV46" s="52" t="b">
        <f t="shared" si="628"/>
        <v>0</v>
      </c>
      <c r="MW46" t="b">
        <f>ISNA(MATCH(MV46,MV$1:MV45,0))</f>
        <v>0</v>
      </c>
      <c r="MX46" t="e">
        <f t="shared" ca="1" si="242"/>
        <v>#N/A</v>
      </c>
      <c r="MY46" t="e">
        <f t="shared" ca="1" si="243"/>
        <v>#N/A</v>
      </c>
      <c r="MZ46" t="b">
        <f t="shared" ca="1" si="244"/>
        <v>0</v>
      </c>
      <c r="NA46" t="str">
        <f t="shared" ca="1" si="245"/>
        <v>ÿ</v>
      </c>
      <c r="NB46">
        <f t="shared" ca="1" si="246"/>
        <v>0</v>
      </c>
      <c r="NC46">
        <f t="shared" ca="1" si="247"/>
        <v>0</v>
      </c>
      <c r="ND46" s="54">
        <f t="shared" ca="1" si="248"/>
        <v>4.5999999999999999E-3</v>
      </c>
      <c r="NE46">
        <f t="shared" ca="1" si="249"/>
        <v>1048576</v>
      </c>
      <c r="NF46" t="e">
        <f t="shared" ca="1" si="250"/>
        <v>#N/A</v>
      </c>
      <c r="NG46" t="str">
        <f t="shared" ca="1" si="613"/>
        <v/>
      </c>
      <c r="NH46" t="str">
        <f t="shared" ca="1" si="252"/>
        <v/>
      </c>
      <c r="NP46" s="52" t="b">
        <f t="shared" si="629"/>
        <v>0</v>
      </c>
      <c r="NQ46" t="b">
        <f>ISNA(MATCH(NP46,NP$1:NP45,0))</f>
        <v>0</v>
      </c>
      <c r="NR46" t="e">
        <f t="shared" ca="1" si="253"/>
        <v>#N/A</v>
      </c>
      <c r="NS46" t="e">
        <f t="shared" ca="1" si="254"/>
        <v>#N/A</v>
      </c>
      <c r="NT46" t="b">
        <f t="shared" ca="1" si="255"/>
        <v>0</v>
      </c>
      <c r="NU46" t="str">
        <f t="shared" ca="1" si="256"/>
        <v>ÿ</v>
      </c>
      <c r="NV46">
        <f t="shared" ca="1" si="257"/>
        <v>0</v>
      </c>
      <c r="NW46">
        <f t="shared" ca="1" si="258"/>
        <v>0</v>
      </c>
      <c r="NX46" s="54">
        <f t="shared" ca="1" si="259"/>
        <v>4.5999999999999999E-3</v>
      </c>
      <c r="NY46">
        <f t="shared" ca="1" si="260"/>
        <v>1048576</v>
      </c>
      <c r="NZ46" t="e">
        <f t="shared" ca="1" si="261"/>
        <v>#N/A</v>
      </c>
      <c r="OA46" t="str">
        <f t="shared" ca="1" si="614"/>
        <v/>
      </c>
      <c r="OB46" t="str">
        <f t="shared" ca="1" si="263"/>
        <v/>
      </c>
      <c r="OJ46" s="52" t="b">
        <f t="shared" si="630"/>
        <v>0</v>
      </c>
      <c r="OK46" t="b">
        <f>ISNA(MATCH(OJ46,OJ$1:OJ45,0))</f>
        <v>0</v>
      </c>
      <c r="OL46" t="e">
        <f t="shared" ca="1" si="264"/>
        <v>#N/A</v>
      </c>
      <c r="OM46" t="e">
        <f t="shared" ca="1" si="265"/>
        <v>#N/A</v>
      </c>
      <c r="ON46" t="b">
        <f t="shared" ca="1" si="266"/>
        <v>0</v>
      </c>
      <c r="OO46" t="str">
        <f t="shared" ca="1" si="267"/>
        <v>ÿ</v>
      </c>
      <c r="OP46">
        <f t="shared" ca="1" si="268"/>
        <v>0</v>
      </c>
      <c r="OQ46">
        <f t="shared" ca="1" si="269"/>
        <v>0</v>
      </c>
      <c r="OR46" s="54">
        <f t="shared" ca="1" si="270"/>
        <v>4.5999999999999999E-3</v>
      </c>
      <c r="OS46">
        <f t="shared" ca="1" si="271"/>
        <v>1048576</v>
      </c>
      <c r="OT46" t="e">
        <f t="shared" ca="1" si="272"/>
        <v>#N/A</v>
      </c>
      <c r="OU46" t="str">
        <f t="shared" ca="1" si="615"/>
        <v/>
      </c>
      <c r="OV46" t="str">
        <f t="shared" ca="1" si="274"/>
        <v/>
      </c>
      <c r="PD46" s="52" t="b">
        <f t="shared" si="631"/>
        <v>0</v>
      </c>
      <c r="PE46" t="b">
        <f>ISNA(MATCH(PD46,PD$1:PD45,0))</f>
        <v>0</v>
      </c>
      <c r="PF46" t="e">
        <f t="shared" ca="1" si="275"/>
        <v>#N/A</v>
      </c>
      <c r="PG46" t="e">
        <f t="shared" ca="1" si="276"/>
        <v>#N/A</v>
      </c>
      <c r="PH46" t="b">
        <f t="shared" ca="1" si="277"/>
        <v>0</v>
      </c>
      <c r="PI46" t="str">
        <f t="shared" ca="1" si="278"/>
        <v>ÿ</v>
      </c>
      <c r="PJ46">
        <f t="shared" ca="1" si="279"/>
        <v>0</v>
      </c>
      <c r="PK46">
        <f t="shared" ca="1" si="280"/>
        <v>0</v>
      </c>
      <c r="PL46" s="54">
        <f t="shared" ca="1" si="281"/>
        <v>4.5999999999999999E-3</v>
      </c>
      <c r="PM46">
        <f t="shared" ca="1" si="282"/>
        <v>1048576</v>
      </c>
      <c r="PN46" t="e">
        <f t="shared" ca="1" si="283"/>
        <v>#N/A</v>
      </c>
      <c r="PO46" t="str">
        <f t="shared" ca="1" si="616"/>
        <v/>
      </c>
      <c r="PP46" t="str">
        <f t="shared" ca="1" si="285"/>
        <v/>
      </c>
      <c r="PX46" s="52" t="b">
        <f t="shared" si="632"/>
        <v>0</v>
      </c>
      <c r="PY46" t="b">
        <f>ISNA(MATCH(PX46,PX$1:PX45,0))</f>
        <v>0</v>
      </c>
      <c r="PZ46" t="e">
        <f t="shared" ca="1" si="286"/>
        <v>#N/A</v>
      </c>
      <c r="QA46" t="e">
        <f t="shared" ca="1" si="287"/>
        <v>#N/A</v>
      </c>
      <c r="QB46" t="b">
        <f t="shared" ca="1" si="288"/>
        <v>0</v>
      </c>
      <c r="QC46" t="str">
        <f t="shared" ca="1" si="289"/>
        <v>ÿ</v>
      </c>
      <c r="QD46">
        <f t="shared" ca="1" si="290"/>
        <v>0</v>
      </c>
      <c r="QE46">
        <f t="shared" ca="1" si="291"/>
        <v>0</v>
      </c>
      <c r="QF46" s="54">
        <f t="shared" ca="1" si="292"/>
        <v>4.5999999999999999E-3</v>
      </c>
      <c r="QG46">
        <f t="shared" ca="1" si="293"/>
        <v>1048576</v>
      </c>
      <c r="QH46" t="e">
        <f t="shared" ca="1" si="294"/>
        <v>#N/A</v>
      </c>
      <c r="QI46" t="str">
        <f t="shared" ca="1" si="617"/>
        <v/>
      </c>
      <c r="QJ46" t="str">
        <f t="shared" ca="1" si="296"/>
        <v/>
      </c>
      <c r="QR46" s="52" t="b">
        <f t="shared" si="633"/>
        <v>0</v>
      </c>
      <c r="QS46" t="b">
        <f>ISNA(MATCH(QR46,QR$1:QR45,0))</f>
        <v>0</v>
      </c>
      <c r="QT46" t="e">
        <f t="shared" ca="1" si="297"/>
        <v>#N/A</v>
      </c>
      <c r="QU46" t="e">
        <f t="shared" ca="1" si="298"/>
        <v>#N/A</v>
      </c>
      <c r="QV46" t="b">
        <f t="shared" ca="1" si="299"/>
        <v>0</v>
      </c>
      <c r="QW46" t="str">
        <f t="shared" ca="1" si="300"/>
        <v>ÿ</v>
      </c>
      <c r="QX46">
        <f t="shared" ca="1" si="301"/>
        <v>0</v>
      </c>
      <c r="QY46">
        <f t="shared" ca="1" si="302"/>
        <v>0</v>
      </c>
      <c r="QZ46" s="54">
        <f t="shared" ca="1" si="303"/>
        <v>4.5999999999999999E-3</v>
      </c>
      <c r="RA46">
        <f t="shared" ca="1" si="304"/>
        <v>1048576</v>
      </c>
      <c r="RB46" t="e">
        <f t="shared" ca="1" si="305"/>
        <v>#N/A</v>
      </c>
      <c r="RC46" t="str">
        <f t="shared" ca="1" si="618"/>
        <v/>
      </c>
      <c r="RD46" t="str">
        <f t="shared" ca="1" si="307"/>
        <v/>
      </c>
      <c r="RL46" s="52" t="b">
        <f t="shared" si="634"/>
        <v>0</v>
      </c>
      <c r="RM46" t="b">
        <f>ISNA(MATCH(RL46,RL$1:RL45,0))</f>
        <v>0</v>
      </c>
      <c r="RN46" t="e">
        <f t="shared" ca="1" si="308"/>
        <v>#N/A</v>
      </c>
      <c r="RO46" t="e">
        <f t="shared" ca="1" si="309"/>
        <v>#N/A</v>
      </c>
      <c r="RP46" t="b">
        <f t="shared" ca="1" si="310"/>
        <v>0</v>
      </c>
      <c r="RQ46" t="str">
        <f t="shared" ca="1" si="311"/>
        <v>ÿ</v>
      </c>
      <c r="RR46">
        <f t="shared" ca="1" si="312"/>
        <v>0</v>
      </c>
      <c r="RS46">
        <f t="shared" ca="1" si="313"/>
        <v>0</v>
      </c>
      <c r="RT46" s="54">
        <f t="shared" ca="1" si="314"/>
        <v>4.5999999999999999E-3</v>
      </c>
      <c r="RU46">
        <f t="shared" ca="1" si="315"/>
        <v>1048576</v>
      </c>
      <c r="RV46" t="e">
        <f t="shared" ca="1" si="316"/>
        <v>#N/A</v>
      </c>
      <c r="RW46" t="str">
        <f t="shared" ca="1" si="619"/>
        <v/>
      </c>
      <c r="RX46" t="str">
        <f t="shared" ca="1" si="318"/>
        <v/>
      </c>
      <c r="SF46" s="52" t="b">
        <f t="shared" si="635"/>
        <v>0</v>
      </c>
      <c r="SG46" t="b">
        <f>ISNA(MATCH(SF46,SF$1:SF45,0))</f>
        <v>0</v>
      </c>
      <c r="SH46" t="e">
        <f t="shared" ca="1" si="319"/>
        <v>#N/A</v>
      </c>
      <c r="SI46" t="e">
        <f t="shared" ca="1" si="320"/>
        <v>#N/A</v>
      </c>
      <c r="SJ46" t="b">
        <f t="shared" ca="1" si="321"/>
        <v>0</v>
      </c>
      <c r="SK46" t="str">
        <f t="shared" ca="1" si="322"/>
        <v>ÿ</v>
      </c>
      <c r="SL46">
        <f t="shared" ca="1" si="323"/>
        <v>0</v>
      </c>
      <c r="SM46">
        <f t="shared" ca="1" si="324"/>
        <v>0</v>
      </c>
      <c r="SN46" s="54">
        <f t="shared" ca="1" si="325"/>
        <v>4.5999999999999999E-3</v>
      </c>
      <c r="SO46">
        <f t="shared" ca="1" si="326"/>
        <v>1048576</v>
      </c>
      <c r="SP46" t="e">
        <f t="shared" ca="1" si="327"/>
        <v>#N/A</v>
      </c>
      <c r="SQ46" t="str">
        <f t="shared" ca="1" si="620"/>
        <v/>
      </c>
      <c r="SR46" t="str">
        <f t="shared" ca="1" si="329"/>
        <v/>
      </c>
      <c r="SZ46" s="52" t="b">
        <f t="shared" si="636"/>
        <v>0</v>
      </c>
      <c r="TA46" t="b">
        <f>ISNA(MATCH(SZ46,SZ$1:SZ45,0))</f>
        <v>0</v>
      </c>
      <c r="TB46" t="e">
        <f t="shared" ca="1" si="330"/>
        <v>#N/A</v>
      </c>
      <c r="TC46" t="e">
        <f t="shared" ca="1" si="331"/>
        <v>#N/A</v>
      </c>
      <c r="TD46" t="b">
        <f t="shared" ca="1" si="332"/>
        <v>0</v>
      </c>
      <c r="TE46" t="str">
        <f t="shared" ca="1" si="333"/>
        <v>ÿ</v>
      </c>
      <c r="TF46">
        <f t="shared" ca="1" si="334"/>
        <v>0</v>
      </c>
      <c r="TG46">
        <f t="shared" ca="1" si="335"/>
        <v>0</v>
      </c>
      <c r="TH46" s="54">
        <f t="shared" ca="1" si="336"/>
        <v>4.5999999999999999E-3</v>
      </c>
      <c r="TI46">
        <f t="shared" ca="1" si="337"/>
        <v>1048576</v>
      </c>
      <c r="TJ46" t="e">
        <f t="shared" ca="1" si="338"/>
        <v>#N/A</v>
      </c>
      <c r="TK46" t="str">
        <f t="shared" ca="1" si="621"/>
        <v/>
      </c>
      <c r="TL46" t="str">
        <f t="shared" ca="1" si="340"/>
        <v/>
      </c>
      <c r="TT46" s="52" t="b">
        <f t="shared" si="637"/>
        <v>0</v>
      </c>
      <c r="TU46" t="b">
        <f>ISNA(MATCH(TT46,TT$1:TT45,0))</f>
        <v>0</v>
      </c>
      <c r="TV46" t="e">
        <f t="shared" ca="1" si="341"/>
        <v>#N/A</v>
      </c>
      <c r="TW46" t="e">
        <f t="shared" ca="1" si="342"/>
        <v>#N/A</v>
      </c>
      <c r="TX46" t="b">
        <f t="shared" ca="1" si="343"/>
        <v>0</v>
      </c>
      <c r="TY46" t="str">
        <f t="shared" ca="1" si="344"/>
        <v>ÿ</v>
      </c>
      <c r="TZ46">
        <f t="shared" ca="1" si="345"/>
        <v>0</v>
      </c>
      <c r="UA46">
        <f t="shared" ca="1" si="346"/>
        <v>0</v>
      </c>
      <c r="UB46" s="54">
        <f t="shared" ca="1" si="347"/>
        <v>4.5999999999999999E-3</v>
      </c>
      <c r="UC46">
        <f t="shared" ca="1" si="348"/>
        <v>1048576</v>
      </c>
      <c r="UD46" t="e">
        <f t="shared" ca="1" si="349"/>
        <v>#N/A</v>
      </c>
      <c r="UE46" t="str">
        <f t="shared" ca="1" si="622"/>
        <v/>
      </c>
      <c r="UF46" t="str">
        <f t="shared" ca="1" si="351"/>
        <v/>
      </c>
      <c r="UN46" s="52" t="b">
        <f t="shared" si="638"/>
        <v>0</v>
      </c>
      <c r="UO46" t="b">
        <f>ISNA(MATCH(UN46,UN$1:UN45,0))</f>
        <v>0</v>
      </c>
      <c r="UP46" t="e">
        <f t="shared" ca="1" si="352"/>
        <v>#N/A</v>
      </c>
      <c r="UQ46" t="e">
        <f t="shared" ca="1" si="353"/>
        <v>#N/A</v>
      </c>
      <c r="UR46" t="b">
        <f t="shared" ca="1" si="354"/>
        <v>0</v>
      </c>
      <c r="US46" t="str">
        <f t="shared" ca="1" si="355"/>
        <v>ÿ</v>
      </c>
      <c r="UT46">
        <f t="shared" ca="1" si="356"/>
        <v>0</v>
      </c>
      <c r="UU46">
        <f t="shared" ca="1" si="357"/>
        <v>0</v>
      </c>
      <c r="UV46" s="54">
        <f t="shared" ca="1" si="358"/>
        <v>4.5999999999999999E-3</v>
      </c>
      <c r="UW46">
        <f t="shared" ca="1" si="359"/>
        <v>1048576</v>
      </c>
      <c r="UX46" t="e">
        <f t="shared" ca="1" si="360"/>
        <v>#N/A</v>
      </c>
      <c r="UY46" t="str">
        <f t="shared" ca="1" si="623"/>
        <v/>
      </c>
      <c r="UZ46" t="str">
        <f t="shared" ca="1" si="362"/>
        <v/>
      </c>
      <c r="VH46" s="52" t="b">
        <f t="shared" si="639"/>
        <v>0</v>
      </c>
      <c r="VI46" t="b">
        <f>ISNA(MATCH(VH46,VH$1:VH45,0))</f>
        <v>0</v>
      </c>
      <c r="VJ46" t="e">
        <f t="shared" ca="1" si="363"/>
        <v>#N/A</v>
      </c>
      <c r="VK46" t="e">
        <f t="shared" ca="1" si="364"/>
        <v>#N/A</v>
      </c>
      <c r="VL46" t="b">
        <f t="shared" ca="1" si="365"/>
        <v>0</v>
      </c>
      <c r="VM46" t="str">
        <f t="shared" ca="1" si="366"/>
        <v>ÿ</v>
      </c>
      <c r="VN46">
        <f t="shared" ca="1" si="367"/>
        <v>0</v>
      </c>
      <c r="VO46">
        <f t="shared" ca="1" si="368"/>
        <v>0</v>
      </c>
      <c r="VP46" s="54">
        <f t="shared" ca="1" si="369"/>
        <v>4.5999999999999999E-3</v>
      </c>
      <c r="VQ46">
        <f t="shared" ca="1" si="370"/>
        <v>1048576</v>
      </c>
      <c r="VR46" t="e">
        <f t="shared" ca="1" si="371"/>
        <v>#N/A</v>
      </c>
      <c r="VS46" t="str">
        <f t="shared" ca="1" si="624"/>
        <v/>
      </c>
      <c r="VT46" t="str">
        <f t="shared" ca="1" si="373"/>
        <v/>
      </c>
      <c r="WB46" s="52" t="b">
        <f t="shared" si="640"/>
        <v>0</v>
      </c>
      <c r="WC46" t="b">
        <f>ISNA(MATCH(WB46,WB$1:WB45,0))</f>
        <v>0</v>
      </c>
      <c r="WD46" t="e">
        <f t="shared" ca="1" si="374"/>
        <v>#N/A</v>
      </c>
      <c r="WE46" t="e">
        <f t="shared" ca="1" si="375"/>
        <v>#N/A</v>
      </c>
      <c r="WF46" t="b">
        <f t="shared" ca="1" si="376"/>
        <v>0</v>
      </c>
      <c r="WG46" t="str">
        <f t="shared" ca="1" si="377"/>
        <v>ÿ</v>
      </c>
      <c r="WH46">
        <f t="shared" ca="1" si="378"/>
        <v>0</v>
      </c>
      <c r="WI46">
        <f t="shared" ca="1" si="379"/>
        <v>0</v>
      </c>
      <c r="WJ46" s="54">
        <f t="shared" ca="1" si="380"/>
        <v>4.5999999999999999E-3</v>
      </c>
      <c r="WK46">
        <f t="shared" ca="1" si="381"/>
        <v>1048576</v>
      </c>
      <c r="WL46" t="e">
        <f t="shared" ca="1" si="382"/>
        <v>#N/A</v>
      </c>
      <c r="WM46" t="str">
        <f t="shared" ca="1" si="625"/>
        <v/>
      </c>
      <c r="WN46" t="str">
        <f t="shared" ca="1" si="384"/>
        <v/>
      </c>
      <c r="WV46" s="52" t="b">
        <f t="shared" si="641"/>
        <v>0</v>
      </c>
      <c r="WW46" t="b">
        <f>ISNA(MATCH(WV46,WV$1:WV45,0))</f>
        <v>0</v>
      </c>
      <c r="WX46" t="e">
        <f t="shared" ca="1" si="385"/>
        <v>#N/A</v>
      </c>
      <c r="WY46" t="e">
        <f t="shared" ca="1" si="386"/>
        <v>#N/A</v>
      </c>
      <c r="WZ46" t="b">
        <f t="shared" ca="1" si="387"/>
        <v>0</v>
      </c>
      <c r="XA46" t="str">
        <f t="shared" ca="1" si="388"/>
        <v>ÿ</v>
      </c>
      <c r="XB46">
        <f t="shared" ca="1" si="389"/>
        <v>0</v>
      </c>
      <c r="XC46">
        <f t="shared" ca="1" si="390"/>
        <v>0</v>
      </c>
      <c r="XD46" s="54">
        <f t="shared" ca="1" si="391"/>
        <v>4.5999999999999999E-3</v>
      </c>
      <c r="XE46">
        <f t="shared" ca="1" si="392"/>
        <v>1048576</v>
      </c>
      <c r="XF46" t="e">
        <f t="shared" ca="1" si="393"/>
        <v>#N/A</v>
      </c>
      <c r="XG46" t="str">
        <f t="shared" ca="1" si="626"/>
        <v/>
      </c>
      <c r="XH46" t="str">
        <f t="shared" ca="1" si="169"/>
        <v/>
      </c>
    </row>
    <row r="47" spans="1:632" x14ac:dyDescent="0.3">
      <c r="A47">
        <f t="shared" ca="1" si="170"/>
        <v>37</v>
      </c>
      <c r="J47" s="6" t="str">
        <f>IF('Analyse Plan de Gamme'!$N47=0,N_D,'Analyse Plan de Gamme'!$N47)</f>
        <v xml:space="preserve"> ... </v>
      </c>
      <c r="K47" t="b">
        <f>ISNA(MATCH(J47,J$1:J46,0))</f>
        <v>0</v>
      </c>
      <c r="L47" t="e">
        <f t="shared" ca="1" si="416"/>
        <v>#N/A</v>
      </c>
      <c r="M47" t="e">
        <f t="shared" ca="1" si="417"/>
        <v>#N/A</v>
      </c>
      <c r="N47" t="b">
        <f t="shared" ca="1" si="418"/>
        <v>0</v>
      </c>
      <c r="O47" t="str">
        <f t="shared" ca="1" si="419"/>
        <v>ÿ</v>
      </c>
      <c r="P47">
        <f t="shared" ca="1" si="420"/>
        <v>1048576</v>
      </c>
      <c r="Q47" t="e">
        <f t="shared" ca="1" si="421"/>
        <v>#N/A</v>
      </c>
      <c r="R47" s="4" t="str">
        <f t="shared" ca="1" si="422"/>
        <v/>
      </c>
      <c r="T47" s="6" t="str">
        <f>IF('Analyse Plan de Gamme'!$P47=0,N_D,'Analyse Plan de Gamme'!$P47)</f>
        <v xml:space="preserve"> ... </v>
      </c>
      <c r="U47" t="b">
        <f>ISNA(MATCH(T47,T$1:T46,0))</f>
        <v>0</v>
      </c>
      <c r="V47" t="e">
        <f t="shared" ca="1" si="423"/>
        <v>#N/A</v>
      </c>
      <c r="W47" t="e">
        <f t="shared" ca="1" si="424"/>
        <v>#N/A</v>
      </c>
      <c r="X47" t="b">
        <f t="shared" ca="1" si="425"/>
        <v>0</v>
      </c>
      <c r="Y47" t="str">
        <f t="shared" ca="1" si="426"/>
        <v>ÿ</v>
      </c>
      <c r="Z47">
        <f t="shared" ca="1" si="427"/>
        <v>1048576</v>
      </c>
      <c r="AA47" t="e">
        <f t="shared" ca="1" si="428"/>
        <v>#N/A</v>
      </c>
      <c r="AB47" s="4" t="str">
        <f t="shared" ca="1" si="429"/>
        <v/>
      </c>
      <c r="AD47" s="6" t="str">
        <f>IF('Analyse Plan de Gamme'!$W47=0,N_D,'Analyse Plan de Gamme'!$W47)</f>
        <v xml:space="preserve"> ... </v>
      </c>
      <c r="AE47" t="b">
        <f>ISNA(MATCH(AD47,AD$1:AD46,0))</f>
        <v>0</v>
      </c>
      <c r="AF47" t="e">
        <f t="shared" ca="1" si="430"/>
        <v>#N/A</v>
      </c>
      <c r="AG47" t="e">
        <f t="shared" ca="1" si="431"/>
        <v>#N/A</v>
      </c>
      <c r="AH47" t="b">
        <f t="shared" ca="1" si="432"/>
        <v>0</v>
      </c>
      <c r="AI47" t="str">
        <f t="shared" ca="1" si="433"/>
        <v>ÿ</v>
      </c>
      <c r="AJ47">
        <f t="shared" ca="1" si="434"/>
        <v>1048576</v>
      </c>
      <c r="AK47" t="e">
        <f t="shared" ca="1" si="435"/>
        <v>#N/A</v>
      </c>
      <c r="AL47" s="4" t="str">
        <f t="shared" ca="1" si="436"/>
        <v/>
      </c>
      <c r="AN47" s="6" t="str">
        <f>IF('Analyse Plan de Gamme'!$AH47=0,N_D,'Analyse Plan de Gamme'!$AH47)</f>
        <v xml:space="preserve"> ... </v>
      </c>
      <c r="AO47" t="b">
        <f>ISNA(MATCH(AN47,AN$1:AN46,0))</f>
        <v>0</v>
      </c>
      <c r="AP47" t="e">
        <f t="shared" ca="1" si="437"/>
        <v>#N/A</v>
      </c>
      <c r="AQ47" t="e">
        <f t="shared" ca="1" si="438"/>
        <v>#N/A</v>
      </c>
      <c r="AR47" t="b">
        <f t="shared" ca="1" si="439"/>
        <v>0</v>
      </c>
      <c r="AS47" t="str">
        <f t="shared" ca="1" si="440"/>
        <v>ÿ</v>
      </c>
      <c r="AT47">
        <f t="shared" ca="1" si="441"/>
        <v>1048576</v>
      </c>
      <c r="AU47" t="e">
        <f t="shared" ca="1" si="442"/>
        <v>#N/A</v>
      </c>
      <c r="AV47" s="4" t="str">
        <f t="shared" ca="1" si="443"/>
        <v/>
      </c>
      <c r="AX47" s="6" t="str">
        <f>IF('Analyse Plan de Gamme'!$AT47=0,N_D,'Analyse Plan de Gamme'!$AT47)</f>
        <v xml:space="preserve"> ... </v>
      </c>
      <c r="AY47" t="b">
        <f>ISNA(MATCH(AX47,AX$1:AX46,0))</f>
        <v>0</v>
      </c>
      <c r="AZ47" t="e">
        <f t="shared" ca="1" si="444"/>
        <v>#N/A</v>
      </c>
      <c r="BA47" t="e">
        <f t="shared" ca="1" si="445"/>
        <v>#N/A</v>
      </c>
      <c r="BB47" t="b">
        <f t="shared" ca="1" si="446"/>
        <v>0</v>
      </c>
      <c r="BC47" t="str">
        <f t="shared" ca="1" si="447"/>
        <v>ÿ</v>
      </c>
      <c r="BD47">
        <f t="shared" ca="1" si="448"/>
        <v>1048576</v>
      </c>
      <c r="BE47" t="e">
        <f t="shared" ca="1" si="449"/>
        <v>#N/A</v>
      </c>
      <c r="BF47" s="4" t="str">
        <f t="shared" ca="1" si="450"/>
        <v/>
      </c>
      <c r="BH47" s="6" t="str">
        <f>IF('Analyse Plan de Gamme'!$BF47=0,N_D,'Analyse Plan de Gamme'!$BF47)</f>
        <v xml:space="preserve"> ... </v>
      </c>
      <c r="BI47" t="b">
        <f>ISNA(MATCH(BH47,BH$1:BH46,0))</f>
        <v>0</v>
      </c>
      <c r="BJ47" t="e">
        <f t="shared" ca="1" si="451"/>
        <v>#N/A</v>
      </c>
      <c r="BK47" t="str">
        <f t="shared" ca="1" si="452"/>
        <v>L139C61:L1048576C61</v>
      </c>
      <c r="BL47" t="b">
        <f t="shared" ca="1" si="453"/>
        <v>0</v>
      </c>
      <c r="BM47" t="str">
        <f t="shared" ca="1" si="454"/>
        <v>ÿ</v>
      </c>
      <c r="BN47">
        <f t="shared" ca="1" si="455"/>
        <v>1048576</v>
      </c>
      <c r="BO47" t="e">
        <f t="shared" ca="1" si="456"/>
        <v>#N/A</v>
      </c>
      <c r="BP47" s="4" t="str">
        <f t="shared" ca="1" si="457"/>
        <v/>
      </c>
      <c r="BR47" s="6" t="str">
        <f>IF('Analyse Plan de Gamme'!$BG47=0,N_D,'Analyse Plan de Gamme'!$BG47)</f>
        <v xml:space="preserve"> ... </v>
      </c>
      <c r="BS47" t="b">
        <f>ISNA(MATCH(BR47,BR$1:BR46,0))</f>
        <v>0</v>
      </c>
      <c r="BT47" t="e">
        <f t="shared" ca="1" si="458"/>
        <v>#N/A</v>
      </c>
      <c r="BU47" t="e">
        <f t="shared" ca="1" si="459"/>
        <v>#N/A</v>
      </c>
      <c r="BV47" t="b">
        <f t="shared" ca="1" si="460"/>
        <v>0</v>
      </c>
      <c r="BW47" t="str">
        <f t="shared" ca="1" si="461"/>
        <v>ÿ</v>
      </c>
      <c r="BX47">
        <f t="shared" ca="1" si="462"/>
        <v>1048576</v>
      </c>
      <c r="BY47" t="e">
        <f t="shared" ca="1" si="463"/>
        <v>#N/A</v>
      </c>
      <c r="BZ47" s="4" t="str">
        <f t="shared" ca="1" si="464"/>
        <v/>
      </c>
      <c r="CB47" s="6" t="str">
        <f>IF('Analyse Plan de Gamme'!$BH47=0,N_D,'Analyse Plan de Gamme'!$BH47)</f>
        <v xml:space="preserve"> ... </v>
      </c>
      <c r="CC47" t="b">
        <f>ISNA(MATCH(CB47,CB$1:CB46,0))</f>
        <v>0</v>
      </c>
      <c r="CD47" t="e">
        <f t="shared" ca="1" si="465"/>
        <v>#N/A</v>
      </c>
      <c r="CE47" t="e">
        <f t="shared" ca="1" si="466"/>
        <v>#N/A</v>
      </c>
      <c r="CF47" t="b">
        <f t="shared" ca="1" si="467"/>
        <v>0</v>
      </c>
      <c r="CG47" t="str">
        <f t="shared" ca="1" si="468"/>
        <v>ÿ</v>
      </c>
      <c r="CH47">
        <f t="shared" ca="1" si="469"/>
        <v>1048576</v>
      </c>
      <c r="CI47" t="e">
        <f t="shared" ca="1" si="470"/>
        <v>#N/A</v>
      </c>
      <c r="CJ47" s="4" t="str">
        <f t="shared" ca="1" si="471"/>
        <v/>
      </c>
      <c r="CL47" s="6" t="str">
        <f>IF('Analyse Plan de Gamme'!$BJ47=0,N_D,'Analyse Plan de Gamme'!$BJ47)</f>
        <v xml:space="preserve"> ... </v>
      </c>
      <c r="CM47" t="b">
        <f>ISNA(MATCH(CL47,CL$1:CL46,0))</f>
        <v>0</v>
      </c>
      <c r="CN47" t="e">
        <f t="shared" ca="1" si="472"/>
        <v>#N/A</v>
      </c>
      <c r="CO47" t="e">
        <f t="shared" ca="1" si="473"/>
        <v>#N/A</v>
      </c>
      <c r="CP47" t="b">
        <f t="shared" ca="1" si="474"/>
        <v>0</v>
      </c>
      <c r="CQ47" t="str">
        <f t="shared" ca="1" si="475"/>
        <v>ÿ</v>
      </c>
      <c r="CR47">
        <f t="shared" ca="1" si="476"/>
        <v>1048576</v>
      </c>
      <c r="CS47" t="e">
        <f t="shared" ca="1" si="477"/>
        <v>#N/A</v>
      </c>
      <c r="CT47" s="4" t="str">
        <f t="shared" ca="1" si="478"/>
        <v/>
      </c>
      <c r="CV47" s="6" t="str">
        <f>IF('Analyse Plan de Gamme'!$BK47=0,N_D,'Analyse Plan de Gamme'!$BK47)</f>
        <v xml:space="preserve"> ... </v>
      </c>
      <c r="CW47" t="b">
        <f>ISNA(MATCH(CV47,CV$1:CV46,0))</f>
        <v>0</v>
      </c>
      <c r="CX47" t="e">
        <f t="shared" ca="1" si="479"/>
        <v>#N/A</v>
      </c>
      <c r="CY47" t="e">
        <f t="shared" ca="1" si="480"/>
        <v>#N/A</v>
      </c>
      <c r="CZ47" t="b">
        <f t="shared" ca="1" si="481"/>
        <v>0</v>
      </c>
      <c r="DA47" t="str">
        <f t="shared" ca="1" si="482"/>
        <v>ÿ</v>
      </c>
      <c r="DB47">
        <f t="shared" ca="1" si="483"/>
        <v>1048576</v>
      </c>
      <c r="DC47" t="e">
        <f t="shared" ca="1" si="484"/>
        <v>#N/A</v>
      </c>
      <c r="DD47" s="4" t="str">
        <f t="shared" ca="1" si="485"/>
        <v/>
      </c>
      <c r="DF47" s="6" t="str">
        <f>IF('Analyse Plan de Gamme'!$BL47=0,N_D,'Analyse Plan de Gamme'!$BL47)</f>
        <v xml:space="preserve"> ... </v>
      </c>
      <c r="DG47" t="b">
        <f>ISNA(MATCH(DF47,DF$1:DF46,0))</f>
        <v>0</v>
      </c>
      <c r="DH47" t="e">
        <f t="shared" ca="1" si="486"/>
        <v>#N/A</v>
      </c>
      <c r="DI47" t="e">
        <f t="shared" ca="1" si="487"/>
        <v>#N/A</v>
      </c>
      <c r="DJ47" t="b">
        <f t="shared" ca="1" si="488"/>
        <v>0</v>
      </c>
      <c r="DK47" t="str">
        <f t="shared" ca="1" si="489"/>
        <v>ÿ</v>
      </c>
      <c r="DL47">
        <f t="shared" ca="1" si="490"/>
        <v>1048576</v>
      </c>
      <c r="DM47" t="e">
        <f t="shared" ca="1" si="491"/>
        <v>#N/A</v>
      </c>
      <c r="DN47" s="4" t="str">
        <f t="shared" ca="1" si="492"/>
        <v/>
      </c>
      <c r="DP47" s="43">
        <f>'Analyse Plan de Gamme'!$BM47</f>
        <v>0</v>
      </c>
      <c r="DQ47" t="b">
        <f>ISNA(MATCH(DP47,DP$1:DP46,0))</f>
        <v>0</v>
      </c>
      <c r="DR47" t="e">
        <f t="shared" ca="1" si="493"/>
        <v>#N/A</v>
      </c>
      <c r="DS47" t="e">
        <f t="shared" ca="1" si="494"/>
        <v>#N/A</v>
      </c>
      <c r="DT47" t="b">
        <f t="shared" ca="1" si="495"/>
        <v>0</v>
      </c>
      <c r="DU47" t="str">
        <f t="shared" ca="1" si="496"/>
        <v>ÿ</v>
      </c>
      <c r="DV47">
        <f t="shared" ca="1" si="497"/>
        <v>1048576</v>
      </c>
      <c r="DW47" t="e">
        <f t="shared" ca="1" si="498"/>
        <v>#N/A</v>
      </c>
      <c r="DX47" s="4" t="str">
        <f t="shared" ca="1" si="499"/>
        <v/>
      </c>
      <c r="DZ47" s="6" t="str">
        <f>IF('Analyse Plan de Gamme'!$BO47=0,N_D,'Analyse Plan de Gamme'!$BO47)</f>
        <v xml:space="preserve"> ... </v>
      </c>
      <c r="EA47" t="b">
        <f>ISNA(MATCH(DZ47,DZ$1:DZ46,0))</f>
        <v>0</v>
      </c>
      <c r="EB47" t="e">
        <f t="shared" ca="1" si="500"/>
        <v>#N/A</v>
      </c>
      <c r="EC47" t="e">
        <f t="shared" ca="1" si="501"/>
        <v>#N/A</v>
      </c>
      <c r="ED47" t="b">
        <f t="shared" ca="1" si="502"/>
        <v>0</v>
      </c>
      <c r="EE47" t="str">
        <f t="shared" ca="1" si="503"/>
        <v>ÿ</v>
      </c>
      <c r="EF47">
        <f t="shared" ca="1" si="504"/>
        <v>1048576</v>
      </c>
      <c r="EG47" t="e">
        <f t="shared" ca="1" si="505"/>
        <v>#N/A</v>
      </c>
      <c r="EH47" s="4" t="str">
        <f t="shared" ca="1" si="506"/>
        <v/>
      </c>
      <c r="EJ47" s="6" t="str">
        <f>IF('Analyse Plan de Gamme'!$BP47=0,N_D,'Analyse Plan de Gamme'!$BP47)</f>
        <v xml:space="preserve"> ... </v>
      </c>
      <c r="EK47" t="b">
        <f>ISNA(MATCH(EJ47,EJ$1:EJ46,0))</f>
        <v>0</v>
      </c>
      <c r="EL47" t="e">
        <f t="shared" ca="1" si="507"/>
        <v>#N/A</v>
      </c>
      <c r="EM47" t="e">
        <f t="shared" ca="1" si="508"/>
        <v>#N/A</v>
      </c>
      <c r="EN47" t="b">
        <f t="shared" ca="1" si="509"/>
        <v>0</v>
      </c>
      <c r="EO47" t="str">
        <f t="shared" ca="1" si="510"/>
        <v>ÿ</v>
      </c>
      <c r="EP47">
        <f t="shared" ca="1" si="511"/>
        <v>1048576</v>
      </c>
      <c r="EQ47" t="e">
        <f t="shared" ca="1" si="512"/>
        <v>#N/A</v>
      </c>
      <c r="ER47" s="4" t="str">
        <f t="shared" ca="1" si="513"/>
        <v/>
      </c>
      <c r="ET47" s="6" t="str">
        <f>IF('Analyse Plan de Gamme'!$BQ47=0,N_D,'Analyse Plan de Gamme'!$BQ47)</f>
        <v xml:space="preserve"> ... </v>
      </c>
      <c r="EU47" t="b">
        <f>ISNA(MATCH(ET47,ET$1:ET46,0))</f>
        <v>0</v>
      </c>
      <c r="EV47" t="e">
        <f t="shared" ca="1" si="514"/>
        <v>#N/A</v>
      </c>
      <c r="EW47" t="e">
        <f t="shared" ca="1" si="515"/>
        <v>#N/A</v>
      </c>
      <c r="EX47" t="b">
        <f t="shared" ca="1" si="516"/>
        <v>0</v>
      </c>
      <c r="EY47" t="str">
        <f t="shared" ca="1" si="517"/>
        <v>ÿ</v>
      </c>
      <c r="EZ47">
        <f t="shared" ca="1" si="518"/>
        <v>1048576</v>
      </c>
      <c r="FA47" t="e">
        <f t="shared" ca="1" si="519"/>
        <v>#N/A</v>
      </c>
      <c r="FB47" s="4" t="str">
        <f t="shared" ca="1" si="520"/>
        <v/>
      </c>
      <c r="FD47" s="6" t="str">
        <f>IF('Analyse Plan de Gamme'!$BR47=0,N_D,'Analyse Plan de Gamme'!$BR47)</f>
        <v xml:space="preserve"> ... </v>
      </c>
      <c r="FE47" t="b">
        <f>ISNA(MATCH(FD47,FD$1:FD46,0))</f>
        <v>0</v>
      </c>
      <c r="FF47" t="e">
        <f t="shared" ca="1" si="521"/>
        <v>#N/A</v>
      </c>
      <c r="FG47" t="e">
        <f t="shared" ca="1" si="522"/>
        <v>#N/A</v>
      </c>
      <c r="FH47" t="b">
        <f t="shared" ca="1" si="523"/>
        <v>0</v>
      </c>
      <c r="FI47" t="str">
        <f t="shared" ca="1" si="524"/>
        <v>ÿ</v>
      </c>
      <c r="FJ47">
        <f t="shared" ca="1" si="525"/>
        <v>1048576</v>
      </c>
      <c r="FK47" t="e">
        <f t="shared" ca="1" si="526"/>
        <v>#N/A</v>
      </c>
      <c r="FL47" s="4" t="str">
        <f t="shared" ca="1" si="527"/>
        <v/>
      </c>
      <c r="FN47" s="6" t="str">
        <f>IF('Analyse Plan de Gamme'!$BT47=0,N_D,'Analyse Plan de Gamme'!$BT47)</f>
        <v xml:space="preserve"> ... </v>
      </c>
      <c r="FO47" t="b">
        <f>ISNA(MATCH(FN47,FN$1:FN46,0))</f>
        <v>0</v>
      </c>
      <c r="FP47" t="e">
        <f t="shared" ca="1" si="528"/>
        <v>#N/A</v>
      </c>
      <c r="FQ47" t="e">
        <f t="shared" ca="1" si="529"/>
        <v>#N/A</v>
      </c>
      <c r="FR47" t="b">
        <f t="shared" ca="1" si="530"/>
        <v>0</v>
      </c>
      <c r="FS47" t="str">
        <f t="shared" ca="1" si="531"/>
        <v>ÿ</v>
      </c>
      <c r="FT47">
        <f t="shared" ca="1" si="532"/>
        <v>1048576</v>
      </c>
      <c r="FU47" t="e">
        <f t="shared" ca="1" si="533"/>
        <v>#N/A</v>
      </c>
      <c r="FV47" s="4" t="str">
        <f t="shared" ca="1" si="534"/>
        <v/>
      </c>
      <c r="FX47" s="6" t="str">
        <f>IF('Analyse Plan de Gamme'!$BU47=0,N_D,'Analyse Plan de Gamme'!$BU47)</f>
        <v xml:space="preserve"> ... </v>
      </c>
      <c r="FY47" t="b">
        <f>ISNA(MATCH(FX47,FX$1:FX46,0))</f>
        <v>0</v>
      </c>
      <c r="FZ47" t="e">
        <f t="shared" ca="1" si="535"/>
        <v>#N/A</v>
      </c>
      <c r="GA47" t="e">
        <f t="shared" ca="1" si="536"/>
        <v>#N/A</v>
      </c>
      <c r="GB47" t="b">
        <f t="shared" ca="1" si="537"/>
        <v>0</v>
      </c>
      <c r="GC47" t="str">
        <f t="shared" ca="1" si="538"/>
        <v>ÿ</v>
      </c>
      <c r="GD47">
        <f t="shared" ca="1" si="539"/>
        <v>1048576</v>
      </c>
      <c r="GE47" t="e">
        <f t="shared" ca="1" si="540"/>
        <v>#N/A</v>
      </c>
      <c r="GF47" s="4" t="str">
        <f t="shared" ca="1" si="541"/>
        <v/>
      </c>
      <c r="GH47" s="6" t="str">
        <f>IF('Analyse Plan de Gamme'!$BW47=0,N_D,'Analyse Plan de Gamme'!$BW47)</f>
        <v xml:space="preserve"> ... </v>
      </c>
      <c r="GI47" t="b">
        <f>ISNA(MATCH(GH47,GH$1:GH46,0))</f>
        <v>0</v>
      </c>
      <c r="GJ47" t="e">
        <f t="shared" ca="1" si="542"/>
        <v>#N/A</v>
      </c>
      <c r="GK47" t="e">
        <f t="shared" ca="1" si="543"/>
        <v>#N/A</v>
      </c>
      <c r="GL47" t="b">
        <f t="shared" ca="1" si="544"/>
        <v>0</v>
      </c>
      <c r="GM47" t="str">
        <f t="shared" ca="1" si="545"/>
        <v>ÿ</v>
      </c>
      <c r="GN47">
        <f t="shared" ca="1" si="546"/>
        <v>1048576</v>
      </c>
      <c r="GO47" t="e">
        <f t="shared" ca="1" si="547"/>
        <v>#N/A</v>
      </c>
      <c r="GP47" s="4" t="str">
        <f t="shared" ca="1" si="548"/>
        <v/>
      </c>
      <c r="GR47" s="6" t="str">
        <f>IF('Analyse Plan de Gamme'!$BX47=0,N_D,'Analyse Plan de Gamme'!$BX47)</f>
        <v xml:space="preserve"> ... </v>
      </c>
      <c r="GS47" t="b">
        <f>ISNA(MATCH(GR47,GR$1:GR46,0))</f>
        <v>0</v>
      </c>
      <c r="GT47" t="e">
        <f t="shared" ca="1" si="549"/>
        <v>#N/A</v>
      </c>
      <c r="GU47" t="e">
        <f t="shared" ca="1" si="550"/>
        <v>#N/A</v>
      </c>
      <c r="GV47" t="b">
        <f t="shared" ca="1" si="551"/>
        <v>0</v>
      </c>
      <c r="GW47" t="str">
        <f t="shared" ca="1" si="552"/>
        <v>ÿ</v>
      </c>
      <c r="GX47">
        <f t="shared" ca="1" si="553"/>
        <v>1048576</v>
      </c>
      <c r="GY47" t="e">
        <f t="shared" ca="1" si="554"/>
        <v>#N/A</v>
      </c>
      <c r="GZ47" s="4" t="str">
        <f t="shared" ca="1" si="555"/>
        <v/>
      </c>
      <c r="HG47" s="44">
        <f>'Analyse Plan de Gamme'!$K47</f>
        <v>0</v>
      </c>
      <c r="HH47" s="44">
        <f>'Analyse Plan de Gamme'!$L47</f>
        <v>0</v>
      </c>
      <c r="HI47" s="50">
        <f t="shared" si="395"/>
        <v>1.850000000000001</v>
      </c>
      <c r="HK47" t="b">
        <f>ABS('Analyse Plan de Gamme'!$C47)&gt;1</f>
        <v>0</v>
      </c>
      <c r="HL47" s="43">
        <f t="shared" ca="1" si="192"/>
        <v>4.7000000000000002E-3</v>
      </c>
      <c r="HM47" t="b">
        <f ca="1">AND(ISNA(MATCH(HL47,HL$1:HL46,0)),HL47&gt;1,$HK47)</f>
        <v>0</v>
      </c>
      <c r="HN47" t="e">
        <f t="shared" ca="1" si="556"/>
        <v>#N/A</v>
      </c>
      <c r="HO47" t="e">
        <f t="shared" ca="1" si="557"/>
        <v>#N/A</v>
      </c>
      <c r="HP47" t="b">
        <f t="shared" ca="1" si="558"/>
        <v>0</v>
      </c>
      <c r="HQ47" t="str">
        <f t="shared" ca="1" si="559"/>
        <v>ÿ</v>
      </c>
      <c r="HR47">
        <f t="shared" ca="1" si="560"/>
        <v>1048576</v>
      </c>
      <c r="HS47" t="e">
        <f t="shared" ca="1" si="561"/>
        <v>#N/A</v>
      </c>
      <c r="HT47" s="4" t="str">
        <f t="shared" ca="1" si="562"/>
        <v/>
      </c>
      <c r="HU47">
        <f ca="1">SUM($HT$10:$HT47)</f>
        <v>3926000.0154999997</v>
      </c>
      <c r="HV47" s="45">
        <f t="shared" ca="1" si="196"/>
        <v>1</v>
      </c>
      <c r="HW47" t="b">
        <f t="shared" ca="1" si="396"/>
        <v>0</v>
      </c>
      <c r="HX47" t="b">
        <f t="shared" ca="1" si="197"/>
        <v>0</v>
      </c>
      <c r="ID47" s="60" t="b">
        <f>IF($HK47,'Analyse Plan de Gamme'!$K47)</f>
        <v>0</v>
      </c>
      <c r="IE47" t="b">
        <f>IF($HK47,'Analyse Plan de Gamme'!$L47)</f>
        <v>0</v>
      </c>
      <c r="IF47" s="52" t="b">
        <f t="shared" si="563"/>
        <v>0</v>
      </c>
      <c r="IG47" t="b">
        <f>ISNA(MATCH(IF47,IF$1:IF46,0))</f>
        <v>0</v>
      </c>
      <c r="IH47" t="e">
        <f t="shared" ca="1" si="564"/>
        <v>#N/A</v>
      </c>
      <c r="II47" t="e">
        <f t="shared" ca="1" si="565"/>
        <v>#N/A</v>
      </c>
      <c r="IJ47" t="b">
        <f t="shared" ca="1" si="566"/>
        <v>0</v>
      </c>
      <c r="IK47" t="str">
        <f t="shared" ca="1" si="567"/>
        <v>ÿ</v>
      </c>
      <c r="IL47">
        <f t="shared" ca="1" si="568"/>
        <v>0</v>
      </c>
      <c r="IM47">
        <f t="shared" ca="1" si="569"/>
        <v>0</v>
      </c>
      <c r="IN47" s="54">
        <f t="shared" ca="1" si="570"/>
        <v>4.7000000000000002E-3</v>
      </c>
      <c r="IO47">
        <f t="shared" ca="1" si="571"/>
        <v>1048576</v>
      </c>
      <c r="IP47" t="e">
        <f t="shared" ca="1" si="572"/>
        <v>#N/A</v>
      </c>
      <c r="IQ47" t="str">
        <f t="shared" ca="1" si="573"/>
        <v/>
      </c>
      <c r="IR47" t="str">
        <f t="shared" ca="1" si="574"/>
        <v/>
      </c>
      <c r="IZ47" s="52" t="b">
        <f t="shared" si="575"/>
        <v>0</v>
      </c>
      <c r="JA47" t="b">
        <f>ISNA(MATCH(IZ47,IZ$1:IZ46,0))</f>
        <v>0</v>
      </c>
      <c r="JB47" t="e">
        <f t="shared" ca="1" si="576"/>
        <v>#N/A</v>
      </c>
      <c r="JC47" t="e">
        <f t="shared" ca="1" si="577"/>
        <v>#N/A</v>
      </c>
      <c r="JD47" t="b">
        <f t="shared" ca="1" si="578"/>
        <v>0</v>
      </c>
      <c r="JE47" t="str">
        <f t="shared" ca="1" si="579"/>
        <v>ÿ</v>
      </c>
      <c r="JF47">
        <f t="shared" ca="1" si="580"/>
        <v>0</v>
      </c>
      <c r="JG47">
        <f t="shared" ca="1" si="581"/>
        <v>0</v>
      </c>
      <c r="JH47" s="54">
        <f t="shared" ca="1" si="582"/>
        <v>4.7000000000000002E-3</v>
      </c>
      <c r="JI47">
        <f t="shared" ca="1" si="583"/>
        <v>1048576</v>
      </c>
      <c r="JJ47" t="e">
        <f t="shared" ca="1" si="584"/>
        <v>#N/A</v>
      </c>
      <c r="JK47" t="str">
        <f t="shared" ca="1" si="585"/>
        <v/>
      </c>
      <c r="JL47" t="str">
        <f t="shared" ca="1" si="586"/>
        <v/>
      </c>
      <c r="JT47" s="52" t="b">
        <f t="shared" si="587"/>
        <v>0</v>
      </c>
      <c r="JU47" t="b">
        <f>ISNA(MATCH(JT47,JT$1:JT46,0))</f>
        <v>0</v>
      </c>
      <c r="JV47" t="e">
        <f t="shared" ca="1" si="588"/>
        <v>#N/A</v>
      </c>
      <c r="JW47" t="e">
        <f t="shared" ca="1" si="589"/>
        <v>#N/A</v>
      </c>
      <c r="JX47" t="b">
        <f t="shared" ca="1" si="590"/>
        <v>0</v>
      </c>
      <c r="JY47" t="str">
        <f t="shared" ca="1" si="591"/>
        <v>ÿ</v>
      </c>
      <c r="JZ47">
        <f t="shared" ca="1" si="592"/>
        <v>0</v>
      </c>
      <c r="KA47">
        <f t="shared" ca="1" si="593"/>
        <v>0</v>
      </c>
      <c r="KB47" s="54">
        <f t="shared" ca="1" si="594"/>
        <v>4.7000000000000002E-3</v>
      </c>
      <c r="KC47">
        <f t="shared" ca="1" si="595"/>
        <v>1048576</v>
      </c>
      <c r="KD47" t="e">
        <f t="shared" ca="1" si="596"/>
        <v>#N/A</v>
      </c>
      <c r="KE47" t="str">
        <f t="shared" ca="1" si="597"/>
        <v/>
      </c>
      <c r="KF47" t="str">
        <f t="shared" ca="1" si="598"/>
        <v/>
      </c>
      <c r="KN47" s="52" t="b">
        <f t="shared" si="599"/>
        <v>0</v>
      </c>
      <c r="KO47" t="b">
        <f>ISNA(MATCH(KN47,KN$1:KN46,0))</f>
        <v>0</v>
      </c>
      <c r="KP47" t="e">
        <f t="shared" ca="1" si="600"/>
        <v>#N/A</v>
      </c>
      <c r="KQ47" t="e">
        <f t="shared" ca="1" si="601"/>
        <v>#N/A</v>
      </c>
      <c r="KR47" t="b">
        <f t="shared" ca="1" si="602"/>
        <v>0</v>
      </c>
      <c r="KS47" t="str">
        <f t="shared" ca="1" si="603"/>
        <v>ÿ</v>
      </c>
      <c r="KT47">
        <f t="shared" ca="1" si="604"/>
        <v>0</v>
      </c>
      <c r="KU47">
        <f t="shared" ca="1" si="605"/>
        <v>0</v>
      </c>
      <c r="KV47" s="54">
        <f t="shared" ca="1" si="606"/>
        <v>4.7000000000000002E-3</v>
      </c>
      <c r="KW47">
        <f t="shared" ca="1" si="607"/>
        <v>1048576</v>
      </c>
      <c r="KX47" t="e">
        <f t="shared" ca="1" si="608"/>
        <v>#N/A</v>
      </c>
      <c r="KY47" t="str">
        <f t="shared" ca="1" si="609"/>
        <v/>
      </c>
      <c r="KZ47" t="str">
        <f t="shared" ca="1" si="610"/>
        <v/>
      </c>
      <c r="LH47" s="52" t="b">
        <f t="shared" si="219"/>
        <v>0</v>
      </c>
      <c r="LI47" t="b">
        <f>ISNA(MATCH(LH47,LH$1:LH46,0))</f>
        <v>0</v>
      </c>
      <c r="LJ47" t="e">
        <f t="shared" ca="1" si="220"/>
        <v>#N/A</v>
      </c>
      <c r="LK47" t="e">
        <f t="shared" ca="1" si="221"/>
        <v>#N/A</v>
      </c>
      <c r="LL47" t="b">
        <f t="shared" ca="1" si="222"/>
        <v>0</v>
      </c>
      <c r="LM47" t="str">
        <f t="shared" ca="1" si="223"/>
        <v>ÿ</v>
      </c>
      <c r="LN47">
        <f t="shared" ca="1" si="224"/>
        <v>0</v>
      </c>
      <c r="LO47">
        <f t="shared" ca="1" si="225"/>
        <v>0</v>
      </c>
      <c r="LP47" s="54">
        <f t="shared" ca="1" si="226"/>
        <v>4.7000000000000002E-3</v>
      </c>
      <c r="LQ47">
        <f t="shared" ca="1" si="227"/>
        <v>1048576</v>
      </c>
      <c r="LR47" t="e">
        <f t="shared" ca="1" si="228"/>
        <v>#N/A</v>
      </c>
      <c r="LS47" t="str">
        <f t="shared" ca="1" si="611"/>
        <v/>
      </c>
      <c r="LT47" t="str">
        <f t="shared" ca="1" si="230"/>
        <v/>
      </c>
      <c r="MB47" s="52" t="b">
        <f t="shared" si="627"/>
        <v>0</v>
      </c>
      <c r="MC47" t="b">
        <f>ISNA(MATCH(MB47,MB$1:MB46,0))</f>
        <v>0</v>
      </c>
      <c r="MD47" t="e">
        <f t="shared" ca="1" si="231"/>
        <v>#N/A</v>
      </c>
      <c r="ME47" t="e">
        <f t="shared" ca="1" si="232"/>
        <v>#N/A</v>
      </c>
      <c r="MF47" t="b">
        <f t="shared" ca="1" si="233"/>
        <v>0</v>
      </c>
      <c r="MG47" t="str">
        <f t="shared" ca="1" si="234"/>
        <v>ÿ</v>
      </c>
      <c r="MH47">
        <f t="shared" ca="1" si="235"/>
        <v>0</v>
      </c>
      <c r="MI47">
        <f t="shared" ca="1" si="236"/>
        <v>0</v>
      </c>
      <c r="MJ47" s="54">
        <f t="shared" ca="1" si="237"/>
        <v>4.7000000000000002E-3</v>
      </c>
      <c r="MK47">
        <f t="shared" ca="1" si="238"/>
        <v>1048576</v>
      </c>
      <c r="ML47" t="e">
        <f t="shared" ca="1" si="239"/>
        <v>#N/A</v>
      </c>
      <c r="MM47" t="str">
        <f t="shared" ca="1" si="612"/>
        <v/>
      </c>
      <c r="MN47" t="str">
        <f t="shared" ca="1" si="241"/>
        <v/>
      </c>
      <c r="MV47" s="52" t="b">
        <f t="shared" si="628"/>
        <v>0</v>
      </c>
      <c r="MW47" t="b">
        <f>ISNA(MATCH(MV47,MV$1:MV46,0))</f>
        <v>0</v>
      </c>
      <c r="MX47" t="e">
        <f t="shared" ca="1" si="242"/>
        <v>#N/A</v>
      </c>
      <c r="MY47" t="e">
        <f t="shared" ca="1" si="243"/>
        <v>#N/A</v>
      </c>
      <c r="MZ47" t="b">
        <f t="shared" ca="1" si="244"/>
        <v>0</v>
      </c>
      <c r="NA47" t="str">
        <f t="shared" ca="1" si="245"/>
        <v>ÿ</v>
      </c>
      <c r="NB47">
        <f t="shared" ca="1" si="246"/>
        <v>0</v>
      </c>
      <c r="NC47">
        <f t="shared" ca="1" si="247"/>
        <v>0</v>
      </c>
      <c r="ND47" s="54">
        <f t="shared" ca="1" si="248"/>
        <v>4.7000000000000002E-3</v>
      </c>
      <c r="NE47">
        <f t="shared" ca="1" si="249"/>
        <v>1048576</v>
      </c>
      <c r="NF47" t="e">
        <f t="shared" ca="1" si="250"/>
        <v>#N/A</v>
      </c>
      <c r="NG47" t="str">
        <f t="shared" ca="1" si="613"/>
        <v/>
      </c>
      <c r="NH47" t="str">
        <f t="shared" ca="1" si="252"/>
        <v/>
      </c>
      <c r="NP47" s="52" t="b">
        <f t="shared" si="629"/>
        <v>0</v>
      </c>
      <c r="NQ47" t="b">
        <f>ISNA(MATCH(NP47,NP$1:NP46,0))</f>
        <v>0</v>
      </c>
      <c r="NR47" t="e">
        <f t="shared" ca="1" si="253"/>
        <v>#N/A</v>
      </c>
      <c r="NS47" t="e">
        <f t="shared" ca="1" si="254"/>
        <v>#N/A</v>
      </c>
      <c r="NT47" t="b">
        <f t="shared" ca="1" si="255"/>
        <v>0</v>
      </c>
      <c r="NU47" t="str">
        <f t="shared" ca="1" si="256"/>
        <v>ÿ</v>
      </c>
      <c r="NV47">
        <f t="shared" ca="1" si="257"/>
        <v>0</v>
      </c>
      <c r="NW47">
        <f t="shared" ca="1" si="258"/>
        <v>0</v>
      </c>
      <c r="NX47" s="54">
        <f t="shared" ca="1" si="259"/>
        <v>4.7000000000000002E-3</v>
      </c>
      <c r="NY47">
        <f t="shared" ca="1" si="260"/>
        <v>1048576</v>
      </c>
      <c r="NZ47" t="e">
        <f t="shared" ca="1" si="261"/>
        <v>#N/A</v>
      </c>
      <c r="OA47" t="str">
        <f t="shared" ca="1" si="614"/>
        <v/>
      </c>
      <c r="OB47" t="str">
        <f t="shared" ca="1" si="263"/>
        <v/>
      </c>
      <c r="OJ47" s="52" t="b">
        <f t="shared" si="630"/>
        <v>0</v>
      </c>
      <c r="OK47" t="b">
        <f>ISNA(MATCH(OJ47,OJ$1:OJ46,0))</f>
        <v>0</v>
      </c>
      <c r="OL47" t="e">
        <f t="shared" ca="1" si="264"/>
        <v>#N/A</v>
      </c>
      <c r="OM47" t="e">
        <f t="shared" ca="1" si="265"/>
        <v>#N/A</v>
      </c>
      <c r="ON47" t="b">
        <f t="shared" ca="1" si="266"/>
        <v>0</v>
      </c>
      <c r="OO47" t="str">
        <f t="shared" ca="1" si="267"/>
        <v>ÿ</v>
      </c>
      <c r="OP47">
        <f t="shared" ca="1" si="268"/>
        <v>0</v>
      </c>
      <c r="OQ47">
        <f t="shared" ca="1" si="269"/>
        <v>0</v>
      </c>
      <c r="OR47" s="54">
        <f t="shared" ca="1" si="270"/>
        <v>4.7000000000000002E-3</v>
      </c>
      <c r="OS47">
        <f t="shared" ca="1" si="271"/>
        <v>1048576</v>
      </c>
      <c r="OT47" t="e">
        <f t="shared" ca="1" si="272"/>
        <v>#N/A</v>
      </c>
      <c r="OU47" t="str">
        <f t="shared" ca="1" si="615"/>
        <v/>
      </c>
      <c r="OV47" t="str">
        <f t="shared" ca="1" si="274"/>
        <v/>
      </c>
      <c r="PD47" s="52" t="b">
        <f t="shared" si="631"/>
        <v>0</v>
      </c>
      <c r="PE47" t="b">
        <f>ISNA(MATCH(PD47,PD$1:PD46,0))</f>
        <v>0</v>
      </c>
      <c r="PF47" t="e">
        <f t="shared" ca="1" si="275"/>
        <v>#N/A</v>
      </c>
      <c r="PG47" t="e">
        <f t="shared" ca="1" si="276"/>
        <v>#N/A</v>
      </c>
      <c r="PH47" t="b">
        <f t="shared" ca="1" si="277"/>
        <v>0</v>
      </c>
      <c r="PI47" t="str">
        <f t="shared" ca="1" si="278"/>
        <v>ÿ</v>
      </c>
      <c r="PJ47">
        <f t="shared" ca="1" si="279"/>
        <v>0</v>
      </c>
      <c r="PK47">
        <f t="shared" ca="1" si="280"/>
        <v>0</v>
      </c>
      <c r="PL47" s="54">
        <f t="shared" ca="1" si="281"/>
        <v>4.7000000000000002E-3</v>
      </c>
      <c r="PM47">
        <f t="shared" ca="1" si="282"/>
        <v>1048576</v>
      </c>
      <c r="PN47" t="e">
        <f t="shared" ca="1" si="283"/>
        <v>#N/A</v>
      </c>
      <c r="PO47" t="str">
        <f t="shared" ca="1" si="616"/>
        <v/>
      </c>
      <c r="PP47" t="str">
        <f t="shared" ca="1" si="285"/>
        <v/>
      </c>
      <c r="PX47" s="52" t="b">
        <f t="shared" si="632"/>
        <v>0</v>
      </c>
      <c r="PY47" t="b">
        <f>ISNA(MATCH(PX47,PX$1:PX46,0))</f>
        <v>0</v>
      </c>
      <c r="PZ47" t="e">
        <f t="shared" ca="1" si="286"/>
        <v>#N/A</v>
      </c>
      <c r="QA47" t="e">
        <f t="shared" ca="1" si="287"/>
        <v>#N/A</v>
      </c>
      <c r="QB47" t="b">
        <f t="shared" ca="1" si="288"/>
        <v>0</v>
      </c>
      <c r="QC47" t="str">
        <f t="shared" ca="1" si="289"/>
        <v>ÿ</v>
      </c>
      <c r="QD47">
        <f t="shared" ca="1" si="290"/>
        <v>0</v>
      </c>
      <c r="QE47">
        <f t="shared" ca="1" si="291"/>
        <v>0</v>
      </c>
      <c r="QF47" s="54">
        <f t="shared" ca="1" si="292"/>
        <v>4.7000000000000002E-3</v>
      </c>
      <c r="QG47">
        <f t="shared" ca="1" si="293"/>
        <v>1048576</v>
      </c>
      <c r="QH47" t="e">
        <f t="shared" ca="1" si="294"/>
        <v>#N/A</v>
      </c>
      <c r="QI47" t="str">
        <f t="shared" ca="1" si="617"/>
        <v/>
      </c>
      <c r="QJ47" t="str">
        <f t="shared" ca="1" si="296"/>
        <v/>
      </c>
      <c r="QR47" s="52" t="b">
        <f t="shared" si="633"/>
        <v>0</v>
      </c>
      <c r="QS47" t="b">
        <f>ISNA(MATCH(QR47,QR$1:QR46,0))</f>
        <v>0</v>
      </c>
      <c r="QT47" t="e">
        <f t="shared" ca="1" si="297"/>
        <v>#N/A</v>
      </c>
      <c r="QU47" t="e">
        <f t="shared" ca="1" si="298"/>
        <v>#N/A</v>
      </c>
      <c r="QV47" t="b">
        <f t="shared" ca="1" si="299"/>
        <v>0</v>
      </c>
      <c r="QW47" t="str">
        <f t="shared" ca="1" si="300"/>
        <v>ÿ</v>
      </c>
      <c r="QX47">
        <f t="shared" ca="1" si="301"/>
        <v>0</v>
      </c>
      <c r="QY47">
        <f t="shared" ca="1" si="302"/>
        <v>0</v>
      </c>
      <c r="QZ47" s="54">
        <f t="shared" ca="1" si="303"/>
        <v>4.7000000000000002E-3</v>
      </c>
      <c r="RA47">
        <f t="shared" ca="1" si="304"/>
        <v>1048576</v>
      </c>
      <c r="RB47" t="e">
        <f t="shared" ca="1" si="305"/>
        <v>#N/A</v>
      </c>
      <c r="RC47" t="str">
        <f t="shared" ca="1" si="618"/>
        <v/>
      </c>
      <c r="RD47" t="str">
        <f t="shared" ca="1" si="307"/>
        <v/>
      </c>
      <c r="RL47" s="52" t="b">
        <f t="shared" si="634"/>
        <v>0</v>
      </c>
      <c r="RM47" t="b">
        <f>ISNA(MATCH(RL47,RL$1:RL46,0))</f>
        <v>0</v>
      </c>
      <c r="RN47" t="e">
        <f t="shared" ca="1" si="308"/>
        <v>#N/A</v>
      </c>
      <c r="RO47" t="e">
        <f t="shared" ca="1" si="309"/>
        <v>#N/A</v>
      </c>
      <c r="RP47" t="b">
        <f t="shared" ca="1" si="310"/>
        <v>0</v>
      </c>
      <c r="RQ47" t="str">
        <f t="shared" ca="1" si="311"/>
        <v>ÿ</v>
      </c>
      <c r="RR47">
        <f t="shared" ca="1" si="312"/>
        <v>0</v>
      </c>
      <c r="RS47">
        <f t="shared" ca="1" si="313"/>
        <v>0</v>
      </c>
      <c r="RT47" s="54">
        <f t="shared" ca="1" si="314"/>
        <v>4.7000000000000002E-3</v>
      </c>
      <c r="RU47">
        <f t="shared" ca="1" si="315"/>
        <v>1048576</v>
      </c>
      <c r="RV47" t="e">
        <f t="shared" ca="1" si="316"/>
        <v>#N/A</v>
      </c>
      <c r="RW47" t="str">
        <f t="shared" ca="1" si="619"/>
        <v/>
      </c>
      <c r="RX47" t="str">
        <f t="shared" ca="1" si="318"/>
        <v/>
      </c>
      <c r="SF47" s="52" t="b">
        <f t="shared" si="635"/>
        <v>0</v>
      </c>
      <c r="SG47" t="b">
        <f>ISNA(MATCH(SF47,SF$1:SF46,0))</f>
        <v>0</v>
      </c>
      <c r="SH47" t="e">
        <f t="shared" ca="1" si="319"/>
        <v>#N/A</v>
      </c>
      <c r="SI47" t="e">
        <f t="shared" ca="1" si="320"/>
        <v>#N/A</v>
      </c>
      <c r="SJ47" t="b">
        <f t="shared" ca="1" si="321"/>
        <v>0</v>
      </c>
      <c r="SK47" t="str">
        <f t="shared" ca="1" si="322"/>
        <v>ÿ</v>
      </c>
      <c r="SL47">
        <f t="shared" ca="1" si="323"/>
        <v>0</v>
      </c>
      <c r="SM47">
        <f t="shared" ca="1" si="324"/>
        <v>0</v>
      </c>
      <c r="SN47" s="54">
        <f t="shared" ca="1" si="325"/>
        <v>4.7000000000000002E-3</v>
      </c>
      <c r="SO47">
        <f t="shared" ca="1" si="326"/>
        <v>1048576</v>
      </c>
      <c r="SP47" t="e">
        <f t="shared" ca="1" si="327"/>
        <v>#N/A</v>
      </c>
      <c r="SQ47" t="str">
        <f t="shared" ca="1" si="620"/>
        <v/>
      </c>
      <c r="SR47" t="str">
        <f t="shared" ca="1" si="329"/>
        <v/>
      </c>
      <c r="SZ47" s="52" t="b">
        <f t="shared" si="636"/>
        <v>0</v>
      </c>
      <c r="TA47" t="b">
        <f>ISNA(MATCH(SZ47,SZ$1:SZ46,0))</f>
        <v>0</v>
      </c>
      <c r="TB47" t="e">
        <f t="shared" ca="1" si="330"/>
        <v>#N/A</v>
      </c>
      <c r="TC47" t="e">
        <f t="shared" ca="1" si="331"/>
        <v>#N/A</v>
      </c>
      <c r="TD47" t="b">
        <f t="shared" ca="1" si="332"/>
        <v>0</v>
      </c>
      <c r="TE47" t="str">
        <f t="shared" ca="1" si="333"/>
        <v>ÿ</v>
      </c>
      <c r="TF47">
        <f t="shared" ca="1" si="334"/>
        <v>0</v>
      </c>
      <c r="TG47">
        <f t="shared" ca="1" si="335"/>
        <v>0</v>
      </c>
      <c r="TH47" s="54">
        <f t="shared" ca="1" si="336"/>
        <v>4.7000000000000002E-3</v>
      </c>
      <c r="TI47">
        <f t="shared" ca="1" si="337"/>
        <v>1048576</v>
      </c>
      <c r="TJ47" t="e">
        <f t="shared" ca="1" si="338"/>
        <v>#N/A</v>
      </c>
      <c r="TK47" t="str">
        <f t="shared" ca="1" si="621"/>
        <v/>
      </c>
      <c r="TL47" t="str">
        <f t="shared" ca="1" si="340"/>
        <v/>
      </c>
      <c r="TT47" s="52" t="b">
        <f t="shared" si="637"/>
        <v>0</v>
      </c>
      <c r="TU47" t="b">
        <f>ISNA(MATCH(TT47,TT$1:TT46,0))</f>
        <v>0</v>
      </c>
      <c r="TV47" t="e">
        <f t="shared" ca="1" si="341"/>
        <v>#N/A</v>
      </c>
      <c r="TW47" t="e">
        <f t="shared" ca="1" si="342"/>
        <v>#N/A</v>
      </c>
      <c r="TX47" t="b">
        <f t="shared" ca="1" si="343"/>
        <v>0</v>
      </c>
      <c r="TY47" t="str">
        <f t="shared" ca="1" si="344"/>
        <v>ÿ</v>
      </c>
      <c r="TZ47">
        <f t="shared" ca="1" si="345"/>
        <v>0</v>
      </c>
      <c r="UA47">
        <f t="shared" ca="1" si="346"/>
        <v>0</v>
      </c>
      <c r="UB47" s="54">
        <f t="shared" ca="1" si="347"/>
        <v>4.7000000000000002E-3</v>
      </c>
      <c r="UC47">
        <f t="shared" ca="1" si="348"/>
        <v>1048576</v>
      </c>
      <c r="UD47" t="e">
        <f t="shared" ca="1" si="349"/>
        <v>#N/A</v>
      </c>
      <c r="UE47" t="str">
        <f t="shared" ca="1" si="622"/>
        <v/>
      </c>
      <c r="UF47" t="str">
        <f t="shared" ca="1" si="351"/>
        <v/>
      </c>
      <c r="UN47" s="52" t="b">
        <f t="shared" si="638"/>
        <v>0</v>
      </c>
      <c r="UO47" t="b">
        <f>ISNA(MATCH(UN47,UN$1:UN46,0))</f>
        <v>0</v>
      </c>
      <c r="UP47" t="e">
        <f t="shared" ca="1" si="352"/>
        <v>#N/A</v>
      </c>
      <c r="UQ47" t="e">
        <f t="shared" ca="1" si="353"/>
        <v>#N/A</v>
      </c>
      <c r="UR47" t="b">
        <f t="shared" ca="1" si="354"/>
        <v>0</v>
      </c>
      <c r="US47" t="str">
        <f t="shared" ca="1" si="355"/>
        <v>ÿ</v>
      </c>
      <c r="UT47">
        <f t="shared" ca="1" si="356"/>
        <v>0</v>
      </c>
      <c r="UU47">
        <f t="shared" ca="1" si="357"/>
        <v>0</v>
      </c>
      <c r="UV47" s="54">
        <f t="shared" ca="1" si="358"/>
        <v>4.7000000000000002E-3</v>
      </c>
      <c r="UW47">
        <f t="shared" ca="1" si="359"/>
        <v>1048576</v>
      </c>
      <c r="UX47" t="e">
        <f t="shared" ca="1" si="360"/>
        <v>#N/A</v>
      </c>
      <c r="UY47" t="str">
        <f t="shared" ca="1" si="623"/>
        <v/>
      </c>
      <c r="UZ47" t="str">
        <f t="shared" ca="1" si="362"/>
        <v/>
      </c>
      <c r="VH47" s="52" t="b">
        <f t="shared" si="639"/>
        <v>0</v>
      </c>
      <c r="VI47" t="b">
        <f>ISNA(MATCH(VH47,VH$1:VH46,0))</f>
        <v>0</v>
      </c>
      <c r="VJ47" t="e">
        <f t="shared" ca="1" si="363"/>
        <v>#N/A</v>
      </c>
      <c r="VK47" t="e">
        <f t="shared" ca="1" si="364"/>
        <v>#N/A</v>
      </c>
      <c r="VL47" t="b">
        <f t="shared" ca="1" si="365"/>
        <v>0</v>
      </c>
      <c r="VM47" t="str">
        <f t="shared" ca="1" si="366"/>
        <v>ÿ</v>
      </c>
      <c r="VN47">
        <f t="shared" ca="1" si="367"/>
        <v>0</v>
      </c>
      <c r="VO47">
        <f t="shared" ca="1" si="368"/>
        <v>0</v>
      </c>
      <c r="VP47" s="54">
        <f t="shared" ca="1" si="369"/>
        <v>4.7000000000000002E-3</v>
      </c>
      <c r="VQ47">
        <f t="shared" ca="1" si="370"/>
        <v>1048576</v>
      </c>
      <c r="VR47" t="e">
        <f t="shared" ca="1" si="371"/>
        <v>#N/A</v>
      </c>
      <c r="VS47" t="str">
        <f t="shared" ca="1" si="624"/>
        <v/>
      </c>
      <c r="VT47" t="str">
        <f t="shared" ca="1" si="373"/>
        <v/>
      </c>
      <c r="WB47" s="52" t="b">
        <f t="shared" si="640"/>
        <v>0</v>
      </c>
      <c r="WC47" t="b">
        <f>ISNA(MATCH(WB47,WB$1:WB46,0))</f>
        <v>0</v>
      </c>
      <c r="WD47" t="e">
        <f t="shared" ca="1" si="374"/>
        <v>#N/A</v>
      </c>
      <c r="WE47" t="e">
        <f t="shared" ca="1" si="375"/>
        <v>#N/A</v>
      </c>
      <c r="WF47" t="b">
        <f t="shared" ca="1" si="376"/>
        <v>0</v>
      </c>
      <c r="WG47" t="str">
        <f t="shared" ca="1" si="377"/>
        <v>ÿ</v>
      </c>
      <c r="WH47">
        <f t="shared" ca="1" si="378"/>
        <v>0</v>
      </c>
      <c r="WI47">
        <f t="shared" ca="1" si="379"/>
        <v>0</v>
      </c>
      <c r="WJ47" s="54">
        <f t="shared" ca="1" si="380"/>
        <v>4.7000000000000002E-3</v>
      </c>
      <c r="WK47">
        <f t="shared" ca="1" si="381"/>
        <v>1048576</v>
      </c>
      <c r="WL47" t="e">
        <f t="shared" ca="1" si="382"/>
        <v>#N/A</v>
      </c>
      <c r="WM47" t="str">
        <f t="shared" ca="1" si="625"/>
        <v/>
      </c>
      <c r="WN47" t="str">
        <f t="shared" ca="1" si="384"/>
        <v/>
      </c>
      <c r="WV47" s="52" t="b">
        <f t="shared" si="641"/>
        <v>0</v>
      </c>
      <c r="WW47" t="b">
        <f>ISNA(MATCH(WV47,WV$1:WV46,0))</f>
        <v>0</v>
      </c>
      <c r="WX47" t="e">
        <f t="shared" ca="1" si="385"/>
        <v>#N/A</v>
      </c>
      <c r="WY47" t="e">
        <f t="shared" ca="1" si="386"/>
        <v>#N/A</v>
      </c>
      <c r="WZ47" t="b">
        <f t="shared" ca="1" si="387"/>
        <v>0</v>
      </c>
      <c r="XA47" t="str">
        <f t="shared" ca="1" si="388"/>
        <v>ÿ</v>
      </c>
      <c r="XB47">
        <f t="shared" ca="1" si="389"/>
        <v>0</v>
      </c>
      <c r="XC47">
        <f t="shared" ca="1" si="390"/>
        <v>0</v>
      </c>
      <c r="XD47" s="54">
        <f t="shared" ca="1" si="391"/>
        <v>4.7000000000000002E-3</v>
      </c>
      <c r="XE47">
        <f t="shared" ca="1" si="392"/>
        <v>1048576</v>
      </c>
      <c r="XF47" t="e">
        <f t="shared" ca="1" si="393"/>
        <v>#N/A</v>
      </c>
      <c r="XG47" t="str">
        <f t="shared" ca="1" si="626"/>
        <v/>
      </c>
      <c r="XH47" t="str">
        <f t="shared" ca="1" si="169"/>
        <v/>
      </c>
    </row>
    <row r="48" spans="1:632" x14ac:dyDescent="0.3">
      <c r="A48">
        <f t="shared" ca="1" si="170"/>
        <v>38</v>
      </c>
      <c r="J48" s="6" t="str">
        <f>IF('Analyse Plan de Gamme'!$N48=0,N_D,'Analyse Plan de Gamme'!$N48)</f>
        <v xml:space="preserve"> ... </v>
      </c>
      <c r="K48" t="b">
        <f>ISNA(MATCH(J48,J$1:J47,0))</f>
        <v>0</v>
      </c>
      <c r="L48" t="e">
        <f t="shared" ca="1" si="416"/>
        <v>#N/A</v>
      </c>
      <c r="M48" t="e">
        <f t="shared" ca="1" si="417"/>
        <v>#N/A</v>
      </c>
      <c r="N48" t="b">
        <f t="shared" ca="1" si="418"/>
        <v>0</v>
      </c>
      <c r="O48" t="str">
        <f t="shared" ca="1" si="419"/>
        <v>ÿ</v>
      </c>
      <c r="P48">
        <f t="shared" ca="1" si="420"/>
        <v>1048576</v>
      </c>
      <c r="Q48" t="e">
        <f t="shared" ca="1" si="421"/>
        <v>#N/A</v>
      </c>
      <c r="R48" s="4" t="str">
        <f t="shared" ca="1" si="422"/>
        <v/>
      </c>
      <c r="T48" s="6" t="str">
        <f>IF('Analyse Plan de Gamme'!$P48=0,N_D,'Analyse Plan de Gamme'!$P48)</f>
        <v xml:space="preserve"> ... </v>
      </c>
      <c r="U48" t="b">
        <f>ISNA(MATCH(T48,T$1:T47,0))</f>
        <v>0</v>
      </c>
      <c r="V48" t="e">
        <f t="shared" ca="1" si="423"/>
        <v>#N/A</v>
      </c>
      <c r="W48" t="e">
        <f t="shared" ca="1" si="424"/>
        <v>#N/A</v>
      </c>
      <c r="X48" t="b">
        <f t="shared" ca="1" si="425"/>
        <v>0</v>
      </c>
      <c r="Y48" t="str">
        <f t="shared" ca="1" si="426"/>
        <v>ÿ</v>
      </c>
      <c r="Z48">
        <f t="shared" ca="1" si="427"/>
        <v>1048576</v>
      </c>
      <c r="AA48" t="e">
        <f t="shared" ca="1" si="428"/>
        <v>#N/A</v>
      </c>
      <c r="AB48" s="4" t="str">
        <f t="shared" ca="1" si="429"/>
        <v/>
      </c>
      <c r="AD48" s="6" t="str">
        <f>IF('Analyse Plan de Gamme'!$W48=0,N_D,'Analyse Plan de Gamme'!$W48)</f>
        <v xml:space="preserve"> ... </v>
      </c>
      <c r="AE48" t="b">
        <f>ISNA(MATCH(AD48,AD$1:AD47,0))</f>
        <v>0</v>
      </c>
      <c r="AF48" t="e">
        <f t="shared" ca="1" si="430"/>
        <v>#N/A</v>
      </c>
      <c r="AG48" t="e">
        <f t="shared" ca="1" si="431"/>
        <v>#N/A</v>
      </c>
      <c r="AH48" t="b">
        <f t="shared" ca="1" si="432"/>
        <v>0</v>
      </c>
      <c r="AI48" t="str">
        <f t="shared" ca="1" si="433"/>
        <v>ÿ</v>
      </c>
      <c r="AJ48">
        <f t="shared" ca="1" si="434"/>
        <v>1048576</v>
      </c>
      <c r="AK48" t="e">
        <f t="shared" ca="1" si="435"/>
        <v>#N/A</v>
      </c>
      <c r="AL48" s="4" t="str">
        <f t="shared" ca="1" si="436"/>
        <v/>
      </c>
      <c r="AN48" s="6" t="str">
        <f>IF('Analyse Plan de Gamme'!$AH48=0,N_D,'Analyse Plan de Gamme'!$AH48)</f>
        <v xml:space="preserve"> ... </v>
      </c>
      <c r="AO48" t="b">
        <f>ISNA(MATCH(AN48,AN$1:AN47,0))</f>
        <v>0</v>
      </c>
      <c r="AP48" t="e">
        <f t="shared" ca="1" si="437"/>
        <v>#N/A</v>
      </c>
      <c r="AQ48" t="e">
        <f t="shared" ca="1" si="438"/>
        <v>#N/A</v>
      </c>
      <c r="AR48" t="b">
        <f t="shared" ca="1" si="439"/>
        <v>0</v>
      </c>
      <c r="AS48" t="str">
        <f t="shared" ca="1" si="440"/>
        <v>ÿ</v>
      </c>
      <c r="AT48">
        <f t="shared" ca="1" si="441"/>
        <v>1048576</v>
      </c>
      <c r="AU48" t="e">
        <f t="shared" ca="1" si="442"/>
        <v>#N/A</v>
      </c>
      <c r="AV48" s="4" t="str">
        <f t="shared" ca="1" si="443"/>
        <v/>
      </c>
      <c r="AX48" s="6" t="str">
        <f>IF('Analyse Plan de Gamme'!$AT48=0,N_D,'Analyse Plan de Gamme'!$AT48)</f>
        <v xml:space="preserve"> ... </v>
      </c>
      <c r="AY48" t="b">
        <f>ISNA(MATCH(AX48,AX$1:AX47,0))</f>
        <v>0</v>
      </c>
      <c r="AZ48" t="e">
        <f t="shared" ca="1" si="444"/>
        <v>#N/A</v>
      </c>
      <c r="BA48" t="e">
        <f t="shared" ca="1" si="445"/>
        <v>#N/A</v>
      </c>
      <c r="BB48" t="b">
        <f t="shared" ca="1" si="446"/>
        <v>0</v>
      </c>
      <c r="BC48" t="str">
        <f t="shared" ca="1" si="447"/>
        <v>ÿ</v>
      </c>
      <c r="BD48">
        <f t="shared" ca="1" si="448"/>
        <v>1048576</v>
      </c>
      <c r="BE48" t="e">
        <f t="shared" ca="1" si="449"/>
        <v>#N/A</v>
      </c>
      <c r="BF48" s="4" t="str">
        <f t="shared" ca="1" si="450"/>
        <v/>
      </c>
      <c r="BH48" s="6" t="str">
        <f>IF('Analyse Plan de Gamme'!$BF48=0,N_D,'Analyse Plan de Gamme'!$BF48)</f>
        <v xml:space="preserve"> ... </v>
      </c>
      <c r="BI48" t="b">
        <f>ISNA(MATCH(BH48,BH$1:BH47,0))</f>
        <v>0</v>
      </c>
      <c r="BJ48" t="e">
        <f t="shared" ca="1" si="451"/>
        <v>#N/A</v>
      </c>
      <c r="BK48" t="e">
        <f t="shared" ca="1" si="452"/>
        <v>#N/A</v>
      </c>
      <c r="BL48" t="b">
        <f t="shared" ca="1" si="453"/>
        <v>0</v>
      </c>
      <c r="BM48" t="str">
        <f t="shared" ca="1" si="454"/>
        <v>ÿ</v>
      </c>
      <c r="BN48">
        <f t="shared" ca="1" si="455"/>
        <v>1048576</v>
      </c>
      <c r="BO48" t="e">
        <f t="shared" ca="1" si="456"/>
        <v>#N/A</v>
      </c>
      <c r="BP48" s="4" t="str">
        <f t="shared" ca="1" si="457"/>
        <v/>
      </c>
      <c r="BR48" s="6" t="str">
        <f>IF('Analyse Plan de Gamme'!$BG48=0,N_D,'Analyse Plan de Gamme'!$BG48)</f>
        <v xml:space="preserve"> ... </v>
      </c>
      <c r="BS48" t="b">
        <f>ISNA(MATCH(BR48,BR$1:BR47,0))</f>
        <v>0</v>
      </c>
      <c r="BT48" t="e">
        <f t="shared" ca="1" si="458"/>
        <v>#N/A</v>
      </c>
      <c r="BU48" t="e">
        <f t="shared" ca="1" si="459"/>
        <v>#N/A</v>
      </c>
      <c r="BV48" t="b">
        <f t="shared" ca="1" si="460"/>
        <v>0</v>
      </c>
      <c r="BW48" t="str">
        <f t="shared" ca="1" si="461"/>
        <v>ÿ</v>
      </c>
      <c r="BX48">
        <f t="shared" ca="1" si="462"/>
        <v>1048576</v>
      </c>
      <c r="BY48" t="e">
        <f t="shared" ca="1" si="463"/>
        <v>#N/A</v>
      </c>
      <c r="BZ48" s="4" t="str">
        <f t="shared" ca="1" si="464"/>
        <v/>
      </c>
      <c r="CB48" s="6" t="str">
        <f>IF('Analyse Plan de Gamme'!$BH48=0,N_D,'Analyse Plan de Gamme'!$BH48)</f>
        <v xml:space="preserve"> ... </v>
      </c>
      <c r="CC48" t="b">
        <f>ISNA(MATCH(CB48,CB$1:CB47,0))</f>
        <v>0</v>
      </c>
      <c r="CD48" t="e">
        <f t="shared" ca="1" si="465"/>
        <v>#N/A</v>
      </c>
      <c r="CE48" t="e">
        <f t="shared" ca="1" si="466"/>
        <v>#N/A</v>
      </c>
      <c r="CF48" t="b">
        <f t="shared" ca="1" si="467"/>
        <v>0</v>
      </c>
      <c r="CG48" t="str">
        <f t="shared" ca="1" si="468"/>
        <v>ÿ</v>
      </c>
      <c r="CH48">
        <f t="shared" ca="1" si="469"/>
        <v>1048576</v>
      </c>
      <c r="CI48" t="e">
        <f t="shared" ca="1" si="470"/>
        <v>#N/A</v>
      </c>
      <c r="CJ48" s="4" t="str">
        <f t="shared" ca="1" si="471"/>
        <v/>
      </c>
      <c r="CL48" s="6" t="str">
        <f>IF('Analyse Plan de Gamme'!$BJ48=0,N_D,'Analyse Plan de Gamme'!$BJ48)</f>
        <v xml:space="preserve"> ... </v>
      </c>
      <c r="CM48" t="b">
        <f>ISNA(MATCH(CL48,CL$1:CL47,0))</f>
        <v>0</v>
      </c>
      <c r="CN48" t="e">
        <f t="shared" ca="1" si="472"/>
        <v>#N/A</v>
      </c>
      <c r="CO48" t="e">
        <f t="shared" ca="1" si="473"/>
        <v>#N/A</v>
      </c>
      <c r="CP48" t="b">
        <f t="shared" ca="1" si="474"/>
        <v>0</v>
      </c>
      <c r="CQ48" t="str">
        <f t="shared" ca="1" si="475"/>
        <v>ÿ</v>
      </c>
      <c r="CR48">
        <f t="shared" ca="1" si="476"/>
        <v>1048576</v>
      </c>
      <c r="CS48" t="e">
        <f t="shared" ca="1" si="477"/>
        <v>#N/A</v>
      </c>
      <c r="CT48" s="4" t="str">
        <f t="shared" ca="1" si="478"/>
        <v/>
      </c>
      <c r="CV48" s="6" t="str">
        <f>IF('Analyse Plan de Gamme'!$BK48=0,N_D,'Analyse Plan de Gamme'!$BK48)</f>
        <v xml:space="preserve"> ... </v>
      </c>
      <c r="CW48" t="b">
        <f>ISNA(MATCH(CV48,CV$1:CV47,0))</f>
        <v>0</v>
      </c>
      <c r="CX48" t="e">
        <f t="shared" ca="1" si="479"/>
        <v>#N/A</v>
      </c>
      <c r="CY48" t="e">
        <f t="shared" ca="1" si="480"/>
        <v>#N/A</v>
      </c>
      <c r="CZ48" t="b">
        <f t="shared" ca="1" si="481"/>
        <v>0</v>
      </c>
      <c r="DA48" t="str">
        <f t="shared" ca="1" si="482"/>
        <v>ÿ</v>
      </c>
      <c r="DB48">
        <f t="shared" ca="1" si="483"/>
        <v>1048576</v>
      </c>
      <c r="DC48" t="e">
        <f t="shared" ca="1" si="484"/>
        <v>#N/A</v>
      </c>
      <c r="DD48" s="4" t="str">
        <f t="shared" ca="1" si="485"/>
        <v/>
      </c>
      <c r="DF48" s="6" t="str">
        <f>IF('Analyse Plan de Gamme'!$BL48=0,N_D,'Analyse Plan de Gamme'!$BL48)</f>
        <v xml:space="preserve"> ... </v>
      </c>
      <c r="DG48" t="b">
        <f>ISNA(MATCH(DF48,DF$1:DF47,0))</f>
        <v>0</v>
      </c>
      <c r="DH48" t="e">
        <f t="shared" ca="1" si="486"/>
        <v>#N/A</v>
      </c>
      <c r="DI48" t="e">
        <f t="shared" ca="1" si="487"/>
        <v>#N/A</v>
      </c>
      <c r="DJ48" t="b">
        <f t="shared" ca="1" si="488"/>
        <v>0</v>
      </c>
      <c r="DK48" t="str">
        <f t="shared" ca="1" si="489"/>
        <v>ÿ</v>
      </c>
      <c r="DL48">
        <f t="shared" ca="1" si="490"/>
        <v>1048576</v>
      </c>
      <c r="DM48" t="e">
        <f t="shared" ca="1" si="491"/>
        <v>#N/A</v>
      </c>
      <c r="DN48" s="4" t="str">
        <f t="shared" ca="1" si="492"/>
        <v/>
      </c>
      <c r="DP48" s="43">
        <f>'Analyse Plan de Gamme'!$BM48</f>
        <v>0</v>
      </c>
      <c r="DQ48" t="b">
        <f>ISNA(MATCH(DP48,DP$1:DP47,0))</f>
        <v>0</v>
      </c>
      <c r="DR48" t="e">
        <f t="shared" ca="1" si="493"/>
        <v>#N/A</v>
      </c>
      <c r="DS48" t="e">
        <f t="shared" ca="1" si="494"/>
        <v>#N/A</v>
      </c>
      <c r="DT48" t="b">
        <f t="shared" ca="1" si="495"/>
        <v>0</v>
      </c>
      <c r="DU48" t="str">
        <f t="shared" ca="1" si="496"/>
        <v>ÿ</v>
      </c>
      <c r="DV48">
        <f t="shared" ca="1" si="497"/>
        <v>1048576</v>
      </c>
      <c r="DW48" t="e">
        <f t="shared" ca="1" si="498"/>
        <v>#N/A</v>
      </c>
      <c r="DX48" s="4" t="str">
        <f t="shared" ca="1" si="499"/>
        <v/>
      </c>
      <c r="DZ48" s="6" t="str">
        <f>IF('Analyse Plan de Gamme'!$BO48=0,N_D,'Analyse Plan de Gamme'!$BO48)</f>
        <v xml:space="preserve"> ... </v>
      </c>
      <c r="EA48" t="b">
        <f>ISNA(MATCH(DZ48,DZ$1:DZ47,0))</f>
        <v>0</v>
      </c>
      <c r="EB48" t="e">
        <f t="shared" ca="1" si="500"/>
        <v>#N/A</v>
      </c>
      <c r="EC48" t="e">
        <f t="shared" ca="1" si="501"/>
        <v>#N/A</v>
      </c>
      <c r="ED48" t="b">
        <f t="shared" ca="1" si="502"/>
        <v>0</v>
      </c>
      <c r="EE48" t="str">
        <f t="shared" ca="1" si="503"/>
        <v>ÿ</v>
      </c>
      <c r="EF48">
        <f t="shared" ca="1" si="504"/>
        <v>1048576</v>
      </c>
      <c r="EG48" t="e">
        <f t="shared" ca="1" si="505"/>
        <v>#N/A</v>
      </c>
      <c r="EH48" s="4" t="str">
        <f t="shared" ca="1" si="506"/>
        <v/>
      </c>
      <c r="EJ48" s="6" t="str">
        <f>IF('Analyse Plan de Gamme'!$BP48=0,N_D,'Analyse Plan de Gamme'!$BP48)</f>
        <v xml:space="preserve"> ... </v>
      </c>
      <c r="EK48" t="b">
        <f>ISNA(MATCH(EJ48,EJ$1:EJ47,0))</f>
        <v>0</v>
      </c>
      <c r="EL48" t="e">
        <f t="shared" ca="1" si="507"/>
        <v>#N/A</v>
      </c>
      <c r="EM48" t="e">
        <f t="shared" ca="1" si="508"/>
        <v>#N/A</v>
      </c>
      <c r="EN48" t="b">
        <f t="shared" ca="1" si="509"/>
        <v>0</v>
      </c>
      <c r="EO48" t="str">
        <f t="shared" ca="1" si="510"/>
        <v>ÿ</v>
      </c>
      <c r="EP48">
        <f t="shared" ca="1" si="511"/>
        <v>1048576</v>
      </c>
      <c r="EQ48" t="e">
        <f t="shared" ca="1" si="512"/>
        <v>#N/A</v>
      </c>
      <c r="ER48" s="4" t="str">
        <f t="shared" ca="1" si="513"/>
        <v/>
      </c>
      <c r="ET48" s="6" t="str">
        <f>IF('Analyse Plan de Gamme'!$BQ48=0,N_D,'Analyse Plan de Gamme'!$BQ48)</f>
        <v xml:space="preserve"> ... </v>
      </c>
      <c r="EU48" t="b">
        <f>ISNA(MATCH(ET48,ET$1:ET47,0))</f>
        <v>0</v>
      </c>
      <c r="EV48" t="e">
        <f t="shared" ca="1" si="514"/>
        <v>#N/A</v>
      </c>
      <c r="EW48" t="e">
        <f t="shared" ca="1" si="515"/>
        <v>#N/A</v>
      </c>
      <c r="EX48" t="b">
        <f t="shared" ca="1" si="516"/>
        <v>0</v>
      </c>
      <c r="EY48" t="str">
        <f t="shared" ca="1" si="517"/>
        <v>ÿ</v>
      </c>
      <c r="EZ48">
        <f t="shared" ca="1" si="518"/>
        <v>1048576</v>
      </c>
      <c r="FA48" t="e">
        <f t="shared" ca="1" si="519"/>
        <v>#N/A</v>
      </c>
      <c r="FB48" s="4" t="str">
        <f t="shared" ca="1" si="520"/>
        <v/>
      </c>
      <c r="FD48" s="6" t="str">
        <f>IF('Analyse Plan de Gamme'!$BR48=0,N_D,'Analyse Plan de Gamme'!$BR48)</f>
        <v xml:space="preserve"> ... </v>
      </c>
      <c r="FE48" t="b">
        <f>ISNA(MATCH(FD48,FD$1:FD47,0))</f>
        <v>0</v>
      </c>
      <c r="FF48" t="e">
        <f t="shared" ca="1" si="521"/>
        <v>#N/A</v>
      </c>
      <c r="FG48" t="e">
        <f t="shared" ca="1" si="522"/>
        <v>#N/A</v>
      </c>
      <c r="FH48" t="b">
        <f t="shared" ca="1" si="523"/>
        <v>0</v>
      </c>
      <c r="FI48" t="str">
        <f t="shared" ca="1" si="524"/>
        <v>ÿ</v>
      </c>
      <c r="FJ48">
        <f t="shared" ca="1" si="525"/>
        <v>1048576</v>
      </c>
      <c r="FK48" t="e">
        <f t="shared" ca="1" si="526"/>
        <v>#N/A</v>
      </c>
      <c r="FL48" s="4" t="str">
        <f t="shared" ca="1" si="527"/>
        <v/>
      </c>
      <c r="FN48" s="6" t="str">
        <f>IF('Analyse Plan de Gamme'!$BT48=0,N_D,'Analyse Plan de Gamme'!$BT48)</f>
        <v xml:space="preserve"> ... </v>
      </c>
      <c r="FO48" t="b">
        <f>ISNA(MATCH(FN48,FN$1:FN47,0))</f>
        <v>0</v>
      </c>
      <c r="FP48" t="e">
        <f t="shared" ca="1" si="528"/>
        <v>#N/A</v>
      </c>
      <c r="FQ48" t="e">
        <f t="shared" ca="1" si="529"/>
        <v>#N/A</v>
      </c>
      <c r="FR48" t="b">
        <f t="shared" ca="1" si="530"/>
        <v>0</v>
      </c>
      <c r="FS48" t="str">
        <f t="shared" ca="1" si="531"/>
        <v>ÿ</v>
      </c>
      <c r="FT48">
        <f t="shared" ca="1" si="532"/>
        <v>1048576</v>
      </c>
      <c r="FU48" t="e">
        <f t="shared" ca="1" si="533"/>
        <v>#N/A</v>
      </c>
      <c r="FV48" s="4" t="str">
        <f t="shared" ca="1" si="534"/>
        <v/>
      </c>
      <c r="FX48" s="6" t="str">
        <f>IF('Analyse Plan de Gamme'!$BU48=0,N_D,'Analyse Plan de Gamme'!$BU48)</f>
        <v xml:space="preserve"> ... </v>
      </c>
      <c r="FY48" t="b">
        <f>ISNA(MATCH(FX48,FX$1:FX47,0))</f>
        <v>0</v>
      </c>
      <c r="FZ48" t="e">
        <f t="shared" ca="1" si="535"/>
        <v>#N/A</v>
      </c>
      <c r="GA48" t="e">
        <f t="shared" ca="1" si="536"/>
        <v>#N/A</v>
      </c>
      <c r="GB48" t="b">
        <f t="shared" ca="1" si="537"/>
        <v>0</v>
      </c>
      <c r="GC48" t="str">
        <f t="shared" ca="1" si="538"/>
        <v>ÿ</v>
      </c>
      <c r="GD48">
        <f t="shared" ca="1" si="539"/>
        <v>1048576</v>
      </c>
      <c r="GE48" t="e">
        <f t="shared" ca="1" si="540"/>
        <v>#N/A</v>
      </c>
      <c r="GF48" s="4" t="str">
        <f t="shared" ca="1" si="541"/>
        <v/>
      </c>
      <c r="GH48" s="6" t="str">
        <f>IF('Analyse Plan de Gamme'!$BW48=0,N_D,'Analyse Plan de Gamme'!$BW48)</f>
        <v xml:space="preserve"> ... </v>
      </c>
      <c r="GI48" t="b">
        <f>ISNA(MATCH(GH48,GH$1:GH47,0))</f>
        <v>0</v>
      </c>
      <c r="GJ48" t="e">
        <f t="shared" ca="1" si="542"/>
        <v>#N/A</v>
      </c>
      <c r="GK48" t="e">
        <f t="shared" ca="1" si="543"/>
        <v>#N/A</v>
      </c>
      <c r="GL48" t="b">
        <f t="shared" ca="1" si="544"/>
        <v>0</v>
      </c>
      <c r="GM48" t="str">
        <f t="shared" ca="1" si="545"/>
        <v>ÿ</v>
      </c>
      <c r="GN48">
        <f t="shared" ca="1" si="546"/>
        <v>1048576</v>
      </c>
      <c r="GO48" t="e">
        <f t="shared" ca="1" si="547"/>
        <v>#N/A</v>
      </c>
      <c r="GP48" s="4" t="str">
        <f t="shared" ca="1" si="548"/>
        <v/>
      </c>
      <c r="GR48" s="6" t="str">
        <f>IF('Analyse Plan de Gamme'!$BX48=0,N_D,'Analyse Plan de Gamme'!$BX48)</f>
        <v xml:space="preserve"> ... </v>
      </c>
      <c r="GS48" t="b">
        <f>ISNA(MATCH(GR48,GR$1:GR47,0))</f>
        <v>0</v>
      </c>
      <c r="GT48" t="e">
        <f t="shared" ca="1" si="549"/>
        <v>#N/A</v>
      </c>
      <c r="GU48" t="e">
        <f t="shared" ca="1" si="550"/>
        <v>#N/A</v>
      </c>
      <c r="GV48" t="b">
        <f t="shared" ca="1" si="551"/>
        <v>0</v>
      </c>
      <c r="GW48" t="str">
        <f t="shared" ca="1" si="552"/>
        <v>ÿ</v>
      </c>
      <c r="GX48">
        <f t="shared" ca="1" si="553"/>
        <v>1048576</v>
      </c>
      <c r="GY48" t="e">
        <f t="shared" ca="1" si="554"/>
        <v>#N/A</v>
      </c>
      <c r="GZ48" s="4" t="str">
        <f t="shared" ca="1" si="555"/>
        <v/>
      </c>
      <c r="HG48" s="44">
        <f>'Analyse Plan de Gamme'!$K48</f>
        <v>0</v>
      </c>
      <c r="HH48" s="44">
        <f>'Analyse Plan de Gamme'!$L48</f>
        <v>0</v>
      </c>
      <c r="HI48" s="50">
        <f t="shared" si="395"/>
        <v>1.900000000000001</v>
      </c>
      <c r="HK48" t="b">
        <f>ABS('Analyse Plan de Gamme'!$C48)&gt;1</f>
        <v>0</v>
      </c>
      <c r="HL48" s="43">
        <f t="shared" ca="1" si="192"/>
        <v>4.7999999999999996E-3</v>
      </c>
      <c r="HM48" t="b">
        <f ca="1">AND(ISNA(MATCH(HL48,HL$1:HL47,0)),HL48&gt;1,$HK48)</f>
        <v>0</v>
      </c>
      <c r="HN48" t="e">
        <f t="shared" ca="1" si="556"/>
        <v>#N/A</v>
      </c>
      <c r="HO48" t="e">
        <f t="shared" ca="1" si="557"/>
        <v>#N/A</v>
      </c>
      <c r="HP48" t="b">
        <f t="shared" ca="1" si="558"/>
        <v>0</v>
      </c>
      <c r="HQ48" t="str">
        <f t="shared" ca="1" si="559"/>
        <v>ÿ</v>
      </c>
      <c r="HR48">
        <f t="shared" ca="1" si="560"/>
        <v>1048576</v>
      </c>
      <c r="HS48" t="e">
        <f t="shared" ca="1" si="561"/>
        <v>#N/A</v>
      </c>
      <c r="HT48" s="4" t="str">
        <f t="shared" ca="1" si="562"/>
        <v/>
      </c>
      <c r="HU48">
        <f ca="1">SUM($HT$10:$HT48)</f>
        <v>3926000.0154999997</v>
      </c>
      <c r="HV48" s="45">
        <f t="shared" ca="1" si="196"/>
        <v>1</v>
      </c>
      <c r="HW48" t="b">
        <f t="shared" ca="1" si="396"/>
        <v>0</v>
      </c>
      <c r="HX48" t="b">
        <f t="shared" ca="1" si="197"/>
        <v>0</v>
      </c>
      <c r="ID48" s="60" t="b">
        <f>IF($HK48,'Analyse Plan de Gamme'!$K48)</f>
        <v>0</v>
      </c>
      <c r="IE48" t="b">
        <f>IF($HK48,'Analyse Plan de Gamme'!$L48)</f>
        <v>0</v>
      </c>
      <c r="IF48" s="52" t="b">
        <f t="shared" si="563"/>
        <v>0</v>
      </c>
      <c r="IG48" t="b">
        <f>ISNA(MATCH(IF48,IF$1:IF47,0))</f>
        <v>0</v>
      </c>
      <c r="IH48" t="e">
        <f t="shared" ca="1" si="564"/>
        <v>#N/A</v>
      </c>
      <c r="II48" t="e">
        <f t="shared" ca="1" si="565"/>
        <v>#N/A</v>
      </c>
      <c r="IJ48" t="b">
        <f t="shared" ca="1" si="566"/>
        <v>0</v>
      </c>
      <c r="IK48" t="str">
        <f t="shared" ca="1" si="567"/>
        <v>ÿ</v>
      </c>
      <c r="IL48">
        <f t="shared" ca="1" si="568"/>
        <v>0</v>
      </c>
      <c r="IM48">
        <f t="shared" ca="1" si="569"/>
        <v>0</v>
      </c>
      <c r="IN48" s="54">
        <f t="shared" ca="1" si="570"/>
        <v>4.7999999999999996E-3</v>
      </c>
      <c r="IO48">
        <f t="shared" ca="1" si="571"/>
        <v>1048576</v>
      </c>
      <c r="IP48" t="e">
        <f t="shared" ca="1" si="572"/>
        <v>#N/A</v>
      </c>
      <c r="IQ48" t="str">
        <f t="shared" ca="1" si="573"/>
        <v/>
      </c>
      <c r="IR48" t="str">
        <f t="shared" ca="1" si="574"/>
        <v/>
      </c>
      <c r="IZ48" s="52" t="b">
        <f t="shared" si="575"/>
        <v>0</v>
      </c>
      <c r="JA48" t="b">
        <f>ISNA(MATCH(IZ48,IZ$1:IZ47,0))</f>
        <v>0</v>
      </c>
      <c r="JB48" t="e">
        <f t="shared" ca="1" si="576"/>
        <v>#N/A</v>
      </c>
      <c r="JC48" t="e">
        <f t="shared" ca="1" si="577"/>
        <v>#N/A</v>
      </c>
      <c r="JD48" t="b">
        <f t="shared" ca="1" si="578"/>
        <v>0</v>
      </c>
      <c r="JE48" t="str">
        <f t="shared" ca="1" si="579"/>
        <v>ÿ</v>
      </c>
      <c r="JF48">
        <f t="shared" ca="1" si="580"/>
        <v>0</v>
      </c>
      <c r="JG48">
        <f t="shared" ca="1" si="581"/>
        <v>0</v>
      </c>
      <c r="JH48" s="54">
        <f t="shared" ca="1" si="582"/>
        <v>4.7999999999999996E-3</v>
      </c>
      <c r="JI48">
        <f t="shared" ca="1" si="583"/>
        <v>1048576</v>
      </c>
      <c r="JJ48" t="e">
        <f t="shared" ca="1" si="584"/>
        <v>#N/A</v>
      </c>
      <c r="JK48" t="str">
        <f t="shared" ca="1" si="585"/>
        <v/>
      </c>
      <c r="JL48" t="str">
        <f t="shared" ca="1" si="586"/>
        <v/>
      </c>
      <c r="JT48" s="52" t="b">
        <f t="shared" si="587"/>
        <v>0</v>
      </c>
      <c r="JU48" t="b">
        <f>ISNA(MATCH(JT48,JT$1:JT47,0))</f>
        <v>0</v>
      </c>
      <c r="JV48" t="e">
        <f t="shared" ca="1" si="588"/>
        <v>#N/A</v>
      </c>
      <c r="JW48" t="e">
        <f t="shared" ca="1" si="589"/>
        <v>#N/A</v>
      </c>
      <c r="JX48" t="b">
        <f t="shared" ca="1" si="590"/>
        <v>0</v>
      </c>
      <c r="JY48" t="str">
        <f t="shared" ca="1" si="591"/>
        <v>ÿ</v>
      </c>
      <c r="JZ48">
        <f t="shared" ca="1" si="592"/>
        <v>0</v>
      </c>
      <c r="KA48">
        <f t="shared" ca="1" si="593"/>
        <v>0</v>
      </c>
      <c r="KB48" s="54">
        <f t="shared" ca="1" si="594"/>
        <v>4.7999999999999996E-3</v>
      </c>
      <c r="KC48">
        <f t="shared" ca="1" si="595"/>
        <v>1048576</v>
      </c>
      <c r="KD48" t="e">
        <f t="shared" ca="1" si="596"/>
        <v>#N/A</v>
      </c>
      <c r="KE48" t="str">
        <f t="shared" ca="1" si="597"/>
        <v/>
      </c>
      <c r="KF48" t="str">
        <f t="shared" ca="1" si="598"/>
        <v/>
      </c>
      <c r="KN48" s="52" t="b">
        <f t="shared" si="599"/>
        <v>0</v>
      </c>
      <c r="KO48" t="b">
        <f>ISNA(MATCH(KN48,KN$1:KN47,0))</f>
        <v>0</v>
      </c>
      <c r="KP48" t="e">
        <f t="shared" ca="1" si="600"/>
        <v>#N/A</v>
      </c>
      <c r="KQ48" t="e">
        <f t="shared" ca="1" si="601"/>
        <v>#N/A</v>
      </c>
      <c r="KR48" t="b">
        <f t="shared" ca="1" si="602"/>
        <v>0</v>
      </c>
      <c r="KS48" t="str">
        <f t="shared" ca="1" si="603"/>
        <v>ÿ</v>
      </c>
      <c r="KT48">
        <f t="shared" ca="1" si="604"/>
        <v>0</v>
      </c>
      <c r="KU48">
        <f t="shared" ca="1" si="605"/>
        <v>0</v>
      </c>
      <c r="KV48" s="54">
        <f t="shared" ca="1" si="606"/>
        <v>4.7999999999999996E-3</v>
      </c>
      <c r="KW48">
        <f t="shared" ca="1" si="607"/>
        <v>1048576</v>
      </c>
      <c r="KX48" t="e">
        <f t="shared" ca="1" si="608"/>
        <v>#N/A</v>
      </c>
      <c r="KY48" t="str">
        <f t="shared" ca="1" si="609"/>
        <v/>
      </c>
      <c r="KZ48" t="str">
        <f t="shared" ca="1" si="610"/>
        <v/>
      </c>
      <c r="LH48" s="52" t="b">
        <f t="shared" si="219"/>
        <v>0</v>
      </c>
      <c r="LI48" t="b">
        <f>ISNA(MATCH(LH48,LH$1:LH47,0))</f>
        <v>0</v>
      </c>
      <c r="LJ48" t="e">
        <f t="shared" ca="1" si="220"/>
        <v>#N/A</v>
      </c>
      <c r="LK48" t="e">
        <f t="shared" ca="1" si="221"/>
        <v>#N/A</v>
      </c>
      <c r="LL48" t="b">
        <f t="shared" ca="1" si="222"/>
        <v>0</v>
      </c>
      <c r="LM48" t="str">
        <f t="shared" ca="1" si="223"/>
        <v>ÿ</v>
      </c>
      <c r="LN48">
        <f t="shared" ca="1" si="224"/>
        <v>0</v>
      </c>
      <c r="LO48">
        <f t="shared" ca="1" si="225"/>
        <v>0</v>
      </c>
      <c r="LP48" s="54">
        <f t="shared" ca="1" si="226"/>
        <v>4.7999999999999996E-3</v>
      </c>
      <c r="LQ48">
        <f t="shared" ca="1" si="227"/>
        <v>1048576</v>
      </c>
      <c r="LR48" t="e">
        <f t="shared" ca="1" si="228"/>
        <v>#N/A</v>
      </c>
      <c r="LS48" t="str">
        <f t="shared" ca="1" si="611"/>
        <v/>
      </c>
      <c r="LT48" t="str">
        <f t="shared" ca="1" si="230"/>
        <v/>
      </c>
      <c r="MB48" s="52" t="b">
        <f t="shared" si="627"/>
        <v>0</v>
      </c>
      <c r="MC48" t="b">
        <f>ISNA(MATCH(MB48,MB$1:MB47,0))</f>
        <v>0</v>
      </c>
      <c r="MD48" t="e">
        <f t="shared" ca="1" si="231"/>
        <v>#N/A</v>
      </c>
      <c r="ME48" t="e">
        <f t="shared" ca="1" si="232"/>
        <v>#N/A</v>
      </c>
      <c r="MF48" t="b">
        <f t="shared" ca="1" si="233"/>
        <v>0</v>
      </c>
      <c r="MG48" t="str">
        <f t="shared" ca="1" si="234"/>
        <v>ÿ</v>
      </c>
      <c r="MH48">
        <f t="shared" ca="1" si="235"/>
        <v>0</v>
      </c>
      <c r="MI48">
        <f t="shared" ca="1" si="236"/>
        <v>0</v>
      </c>
      <c r="MJ48" s="54">
        <f t="shared" ca="1" si="237"/>
        <v>4.7999999999999996E-3</v>
      </c>
      <c r="MK48">
        <f t="shared" ca="1" si="238"/>
        <v>1048576</v>
      </c>
      <c r="ML48" t="e">
        <f t="shared" ca="1" si="239"/>
        <v>#N/A</v>
      </c>
      <c r="MM48" t="str">
        <f t="shared" ca="1" si="612"/>
        <v/>
      </c>
      <c r="MN48" t="str">
        <f t="shared" ca="1" si="241"/>
        <v/>
      </c>
      <c r="MV48" s="52" t="b">
        <f t="shared" si="628"/>
        <v>0</v>
      </c>
      <c r="MW48" t="b">
        <f>ISNA(MATCH(MV48,MV$1:MV47,0))</f>
        <v>0</v>
      </c>
      <c r="MX48" t="e">
        <f t="shared" ca="1" si="242"/>
        <v>#N/A</v>
      </c>
      <c r="MY48" t="e">
        <f t="shared" ca="1" si="243"/>
        <v>#N/A</v>
      </c>
      <c r="MZ48" t="b">
        <f t="shared" ca="1" si="244"/>
        <v>0</v>
      </c>
      <c r="NA48" t="str">
        <f t="shared" ca="1" si="245"/>
        <v>ÿ</v>
      </c>
      <c r="NB48">
        <f t="shared" ca="1" si="246"/>
        <v>0</v>
      </c>
      <c r="NC48">
        <f t="shared" ca="1" si="247"/>
        <v>0</v>
      </c>
      <c r="ND48" s="54">
        <f t="shared" ca="1" si="248"/>
        <v>4.7999999999999996E-3</v>
      </c>
      <c r="NE48">
        <f t="shared" ca="1" si="249"/>
        <v>1048576</v>
      </c>
      <c r="NF48" t="e">
        <f t="shared" ca="1" si="250"/>
        <v>#N/A</v>
      </c>
      <c r="NG48" t="str">
        <f t="shared" ca="1" si="613"/>
        <v/>
      </c>
      <c r="NH48" t="str">
        <f t="shared" ca="1" si="252"/>
        <v/>
      </c>
      <c r="NP48" s="52" t="b">
        <f t="shared" si="629"/>
        <v>0</v>
      </c>
      <c r="NQ48" t="b">
        <f>ISNA(MATCH(NP48,NP$1:NP47,0))</f>
        <v>0</v>
      </c>
      <c r="NR48" t="e">
        <f t="shared" ca="1" si="253"/>
        <v>#N/A</v>
      </c>
      <c r="NS48" t="e">
        <f t="shared" ca="1" si="254"/>
        <v>#N/A</v>
      </c>
      <c r="NT48" t="b">
        <f t="shared" ca="1" si="255"/>
        <v>0</v>
      </c>
      <c r="NU48" t="str">
        <f t="shared" ca="1" si="256"/>
        <v>ÿ</v>
      </c>
      <c r="NV48">
        <f t="shared" ca="1" si="257"/>
        <v>0</v>
      </c>
      <c r="NW48">
        <f t="shared" ca="1" si="258"/>
        <v>0</v>
      </c>
      <c r="NX48" s="54">
        <f t="shared" ca="1" si="259"/>
        <v>4.7999999999999996E-3</v>
      </c>
      <c r="NY48">
        <f t="shared" ca="1" si="260"/>
        <v>1048576</v>
      </c>
      <c r="NZ48" t="e">
        <f t="shared" ca="1" si="261"/>
        <v>#N/A</v>
      </c>
      <c r="OA48" t="str">
        <f t="shared" ca="1" si="614"/>
        <v/>
      </c>
      <c r="OB48" t="str">
        <f t="shared" ca="1" si="263"/>
        <v/>
      </c>
      <c r="OJ48" s="52" t="b">
        <f t="shared" si="630"/>
        <v>0</v>
      </c>
      <c r="OK48" t="b">
        <f>ISNA(MATCH(OJ48,OJ$1:OJ47,0))</f>
        <v>0</v>
      </c>
      <c r="OL48" t="e">
        <f t="shared" ca="1" si="264"/>
        <v>#N/A</v>
      </c>
      <c r="OM48" t="e">
        <f t="shared" ca="1" si="265"/>
        <v>#N/A</v>
      </c>
      <c r="ON48" t="b">
        <f t="shared" ca="1" si="266"/>
        <v>0</v>
      </c>
      <c r="OO48" t="str">
        <f t="shared" ca="1" si="267"/>
        <v>ÿ</v>
      </c>
      <c r="OP48">
        <f t="shared" ca="1" si="268"/>
        <v>0</v>
      </c>
      <c r="OQ48">
        <f t="shared" ca="1" si="269"/>
        <v>0</v>
      </c>
      <c r="OR48" s="54">
        <f t="shared" ca="1" si="270"/>
        <v>4.7999999999999996E-3</v>
      </c>
      <c r="OS48">
        <f t="shared" ca="1" si="271"/>
        <v>1048576</v>
      </c>
      <c r="OT48" t="e">
        <f t="shared" ca="1" si="272"/>
        <v>#N/A</v>
      </c>
      <c r="OU48" t="str">
        <f t="shared" ca="1" si="615"/>
        <v/>
      </c>
      <c r="OV48" t="str">
        <f t="shared" ca="1" si="274"/>
        <v/>
      </c>
      <c r="PD48" s="52" t="b">
        <f t="shared" si="631"/>
        <v>0</v>
      </c>
      <c r="PE48" t="b">
        <f>ISNA(MATCH(PD48,PD$1:PD47,0))</f>
        <v>0</v>
      </c>
      <c r="PF48" t="e">
        <f t="shared" ca="1" si="275"/>
        <v>#N/A</v>
      </c>
      <c r="PG48" t="e">
        <f t="shared" ca="1" si="276"/>
        <v>#N/A</v>
      </c>
      <c r="PH48" t="b">
        <f t="shared" ca="1" si="277"/>
        <v>0</v>
      </c>
      <c r="PI48" t="str">
        <f t="shared" ca="1" si="278"/>
        <v>ÿ</v>
      </c>
      <c r="PJ48">
        <f t="shared" ca="1" si="279"/>
        <v>0</v>
      </c>
      <c r="PK48">
        <f t="shared" ca="1" si="280"/>
        <v>0</v>
      </c>
      <c r="PL48" s="54">
        <f t="shared" ca="1" si="281"/>
        <v>4.7999999999999996E-3</v>
      </c>
      <c r="PM48">
        <f t="shared" ca="1" si="282"/>
        <v>1048576</v>
      </c>
      <c r="PN48" t="e">
        <f t="shared" ca="1" si="283"/>
        <v>#N/A</v>
      </c>
      <c r="PO48" t="str">
        <f t="shared" ca="1" si="616"/>
        <v/>
      </c>
      <c r="PP48" t="str">
        <f t="shared" ca="1" si="285"/>
        <v/>
      </c>
      <c r="PX48" s="52" t="b">
        <f t="shared" si="632"/>
        <v>0</v>
      </c>
      <c r="PY48" t="b">
        <f>ISNA(MATCH(PX48,PX$1:PX47,0))</f>
        <v>0</v>
      </c>
      <c r="PZ48" t="e">
        <f t="shared" ca="1" si="286"/>
        <v>#N/A</v>
      </c>
      <c r="QA48" t="e">
        <f t="shared" ca="1" si="287"/>
        <v>#N/A</v>
      </c>
      <c r="QB48" t="b">
        <f t="shared" ca="1" si="288"/>
        <v>0</v>
      </c>
      <c r="QC48" t="str">
        <f t="shared" ca="1" si="289"/>
        <v>ÿ</v>
      </c>
      <c r="QD48">
        <f t="shared" ca="1" si="290"/>
        <v>0</v>
      </c>
      <c r="QE48">
        <f t="shared" ca="1" si="291"/>
        <v>0</v>
      </c>
      <c r="QF48" s="54">
        <f t="shared" ca="1" si="292"/>
        <v>4.7999999999999996E-3</v>
      </c>
      <c r="QG48">
        <f t="shared" ca="1" si="293"/>
        <v>1048576</v>
      </c>
      <c r="QH48" t="e">
        <f t="shared" ca="1" si="294"/>
        <v>#N/A</v>
      </c>
      <c r="QI48" t="str">
        <f t="shared" ca="1" si="617"/>
        <v/>
      </c>
      <c r="QJ48" t="str">
        <f t="shared" ca="1" si="296"/>
        <v/>
      </c>
      <c r="QR48" s="52" t="b">
        <f t="shared" si="633"/>
        <v>0</v>
      </c>
      <c r="QS48" t="b">
        <f>ISNA(MATCH(QR48,QR$1:QR47,0))</f>
        <v>0</v>
      </c>
      <c r="QT48" t="e">
        <f t="shared" ca="1" si="297"/>
        <v>#N/A</v>
      </c>
      <c r="QU48" t="e">
        <f t="shared" ca="1" si="298"/>
        <v>#N/A</v>
      </c>
      <c r="QV48" t="b">
        <f t="shared" ca="1" si="299"/>
        <v>0</v>
      </c>
      <c r="QW48" t="str">
        <f t="shared" ca="1" si="300"/>
        <v>ÿ</v>
      </c>
      <c r="QX48">
        <f t="shared" ca="1" si="301"/>
        <v>0</v>
      </c>
      <c r="QY48">
        <f t="shared" ca="1" si="302"/>
        <v>0</v>
      </c>
      <c r="QZ48" s="54">
        <f t="shared" ca="1" si="303"/>
        <v>4.7999999999999996E-3</v>
      </c>
      <c r="RA48">
        <f t="shared" ca="1" si="304"/>
        <v>1048576</v>
      </c>
      <c r="RB48" t="e">
        <f t="shared" ca="1" si="305"/>
        <v>#N/A</v>
      </c>
      <c r="RC48" t="str">
        <f t="shared" ca="1" si="618"/>
        <v/>
      </c>
      <c r="RD48" t="str">
        <f t="shared" ca="1" si="307"/>
        <v/>
      </c>
      <c r="RL48" s="52" t="b">
        <f t="shared" si="634"/>
        <v>0</v>
      </c>
      <c r="RM48" t="b">
        <f>ISNA(MATCH(RL48,RL$1:RL47,0))</f>
        <v>0</v>
      </c>
      <c r="RN48" t="e">
        <f t="shared" ca="1" si="308"/>
        <v>#N/A</v>
      </c>
      <c r="RO48" t="e">
        <f t="shared" ca="1" si="309"/>
        <v>#N/A</v>
      </c>
      <c r="RP48" t="b">
        <f t="shared" ca="1" si="310"/>
        <v>0</v>
      </c>
      <c r="RQ48" t="str">
        <f t="shared" ca="1" si="311"/>
        <v>ÿ</v>
      </c>
      <c r="RR48">
        <f t="shared" ca="1" si="312"/>
        <v>0</v>
      </c>
      <c r="RS48">
        <f t="shared" ca="1" si="313"/>
        <v>0</v>
      </c>
      <c r="RT48" s="54">
        <f t="shared" ca="1" si="314"/>
        <v>4.7999999999999996E-3</v>
      </c>
      <c r="RU48">
        <f t="shared" ca="1" si="315"/>
        <v>1048576</v>
      </c>
      <c r="RV48" t="e">
        <f t="shared" ca="1" si="316"/>
        <v>#N/A</v>
      </c>
      <c r="RW48" t="str">
        <f t="shared" ca="1" si="619"/>
        <v/>
      </c>
      <c r="RX48" t="str">
        <f t="shared" ca="1" si="318"/>
        <v/>
      </c>
      <c r="SF48" s="52" t="b">
        <f t="shared" si="635"/>
        <v>0</v>
      </c>
      <c r="SG48" t="b">
        <f>ISNA(MATCH(SF48,SF$1:SF47,0))</f>
        <v>0</v>
      </c>
      <c r="SH48" t="e">
        <f t="shared" ca="1" si="319"/>
        <v>#N/A</v>
      </c>
      <c r="SI48" t="e">
        <f t="shared" ca="1" si="320"/>
        <v>#N/A</v>
      </c>
      <c r="SJ48" t="b">
        <f t="shared" ca="1" si="321"/>
        <v>0</v>
      </c>
      <c r="SK48" t="str">
        <f t="shared" ca="1" si="322"/>
        <v>ÿ</v>
      </c>
      <c r="SL48">
        <f t="shared" ca="1" si="323"/>
        <v>0</v>
      </c>
      <c r="SM48">
        <f t="shared" ca="1" si="324"/>
        <v>0</v>
      </c>
      <c r="SN48" s="54">
        <f t="shared" ca="1" si="325"/>
        <v>4.7999999999999996E-3</v>
      </c>
      <c r="SO48">
        <f t="shared" ca="1" si="326"/>
        <v>1048576</v>
      </c>
      <c r="SP48" t="e">
        <f t="shared" ca="1" si="327"/>
        <v>#N/A</v>
      </c>
      <c r="SQ48" t="str">
        <f t="shared" ca="1" si="620"/>
        <v/>
      </c>
      <c r="SR48" t="str">
        <f t="shared" ca="1" si="329"/>
        <v/>
      </c>
      <c r="SZ48" s="52" t="b">
        <f t="shared" si="636"/>
        <v>0</v>
      </c>
      <c r="TA48" t="b">
        <f>ISNA(MATCH(SZ48,SZ$1:SZ47,0))</f>
        <v>0</v>
      </c>
      <c r="TB48" t="e">
        <f t="shared" ca="1" si="330"/>
        <v>#N/A</v>
      </c>
      <c r="TC48" t="e">
        <f t="shared" ca="1" si="331"/>
        <v>#N/A</v>
      </c>
      <c r="TD48" t="b">
        <f t="shared" ca="1" si="332"/>
        <v>0</v>
      </c>
      <c r="TE48" t="str">
        <f t="shared" ca="1" si="333"/>
        <v>ÿ</v>
      </c>
      <c r="TF48">
        <f t="shared" ca="1" si="334"/>
        <v>0</v>
      </c>
      <c r="TG48">
        <f t="shared" ca="1" si="335"/>
        <v>0</v>
      </c>
      <c r="TH48" s="54">
        <f t="shared" ca="1" si="336"/>
        <v>4.7999999999999996E-3</v>
      </c>
      <c r="TI48">
        <f t="shared" ca="1" si="337"/>
        <v>1048576</v>
      </c>
      <c r="TJ48" t="e">
        <f t="shared" ca="1" si="338"/>
        <v>#N/A</v>
      </c>
      <c r="TK48" t="str">
        <f t="shared" ca="1" si="621"/>
        <v/>
      </c>
      <c r="TL48" t="str">
        <f t="shared" ca="1" si="340"/>
        <v/>
      </c>
      <c r="TT48" s="52" t="b">
        <f t="shared" si="637"/>
        <v>0</v>
      </c>
      <c r="TU48" t="b">
        <f>ISNA(MATCH(TT48,TT$1:TT47,0))</f>
        <v>0</v>
      </c>
      <c r="TV48" t="e">
        <f t="shared" ca="1" si="341"/>
        <v>#N/A</v>
      </c>
      <c r="TW48" t="e">
        <f t="shared" ca="1" si="342"/>
        <v>#N/A</v>
      </c>
      <c r="TX48" t="b">
        <f t="shared" ca="1" si="343"/>
        <v>0</v>
      </c>
      <c r="TY48" t="str">
        <f t="shared" ca="1" si="344"/>
        <v>ÿ</v>
      </c>
      <c r="TZ48">
        <f t="shared" ca="1" si="345"/>
        <v>0</v>
      </c>
      <c r="UA48">
        <f t="shared" ca="1" si="346"/>
        <v>0</v>
      </c>
      <c r="UB48" s="54">
        <f t="shared" ca="1" si="347"/>
        <v>4.7999999999999996E-3</v>
      </c>
      <c r="UC48">
        <f t="shared" ca="1" si="348"/>
        <v>1048576</v>
      </c>
      <c r="UD48" t="e">
        <f t="shared" ca="1" si="349"/>
        <v>#N/A</v>
      </c>
      <c r="UE48" t="str">
        <f t="shared" ca="1" si="622"/>
        <v/>
      </c>
      <c r="UF48" t="str">
        <f t="shared" ca="1" si="351"/>
        <v/>
      </c>
      <c r="UN48" s="52" t="b">
        <f t="shared" si="638"/>
        <v>0</v>
      </c>
      <c r="UO48" t="b">
        <f>ISNA(MATCH(UN48,UN$1:UN47,0))</f>
        <v>0</v>
      </c>
      <c r="UP48" t="e">
        <f t="shared" ca="1" si="352"/>
        <v>#N/A</v>
      </c>
      <c r="UQ48" t="e">
        <f t="shared" ca="1" si="353"/>
        <v>#N/A</v>
      </c>
      <c r="UR48" t="b">
        <f t="shared" ca="1" si="354"/>
        <v>0</v>
      </c>
      <c r="US48" t="str">
        <f t="shared" ca="1" si="355"/>
        <v>ÿ</v>
      </c>
      <c r="UT48">
        <f t="shared" ca="1" si="356"/>
        <v>0</v>
      </c>
      <c r="UU48">
        <f t="shared" ca="1" si="357"/>
        <v>0</v>
      </c>
      <c r="UV48" s="54">
        <f t="shared" ca="1" si="358"/>
        <v>4.7999999999999996E-3</v>
      </c>
      <c r="UW48">
        <f t="shared" ca="1" si="359"/>
        <v>1048576</v>
      </c>
      <c r="UX48" t="e">
        <f t="shared" ca="1" si="360"/>
        <v>#N/A</v>
      </c>
      <c r="UY48" t="str">
        <f t="shared" ca="1" si="623"/>
        <v/>
      </c>
      <c r="UZ48" t="str">
        <f t="shared" ca="1" si="362"/>
        <v/>
      </c>
      <c r="VH48" s="52" t="b">
        <f t="shared" si="639"/>
        <v>0</v>
      </c>
      <c r="VI48" t="b">
        <f>ISNA(MATCH(VH48,VH$1:VH47,0))</f>
        <v>0</v>
      </c>
      <c r="VJ48" t="e">
        <f t="shared" ca="1" si="363"/>
        <v>#N/A</v>
      </c>
      <c r="VK48" t="e">
        <f t="shared" ca="1" si="364"/>
        <v>#N/A</v>
      </c>
      <c r="VL48" t="b">
        <f t="shared" ca="1" si="365"/>
        <v>0</v>
      </c>
      <c r="VM48" t="str">
        <f t="shared" ca="1" si="366"/>
        <v>ÿ</v>
      </c>
      <c r="VN48">
        <f t="shared" ca="1" si="367"/>
        <v>0</v>
      </c>
      <c r="VO48">
        <f t="shared" ca="1" si="368"/>
        <v>0</v>
      </c>
      <c r="VP48" s="54">
        <f t="shared" ca="1" si="369"/>
        <v>4.7999999999999996E-3</v>
      </c>
      <c r="VQ48">
        <f t="shared" ca="1" si="370"/>
        <v>1048576</v>
      </c>
      <c r="VR48" t="e">
        <f t="shared" ca="1" si="371"/>
        <v>#N/A</v>
      </c>
      <c r="VS48" t="str">
        <f t="shared" ca="1" si="624"/>
        <v/>
      </c>
      <c r="VT48" t="str">
        <f t="shared" ca="1" si="373"/>
        <v/>
      </c>
      <c r="WB48" s="52" t="b">
        <f t="shared" si="640"/>
        <v>0</v>
      </c>
      <c r="WC48" t="b">
        <f>ISNA(MATCH(WB48,WB$1:WB47,0))</f>
        <v>0</v>
      </c>
      <c r="WD48" t="e">
        <f t="shared" ca="1" si="374"/>
        <v>#N/A</v>
      </c>
      <c r="WE48" t="e">
        <f t="shared" ca="1" si="375"/>
        <v>#N/A</v>
      </c>
      <c r="WF48" t="b">
        <f t="shared" ca="1" si="376"/>
        <v>0</v>
      </c>
      <c r="WG48" t="str">
        <f t="shared" ca="1" si="377"/>
        <v>ÿ</v>
      </c>
      <c r="WH48">
        <f t="shared" ca="1" si="378"/>
        <v>0</v>
      </c>
      <c r="WI48">
        <f t="shared" ca="1" si="379"/>
        <v>0</v>
      </c>
      <c r="WJ48" s="54">
        <f t="shared" ca="1" si="380"/>
        <v>4.7999999999999996E-3</v>
      </c>
      <c r="WK48">
        <f t="shared" ca="1" si="381"/>
        <v>1048576</v>
      </c>
      <c r="WL48" t="e">
        <f t="shared" ca="1" si="382"/>
        <v>#N/A</v>
      </c>
      <c r="WM48" t="str">
        <f t="shared" ca="1" si="625"/>
        <v/>
      </c>
      <c r="WN48" t="str">
        <f t="shared" ca="1" si="384"/>
        <v/>
      </c>
      <c r="WV48" s="52" t="b">
        <f t="shared" si="641"/>
        <v>0</v>
      </c>
      <c r="WW48" t="b">
        <f>ISNA(MATCH(WV48,WV$1:WV47,0))</f>
        <v>0</v>
      </c>
      <c r="WX48" t="e">
        <f t="shared" ca="1" si="385"/>
        <v>#N/A</v>
      </c>
      <c r="WY48" t="e">
        <f t="shared" ca="1" si="386"/>
        <v>#N/A</v>
      </c>
      <c r="WZ48" t="b">
        <f t="shared" ca="1" si="387"/>
        <v>0</v>
      </c>
      <c r="XA48" t="str">
        <f t="shared" ca="1" si="388"/>
        <v>ÿ</v>
      </c>
      <c r="XB48">
        <f t="shared" ca="1" si="389"/>
        <v>0</v>
      </c>
      <c r="XC48">
        <f t="shared" ca="1" si="390"/>
        <v>0</v>
      </c>
      <c r="XD48" s="54">
        <f t="shared" ca="1" si="391"/>
        <v>4.7999999999999996E-3</v>
      </c>
      <c r="XE48">
        <f t="shared" ca="1" si="392"/>
        <v>1048576</v>
      </c>
      <c r="XF48" t="e">
        <f t="shared" ca="1" si="393"/>
        <v>#N/A</v>
      </c>
      <c r="XG48" t="str">
        <f t="shared" ca="1" si="626"/>
        <v/>
      </c>
      <c r="XH48" t="str">
        <f t="shared" ca="1" si="169"/>
        <v/>
      </c>
    </row>
    <row r="49" spans="1:632" x14ac:dyDescent="0.3">
      <c r="A49">
        <f t="shared" ca="1" si="170"/>
        <v>39</v>
      </c>
      <c r="J49" s="6" t="str">
        <f>IF('Analyse Plan de Gamme'!$N49=0,N_D,'Analyse Plan de Gamme'!$N49)</f>
        <v xml:space="preserve"> ... </v>
      </c>
      <c r="K49" t="b">
        <f>ISNA(MATCH(J49,J$1:J48,0))</f>
        <v>0</v>
      </c>
      <c r="L49" t="e">
        <f t="shared" ca="1" si="416"/>
        <v>#N/A</v>
      </c>
      <c r="M49" t="e">
        <f t="shared" ca="1" si="417"/>
        <v>#N/A</v>
      </c>
      <c r="N49" t="b">
        <f t="shared" ca="1" si="418"/>
        <v>0</v>
      </c>
      <c r="O49" t="str">
        <f t="shared" ca="1" si="419"/>
        <v>ÿ</v>
      </c>
      <c r="P49">
        <f t="shared" ca="1" si="420"/>
        <v>1048576</v>
      </c>
      <c r="Q49" t="e">
        <f t="shared" ca="1" si="421"/>
        <v>#N/A</v>
      </c>
      <c r="R49" s="4" t="str">
        <f t="shared" ca="1" si="422"/>
        <v/>
      </c>
      <c r="T49" s="6" t="str">
        <f>IF('Analyse Plan de Gamme'!$P49=0,N_D,'Analyse Plan de Gamme'!$P49)</f>
        <v xml:space="preserve"> ... </v>
      </c>
      <c r="U49" t="b">
        <f>ISNA(MATCH(T49,T$1:T48,0))</f>
        <v>0</v>
      </c>
      <c r="V49" t="e">
        <f t="shared" ca="1" si="423"/>
        <v>#N/A</v>
      </c>
      <c r="W49" t="e">
        <f t="shared" ca="1" si="424"/>
        <v>#N/A</v>
      </c>
      <c r="X49" t="b">
        <f t="shared" ca="1" si="425"/>
        <v>0</v>
      </c>
      <c r="Y49" t="str">
        <f t="shared" ca="1" si="426"/>
        <v>ÿ</v>
      </c>
      <c r="Z49">
        <f t="shared" ca="1" si="427"/>
        <v>1048576</v>
      </c>
      <c r="AA49" t="e">
        <f t="shared" ca="1" si="428"/>
        <v>#N/A</v>
      </c>
      <c r="AB49" s="4" t="str">
        <f t="shared" ca="1" si="429"/>
        <v/>
      </c>
      <c r="AD49" s="6" t="str">
        <f>IF('Analyse Plan de Gamme'!$W49=0,N_D,'Analyse Plan de Gamme'!$W49)</f>
        <v xml:space="preserve"> ... </v>
      </c>
      <c r="AE49" t="b">
        <f>ISNA(MATCH(AD49,AD$1:AD48,0))</f>
        <v>0</v>
      </c>
      <c r="AF49" t="e">
        <f t="shared" ca="1" si="430"/>
        <v>#N/A</v>
      </c>
      <c r="AG49" t="e">
        <f t="shared" ca="1" si="431"/>
        <v>#N/A</v>
      </c>
      <c r="AH49" t="b">
        <f t="shared" ca="1" si="432"/>
        <v>0</v>
      </c>
      <c r="AI49" t="str">
        <f t="shared" ca="1" si="433"/>
        <v>ÿ</v>
      </c>
      <c r="AJ49">
        <f t="shared" ca="1" si="434"/>
        <v>1048576</v>
      </c>
      <c r="AK49" t="e">
        <f t="shared" ca="1" si="435"/>
        <v>#N/A</v>
      </c>
      <c r="AL49" s="4" t="str">
        <f t="shared" ca="1" si="436"/>
        <v/>
      </c>
      <c r="AN49" s="6" t="str">
        <f>IF('Analyse Plan de Gamme'!$AH49=0,N_D,'Analyse Plan de Gamme'!$AH49)</f>
        <v xml:space="preserve"> ... </v>
      </c>
      <c r="AO49" t="b">
        <f>ISNA(MATCH(AN49,AN$1:AN48,0))</f>
        <v>0</v>
      </c>
      <c r="AP49" t="e">
        <f t="shared" ca="1" si="437"/>
        <v>#N/A</v>
      </c>
      <c r="AQ49" t="e">
        <f t="shared" ca="1" si="438"/>
        <v>#N/A</v>
      </c>
      <c r="AR49" t="b">
        <f t="shared" ca="1" si="439"/>
        <v>0</v>
      </c>
      <c r="AS49" t="str">
        <f t="shared" ca="1" si="440"/>
        <v>ÿ</v>
      </c>
      <c r="AT49">
        <f t="shared" ca="1" si="441"/>
        <v>1048576</v>
      </c>
      <c r="AU49" t="e">
        <f t="shared" ca="1" si="442"/>
        <v>#N/A</v>
      </c>
      <c r="AV49" s="4" t="str">
        <f t="shared" ca="1" si="443"/>
        <v/>
      </c>
      <c r="AX49" s="6" t="str">
        <f>IF('Analyse Plan de Gamme'!$AT49=0,N_D,'Analyse Plan de Gamme'!$AT49)</f>
        <v xml:space="preserve"> ... </v>
      </c>
      <c r="AY49" t="b">
        <f>ISNA(MATCH(AX49,AX$1:AX48,0))</f>
        <v>0</v>
      </c>
      <c r="AZ49" t="e">
        <f t="shared" ca="1" si="444"/>
        <v>#N/A</v>
      </c>
      <c r="BA49" t="e">
        <f t="shared" ca="1" si="445"/>
        <v>#N/A</v>
      </c>
      <c r="BB49" t="b">
        <f t="shared" ca="1" si="446"/>
        <v>0</v>
      </c>
      <c r="BC49" t="str">
        <f t="shared" ca="1" si="447"/>
        <v>ÿ</v>
      </c>
      <c r="BD49">
        <f t="shared" ca="1" si="448"/>
        <v>1048576</v>
      </c>
      <c r="BE49" t="e">
        <f t="shared" ca="1" si="449"/>
        <v>#N/A</v>
      </c>
      <c r="BF49" s="4" t="str">
        <f t="shared" ca="1" si="450"/>
        <v/>
      </c>
      <c r="BH49" s="6" t="str">
        <f>IF('Analyse Plan de Gamme'!$BF49=0,N_D,'Analyse Plan de Gamme'!$BF49)</f>
        <v xml:space="preserve"> ... </v>
      </c>
      <c r="BI49" t="b">
        <f>ISNA(MATCH(BH49,BH$1:BH48,0))</f>
        <v>0</v>
      </c>
      <c r="BJ49" t="e">
        <f t="shared" ca="1" si="451"/>
        <v>#N/A</v>
      </c>
      <c r="BK49" t="e">
        <f t="shared" ca="1" si="452"/>
        <v>#N/A</v>
      </c>
      <c r="BL49" t="b">
        <f t="shared" ca="1" si="453"/>
        <v>0</v>
      </c>
      <c r="BM49" t="str">
        <f t="shared" ca="1" si="454"/>
        <v>ÿ</v>
      </c>
      <c r="BN49">
        <f t="shared" ca="1" si="455"/>
        <v>1048576</v>
      </c>
      <c r="BO49" t="e">
        <f t="shared" ca="1" si="456"/>
        <v>#N/A</v>
      </c>
      <c r="BP49" s="4" t="str">
        <f t="shared" ca="1" si="457"/>
        <v/>
      </c>
      <c r="BR49" s="6" t="str">
        <f>IF('Analyse Plan de Gamme'!$BG49=0,N_D,'Analyse Plan de Gamme'!$BG49)</f>
        <v xml:space="preserve"> ... </v>
      </c>
      <c r="BS49" t="b">
        <f>ISNA(MATCH(BR49,BR$1:BR48,0))</f>
        <v>0</v>
      </c>
      <c r="BT49" t="e">
        <f t="shared" ca="1" si="458"/>
        <v>#N/A</v>
      </c>
      <c r="BU49" t="e">
        <f t="shared" ca="1" si="459"/>
        <v>#N/A</v>
      </c>
      <c r="BV49" t="b">
        <f t="shared" ca="1" si="460"/>
        <v>0</v>
      </c>
      <c r="BW49" t="str">
        <f t="shared" ca="1" si="461"/>
        <v>ÿ</v>
      </c>
      <c r="BX49">
        <f t="shared" ca="1" si="462"/>
        <v>1048576</v>
      </c>
      <c r="BY49" t="e">
        <f t="shared" ca="1" si="463"/>
        <v>#N/A</v>
      </c>
      <c r="BZ49" s="4" t="str">
        <f t="shared" ca="1" si="464"/>
        <v/>
      </c>
      <c r="CB49" s="6" t="str">
        <f>IF('Analyse Plan de Gamme'!$BH49=0,N_D,'Analyse Plan de Gamme'!$BH49)</f>
        <v xml:space="preserve"> ... </v>
      </c>
      <c r="CC49" t="b">
        <f>ISNA(MATCH(CB49,CB$1:CB48,0))</f>
        <v>0</v>
      </c>
      <c r="CD49" t="e">
        <f t="shared" ca="1" si="465"/>
        <v>#N/A</v>
      </c>
      <c r="CE49" t="e">
        <f t="shared" ca="1" si="466"/>
        <v>#N/A</v>
      </c>
      <c r="CF49" t="b">
        <f t="shared" ca="1" si="467"/>
        <v>0</v>
      </c>
      <c r="CG49" t="str">
        <f t="shared" ca="1" si="468"/>
        <v>ÿ</v>
      </c>
      <c r="CH49">
        <f t="shared" ca="1" si="469"/>
        <v>1048576</v>
      </c>
      <c r="CI49" t="e">
        <f t="shared" ca="1" si="470"/>
        <v>#N/A</v>
      </c>
      <c r="CJ49" s="4" t="str">
        <f t="shared" ca="1" si="471"/>
        <v/>
      </c>
      <c r="CL49" s="6" t="str">
        <f>IF('Analyse Plan de Gamme'!$BJ49=0,N_D,'Analyse Plan de Gamme'!$BJ49)</f>
        <v xml:space="preserve"> ... </v>
      </c>
      <c r="CM49" t="b">
        <f>ISNA(MATCH(CL49,CL$1:CL48,0))</f>
        <v>0</v>
      </c>
      <c r="CN49" t="e">
        <f t="shared" ca="1" si="472"/>
        <v>#N/A</v>
      </c>
      <c r="CO49" t="e">
        <f t="shared" ca="1" si="473"/>
        <v>#N/A</v>
      </c>
      <c r="CP49" t="b">
        <f t="shared" ca="1" si="474"/>
        <v>0</v>
      </c>
      <c r="CQ49" t="str">
        <f t="shared" ca="1" si="475"/>
        <v>ÿ</v>
      </c>
      <c r="CR49">
        <f t="shared" ca="1" si="476"/>
        <v>1048576</v>
      </c>
      <c r="CS49" t="e">
        <f t="shared" ca="1" si="477"/>
        <v>#N/A</v>
      </c>
      <c r="CT49" s="4" t="str">
        <f t="shared" ca="1" si="478"/>
        <v/>
      </c>
      <c r="CV49" s="6" t="str">
        <f>IF('Analyse Plan de Gamme'!$BK49=0,N_D,'Analyse Plan de Gamme'!$BK49)</f>
        <v xml:space="preserve"> ... </v>
      </c>
      <c r="CW49" t="b">
        <f>ISNA(MATCH(CV49,CV$1:CV48,0))</f>
        <v>0</v>
      </c>
      <c r="CX49" t="e">
        <f t="shared" ca="1" si="479"/>
        <v>#N/A</v>
      </c>
      <c r="CY49" t="e">
        <f t="shared" ca="1" si="480"/>
        <v>#N/A</v>
      </c>
      <c r="CZ49" t="b">
        <f t="shared" ca="1" si="481"/>
        <v>0</v>
      </c>
      <c r="DA49" t="str">
        <f t="shared" ca="1" si="482"/>
        <v>ÿ</v>
      </c>
      <c r="DB49">
        <f t="shared" ca="1" si="483"/>
        <v>1048576</v>
      </c>
      <c r="DC49" t="e">
        <f t="shared" ca="1" si="484"/>
        <v>#N/A</v>
      </c>
      <c r="DD49" s="4" t="str">
        <f t="shared" ca="1" si="485"/>
        <v/>
      </c>
      <c r="DF49" s="6" t="str">
        <f>IF('Analyse Plan de Gamme'!$BL49=0,N_D,'Analyse Plan de Gamme'!$BL49)</f>
        <v xml:space="preserve"> ... </v>
      </c>
      <c r="DG49" t="b">
        <f>ISNA(MATCH(DF49,DF$1:DF48,0))</f>
        <v>0</v>
      </c>
      <c r="DH49" t="e">
        <f t="shared" ca="1" si="486"/>
        <v>#N/A</v>
      </c>
      <c r="DI49" t="e">
        <f t="shared" ca="1" si="487"/>
        <v>#N/A</v>
      </c>
      <c r="DJ49" t="b">
        <f t="shared" ca="1" si="488"/>
        <v>0</v>
      </c>
      <c r="DK49" t="str">
        <f t="shared" ca="1" si="489"/>
        <v>ÿ</v>
      </c>
      <c r="DL49">
        <f t="shared" ca="1" si="490"/>
        <v>1048576</v>
      </c>
      <c r="DM49" t="e">
        <f t="shared" ca="1" si="491"/>
        <v>#N/A</v>
      </c>
      <c r="DN49" s="4" t="str">
        <f t="shared" ca="1" si="492"/>
        <v/>
      </c>
      <c r="DP49" s="43">
        <f>'Analyse Plan de Gamme'!$BM49</f>
        <v>0</v>
      </c>
      <c r="DQ49" t="b">
        <f>ISNA(MATCH(DP49,DP$1:DP48,0))</f>
        <v>0</v>
      </c>
      <c r="DR49" t="e">
        <f t="shared" ca="1" si="493"/>
        <v>#N/A</v>
      </c>
      <c r="DS49" t="e">
        <f t="shared" ca="1" si="494"/>
        <v>#N/A</v>
      </c>
      <c r="DT49" t="b">
        <f t="shared" ca="1" si="495"/>
        <v>0</v>
      </c>
      <c r="DU49" t="str">
        <f t="shared" ca="1" si="496"/>
        <v>ÿ</v>
      </c>
      <c r="DV49">
        <f t="shared" ca="1" si="497"/>
        <v>1048576</v>
      </c>
      <c r="DW49" t="e">
        <f t="shared" ca="1" si="498"/>
        <v>#N/A</v>
      </c>
      <c r="DX49" s="4" t="str">
        <f t="shared" ca="1" si="499"/>
        <v/>
      </c>
      <c r="DZ49" s="6" t="str">
        <f>IF('Analyse Plan de Gamme'!$BO49=0,N_D,'Analyse Plan de Gamme'!$BO49)</f>
        <v xml:space="preserve"> ... </v>
      </c>
      <c r="EA49" t="b">
        <f>ISNA(MATCH(DZ49,DZ$1:DZ48,0))</f>
        <v>0</v>
      </c>
      <c r="EB49" t="e">
        <f t="shared" ca="1" si="500"/>
        <v>#N/A</v>
      </c>
      <c r="EC49" t="e">
        <f t="shared" ca="1" si="501"/>
        <v>#N/A</v>
      </c>
      <c r="ED49" t="b">
        <f t="shared" ca="1" si="502"/>
        <v>0</v>
      </c>
      <c r="EE49" t="str">
        <f t="shared" ca="1" si="503"/>
        <v>ÿ</v>
      </c>
      <c r="EF49">
        <f t="shared" ca="1" si="504"/>
        <v>1048576</v>
      </c>
      <c r="EG49" t="e">
        <f t="shared" ca="1" si="505"/>
        <v>#N/A</v>
      </c>
      <c r="EH49" s="4" t="str">
        <f t="shared" ca="1" si="506"/>
        <v/>
      </c>
      <c r="EJ49" s="6" t="str">
        <f>IF('Analyse Plan de Gamme'!$BP49=0,N_D,'Analyse Plan de Gamme'!$BP49)</f>
        <v xml:space="preserve"> ... </v>
      </c>
      <c r="EK49" t="b">
        <f>ISNA(MATCH(EJ49,EJ$1:EJ48,0))</f>
        <v>0</v>
      </c>
      <c r="EL49" t="e">
        <f t="shared" ca="1" si="507"/>
        <v>#N/A</v>
      </c>
      <c r="EM49" t="e">
        <f t="shared" ca="1" si="508"/>
        <v>#N/A</v>
      </c>
      <c r="EN49" t="b">
        <f t="shared" ca="1" si="509"/>
        <v>0</v>
      </c>
      <c r="EO49" t="str">
        <f t="shared" ca="1" si="510"/>
        <v>ÿ</v>
      </c>
      <c r="EP49">
        <f t="shared" ca="1" si="511"/>
        <v>1048576</v>
      </c>
      <c r="EQ49" t="e">
        <f t="shared" ca="1" si="512"/>
        <v>#N/A</v>
      </c>
      <c r="ER49" s="4" t="str">
        <f t="shared" ca="1" si="513"/>
        <v/>
      </c>
      <c r="ET49" s="6" t="str">
        <f>IF('Analyse Plan de Gamme'!$BQ49=0,N_D,'Analyse Plan de Gamme'!$BQ49)</f>
        <v xml:space="preserve"> ... </v>
      </c>
      <c r="EU49" t="b">
        <f>ISNA(MATCH(ET49,ET$1:ET48,0))</f>
        <v>0</v>
      </c>
      <c r="EV49" t="e">
        <f t="shared" ca="1" si="514"/>
        <v>#N/A</v>
      </c>
      <c r="EW49" t="e">
        <f t="shared" ca="1" si="515"/>
        <v>#N/A</v>
      </c>
      <c r="EX49" t="b">
        <f t="shared" ca="1" si="516"/>
        <v>0</v>
      </c>
      <c r="EY49" t="str">
        <f t="shared" ca="1" si="517"/>
        <v>ÿ</v>
      </c>
      <c r="EZ49">
        <f t="shared" ca="1" si="518"/>
        <v>1048576</v>
      </c>
      <c r="FA49" t="e">
        <f t="shared" ca="1" si="519"/>
        <v>#N/A</v>
      </c>
      <c r="FB49" s="4" t="str">
        <f t="shared" ca="1" si="520"/>
        <v/>
      </c>
      <c r="FD49" s="6" t="str">
        <f>IF('Analyse Plan de Gamme'!$BR49=0,N_D,'Analyse Plan de Gamme'!$BR49)</f>
        <v xml:space="preserve"> ... </v>
      </c>
      <c r="FE49" t="b">
        <f>ISNA(MATCH(FD49,FD$1:FD48,0))</f>
        <v>0</v>
      </c>
      <c r="FF49" t="e">
        <f t="shared" ca="1" si="521"/>
        <v>#N/A</v>
      </c>
      <c r="FG49" t="e">
        <f t="shared" ca="1" si="522"/>
        <v>#N/A</v>
      </c>
      <c r="FH49" t="b">
        <f t="shared" ca="1" si="523"/>
        <v>0</v>
      </c>
      <c r="FI49" t="str">
        <f t="shared" ca="1" si="524"/>
        <v>ÿ</v>
      </c>
      <c r="FJ49">
        <f t="shared" ca="1" si="525"/>
        <v>1048576</v>
      </c>
      <c r="FK49" t="e">
        <f t="shared" ca="1" si="526"/>
        <v>#N/A</v>
      </c>
      <c r="FL49" s="4" t="str">
        <f t="shared" ca="1" si="527"/>
        <v/>
      </c>
      <c r="FN49" s="6" t="str">
        <f>IF('Analyse Plan de Gamme'!$BT49=0,N_D,'Analyse Plan de Gamme'!$BT49)</f>
        <v xml:space="preserve"> ... </v>
      </c>
      <c r="FO49" t="b">
        <f>ISNA(MATCH(FN49,FN$1:FN48,0))</f>
        <v>0</v>
      </c>
      <c r="FP49" t="e">
        <f t="shared" ca="1" si="528"/>
        <v>#N/A</v>
      </c>
      <c r="FQ49" t="e">
        <f t="shared" ca="1" si="529"/>
        <v>#N/A</v>
      </c>
      <c r="FR49" t="b">
        <f t="shared" ca="1" si="530"/>
        <v>0</v>
      </c>
      <c r="FS49" t="str">
        <f t="shared" ca="1" si="531"/>
        <v>ÿ</v>
      </c>
      <c r="FT49">
        <f t="shared" ca="1" si="532"/>
        <v>1048576</v>
      </c>
      <c r="FU49" t="e">
        <f t="shared" ca="1" si="533"/>
        <v>#N/A</v>
      </c>
      <c r="FV49" s="4" t="str">
        <f t="shared" ca="1" si="534"/>
        <v/>
      </c>
      <c r="FX49" s="6" t="str">
        <f>IF('Analyse Plan de Gamme'!$BU49=0,N_D,'Analyse Plan de Gamme'!$BU49)</f>
        <v xml:space="preserve"> ... </v>
      </c>
      <c r="FY49" t="b">
        <f>ISNA(MATCH(FX49,FX$1:FX48,0))</f>
        <v>0</v>
      </c>
      <c r="FZ49" t="e">
        <f t="shared" ca="1" si="535"/>
        <v>#N/A</v>
      </c>
      <c r="GA49" t="e">
        <f t="shared" ca="1" si="536"/>
        <v>#N/A</v>
      </c>
      <c r="GB49" t="b">
        <f t="shared" ca="1" si="537"/>
        <v>0</v>
      </c>
      <c r="GC49" t="str">
        <f t="shared" ca="1" si="538"/>
        <v>ÿ</v>
      </c>
      <c r="GD49">
        <f t="shared" ca="1" si="539"/>
        <v>1048576</v>
      </c>
      <c r="GE49" t="e">
        <f t="shared" ca="1" si="540"/>
        <v>#N/A</v>
      </c>
      <c r="GF49" s="4" t="str">
        <f t="shared" ca="1" si="541"/>
        <v/>
      </c>
      <c r="GH49" s="6" t="str">
        <f>IF('Analyse Plan de Gamme'!$BW49=0,N_D,'Analyse Plan de Gamme'!$BW49)</f>
        <v xml:space="preserve"> ... </v>
      </c>
      <c r="GI49" t="b">
        <f>ISNA(MATCH(GH49,GH$1:GH48,0))</f>
        <v>0</v>
      </c>
      <c r="GJ49" t="e">
        <f t="shared" ca="1" si="542"/>
        <v>#N/A</v>
      </c>
      <c r="GK49" t="e">
        <f t="shared" ca="1" si="543"/>
        <v>#N/A</v>
      </c>
      <c r="GL49" t="b">
        <f t="shared" ca="1" si="544"/>
        <v>0</v>
      </c>
      <c r="GM49" t="str">
        <f t="shared" ca="1" si="545"/>
        <v>ÿ</v>
      </c>
      <c r="GN49">
        <f t="shared" ca="1" si="546"/>
        <v>1048576</v>
      </c>
      <c r="GO49" t="e">
        <f t="shared" ca="1" si="547"/>
        <v>#N/A</v>
      </c>
      <c r="GP49" s="4" t="str">
        <f t="shared" ca="1" si="548"/>
        <v/>
      </c>
      <c r="GR49" s="6" t="str">
        <f>IF('Analyse Plan de Gamme'!$BX49=0,N_D,'Analyse Plan de Gamme'!$BX49)</f>
        <v xml:space="preserve"> ... </v>
      </c>
      <c r="GS49" t="b">
        <f>ISNA(MATCH(GR49,GR$1:GR48,0))</f>
        <v>0</v>
      </c>
      <c r="GT49" t="e">
        <f t="shared" ca="1" si="549"/>
        <v>#N/A</v>
      </c>
      <c r="GU49" t="e">
        <f t="shared" ca="1" si="550"/>
        <v>#N/A</v>
      </c>
      <c r="GV49" t="b">
        <f t="shared" ca="1" si="551"/>
        <v>0</v>
      </c>
      <c r="GW49" t="str">
        <f t="shared" ca="1" si="552"/>
        <v>ÿ</v>
      </c>
      <c r="GX49">
        <f t="shared" ca="1" si="553"/>
        <v>1048576</v>
      </c>
      <c r="GY49" t="e">
        <f t="shared" ca="1" si="554"/>
        <v>#N/A</v>
      </c>
      <c r="GZ49" s="4" t="str">
        <f t="shared" ca="1" si="555"/>
        <v/>
      </c>
      <c r="HG49" s="44">
        <f>'Analyse Plan de Gamme'!$K49</f>
        <v>0</v>
      </c>
      <c r="HH49" s="44">
        <f>'Analyse Plan de Gamme'!$L49</f>
        <v>0</v>
      </c>
      <c r="HI49" s="50">
        <f t="shared" si="395"/>
        <v>1.9500000000000011</v>
      </c>
      <c r="HK49" t="b">
        <f>ABS('Analyse Plan de Gamme'!$C49)&gt;1</f>
        <v>0</v>
      </c>
      <c r="HL49" s="43">
        <f t="shared" ca="1" si="192"/>
        <v>4.8999999999999998E-3</v>
      </c>
      <c r="HM49" t="b">
        <f ca="1">AND(ISNA(MATCH(HL49,HL$1:HL48,0)),HL49&gt;1,$HK49)</f>
        <v>0</v>
      </c>
      <c r="HN49" t="e">
        <f t="shared" ca="1" si="556"/>
        <v>#N/A</v>
      </c>
      <c r="HO49" t="e">
        <f t="shared" ca="1" si="557"/>
        <v>#N/A</v>
      </c>
      <c r="HP49" t="b">
        <f t="shared" ca="1" si="558"/>
        <v>0</v>
      </c>
      <c r="HQ49" t="str">
        <f t="shared" ca="1" si="559"/>
        <v>ÿ</v>
      </c>
      <c r="HR49">
        <f t="shared" ca="1" si="560"/>
        <v>1048576</v>
      </c>
      <c r="HS49" t="e">
        <f t="shared" ca="1" si="561"/>
        <v>#N/A</v>
      </c>
      <c r="HT49" s="4" t="str">
        <f t="shared" ca="1" si="562"/>
        <v/>
      </c>
      <c r="HU49">
        <f ca="1">SUM($HT$10:$HT49)</f>
        <v>3926000.0154999997</v>
      </c>
      <c r="HV49" s="45">
        <f t="shared" ca="1" si="196"/>
        <v>1</v>
      </c>
      <c r="HW49" t="b">
        <f t="shared" ca="1" si="396"/>
        <v>0</v>
      </c>
      <c r="HX49" t="b">
        <f t="shared" ca="1" si="197"/>
        <v>0</v>
      </c>
      <c r="ID49" s="60" t="b">
        <f>IF($HK49,'Analyse Plan de Gamme'!$K49)</f>
        <v>0</v>
      </c>
      <c r="IE49" t="b">
        <f>IF($HK49,'Analyse Plan de Gamme'!$L49)</f>
        <v>0</v>
      </c>
      <c r="IF49" s="52" t="b">
        <f t="shared" si="563"/>
        <v>0</v>
      </c>
      <c r="IG49" t="b">
        <f>ISNA(MATCH(IF49,IF$1:IF48,0))</f>
        <v>0</v>
      </c>
      <c r="IH49" t="e">
        <f t="shared" ca="1" si="564"/>
        <v>#N/A</v>
      </c>
      <c r="II49" t="e">
        <f t="shared" ca="1" si="565"/>
        <v>#N/A</v>
      </c>
      <c r="IJ49" t="b">
        <f t="shared" ca="1" si="566"/>
        <v>0</v>
      </c>
      <c r="IK49" t="str">
        <f t="shared" ca="1" si="567"/>
        <v>ÿ</v>
      </c>
      <c r="IL49">
        <f t="shared" ca="1" si="568"/>
        <v>0</v>
      </c>
      <c r="IM49">
        <f t="shared" ca="1" si="569"/>
        <v>0</v>
      </c>
      <c r="IN49" s="54">
        <f t="shared" ca="1" si="570"/>
        <v>4.8999999999999998E-3</v>
      </c>
      <c r="IO49">
        <f t="shared" ca="1" si="571"/>
        <v>1048576</v>
      </c>
      <c r="IP49" t="e">
        <f t="shared" ca="1" si="572"/>
        <v>#N/A</v>
      </c>
      <c r="IQ49" t="str">
        <f t="shared" ca="1" si="573"/>
        <v/>
      </c>
      <c r="IR49" t="str">
        <f t="shared" ca="1" si="574"/>
        <v/>
      </c>
      <c r="IZ49" s="52" t="b">
        <f t="shared" si="575"/>
        <v>0</v>
      </c>
      <c r="JA49" t="b">
        <f>ISNA(MATCH(IZ49,IZ$1:IZ48,0))</f>
        <v>0</v>
      </c>
      <c r="JB49" t="e">
        <f t="shared" ca="1" si="576"/>
        <v>#N/A</v>
      </c>
      <c r="JC49" t="e">
        <f t="shared" ca="1" si="577"/>
        <v>#N/A</v>
      </c>
      <c r="JD49" t="b">
        <f t="shared" ca="1" si="578"/>
        <v>0</v>
      </c>
      <c r="JE49" t="str">
        <f t="shared" ca="1" si="579"/>
        <v>ÿ</v>
      </c>
      <c r="JF49">
        <f t="shared" ca="1" si="580"/>
        <v>0</v>
      </c>
      <c r="JG49">
        <f t="shared" ca="1" si="581"/>
        <v>0</v>
      </c>
      <c r="JH49" s="54">
        <f t="shared" ca="1" si="582"/>
        <v>4.8999999999999998E-3</v>
      </c>
      <c r="JI49">
        <f t="shared" ca="1" si="583"/>
        <v>1048576</v>
      </c>
      <c r="JJ49" t="e">
        <f t="shared" ca="1" si="584"/>
        <v>#N/A</v>
      </c>
      <c r="JK49" t="str">
        <f t="shared" ca="1" si="585"/>
        <v/>
      </c>
      <c r="JL49" t="str">
        <f t="shared" ca="1" si="586"/>
        <v/>
      </c>
      <c r="JT49" s="52" t="b">
        <f t="shared" si="587"/>
        <v>0</v>
      </c>
      <c r="JU49" t="b">
        <f>ISNA(MATCH(JT49,JT$1:JT48,0))</f>
        <v>0</v>
      </c>
      <c r="JV49" t="e">
        <f t="shared" ca="1" si="588"/>
        <v>#N/A</v>
      </c>
      <c r="JW49" t="e">
        <f t="shared" ca="1" si="589"/>
        <v>#N/A</v>
      </c>
      <c r="JX49" t="b">
        <f t="shared" ca="1" si="590"/>
        <v>0</v>
      </c>
      <c r="JY49" t="str">
        <f t="shared" ca="1" si="591"/>
        <v>ÿ</v>
      </c>
      <c r="JZ49">
        <f t="shared" ca="1" si="592"/>
        <v>0</v>
      </c>
      <c r="KA49">
        <f t="shared" ca="1" si="593"/>
        <v>0</v>
      </c>
      <c r="KB49" s="54">
        <f t="shared" ca="1" si="594"/>
        <v>4.8999999999999998E-3</v>
      </c>
      <c r="KC49">
        <f t="shared" ca="1" si="595"/>
        <v>1048576</v>
      </c>
      <c r="KD49" t="e">
        <f t="shared" ca="1" si="596"/>
        <v>#N/A</v>
      </c>
      <c r="KE49" t="str">
        <f t="shared" ca="1" si="597"/>
        <v/>
      </c>
      <c r="KF49" t="str">
        <f t="shared" ca="1" si="598"/>
        <v/>
      </c>
      <c r="KN49" s="52" t="b">
        <f t="shared" si="599"/>
        <v>0</v>
      </c>
      <c r="KO49" t="b">
        <f>ISNA(MATCH(KN49,KN$1:KN48,0))</f>
        <v>0</v>
      </c>
      <c r="KP49" t="e">
        <f t="shared" ca="1" si="600"/>
        <v>#N/A</v>
      </c>
      <c r="KQ49" t="e">
        <f t="shared" ca="1" si="601"/>
        <v>#N/A</v>
      </c>
      <c r="KR49" t="b">
        <f t="shared" ca="1" si="602"/>
        <v>0</v>
      </c>
      <c r="KS49" t="str">
        <f t="shared" ca="1" si="603"/>
        <v>ÿ</v>
      </c>
      <c r="KT49">
        <f t="shared" ca="1" si="604"/>
        <v>0</v>
      </c>
      <c r="KU49">
        <f t="shared" ca="1" si="605"/>
        <v>0</v>
      </c>
      <c r="KV49" s="54">
        <f t="shared" ca="1" si="606"/>
        <v>4.8999999999999998E-3</v>
      </c>
      <c r="KW49">
        <f t="shared" ca="1" si="607"/>
        <v>1048576</v>
      </c>
      <c r="KX49" t="e">
        <f t="shared" ca="1" si="608"/>
        <v>#N/A</v>
      </c>
      <c r="KY49" t="str">
        <f t="shared" ca="1" si="609"/>
        <v/>
      </c>
      <c r="KZ49" t="str">
        <f t="shared" ca="1" si="610"/>
        <v/>
      </c>
      <c r="LH49" s="52" t="b">
        <f t="shared" si="219"/>
        <v>0</v>
      </c>
      <c r="LI49" t="b">
        <f>ISNA(MATCH(LH49,LH$1:LH48,0))</f>
        <v>0</v>
      </c>
      <c r="LJ49" t="e">
        <f t="shared" ca="1" si="220"/>
        <v>#N/A</v>
      </c>
      <c r="LK49" t="e">
        <f t="shared" ca="1" si="221"/>
        <v>#N/A</v>
      </c>
      <c r="LL49" t="b">
        <f t="shared" ca="1" si="222"/>
        <v>0</v>
      </c>
      <c r="LM49" t="str">
        <f t="shared" ca="1" si="223"/>
        <v>ÿ</v>
      </c>
      <c r="LN49">
        <f t="shared" ca="1" si="224"/>
        <v>0</v>
      </c>
      <c r="LO49">
        <f t="shared" ca="1" si="225"/>
        <v>0</v>
      </c>
      <c r="LP49" s="54">
        <f t="shared" ca="1" si="226"/>
        <v>4.8999999999999998E-3</v>
      </c>
      <c r="LQ49">
        <f t="shared" ca="1" si="227"/>
        <v>1048576</v>
      </c>
      <c r="LR49" t="e">
        <f t="shared" ca="1" si="228"/>
        <v>#N/A</v>
      </c>
      <c r="LS49" t="str">
        <f t="shared" ca="1" si="611"/>
        <v/>
      </c>
      <c r="LT49" t="str">
        <f t="shared" ca="1" si="230"/>
        <v/>
      </c>
      <c r="MB49" s="52" t="b">
        <f t="shared" si="627"/>
        <v>0</v>
      </c>
      <c r="MC49" t="b">
        <f>ISNA(MATCH(MB49,MB$1:MB48,0))</f>
        <v>0</v>
      </c>
      <c r="MD49" t="e">
        <f t="shared" ca="1" si="231"/>
        <v>#N/A</v>
      </c>
      <c r="ME49" t="e">
        <f t="shared" ca="1" si="232"/>
        <v>#N/A</v>
      </c>
      <c r="MF49" t="b">
        <f t="shared" ca="1" si="233"/>
        <v>0</v>
      </c>
      <c r="MG49" t="str">
        <f t="shared" ca="1" si="234"/>
        <v>ÿ</v>
      </c>
      <c r="MH49">
        <f t="shared" ca="1" si="235"/>
        <v>0</v>
      </c>
      <c r="MI49">
        <f t="shared" ca="1" si="236"/>
        <v>0</v>
      </c>
      <c r="MJ49" s="54">
        <f t="shared" ca="1" si="237"/>
        <v>4.8999999999999998E-3</v>
      </c>
      <c r="MK49">
        <f t="shared" ca="1" si="238"/>
        <v>1048576</v>
      </c>
      <c r="ML49" t="e">
        <f t="shared" ca="1" si="239"/>
        <v>#N/A</v>
      </c>
      <c r="MM49" t="str">
        <f t="shared" ca="1" si="612"/>
        <v/>
      </c>
      <c r="MN49" t="str">
        <f t="shared" ca="1" si="241"/>
        <v/>
      </c>
      <c r="MV49" s="52" t="b">
        <f t="shared" si="628"/>
        <v>0</v>
      </c>
      <c r="MW49" t="b">
        <f>ISNA(MATCH(MV49,MV$1:MV48,0))</f>
        <v>0</v>
      </c>
      <c r="MX49" t="e">
        <f t="shared" ca="1" si="242"/>
        <v>#N/A</v>
      </c>
      <c r="MY49" t="e">
        <f t="shared" ca="1" si="243"/>
        <v>#N/A</v>
      </c>
      <c r="MZ49" t="b">
        <f t="shared" ca="1" si="244"/>
        <v>0</v>
      </c>
      <c r="NA49" t="str">
        <f t="shared" ca="1" si="245"/>
        <v>ÿ</v>
      </c>
      <c r="NB49">
        <f t="shared" ca="1" si="246"/>
        <v>0</v>
      </c>
      <c r="NC49">
        <f t="shared" ca="1" si="247"/>
        <v>0</v>
      </c>
      <c r="ND49" s="54">
        <f t="shared" ca="1" si="248"/>
        <v>4.8999999999999998E-3</v>
      </c>
      <c r="NE49">
        <f t="shared" ca="1" si="249"/>
        <v>1048576</v>
      </c>
      <c r="NF49" t="e">
        <f t="shared" ca="1" si="250"/>
        <v>#N/A</v>
      </c>
      <c r="NG49" t="str">
        <f t="shared" ca="1" si="613"/>
        <v/>
      </c>
      <c r="NH49" t="str">
        <f t="shared" ca="1" si="252"/>
        <v/>
      </c>
      <c r="NP49" s="52" t="b">
        <f t="shared" si="629"/>
        <v>0</v>
      </c>
      <c r="NQ49" t="b">
        <f>ISNA(MATCH(NP49,NP$1:NP48,0))</f>
        <v>0</v>
      </c>
      <c r="NR49" t="e">
        <f t="shared" ca="1" si="253"/>
        <v>#N/A</v>
      </c>
      <c r="NS49" t="e">
        <f t="shared" ca="1" si="254"/>
        <v>#N/A</v>
      </c>
      <c r="NT49" t="b">
        <f t="shared" ca="1" si="255"/>
        <v>0</v>
      </c>
      <c r="NU49" t="str">
        <f t="shared" ca="1" si="256"/>
        <v>ÿ</v>
      </c>
      <c r="NV49">
        <f t="shared" ca="1" si="257"/>
        <v>0</v>
      </c>
      <c r="NW49">
        <f t="shared" ca="1" si="258"/>
        <v>0</v>
      </c>
      <c r="NX49" s="54">
        <f t="shared" ca="1" si="259"/>
        <v>4.8999999999999998E-3</v>
      </c>
      <c r="NY49">
        <f t="shared" ca="1" si="260"/>
        <v>1048576</v>
      </c>
      <c r="NZ49" t="e">
        <f t="shared" ca="1" si="261"/>
        <v>#N/A</v>
      </c>
      <c r="OA49" t="str">
        <f t="shared" ca="1" si="614"/>
        <v/>
      </c>
      <c r="OB49" t="str">
        <f t="shared" ca="1" si="263"/>
        <v/>
      </c>
      <c r="OJ49" s="52" t="b">
        <f t="shared" si="630"/>
        <v>0</v>
      </c>
      <c r="OK49" t="b">
        <f>ISNA(MATCH(OJ49,OJ$1:OJ48,0))</f>
        <v>0</v>
      </c>
      <c r="OL49" t="e">
        <f t="shared" ca="1" si="264"/>
        <v>#N/A</v>
      </c>
      <c r="OM49" t="e">
        <f t="shared" ca="1" si="265"/>
        <v>#N/A</v>
      </c>
      <c r="ON49" t="b">
        <f t="shared" ca="1" si="266"/>
        <v>0</v>
      </c>
      <c r="OO49" t="str">
        <f t="shared" ca="1" si="267"/>
        <v>ÿ</v>
      </c>
      <c r="OP49">
        <f t="shared" ca="1" si="268"/>
        <v>0</v>
      </c>
      <c r="OQ49">
        <f t="shared" ca="1" si="269"/>
        <v>0</v>
      </c>
      <c r="OR49" s="54">
        <f t="shared" ca="1" si="270"/>
        <v>4.8999999999999998E-3</v>
      </c>
      <c r="OS49">
        <f t="shared" ca="1" si="271"/>
        <v>1048576</v>
      </c>
      <c r="OT49" t="e">
        <f t="shared" ca="1" si="272"/>
        <v>#N/A</v>
      </c>
      <c r="OU49" t="str">
        <f t="shared" ca="1" si="615"/>
        <v/>
      </c>
      <c r="OV49" t="str">
        <f t="shared" ca="1" si="274"/>
        <v/>
      </c>
      <c r="PD49" s="52" t="b">
        <f t="shared" si="631"/>
        <v>0</v>
      </c>
      <c r="PE49" t="b">
        <f>ISNA(MATCH(PD49,PD$1:PD48,0))</f>
        <v>0</v>
      </c>
      <c r="PF49" t="e">
        <f t="shared" ca="1" si="275"/>
        <v>#N/A</v>
      </c>
      <c r="PG49" t="e">
        <f t="shared" ca="1" si="276"/>
        <v>#N/A</v>
      </c>
      <c r="PH49" t="b">
        <f t="shared" ca="1" si="277"/>
        <v>0</v>
      </c>
      <c r="PI49" t="str">
        <f t="shared" ca="1" si="278"/>
        <v>ÿ</v>
      </c>
      <c r="PJ49">
        <f t="shared" ca="1" si="279"/>
        <v>0</v>
      </c>
      <c r="PK49">
        <f t="shared" ca="1" si="280"/>
        <v>0</v>
      </c>
      <c r="PL49" s="54">
        <f t="shared" ca="1" si="281"/>
        <v>4.8999999999999998E-3</v>
      </c>
      <c r="PM49">
        <f t="shared" ca="1" si="282"/>
        <v>1048576</v>
      </c>
      <c r="PN49" t="e">
        <f t="shared" ca="1" si="283"/>
        <v>#N/A</v>
      </c>
      <c r="PO49" t="str">
        <f t="shared" ca="1" si="616"/>
        <v/>
      </c>
      <c r="PP49" t="str">
        <f t="shared" ca="1" si="285"/>
        <v/>
      </c>
      <c r="PX49" s="52" t="b">
        <f t="shared" si="632"/>
        <v>0</v>
      </c>
      <c r="PY49" t="b">
        <f>ISNA(MATCH(PX49,PX$1:PX48,0))</f>
        <v>0</v>
      </c>
      <c r="PZ49" t="e">
        <f t="shared" ca="1" si="286"/>
        <v>#N/A</v>
      </c>
      <c r="QA49" t="e">
        <f t="shared" ca="1" si="287"/>
        <v>#N/A</v>
      </c>
      <c r="QB49" t="b">
        <f t="shared" ca="1" si="288"/>
        <v>0</v>
      </c>
      <c r="QC49" t="str">
        <f t="shared" ca="1" si="289"/>
        <v>ÿ</v>
      </c>
      <c r="QD49">
        <f t="shared" ca="1" si="290"/>
        <v>0</v>
      </c>
      <c r="QE49">
        <f t="shared" ca="1" si="291"/>
        <v>0</v>
      </c>
      <c r="QF49" s="54">
        <f t="shared" ca="1" si="292"/>
        <v>4.8999999999999998E-3</v>
      </c>
      <c r="QG49">
        <f t="shared" ca="1" si="293"/>
        <v>1048576</v>
      </c>
      <c r="QH49" t="e">
        <f t="shared" ca="1" si="294"/>
        <v>#N/A</v>
      </c>
      <c r="QI49" t="str">
        <f t="shared" ca="1" si="617"/>
        <v/>
      </c>
      <c r="QJ49" t="str">
        <f t="shared" ca="1" si="296"/>
        <v/>
      </c>
      <c r="QR49" s="52" t="b">
        <f t="shared" si="633"/>
        <v>0</v>
      </c>
      <c r="QS49" t="b">
        <f>ISNA(MATCH(QR49,QR$1:QR48,0))</f>
        <v>0</v>
      </c>
      <c r="QT49" t="e">
        <f t="shared" ca="1" si="297"/>
        <v>#N/A</v>
      </c>
      <c r="QU49" t="e">
        <f t="shared" ca="1" si="298"/>
        <v>#N/A</v>
      </c>
      <c r="QV49" t="b">
        <f t="shared" ca="1" si="299"/>
        <v>0</v>
      </c>
      <c r="QW49" t="str">
        <f t="shared" ca="1" si="300"/>
        <v>ÿ</v>
      </c>
      <c r="QX49">
        <f t="shared" ca="1" si="301"/>
        <v>0</v>
      </c>
      <c r="QY49">
        <f t="shared" ca="1" si="302"/>
        <v>0</v>
      </c>
      <c r="QZ49" s="54">
        <f t="shared" ca="1" si="303"/>
        <v>4.8999999999999998E-3</v>
      </c>
      <c r="RA49">
        <f t="shared" ca="1" si="304"/>
        <v>1048576</v>
      </c>
      <c r="RB49" t="e">
        <f t="shared" ca="1" si="305"/>
        <v>#N/A</v>
      </c>
      <c r="RC49" t="str">
        <f t="shared" ca="1" si="618"/>
        <v/>
      </c>
      <c r="RD49" t="str">
        <f t="shared" ca="1" si="307"/>
        <v/>
      </c>
      <c r="RL49" s="52" t="b">
        <f t="shared" si="634"/>
        <v>0</v>
      </c>
      <c r="RM49" t="b">
        <f>ISNA(MATCH(RL49,RL$1:RL48,0))</f>
        <v>0</v>
      </c>
      <c r="RN49" t="e">
        <f t="shared" ca="1" si="308"/>
        <v>#N/A</v>
      </c>
      <c r="RO49" t="e">
        <f t="shared" ca="1" si="309"/>
        <v>#N/A</v>
      </c>
      <c r="RP49" t="b">
        <f t="shared" ca="1" si="310"/>
        <v>0</v>
      </c>
      <c r="RQ49" t="str">
        <f t="shared" ca="1" si="311"/>
        <v>ÿ</v>
      </c>
      <c r="RR49">
        <f t="shared" ca="1" si="312"/>
        <v>0</v>
      </c>
      <c r="RS49">
        <f t="shared" ca="1" si="313"/>
        <v>0</v>
      </c>
      <c r="RT49" s="54">
        <f t="shared" ca="1" si="314"/>
        <v>4.8999999999999998E-3</v>
      </c>
      <c r="RU49">
        <f t="shared" ca="1" si="315"/>
        <v>1048576</v>
      </c>
      <c r="RV49" t="e">
        <f t="shared" ca="1" si="316"/>
        <v>#N/A</v>
      </c>
      <c r="RW49" t="str">
        <f t="shared" ca="1" si="619"/>
        <v/>
      </c>
      <c r="RX49" t="str">
        <f t="shared" ca="1" si="318"/>
        <v/>
      </c>
      <c r="SF49" s="52" t="b">
        <f t="shared" si="635"/>
        <v>0</v>
      </c>
      <c r="SG49" t="b">
        <f>ISNA(MATCH(SF49,SF$1:SF48,0))</f>
        <v>0</v>
      </c>
      <c r="SH49" t="e">
        <f t="shared" ca="1" si="319"/>
        <v>#N/A</v>
      </c>
      <c r="SI49" t="e">
        <f t="shared" ca="1" si="320"/>
        <v>#N/A</v>
      </c>
      <c r="SJ49" t="b">
        <f t="shared" ca="1" si="321"/>
        <v>0</v>
      </c>
      <c r="SK49" t="str">
        <f t="shared" ca="1" si="322"/>
        <v>ÿ</v>
      </c>
      <c r="SL49">
        <f t="shared" ca="1" si="323"/>
        <v>0</v>
      </c>
      <c r="SM49">
        <f t="shared" ca="1" si="324"/>
        <v>0</v>
      </c>
      <c r="SN49" s="54">
        <f t="shared" ca="1" si="325"/>
        <v>4.8999999999999998E-3</v>
      </c>
      <c r="SO49">
        <f t="shared" ca="1" si="326"/>
        <v>1048576</v>
      </c>
      <c r="SP49" t="e">
        <f t="shared" ca="1" si="327"/>
        <v>#N/A</v>
      </c>
      <c r="SQ49" t="str">
        <f t="shared" ca="1" si="620"/>
        <v/>
      </c>
      <c r="SR49" t="str">
        <f t="shared" ca="1" si="329"/>
        <v/>
      </c>
      <c r="SZ49" s="52" t="b">
        <f t="shared" si="636"/>
        <v>0</v>
      </c>
      <c r="TA49" t="b">
        <f>ISNA(MATCH(SZ49,SZ$1:SZ48,0))</f>
        <v>0</v>
      </c>
      <c r="TB49" t="e">
        <f t="shared" ca="1" si="330"/>
        <v>#N/A</v>
      </c>
      <c r="TC49" t="e">
        <f t="shared" ca="1" si="331"/>
        <v>#N/A</v>
      </c>
      <c r="TD49" t="b">
        <f t="shared" ca="1" si="332"/>
        <v>0</v>
      </c>
      <c r="TE49" t="str">
        <f t="shared" ca="1" si="333"/>
        <v>ÿ</v>
      </c>
      <c r="TF49">
        <f t="shared" ca="1" si="334"/>
        <v>0</v>
      </c>
      <c r="TG49">
        <f t="shared" ca="1" si="335"/>
        <v>0</v>
      </c>
      <c r="TH49" s="54">
        <f t="shared" ca="1" si="336"/>
        <v>4.8999999999999998E-3</v>
      </c>
      <c r="TI49">
        <f t="shared" ca="1" si="337"/>
        <v>1048576</v>
      </c>
      <c r="TJ49" t="e">
        <f t="shared" ca="1" si="338"/>
        <v>#N/A</v>
      </c>
      <c r="TK49" t="str">
        <f t="shared" ca="1" si="621"/>
        <v/>
      </c>
      <c r="TL49" t="str">
        <f t="shared" ca="1" si="340"/>
        <v/>
      </c>
      <c r="TT49" s="52" t="b">
        <f t="shared" si="637"/>
        <v>0</v>
      </c>
      <c r="TU49" t="b">
        <f>ISNA(MATCH(TT49,TT$1:TT48,0))</f>
        <v>0</v>
      </c>
      <c r="TV49" t="e">
        <f t="shared" ca="1" si="341"/>
        <v>#N/A</v>
      </c>
      <c r="TW49" t="e">
        <f t="shared" ca="1" si="342"/>
        <v>#N/A</v>
      </c>
      <c r="TX49" t="b">
        <f t="shared" ca="1" si="343"/>
        <v>0</v>
      </c>
      <c r="TY49" t="str">
        <f t="shared" ca="1" si="344"/>
        <v>ÿ</v>
      </c>
      <c r="TZ49">
        <f t="shared" ca="1" si="345"/>
        <v>0</v>
      </c>
      <c r="UA49">
        <f t="shared" ca="1" si="346"/>
        <v>0</v>
      </c>
      <c r="UB49" s="54">
        <f t="shared" ca="1" si="347"/>
        <v>4.8999999999999998E-3</v>
      </c>
      <c r="UC49">
        <f t="shared" ca="1" si="348"/>
        <v>1048576</v>
      </c>
      <c r="UD49" t="e">
        <f t="shared" ca="1" si="349"/>
        <v>#N/A</v>
      </c>
      <c r="UE49" t="str">
        <f t="shared" ca="1" si="622"/>
        <v/>
      </c>
      <c r="UF49" t="str">
        <f t="shared" ca="1" si="351"/>
        <v/>
      </c>
      <c r="UN49" s="52" t="b">
        <f t="shared" si="638"/>
        <v>0</v>
      </c>
      <c r="UO49" t="b">
        <f>ISNA(MATCH(UN49,UN$1:UN48,0))</f>
        <v>0</v>
      </c>
      <c r="UP49" t="e">
        <f t="shared" ca="1" si="352"/>
        <v>#N/A</v>
      </c>
      <c r="UQ49" t="e">
        <f t="shared" ca="1" si="353"/>
        <v>#N/A</v>
      </c>
      <c r="UR49" t="b">
        <f t="shared" ca="1" si="354"/>
        <v>0</v>
      </c>
      <c r="US49" t="str">
        <f t="shared" ca="1" si="355"/>
        <v>ÿ</v>
      </c>
      <c r="UT49">
        <f t="shared" ca="1" si="356"/>
        <v>0</v>
      </c>
      <c r="UU49">
        <f t="shared" ca="1" si="357"/>
        <v>0</v>
      </c>
      <c r="UV49" s="54">
        <f t="shared" ca="1" si="358"/>
        <v>4.8999999999999998E-3</v>
      </c>
      <c r="UW49">
        <f t="shared" ca="1" si="359"/>
        <v>1048576</v>
      </c>
      <c r="UX49" t="e">
        <f t="shared" ca="1" si="360"/>
        <v>#N/A</v>
      </c>
      <c r="UY49" t="str">
        <f t="shared" ca="1" si="623"/>
        <v/>
      </c>
      <c r="UZ49" t="str">
        <f t="shared" ca="1" si="362"/>
        <v/>
      </c>
      <c r="VH49" s="52" t="b">
        <f t="shared" si="639"/>
        <v>0</v>
      </c>
      <c r="VI49" t="b">
        <f>ISNA(MATCH(VH49,VH$1:VH48,0))</f>
        <v>0</v>
      </c>
      <c r="VJ49" t="e">
        <f t="shared" ca="1" si="363"/>
        <v>#N/A</v>
      </c>
      <c r="VK49" t="e">
        <f t="shared" ca="1" si="364"/>
        <v>#N/A</v>
      </c>
      <c r="VL49" t="b">
        <f t="shared" ca="1" si="365"/>
        <v>0</v>
      </c>
      <c r="VM49" t="str">
        <f t="shared" ca="1" si="366"/>
        <v>ÿ</v>
      </c>
      <c r="VN49">
        <f t="shared" ca="1" si="367"/>
        <v>0</v>
      </c>
      <c r="VO49">
        <f t="shared" ca="1" si="368"/>
        <v>0</v>
      </c>
      <c r="VP49" s="54">
        <f t="shared" ca="1" si="369"/>
        <v>4.8999999999999998E-3</v>
      </c>
      <c r="VQ49">
        <f t="shared" ca="1" si="370"/>
        <v>1048576</v>
      </c>
      <c r="VR49" t="e">
        <f t="shared" ca="1" si="371"/>
        <v>#N/A</v>
      </c>
      <c r="VS49" t="str">
        <f t="shared" ca="1" si="624"/>
        <v/>
      </c>
      <c r="VT49" t="str">
        <f t="shared" ca="1" si="373"/>
        <v/>
      </c>
      <c r="WB49" s="52" t="b">
        <f t="shared" si="640"/>
        <v>0</v>
      </c>
      <c r="WC49" t="b">
        <f>ISNA(MATCH(WB49,WB$1:WB48,0))</f>
        <v>0</v>
      </c>
      <c r="WD49" t="e">
        <f t="shared" ca="1" si="374"/>
        <v>#N/A</v>
      </c>
      <c r="WE49" t="e">
        <f t="shared" ca="1" si="375"/>
        <v>#N/A</v>
      </c>
      <c r="WF49" t="b">
        <f t="shared" ca="1" si="376"/>
        <v>0</v>
      </c>
      <c r="WG49" t="str">
        <f t="shared" ca="1" si="377"/>
        <v>ÿ</v>
      </c>
      <c r="WH49">
        <f t="shared" ca="1" si="378"/>
        <v>0</v>
      </c>
      <c r="WI49">
        <f t="shared" ca="1" si="379"/>
        <v>0</v>
      </c>
      <c r="WJ49" s="54">
        <f t="shared" ca="1" si="380"/>
        <v>4.8999999999999998E-3</v>
      </c>
      <c r="WK49">
        <f t="shared" ca="1" si="381"/>
        <v>1048576</v>
      </c>
      <c r="WL49" t="e">
        <f t="shared" ca="1" si="382"/>
        <v>#N/A</v>
      </c>
      <c r="WM49" t="str">
        <f t="shared" ca="1" si="625"/>
        <v/>
      </c>
      <c r="WN49" t="str">
        <f t="shared" ca="1" si="384"/>
        <v/>
      </c>
      <c r="WV49" s="52" t="b">
        <f t="shared" si="641"/>
        <v>0</v>
      </c>
      <c r="WW49" t="b">
        <f>ISNA(MATCH(WV49,WV$1:WV48,0))</f>
        <v>0</v>
      </c>
      <c r="WX49" t="e">
        <f t="shared" ca="1" si="385"/>
        <v>#N/A</v>
      </c>
      <c r="WY49" t="e">
        <f t="shared" ca="1" si="386"/>
        <v>#N/A</v>
      </c>
      <c r="WZ49" t="b">
        <f t="shared" ca="1" si="387"/>
        <v>0</v>
      </c>
      <c r="XA49" t="str">
        <f t="shared" ca="1" si="388"/>
        <v>ÿ</v>
      </c>
      <c r="XB49">
        <f t="shared" ca="1" si="389"/>
        <v>0</v>
      </c>
      <c r="XC49">
        <f t="shared" ca="1" si="390"/>
        <v>0</v>
      </c>
      <c r="XD49" s="54">
        <f t="shared" ca="1" si="391"/>
        <v>4.8999999999999998E-3</v>
      </c>
      <c r="XE49">
        <f t="shared" ca="1" si="392"/>
        <v>1048576</v>
      </c>
      <c r="XF49" t="e">
        <f t="shared" ca="1" si="393"/>
        <v>#N/A</v>
      </c>
      <c r="XG49" t="str">
        <f t="shared" ca="1" si="626"/>
        <v/>
      </c>
      <c r="XH49" t="str">
        <f t="shared" ca="1" si="169"/>
        <v/>
      </c>
    </row>
    <row r="50" spans="1:632" x14ac:dyDescent="0.3">
      <c r="A50">
        <f t="shared" ca="1" si="170"/>
        <v>40</v>
      </c>
      <c r="J50" s="6" t="str">
        <f>IF('Analyse Plan de Gamme'!$N50=0,N_D,'Analyse Plan de Gamme'!$N50)</f>
        <v xml:space="preserve"> ... </v>
      </c>
      <c r="K50" t="b">
        <f>ISNA(MATCH(J50,J$1:J49,0))</f>
        <v>0</v>
      </c>
      <c r="L50" t="e">
        <f t="shared" ca="1" si="416"/>
        <v>#N/A</v>
      </c>
      <c r="M50" t="e">
        <f t="shared" ca="1" si="417"/>
        <v>#N/A</v>
      </c>
      <c r="N50" t="b">
        <f t="shared" ca="1" si="418"/>
        <v>0</v>
      </c>
      <c r="O50" t="str">
        <f t="shared" ca="1" si="419"/>
        <v>ÿ</v>
      </c>
      <c r="P50">
        <f t="shared" ca="1" si="420"/>
        <v>1048576</v>
      </c>
      <c r="Q50" t="e">
        <f t="shared" ca="1" si="421"/>
        <v>#N/A</v>
      </c>
      <c r="R50" s="4" t="str">
        <f t="shared" ca="1" si="422"/>
        <v/>
      </c>
      <c r="T50" s="6" t="str">
        <f>IF('Analyse Plan de Gamme'!$P50=0,N_D,'Analyse Plan de Gamme'!$P50)</f>
        <v xml:space="preserve"> ... </v>
      </c>
      <c r="U50" t="b">
        <f>ISNA(MATCH(T50,T$1:T49,0))</f>
        <v>0</v>
      </c>
      <c r="V50" t="e">
        <f t="shared" ca="1" si="423"/>
        <v>#N/A</v>
      </c>
      <c r="W50" t="e">
        <f t="shared" ca="1" si="424"/>
        <v>#N/A</v>
      </c>
      <c r="X50" t="b">
        <f t="shared" ca="1" si="425"/>
        <v>0</v>
      </c>
      <c r="Y50" t="str">
        <f t="shared" ca="1" si="426"/>
        <v>ÿ</v>
      </c>
      <c r="Z50">
        <f t="shared" ca="1" si="427"/>
        <v>1048576</v>
      </c>
      <c r="AA50" t="e">
        <f t="shared" ca="1" si="428"/>
        <v>#N/A</v>
      </c>
      <c r="AB50" s="4" t="str">
        <f t="shared" ca="1" si="429"/>
        <v/>
      </c>
      <c r="AD50" s="6" t="str">
        <f>IF('Analyse Plan de Gamme'!$W50=0,N_D,'Analyse Plan de Gamme'!$W50)</f>
        <v xml:space="preserve"> ... </v>
      </c>
      <c r="AE50" t="b">
        <f>ISNA(MATCH(AD50,AD$1:AD49,0))</f>
        <v>0</v>
      </c>
      <c r="AF50" t="e">
        <f t="shared" ca="1" si="430"/>
        <v>#N/A</v>
      </c>
      <c r="AG50" t="e">
        <f t="shared" ca="1" si="431"/>
        <v>#N/A</v>
      </c>
      <c r="AH50" t="b">
        <f t="shared" ca="1" si="432"/>
        <v>0</v>
      </c>
      <c r="AI50" t="str">
        <f t="shared" ca="1" si="433"/>
        <v>ÿ</v>
      </c>
      <c r="AJ50">
        <f t="shared" ca="1" si="434"/>
        <v>1048576</v>
      </c>
      <c r="AK50" t="e">
        <f t="shared" ca="1" si="435"/>
        <v>#N/A</v>
      </c>
      <c r="AL50" s="4" t="str">
        <f t="shared" ca="1" si="436"/>
        <v/>
      </c>
      <c r="AN50" s="6" t="str">
        <f>IF('Analyse Plan de Gamme'!$AH50=0,N_D,'Analyse Plan de Gamme'!$AH50)</f>
        <v xml:space="preserve"> ... </v>
      </c>
      <c r="AO50" t="b">
        <f>ISNA(MATCH(AN50,AN$1:AN49,0))</f>
        <v>0</v>
      </c>
      <c r="AP50" t="e">
        <f t="shared" ca="1" si="437"/>
        <v>#N/A</v>
      </c>
      <c r="AQ50" t="e">
        <f t="shared" ca="1" si="438"/>
        <v>#N/A</v>
      </c>
      <c r="AR50" t="b">
        <f t="shared" ca="1" si="439"/>
        <v>0</v>
      </c>
      <c r="AS50" t="str">
        <f t="shared" ca="1" si="440"/>
        <v>ÿ</v>
      </c>
      <c r="AT50">
        <f t="shared" ca="1" si="441"/>
        <v>1048576</v>
      </c>
      <c r="AU50" t="e">
        <f t="shared" ca="1" si="442"/>
        <v>#N/A</v>
      </c>
      <c r="AV50" s="4" t="str">
        <f t="shared" ca="1" si="443"/>
        <v/>
      </c>
      <c r="AX50" s="6" t="str">
        <f>IF('Analyse Plan de Gamme'!$AT50=0,N_D,'Analyse Plan de Gamme'!$AT50)</f>
        <v xml:space="preserve"> ... </v>
      </c>
      <c r="AY50" t="b">
        <f>ISNA(MATCH(AX50,AX$1:AX49,0))</f>
        <v>0</v>
      </c>
      <c r="AZ50" t="e">
        <f t="shared" ca="1" si="444"/>
        <v>#N/A</v>
      </c>
      <c r="BA50" t="e">
        <f t="shared" ca="1" si="445"/>
        <v>#N/A</v>
      </c>
      <c r="BB50" t="b">
        <f t="shared" ca="1" si="446"/>
        <v>0</v>
      </c>
      <c r="BC50" t="str">
        <f t="shared" ca="1" si="447"/>
        <v>ÿ</v>
      </c>
      <c r="BD50">
        <f t="shared" ca="1" si="448"/>
        <v>1048576</v>
      </c>
      <c r="BE50" t="e">
        <f t="shared" ca="1" si="449"/>
        <v>#N/A</v>
      </c>
      <c r="BF50" s="4" t="str">
        <f t="shared" ca="1" si="450"/>
        <v/>
      </c>
      <c r="BH50" s="6" t="str">
        <f>IF('Analyse Plan de Gamme'!$BF50=0,N_D,'Analyse Plan de Gamme'!$BF50)</f>
        <v xml:space="preserve"> ... </v>
      </c>
      <c r="BI50" t="b">
        <f>ISNA(MATCH(BH50,BH$1:BH49,0))</f>
        <v>0</v>
      </c>
      <c r="BJ50" t="e">
        <f t="shared" ca="1" si="451"/>
        <v>#N/A</v>
      </c>
      <c r="BK50" t="e">
        <f t="shared" ca="1" si="452"/>
        <v>#N/A</v>
      </c>
      <c r="BL50" t="b">
        <f t="shared" ca="1" si="453"/>
        <v>0</v>
      </c>
      <c r="BM50" t="str">
        <f t="shared" ca="1" si="454"/>
        <v>ÿ</v>
      </c>
      <c r="BN50">
        <f t="shared" ca="1" si="455"/>
        <v>1048576</v>
      </c>
      <c r="BO50" t="e">
        <f t="shared" ca="1" si="456"/>
        <v>#N/A</v>
      </c>
      <c r="BP50" s="4" t="str">
        <f t="shared" ca="1" si="457"/>
        <v/>
      </c>
      <c r="BR50" s="6" t="str">
        <f>IF('Analyse Plan de Gamme'!$BG50=0,N_D,'Analyse Plan de Gamme'!$BG50)</f>
        <v xml:space="preserve"> ... </v>
      </c>
      <c r="BS50" t="b">
        <f>ISNA(MATCH(BR50,BR$1:BR49,0))</f>
        <v>0</v>
      </c>
      <c r="BT50" t="e">
        <f t="shared" ca="1" si="458"/>
        <v>#N/A</v>
      </c>
      <c r="BU50" t="e">
        <f t="shared" ca="1" si="459"/>
        <v>#N/A</v>
      </c>
      <c r="BV50" t="b">
        <f t="shared" ca="1" si="460"/>
        <v>0</v>
      </c>
      <c r="BW50" t="str">
        <f t="shared" ca="1" si="461"/>
        <v>ÿ</v>
      </c>
      <c r="BX50">
        <f t="shared" ca="1" si="462"/>
        <v>1048576</v>
      </c>
      <c r="BY50" t="e">
        <f t="shared" ca="1" si="463"/>
        <v>#N/A</v>
      </c>
      <c r="BZ50" s="4" t="str">
        <f t="shared" ca="1" si="464"/>
        <v/>
      </c>
      <c r="CB50" s="6" t="str">
        <f>IF('Analyse Plan de Gamme'!$BH50=0,N_D,'Analyse Plan de Gamme'!$BH50)</f>
        <v xml:space="preserve"> ... </v>
      </c>
      <c r="CC50" t="b">
        <f>ISNA(MATCH(CB50,CB$1:CB49,0))</f>
        <v>0</v>
      </c>
      <c r="CD50" t="e">
        <f t="shared" ca="1" si="465"/>
        <v>#N/A</v>
      </c>
      <c r="CE50" t="e">
        <f t="shared" ca="1" si="466"/>
        <v>#N/A</v>
      </c>
      <c r="CF50" t="b">
        <f t="shared" ca="1" si="467"/>
        <v>0</v>
      </c>
      <c r="CG50" t="str">
        <f t="shared" ca="1" si="468"/>
        <v>ÿ</v>
      </c>
      <c r="CH50">
        <f t="shared" ca="1" si="469"/>
        <v>1048576</v>
      </c>
      <c r="CI50" t="e">
        <f t="shared" ca="1" si="470"/>
        <v>#N/A</v>
      </c>
      <c r="CJ50" s="4" t="str">
        <f t="shared" ca="1" si="471"/>
        <v/>
      </c>
      <c r="CL50" s="6" t="str">
        <f>IF('Analyse Plan de Gamme'!$BJ50=0,N_D,'Analyse Plan de Gamme'!$BJ50)</f>
        <v xml:space="preserve"> ... </v>
      </c>
      <c r="CM50" t="b">
        <f>ISNA(MATCH(CL50,CL$1:CL49,0))</f>
        <v>0</v>
      </c>
      <c r="CN50" t="e">
        <f t="shared" ca="1" si="472"/>
        <v>#N/A</v>
      </c>
      <c r="CO50" t="e">
        <f t="shared" ca="1" si="473"/>
        <v>#N/A</v>
      </c>
      <c r="CP50" t="b">
        <f t="shared" ca="1" si="474"/>
        <v>0</v>
      </c>
      <c r="CQ50" t="str">
        <f t="shared" ca="1" si="475"/>
        <v>ÿ</v>
      </c>
      <c r="CR50">
        <f t="shared" ca="1" si="476"/>
        <v>1048576</v>
      </c>
      <c r="CS50" t="e">
        <f t="shared" ca="1" si="477"/>
        <v>#N/A</v>
      </c>
      <c r="CT50" s="4" t="str">
        <f t="shared" ca="1" si="478"/>
        <v/>
      </c>
      <c r="CV50" s="6" t="str">
        <f>IF('Analyse Plan de Gamme'!$BK50=0,N_D,'Analyse Plan de Gamme'!$BK50)</f>
        <v xml:space="preserve"> ... </v>
      </c>
      <c r="CW50" t="b">
        <f>ISNA(MATCH(CV50,CV$1:CV49,0))</f>
        <v>0</v>
      </c>
      <c r="CX50" t="e">
        <f t="shared" ca="1" si="479"/>
        <v>#N/A</v>
      </c>
      <c r="CY50" t="e">
        <f t="shared" ca="1" si="480"/>
        <v>#N/A</v>
      </c>
      <c r="CZ50" t="b">
        <f t="shared" ca="1" si="481"/>
        <v>0</v>
      </c>
      <c r="DA50" t="str">
        <f t="shared" ca="1" si="482"/>
        <v>ÿ</v>
      </c>
      <c r="DB50">
        <f t="shared" ca="1" si="483"/>
        <v>1048576</v>
      </c>
      <c r="DC50" t="e">
        <f t="shared" ca="1" si="484"/>
        <v>#N/A</v>
      </c>
      <c r="DD50" s="4" t="str">
        <f t="shared" ca="1" si="485"/>
        <v/>
      </c>
      <c r="DF50" s="6" t="str">
        <f>IF('Analyse Plan de Gamme'!$BL50=0,N_D,'Analyse Plan de Gamme'!$BL50)</f>
        <v xml:space="preserve"> ... </v>
      </c>
      <c r="DG50" t="b">
        <f>ISNA(MATCH(DF50,DF$1:DF49,0))</f>
        <v>0</v>
      </c>
      <c r="DH50" t="e">
        <f t="shared" ca="1" si="486"/>
        <v>#N/A</v>
      </c>
      <c r="DI50" t="e">
        <f t="shared" ca="1" si="487"/>
        <v>#N/A</v>
      </c>
      <c r="DJ50" t="b">
        <f t="shared" ca="1" si="488"/>
        <v>0</v>
      </c>
      <c r="DK50" t="str">
        <f t="shared" ca="1" si="489"/>
        <v>ÿ</v>
      </c>
      <c r="DL50">
        <f t="shared" ca="1" si="490"/>
        <v>1048576</v>
      </c>
      <c r="DM50" t="e">
        <f t="shared" ca="1" si="491"/>
        <v>#N/A</v>
      </c>
      <c r="DN50" s="4" t="str">
        <f t="shared" ca="1" si="492"/>
        <v/>
      </c>
      <c r="DP50" s="43">
        <f>'Analyse Plan de Gamme'!$BM50</f>
        <v>0</v>
      </c>
      <c r="DQ50" t="b">
        <f>ISNA(MATCH(DP50,DP$1:DP49,0))</f>
        <v>0</v>
      </c>
      <c r="DR50" t="e">
        <f t="shared" ca="1" si="493"/>
        <v>#N/A</v>
      </c>
      <c r="DS50" t="e">
        <f t="shared" ca="1" si="494"/>
        <v>#N/A</v>
      </c>
      <c r="DT50" t="b">
        <f t="shared" ca="1" si="495"/>
        <v>0</v>
      </c>
      <c r="DU50" t="str">
        <f t="shared" ca="1" si="496"/>
        <v>ÿ</v>
      </c>
      <c r="DV50">
        <f t="shared" ca="1" si="497"/>
        <v>1048576</v>
      </c>
      <c r="DW50" t="e">
        <f t="shared" ca="1" si="498"/>
        <v>#N/A</v>
      </c>
      <c r="DX50" s="4" t="str">
        <f t="shared" ca="1" si="499"/>
        <v/>
      </c>
      <c r="DZ50" s="6" t="str">
        <f>IF('Analyse Plan de Gamme'!$BO50=0,N_D,'Analyse Plan de Gamme'!$BO50)</f>
        <v xml:space="preserve"> ... </v>
      </c>
      <c r="EA50" t="b">
        <f>ISNA(MATCH(DZ50,DZ$1:DZ49,0))</f>
        <v>0</v>
      </c>
      <c r="EB50" t="e">
        <f t="shared" ca="1" si="500"/>
        <v>#N/A</v>
      </c>
      <c r="EC50" t="e">
        <f t="shared" ca="1" si="501"/>
        <v>#N/A</v>
      </c>
      <c r="ED50" t="b">
        <f t="shared" ca="1" si="502"/>
        <v>0</v>
      </c>
      <c r="EE50" t="str">
        <f t="shared" ca="1" si="503"/>
        <v>ÿ</v>
      </c>
      <c r="EF50">
        <f t="shared" ca="1" si="504"/>
        <v>1048576</v>
      </c>
      <c r="EG50" t="e">
        <f t="shared" ca="1" si="505"/>
        <v>#N/A</v>
      </c>
      <c r="EH50" s="4" t="str">
        <f t="shared" ca="1" si="506"/>
        <v/>
      </c>
      <c r="EJ50" s="6" t="str">
        <f>IF('Analyse Plan de Gamme'!$BP50=0,N_D,'Analyse Plan de Gamme'!$BP50)</f>
        <v xml:space="preserve"> ... </v>
      </c>
      <c r="EK50" t="b">
        <f>ISNA(MATCH(EJ50,EJ$1:EJ49,0))</f>
        <v>0</v>
      </c>
      <c r="EL50" t="e">
        <f t="shared" ca="1" si="507"/>
        <v>#N/A</v>
      </c>
      <c r="EM50" t="e">
        <f t="shared" ca="1" si="508"/>
        <v>#N/A</v>
      </c>
      <c r="EN50" t="b">
        <f t="shared" ca="1" si="509"/>
        <v>0</v>
      </c>
      <c r="EO50" t="str">
        <f t="shared" ca="1" si="510"/>
        <v>ÿ</v>
      </c>
      <c r="EP50">
        <f t="shared" ca="1" si="511"/>
        <v>1048576</v>
      </c>
      <c r="EQ50" t="e">
        <f t="shared" ca="1" si="512"/>
        <v>#N/A</v>
      </c>
      <c r="ER50" s="4" t="str">
        <f t="shared" ca="1" si="513"/>
        <v/>
      </c>
      <c r="ET50" s="6" t="str">
        <f>IF('Analyse Plan de Gamme'!$BQ50=0,N_D,'Analyse Plan de Gamme'!$BQ50)</f>
        <v xml:space="preserve"> ... </v>
      </c>
      <c r="EU50" t="b">
        <f>ISNA(MATCH(ET50,ET$1:ET49,0))</f>
        <v>0</v>
      </c>
      <c r="EV50" t="e">
        <f t="shared" ca="1" si="514"/>
        <v>#N/A</v>
      </c>
      <c r="EW50" t="e">
        <f t="shared" ca="1" si="515"/>
        <v>#N/A</v>
      </c>
      <c r="EX50" t="b">
        <f t="shared" ca="1" si="516"/>
        <v>0</v>
      </c>
      <c r="EY50" t="str">
        <f t="shared" ca="1" si="517"/>
        <v>ÿ</v>
      </c>
      <c r="EZ50">
        <f t="shared" ca="1" si="518"/>
        <v>1048576</v>
      </c>
      <c r="FA50" t="e">
        <f t="shared" ca="1" si="519"/>
        <v>#N/A</v>
      </c>
      <c r="FB50" s="4" t="str">
        <f t="shared" ca="1" si="520"/>
        <v/>
      </c>
      <c r="FD50" s="6" t="str">
        <f>IF('Analyse Plan de Gamme'!$BR50=0,N_D,'Analyse Plan de Gamme'!$BR50)</f>
        <v xml:space="preserve"> ... </v>
      </c>
      <c r="FE50" t="b">
        <f>ISNA(MATCH(FD50,FD$1:FD49,0))</f>
        <v>0</v>
      </c>
      <c r="FF50" t="e">
        <f t="shared" ca="1" si="521"/>
        <v>#N/A</v>
      </c>
      <c r="FG50" t="e">
        <f t="shared" ca="1" si="522"/>
        <v>#N/A</v>
      </c>
      <c r="FH50" t="b">
        <f t="shared" ca="1" si="523"/>
        <v>0</v>
      </c>
      <c r="FI50" t="str">
        <f t="shared" ca="1" si="524"/>
        <v>ÿ</v>
      </c>
      <c r="FJ50">
        <f t="shared" ca="1" si="525"/>
        <v>1048576</v>
      </c>
      <c r="FK50" t="e">
        <f t="shared" ca="1" si="526"/>
        <v>#N/A</v>
      </c>
      <c r="FL50" s="4" t="str">
        <f t="shared" ca="1" si="527"/>
        <v/>
      </c>
      <c r="FN50" s="6" t="str">
        <f>IF('Analyse Plan de Gamme'!$BT50=0,N_D,'Analyse Plan de Gamme'!$BT50)</f>
        <v xml:space="preserve"> ... </v>
      </c>
      <c r="FO50" t="b">
        <f>ISNA(MATCH(FN50,FN$1:FN49,0))</f>
        <v>0</v>
      </c>
      <c r="FP50" t="e">
        <f t="shared" ca="1" si="528"/>
        <v>#N/A</v>
      </c>
      <c r="FQ50" t="e">
        <f t="shared" ca="1" si="529"/>
        <v>#N/A</v>
      </c>
      <c r="FR50" t="b">
        <f t="shared" ca="1" si="530"/>
        <v>0</v>
      </c>
      <c r="FS50" t="str">
        <f t="shared" ca="1" si="531"/>
        <v>ÿ</v>
      </c>
      <c r="FT50">
        <f t="shared" ca="1" si="532"/>
        <v>1048576</v>
      </c>
      <c r="FU50" t="e">
        <f t="shared" ca="1" si="533"/>
        <v>#N/A</v>
      </c>
      <c r="FV50" s="4" t="str">
        <f t="shared" ca="1" si="534"/>
        <v/>
      </c>
      <c r="FX50" s="6" t="str">
        <f>IF('Analyse Plan de Gamme'!$BU50=0,N_D,'Analyse Plan de Gamme'!$BU50)</f>
        <v xml:space="preserve"> ... </v>
      </c>
      <c r="FY50" t="b">
        <f>ISNA(MATCH(FX50,FX$1:FX49,0))</f>
        <v>0</v>
      </c>
      <c r="FZ50" t="e">
        <f t="shared" ca="1" si="535"/>
        <v>#N/A</v>
      </c>
      <c r="GA50" t="e">
        <f t="shared" ca="1" si="536"/>
        <v>#N/A</v>
      </c>
      <c r="GB50" t="b">
        <f t="shared" ca="1" si="537"/>
        <v>0</v>
      </c>
      <c r="GC50" t="str">
        <f t="shared" ca="1" si="538"/>
        <v>ÿ</v>
      </c>
      <c r="GD50">
        <f t="shared" ca="1" si="539"/>
        <v>1048576</v>
      </c>
      <c r="GE50" t="e">
        <f t="shared" ca="1" si="540"/>
        <v>#N/A</v>
      </c>
      <c r="GF50" s="4" t="str">
        <f t="shared" ca="1" si="541"/>
        <v/>
      </c>
      <c r="GH50" s="6" t="str">
        <f>IF('Analyse Plan de Gamme'!$BW50=0,N_D,'Analyse Plan de Gamme'!$BW50)</f>
        <v xml:space="preserve"> ... </v>
      </c>
      <c r="GI50" t="b">
        <f>ISNA(MATCH(GH50,GH$1:GH49,0))</f>
        <v>0</v>
      </c>
      <c r="GJ50" t="e">
        <f t="shared" ca="1" si="542"/>
        <v>#N/A</v>
      </c>
      <c r="GK50" t="e">
        <f t="shared" ca="1" si="543"/>
        <v>#N/A</v>
      </c>
      <c r="GL50" t="b">
        <f t="shared" ca="1" si="544"/>
        <v>0</v>
      </c>
      <c r="GM50" t="str">
        <f t="shared" ca="1" si="545"/>
        <v>ÿ</v>
      </c>
      <c r="GN50">
        <f t="shared" ca="1" si="546"/>
        <v>1048576</v>
      </c>
      <c r="GO50" t="e">
        <f t="shared" ca="1" si="547"/>
        <v>#N/A</v>
      </c>
      <c r="GP50" s="4" t="str">
        <f t="shared" ca="1" si="548"/>
        <v/>
      </c>
      <c r="GR50" s="6" t="str">
        <f>IF('Analyse Plan de Gamme'!$BX50=0,N_D,'Analyse Plan de Gamme'!$BX50)</f>
        <v xml:space="preserve"> ... </v>
      </c>
      <c r="GS50" t="b">
        <f>ISNA(MATCH(GR50,GR$1:GR49,0))</f>
        <v>0</v>
      </c>
      <c r="GT50" t="e">
        <f t="shared" ca="1" si="549"/>
        <v>#N/A</v>
      </c>
      <c r="GU50" t="e">
        <f t="shared" ca="1" si="550"/>
        <v>#N/A</v>
      </c>
      <c r="GV50" t="b">
        <f t="shared" ca="1" si="551"/>
        <v>0</v>
      </c>
      <c r="GW50" t="str">
        <f t="shared" ca="1" si="552"/>
        <v>ÿ</v>
      </c>
      <c r="GX50">
        <f t="shared" ca="1" si="553"/>
        <v>1048576</v>
      </c>
      <c r="GY50" t="e">
        <f t="shared" ca="1" si="554"/>
        <v>#N/A</v>
      </c>
      <c r="GZ50" s="4" t="str">
        <f t="shared" ca="1" si="555"/>
        <v/>
      </c>
      <c r="HG50" s="44">
        <f>'Analyse Plan de Gamme'!$K50</f>
        <v>0</v>
      </c>
      <c r="HH50" s="44">
        <f>'Analyse Plan de Gamme'!$L50</f>
        <v>0</v>
      </c>
      <c r="HI50" s="50">
        <f t="shared" si="395"/>
        <v>2.0000000000000009</v>
      </c>
      <c r="HK50" t="b">
        <f>ABS('Analyse Plan de Gamme'!$C50)&gt;1</f>
        <v>0</v>
      </c>
      <c r="HL50" s="43">
        <f t="shared" ca="1" si="192"/>
        <v>5.0000000000000001E-3</v>
      </c>
      <c r="HM50" t="b">
        <f ca="1">AND(ISNA(MATCH(HL50,HL$1:HL49,0)),HL50&gt;1,$HK50)</f>
        <v>0</v>
      </c>
      <c r="HN50" t="e">
        <f t="shared" ca="1" si="556"/>
        <v>#N/A</v>
      </c>
      <c r="HO50" t="e">
        <f t="shared" ca="1" si="557"/>
        <v>#N/A</v>
      </c>
      <c r="HP50" t="b">
        <f t="shared" ca="1" si="558"/>
        <v>0</v>
      </c>
      <c r="HQ50" t="str">
        <f t="shared" ca="1" si="559"/>
        <v>ÿ</v>
      </c>
      <c r="HR50">
        <f t="shared" ca="1" si="560"/>
        <v>1048576</v>
      </c>
      <c r="HS50" t="e">
        <f t="shared" ca="1" si="561"/>
        <v>#N/A</v>
      </c>
      <c r="HT50" s="4" t="str">
        <f t="shared" ca="1" si="562"/>
        <v/>
      </c>
      <c r="HU50">
        <f ca="1">SUM($HT$10:$HT50)</f>
        <v>3926000.0154999997</v>
      </c>
      <c r="HV50" s="45">
        <f t="shared" ca="1" si="196"/>
        <v>1</v>
      </c>
      <c r="HW50" t="b">
        <f t="shared" ca="1" si="396"/>
        <v>0</v>
      </c>
      <c r="HX50" t="b">
        <f t="shared" ca="1" si="197"/>
        <v>0</v>
      </c>
      <c r="ID50" s="60" t="b">
        <f>IF($HK50,'Analyse Plan de Gamme'!$K50)</f>
        <v>0</v>
      </c>
      <c r="IE50" t="b">
        <f>IF($HK50,'Analyse Plan de Gamme'!$L50)</f>
        <v>0</v>
      </c>
      <c r="IF50" s="52" t="b">
        <f t="shared" si="563"/>
        <v>0</v>
      </c>
      <c r="IG50" t="b">
        <f>ISNA(MATCH(IF50,IF$1:IF49,0))</f>
        <v>0</v>
      </c>
      <c r="IH50" t="e">
        <f t="shared" ca="1" si="564"/>
        <v>#N/A</v>
      </c>
      <c r="II50" t="e">
        <f t="shared" ca="1" si="565"/>
        <v>#N/A</v>
      </c>
      <c r="IJ50" t="b">
        <f t="shared" ca="1" si="566"/>
        <v>0</v>
      </c>
      <c r="IK50" t="str">
        <f t="shared" ca="1" si="567"/>
        <v>ÿ</v>
      </c>
      <c r="IL50">
        <f t="shared" ca="1" si="568"/>
        <v>0</v>
      </c>
      <c r="IM50">
        <f t="shared" ca="1" si="569"/>
        <v>0</v>
      </c>
      <c r="IN50" s="54">
        <f t="shared" ca="1" si="570"/>
        <v>5.0000000000000001E-3</v>
      </c>
      <c r="IO50">
        <f t="shared" ca="1" si="571"/>
        <v>1048576</v>
      </c>
      <c r="IP50" t="e">
        <f t="shared" ca="1" si="572"/>
        <v>#N/A</v>
      </c>
      <c r="IQ50" t="str">
        <f t="shared" ca="1" si="573"/>
        <v/>
      </c>
      <c r="IR50" t="str">
        <f t="shared" ca="1" si="574"/>
        <v/>
      </c>
      <c r="IZ50" s="52" t="b">
        <f t="shared" si="575"/>
        <v>0</v>
      </c>
      <c r="JA50" t="b">
        <f>ISNA(MATCH(IZ50,IZ$1:IZ49,0))</f>
        <v>0</v>
      </c>
      <c r="JB50" t="e">
        <f t="shared" ca="1" si="576"/>
        <v>#N/A</v>
      </c>
      <c r="JC50" t="e">
        <f t="shared" ca="1" si="577"/>
        <v>#N/A</v>
      </c>
      <c r="JD50" t="b">
        <f t="shared" ca="1" si="578"/>
        <v>0</v>
      </c>
      <c r="JE50" t="str">
        <f t="shared" ca="1" si="579"/>
        <v>ÿ</v>
      </c>
      <c r="JF50">
        <f t="shared" ca="1" si="580"/>
        <v>0</v>
      </c>
      <c r="JG50">
        <f t="shared" ca="1" si="581"/>
        <v>0</v>
      </c>
      <c r="JH50" s="54">
        <f t="shared" ca="1" si="582"/>
        <v>5.0000000000000001E-3</v>
      </c>
      <c r="JI50">
        <f t="shared" ca="1" si="583"/>
        <v>1048576</v>
      </c>
      <c r="JJ50" t="e">
        <f t="shared" ca="1" si="584"/>
        <v>#N/A</v>
      </c>
      <c r="JK50" t="str">
        <f t="shared" ca="1" si="585"/>
        <v/>
      </c>
      <c r="JL50" t="str">
        <f t="shared" ca="1" si="586"/>
        <v/>
      </c>
      <c r="JT50" s="52" t="b">
        <f t="shared" si="587"/>
        <v>0</v>
      </c>
      <c r="JU50" t="b">
        <f>ISNA(MATCH(JT50,JT$1:JT49,0))</f>
        <v>0</v>
      </c>
      <c r="JV50" t="e">
        <f t="shared" ca="1" si="588"/>
        <v>#N/A</v>
      </c>
      <c r="JW50" t="e">
        <f t="shared" ca="1" si="589"/>
        <v>#N/A</v>
      </c>
      <c r="JX50" t="b">
        <f t="shared" ca="1" si="590"/>
        <v>0</v>
      </c>
      <c r="JY50" t="str">
        <f t="shared" ca="1" si="591"/>
        <v>ÿ</v>
      </c>
      <c r="JZ50">
        <f t="shared" ca="1" si="592"/>
        <v>0</v>
      </c>
      <c r="KA50">
        <f t="shared" ca="1" si="593"/>
        <v>0</v>
      </c>
      <c r="KB50" s="54">
        <f t="shared" ca="1" si="594"/>
        <v>5.0000000000000001E-3</v>
      </c>
      <c r="KC50">
        <f t="shared" ca="1" si="595"/>
        <v>1048576</v>
      </c>
      <c r="KD50" t="e">
        <f t="shared" ca="1" si="596"/>
        <v>#N/A</v>
      </c>
      <c r="KE50" t="str">
        <f t="shared" ca="1" si="597"/>
        <v/>
      </c>
      <c r="KF50" t="str">
        <f t="shared" ca="1" si="598"/>
        <v/>
      </c>
      <c r="KN50" s="52" t="b">
        <f t="shared" si="599"/>
        <v>0</v>
      </c>
      <c r="KO50" t="b">
        <f>ISNA(MATCH(KN50,KN$1:KN49,0))</f>
        <v>0</v>
      </c>
      <c r="KP50" t="e">
        <f t="shared" ca="1" si="600"/>
        <v>#N/A</v>
      </c>
      <c r="KQ50" t="e">
        <f t="shared" ca="1" si="601"/>
        <v>#N/A</v>
      </c>
      <c r="KR50" t="b">
        <f t="shared" ca="1" si="602"/>
        <v>0</v>
      </c>
      <c r="KS50" t="str">
        <f t="shared" ca="1" si="603"/>
        <v>ÿ</v>
      </c>
      <c r="KT50">
        <f t="shared" ca="1" si="604"/>
        <v>0</v>
      </c>
      <c r="KU50">
        <f t="shared" ca="1" si="605"/>
        <v>0</v>
      </c>
      <c r="KV50" s="54">
        <f t="shared" ca="1" si="606"/>
        <v>5.0000000000000001E-3</v>
      </c>
      <c r="KW50">
        <f t="shared" ca="1" si="607"/>
        <v>1048576</v>
      </c>
      <c r="KX50" t="e">
        <f t="shared" ca="1" si="608"/>
        <v>#N/A</v>
      </c>
      <c r="KY50" t="str">
        <f t="shared" ca="1" si="609"/>
        <v/>
      </c>
      <c r="KZ50" t="str">
        <f t="shared" ca="1" si="610"/>
        <v/>
      </c>
      <c r="LH50" s="52" t="b">
        <f t="shared" si="219"/>
        <v>0</v>
      </c>
      <c r="LI50" t="b">
        <f>ISNA(MATCH(LH50,LH$1:LH49,0))</f>
        <v>0</v>
      </c>
      <c r="LJ50" t="e">
        <f t="shared" ca="1" si="220"/>
        <v>#N/A</v>
      </c>
      <c r="LK50" t="e">
        <f t="shared" ca="1" si="221"/>
        <v>#N/A</v>
      </c>
      <c r="LL50" t="b">
        <f t="shared" ca="1" si="222"/>
        <v>0</v>
      </c>
      <c r="LM50" t="str">
        <f t="shared" ca="1" si="223"/>
        <v>ÿ</v>
      </c>
      <c r="LN50">
        <f t="shared" ca="1" si="224"/>
        <v>0</v>
      </c>
      <c r="LO50">
        <f t="shared" ca="1" si="225"/>
        <v>0</v>
      </c>
      <c r="LP50" s="54">
        <f t="shared" ca="1" si="226"/>
        <v>5.0000000000000001E-3</v>
      </c>
      <c r="LQ50">
        <f t="shared" ca="1" si="227"/>
        <v>1048576</v>
      </c>
      <c r="LR50" t="e">
        <f t="shared" ca="1" si="228"/>
        <v>#N/A</v>
      </c>
      <c r="LS50" t="str">
        <f t="shared" ca="1" si="611"/>
        <v/>
      </c>
      <c r="LT50" t="str">
        <f t="shared" ca="1" si="230"/>
        <v/>
      </c>
      <c r="MB50" s="52" t="b">
        <f t="shared" si="627"/>
        <v>0</v>
      </c>
      <c r="MC50" t="b">
        <f>ISNA(MATCH(MB50,MB$1:MB49,0))</f>
        <v>0</v>
      </c>
      <c r="MD50" t="e">
        <f t="shared" ca="1" si="231"/>
        <v>#N/A</v>
      </c>
      <c r="ME50" t="e">
        <f t="shared" ca="1" si="232"/>
        <v>#N/A</v>
      </c>
      <c r="MF50" t="b">
        <f t="shared" ca="1" si="233"/>
        <v>0</v>
      </c>
      <c r="MG50" t="str">
        <f t="shared" ca="1" si="234"/>
        <v>ÿ</v>
      </c>
      <c r="MH50">
        <f t="shared" ca="1" si="235"/>
        <v>0</v>
      </c>
      <c r="MI50">
        <f t="shared" ca="1" si="236"/>
        <v>0</v>
      </c>
      <c r="MJ50" s="54">
        <f t="shared" ca="1" si="237"/>
        <v>5.0000000000000001E-3</v>
      </c>
      <c r="MK50">
        <f t="shared" ca="1" si="238"/>
        <v>1048576</v>
      </c>
      <c r="ML50" t="e">
        <f t="shared" ca="1" si="239"/>
        <v>#N/A</v>
      </c>
      <c r="MM50" t="str">
        <f t="shared" ca="1" si="612"/>
        <v/>
      </c>
      <c r="MN50" t="str">
        <f t="shared" ca="1" si="241"/>
        <v/>
      </c>
      <c r="MV50" s="52" t="b">
        <f t="shared" si="628"/>
        <v>0</v>
      </c>
      <c r="MW50" t="b">
        <f>ISNA(MATCH(MV50,MV$1:MV49,0))</f>
        <v>0</v>
      </c>
      <c r="MX50" t="e">
        <f t="shared" ca="1" si="242"/>
        <v>#N/A</v>
      </c>
      <c r="MY50" t="e">
        <f t="shared" ca="1" si="243"/>
        <v>#N/A</v>
      </c>
      <c r="MZ50" t="b">
        <f t="shared" ca="1" si="244"/>
        <v>0</v>
      </c>
      <c r="NA50" t="str">
        <f t="shared" ca="1" si="245"/>
        <v>ÿ</v>
      </c>
      <c r="NB50">
        <f t="shared" ca="1" si="246"/>
        <v>0</v>
      </c>
      <c r="NC50">
        <f t="shared" ca="1" si="247"/>
        <v>0</v>
      </c>
      <c r="ND50" s="54">
        <f t="shared" ca="1" si="248"/>
        <v>5.0000000000000001E-3</v>
      </c>
      <c r="NE50">
        <f t="shared" ca="1" si="249"/>
        <v>1048576</v>
      </c>
      <c r="NF50" t="e">
        <f t="shared" ca="1" si="250"/>
        <v>#N/A</v>
      </c>
      <c r="NG50" t="str">
        <f t="shared" ca="1" si="613"/>
        <v/>
      </c>
      <c r="NH50" t="str">
        <f t="shared" ca="1" si="252"/>
        <v/>
      </c>
      <c r="NP50" s="52" t="b">
        <f t="shared" si="629"/>
        <v>0</v>
      </c>
      <c r="NQ50" t="b">
        <f>ISNA(MATCH(NP50,NP$1:NP49,0))</f>
        <v>0</v>
      </c>
      <c r="NR50" t="e">
        <f t="shared" ca="1" si="253"/>
        <v>#N/A</v>
      </c>
      <c r="NS50" t="e">
        <f t="shared" ca="1" si="254"/>
        <v>#N/A</v>
      </c>
      <c r="NT50" t="b">
        <f t="shared" ca="1" si="255"/>
        <v>0</v>
      </c>
      <c r="NU50" t="str">
        <f t="shared" ca="1" si="256"/>
        <v>ÿ</v>
      </c>
      <c r="NV50">
        <f t="shared" ca="1" si="257"/>
        <v>0</v>
      </c>
      <c r="NW50">
        <f t="shared" ca="1" si="258"/>
        <v>0</v>
      </c>
      <c r="NX50" s="54">
        <f t="shared" ca="1" si="259"/>
        <v>5.0000000000000001E-3</v>
      </c>
      <c r="NY50">
        <f t="shared" ca="1" si="260"/>
        <v>1048576</v>
      </c>
      <c r="NZ50" t="e">
        <f t="shared" ca="1" si="261"/>
        <v>#N/A</v>
      </c>
      <c r="OA50" t="str">
        <f t="shared" ca="1" si="614"/>
        <v/>
      </c>
      <c r="OB50" t="str">
        <f t="shared" ca="1" si="263"/>
        <v/>
      </c>
      <c r="OJ50" s="52" t="b">
        <f t="shared" si="630"/>
        <v>0</v>
      </c>
      <c r="OK50" t="b">
        <f>ISNA(MATCH(OJ50,OJ$1:OJ49,0))</f>
        <v>0</v>
      </c>
      <c r="OL50" t="e">
        <f t="shared" ca="1" si="264"/>
        <v>#N/A</v>
      </c>
      <c r="OM50" t="e">
        <f t="shared" ca="1" si="265"/>
        <v>#N/A</v>
      </c>
      <c r="ON50" t="b">
        <f t="shared" ca="1" si="266"/>
        <v>0</v>
      </c>
      <c r="OO50" t="str">
        <f t="shared" ca="1" si="267"/>
        <v>ÿ</v>
      </c>
      <c r="OP50">
        <f t="shared" ca="1" si="268"/>
        <v>0</v>
      </c>
      <c r="OQ50">
        <f t="shared" ca="1" si="269"/>
        <v>0</v>
      </c>
      <c r="OR50" s="54">
        <f t="shared" ca="1" si="270"/>
        <v>5.0000000000000001E-3</v>
      </c>
      <c r="OS50">
        <f t="shared" ca="1" si="271"/>
        <v>1048576</v>
      </c>
      <c r="OT50" t="e">
        <f t="shared" ca="1" si="272"/>
        <v>#N/A</v>
      </c>
      <c r="OU50" t="str">
        <f t="shared" ca="1" si="615"/>
        <v/>
      </c>
      <c r="OV50" t="str">
        <f t="shared" ca="1" si="274"/>
        <v/>
      </c>
      <c r="PD50" s="52" t="b">
        <f t="shared" si="631"/>
        <v>0</v>
      </c>
      <c r="PE50" t="b">
        <f>ISNA(MATCH(PD50,PD$1:PD49,0))</f>
        <v>0</v>
      </c>
      <c r="PF50" t="e">
        <f t="shared" ca="1" si="275"/>
        <v>#N/A</v>
      </c>
      <c r="PG50" t="e">
        <f t="shared" ca="1" si="276"/>
        <v>#N/A</v>
      </c>
      <c r="PH50" t="b">
        <f t="shared" ca="1" si="277"/>
        <v>0</v>
      </c>
      <c r="PI50" t="str">
        <f t="shared" ca="1" si="278"/>
        <v>ÿ</v>
      </c>
      <c r="PJ50">
        <f t="shared" ca="1" si="279"/>
        <v>0</v>
      </c>
      <c r="PK50">
        <f t="shared" ca="1" si="280"/>
        <v>0</v>
      </c>
      <c r="PL50" s="54">
        <f t="shared" ca="1" si="281"/>
        <v>5.0000000000000001E-3</v>
      </c>
      <c r="PM50">
        <f t="shared" ca="1" si="282"/>
        <v>1048576</v>
      </c>
      <c r="PN50" t="e">
        <f t="shared" ca="1" si="283"/>
        <v>#N/A</v>
      </c>
      <c r="PO50" t="str">
        <f t="shared" ca="1" si="616"/>
        <v/>
      </c>
      <c r="PP50" t="str">
        <f t="shared" ca="1" si="285"/>
        <v/>
      </c>
      <c r="PX50" s="52" t="b">
        <f t="shared" si="632"/>
        <v>0</v>
      </c>
      <c r="PY50" t="b">
        <f>ISNA(MATCH(PX50,PX$1:PX49,0))</f>
        <v>0</v>
      </c>
      <c r="PZ50" t="e">
        <f t="shared" ca="1" si="286"/>
        <v>#N/A</v>
      </c>
      <c r="QA50" t="e">
        <f t="shared" ca="1" si="287"/>
        <v>#N/A</v>
      </c>
      <c r="QB50" t="b">
        <f t="shared" ca="1" si="288"/>
        <v>0</v>
      </c>
      <c r="QC50" t="str">
        <f t="shared" ca="1" si="289"/>
        <v>ÿ</v>
      </c>
      <c r="QD50">
        <f t="shared" ca="1" si="290"/>
        <v>0</v>
      </c>
      <c r="QE50">
        <f t="shared" ca="1" si="291"/>
        <v>0</v>
      </c>
      <c r="QF50" s="54">
        <f t="shared" ca="1" si="292"/>
        <v>5.0000000000000001E-3</v>
      </c>
      <c r="QG50">
        <f t="shared" ca="1" si="293"/>
        <v>1048576</v>
      </c>
      <c r="QH50" t="e">
        <f t="shared" ca="1" si="294"/>
        <v>#N/A</v>
      </c>
      <c r="QI50" t="str">
        <f t="shared" ca="1" si="617"/>
        <v/>
      </c>
      <c r="QJ50" t="str">
        <f t="shared" ca="1" si="296"/>
        <v/>
      </c>
      <c r="QR50" s="52" t="b">
        <f t="shared" si="633"/>
        <v>0</v>
      </c>
      <c r="QS50" t="b">
        <f>ISNA(MATCH(QR50,QR$1:QR49,0))</f>
        <v>0</v>
      </c>
      <c r="QT50" t="e">
        <f t="shared" ca="1" si="297"/>
        <v>#N/A</v>
      </c>
      <c r="QU50" t="e">
        <f t="shared" ca="1" si="298"/>
        <v>#N/A</v>
      </c>
      <c r="QV50" t="b">
        <f t="shared" ca="1" si="299"/>
        <v>0</v>
      </c>
      <c r="QW50" t="str">
        <f t="shared" ca="1" si="300"/>
        <v>ÿ</v>
      </c>
      <c r="QX50">
        <f t="shared" ca="1" si="301"/>
        <v>0</v>
      </c>
      <c r="QY50">
        <f t="shared" ca="1" si="302"/>
        <v>0</v>
      </c>
      <c r="QZ50" s="54">
        <f t="shared" ca="1" si="303"/>
        <v>5.0000000000000001E-3</v>
      </c>
      <c r="RA50">
        <f t="shared" ca="1" si="304"/>
        <v>1048576</v>
      </c>
      <c r="RB50" t="e">
        <f t="shared" ca="1" si="305"/>
        <v>#N/A</v>
      </c>
      <c r="RC50" t="str">
        <f t="shared" ca="1" si="618"/>
        <v/>
      </c>
      <c r="RD50" t="str">
        <f t="shared" ca="1" si="307"/>
        <v/>
      </c>
      <c r="RL50" s="52" t="b">
        <f t="shared" si="634"/>
        <v>0</v>
      </c>
      <c r="RM50" t="b">
        <f>ISNA(MATCH(RL50,RL$1:RL49,0))</f>
        <v>0</v>
      </c>
      <c r="RN50" t="e">
        <f t="shared" ca="1" si="308"/>
        <v>#N/A</v>
      </c>
      <c r="RO50" t="e">
        <f t="shared" ca="1" si="309"/>
        <v>#N/A</v>
      </c>
      <c r="RP50" t="b">
        <f t="shared" ca="1" si="310"/>
        <v>0</v>
      </c>
      <c r="RQ50" t="str">
        <f t="shared" ca="1" si="311"/>
        <v>ÿ</v>
      </c>
      <c r="RR50">
        <f t="shared" ca="1" si="312"/>
        <v>0</v>
      </c>
      <c r="RS50">
        <f t="shared" ca="1" si="313"/>
        <v>0</v>
      </c>
      <c r="RT50" s="54">
        <f t="shared" ca="1" si="314"/>
        <v>5.0000000000000001E-3</v>
      </c>
      <c r="RU50">
        <f t="shared" ca="1" si="315"/>
        <v>1048576</v>
      </c>
      <c r="RV50" t="e">
        <f t="shared" ca="1" si="316"/>
        <v>#N/A</v>
      </c>
      <c r="RW50" t="str">
        <f t="shared" ca="1" si="619"/>
        <v/>
      </c>
      <c r="RX50" t="str">
        <f t="shared" ca="1" si="318"/>
        <v/>
      </c>
      <c r="SF50" s="52" t="b">
        <f t="shared" si="635"/>
        <v>0</v>
      </c>
      <c r="SG50" t="b">
        <f>ISNA(MATCH(SF50,SF$1:SF49,0))</f>
        <v>0</v>
      </c>
      <c r="SH50" t="e">
        <f t="shared" ca="1" si="319"/>
        <v>#N/A</v>
      </c>
      <c r="SI50" t="e">
        <f t="shared" ca="1" si="320"/>
        <v>#N/A</v>
      </c>
      <c r="SJ50" t="b">
        <f t="shared" ca="1" si="321"/>
        <v>0</v>
      </c>
      <c r="SK50" t="str">
        <f t="shared" ca="1" si="322"/>
        <v>ÿ</v>
      </c>
      <c r="SL50">
        <f t="shared" ca="1" si="323"/>
        <v>0</v>
      </c>
      <c r="SM50">
        <f t="shared" ca="1" si="324"/>
        <v>0</v>
      </c>
      <c r="SN50" s="54">
        <f t="shared" ca="1" si="325"/>
        <v>5.0000000000000001E-3</v>
      </c>
      <c r="SO50">
        <f t="shared" ca="1" si="326"/>
        <v>1048576</v>
      </c>
      <c r="SP50" t="e">
        <f t="shared" ca="1" si="327"/>
        <v>#N/A</v>
      </c>
      <c r="SQ50" t="str">
        <f t="shared" ca="1" si="620"/>
        <v/>
      </c>
      <c r="SR50" t="str">
        <f t="shared" ca="1" si="329"/>
        <v/>
      </c>
      <c r="SZ50" s="52" t="b">
        <f t="shared" si="636"/>
        <v>0</v>
      </c>
      <c r="TA50" t="b">
        <f>ISNA(MATCH(SZ50,SZ$1:SZ49,0))</f>
        <v>0</v>
      </c>
      <c r="TB50" t="e">
        <f t="shared" ca="1" si="330"/>
        <v>#N/A</v>
      </c>
      <c r="TC50" t="e">
        <f t="shared" ca="1" si="331"/>
        <v>#N/A</v>
      </c>
      <c r="TD50" t="b">
        <f t="shared" ca="1" si="332"/>
        <v>0</v>
      </c>
      <c r="TE50" t="str">
        <f t="shared" ca="1" si="333"/>
        <v>ÿ</v>
      </c>
      <c r="TF50">
        <f t="shared" ca="1" si="334"/>
        <v>0</v>
      </c>
      <c r="TG50">
        <f t="shared" ca="1" si="335"/>
        <v>0</v>
      </c>
      <c r="TH50" s="54">
        <f t="shared" ca="1" si="336"/>
        <v>5.0000000000000001E-3</v>
      </c>
      <c r="TI50">
        <f t="shared" ca="1" si="337"/>
        <v>1048576</v>
      </c>
      <c r="TJ50" t="e">
        <f t="shared" ca="1" si="338"/>
        <v>#N/A</v>
      </c>
      <c r="TK50" t="str">
        <f t="shared" ca="1" si="621"/>
        <v/>
      </c>
      <c r="TL50" t="str">
        <f t="shared" ca="1" si="340"/>
        <v/>
      </c>
      <c r="TT50" s="52" t="b">
        <f t="shared" si="637"/>
        <v>0</v>
      </c>
      <c r="TU50" t="b">
        <f>ISNA(MATCH(TT50,TT$1:TT49,0))</f>
        <v>0</v>
      </c>
      <c r="TV50" t="e">
        <f t="shared" ca="1" si="341"/>
        <v>#N/A</v>
      </c>
      <c r="TW50" t="e">
        <f t="shared" ca="1" si="342"/>
        <v>#N/A</v>
      </c>
      <c r="TX50" t="b">
        <f t="shared" ca="1" si="343"/>
        <v>0</v>
      </c>
      <c r="TY50" t="str">
        <f t="shared" ca="1" si="344"/>
        <v>ÿ</v>
      </c>
      <c r="TZ50">
        <f t="shared" ca="1" si="345"/>
        <v>0</v>
      </c>
      <c r="UA50">
        <f t="shared" ca="1" si="346"/>
        <v>0</v>
      </c>
      <c r="UB50" s="54">
        <f t="shared" ca="1" si="347"/>
        <v>5.0000000000000001E-3</v>
      </c>
      <c r="UC50">
        <f t="shared" ca="1" si="348"/>
        <v>1048576</v>
      </c>
      <c r="UD50" t="e">
        <f t="shared" ca="1" si="349"/>
        <v>#N/A</v>
      </c>
      <c r="UE50" t="str">
        <f t="shared" ca="1" si="622"/>
        <v/>
      </c>
      <c r="UF50" t="str">
        <f t="shared" ca="1" si="351"/>
        <v/>
      </c>
      <c r="UN50" s="52" t="b">
        <f t="shared" si="638"/>
        <v>0</v>
      </c>
      <c r="UO50" t="b">
        <f>ISNA(MATCH(UN50,UN$1:UN49,0))</f>
        <v>0</v>
      </c>
      <c r="UP50" t="e">
        <f t="shared" ca="1" si="352"/>
        <v>#N/A</v>
      </c>
      <c r="UQ50" t="e">
        <f t="shared" ca="1" si="353"/>
        <v>#N/A</v>
      </c>
      <c r="UR50" t="b">
        <f t="shared" ca="1" si="354"/>
        <v>0</v>
      </c>
      <c r="US50" t="str">
        <f t="shared" ca="1" si="355"/>
        <v>ÿ</v>
      </c>
      <c r="UT50">
        <f t="shared" ca="1" si="356"/>
        <v>0</v>
      </c>
      <c r="UU50">
        <f t="shared" ca="1" si="357"/>
        <v>0</v>
      </c>
      <c r="UV50" s="54">
        <f t="shared" ca="1" si="358"/>
        <v>5.0000000000000001E-3</v>
      </c>
      <c r="UW50">
        <f t="shared" ca="1" si="359"/>
        <v>1048576</v>
      </c>
      <c r="UX50" t="e">
        <f t="shared" ca="1" si="360"/>
        <v>#N/A</v>
      </c>
      <c r="UY50" t="str">
        <f t="shared" ca="1" si="623"/>
        <v/>
      </c>
      <c r="UZ50" t="str">
        <f t="shared" ca="1" si="362"/>
        <v/>
      </c>
      <c r="VH50" s="52" t="b">
        <f t="shared" si="639"/>
        <v>0</v>
      </c>
      <c r="VI50" t="b">
        <f>ISNA(MATCH(VH50,VH$1:VH49,0))</f>
        <v>0</v>
      </c>
      <c r="VJ50" t="e">
        <f t="shared" ca="1" si="363"/>
        <v>#N/A</v>
      </c>
      <c r="VK50" t="e">
        <f t="shared" ca="1" si="364"/>
        <v>#N/A</v>
      </c>
      <c r="VL50" t="b">
        <f t="shared" ca="1" si="365"/>
        <v>0</v>
      </c>
      <c r="VM50" t="str">
        <f t="shared" ca="1" si="366"/>
        <v>ÿ</v>
      </c>
      <c r="VN50">
        <f t="shared" ca="1" si="367"/>
        <v>0</v>
      </c>
      <c r="VO50">
        <f t="shared" ca="1" si="368"/>
        <v>0</v>
      </c>
      <c r="VP50" s="54">
        <f t="shared" ca="1" si="369"/>
        <v>5.0000000000000001E-3</v>
      </c>
      <c r="VQ50">
        <f t="shared" ca="1" si="370"/>
        <v>1048576</v>
      </c>
      <c r="VR50" t="e">
        <f t="shared" ca="1" si="371"/>
        <v>#N/A</v>
      </c>
      <c r="VS50" t="str">
        <f t="shared" ca="1" si="624"/>
        <v/>
      </c>
      <c r="VT50" t="str">
        <f t="shared" ca="1" si="373"/>
        <v/>
      </c>
      <c r="WB50" s="52" t="b">
        <f t="shared" si="640"/>
        <v>0</v>
      </c>
      <c r="WC50" t="b">
        <f>ISNA(MATCH(WB50,WB$1:WB49,0))</f>
        <v>0</v>
      </c>
      <c r="WD50" t="e">
        <f t="shared" ca="1" si="374"/>
        <v>#N/A</v>
      </c>
      <c r="WE50" t="e">
        <f t="shared" ca="1" si="375"/>
        <v>#N/A</v>
      </c>
      <c r="WF50" t="b">
        <f t="shared" ca="1" si="376"/>
        <v>0</v>
      </c>
      <c r="WG50" t="str">
        <f t="shared" ca="1" si="377"/>
        <v>ÿ</v>
      </c>
      <c r="WH50">
        <f t="shared" ca="1" si="378"/>
        <v>0</v>
      </c>
      <c r="WI50">
        <f t="shared" ca="1" si="379"/>
        <v>0</v>
      </c>
      <c r="WJ50" s="54">
        <f t="shared" ca="1" si="380"/>
        <v>5.0000000000000001E-3</v>
      </c>
      <c r="WK50">
        <f t="shared" ca="1" si="381"/>
        <v>1048576</v>
      </c>
      <c r="WL50" t="e">
        <f t="shared" ca="1" si="382"/>
        <v>#N/A</v>
      </c>
      <c r="WM50" t="str">
        <f t="shared" ca="1" si="625"/>
        <v/>
      </c>
      <c r="WN50" t="str">
        <f t="shared" ca="1" si="384"/>
        <v/>
      </c>
      <c r="WV50" s="52" t="b">
        <f t="shared" si="641"/>
        <v>0</v>
      </c>
      <c r="WW50" t="b">
        <f>ISNA(MATCH(WV50,WV$1:WV49,0))</f>
        <v>0</v>
      </c>
      <c r="WX50" t="e">
        <f t="shared" ca="1" si="385"/>
        <v>#N/A</v>
      </c>
      <c r="WY50" t="e">
        <f t="shared" ca="1" si="386"/>
        <v>#N/A</v>
      </c>
      <c r="WZ50" t="b">
        <f t="shared" ca="1" si="387"/>
        <v>0</v>
      </c>
      <c r="XA50" t="str">
        <f t="shared" ca="1" si="388"/>
        <v>ÿ</v>
      </c>
      <c r="XB50">
        <f t="shared" ca="1" si="389"/>
        <v>0</v>
      </c>
      <c r="XC50">
        <f t="shared" ca="1" si="390"/>
        <v>0</v>
      </c>
      <c r="XD50" s="54">
        <f t="shared" ca="1" si="391"/>
        <v>5.0000000000000001E-3</v>
      </c>
      <c r="XE50">
        <f t="shared" ca="1" si="392"/>
        <v>1048576</v>
      </c>
      <c r="XF50" t="e">
        <f t="shared" ca="1" si="393"/>
        <v>#N/A</v>
      </c>
      <c r="XG50" t="str">
        <f t="shared" ca="1" si="626"/>
        <v/>
      </c>
      <c r="XH50" t="str">
        <f t="shared" ca="1" si="169"/>
        <v/>
      </c>
    </row>
    <row r="51" spans="1:632" x14ac:dyDescent="0.3">
      <c r="A51">
        <f t="shared" ca="1" si="170"/>
        <v>41</v>
      </c>
      <c r="J51" s="6" t="str">
        <f>IF('Analyse Plan de Gamme'!$N51=0,N_D,'Analyse Plan de Gamme'!$N51)</f>
        <v xml:space="preserve"> ... </v>
      </c>
      <c r="K51" t="b">
        <f>ISNA(MATCH(J51,J$1:J50,0))</f>
        <v>0</v>
      </c>
      <c r="L51" t="e">
        <f t="shared" ca="1" si="416"/>
        <v>#N/A</v>
      </c>
      <c r="M51" t="e">
        <f t="shared" ca="1" si="417"/>
        <v>#N/A</v>
      </c>
      <c r="N51" t="b">
        <f t="shared" ca="1" si="418"/>
        <v>0</v>
      </c>
      <c r="O51" t="str">
        <f t="shared" ca="1" si="419"/>
        <v>ÿ</v>
      </c>
      <c r="P51">
        <f t="shared" ca="1" si="420"/>
        <v>1048576</v>
      </c>
      <c r="Q51" t="e">
        <f t="shared" ca="1" si="421"/>
        <v>#N/A</v>
      </c>
      <c r="R51" s="4" t="str">
        <f t="shared" ca="1" si="422"/>
        <v/>
      </c>
      <c r="T51" s="6" t="str">
        <f>IF('Analyse Plan de Gamme'!$P51=0,N_D,'Analyse Plan de Gamme'!$P51)</f>
        <v xml:space="preserve"> ... </v>
      </c>
      <c r="U51" t="b">
        <f>ISNA(MATCH(T51,T$1:T50,0))</f>
        <v>0</v>
      </c>
      <c r="V51" t="e">
        <f t="shared" ca="1" si="423"/>
        <v>#N/A</v>
      </c>
      <c r="W51" t="e">
        <f t="shared" ca="1" si="424"/>
        <v>#N/A</v>
      </c>
      <c r="X51" t="b">
        <f t="shared" ca="1" si="425"/>
        <v>0</v>
      </c>
      <c r="Y51" t="str">
        <f t="shared" ca="1" si="426"/>
        <v>ÿ</v>
      </c>
      <c r="Z51">
        <f t="shared" ca="1" si="427"/>
        <v>1048576</v>
      </c>
      <c r="AA51" t="e">
        <f t="shared" ca="1" si="428"/>
        <v>#N/A</v>
      </c>
      <c r="AB51" s="4" t="str">
        <f t="shared" ca="1" si="429"/>
        <v/>
      </c>
      <c r="AD51" s="6" t="str">
        <f>IF('Analyse Plan de Gamme'!$W51=0,N_D,'Analyse Plan de Gamme'!$W51)</f>
        <v xml:space="preserve"> ... </v>
      </c>
      <c r="AE51" t="b">
        <f>ISNA(MATCH(AD51,AD$1:AD50,0))</f>
        <v>0</v>
      </c>
      <c r="AF51" t="e">
        <f t="shared" ca="1" si="430"/>
        <v>#N/A</v>
      </c>
      <c r="AG51" t="e">
        <f t="shared" ca="1" si="431"/>
        <v>#N/A</v>
      </c>
      <c r="AH51" t="b">
        <f t="shared" ca="1" si="432"/>
        <v>0</v>
      </c>
      <c r="AI51" t="str">
        <f t="shared" ca="1" si="433"/>
        <v>ÿ</v>
      </c>
      <c r="AJ51">
        <f t="shared" ca="1" si="434"/>
        <v>1048576</v>
      </c>
      <c r="AK51" t="e">
        <f t="shared" ca="1" si="435"/>
        <v>#N/A</v>
      </c>
      <c r="AL51" s="4" t="str">
        <f t="shared" ca="1" si="436"/>
        <v/>
      </c>
      <c r="AN51" s="6" t="str">
        <f>IF('Analyse Plan de Gamme'!$AH51=0,N_D,'Analyse Plan de Gamme'!$AH51)</f>
        <v xml:space="preserve"> ... </v>
      </c>
      <c r="AO51" t="b">
        <f>ISNA(MATCH(AN51,AN$1:AN50,0))</f>
        <v>0</v>
      </c>
      <c r="AP51" t="e">
        <f t="shared" ca="1" si="437"/>
        <v>#N/A</v>
      </c>
      <c r="AQ51" t="e">
        <f t="shared" ca="1" si="438"/>
        <v>#N/A</v>
      </c>
      <c r="AR51" t="b">
        <f t="shared" ca="1" si="439"/>
        <v>0</v>
      </c>
      <c r="AS51" t="str">
        <f t="shared" ca="1" si="440"/>
        <v>ÿ</v>
      </c>
      <c r="AT51">
        <f t="shared" ca="1" si="441"/>
        <v>1048576</v>
      </c>
      <c r="AU51" t="e">
        <f t="shared" ca="1" si="442"/>
        <v>#N/A</v>
      </c>
      <c r="AV51" s="4" t="str">
        <f t="shared" ca="1" si="443"/>
        <v/>
      </c>
      <c r="AX51" s="6" t="str">
        <f>IF('Analyse Plan de Gamme'!$AT51=0,N_D,'Analyse Plan de Gamme'!$AT51)</f>
        <v xml:space="preserve"> ... </v>
      </c>
      <c r="AY51" t="b">
        <f>ISNA(MATCH(AX51,AX$1:AX50,0))</f>
        <v>0</v>
      </c>
      <c r="AZ51" t="e">
        <f t="shared" ca="1" si="444"/>
        <v>#N/A</v>
      </c>
      <c r="BA51" t="e">
        <f t="shared" ca="1" si="445"/>
        <v>#N/A</v>
      </c>
      <c r="BB51" t="b">
        <f t="shared" ca="1" si="446"/>
        <v>0</v>
      </c>
      <c r="BC51" t="str">
        <f t="shared" ca="1" si="447"/>
        <v>ÿ</v>
      </c>
      <c r="BD51">
        <f t="shared" ca="1" si="448"/>
        <v>1048576</v>
      </c>
      <c r="BE51" t="e">
        <f t="shared" ca="1" si="449"/>
        <v>#N/A</v>
      </c>
      <c r="BF51" s="4" t="str">
        <f t="shared" ca="1" si="450"/>
        <v/>
      </c>
      <c r="BH51" s="6" t="str">
        <f>IF('Analyse Plan de Gamme'!$BF51=0,N_D,'Analyse Plan de Gamme'!$BF51)</f>
        <v xml:space="preserve"> ... </v>
      </c>
      <c r="BI51" t="b">
        <f>ISNA(MATCH(BH51,BH$1:BH50,0))</f>
        <v>0</v>
      </c>
      <c r="BJ51" t="e">
        <f t="shared" ca="1" si="451"/>
        <v>#N/A</v>
      </c>
      <c r="BK51" t="e">
        <f t="shared" ca="1" si="452"/>
        <v>#N/A</v>
      </c>
      <c r="BL51" t="b">
        <f t="shared" ca="1" si="453"/>
        <v>0</v>
      </c>
      <c r="BM51" t="str">
        <f t="shared" ca="1" si="454"/>
        <v>ÿ</v>
      </c>
      <c r="BN51">
        <f t="shared" ca="1" si="455"/>
        <v>1048576</v>
      </c>
      <c r="BO51" t="e">
        <f t="shared" ca="1" si="456"/>
        <v>#N/A</v>
      </c>
      <c r="BP51" s="4" t="str">
        <f t="shared" ca="1" si="457"/>
        <v/>
      </c>
      <c r="BR51" s="6" t="str">
        <f>IF('Analyse Plan de Gamme'!$BG51=0,N_D,'Analyse Plan de Gamme'!$BG51)</f>
        <v xml:space="preserve"> ... </v>
      </c>
      <c r="BS51" t="b">
        <f>ISNA(MATCH(BR51,BR$1:BR50,0))</f>
        <v>0</v>
      </c>
      <c r="BT51" t="e">
        <f t="shared" ca="1" si="458"/>
        <v>#N/A</v>
      </c>
      <c r="BU51" t="e">
        <f t="shared" ca="1" si="459"/>
        <v>#N/A</v>
      </c>
      <c r="BV51" t="b">
        <f t="shared" ca="1" si="460"/>
        <v>0</v>
      </c>
      <c r="BW51" t="str">
        <f t="shared" ca="1" si="461"/>
        <v>ÿ</v>
      </c>
      <c r="BX51">
        <f t="shared" ca="1" si="462"/>
        <v>1048576</v>
      </c>
      <c r="BY51" t="e">
        <f t="shared" ca="1" si="463"/>
        <v>#N/A</v>
      </c>
      <c r="BZ51" s="4" t="str">
        <f t="shared" ca="1" si="464"/>
        <v/>
      </c>
      <c r="CB51" s="6" t="str">
        <f>IF('Analyse Plan de Gamme'!$BH51=0,N_D,'Analyse Plan de Gamme'!$BH51)</f>
        <v xml:space="preserve"> ... </v>
      </c>
      <c r="CC51" t="b">
        <f>ISNA(MATCH(CB51,CB$1:CB50,0))</f>
        <v>0</v>
      </c>
      <c r="CD51" t="e">
        <f t="shared" ca="1" si="465"/>
        <v>#N/A</v>
      </c>
      <c r="CE51" t="e">
        <f t="shared" ca="1" si="466"/>
        <v>#N/A</v>
      </c>
      <c r="CF51" t="b">
        <f t="shared" ca="1" si="467"/>
        <v>0</v>
      </c>
      <c r="CG51" t="str">
        <f t="shared" ca="1" si="468"/>
        <v>ÿ</v>
      </c>
      <c r="CH51">
        <f t="shared" ca="1" si="469"/>
        <v>1048576</v>
      </c>
      <c r="CI51" t="e">
        <f t="shared" ca="1" si="470"/>
        <v>#N/A</v>
      </c>
      <c r="CJ51" s="4" t="str">
        <f t="shared" ca="1" si="471"/>
        <v/>
      </c>
      <c r="CL51" s="6" t="str">
        <f>IF('Analyse Plan de Gamme'!$BJ51=0,N_D,'Analyse Plan de Gamme'!$BJ51)</f>
        <v xml:space="preserve"> ... </v>
      </c>
      <c r="CM51" t="b">
        <f>ISNA(MATCH(CL51,CL$1:CL50,0))</f>
        <v>0</v>
      </c>
      <c r="CN51" t="e">
        <f t="shared" ca="1" si="472"/>
        <v>#N/A</v>
      </c>
      <c r="CO51" t="e">
        <f t="shared" ca="1" si="473"/>
        <v>#N/A</v>
      </c>
      <c r="CP51" t="b">
        <f t="shared" ca="1" si="474"/>
        <v>0</v>
      </c>
      <c r="CQ51" t="str">
        <f t="shared" ca="1" si="475"/>
        <v>ÿ</v>
      </c>
      <c r="CR51">
        <f t="shared" ca="1" si="476"/>
        <v>1048576</v>
      </c>
      <c r="CS51" t="e">
        <f t="shared" ca="1" si="477"/>
        <v>#N/A</v>
      </c>
      <c r="CT51" s="4" t="str">
        <f t="shared" ca="1" si="478"/>
        <v/>
      </c>
      <c r="CV51" s="6" t="str">
        <f>IF('Analyse Plan de Gamme'!$BK51=0,N_D,'Analyse Plan de Gamme'!$BK51)</f>
        <v xml:space="preserve"> ... </v>
      </c>
      <c r="CW51" t="b">
        <f>ISNA(MATCH(CV51,CV$1:CV50,0))</f>
        <v>0</v>
      </c>
      <c r="CX51" t="e">
        <f t="shared" ca="1" si="479"/>
        <v>#N/A</v>
      </c>
      <c r="CY51" t="e">
        <f t="shared" ca="1" si="480"/>
        <v>#N/A</v>
      </c>
      <c r="CZ51" t="b">
        <f t="shared" ca="1" si="481"/>
        <v>0</v>
      </c>
      <c r="DA51" t="str">
        <f t="shared" ca="1" si="482"/>
        <v>ÿ</v>
      </c>
      <c r="DB51">
        <f t="shared" ca="1" si="483"/>
        <v>1048576</v>
      </c>
      <c r="DC51" t="e">
        <f t="shared" ca="1" si="484"/>
        <v>#N/A</v>
      </c>
      <c r="DD51" s="4" t="str">
        <f t="shared" ca="1" si="485"/>
        <v/>
      </c>
      <c r="DF51" s="6" t="str">
        <f>IF('Analyse Plan de Gamme'!$BL51=0,N_D,'Analyse Plan de Gamme'!$BL51)</f>
        <v xml:space="preserve"> ... </v>
      </c>
      <c r="DG51" t="b">
        <f>ISNA(MATCH(DF51,DF$1:DF50,0))</f>
        <v>0</v>
      </c>
      <c r="DH51" t="e">
        <f t="shared" ca="1" si="486"/>
        <v>#N/A</v>
      </c>
      <c r="DI51" t="e">
        <f t="shared" ca="1" si="487"/>
        <v>#N/A</v>
      </c>
      <c r="DJ51" t="b">
        <f t="shared" ca="1" si="488"/>
        <v>0</v>
      </c>
      <c r="DK51" t="str">
        <f t="shared" ca="1" si="489"/>
        <v>ÿ</v>
      </c>
      <c r="DL51">
        <f t="shared" ca="1" si="490"/>
        <v>1048576</v>
      </c>
      <c r="DM51" t="e">
        <f t="shared" ca="1" si="491"/>
        <v>#N/A</v>
      </c>
      <c r="DN51" s="4" t="str">
        <f t="shared" ca="1" si="492"/>
        <v/>
      </c>
      <c r="DP51" s="43">
        <f>'Analyse Plan de Gamme'!$BM51</f>
        <v>0</v>
      </c>
      <c r="DQ51" t="b">
        <f>ISNA(MATCH(DP51,DP$1:DP50,0))</f>
        <v>0</v>
      </c>
      <c r="DR51" t="e">
        <f t="shared" ca="1" si="493"/>
        <v>#N/A</v>
      </c>
      <c r="DS51" t="e">
        <f t="shared" ca="1" si="494"/>
        <v>#N/A</v>
      </c>
      <c r="DT51" t="b">
        <f t="shared" ca="1" si="495"/>
        <v>0</v>
      </c>
      <c r="DU51" t="str">
        <f t="shared" ca="1" si="496"/>
        <v>ÿ</v>
      </c>
      <c r="DV51">
        <f t="shared" ca="1" si="497"/>
        <v>1048576</v>
      </c>
      <c r="DW51" t="e">
        <f t="shared" ca="1" si="498"/>
        <v>#N/A</v>
      </c>
      <c r="DX51" s="4" t="str">
        <f t="shared" ca="1" si="499"/>
        <v/>
      </c>
      <c r="DZ51" s="6" t="str">
        <f>IF('Analyse Plan de Gamme'!$BO51=0,N_D,'Analyse Plan de Gamme'!$BO51)</f>
        <v xml:space="preserve"> ... </v>
      </c>
      <c r="EA51" t="b">
        <f>ISNA(MATCH(DZ51,DZ$1:DZ50,0))</f>
        <v>0</v>
      </c>
      <c r="EB51" t="e">
        <f t="shared" ca="1" si="500"/>
        <v>#N/A</v>
      </c>
      <c r="EC51" t="e">
        <f t="shared" ca="1" si="501"/>
        <v>#N/A</v>
      </c>
      <c r="ED51" t="b">
        <f t="shared" ca="1" si="502"/>
        <v>0</v>
      </c>
      <c r="EE51" t="str">
        <f t="shared" ca="1" si="503"/>
        <v>ÿ</v>
      </c>
      <c r="EF51">
        <f t="shared" ca="1" si="504"/>
        <v>1048576</v>
      </c>
      <c r="EG51" t="e">
        <f t="shared" ca="1" si="505"/>
        <v>#N/A</v>
      </c>
      <c r="EH51" s="4" t="str">
        <f t="shared" ca="1" si="506"/>
        <v/>
      </c>
      <c r="EJ51" s="6" t="str">
        <f>IF('Analyse Plan de Gamme'!$BP51=0,N_D,'Analyse Plan de Gamme'!$BP51)</f>
        <v xml:space="preserve"> ... </v>
      </c>
      <c r="EK51" t="b">
        <f>ISNA(MATCH(EJ51,EJ$1:EJ50,0))</f>
        <v>0</v>
      </c>
      <c r="EL51" t="e">
        <f t="shared" ca="1" si="507"/>
        <v>#N/A</v>
      </c>
      <c r="EM51" t="e">
        <f t="shared" ca="1" si="508"/>
        <v>#N/A</v>
      </c>
      <c r="EN51" t="b">
        <f t="shared" ca="1" si="509"/>
        <v>0</v>
      </c>
      <c r="EO51" t="str">
        <f t="shared" ca="1" si="510"/>
        <v>ÿ</v>
      </c>
      <c r="EP51">
        <f t="shared" ca="1" si="511"/>
        <v>1048576</v>
      </c>
      <c r="EQ51" t="e">
        <f t="shared" ca="1" si="512"/>
        <v>#N/A</v>
      </c>
      <c r="ER51" s="4" t="str">
        <f t="shared" ca="1" si="513"/>
        <v/>
      </c>
      <c r="ET51" s="6" t="str">
        <f>IF('Analyse Plan de Gamme'!$BQ51=0,N_D,'Analyse Plan de Gamme'!$BQ51)</f>
        <v xml:space="preserve"> ... </v>
      </c>
      <c r="EU51" t="b">
        <f>ISNA(MATCH(ET51,ET$1:ET50,0))</f>
        <v>0</v>
      </c>
      <c r="EV51" t="e">
        <f t="shared" ca="1" si="514"/>
        <v>#N/A</v>
      </c>
      <c r="EW51" t="e">
        <f t="shared" ca="1" si="515"/>
        <v>#N/A</v>
      </c>
      <c r="EX51" t="b">
        <f t="shared" ca="1" si="516"/>
        <v>0</v>
      </c>
      <c r="EY51" t="str">
        <f t="shared" ca="1" si="517"/>
        <v>ÿ</v>
      </c>
      <c r="EZ51">
        <f t="shared" ca="1" si="518"/>
        <v>1048576</v>
      </c>
      <c r="FA51" t="e">
        <f t="shared" ca="1" si="519"/>
        <v>#N/A</v>
      </c>
      <c r="FB51" s="4" t="str">
        <f t="shared" ca="1" si="520"/>
        <v/>
      </c>
      <c r="FD51" s="6" t="str">
        <f>IF('Analyse Plan de Gamme'!$BR51=0,N_D,'Analyse Plan de Gamme'!$BR51)</f>
        <v xml:space="preserve"> ... </v>
      </c>
      <c r="FE51" t="b">
        <f>ISNA(MATCH(FD51,FD$1:FD50,0))</f>
        <v>0</v>
      </c>
      <c r="FF51" t="e">
        <f t="shared" ca="1" si="521"/>
        <v>#N/A</v>
      </c>
      <c r="FG51" t="e">
        <f t="shared" ca="1" si="522"/>
        <v>#N/A</v>
      </c>
      <c r="FH51" t="b">
        <f t="shared" ca="1" si="523"/>
        <v>0</v>
      </c>
      <c r="FI51" t="str">
        <f t="shared" ca="1" si="524"/>
        <v>ÿ</v>
      </c>
      <c r="FJ51">
        <f t="shared" ca="1" si="525"/>
        <v>1048576</v>
      </c>
      <c r="FK51" t="e">
        <f t="shared" ca="1" si="526"/>
        <v>#N/A</v>
      </c>
      <c r="FL51" s="4" t="str">
        <f t="shared" ca="1" si="527"/>
        <v/>
      </c>
      <c r="FN51" s="6" t="str">
        <f>IF('Analyse Plan de Gamme'!$BT51=0,N_D,'Analyse Plan de Gamme'!$BT51)</f>
        <v xml:space="preserve"> ... </v>
      </c>
      <c r="FO51" t="b">
        <f>ISNA(MATCH(FN51,FN$1:FN50,0))</f>
        <v>0</v>
      </c>
      <c r="FP51" t="e">
        <f t="shared" ca="1" si="528"/>
        <v>#N/A</v>
      </c>
      <c r="FQ51" t="e">
        <f t="shared" ca="1" si="529"/>
        <v>#N/A</v>
      </c>
      <c r="FR51" t="b">
        <f t="shared" ca="1" si="530"/>
        <v>0</v>
      </c>
      <c r="FS51" t="str">
        <f t="shared" ca="1" si="531"/>
        <v>ÿ</v>
      </c>
      <c r="FT51">
        <f t="shared" ca="1" si="532"/>
        <v>1048576</v>
      </c>
      <c r="FU51" t="e">
        <f t="shared" ca="1" si="533"/>
        <v>#N/A</v>
      </c>
      <c r="FV51" s="4" t="str">
        <f t="shared" ca="1" si="534"/>
        <v/>
      </c>
      <c r="FX51" s="6" t="str">
        <f>IF('Analyse Plan de Gamme'!$BU51=0,N_D,'Analyse Plan de Gamme'!$BU51)</f>
        <v xml:space="preserve"> ... </v>
      </c>
      <c r="FY51" t="b">
        <f>ISNA(MATCH(FX51,FX$1:FX50,0))</f>
        <v>0</v>
      </c>
      <c r="FZ51" t="e">
        <f t="shared" ca="1" si="535"/>
        <v>#N/A</v>
      </c>
      <c r="GA51" t="e">
        <f t="shared" ca="1" si="536"/>
        <v>#N/A</v>
      </c>
      <c r="GB51" t="b">
        <f t="shared" ca="1" si="537"/>
        <v>0</v>
      </c>
      <c r="GC51" t="str">
        <f t="shared" ca="1" si="538"/>
        <v>ÿ</v>
      </c>
      <c r="GD51">
        <f t="shared" ca="1" si="539"/>
        <v>1048576</v>
      </c>
      <c r="GE51" t="e">
        <f t="shared" ca="1" si="540"/>
        <v>#N/A</v>
      </c>
      <c r="GF51" s="4" t="str">
        <f t="shared" ca="1" si="541"/>
        <v/>
      </c>
      <c r="GH51" s="6" t="str">
        <f>IF('Analyse Plan de Gamme'!$BW51=0,N_D,'Analyse Plan de Gamme'!$BW51)</f>
        <v xml:space="preserve"> ... </v>
      </c>
      <c r="GI51" t="b">
        <f>ISNA(MATCH(GH51,GH$1:GH50,0))</f>
        <v>0</v>
      </c>
      <c r="GJ51" t="e">
        <f t="shared" ca="1" si="542"/>
        <v>#N/A</v>
      </c>
      <c r="GK51" t="e">
        <f t="shared" ca="1" si="543"/>
        <v>#N/A</v>
      </c>
      <c r="GL51" t="b">
        <f t="shared" ca="1" si="544"/>
        <v>0</v>
      </c>
      <c r="GM51" t="str">
        <f t="shared" ca="1" si="545"/>
        <v>ÿ</v>
      </c>
      <c r="GN51">
        <f t="shared" ca="1" si="546"/>
        <v>1048576</v>
      </c>
      <c r="GO51" t="e">
        <f t="shared" ca="1" si="547"/>
        <v>#N/A</v>
      </c>
      <c r="GP51" s="4" t="str">
        <f t="shared" ca="1" si="548"/>
        <v/>
      </c>
      <c r="GR51" s="6" t="str">
        <f>IF('Analyse Plan de Gamme'!$BX51=0,N_D,'Analyse Plan de Gamme'!$BX51)</f>
        <v xml:space="preserve"> ... </v>
      </c>
      <c r="GS51" t="b">
        <f>ISNA(MATCH(GR51,GR$1:GR50,0))</f>
        <v>0</v>
      </c>
      <c r="GT51" t="e">
        <f t="shared" ca="1" si="549"/>
        <v>#N/A</v>
      </c>
      <c r="GU51" t="e">
        <f t="shared" ca="1" si="550"/>
        <v>#N/A</v>
      </c>
      <c r="GV51" t="b">
        <f t="shared" ca="1" si="551"/>
        <v>0</v>
      </c>
      <c r="GW51" t="str">
        <f t="shared" ca="1" si="552"/>
        <v>ÿ</v>
      </c>
      <c r="GX51">
        <f t="shared" ca="1" si="553"/>
        <v>1048576</v>
      </c>
      <c r="GY51" t="e">
        <f t="shared" ca="1" si="554"/>
        <v>#N/A</v>
      </c>
      <c r="GZ51" s="4" t="str">
        <f t="shared" ca="1" si="555"/>
        <v/>
      </c>
      <c r="HG51" s="44">
        <f>'Analyse Plan de Gamme'!$K51</f>
        <v>0</v>
      </c>
      <c r="HH51" s="44">
        <f>'Analyse Plan de Gamme'!$L51</f>
        <v>0</v>
      </c>
      <c r="HI51" s="50">
        <f t="shared" si="395"/>
        <v>2.0500000000000007</v>
      </c>
      <c r="HK51" t="b">
        <f>ABS('Analyse Plan de Gamme'!$C51)&gt;1</f>
        <v>0</v>
      </c>
      <c r="HL51" s="43">
        <f t="shared" ca="1" si="192"/>
        <v>5.1000000000000004E-3</v>
      </c>
      <c r="HM51" t="b">
        <f ca="1">AND(ISNA(MATCH(HL51,HL$1:HL50,0)),HL51&gt;1,$HK51)</f>
        <v>0</v>
      </c>
      <c r="HN51" t="e">
        <f t="shared" ca="1" si="556"/>
        <v>#N/A</v>
      </c>
      <c r="HO51" t="e">
        <f t="shared" ca="1" si="557"/>
        <v>#N/A</v>
      </c>
      <c r="HP51" t="b">
        <f t="shared" ca="1" si="558"/>
        <v>0</v>
      </c>
      <c r="HQ51" t="str">
        <f t="shared" ca="1" si="559"/>
        <v>ÿ</v>
      </c>
      <c r="HR51">
        <f t="shared" ca="1" si="560"/>
        <v>1048576</v>
      </c>
      <c r="HS51" t="e">
        <f t="shared" ca="1" si="561"/>
        <v>#N/A</v>
      </c>
      <c r="HT51" s="4" t="str">
        <f t="shared" ca="1" si="562"/>
        <v/>
      </c>
      <c r="HU51">
        <f ca="1">SUM($HT$10:$HT51)</f>
        <v>3926000.0154999997</v>
      </c>
      <c r="HV51" s="45">
        <f t="shared" ca="1" si="196"/>
        <v>1</v>
      </c>
      <c r="HW51" t="b">
        <f t="shared" ca="1" si="396"/>
        <v>0</v>
      </c>
      <c r="HX51" t="b">
        <f t="shared" ca="1" si="197"/>
        <v>0</v>
      </c>
      <c r="ID51" s="60" t="b">
        <f>IF($HK51,'Analyse Plan de Gamme'!$K51)</f>
        <v>0</v>
      </c>
      <c r="IE51" t="b">
        <f>IF($HK51,'Analyse Plan de Gamme'!$L51)</f>
        <v>0</v>
      </c>
      <c r="IF51" s="52" t="b">
        <f t="shared" si="563"/>
        <v>0</v>
      </c>
      <c r="IG51" t="b">
        <f>ISNA(MATCH(IF51,IF$1:IF50,0))</f>
        <v>0</v>
      </c>
      <c r="IH51" t="e">
        <f t="shared" ca="1" si="564"/>
        <v>#N/A</v>
      </c>
      <c r="II51" t="e">
        <f t="shared" ca="1" si="565"/>
        <v>#N/A</v>
      </c>
      <c r="IJ51" t="b">
        <f t="shared" ca="1" si="566"/>
        <v>0</v>
      </c>
      <c r="IK51" t="str">
        <f t="shared" ca="1" si="567"/>
        <v>ÿ</v>
      </c>
      <c r="IL51">
        <f t="shared" ca="1" si="568"/>
        <v>0</v>
      </c>
      <c r="IM51">
        <f t="shared" ca="1" si="569"/>
        <v>0</v>
      </c>
      <c r="IN51" s="54">
        <f t="shared" ca="1" si="570"/>
        <v>5.1000000000000004E-3</v>
      </c>
      <c r="IO51">
        <f t="shared" ca="1" si="571"/>
        <v>1048576</v>
      </c>
      <c r="IP51" t="e">
        <f t="shared" ca="1" si="572"/>
        <v>#N/A</v>
      </c>
      <c r="IQ51" t="str">
        <f t="shared" ca="1" si="573"/>
        <v/>
      </c>
      <c r="IR51" t="str">
        <f t="shared" ca="1" si="574"/>
        <v/>
      </c>
      <c r="IZ51" s="52" t="b">
        <f t="shared" si="575"/>
        <v>0</v>
      </c>
      <c r="JA51" t="b">
        <f>ISNA(MATCH(IZ51,IZ$1:IZ50,0))</f>
        <v>0</v>
      </c>
      <c r="JB51" t="e">
        <f t="shared" ca="1" si="576"/>
        <v>#N/A</v>
      </c>
      <c r="JC51" t="e">
        <f t="shared" ca="1" si="577"/>
        <v>#N/A</v>
      </c>
      <c r="JD51" t="b">
        <f t="shared" ca="1" si="578"/>
        <v>0</v>
      </c>
      <c r="JE51" t="str">
        <f t="shared" ca="1" si="579"/>
        <v>ÿ</v>
      </c>
      <c r="JF51">
        <f t="shared" ca="1" si="580"/>
        <v>0</v>
      </c>
      <c r="JG51">
        <f t="shared" ca="1" si="581"/>
        <v>0</v>
      </c>
      <c r="JH51" s="54">
        <f t="shared" ca="1" si="582"/>
        <v>5.1000000000000004E-3</v>
      </c>
      <c r="JI51">
        <f t="shared" ca="1" si="583"/>
        <v>1048576</v>
      </c>
      <c r="JJ51" t="e">
        <f t="shared" ca="1" si="584"/>
        <v>#N/A</v>
      </c>
      <c r="JK51" t="str">
        <f t="shared" ca="1" si="585"/>
        <v/>
      </c>
      <c r="JL51" t="str">
        <f t="shared" ca="1" si="586"/>
        <v/>
      </c>
      <c r="JT51" s="52" t="b">
        <f t="shared" si="587"/>
        <v>0</v>
      </c>
      <c r="JU51" t="b">
        <f>ISNA(MATCH(JT51,JT$1:JT50,0))</f>
        <v>0</v>
      </c>
      <c r="JV51" t="e">
        <f t="shared" ca="1" si="588"/>
        <v>#N/A</v>
      </c>
      <c r="JW51" t="e">
        <f t="shared" ca="1" si="589"/>
        <v>#N/A</v>
      </c>
      <c r="JX51" t="b">
        <f t="shared" ca="1" si="590"/>
        <v>0</v>
      </c>
      <c r="JY51" t="str">
        <f t="shared" ca="1" si="591"/>
        <v>ÿ</v>
      </c>
      <c r="JZ51">
        <f t="shared" ca="1" si="592"/>
        <v>0</v>
      </c>
      <c r="KA51">
        <f t="shared" ca="1" si="593"/>
        <v>0</v>
      </c>
      <c r="KB51" s="54">
        <f t="shared" ca="1" si="594"/>
        <v>5.1000000000000004E-3</v>
      </c>
      <c r="KC51">
        <f t="shared" ca="1" si="595"/>
        <v>1048576</v>
      </c>
      <c r="KD51" t="e">
        <f t="shared" ca="1" si="596"/>
        <v>#N/A</v>
      </c>
      <c r="KE51" t="str">
        <f t="shared" ca="1" si="597"/>
        <v/>
      </c>
      <c r="KF51" t="str">
        <f t="shared" ca="1" si="598"/>
        <v/>
      </c>
      <c r="KN51" s="52" t="b">
        <f t="shared" si="599"/>
        <v>0</v>
      </c>
      <c r="KO51" t="b">
        <f>ISNA(MATCH(KN51,KN$1:KN50,0))</f>
        <v>0</v>
      </c>
      <c r="KP51" t="e">
        <f t="shared" ca="1" si="600"/>
        <v>#N/A</v>
      </c>
      <c r="KQ51" t="e">
        <f t="shared" ca="1" si="601"/>
        <v>#N/A</v>
      </c>
      <c r="KR51" t="b">
        <f t="shared" ca="1" si="602"/>
        <v>0</v>
      </c>
      <c r="KS51" t="str">
        <f t="shared" ca="1" si="603"/>
        <v>ÿ</v>
      </c>
      <c r="KT51">
        <f t="shared" ca="1" si="604"/>
        <v>0</v>
      </c>
      <c r="KU51">
        <f t="shared" ca="1" si="605"/>
        <v>0</v>
      </c>
      <c r="KV51" s="54">
        <f t="shared" ca="1" si="606"/>
        <v>5.1000000000000004E-3</v>
      </c>
      <c r="KW51">
        <f t="shared" ca="1" si="607"/>
        <v>1048576</v>
      </c>
      <c r="KX51" t="e">
        <f t="shared" ca="1" si="608"/>
        <v>#N/A</v>
      </c>
      <c r="KY51" t="str">
        <f t="shared" ca="1" si="609"/>
        <v/>
      </c>
      <c r="KZ51" t="str">
        <f t="shared" ca="1" si="610"/>
        <v/>
      </c>
      <c r="LH51" s="52" t="b">
        <f t="shared" si="219"/>
        <v>0</v>
      </c>
      <c r="LI51" t="b">
        <f>ISNA(MATCH(LH51,LH$1:LH50,0))</f>
        <v>0</v>
      </c>
      <c r="LJ51" t="e">
        <f t="shared" ca="1" si="220"/>
        <v>#N/A</v>
      </c>
      <c r="LK51" t="e">
        <f t="shared" ca="1" si="221"/>
        <v>#N/A</v>
      </c>
      <c r="LL51" t="b">
        <f t="shared" ca="1" si="222"/>
        <v>0</v>
      </c>
      <c r="LM51" t="str">
        <f t="shared" ca="1" si="223"/>
        <v>ÿ</v>
      </c>
      <c r="LN51">
        <f t="shared" ca="1" si="224"/>
        <v>0</v>
      </c>
      <c r="LO51">
        <f t="shared" ca="1" si="225"/>
        <v>0</v>
      </c>
      <c r="LP51" s="54">
        <f t="shared" ca="1" si="226"/>
        <v>5.1000000000000004E-3</v>
      </c>
      <c r="LQ51">
        <f t="shared" ca="1" si="227"/>
        <v>1048576</v>
      </c>
      <c r="LR51" t="e">
        <f t="shared" ca="1" si="228"/>
        <v>#N/A</v>
      </c>
      <c r="LS51" t="str">
        <f t="shared" ca="1" si="611"/>
        <v/>
      </c>
      <c r="LT51" t="str">
        <f t="shared" ca="1" si="230"/>
        <v/>
      </c>
      <c r="MB51" s="52" t="b">
        <f t="shared" si="627"/>
        <v>0</v>
      </c>
      <c r="MC51" t="b">
        <f>ISNA(MATCH(MB51,MB$1:MB50,0))</f>
        <v>0</v>
      </c>
      <c r="MD51" t="e">
        <f t="shared" ca="1" si="231"/>
        <v>#N/A</v>
      </c>
      <c r="ME51" t="e">
        <f t="shared" ca="1" si="232"/>
        <v>#N/A</v>
      </c>
      <c r="MF51" t="b">
        <f t="shared" ca="1" si="233"/>
        <v>0</v>
      </c>
      <c r="MG51" t="str">
        <f t="shared" ca="1" si="234"/>
        <v>ÿ</v>
      </c>
      <c r="MH51">
        <f t="shared" ca="1" si="235"/>
        <v>0</v>
      </c>
      <c r="MI51">
        <f t="shared" ca="1" si="236"/>
        <v>0</v>
      </c>
      <c r="MJ51" s="54">
        <f t="shared" ca="1" si="237"/>
        <v>5.1000000000000004E-3</v>
      </c>
      <c r="MK51">
        <f t="shared" ca="1" si="238"/>
        <v>1048576</v>
      </c>
      <c r="ML51" t="e">
        <f t="shared" ca="1" si="239"/>
        <v>#N/A</v>
      </c>
      <c r="MM51" t="str">
        <f t="shared" ca="1" si="612"/>
        <v/>
      </c>
      <c r="MN51" t="str">
        <f t="shared" ca="1" si="241"/>
        <v/>
      </c>
      <c r="MV51" s="52" t="b">
        <f t="shared" si="628"/>
        <v>0</v>
      </c>
      <c r="MW51" t="b">
        <f>ISNA(MATCH(MV51,MV$1:MV50,0))</f>
        <v>0</v>
      </c>
      <c r="MX51" t="e">
        <f t="shared" ca="1" si="242"/>
        <v>#N/A</v>
      </c>
      <c r="MY51" t="e">
        <f t="shared" ca="1" si="243"/>
        <v>#N/A</v>
      </c>
      <c r="MZ51" t="b">
        <f t="shared" ca="1" si="244"/>
        <v>0</v>
      </c>
      <c r="NA51" t="str">
        <f t="shared" ca="1" si="245"/>
        <v>ÿ</v>
      </c>
      <c r="NB51">
        <f t="shared" ca="1" si="246"/>
        <v>0</v>
      </c>
      <c r="NC51">
        <f t="shared" ca="1" si="247"/>
        <v>0</v>
      </c>
      <c r="ND51" s="54">
        <f t="shared" ca="1" si="248"/>
        <v>5.1000000000000004E-3</v>
      </c>
      <c r="NE51">
        <f t="shared" ca="1" si="249"/>
        <v>1048576</v>
      </c>
      <c r="NF51" t="e">
        <f t="shared" ca="1" si="250"/>
        <v>#N/A</v>
      </c>
      <c r="NG51" t="str">
        <f t="shared" ca="1" si="613"/>
        <v/>
      </c>
      <c r="NH51" t="str">
        <f t="shared" ca="1" si="252"/>
        <v/>
      </c>
      <c r="NP51" s="52" t="b">
        <f t="shared" si="629"/>
        <v>0</v>
      </c>
      <c r="NQ51" t="b">
        <f>ISNA(MATCH(NP51,NP$1:NP50,0))</f>
        <v>0</v>
      </c>
      <c r="NR51" t="e">
        <f t="shared" ca="1" si="253"/>
        <v>#N/A</v>
      </c>
      <c r="NS51" t="e">
        <f t="shared" ca="1" si="254"/>
        <v>#N/A</v>
      </c>
      <c r="NT51" t="b">
        <f t="shared" ca="1" si="255"/>
        <v>0</v>
      </c>
      <c r="NU51" t="str">
        <f t="shared" ca="1" si="256"/>
        <v>ÿ</v>
      </c>
      <c r="NV51">
        <f t="shared" ca="1" si="257"/>
        <v>0</v>
      </c>
      <c r="NW51">
        <f t="shared" ca="1" si="258"/>
        <v>0</v>
      </c>
      <c r="NX51" s="54">
        <f t="shared" ca="1" si="259"/>
        <v>5.1000000000000004E-3</v>
      </c>
      <c r="NY51">
        <f t="shared" ca="1" si="260"/>
        <v>1048576</v>
      </c>
      <c r="NZ51" t="e">
        <f t="shared" ca="1" si="261"/>
        <v>#N/A</v>
      </c>
      <c r="OA51" t="str">
        <f t="shared" ca="1" si="614"/>
        <v/>
      </c>
      <c r="OB51" t="str">
        <f t="shared" ca="1" si="263"/>
        <v/>
      </c>
      <c r="OJ51" s="52" t="b">
        <f t="shared" si="630"/>
        <v>0</v>
      </c>
      <c r="OK51" t="b">
        <f>ISNA(MATCH(OJ51,OJ$1:OJ50,0))</f>
        <v>0</v>
      </c>
      <c r="OL51" t="e">
        <f t="shared" ca="1" si="264"/>
        <v>#N/A</v>
      </c>
      <c r="OM51" t="e">
        <f t="shared" ca="1" si="265"/>
        <v>#N/A</v>
      </c>
      <c r="ON51" t="b">
        <f t="shared" ca="1" si="266"/>
        <v>0</v>
      </c>
      <c r="OO51" t="str">
        <f t="shared" ca="1" si="267"/>
        <v>ÿ</v>
      </c>
      <c r="OP51">
        <f t="shared" ca="1" si="268"/>
        <v>0</v>
      </c>
      <c r="OQ51">
        <f t="shared" ca="1" si="269"/>
        <v>0</v>
      </c>
      <c r="OR51" s="54">
        <f t="shared" ca="1" si="270"/>
        <v>5.1000000000000004E-3</v>
      </c>
      <c r="OS51">
        <f t="shared" ca="1" si="271"/>
        <v>1048576</v>
      </c>
      <c r="OT51" t="e">
        <f t="shared" ca="1" si="272"/>
        <v>#N/A</v>
      </c>
      <c r="OU51" t="str">
        <f t="shared" ca="1" si="615"/>
        <v/>
      </c>
      <c r="OV51" t="str">
        <f t="shared" ca="1" si="274"/>
        <v/>
      </c>
      <c r="PD51" s="52" t="b">
        <f t="shared" si="631"/>
        <v>0</v>
      </c>
      <c r="PE51" t="b">
        <f>ISNA(MATCH(PD51,PD$1:PD50,0))</f>
        <v>0</v>
      </c>
      <c r="PF51" t="e">
        <f t="shared" ca="1" si="275"/>
        <v>#N/A</v>
      </c>
      <c r="PG51" t="e">
        <f t="shared" ca="1" si="276"/>
        <v>#N/A</v>
      </c>
      <c r="PH51" t="b">
        <f t="shared" ca="1" si="277"/>
        <v>0</v>
      </c>
      <c r="PI51" t="str">
        <f t="shared" ca="1" si="278"/>
        <v>ÿ</v>
      </c>
      <c r="PJ51">
        <f t="shared" ca="1" si="279"/>
        <v>0</v>
      </c>
      <c r="PK51">
        <f t="shared" ca="1" si="280"/>
        <v>0</v>
      </c>
      <c r="PL51" s="54">
        <f t="shared" ca="1" si="281"/>
        <v>5.1000000000000004E-3</v>
      </c>
      <c r="PM51">
        <f t="shared" ca="1" si="282"/>
        <v>1048576</v>
      </c>
      <c r="PN51" t="e">
        <f t="shared" ca="1" si="283"/>
        <v>#N/A</v>
      </c>
      <c r="PO51" t="str">
        <f t="shared" ca="1" si="616"/>
        <v/>
      </c>
      <c r="PP51" t="str">
        <f t="shared" ca="1" si="285"/>
        <v/>
      </c>
      <c r="PX51" s="52" t="b">
        <f t="shared" si="632"/>
        <v>0</v>
      </c>
      <c r="PY51" t="b">
        <f>ISNA(MATCH(PX51,PX$1:PX50,0))</f>
        <v>0</v>
      </c>
      <c r="PZ51" t="e">
        <f t="shared" ca="1" si="286"/>
        <v>#N/A</v>
      </c>
      <c r="QA51" t="e">
        <f t="shared" ca="1" si="287"/>
        <v>#N/A</v>
      </c>
      <c r="QB51" t="b">
        <f t="shared" ca="1" si="288"/>
        <v>0</v>
      </c>
      <c r="QC51" t="str">
        <f t="shared" ca="1" si="289"/>
        <v>ÿ</v>
      </c>
      <c r="QD51">
        <f t="shared" ca="1" si="290"/>
        <v>0</v>
      </c>
      <c r="QE51">
        <f t="shared" ca="1" si="291"/>
        <v>0</v>
      </c>
      <c r="QF51" s="54">
        <f t="shared" ca="1" si="292"/>
        <v>5.1000000000000004E-3</v>
      </c>
      <c r="QG51">
        <f t="shared" ca="1" si="293"/>
        <v>1048576</v>
      </c>
      <c r="QH51" t="e">
        <f t="shared" ca="1" si="294"/>
        <v>#N/A</v>
      </c>
      <c r="QI51" t="str">
        <f t="shared" ca="1" si="617"/>
        <v/>
      </c>
      <c r="QJ51" t="str">
        <f t="shared" ca="1" si="296"/>
        <v/>
      </c>
      <c r="QR51" s="52" t="b">
        <f t="shared" si="633"/>
        <v>0</v>
      </c>
      <c r="QS51" t="b">
        <f>ISNA(MATCH(QR51,QR$1:QR50,0))</f>
        <v>0</v>
      </c>
      <c r="QT51" t="e">
        <f t="shared" ca="1" si="297"/>
        <v>#N/A</v>
      </c>
      <c r="QU51" t="e">
        <f t="shared" ca="1" si="298"/>
        <v>#N/A</v>
      </c>
      <c r="QV51" t="b">
        <f t="shared" ca="1" si="299"/>
        <v>0</v>
      </c>
      <c r="QW51" t="str">
        <f t="shared" ca="1" si="300"/>
        <v>ÿ</v>
      </c>
      <c r="QX51">
        <f t="shared" ca="1" si="301"/>
        <v>0</v>
      </c>
      <c r="QY51">
        <f t="shared" ca="1" si="302"/>
        <v>0</v>
      </c>
      <c r="QZ51" s="54">
        <f t="shared" ca="1" si="303"/>
        <v>5.1000000000000004E-3</v>
      </c>
      <c r="RA51">
        <f t="shared" ca="1" si="304"/>
        <v>1048576</v>
      </c>
      <c r="RB51" t="e">
        <f t="shared" ca="1" si="305"/>
        <v>#N/A</v>
      </c>
      <c r="RC51" t="str">
        <f t="shared" ca="1" si="618"/>
        <v/>
      </c>
      <c r="RD51" t="str">
        <f t="shared" ca="1" si="307"/>
        <v/>
      </c>
      <c r="RL51" s="52" t="b">
        <f t="shared" si="634"/>
        <v>0</v>
      </c>
      <c r="RM51" t="b">
        <f>ISNA(MATCH(RL51,RL$1:RL50,0))</f>
        <v>0</v>
      </c>
      <c r="RN51" t="e">
        <f t="shared" ca="1" si="308"/>
        <v>#N/A</v>
      </c>
      <c r="RO51" t="e">
        <f t="shared" ca="1" si="309"/>
        <v>#N/A</v>
      </c>
      <c r="RP51" t="b">
        <f t="shared" ca="1" si="310"/>
        <v>0</v>
      </c>
      <c r="RQ51" t="str">
        <f t="shared" ca="1" si="311"/>
        <v>ÿ</v>
      </c>
      <c r="RR51">
        <f t="shared" ca="1" si="312"/>
        <v>0</v>
      </c>
      <c r="RS51">
        <f t="shared" ca="1" si="313"/>
        <v>0</v>
      </c>
      <c r="RT51" s="54">
        <f t="shared" ca="1" si="314"/>
        <v>5.1000000000000004E-3</v>
      </c>
      <c r="RU51">
        <f t="shared" ca="1" si="315"/>
        <v>1048576</v>
      </c>
      <c r="RV51" t="e">
        <f t="shared" ca="1" si="316"/>
        <v>#N/A</v>
      </c>
      <c r="RW51" t="str">
        <f t="shared" ca="1" si="619"/>
        <v/>
      </c>
      <c r="RX51" t="str">
        <f t="shared" ca="1" si="318"/>
        <v/>
      </c>
      <c r="SF51" s="52" t="b">
        <f t="shared" si="635"/>
        <v>0</v>
      </c>
      <c r="SG51" t="b">
        <f>ISNA(MATCH(SF51,SF$1:SF50,0))</f>
        <v>0</v>
      </c>
      <c r="SH51" t="e">
        <f t="shared" ca="1" si="319"/>
        <v>#N/A</v>
      </c>
      <c r="SI51" t="e">
        <f t="shared" ca="1" si="320"/>
        <v>#N/A</v>
      </c>
      <c r="SJ51" t="b">
        <f t="shared" ca="1" si="321"/>
        <v>0</v>
      </c>
      <c r="SK51" t="str">
        <f t="shared" ca="1" si="322"/>
        <v>ÿ</v>
      </c>
      <c r="SL51">
        <f t="shared" ca="1" si="323"/>
        <v>0</v>
      </c>
      <c r="SM51">
        <f t="shared" ca="1" si="324"/>
        <v>0</v>
      </c>
      <c r="SN51" s="54">
        <f t="shared" ca="1" si="325"/>
        <v>5.1000000000000004E-3</v>
      </c>
      <c r="SO51">
        <f t="shared" ca="1" si="326"/>
        <v>1048576</v>
      </c>
      <c r="SP51" t="e">
        <f t="shared" ca="1" si="327"/>
        <v>#N/A</v>
      </c>
      <c r="SQ51" t="str">
        <f t="shared" ca="1" si="620"/>
        <v/>
      </c>
      <c r="SR51" t="str">
        <f t="shared" ca="1" si="329"/>
        <v/>
      </c>
      <c r="SZ51" s="52" t="b">
        <f t="shared" si="636"/>
        <v>0</v>
      </c>
      <c r="TA51" t="b">
        <f>ISNA(MATCH(SZ51,SZ$1:SZ50,0))</f>
        <v>0</v>
      </c>
      <c r="TB51" t="e">
        <f t="shared" ca="1" si="330"/>
        <v>#N/A</v>
      </c>
      <c r="TC51" t="e">
        <f t="shared" ca="1" si="331"/>
        <v>#N/A</v>
      </c>
      <c r="TD51" t="b">
        <f t="shared" ca="1" si="332"/>
        <v>0</v>
      </c>
      <c r="TE51" t="str">
        <f t="shared" ca="1" si="333"/>
        <v>ÿ</v>
      </c>
      <c r="TF51">
        <f t="shared" ca="1" si="334"/>
        <v>0</v>
      </c>
      <c r="TG51">
        <f t="shared" ca="1" si="335"/>
        <v>0</v>
      </c>
      <c r="TH51" s="54">
        <f t="shared" ca="1" si="336"/>
        <v>5.1000000000000004E-3</v>
      </c>
      <c r="TI51">
        <f t="shared" ca="1" si="337"/>
        <v>1048576</v>
      </c>
      <c r="TJ51" t="e">
        <f t="shared" ca="1" si="338"/>
        <v>#N/A</v>
      </c>
      <c r="TK51" t="str">
        <f t="shared" ca="1" si="621"/>
        <v/>
      </c>
      <c r="TL51" t="str">
        <f t="shared" ca="1" si="340"/>
        <v/>
      </c>
      <c r="TT51" s="52" t="b">
        <f t="shared" si="637"/>
        <v>0</v>
      </c>
      <c r="TU51" t="b">
        <f>ISNA(MATCH(TT51,TT$1:TT50,0))</f>
        <v>0</v>
      </c>
      <c r="TV51" t="e">
        <f t="shared" ca="1" si="341"/>
        <v>#N/A</v>
      </c>
      <c r="TW51" t="e">
        <f t="shared" ca="1" si="342"/>
        <v>#N/A</v>
      </c>
      <c r="TX51" t="b">
        <f t="shared" ca="1" si="343"/>
        <v>0</v>
      </c>
      <c r="TY51" t="str">
        <f t="shared" ca="1" si="344"/>
        <v>ÿ</v>
      </c>
      <c r="TZ51">
        <f t="shared" ca="1" si="345"/>
        <v>0</v>
      </c>
      <c r="UA51">
        <f t="shared" ca="1" si="346"/>
        <v>0</v>
      </c>
      <c r="UB51" s="54">
        <f t="shared" ca="1" si="347"/>
        <v>5.1000000000000004E-3</v>
      </c>
      <c r="UC51">
        <f t="shared" ca="1" si="348"/>
        <v>1048576</v>
      </c>
      <c r="UD51" t="e">
        <f t="shared" ca="1" si="349"/>
        <v>#N/A</v>
      </c>
      <c r="UE51" t="str">
        <f t="shared" ca="1" si="622"/>
        <v/>
      </c>
      <c r="UF51" t="str">
        <f t="shared" ca="1" si="351"/>
        <v/>
      </c>
      <c r="UN51" s="52" t="b">
        <f t="shared" si="638"/>
        <v>0</v>
      </c>
      <c r="UO51" t="b">
        <f>ISNA(MATCH(UN51,UN$1:UN50,0))</f>
        <v>0</v>
      </c>
      <c r="UP51" t="e">
        <f t="shared" ca="1" si="352"/>
        <v>#N/A</v>
      </c>
      <c r="UQ51" t="e">
        <f t="shared" ca="1" si="353"/>
        <v>#N/A</v>
      </c>
      <c r="UR51" t="b">
        <f t="shared" ca="1" si="354"/>
        <v>0</v>
      </c>
      <c r="US51" t="str">
        <f t="shared" ca="1" si="355"/>
        <v>ÿ</v>
      </c>
      <c r="UT51">
        <f t="shared" ca="1" si="356"/>
        <v>0</v>
      </c>
      <c r="UU51">
        <f t="shared" ca="1" si="357"/>
        <v>0</v>
      </c>
      <c r="UV51" s="54">
        <f t="shared" ca="1" si="358"/>
        <v>5.1000000000000004E-3</v>
      </c>
      <c r="UW51">
        <f t="shared" ca="1" si="359"/>
        <v>1048576</v>
      </c>
      <c r="UX51" t="e">
        <f t="shared" ca="1" si="360"/>
        <v>#N/A</v>
      </c>
      <c r="UY51" t="str">
        <f t="shared" ca="1" si="623"/>
        <v/>
      </c>
      <c r="UZ51" t="str">
        <f t="shared" ca="1" si="362"/>
        <v/>
      </c>
      <c r="VH51" s="52" t="b">
        <f t="shared" si="639"/>
        <v>0</v>
      </c>
      <c r="VI51" t="b">
        <f>ISNA(MATCH(VH51,VH$1:VH50,0))</f>
        <v>0</v>
      </c>
      <c r="VJ51" t="e">
        <f t="shared" ca="1" si="363"/>
        <v>#N/A</v>
      </c>
      <c r="VK51" t="e">
        <f t="shared" ca="1" si="364"/>
        <v>#N/A</v>
      </c>
      <c r="VL51" t="b">
        <f t="shared" ca="1" si="365"/>
        <v>0</v>
      </c>
      <c r="VM51" t="str">
        <f t="shared" ca="1" si="366"/>
        <v>ÿ</v>
      </c>
      <c r="VN51">
        <f t="shared" ca="1" si="367"/>
        <v>0</v>
      </c>
      <c r="VO51">
        <f t="shared" ca="1" si="368"/>
        <v>0</v>
      </c>
      <c r="VP51" s="54">
        <f t="shared" ca="1" si="369"/>
        <v>5.1000000000000004E-3</v>
      </c>
      <c r="VQ51">
        <f t="shared" ca="1" si="370"/>
        <v>1048576</v>
      </c>
      <c r="VR51" t="e">
        <f t="shared" ca="1" si="371"/>
        <v>#N/A</v>
      </c>
      <c r="VS51" t="str">
        <f t="shared" ca="1" si="624"/>
        <v/>
      </c>
      <c r="VT51" t="str">
        <f t="shared" ca="1" si="373"/>
        <v/>
      </c>
      <c r="WB51" s="52" t="b">
        <f t="shared" si="640"/>
        <v>0</v>
      </c>
      <c r="WC51" t="b">
        <f>ISNA(MATCH(WB51,WB$1:WB50,0))</f>
        <v>0</v>
      </c>
      <c r="WD51" t="e">
        <f t="shared" ca="1" si="374"/>
        <v>#N/A</v>
      </c>
      <c r="WE51" t="e">
        <f t="shared" ca="1" si="375"/>
        <v>#N/A</v>
      </c>
      <c r="WF51" t="b">
        <f t="shared" ca="1" si="376"/>
        <v>0</v>
      </c>
      <c r="WG51" t="str">
        <f t="shared" ca="1" si="377"/>
        <v>ÿ</v>
      </c>
      <c r="WH51">
        <f t="shared" ca="1" si="378"/>
        <v>0</v>
      </c>
      <c r="WI51">
        <f t="shared" ca="1" si="379"/>
        <v>0</v>
      </c>
      <c r="WJ51" s="54">
        <f t="shared" ca="1" si="380"/>
        <v>5.1000000000000004E-3</v>
      </c>
      <c r="WK51">
        <f t="shared" ca="1" si="381"/>
        <v>1048576</v>
      </c>
      <c r="WL51" t="e">
        <f t="shared" ca="1" si="382"/>
        <v>#N/A</v>
      </c>
      <c r="WM51" t="str">
        <f t="shared" ca="1" si="625"/>
        <v/>
      </c>
      <c r="WN51" t="str">
        <f t="shared" ca="1" si="384"/>
        <v/>
      </c>
      <c r="WV51" s="52" t="b">
        <f t="shared" si="641"/>
        <v>0</v>
      </c>
      <c r="WW51" t="b">
        <f>ISNA(MATCH(WV51,WV$1:WV50,0))</f>
        <v>0</v>
      </c>
      <c r="WX51" t="e">
        <f t="shared" ca="1" si="385"/>
        <v>#N/A</v>
      </c>
      <c r="WY51" t="e">
        <f t="shared" ca="1" si="386"/>
        <v>#N/A</v>
      </c>
      <c r="WZ51" t="b">
        <f t="shared" ca="1" si="387"/>
        <v>0</v>
      </c>
      <c r="XA51" t="str">
        <f t="shared" ca="1" si="388"/>
        <v>ÿ</v>
      </c>
      <c r="XB51">
        <f t="shared" ca="1" si="389"/>
        <v>0</v>
      </c>
      <c r="XC51">
        <f t="shared" ca="1" si="390"/>
        <v>0</v>
      </c>
      <c r="XD51" s="54">
        <f t="shared" ca="1" si="391"/>
        <v>5.1000000000000004E-3</v>
      </c>
      <c r="XE51">
        <f t="shared" ca="1" si="392"/>
        <v>1048576</v>
      </c>
      <c r="XF51" t="e">
        <f t="shared" ca="1" si="393"/>
        <v>#N/A</v>
      </c>
      <c r="XG51" t="str">
        <f t="shared" ca="1" si="626"/>
        <v/>
      </c>
      <c r="XH51" t="str">
        <f t="shared" ca="1" si="169"/>
        <v/>
      </c>
    </row>
    <row r="52" spans="1:632" x14ac:dyDescent="0.3">
      <c r="A52">
        <f t="shared" ca="1" si="170"/>
        <v>42</v>
      </c>
      <c r="J52" s="6" t="str">
        <f>IF('Analyse Plan de Gamme'!$N52=0,N_D,'Analyse Plan de Gamme'!$N52)</f>
        <v xml:space="preserve"> ... </v>
      </c>
      <c r="K52" t="b">
        <f>ISNA(MATCH(J52,J$1:J51,0))</f>
        <v>0</v>
      </c>
      <c r="L52" t="e">
        <f t="shared" ca="1" si="416"/>
        <v>#N/A</v>
      </c>
      <c r="M52" t="e">
        <f t="shared" ca="1" si="417"/>
        <v>#N/A</v>
      </c>
      <c r="N52" t="b">
        <f t="shared" ca="1" si="418"/>
        <v>0</v>
      </c>
      <c r="O52" t="str">
        <f t="shared" ca="1" si="419"/>
        <v>ÿ</v>
      </c>
      <c r="P52">
        <f t="shared" ca="1" si="420"/>
        <v>1048576</v>
      </c>
      <c r="Q52" t="e">
        <f t="shared" ca="1" si="421"/>
        <v>#N/A</v>
      </c>
      <c r="R52" s="4" t="str">
        <f t="shared" ca="1" si="422"/>
        <v/>
      </c>
      <c r="T52" s="6" t="str">
        <f>IF('Analyse Plan de Gamme'!$P52=0,N_D,'Analyse Plan de Gamme'!$P52)</f>
        <v xml:space="preserve"> ... </v>
      </c>
      <c r="U52" t="b">
        <f>ISNA(MATCH(T52,T$1:T51,0))</f>
        <v>0</v>
      </c>
      <c r="V52" t="e">
        <f t="shared" ca="1" si="423"/>
        <v>#N/A</v>
      </c>
      <c r="W52" t="e">
        <f t="shared" ca="1" si="424"/>
        <v>#N/A</v>
      </c>
      <c r="X52" t="b">
        <f t="shared" ca="1" si="425"/>
        <v>0</v>
      </c>
      <c r="Y52" t="str">
        <f t="shared" ca="1" si="426"/>
        <v>ÿ</v>
      </c>
      <c r="Z52">
        <f t="shared" ca="1" si="427"/>
        <v>1048576</v>
      </c>
      <c r="AA52" t="e">
        <f t="shared" ca="1" si="428"/>
        <v>#N/A</v>
      </c>
      <c r="AB52" s="4" t="str">
        <f t="shared" ca="1" si="429"/>
        <v/>
      </c>
      <c r="AD52" s="6" t="str">
        <f>IF('Analyse Plan de Gamme'!$W52=0,N_D,'Analyse Plan de Gamme'!$W52)</f>
        <v xml:space="preserve"> ... </v>
      </c>
      <c r="AE52" t="b">
        <f>ISNA(MATCH(AD52,AD$1:AD51,0))</f>
        <v>0</v>
      </c>
      <c r="AF52" t="e">
        <f t="shared" ca="1" si="430"/>
        <v>#N/A</v>
      </c>
      <c r="AG52" t="e">
        <f t="shared" ca="1" si="431"/>
        <v>#N/A</v>
      </c>
      <c r="AH52" t="b">
        <f t="shared" ca="1" si="432"/>
        <v>0</v>
      </c>
      <c r="AI52" t="str">
        <f t="shared" ca="1" si="433"/>
        <v>ÿ</v>
      </c>
      <c r="AJ52">
        <f t="shared" ca="1" si="434"/>
        <v>1048576</v>
      </c>
      <c r="AK52" t="e">
        <f t="shared" ca="1" si="435"/>
        <v>#N/A</v>
      </c>
      <c r="AL52" s="4" t="str">
        <f t="shared" ca="1" si="436"/>
        <v/>
      </c>
      <c r="AN52" s="6" t="str">
        <f>IF('Analyse Plan de Gamme'!$AH52=0,N_D,'Analyse Plan de Gamme'!$AH52)</f>
        <v xml:space="preserve"> ... </v>
      </c>
      <c r="AO52" t="b">
        <f>ISNA(MATCH(AN52,AN$1:AN51,0))</f>
        <v>0</v>
      </c>
      <c r="AP52" t="e">
        <f t="shared" ca="1" si="437"/>
        <v>#N/A</v>
      </c>
      <c r="AQ52" t="e">
        <f t="shared" ca="1" si="438"/>
        <v>#N/A</v>
      </c>
      <c r="AR52" t="b">
        <f t="shared" ca="1" si="439"/>
        <v>0</v>
      </c>
      <c r="AS52" t="str">
        <f t="shared" ca="1" si="440"/>
        <v>ÿ</v>
      </c>
      <c r="AT52">
        <f t="shared" ca="1" si="441"/>
        <v>1048576</v>
      </c>
      <c r="AU52" t="e">
        <f t="shared" ca="1" si="442"/>
        <v>#N/A</v>
      </c>
      <c r="AV52" s="4" t="str">
        <f t="shared" ca="1" si="443"/>
        <v/>
      </c>
      <c r="AX52" s="6" t="str">
        <f>IF('Analyse Plan de Gamme'!$AT52=0,N_D,'Analyse Plan de Gamme'!$AT52)</f>
        <v xml:space="preserve"> ... </v>
      </c>
      <c r="AY52" t="b">
        <f>ISNA(MATCH(AX52,AX$1:AX51,0))</f>
        <v>0</v>
      </c>
      <c r="AZ52" t="e">
        <f t="shared" ca="1" si="444"/>
        <v>#N/A</v>
      </c>
      <c r="BA52" t="e">
        <f t="shared" ca="1" si="445"/>
        <v>#N/A</v>
      </c>
      <c r="BB52" t="b">
        <f t="shared" ca="1" si="446"/>
        <v>0</v>
      </c>
      <c r="BC52" t="str">
        <f t="shared" ca="1" si="447"/>
        <v>ÿ</v>
      </c>
      <c r="BD52">
        <f t="shared" ca="1" si="448"/>
        <v>1048576</v>
      </c>
      <c r="BE52" t="e">
        <f t="shared" ca="1" si="449"/>
        <v>#N/A</v>
      </c>
      <c r="BF52" s="4" t="str">
        <f t="shared" ca="1" si="450"/>
        <v/>
      </c>
      <c r="BH52" s="6" t="str">
        <f>IF('Analyse Plan de Gamme'!$BF52=0,N_D,'Analyse Plan de Gamme'!$BF52)</f>
        <v xml:space="preserve"> ... </v>
      </c>
      <c r="BI52" t="b">
        <f>ISNA(MATCH(BH52,BH$1:BH51,0))</f>
        <v>0</v>
      </c>
      <c r="BJ52" t="e">
        <f t="shared" ca="1" si="451"/>
        <v>#N/A</v>
      </c>
      <c r="BK52" t="e">
        <f t="shared" ca="1" si="452"/>
        <v>#N/A</v>
      </c>
      <c r="BL52" t="b">
        <f t="shared" ca="1" si="453"/>
        <v>0</v>
      </c>
      <c r="BM52" t="str">
        <f t="shared" ca="1" si="454"/>
        <v>ÿ</v>
      </c>
      <c r="BN52">
        <f t="shared" ca="1" si="455"/>
        <v>1048576</v>
      </c>
      <c r="BO52" t="e">
        <f t="shared" ca="1" si="456"/>
        <v>#N/A</v>
      </c>
      <c r="BP52" s="4" t="str">
        <f t="shared" ca="1" si="457"/>
        <v/>
      </c>
      <c r="BR52" s="6" t="str">
        <f>IF('Analyse Plan de Gamme'!$BG52=0,N_D,'Analyse Plan de Gamme'!$BG52)</f>
        <v xml:space="preserve"> ... </v>
      </c>
      <c r="BS52" t="b">
        <f>ISNA(MATCH(BR52,BR$1:BR51,0))</f>
        <v>0</v>
      </c>
      <c r="BT52" t="e">
        <f t="shared" ca="1" si="458"/>
        <v>#N/A</v>
      </c>
      <c r="BU52" t="e">
        <f t="shared" ca="1" si="459"/>
        <v>#N/A</v>
      </c>
      <c r="BV52" t="b">
        <f t="shared" ca="1" si="460"/>
        <v>0</v>
      </c>
      <c r="BW52" t="str">
        <f t="shared" ca="1" si="461"/>
        <v>ÿ</v>
      </c>
      <c r="BX52">
        <f t="shared" ca="1" si="462"/>
        <v>1048576</v>
      </c>
      <c r="BY52" t="e">
        <f t="shared" ca="1" si="463"/>
        <v>#N/A</v>
      </c>
      <c r="BZ52" s="4" t="str">
        <f t="shared" ca="1" si="464"/>
        <v/>
      </c>
      <c r="CB52" s="6" t="str">
        <f>IF('Analyse Plan de Gamme'!$BH52=0,N_D,'Analyse Plan de Gamme'!$BH52)</f>
        <v xml:space="preserve"> ... </v>
      </c>
      <c r="CC52" t="b">
        <f>ISNA(MATCH(CB52,CB$1:CB51,0))</f>
        <v>0</v>
      </c>
      <c r="CD52" t="e">
        <f t="shared" ca="1" si="465"/>
        <v>#N/A</v>
      </c>
      <c r="CE52" t="e">
        <f t="shared" ca="1" si="466"/>
        <v>#N/A</v>
      </c>
      <c r="CF52" t="b">
        <f t="shared" ca="1" si="467"/>
        <v>0</v>
      </c>
      <c r="CG52" t="str">
        <f t="shared" ca="1" si="468"/>
        <v>ÿ</v>
      </c>
      <c r="CH52">
        <f t="shared" ca="1" si="469"/>
        <v>1048576</v>
      </c>
      <c r="CI52" t="e">
        <f t="shared" ca="1" si="470"/>
        <v>#N/A</v>
      </c>
      <c r="CJ52" s="4" t="str">
        <f t="shared" ca="1" si="471"/>
        <v/>
      </c>
      <c r="CL52" s="6" t="str">
        <f>IF('Analyse Plan de Gamme'!$BJ52=0,N_D,'Analyse Plan de Gamme'!$BJ52)</f>
        <v xml:space="preserve"> ... </v>
      </c>
      <c r="CM52" t="b">
        <f>ISNA(MATCH(CL52,CL$1:CL51,0))</f>
        <v>0</v>
      </c>
      <c r="CN52" t="e">
        <f t="shared" ca="1" si="472"/>
        <v>#N/A</v>
      </c>
      <c r="CO52" t="e">
        <f t="shared" ca="1" si="473"/>
        <v>#N/A</v>
      </c>
      <c r="CP52" t="b">
        <f t="shared" ca="1" si="474"/>
        <v>0</v>
      </c>
      <c r="CQ52" t="str">
        <f t="shared" ca="1" si="475"/>
        <v>ÿ</v>
      </c>
      <c r="CR52">
        <f t="shared" ca="1" si="476"/>
        <v>1048576</v>
      </c>
      <c r="CS52" t="e">
        <f t="shared" ca="1" si="477"/>
        <v>#N/A</v>
      </c>
      <c r="CT52" s="4" t="str">
        <f t="shared" ca="1" si="478"/>
        <v/>
      </c>
      <c r="CV52" s="6" t="str">
        <f>IF('Analyse Plan de Gamme'!$BK52=0,N_D,'Analyse Plan de Gamme'!$BK52)</f>
        <v xml:space="preserve"> ... </v>
      </c>
      <c r="CW52" t="b">
        <f>ISNA(MATCH(CV52,CV$1:CV51,0))</f>
        <v>0</v>
      </c>
      <c r="CX52" t="e">
        <f t="shared" ca="1" si="479"/>
        <v>#N/A</v>
      </c>
      <c r="CY52" t="e">
        <f t="shared" ca="1" si="480"/>
        <v>#N/A</v>
      </c>
      <c r="CZ52" t="b">
        <f t="shared" ca="1" si="481"/>
        <v>0</v>
      </c>
      <c r="DA52" t="str">
        <f t="shared" ca="1" si="482"/>
        <v>ÿ</v>
      </c>
      <c r="DB52">
        <f t="shared" ca="1" si="483"/>
        <v>1048576</v>
      </c>
      <c r="DC52" t="e">
        <f t="shared" ca="1" si="484"/>
        <v>#N/A</v>
      </c>
      <c r="DD52" s="4" t="str">
        <f t="shared" ca="1" si="485"/>
        <v/>
      </c>
      <c r="DF52" s="6" t="str">
        <f>IF('Analyse Plan de Gamme'!$BL52=0,N_D,'Analyse Plan de Gamme'!$BL52)</f>
        <v xml:space="preserve"> ... </v>
      </c>
      <c r="DG52" t="b">
        <f>ISNA(MATCH(DF52,DF$1:DF51,0))</f>
        <v>0</v>
      </c>
      <c r="DH52" t="e">
        <f t="shared" ca="1" si="486"/>
        <v>#N/A</v>
      </c>
      <c r="DI52" t="e">
        <f t="shared" ca="1" si="487"/>
        <v>#N/A</v>
      </c>
      <c r="DJ52" t="b">
        <f t="shared" ca="1" si="488"/>
        <v>0</v>
      </c>
      <c r="DK52" t="str">
        <f t="shared" ca="1" si="489"/>
        <v>ÿ</v>
      </c>
      <c r="DL52">
        <f t="shared" ca="1" si="490"/>
        <v>1048576</v>
      </c>
      <c r="DM52" t="e">
        <f t="shared" ca="1" si="491"/>
        <v>#N/A</v>
      </c>
      <c r="DN52" s="4" t="str">
        <f t="shared" ca="1" si="492"/>
        <v/>
      </c>
      <c r="DP52" s="43">
        <f>'Analyse Plan de Gamme'!$BM52</f>
        <v>0</v>
      </c>
      <c r="DQ52" t="b">
        <f>ISNA(MATCH(DP52,DP$1:DP51,0))</f>
        <v>0</v>
      </c>
      <c r="DR52" t="e">
        <f t="shared" ca="1" si="493"/>
        <v>#N/A</v>
      </c>
      <c r="DS52" t="e">
        <f t="shared" ca="1" si="494"/>
        <v>#N/A</v>
      </c>
      <c r="DT52" t="b">
        <f t="shared" ca="1" si="495"/>
        <v>0</v>
      </c>
      <c r="DU52" t="str">
        <f t="shared" ca="1" si="496"/>
        <v>ÿ</v>
      </c>
      <c r="DV52">
        <f t="shared" ca="1" si="497"/>
        <v>1048576</v>
      </c>
      <c r="DW52" t="e">
        <f t="shared" ca="1" si="498"/>
        <v>#N/A</v>
      </c>
      <c r="DX52" s="4" t="str">
        <f t="shared" ca="1" si="499"/>
        <v/>
      </c>
      <c r="DZ52" s="6" t="str">
        <f>IF('Analyse Plan de Gamme'!$BO52=0,N_D,'Analyse Plan de Gamme'!$BO52)</f>
        <v xml:space="preserve"> ... </v>
      </c>
      <c r="EA52" t="b">
        <f>ISNA(MATCH(DZ52,DZ$1:DZ51,0))</f>
        <v>0</v>
      </c>
      <c r="EB52" t="e">
        <f t="shared" ca="1" si="500"/>
        <v>#N/A</v>
      </c>
      <c r="EC52" t="e">
        <f t="shared" ca="1" si="501"/>
        <v>#N/A</v>
      </c>
      <c r="ED52" t="b">
        <f t="shared" ca="1" si="502"/>
        <v>0</v>
      </c>
      <c r="EE52" t="str">
        <f t="shared" ca="1" si="503"/>
        <v>ÿ</v>
      </c>
      <c r="EF52">
        <f t="shared" ca="1" si="504"/>
        <v>1048576</v>
      </c>
      <c r="EG52" t="e">
        <f t="shared" ca="1" si="505"/>
        <v>#N/A</v>
      </c>
      <c r="EH52" s="4" t="str">
        <f t="shared" ca="1" si="506"/>
        <v/>
      </c>
      <c r="EJ52" s="6" t="str">
        <f>IF('Analyse Plan de Gamme'!$BP52=0,N_D,'Analyse Plan de Gamme'!$BP52)</f>
        <v xml:space="preserve"> ... </v>
      </c>
      <c r="EK52" t="b">
        <f>ISNA(MATCH(EJ52,EJ$1:EJ51,0))</f>
        <v>0</v>
      </c>
      <c r="EL52" t="e">
        <f t="shared" ca="1" si="507"/>
        <v>#N/A</v>
      </c>
      <c r="EM52" t="e">
        <f t="shared" ca="1" si="508"/>
        <v>#N/A</v>
      </c>
      <c r="EN52" t="b">
        <f t="shared" ca="1" si="509"/>
        <v>0</v>
      </c>
      <c r="EO52" t="str">
        <f t="shared" ca="1" si="510"/>
        <v>ÿ</v>
      </c>
      <c r="EP52">
        <f t="shared" ca="1" si="511"/>
        <v>1048576</v>
      </c>
      <c r="EQ52" t="e">
        <f t="shared" ca="1" si="512"/>
        <v>#N/A</v>
      </c>
      <c r="ER52" s="4" t="str">
        <f t="shared" ca="1" si="513"/>
        <v/>
      </c>
      <c r="ET52" s="6" t="str">
        <f>IF('Analyse Plan de Gamme'!$BQ52=0,N_D,'Analyse Plan de Gamme'!$BQ52)</f>
        <v xml:space="preserve"> ... </v>
      </c>
      <c r="EU52" t="b">
        <f>ISNA(MATCH(ET52,ET$1:ET51,0))</f>
        <v>0</v>
      </c>
      <c r="EV52" t="e">
        <f t="shared" ca="1" si="514"/>
        <v>#N/A</v>
      </c>
      <c r="EW52" t="e">
        <f t="shared" ca="1" si="515"/>
        <v>#N/A</v>
      </c>
      <c r="EX52" t="b">
        <f t="shared" ca="1" si="516"/>
        <v>0</v>
      </c>
      <c r="EY52" t="str">
        <f t="shared" ca="1" si="517"/>
        <v>ÿ</v>
      </c>
      <c r="EZ52">
        <f t="shared" ca="1" si="518"/>
        <v>1048576</v>
      </c>
      <c r="FA52" t="e">
        <f t="shared" ca="1" si="519"/>
        <v>#N/A</v>
      </c>
      <c r="FB52" s="4" t="str">
        <f t="shared" ca="1" si="520"/>
        <v/>
      </c>
      <c r="FD52" s="6" t="str">
        <f>IF('Analyse Plan de Gamme'!$BR52=0,N_D,'Analyse Plan de Gamme'!$BR52)</f>
        <v xml:space="preserve"> ... </v>
      </c>
      <c r="FE52" t="b">
        <f>ISNA(MATCH(FD52,FD$1:FD51,0))</f>
        <v>0</v>
      </c>
      <c r="FF52" t="e">
        <f t="shared" ca="1" si="521"/>
        <v>#N/A</v>
      </c>
      <c r="FG52" t="e">
        <f t="shared" ca="1" si="522"/>
        <v>#N/A</v>
      </c>
      <c r="FH52" t="b">
        <f t="shared" ca="1" si="523"/>
        <v>0</v>
      </c>
      <c r="FI52" t="str">
        <f t="shared" ca="1" si="524"/>
        <v>ÿ</v>
      </c>
      <c r="FJ52">
        <f t="shared" ca="1" si="525"/>
        <v>1048576</v>
      </c>
      <c r="FK52" t="e">
        <f t="shared" ca="1" si="526"/>
        <v>#N/A</v>
      </c>
      <c r="FL52" s="4" t="str">
        <f t="shared" ca="1" si="527"/>
        <v/>
      </c>
      <c r="FN52" s="6" t="str">
        <f>IF('Analyse Plan de Gamme'!$BT52=0,N_D,'Analyse Plan de Gamme'!$BT52)</f>
        <v xml:space="preserve"> ... </v>
      </c>
      <c r="FO52" t="b">
        <f>ISNA(MATCH(FN52,FN$1:FN51,0))</f>
        <v>0</v>
      </c>
      <c r="FP52" t="e">
        <f t="shared" ca="1" si="528"/>
        <v>#N/A</v>
      </c>
      <c r="FQ52" t="e">
        <f t="shared" ca="1" si="529"/>
        <v>#N/A</v>
      </c>
      <c r="FR52" t="b">
        <f t="shared" ca="1" si="530"/>
        <v>0</v>
      </c>
      <c r="FS52" t="str">
        <f t="shared" ca="1" si="531"/>
        <v>ÿ</v>
      </c>
      <c r="FT52">
        <f t="shared" ca="1" si="532"/>
        <v>1048576</v>
      </c>
      <c r="FU52" t="e">
        <f t="shared" ca="1" si="533"/>
        <v>#N/A</v>
      </c>
      <c r="FV52" s="4" t="str">
        <f t="shared" ca="1" si="534"/>
        <v/>
      </c>
      <c r="FX52" s="6" t="str">
        <f>IF('Analyse Plan de Gamme'!$BU52=0,N_D,'Analyse Plan de Gamme'!$BU52)</f>
        <v xml:space="preserve"> ... </v>
      </c>
      <c r="FY52" t="b">
        <f>ISNA(MATCH(FX52,FX$1:FX51,0))</f>
        <v>0</v>
      </c>
      <c r="FZ52" t="e">
        <f t="shared" ca="1" si="535"/>
        <v>#N/A</v>
      </c>
      <c r="GA52" t="e">
        <f t="shared" ca="1" si="536"/>
        <v>#N/A</v>
      </c>
      <c r="GB52" t="b">
        <f t="shared" ca="1" si="537"/>
        <v>0</v>
      </c>
      <c r="GC52" t="str">
        <f t="shared" ca="1" si="538"/>
        <v>ÿ</v>
      </c>
      <c r="GD52">
        <f t="shared" ca="1" si="539"/>
        <v>1048576</v>
      </c>
      <c r="GE52" t="e">
        <f t="shared" ca="1" si="540"/>
        <v>#N/A</v>
      </c>
      <c r="GF52" s="4" t="str">
        <f t="shared" ca="1" si="541"/>
        <v/>
      </c>
      <c r="GH52" s="6" t="str">
        <f>IF('Analyse Plan de Gamme'!$BW52=0,N_D,'Analyse Plan de Gamme'!$BW52)</f>
        <v xml:space="preserve"> ... </v>
      </c>
      <c r="GI52" t="b">
        <f>ISNA(MATCH(GH52,GH$1:GH51,0))</f>
        <v>0</v>
      </c>
      <c r="GJ52" t="e">
        <f t="shared" ca="1" si="542"/>
        <v>#N/A</v>
      </c>
      <c r="GK52" t="e">
        <f t="shared" ca="1" si="543"/>
        <v>#N/A</v>
      </c>
      <c r="GL52" t="b">
        <f t="shared" ca="1" si="544"/>
        <v>0</v>
      </c>
      <c r="GM52" t="str">
        <f t="shared" ca="1" si="545"/>
        <v>ÿ</v>
      </c>
      <c r="GN52">
        <f t="shared" ca="1" si="546"/>
        <v>1048576</v>
      </c>
      <c r="GO52" t="e">
        <f t="shared" ca="1" si="547"/>
        <v>#N/A</v>
      </c>
      <c r="GP52" s="4" t="str">
        <f t="shared" ca="1" si="548"/>
        <v/>
      </c>
      <c r="GR52" s="6" t="str">
        <f>IF('Analyse Plan de Gamme'!$BX52=0,N_D,'Analyse Plan de Gamme'!$BX52)</f>
        <v xml:space="preserve"> ... </v>
      </c>
      <c r="GS52" t="b">
        <f>ISNA(MATCH(GR52,GR$1:GR51,0))</f>
        <v>0</v>
      </c>
      <c r="GT52" t="e">
        <f t="shared" ca="1" si="549"/>
        <v>#N/A</v>
      </c>
      <c r="GU52" t="e">
        <f t="shared" ca="1" si="550"/>
        <v>#N/A</v>
      </c>
      <c r="GV52" t="b">
        <f t="shared" ca="1" si="551"/>
        <v>0</v>
      </c>
      <c r="GW52" t="str">
        <f t="shared" ca="1" si="552"/>
        <v>ÿ</v>
      </c>
      <c r="GX52">
        <f t="shared" ca="1" si="553"/>
        <v>1048576</v>
      </c>
      <c r="GY52" t="e">
        <f t="shared" ca="1" si="554"/>
        <v>#N/A</v>
      </c>
      <c r="GZ52" s="4" t="str">
        <f t="shared" ca="1" si="555"/>
        <v/>
      </c>
      <c r="HG52" s="44">
        <f>'Analyse Plan de Gamme'!$K52</f>
        <v>0</v>
      </c>
      <c r="HH52" s="44">
        <f>'Analyse Plan de Gamme'!$L52</f>
        <v>0</v>
      </c>
      <c r="HI52" s="50">
        <f t="shared" si="395"/>
        <v>2.1000000000000005</v>
      </c>
      <c r="HK52" t="b">
        <f>ABS('Analyse Plan de Gamme'!$C52)&gt;1</f>
        <v>0</v>
      </c>
      <c r="HL52" s="43">
        <f t="shared" ca="1" si="192"/>
        <v>5.1999999999999998E-3</v>
      </c>
      <c r="HM52" t="b">
        <f ca="1">AND(ISNA(MATCH(HL52,HL$1:HL51,0)),HL52&gt;1,$HK52)</f>
        <v>0</v>
      </c>
      <c r="HN52" t="e">
        <f t="shared" ca="1" si="556"/>
        <v>#N/A</v>
      </c>
      <c r="HO52" t="e">
        <f t="shared" ca="1" si="557"/>
        <v>#N/A</v>
      </c>
      <c r="HP52" t="b">
        <f t="shared" ca="1" si="558"/>
        <v>0</v>
      </c>
      <c r="HQ52" t="str">
        <f t="shared" ca="1" si="559"/>
        <v>ÿ</v>
      </c>
      <c r="HR52">
        <f t="shared" ca="1" si="560"/>
        <v>1048576</v>
      </c>
      <c r="HS52" t="e">
        <f t="shared" ca="1" si="561"/>
        <v>#N/A</v>
      </c>
      <c r="HT52" s="4" t="str">
        <f t="shared" ca="1" si="562"/>
        <v/>
      </c>
      <c r="HU52">
        <f ca="1">SUM($HT$10:$HT52)</f>
        <v>3926000.0154999997</v>
      </c>
      <c r="HV52" s="45">
        <f t="shared" ca="1" si="196"/>
        <v>1</v>
      </c>
      <c r="HW52" t="b">
        <f t="shared" ca="1" si="396"/>
        <v>0</v>
      </c>
      <c r="HX52" t="b">
        <f t="shared" ca="1" si="197"/>
        <v>0</v>
      </c>
      <c r="ID52" s="60" t="b">
        <f>IF($HK52,'Analyse Plan de Gamme'!$K52)</f>
        <v>0</v>
      </c>
      <c r="IE52" t="b">
        <f>IF($HK52,'Analyse Plan de Gamme'!$L52)</f>
        <v>0</v>
      </c>
      <c r="IF52" s="52" t="b">
        <f t="shared" si="563"/>
        <v>0</v>
      </c>
      <c r="IG52" t="b">
        <f>ISNA(MATCH(IF52,IF$1:IF51,0))</f>
        <v>0</v>
      </c>
      <c r="IH52" t="e">
        <f t="shared" ca="1" si="564"/>
        <v>#N/A</v>
      </c>
      <c r="II52" t="e">
        <f t="shared" ca="1" si="565"/>
        <v>#N/A</v>
      </c>
      <c r="IJ52" t="b">
        <f t="shared" ca="1" si="566"/>
        <v>0</v>
      </c>
      <c r="IK52" t="str">
        <f t="shared" ca="1" si="567"/>
        <v>ÿ</v>
      </c>
      <c r="IL52">
        <f t="shared" ca="1" si="568"/>
        <v>0</v>
      </c>
      <c r="IM52">
        <f t="shared" ca="1" si="569"/>
        <v>0</v>
      </c>
      <c r="IN52" s="54">
        <f t="shared" ca="1" si="570"/>
        <v>5.1999999999999998E-3</v>
      </c>
      <c r="IO52">
        <f t="shared" ca="1" si="571"/>
        <v>1048576</v>
      </c>
      <c r="IP52" t="e">
        <f t="shared" ca="1" si="572"/>
        <v>#N/A</v>
      </c>
      <c r="IQ52" t="str">
        <f t="shared" ca="1" si="573"/>
        <v/>
      </c>
      <c r="IR52" t="str">
        <f t="shared" ca="1" si="574"/>
        <v/>
      </c>
      <c r="IZ52" s="52" t="b">
        <f t="shared" si="575"/>
        <v>0</v>
      </c>
      <c r="JA52" t="b">
        <f>ISNA(MATCH(IZ52,IZ$1:IZ51,0))</f>
        <v>0</v>
      </c>
      <c r="JB52" t="e">
        <f t="shared" ca="1" si="576"/>
        <v>#N/A</v>
      </c>
      <c r="JC52" t="e">
        <f t="shared" ca="1" si="577"/>
        <v>#N/A</v>
      </c>
      <c r="JD52" t="b">
        <f t="shared" ca="1" si="578"/>
        <v>0</v>
      </c>
      <c r="JE52" t="str">
        <f t="shared" ca="1" si="579"/>
        <v>ÿ</v>
      </c>
      <c r="JF52">
        <f t="shared" ca="1" si="580"/>
        <v>0</v>
      </c>
      <c r="JG52">
        <f t="shared" ca="1" si="581"/>
        <v>0</v>
      </c>
      <c r="JH52" s="54">
        <f t="shared" ca="1" si="582"/>
        <v>5.1999999999999998E-3</v>
      </c>
      <c r="JI52">
        <f t="shared" ca="1" si="583"/>
        <v>1048576</v>
      </c>
      <c r="JJ52" t="e">
        <f t="shared" ca="1" si="584"/>
        <v>#N/A</v>
      </c>
      <c r="JK52" t="str">
        <f t="shared" ca="1" si="585"/>
        <v/>
      </c>
      <c r="JL52" t="str">
        <f t="shared" ca="1" si="586"/>
        <v/>
      </c>
      <c r="JT52" s="52" t="b">
        <f t="shared" si="587"/>
        <v>0</v>
      </c>
      <c r="JU52" t="b">
        <f>ISNA(MATCH(JT52,JT$1:JT51,0))</f>
        <v>0</v>
      </c>
      <c r="JV52" t="e">
        <f t="shared" ca="1" si="588"/>
        <v>#N/A</v>
      </c>
      <c r="JW52" t="e">
        <f t="shared" ca="1" si="589"/>
        <v>#N/A</v>
      </c>
      <c r="JX52" t="b">
        <f t="shared" ca="1" si="590"/>
        <v>0</v>
      </c>
      <c r="JY52" t="str">
        <f t="shared" ca="1" si="591"/>
        <v>ÿ</v>
      </c>
      <c r="JZ52">
        <f t="shared" ca="1" si="592"/>
        <v>0</v>
      </c>
      <c r="KA52">
        <f t="shared" ca="1" si="593"/>
        <v>0</v>
      </c>
      <c r="KB52" s="54">
        <f t="shared" ca="1" si="594"/>
        <v>5.1999999999999998E-3</v>
      </c>
      <c r="KC52">
        <f t="shared" ca="1" si="595"/>
        <v>1048576</v>
      </c>
      <c r="KD52" t="e">
        <f t="shared" ca="1" si="596"/>
        <v>#N/A</v>
      </c>
      <c r="KE52" t="str">
        <f t="shared" ca="1" si="597"/>
        <v/>
      </c>
      <c r="KF52" t="str">
        <f t="shared" ca="1" si="598"/>
        <v/>
      </c>
      <c r="KN52" s="52" t="b">
        <f t="shared" si="599"/>
        <v>0</v>
      </c>
      <c r="KO52" t="b">
        <f>ISNA(MATCH(KN52,KN$1:KN51,0))</f>
        <v>0</v>
      </c>
      <c r="KP52" t="e">
        <f t="shared" ca="1" si="600"/>
        <v>#N/A</v>
      </c>
      <c r="KQ52" t="e">
        <f t="shared" ca="1" si="601"/>
        <v>#N/A</v>
      </c>
      <c r="KR52" t="b">
        <f t="shared" ca="1" si="602"/>
        <v>0</v>
      </c>
      <c r="KS52" t="str">
        <f t="shared" ca="1" si="603"/>
        <v>ÿ</v>
      </c>
      <c r="KT52">
        <f t="shared" ca="1" si="604"/>
        <v>0</v>
      </c>
      <c r="KU52">
        <f t="shared" ca="1" si="605"/>
        <v>0</v>
      </c>
      <c r="KV52" s="54">
        <f t="shared" ca="1" si="606"/>
        <v>5.1999999999999998E-3</v>
      </c>
      <c r="KW52">
        <f t="shared" ca="1" si="607"/>
        <v>1048576</v>
      </c>
      <c r="KX52" t="e">
        <f t="shared" ca="1" si="608"/>
        <v>#N/A</v>
      </c>
      <c r="KY52" t="str">
        <f t="shared" ca="1" si="609"/>
        <v/>
      </c>
      <c r="KZ52" t="str">
        <f t="shared" ca="1" si="610"/>
        <v/>
      </c>
      <c r="LH52" s="52" t="b">
        <f t="shared" si="219"/>
        <v>0</v>
      </c>
      <c r="LI52" t="b">
        <f>ISNA(MATCH(LH52,LH$1:LH51,0))</f>
        <v>0</v>
      </c>
      <c r="LJ52" t="e">
        <f t="shared" ca="1" si="220"/>
        <v>#N/A</v>
      </c>
      <c r="LK52" t="e">
        <f t="shared" ca="1" si="221"/>
        <v>#N/A</v>
      </c>
      <c r="LL52" t="b">
        <f t="shared" ca="1" si="222"/>
        <v>0</v>
      </c>
      <c r="LM52" t="str">
        <f t="shared" ca="1" si="223"/>
        <v>ÿ</v>
      </c>
      <c r="LN52">
        <f t="shared" ca="1" si="224"/>
        <v>0</v>
      </c>
      <c r="LO52">
        <f t="shared" ca="1" si="225"/>
        <v>0</v>
      </c>
      <c r="LP52" s="54">
        <f t="shared" ca="1" si="226"/>
        <v>5.1999999999999998E-3</v>
      </c>
      <c r="LQ52">
        <f t="shared" ca="1" si="227"/>
        <v>1048576</v>
      </c>
      <c r="LR52" t="e">
        <f t="shared" ca="1" si="228"/>
        <v>#N/A</v>
      </c>
      <c r="LS52" t="str">
        <f t="shared" ca="1" si="611"/>
        <v/>
      </c>
      <c r="LT52" t="str">
        <f t="shared" ca="1" si="230"/>
        <v/>
      </c>
      <c r="MB52" s="52" t="b">
        <f t="shared" si="627"/>
        <v>0</v>
      </c>
      <c r="MC52" t="b">
        <f>ISNA(MATCH(MB52,MB$1:MB51,0))</f>
        <v>0</v>
      </c>
      <c r="MD52" t="e">
        <f t="shared" ca="1" si="231"/>
        <v>#N/A</v>
      </c>
      <c r="ME52" t="e">
        <f t="shared" ca="1" si="232"/>
        <v>#N/A</v>
      </c>
      <c r="MF52" t="b">
        <f t="shared" ca="1" si="233"/>
        <v>0</v>
      </c>
      <c r="MG52" t="str">
        <f t="shared" ca="1" si="234"/>
        <v>ÿ</v>
      </c>
      <c r="MH52">
        <f t="shared" ca="1" si="235"/>
        <v>0</v>
      </c>
      <c r="MI52">
        <f t="shared" ca="1" si="236"/>
        <v>0</v>
      </c>
      <c r="MJ52" s="54">
        <f t="shared" ca="1" si="237"/>
        <v>5.1999999999999998E-3</v>
      </c>
      <c r="MK52">
        <f t="shared" ca="1" si="238"/>
        <v>1048576</v>
      </c>
      <c r="ML52" t="e">
        <f t="shared" ca="1" si="239"/>
        <v>#N/A</v>
      </c>
      <c r="MM52" t="str">
        <f t="shared" ca="1" si="612"/>
        <v/>
      </c>
      <c r="MN52" t="str">
        <f t="shared" ca="1" si="241"/>
        <v/>
      </c>
      <c r="MV52" s="52" t="b">
        <f t="shared" si="628"/>
        <v>0</v>
      </c>
      <c r="MW52" t="b">
        <f>ISNA(MATCH(MV52,MV$1:MV51,0))</f>
        <v>0</v>
      </c>
      <c r="MX52" t="e">
        <f t="shared" ca="1" si="242"/>
        <v>#N/A</v>
      </c>
      <c r="MY52" t="e">
        <f t="shared" ca="1" si="243"/>
        <v>#N/A</v>
      </c>
      <c r="MZ52" t="b">
        <f t="shared" ca="1" si="244"/>
        <v>0</v>
      </c>
      <c r="NA52" t="str">
        <f t="shared" ca="1" si="245"/>
        <v>ÿ</v>
      </c>
      <c r="NB52">
        <f t="shared" ca="1" si="246"/>
        <v>0</v>
      </c>
      <c r="NC52">
        <f t="shared" ca="1" si="247"/>
        <v>0</v>
      </c>
      <c r="ND52" s="54">
        <f t="shared" ca="1" si="248"/>
        <v>5.1999999999999998E-3</v>
      </c>
      <c r="NE52">
        <f t="shared" ca="1" si="249"/>
        <v>1048576</v>
      </c>
      <c r="NF52" t="e">
        <f t="shared" ca="1" si="250"/>
        <v>#N/A</v>
      </c>
      <c r="NG52" t="str">
        <f t="shared" ca="1" si="613"/>
        <v/>
      </c>
      <c r="NH52" t="str">
        <f t="shared" ca="1" si="252"/>
        <v/>
      </c>
      <c r="NP52" s="52" t="b">
        <f t="shared" si="629"/>
        <v>0</v>
      </c>
      <c r="NQ52" t="b">
        <f>ISNA(MATCH(NP52,NP$1:NP51,0))</f>
        <v>0</v>
      </c>
      <c r="NR52" t="e">
        <f t="shared" ca="1" si="253"/>
        <v>#N/A</v>
      </c>
      <c r="NS52" t="e">
        <f t="shared" ca="1" si="254"/>
        <v>#N/A</v>
      </c>
      <c r="NT52" t="b">
        <f t="shared" ca="1" si="255"/>
        <v>0</v>
      </c>
      <c r="NU52" t="str">
        <f t="shared" ca="1" si="256"/>
        <v>ÿ</v>
      </c>
      <c r="NV52">
        <f t="shared" ca="1" si="257"/>
        <v>0</v>
      </c>
      <c r="NW52">
        <f t="shared" ca="1" si="258"/>
        <v>0</v>
      </c>
      <c r="NX52" s="54">
        <f t="shared" ca="1" si="259"/>
        <v>5.1999999999999998E-3</v>
      </c>
      <c r="NY52">
        <f t="shared" ca="1" si="260"/>
        <v>1048576</v>
      </c>
      <c r="NZ52" t="e">
        <f t="shared" ca="1" si="261"/>
        <v>#N/A</v>
      </c>
      <c r="OA52" t="str">
        <f t="shared" ca="1" si="614"/>
        <v/>
      </c>
      <c r="OB52" t="str">
        <f t="shared" ca="1" si="263"/>
        <v/>
      </c>
      <c r="OJ52" s="52" t="b">
        <f t="shared" si="630"/>
        <v>0</v>
      </c>
      <c r="OK52" t="b">
        <f>ISNA(MATCH(OJ52,OJ$1:OJ51,0))</f>
        <v>0</v>
      </c>
      <c r="OL52" t="e">
        <f t="shared" ca="1" si="264"/>
        <v>#N/A</v>
      </c>
      <c r="OM52" t="e">
        <f t="shared" ca="1" si="265"/>
        <v>#N/A</v>
      </c>
      <c r="ON52" t="b">
        <f t="shared" ca="1" si="266"/>
        <v>0</v>
      </c>
      <c r="OO52" t="str">
        <f t="shared" ca="1" si="267"/>
        <v>ÿ</v>
      </c>
      <c r="OP52">
        <f t="shared" ca="1" si="268"/>
        <v>0</v>
      </c>
      <c r="OQ52">
        <f t="shared" ca="1" si="269"/>
        <v>0</v>
      </c>
      <c r="OR52" s="54">
        <f t="shared" ca="1" si="270"/>
        <v>5.1999999999999998E-3</v>
      </c>
      <c r="OS52">
        <f t="shared" ca="1" si="271"/>
        <v>1048576</v>
      </c>
      <c r="OT52" t="e">
        <f t="shared" ca="1" si="272"/>
        <v>#N/A</v>
      </c>
      <c r="OU52" t="str">
        <f t="shared" ca="1" si="615"/>
        <v/>
      </c>
      <c r="OV52" t="str">
        <f t="shared" ca="1" si="274"/>
        <v/>
      </c>
      <c r="PD52" s="52" t="b">
        <f t="shared" si="631"/>
        <v>0</v>
      </c>
      <c r="PE52" t="b">
        <f>ISNA(MATCH(PD52,PD$1:PD51,0))</f>
        <v>0</v>
      </c>
      <c r="PF52" t="e">
        <f t="shared" ca="1" si="275"/>
        <v>#N/A</v>
      </c>
      <c r="PG52" t="e">
        <f t="shared" ca="1" si="276"/>
        <v>#N/A</v>
      </c>
      <c r="PH52" t="b">
        <f t="shared" ca="1" si="277"/>
        <v>0</v>
      </c>
      <c r="PI52" t="str">
        <f t="shared" ca="1" si="278"/>
        <v>ÿ</v>
      </c>
      <c r="PJ52">
        <f t="shared" ca="1" si="279"/>
        <v>0</v>
      </c>
      <c r="PK52">
        <f t="shared" ca="1" si="280"/>
        <v>0</v>
      </c>
      <c r="PL52" s="54">
        <f t="shared" ca="1" si="281"/>
        <v>5.1999999999999998E-3</v>
      </c>
      <c r="PM52">
        <f t="shared" ca="1" si="282"/>
        <v>1048576</v>
      </c>
      <c r="PN52" t="e">
        <f t="shared" ca="1" si="283"/>
        <v>#N/A</v>
      </c>
      <c r="PO52" t="str">
        <f t="shared" ca="1" si="616"/>
        <v/>
      </c>
      <c r="PP52" t="str">
        <f t="shared" ca="1" si="285"/>
        <v/>
      </c>
      <c r="PX52" s="52" t="b">
        <f t="shared" si="632"/>
        <v>0</v>
      </c>
      <c r="PY52" t="b">
        <f>ISNA(MATCH(PX52,PX$1:PX51,0))</f>
        <v>0</v>
      </c>
      <c r="PZ52" t="e">
        <f t="shared" ca="1" si="286"/>
        <v>#N/A</v>
      </c>
      <c r="QA52" t="e">
        <f t="shared" ca="1" si="287"/>
        <v>#N/A</v>
      </c>
      <c r="QB52" t="b">
        <f t="shared" ca="1" si="288"/>
        <v>0</v>
      </c>
      <c r="QC52" t="str">
        <f t="shared" ca="1" si="289"/>
        <v>ÿ</v>
      </c>
      <c r="QD52">
        <f t="shared" ca="1" si="290"/>
        <v>0</v>
      </c>
      <c r="QE52">
        <f t="shared" ca="1" si="291"/>
        <v>0</v>
      </c>
      <c r="QF52" s="54">
        <f t="shared" ca="1" si="292"/>
        <v>5.1999999999999998E-3</v>
      </c>
      <c r="QG52">
        <f t="shared" ca="1" si="293"/>
        <v>1048576</v>
      </c>
      <c r="QH52" t="e">
        <f t="shared" ca="1" si="294"/>
        <v>#N/A</v>
      </c>
      <c r="QI52" t="str">
        <f t="shared" ca="1" si="617"/>
        <v/>
      </c>
      <c r="QJ52" t="str">
        <f t="shared" ca="1" si="296"/>
        <v/>
      </c>
      <c r="QR52" s="52" t="b">
        <f t="shared" si="633"/>
        <v>0</v>
      </c>
      <c r="QS52" t="b">
        <f>ISNA(MATCH(QR52,QR$1:QR51,0))</f>
        <v>0</v>
      </c>
      <c r="QT52" t="e">
        <f t="shared" ca="1" si="297"/>
        <v>#N/A</v>
      </c>
      <c r="QU52" t="e">
        <f t="shared" ca="1" si="298"/>
        <v>#N/A</v>
      </c>
      <c r="QV52" t="b">
        <f t="shared" ca="1" si="299"/>
        <v>0</v>
      </c>
      <c r="QW52" t="str">
        <f t="shared" ca="1" si="300"/>
        <v>ÿ</v>
      </c>
      <c r="QX52">
        <f t="shared" ca="1" si="301"/>
        <v>0</v>
      </c>
      <c r="QY52">
        <f t="shared" ca="1" si="302"/>
        <v>0</v>
      </c>
      <c r="QZ52" s="54">
        <f t="shared" ca="1" si="303"/>
        <v>5.1999999999999998E-3</v>
      </c>
      <c r="RA52">
        <f t="shared" ca="1" si="304"/>
        <v>1048576</v>
      </c>
      <c r="RB52" t="e">
        <f t="shared" ca="1" si="305"/>
        <v>#N/A</v>
      </c>
      <c r="RC52" t="str">
        <f t="shared" ca="1" si="618"/>
        <v/>
      </c>
      <c r="RD52" t="str">
        <f t="shared" ca="1" si="307"/>
        <v/>
      </c>
      <c r="RL52" s="52" t="b">
        <f t="shared" si="634"/>
        <v>0</v>
      </c>
      <c r="RM52" t="b">
        <f>ISNA(MATCH(RL52,RL$1:RL51,0))</f>
        <v>0</v>
      </c>
      <c r="RN52" t="e">
        <f t="shared" ca="1" si="308"/>
        <v>#N/A</v>
      </c>
      <c r="RO52" t="e">
        <f t="shared" ca="1" si="309"/>
        <v>#N/A</v>
      </c>
      <c r="RP52" t="b">
        <f t="shared" ca="1" si="310"/>
        <v>0</v>
      </c>
      <c r="RQ52" t="str">
        <f t="shared" ca="1" si="311"/>
        <v>ÿ</v>
      </c>
      <c r="RR52">
        <f t="shared" ca="1" si="312"/>
        <v>0</v>
      </c>
      <c r="RS52">
        <f t="shared" ca="1" si="313"/>
        <v>0</v>
      </c>
      <c r="RT52" s="54">
        <f t="shared" ca="1" si="314"/>
        <v>5.1999999999999998E-3</v>
      </c>
      <c r="RU52">
        <f t="shared" ca="1" si="315"/>
        <v>1048576</v>
      </c>
      <c r="RV52" t="e">
        <f t="shared" ca="1" si="316"/>
        <v>#N/A</v>
      </c>
      <c r="RW52" t="str">
        <f t="shared" ca="1" si="619"/>
        <v/>
      </c>
      <c r="RX52" t="str">
        <f t="shared" ca="1" si="318"/>
        <v/>
      </c>
      <c r="SF52" s="52" t="b">
        <f t="shared" si="635"/>
        <v>0</v>
      </c>
      <c r="SG52" t="b">
        <f>ISNA(MATCH(SF52,SF$1:SF51,0))</f>
        <v>0</v>
      </c>
      <c r="SH52" t="e">
        <f t="shared" ca="1" si="319"/>
        <v>#N/A</v>
      </c>
      <c r="SI52" t="e">
        <f t="shared" ca="1" si="320"/>
        <v>#N/A</v>
      </c>
      <c r="SJ52" t="b">
        <f t="shared" ca="1" si="321"/>
        <v>0</v>
      </c>
      <c r="SK52" t="str">
        <f t="shared" ca="1" si="322"/>
        <v>ÿ</v>
      </c>
      <c r="SL52">
        <f t="shared" ca="1" si="323"/>
        <v>0</v>
      </c>
      <c r="SM52">
        <f t="shared" ca="1" si="324"/>
        <v>0</v>
      </c>
      <c r="SN52" s="54">
        <f t="shared" ca="1" si="325"/>
        <v>5.1999999999999998E-3</v>
      </c>
      <c r="SO52">
        <f t="shared" ca="1" si="326"/>
        <v>1048576</v>
      </c>
      <c r="SP52" t="e">
        <f t="shared" ca="1" si="327"/>
        <v>#N/A</v>
      </c>
      <c r="SQ52" t="str">
        <f t="shared" ca="1" si="620"/>
        <v/>
      </c>
      <c r="SR52" t="str">
        <f t="shared" ca="1" si="329"/>
        <v/>
      </c>
      <c r="SZ52" s="52" t="b">
        <f t="shared" si="636"/>
        <v>0</v>
      </c>
      <c r="TA52" t="b">
        <f>ISNA(MATCH(SZ52,SZ$1:SZ51,0))</f>
        <v>0</v>
      </c>
      <c r="TB52" t="e">
        <f t="shared" ca="1" si="330"/>
        <v>#N/A</v>
      </c>
      <c r="TC52" t="e">
        <f t="shared" ca="1" si="331"/>
        <v>#N/A</v>
      </c>
      <c r="TD52" t="b">
        <f t="shared" ca="1" si="332"/>
        <v>0</v>
      </c>
      <c r="TE52" t="str">
        <f t="shared" ca="1" si="333"/>
        <v>ÿ</v>
      </c>
      <c r="TF52">
        <f t="shared" ca="1" si="334"/>
        <v>0</v>
      </c>
      <c r="TG52">
        <f t="shared" ca="1" si="335"/>
        <v>0</v>
      </c>
      <c r="TH52" s="54">
        <f t="shared" ca="1" si="336"/>
        <v>5.1999999999999998E-3</v>
      </c>
      <c r="TI52">
        <f t="shared" ca="1" si="337"/>
        <v>1048576</v>
      </c>
      <c r="TJ52" t="e">
        <f t="shared" ca="1" si="338"/>
        <v>#N/A</v>
      </c>
      <c r="TK52" t="str">
        <f t="shared" ca="1" si="621"/>
        <v/>
      </c>
      <c r="TL52" t="str">
        <f t="shared" ca="1" si="340"/>
        <v/>
      </c>
      <c r="TT52" s="52" t="b">
        <f t="shared" si="637"/>
        <v>0</v>
      </c>
      <c r="TU52" t="b">
        <f>ISNA(MATCH(TT52,TT$1:TT51,0))</f>
        <v>0</v>
      </c>
      <c r="TV52" t="e">
        <f t="shared" ca="1" si="341"/>
        <v>#N/A</v>
      </c>
      <c r="TW52" t="e">
        <f t="shared" ca="1" si="342"/>
        <v>#N/A</v>
      </c>
      <c r="TX52" t="b">
        <f t="shared" ca="1" si="343"/>
        <v>0</v>
      </c>
      <c r="TY52" t="str">
        <f t="shared" ca="1" si="344"/>
        <v>ÿ</v>
      </c>
      <c r="TZ52">
        <f t="shared" ca="1" si="345"/>
        <v>0</v>
      </c>
      <c r="UA52">
        <f t="shared" ca="1" si="346"/>
        <v>0</v>
      </c>
      <c r="UB52" s="54">
        <f t="shared" ca="1" si="347"/>
        <v>5.1999999999999998E-3</v>
      </c>
      <c r="UC52">
        <f t="shared" ca="1" si="348"/>
        <v>1048576</v>
      </c>
      <c r="UD52" t="e">
        <f t="shared" ca="1" si="349"/>
        <v>#N/A</v>
      </c>
      <c r="UE52" t="str">
        <f t="shared" ca="1" si="622"/>
        <v/>
      </c>
      <c r="UF52" t="str">
        <f t="shared" ca="1" si="351"/>
        <v/>
      </c>
      <c r="UN52" s="52" t="b">
        <f t="shared" si="638"/>
        <v>0</v>
      </c>
      <c r="UO52" t="b">
        <f>ISNA(MATCH(UN52,UN$1:UN51,0))</f>
        <v>0</v>
      </c>
      <c r="UP52" t="e">
        <f t="shared" ca="1" si="352"/>
        <v>#N/A</v>
      </c>
      <c r="UQ52" t="e">
        <f t="shared" ca="1" si="353"/>
        <v>#N/A</v>
      </c>
      <c r="UR52" t="b">
        <f t="shared" ca="1" si="354"/>
        <v>0</v>
      </c>
      <c r="US52" t="str">
        <f t="shared" ca="1" si="355"/>
        <v>ÿ</v>
      </c>
      <c r="UT52">
        <f t="shared" ca="1" si="356"/>
        <v>0</v>
      </c>
      <c r="UU52">
        <f t="shared" ca="1" si="357"/>
        <v>0</v>
      </c>
      <c r="UV52" s="54">
        <f t="shared" ca="1" si="358"/>
        <v>5.1999999999999998E-3</v>
      </c>
      <c r="UW52">
        <f t="shared" ca="1" si="359"/>
        <v>1048576</v>
      </c>
      <c r="UX52" t="e">
        <f t="shared" ca="1" si="360"/>
        <v>#N/A</v>
      </c>
      <c r="UY52" t="str">
        <f t="shared" ca="1" si="623"/>
        <v/>
      </c>
      <c r="UZ52" t="str">
        <f t="shared" ca="1" si="362"/>
        <v/>
      </c>
      <c r="VH52" s="52" t="b">
        <f t="shared" si="639"/>
        <v>0</v>
      </c>
      <c r="VI52" t="b">
        <f>ISNA(MATCH(VH52,VH$1:VH51,0))</f>
        <v>0</v>
      </c>
      <c r="VJ52" t="e">
        <f t="shared" ca="1" si="363"/>
        <v>#N/A</v>
      </c>
      <c r="VK52" t="e">
        <f t="shared" ca="1" si="364"/>
        <v>#N/A</v>
      </c>
      <c r="VL52" t="b">
        <f t="shared" ca="1" si="365"/>
        <v>0</v>
      </c>
      <c r="VM52" t="str">
        <f t="shared" ca="1" si="366"/>
        <v>ÿ</v>
      </c>
      <c r="VN52">
        <f t="shared" ca="1" si="367"/>
        <v>0</v>
      </c>
      <c r="VO52">
        <f t="shared" ca="1" si="368"/>
        <v>0</v>
      </c>
      <c r="VP52" s="54">
        <f t="shared" ca="1" si="369"/>
        <v>5.1999999999999998E-3</v>
      </c>
      <c r="VQ52">
        <f t="shared" ca="1" si="370"/>
        <v>1048576</v>
      </c>
      <c r="VR52" t="e">
        <f t="shared" ca="1" si="371"/>
        <v>#N/A</v>
      </c>
      <c r="VS52" t="str">
        <f t="shared" ca="1" si="624"/>
        <v/>
      </c>
      <c r="VT52" t="str">
        <f t="shared" ca="1" si="373"/>
        <v/>
      </c>
      <c r="WB52" s="52" t="b">
        <f t="shared" si="640"/>
        <v>0</v>
      </c>
      <c r="WC52" t="b">
        <f>ISNA(MATCH(WB52,WB$1:WB51,0))</f>
        <v>0</v>
      </c>
      <c r="WD52" t="e">
        <f t="shared" ca="1" si="374"/>
        <v>#N/A</v>
      </c>
      <c r="WE52" t="e">
        <f t="shared" ca="1" si="375"/>
        <v>#N/A</v>
      </c>
      <c r="WF52" t="b">
        <f t="shared" ca="1" si="376"/>
        <v>0</v>
      </c>
      <c r="WG52" t="str">
        <f t="shared" ca="1" si="377"/>
        <v>ÿ</v>
      </c>
      <c r="WH52">
        <f t="shared" ca="1" si="378"/>
        <v>0</v>
      </c>
      <c r="WI52">
        <f t="shared" ca="1" si="379"/>
        <v>0</v>
      </c>
      <c r="WJ52" s="54">
        <f t="shared" ca="1" si="380"/>
        <v>5.1999999999999998E-3</v>
      </c>
      <c r="WK52">
        <f t="shared" ca="1" si="381"/>
        <v>1048576</v>
      </c>
      <c r="WL52" t="e">
        <f t="shared" ca="1" si="382"/>
        <v>#N/A</v>
      </c>
      <c r="WM52" t="str">
        <f t="shared" ca="1" si="625"/>
        <v/>
      </c>
      <c r="WN52" t="str">
        <f t="shared" ca="1" si="384"/>
        <v/>
      </c>
      <c r="WV52" s="52" t="b">
        <f t="shared" si="641"/>
        <v>0</v>
      </c>
      <c r="WW52" t="b">
        <f>ISNA(MATCH(WV52,WV$1:WV51,0))</f>
        <v>0</v>
      </c>
      <c r="WX52" t="e">
        <f t="shared" ca="1" si="385"/>
        <v>#N/A</v>
      </c>
      <c r="WY52" t="e">
        <f t="shared" ca="1" si="386"/>
        <v>#N/A</v>
      </c>
      <c r="WZ52" t="b">
        <f t="shared" ca="1" si="387"/>
        <v>0</v>
      </c>
      <c r="XA52" t="str">
        <f t="shared" ca="1" si="388"/>
        <v>ÿ</v>
      </c>
      <c r="XB52">
        <f t="shared" ca="1" si="389"/>
        <v>0</v>
      </c>
      <c r="XC52">
        <f t="shared" ca="1" si="390"/>
        <v>0</v>
      </c>
      <c r="XD52" s="54">
        <f t="shared" ca="1" si="391"/>
        <v>5.1999999999999998E-3</v>
      </c>
      <c r="XE52">
        <f t="shared" ca="1" si="392"/>
        <v>1048576</v>
      </c>
      <c r="XF52" t="e">
        <f t="shared" ca="1" si="393"/>
        <v>#N/A</v>
      </c>
      <c r="XG52" t="str">
        <f t="shared" ca="1" si="626"/>
        <v/>
      </c>
      <c r="XH52" t="str">
        <f t="shared" ca="1" si="169"/>
        <v/>
      </c>
    </row>
    <row r="53" spans="1:632" x14ac:dyDescent="0.3">
      <c r="A53">
        <f t="shared" ca="1" si="170"/>
        <v>43</v>
      </c>
      <c r="J53" s="6" t="str">
        <f>IF('Analyse Plan de Gamme'!$N53=0,N_D,'Analyse Plan de Gamme'!$N53)</f>
        <v xml:space="preserve"> ... </v>
      </c>
      <c r="K53" t="b">
        <f>ISNA(MATCH(J53,J$1:J52,0))</f>
        <v>0</v>
      </c>
      <c r="L53" t="e">
        <f t="shared" ca="1" si="416"/>
        <v>#N/A</v>
      </c>
      <c r="M53" t="e">
        <f t="shared" ca="1" si="417"/>
        <v>#N/A</v>
      </c>
      <c r="N53" t="b">
        <f t="shared" ca="1" si="418"/>
        <v>0</v>
      </c>
      <c r="O53" t="str">
        <f t="shared" ca="1" si="419"/>
        <v>ÿ</v>
      </c>
      <c r="P53">
        <f t="shared" ca="1" si="420"/>
        <v>1048576</v>
      </c>
      <c r="Q53" t="e">
        <f t="shared" ca="1" si="421"/>
        <v>#N/A</v>
      </c>
      <c r="R53" s="4" t="str">
        <f t="shared" ca="1" si="422"/>
        <v/>
      </c>
      <c r="T53" s="6" t="str">
        <f>IF('Analyse Plan de Gamme'!$P53=0,N_D,'Analyse Plan de Gamme'!$P53)</f>
        <v xml:space="preserve"> ... </v>
      </c>
      <c r="U53" t="b">
        <f>ISNA(MATCH(T53,T$1:T52,0))</f>
        <v>0</v>
      </c>
      <c r="V53" t="e">
        <f t="shared" ca="1" si="423"/>
        <v>#N/A</v>
      </c>
      <c r="W53" t="e">
        <f t="shared" ca="1" si="424"/>
        <v>#N/A</v>
      </c>
      <c r="X53" t="b">
        <f t="shared" ca="1" si="425"/>
        <v>0</v>
      </c>
      <c r="Y53" t="str">
        <f t="shared" ca="1" si="426"/>
        <v>ÿ</v>
      </c>
      <c r="Z53">
        <f t="shared" ca="1" si="427"/>
        <v>1048576</v>
      </c>
      <c r="AA53" t="e">
        <f t="shared" ca="1" si="428"/>
        <v>#N/A</v>
      </c>
      <c r="AB53" s="4" t="str">
        <f t="shared" ca="1" si="429"/>
        <v/>
      </c>
      <c r="AD53" s="6" t="str">
        <f>IF('Analyse Plan de Gamme'!$W53=0,N_D,'Analyse Plan de Gamme'!$W53)</f>
        <v xml:space="preserve"> ... </v>
      </c>
      <c r="AE53" t="b">
        <f>ISNA(MATCH(AD53,AD$1:AD52,0))</f>
        <v>0</v>
      </c>
      <c r="AF53" t="e">
        <f t="shared" ca="1" si="430"/>
        <v>#N/A</v>
      </c>
      <c r="AG53" t="e">
        <f t="shared" ca="1" si="431"/>
        <v>#N/A</v>
      </c>
      <c r="AH53" t="b">
        <f t="shared" ca="1" si="432"/>
        <v>0</v>
      </c>
      <c r="AI53" t="str">
        <f t="shared" ca="1" si="433"/>
        <v>ÿ</v>
      </c>
      <c r="AJ53">
        <f t="shared" ca="1" si="434"/>
        <v>1048576</v>
      </c>
      <c r="AK53" t="e">
        <f t="shared" ca="1" si="435"/>
        <v>#N/A</v>
      </c>
      <c r="AL53" s="4" t="str">
        <f t="shared" ca="1" si="436"/>
        <v/>
      </c>
      <c r="AN53" s="6" t="str">
        <f>IF('Analyse Plan de Gamme'!$AH53=0,N_D,'Analyse Plan de Gamme'!$AH53)</f>
        <v xml:space="preserve"> ... </v>
      </c>
      <c r="AO53" t="b">
        <f>ISNA(MATCH(AN53,AN$1:AN52,0))</f>
        <v>0</v>
      </c>
      <c r="AP53" t="e">
        <f t="shared" ca="1" si="437"/>
        <v>#N/A</v>
      </c>
      <c r="AQ53" t="e">
        <f t="shared" ca="1" si="438"/>
        <v>#N/A</v>
      </c>
      <c r="AR53" t="b">
        <f t="shared" ca="1" si="439"/>
        <v>0</v>
      </c>
      <c r="AS53" t="str">
        <f t="shared" ca="1" si="440"/>
        <v>ÿ</v>
      </c>
      <c r="AT53">
        <f t="shared" ca="1" si="441"/>
        <v>1048576</v>
      </c>
      <c r="AU53" t="e">
        <f t="shared" ca="1" si="442"/>
        <v>#N/A</v>
      </c>
      <c r="AV53" s="4" t="str">
        <f t="shared" ca="1" si="443"/>
        <v/>
      </c>
      <c r="AX53" s="6" t="str">
        <f>IF('Analyse Plan de Gamme'!$AT53=0,N_D,'Analyse Plan de Gamme'!$AT53)</f>
        <v xml:space="preserve"> ... </v>
      </c>
      <c r="AY53" t="b">
        <f>ISNA(MATCH(AX53,AX$1:AX52,0))</f>
        <v>0</v>
      </c>
      <c r="AZ53" t="e">
        <f t="shared" ca="1" si="444"/>
        <v>#N/A</v>
      </c>
      <c r="BA53" t="e">
        <f t="shared" ca="1" si="445"/>
        <v>#N/A</v>
      </c>
      <c r="BB53" t="b">
        <f t="shared" ca="1" si="446"/>
        <v>0</v>
      </c>
      <c r="BC53" t="str">
        <f t="shared" ca="1" si="447"/>
        <v>ÿ</v>
      </c>
      <c r="BD53">
        <f t="shared" ca="1" si="448"/>
        <v>1048576</v>
      </c>
      <c r="BE53" t="e">
        <f t="shared" ca="1" si="449"/>
        <v>#N/A</v>
      </c>
      <c r="BF53" s="4" t="str">
        <f t="shared" ca="1" si="450"/>
        <v/>
      </c>
      <c r="BH53" s="6" t="str">
        <f>IF('Analyse Plan de Gamme'!$BF53=0,N_D,'Analyse Plan de Gamme'!$BF53)</f>
        <v xml:space="preserve"> ... </v>
      </c>
      <c r="BI53" t="b">
        <f>ISNA(MATCH(BH53,BH$1:BH52,0))</f>
        <v>0</v>
      </c>
      <c r="BJ53" t="e">
        <f t="shared" ca="1" si="451"/>
        <v>#N/A</v>
      </c>
      <c r="BK53" t="e">
        <f t="shared" ca="1" si="452"/>
        <v>#N/A</v>
      </c>
      <c r="BL53" t="b">
        <f t="shared" ca="1" si="453"/>
        <v>0</v>
      </c>
      <c r="BM53" t="str">
        <f t="shared" ca="1" si="454"/>
        <v>ÿ</v>
      </c>
      <c r="BN53">
        <f t="shared" ca="1" si="455"/>
        <v>1048576</v>
      </c>
      <c r="BO53" t="e">
        <f t="shared" ca="1" si="456"/>
        <v>#N/A</v>
      </c>
      <c r="BP53" s="4" t="str">
        <f t="shared" ca="1" si="457"/>
        <v/>
      </c>
      <c r="BR53" s="6" t="str">
        <f>IF('Analyse Plan de Gamme'!$BG53=0,N_D,'Analyse Plan de Gamme'!$BG53)</f>
        <v xml:space="preserve"> ... </v>
      </c>
      <c r="BS53" t="b">
        <f>ISNA(MATCH(BR53,BR$1:BR52,0))</f>
        <v>0</v>
      </c>
      <c r="BT53" t="e">
        <f t="shared" ca="1" si="458"/>
        <v>#N/A</v>
      </c>
      <c r="BU53" t="e">
        <f t="shared" ca="1" si="459"/>
        <v>#N/A</v>
      </c>
      <c r="BV53" t="b">
        <f t="shared" ca="1" si="460"/>
        <v>0</v>
      </c>
      <c r="BW53" t="str">
        <f t="shared" ca="1" si="461"/>
        <v>ÿ</v>
      </c>
      <c r="BX53">
        <f t="shared" ca="1" si="462"/>
        <v>1048576</v>
      </c>
      <c r="BY53" t="e">
        <f t="shared" ca="1" si="463"/>
        <v>#N/A</v>
      </c>
      <c r="BZ53" s="4" t="str">
        <f t="shared" ca="1" si="464"/>
        <v/>
      </c>
      <c r="CB53" s="6" t="str">
        <f>IF('Analyse Plan de Gamme'!$BH53=0,N_D,'Analyse Plan de Gamme'!$BH53)</f>
        <v xml:space="preserve"> ... </v>
      </c>
      <c r="CC53" t="b">
        <f>ISNA(MATCH(CB53,CB$1:CB52,0))</f>
        <v>0</v>
      </c>
      <c r="CD53" t="e">
        <f t="shared" ca="1" si="465"/>
        <v>#N/A</v>
      </c>
      <c r="CE53" t="e">
        <f t="shared" ca="1" si="466"/>
        <v>#N/A</v>
      </c>
      <c r="CF53" t="b">
        <f t="shared" ca="1" si="467"/>
        <v>0</v>
      </c>
      <c r="CG53" t="str">
        <f t="shared" ca="1" si="468"/>
        <v>ÿ</v>
      </c>
      <c r="CH53">
        <f t="shared" ca="1" si="469"/>
        <v>1048576</v>
      </c>
      <c r="CI53" t="e">
        <f t="shared" ca="1" si="470"/>
        <v>#N/A</v>
      </c>
      <c r="CJ53" s="4" t="str">
        <f t="shared" ca="1" si="471"/>
        <v/>
      </c>
      <c r="CL53" s="6" t="str">
        <f>IF('Analyse Plan de Gamme'!$BJ53=0,N_D,'Analyse Plan de Gamme'!$BJ53)</f>
        <v xml:space="preserve"> ... </v>
      </c>
      <c r="CM53" t="b">
        <f>ISNA(MATCH(CL53,CL$1:CL52,0))</f>
        <v>0</v>
      </c>
      <c r="CN53" t="e">
        <f t="shared" ca="1" si="472"/>
        <v>#N/A</v>
      </c>
      <c r="CO53" t="e">
        <f t="shared" ca="1" si="473"/>
        <v>#N/A</v>
      </c>
      <c r="CP53" t="b">
        <f t="shared" ca="1" si="474"/>
        <v>0</v>
      </c>
      <c r="CQ53" t="str">
        <f t="shared" ca="1" si="475"/>
        <v>ÿ</v>
      </c>
      <c r="CR53">
        <f t="shared" ca="1" si="476"/>
        <v>1048576</v>
      </c>
      <c r="CS53" t="e">
        <f t="shared" ca="1" si="477"/>
        <v>#N/A</v>
      </c>
      <c r="CT53" s="4" t="str">
        <f t="shared" ca="1" si="478"/>
        <v/>
      </c>
      <c r="CV53" s="6" t="str">
        <f>IF('Analyse Plan de Gamme'!$BK53=0,N_D,'Analyse Plan de Gamme'!$BK53)</f>
        <v xml:space="preserve"> ... </v>
      </c>
      <c r="CW53" t="b">
        <f>ISNA(MATCH(CV53,CV$1:CV52,0))</f>
        <v>0</v>
      </c>
      <c r="CX53" t="e">
        <f t="shared" ca="1" si="479"/>
        <v>#N/A</v>
      </c>
      <c r="CY53" t="e">
        <f t="shared" ca="1" si="480"/>
        <v>#N/A</v>
      </c>
      <c r="CZ53" t="b">
        <f t="shared" ca="1" si="481"/>
        <v>0</v>
      </c>
      <c r="DA53" t="str">
        <f t="shared" ca="1" si="482"/>
        <v>ÿ</v>
      </c>
      <c r="DB53">
        <f t="shared" ca="1" si="483"/>
        <v>1048576</v>
      </c>
      <c r="DC53" t="e">
        <f t="shared" ca="1" si="484"/>
        <v>#N/A</v>
      </c>
      <c r="DD53" s="4" t="str">
        <f t="shared" ca="1" si="485"/>
        <v/>
      </c>
      <c r="DF53" s="6" t="str">
        <f>IF('Analyse Plan de Gamme'!$BL53=0,N_D,'Analyse Plan de Gamme'!$BL53)</f>
        <v xml:space="preserve"> ... </v>
      </c>
      <c r="DG53" t="b">
        <f>ISNA(MATCH(DF53,DF$1:DF52,0))</f>
        <v>0</v>
      </c>
      <c r="DH53" t="e">
        <f t="shared" ca="1" si="486"/>
        <v>#N/A</v>
      </c>
      <c r="DI53" t="e">
        <f t="shared" ca="1" si="487"/>
        <v>#N/A</v>
      </c>
      <c r="DJ53" t="b">
        <f t="shared" ca="1" si="488"/>
        <v>0</v>
      </c>
      <c r="DK53" t="str">
        <f t="shared" ca="1" si="489"/>
        <v>ÿ</v>
      </c>
      <c r="DL53">
        <f t="shared" ca="1" si="490"/>
        <v>1048576</v>
      </c>
      <c r="DM53" t="e">
        <f t="shared" ca="1" si="491"/>
        <v>#N/A</v>
      </c>
      <c r="DN53" s="4" t="str">
        <f t="shared" ca="1" si="492"/>
        <v/>
      </c>
      <c r="DP53" s="43">
        <f>'Analyse Plan de Gamme'!$BM53</f>
        <v>0</v>
      </c>
      <c r="DQ53" t="b">
        <f>ISNA(MATCH(DP53,DP$1:DP52,0))</f>
        <v>0</v>
      </c>
      <c r="DR53" t="e">
        <f t="shared" ca="1" si="493"/>
        <v>#N/A</v>
      </c>
      <c r="DS53" t="e">
        <f t="shared" ca="1" si="494"/>
        <v>#N/A</v>
      </c>
      <c r="DT53" t="b">
        <f t="shared" ca="1" si="495"/>
        <v>0</v>
      </c>
      <c r="DU53" t="str">
        <f t="shared" ca="1" si="496"/>
        <v>ÿ</v>
      </c>
      <c r="DV53">
        <f t="shared" ca="1" si="497"/>
        <v>1048576</v>
      </c>
      <c r="DW53" t="e">
        <f t="shared" ca="1" si="498"/>
        <v>#N/A</v>
      </c>
      <c r="DX53" s="4" t="str">
        <f t="shared" ca="1" si="499"/>
        <v/>
      </c>
      <c r="DZ53" s="6" t="str">
        <f>IF('Analyse Plan de Gamme'!$BO53=0,N_D,'Analyse Plan de Gamme'!$BO53)</f>
        <v xml:space="preserve"> ... </v>
      </c>
      <c r="EA53" t="b">
        <f>ISNA(MATCH(DZ53,DZ$1:DZ52,0))</f>
        <v>0</v>
      </c>
      <c r="EB53" t="e">
        <f t="shared" ca="1" si="500"/>
        <v>#N/A</v>
      </c>
      <c r="EC53" t="e">
        <f t="shared" ca="1" si="501"/>
        <v>#N/A</v>
      </c>
      <c r="ED53" t="b">
        <f t="shared" ca="1" si="502"/>
        <v>0</v>
      </c>
      <c r="EE53" t="str">
        <f t="shared" ca="1" si="503"/>
        <v>ÿ</v>
      </c>
      <c r="EF53">
        <f t="shared" ca="1" si="504"/>
        <v>1048576</v>
      </c>
      <c r="EG53" t="e">
        <f t="shared" ca="1" si="505"/>
        <v>#N/A</v>
      </c>
      <c r="EH53" s="4" t="str">
        <f t="shared" ca="1" si="506"/>
        <v/>
      </c>
      <c r="EJ53" s="6" t="str">
        <f>IF('Analyse Plan de Gamme'!$BP53=0,N_D,'Analyse Plan de Gamme'!$BP53)</f>
        <v xml:space="preserve"> ... </v>
      </c>
      <c r="EK53" t="b">
        <f>ISNA(MATCH(EJ53,EJ$1:EJ52,0))</f>
        <v>0</v>
      </c>
      <c r="EL53" t="e">
        <f t="shared" ca="1" si="507"/>
        <v>#N/A</v>
      </c>
      <c r="EM53" t="e">
        <f t="shared" ca="1" si="508"/>
        <v>#N/A</v>
      </c>
      <c r="EN53" t="b">
        <f t="shared" ca="1" si="509"/>
        <v>0</v>
      </c>
      <c r="EO53" t="str">
        <f t="shared" ca="1" si="510"/>
        <v>ÿ</v>
      </c>
      <c r="EP53">
        <f t="shared" ca="1" si="511"/>
        <v>1048576</v>
      </c>
      <c r="EQ53" t="e">
        <f t="shared" ca="1" si="512"/>
        <v>#N/A</v>
      </c>
      <c r="ER53" s="4" t="str">
        <f t="shared" ca="1" si="513"/>
        <v/>
      </c>
      <c r="ET53" s="6" t="str">
        <f>IF('Analyse Plan de Gamme'!$BQ53=0,N_D,'Analyse Plan de Gamme'!$BQ53)</f>
        <v xml:space="preserve"> ... </v>
      </c>
      <c r="EU53" t="b">
        <f>ISNA(MATCH(ET53,ET$1:ET52,0))</f>
        <v>0</v>
      </c>
      <c r="EV53" t="e">
        <f t="shared" ca="1" si="514"/>
        <v>#N/A</v>
      </c>
      <c r="EW53" t="e">
        <f t="shared" ca="1" si="515"/>
        <v>#N/A</v>
      </c>
      <c r="EX53" t="b">
        <f t="shared" ca="1" si="516"/>
        <v>0</v>
      </c>
      <c r="EY53" t="str">
        <f t="shared" ca="1" si="517"/>
        <v>ÿ</v>
      </c>
      <c r="EZ53">
        <f t="shared" ca="1" si="518"/>
        <v>1048576</v>
      </c>
      <c r="FA53" t="e">
        <f t="shared" ca="1" si="519"/>
        <v>#N/A</v>
      </c>
      <c r="FB53" s="4" t="str">
        <f t="shared" ca="1" si="520"/>
        <v/>
      </c>
      <c r="FD53" s="6" t="str">
        <f>IF('Analyse Plan de Gamme'!$BR53=0,N_D,'Analyse Plan de Gamme'!$BR53)</f>
        <v xml:space="preserve"> ... </v>
      </c>
      <c r="FE53" t="b">
        <f>ISNA(MATCH(FD53,FD$1:FD52,0))</f>
        <v>0</v>
      </c>
      <c r="FF53" t="e">
        <f t="shared" ca="1" si="521"/>
        <v>#N/A</v>
      </c>
      <c r="FG53" t="e">
        <f t="shared" ca="1" si="522"/>
        <v>#N/A</v>
      </c>
      <c r="FH53" t="b">
        <f t="shared" ca="1" si="523"/>
        <v>0</v>
      </c>
      <c r="FI53" t="str">
        <f t="shared" ca="1" si="524"/>
        <v>ÿ</v>
      </c>
      <c r="FJ53">
        <f t="shared" ca="1" si="525"/>
        <v>1048576</v>
      </c>
      <c r="FK53" t="e">
        <f t="shared" ca="1" si="526"/>
        <v>#N/A</v>
      </c>
      <c r="FL53" s="4" t="str">
        <f t="shared" ca="1" si="527"/>
        <v/>
      </c>
      <c r="FN53" s="6" t="str">
        <f>IF('Analyse Plan de Gamme'!$BT53=0,N_D,'Analyse Plan de Gamme'!$BT53)</f>
        <v xml:space="preserve"> ... </v>
      </c>
      <c r="FO53" t="b">
        <f>ISNA(MATCH(FN53,FN$1:FN52,0))</f>
        <v>0</v>
      </c>
      <c r="FP53" t="e">
        <f t="shared" ca="1" si="528"/>
        <v>#N/A</v>
      </c>
      <c r="FQ53" t="e">
        <f t="shared" ca="1" si="529"/>
        <v>#N/A</v>
      </c>
      <c r="FR53" t="b">
        <f t="shared" ca="1" si="530"/>
        <v>0</v>
      </c>
      <c r="FS53" t="str">
        <f t="shared" ca="1" si="531"/>
        <v>ÿ</v>
      </c>
      <c r="FT53">
        <f t="shared" ca="1" si="532"/>
        <v>1048576</v>
      </c>
      <c r="FU53" t="e">
        <f t="shared" ca="1" si="533"/>
        <v>#N/A</v>
      </c>
      <c r="FV53" s="4" t="str">
        <f t="shared" ca="1" si="534"/>
        <v/>
      </c>
      <c r="FX53" s="6" t="str">
        <f>IF('Analyse Plan de Gamme'!$BU53=0,N_D,'Analyse Plan de Gamme'!$BU53)</f>
        <v xml:space="preserve"> ... </v>
      </c>
      <c r="FY53" t="b">
        <f>ISNA(MATCH(FX53,FX$1:FX52,0))</f>
        <v>0</v>
      </c>
      <c r="FZ53" t="e">
        <f t="shared" ca="1" si="535"/>
        <v>#N/A</v>
      </c>
      <c r="GA53" t="e">
        <f t="shared" ca="1" si="536"/>
        <v>#N/A</v>
      </c>
      <c r="GB53" t="b">
        <f t="shared" ca="1" si="537"/>
        <v>0</v>
      </c>
      <c r="GC53" t="str">
        <f t="shared" ca="1" si="538"/>
        <v>ÿ</v>
      </c>
      <c r="GD53">
        <f t="shared" ca="1" si="539"/>
        <v>1048576</v>
      </c>
      <c r="GE53" t="e">
        <f t="shared" ca="1" si="540"/>
        <v>#N/A</v>
      </c>
      <c r="GF53" s="4" t="str">
        <f t="shared" ca="1" si="541"/>
        <v/>
      </c>
      <c r="GH53" s="6" t="str">
        <f>IF('Analyse Plan de Gamme'!$BW53=0,N_D,'Analyse Plan de Gamme'!$BW53)</f>
        <v xml:space="preserve"> ... </v>
      </c>
      <c r="GI53" t="b">
        <f>ISNA(MATCH(GH53,GH$1:GH52,0))</f>
        <v>0</v>
      </c>
      <c r="GJ53" t="e">
        <f t="shared" ca="1" si="542"/>
        <v>#N/A</v>
      </c>
      <c r="GK53" t="e">
        <f t="shared" ca="1" si="543"/>
        <v>#N/A</v>
      </c>
      <c r="GL53" t="b">
        <f t="shared" ca="1" si="544"/>
        <v>0</v>
      </c>
      <c r="GM53" t="str">
        <f t="shared" ca="1" si="545"/>
        <v>ÿ</v>
      </c>
      <c r="GN53">
        <f t="shared" ca="1" si="546"/>
        <v>1048576</v>
      </c>
      <c r="GO53" t="e">
        <f t="shared" ca="1" si="547"/>
        <v>#N/A</v>
      </c>
      <c r="GP53" s="4" t="str">
        <f t="shared" ca="1" si="548"/>
        <v/>
      </c>
      <c r="GR53" s="6" t="str">
        <f>IF('Analyse Plan de Gamme'!$BX53=0,N_D,'Analyse Plan de Gamme'!$BX53)</f>
        <v xml:space="preserve"> ... </v>
      </c>
      <c r="GS53" t="b">
        <f>ISNA(MATCH(GR53,GR$1:GR52,0))</f>
        <v>0</v>
      </c>
      <c r="GT53" t="e">
        <f t="shared" ca="1" si="549"/>
        <v>#N/A</v>
      </c>
      <c r="GU53" t="e">
        <f t="shared" ca="1" si="550"/>
        <v>#N/A</v>
      </c>
      <c r="GV53" t="b">
        <f t="shared" ca="1" si="551"/>
        <v>0</v>
      </c>
      <c r="GW53" t="str">
        <f t="shared" ca="1" si="552"/>
        <v>ÿ</v>
      </c>
      <c r="GX53">
        <f t="shared" ca="1" si="553"/>
        <v>1048576</v>
      </c>
      <c r="GY53" t="e">
        <f t="shared" ca="1" si="554"/>
        <v>#N/A</v>
      </c>
      <c r="GZ53" s="4" t="str">
        <f t="shared" ca="1" si="555"/>
        <v/>
      </c>
      <c r="HG53" s="44">
        <f>'Analyse Plan de Gamme'!$K53</f>
        <v>0</v>
      </c>
      <c r="HH53" s="44">
        <f>'Analyse Plan de Gamme'!$L53</f>
        <v>0</v>
      </c>
      <c r="HI53" s="50">
        <f t="shared" si="395"/>
        <v>2.1500000000000004</v>
      </c>
      <c r="HK53" t="b">
        <f>ABS('Analyse Plan de Gamme'!$C53)&gt;1</f>
        <v>0</v>
      </c>
      <c r="HL53" s="43">
        <f t="shared" ca="1" si="192"/>
        <v>5.3E-3</v>
      </c>
      <c r="HM53" t="b">
        <f ca="1">AND(ISNA(MATCH(HL53,HL$1:HL52,0)),HL53&gt;1,$HK53)</f>
        <v>0</v>
      </c>
      <c r="HN53" t="e">
        <f t="shared" ca="1" si="556"/>
        <v>#N/A</v>
      </c>
      <c r="HO53" t="e">
        <f t="shared" ca="1" si="557"/>
        <v>#N/A</v>
      </c>
      <c r="HP53" t="b">
        <f t="shared" ca="1" si="558"/>
        <v>0</v>
      </c>
      <c r="HQ53" t="str">
        <f t="shared" ca="1" si="559"/>
        <v>ÿ</v>
      </c>
      <c r="HR53">
        <f t="shared" ca="1" si="560"/>
        <v>1048576</v>
      </c>
      <c r="HS53" t="e">
        <f t="shared" ca="1" si="561"/>
        <v>#N/A</v>
      </c>
      <c r="HT53" s="4" t="str">
        <f t="shared" ca="1" si="562"/>
        <v/>
      </c>
      <c r="HU53">
        <f ca="1">SUM($HT$10:$HT53)</f>
        <v>3926000.0154999997</v>
      </c>
      <c r="HV53" s="45">
        <f t="shared" ca="1" si="196"/>
        <v>1</v>
      </c>
      <c r="HW53" t="b">
        <f t="shared" ca="1" si="396"/>
        <v>0</v>
      </c>
      <c r="HX53" t="b">
        <f t="shared" ca="1" si="197"/>
        <v>0</v>
      </c>
      <c r="ID53" s="60" t="b">
        <f>IF($HK53,'Analyse Plan de Gamme'!$K53)</f>
        <v>0</v>
      </c>
      <c r="IE53" t="b">
        <f>IF($HK53,'Analyse Plan de Gamme'!$L53)</f>
        <v>0</v>
      </c>
      <c r="IF53" s="52" t="b">
        <f t="shared" si="563"/>
        <v>0</v>
      </c>
      <c r="IG53" t="b">
        <f>ISNA(MATCH(IF53,IF$1:IF52,0))</f>
        <v>0</v>
      </c>
      <c r="IH53" t="e">
        <f t="shared" ca="1" si="564"/>
        <v>#N/A</v>
      </c>
      <c r="II53" t="e">
        <f t="shared" ca="1" si="565"/>
        <v>#N/A</v>
      </c>
      <c r="IJ53" t="b">
        <f t="shared" ca="1" si="566"/>
        <v>0</v>
      </c>
      <c r="IK53" t="str">
        <f t="shared" ca="1" si="567"/>
        <v>ÿ</v>
      </c>
      <c r="IL53">
        <f t="shared" ca="1" si="568"/>
        <v>0</v>
      </c>
      <c r="IM53">
        <f t="shared" ca="1" si="569"/>
        <v>0</v>
      </c>
      <c r="IN53" s="54">
        <f t="shared" ca="1" si="570"/>
        <v>5.3E-3</v>
      </c>
      <c r="IO53">
        <f t="shared" ca="1" si="571"/>
        <v>1048576</v>
      </c>
      <c r="IP53" t="e">
        <f t="shared" ca="1" si="572"/>
        <v>#N/A</v>
      </c>
      <c r="IQ53" t="str">
        <f t="shared" ca="1" si="573"/>
        <v/>
      </c>
      <c r="IR53" t="str">
        <f t="shared" ca="1" si="574"/>
        <v/>
      </c>
      <c r="IZ53" s="52" t="b">
        <f t="shared" si="575"/>
        <v>0</v>
      </c>
      <c r="JA53" t="b">
        <f>ISNA(MATCH(IZ53,IZ$1:IZ52,0))</f>
        <v>0</v>
      </c>
      <c r="JB53" t="e">
        <f t="shared" ca="1" si="576"/>
        <v>#N/A</v>
      </c>
      <c r="JC53" t="e">
        <f t="shared" ca="1" si="577"/>
        <v>#N/A</v>
      </c>
      <c r="JD53" t="b">
        <f t="shared" ca="1" si="578"/>
        <v>0</v>
      </c>
      <c r="JE53" t="str">
        <f t="shared" ca="1" si="579"/>
        <v>ÿ</v>
      </c>
      <c r="JF53">
        <f t="shared" ca="1" si="580"/>
        <v>0</v>
      </c>
      <c r="JG53">
        <f t="shared" ca="1" si="581"/>
        <v>0</v>
      </c>
      <c r="JH53" s="54">
        <f t="shared" ca="1" si="582"/>
        <v>5.3E-3</v>
      </c>
      <c r="JI53">
        <f t="shared" ca="1" si="583"/>
        <v>1048576</v>
      </c>
      <c r="JJ53" t="e">
        <f t="shared" ca="1" si="584"/>
        <v>#N/A</v>
      </c>
      <c r="JK53" t="str">
        <f t="shared" ca="1" si="585"/>
        <v/>
      </c>
      <c r="JL53" t="str">
        <f t="shared" ca="1" si="586"/>
        <v/>
      </c>
      <c r="JT53" s="52" t="b">
        <f t="shared" si="587"/>
        <v>0</v>
      </c>
      <c r="JU53" t="b">
        <f>ISNA(MATCH(JT53,JT$1:JT52,0))</f>
        <v>0</v>
      </c>
      <c r="JV53" t="e">
        <f t="shared" ca="1" si="588"/>
        <v>#N/A</v>
      </c>
      <c r="JW53" t="e">
        <f t="shared" ca="1" si="589"/>
        <v>#N/A</v>
      </c>
      <c r="JX53" t="b">
        <f t="shared" ca="1" si="590"/>
        <v>0</v>
      </c>
      <c r="JY53" t="str">
        <f t="shared" ca="1" si="591"/>
        <v>ÿ</v>
      </c>
      <c r="JZ53">
        <f t="shared" ca="1" si="592"/>
        <v>0</v>
      </c>
      <c r="KA53">
        <f t="shared" ca="1" si="593"/>
        <v>0</v>
      </c>
      <c r="KB53" s="54">
        <f t="shared" ca="1" si="594"/>
        <v>5.3E-3</v>
      </c>
      <c r="KC53">
        <f t="shared" ca="1" si="595"/>
        <v>1048576</v>
      </c>
      <c r="KD53" t="e">
        <f t="shared" ca="1" si="596"/>
        <v>#N/A</v>
      </c>
      <c r="KE53" t="str">
        <f t="shared" ca="1" si="597"/>
        <v/>
      </c>
      <c r="KF53" t="str">
        <f t="shared" ca="1" si="598"/>
        <v/>
      </c>
      <c r="KN53" s="52" t="b">
        <f t="shared" si="599"/>
        <v>0</v>
      </c>
      <c r="KO53" t="b">
        <f>ISNA(MATCH(KN53,KN$1:KN52,0))</f>
        <v>0</v>
      </c>
      <c r="KP53" t="e">
        <f t="shared" ca="1" si="600"/>
        <v>#N/A</v>
      </c>
      <c r="KQ53" t="e">
        <f t="shared" ca="1" si="601"/>
        <v>#N/A</v>
      </c>
      <c r="KR53" t="b">
        <f t="shared" ca="1" si="602"/>
        <v>0</v>
      </c>
      <c r="KS53" t="str">
        <f t="shared" ca="1" si="603"/>
        <v>ÿ</v>
      </c>
      <c r="KT53">
        <f t="shared" ca="1" si="604"/>
        <v>0</v>
      </c>
      <c r="KU53">
        <f t="shared" ca="1" si="605"/>
        <v>0</v>
      </c>
      <c r="KV53" s="54">
        <f t="shared" ca="1" si="606"/>
        <v>5.3E-3</v>
      </c>
      <c r="KW53">
        <f t="shared" ca="1" si="607"/>
        <v>1048576</v>
      </c>
      <c r="KX53" t="e">
        <f t="shared" ca="1" si="608"/>
        <v>#N/A</v>
      </c>
      <c r="KY53" t="str">
        <f t="shared" ca="1" si="609"/>
        <v/>
      </c>
      <c r="KZ53" t="str">
        <f t="shared" ca="1" si="610"/>
        <v/>
      </c>
      <c r="LH53" s="52" t="b">
        <f t="shared" si="219"/>
        <v>0</v>
      </c>
      <c r="LI53" t="b">
        <f>ISNA(MATCH(LH53,LH$1:LH52,0))</f>
        <v>0</v>
      </c>
      <c r="LJ53" t="e">
        <f t="shared" ca="1" si="220"/>
        <v>#N/A</v>
      </c>
      <c r="LK53" t="e">
        <f t="shared" ca="1" si="221"/>
        <v>#N/A</v>
      </c>
      <c r="LL53" t="b">
        <f t="shared" ca="1" si="222"/>
        <v>0</v>
      </c>
      <c r="LM53" t="str">
        <f t="shared" ca="1" si="223"/>
        <v>ÿ</v>
      </c>
      <c r="LN53">
        <f t="shared" ca="1" si="224"/>
        <v>0</v>
      </c>
      <c r="LO53">
        <f t="shared" ca="1" si="225"/>
        <v>0</v>
      </c>
      <c r="LP53" s="54">
        <f t="shared" ca="1" si="226"/>
        <v>5.3E-3</v>
      </c>
      <c r="LQ53">
        <f t="shared" ca="1" si="227"/>
        <v>1048576</v>
      </c>
      <c r="LR53" t="e">
        <f t="shared" ca="1" si="228"/>
        <v>#N/A</v>
      </c>
      <c r="LS53" t="str">
        <f t="shared" ca="1" si="611"/>
        <v/>
      </c>
      <c r="LT53" t="str">
        <f t="shared" ca="1" si="230"/>
        <v/>
      </c>
      <c r="MB53" s="52" t="b">
        <f t="shared" si="627"/>
        <v>0</v>
      </c>
      <c r="MC53" t="b">
        <f>ISNA(MATCH(MB53,MB$1:MB52,0))</f>
        <v>0</v>
      </c>
      <c r="MD53" t="e">
        <f t="shared" ca="1" si="231"/>
        <v>#N/A</v>
      </c>
      <c r="ME53" t="e">
        <f t="shared" ca="1" si="232"/>
        <v>#N/A</v>
      </c>
      <c r="MF53" t="b">
        <f t="shared" ca="1" si="233"/>
        <v>0</v>
      </c>
      <c r="MG53" t="str">
        <f t="shared" ca="1" si="234"/>
        <v>ÿ</v>
      </c>
      <c r="MH53">
        <f t="shared" ca="1" si="235"/>
        <v>0</v>
      </c>
      <c r="MI53">
        <f t="shared" ca="1" si="236"/>
        <v>0</v>
      </c>
      <c r="MJ53" s="54">
        <f t="shared" ca="1" si="237"/>
        <v>5.3E-3</v>
      </c>
      <c r="MK53">
        <f t="shared" ca="1" si="238"/>
        <v>1048576</v>
      </c>
      <c r="ML53" t="e">
        <f t="shared" ca="1" si="239"/>
        <v>#N/A</v>
      </c>
      <c r="MM53" t="str">
        <f t="shared" ca="1" si="612"/>
        <v/>
      </c>
      <c r="MN53" t="str">
        <f t="shared" ca="1" si="241"/>
        <v/>
      </c>
      <c r="MV53" s="52" t="b">
        <f t="shared" si="628"/>
        <v>0</v>
      </c>
      <c r="MW53" t="b">
        <f>ISNA(MATCH(MV53,MV$1:MV52,0))</f>
        <v>0</v>
      </c>
      <c r="MX53" t="e">
        <f t="shared" ca="1" si="242"/>
        <v>#N/A</v>
      </c>
      <c r="MY53" t="e">
        <f t="shared" ca="1" si="243"/>
        <v>#N/A</v>
      </c>
      <c r="MZ53" t="b">
        <f t="shared" ca="1" si="244"/>
        <v>0</v>
      </c>
      <c r="NA53" t="str">
        <f t="shared" ca="1" si="245"/>
        <v>ÿ</v>
      </c>
      <c r="NB53">
        <f t="shared" ca="1" si="246"/>
        <v>0</v>
      </c>
      <c r="NC53">
        <f t="shared" ca="1" si="247"/>
        <v>0</v>
      </c>
      <c r="ND53" s="54">
        <f t="shared" ca="1" si="248"/>
        <v>5.3E-3</v>
      </c>
      <c r="NE53">
        <f t="shared" ca="1" si="249"/>
        <v>1048576</v>
      </c>
      <c r="NF53" t="e">
        <f t="shared" ca="1" si="250"/>
        <v>#N/A</v>
      </c>
      <c r="NG53" t="str">
        <f t="shared" ca="1" si="613"/>
        <v/>
      </c>
      <c r="NH53" t="str">
        <f t="shared" ca="1" si="252"/>
        <v/>
      </c>
      <c r="NP53" s="52" t="b">
        <f t="shared" si="629"/>
        <v>0</v>
      </c>
      <c r="NQ53" t="b">
        <f>ISNA(MATCH(NP53,NP$1:NP52,0))</f>
        <v>0</v>
      </c>
      <c r="NR53" t="e">
        <f t="shared" ca="1" si="253"/>
        <v>#N/A</v>
      </c>
      <c r="NS53" t="e">
        <f t="shared" ca="1" si="254"/>
        <v>#N/A</v>
      </c>
      <c r="NT53" t="b">
        <f t="shared" ca="1" si="255"/>
        <v>0</v>
      </c>
      <c r="NU53" t="str">
        <f t="shared" ca="1" si="256"/>
        <v>ÿ</v>
      </c>
      <c r="NV53">
        <f t="shared" ca="1" si="257"/>
        <v>0</v>
      </c>
      <c r="NW53">
        <f t="shared" ca="1" si="258"/>
        <v>0</v>
      </c>
      <c r="NX53" s="54">
        <f t="shared" ca="1" si="259"/>
        <v>5.3E-3</v>
      </c>
      <c r="NY53">
        <f t="shared" ca="1" si="260"/>
        <v>1048576</v>
      </c>
      <c r="NZ53" t="e">
        <f t="shared" ca="1" si="261"/>
        <v>#N/A</v>
      </c>
      <c r="OA53" t="str">
        <f t="shared" ca="1" si="614"/>
        <v/>
      </c>
      <c r="OB53" t="str">
        <f t="shared" ca="1" si="263"/>
        <v/>
      </c>
      <c r="OJ53" s="52" t="b">
        <f t="shared" si="630"/>
        <v>0</v>
      </c>
      <c r="OK53" t="b">
        <f>ISNA(MATCH(OJ53,OJ$1:OJ52,0))</f>
        <v>0</v>
      </c>
      <c r="OL53" t="e">
        <f t="shared" ca="1" si="264"/>
        <v>#N/A</v>
      </c>
      <c r="OM53" t="e">
        <f t="shared" ca="1" si="265"/>
        <v>#N/A</v>
      </c>
      <c r="ON53" t="b">
        <f t="shared" ca="1" si="266"/>
        <v>0</v>
      </c>
      <c r="OO53" t="str">
        <f t="shared" ca="1" si="267"/>
        <v>ÿ</v>
      </c>
      <c r="OP53">
        <f t="shared" ca="1" si="268"/>
        <v>0</v>
      </c>
      <c r="OQ53">
        <f t="shared" ca="1" si="269"/>
        <v>0</v>
      </c>
      <c r="OR53" s="54">
        <f t="shared" ca="1" si="270"/>
        <v>5.3E-3</v>
      </c>
      <c r="OS53">
        <f t="shared" ca="1" si="271"/>
        <v>1048576</v>
      </c>
      <c r="OT53" t="e">
        <f t="shared" ca="1" si="272"/>
        <v>#N/A</v>
      </c>
      <c r="OU53" t="str">
        <f t="shared" ca="1" si="615"/>
        <v/>
      </c>
      <c r="OV53" t="str">
        <f t="shared" ca="1" si="274"/>
        <v/>
      </c>
      <c r="PD53" s="52" t="b">
        <f t="shared" si="631"/>
        <v>0</v>
      </c>
      <c r="PE53" t="b">
        <f>ISNA(MATCH(PD53,PD$1:PD52,0))</f>
        <v>0</v>
      </c>
      <c r="PF53" t="e">
        <f t="shared" ca="1" si="275"/>
        <v>#N/A</v>
      </c>
      <c r="PG53" t="e">
        <f t="shared" ca="1" si="276"/>
        <v>#N/A</v>
      </c>
      <c r="PH53" t="b">
        <f t="shared" ca="1" si="277"/>
        <v>0</v>
      </c>
      <c r="PI53" t="str">
        <f t="shared" ca="1" si="278"/>
        <v>ÿ</v>
      </c>
      <c r="PJ53">
        <f t="shared" ca="1" si="279"/>
        <v>0</v>
      </c>
      <c r="PK53">
        <f t="shared" ca="1" si="280"/>
        <v>0</v>
      </c>
      <c r="PL53" s="54">
        <f t="shared" ca="1" si="281"/>
        <v>5.3E-3</v>
      </c>
      <c r="PM53">
        <f t="shared" ca="1" si="282"/>
        <v>1048576</v>
      </c>
      <c r="PN53" t="e">
        <f t="shared" ca="1" si="283"/>
        <v>#N/A</v>
      </c>
      <c r="PO53" t="str">
        <f t="shared" ca="1" si="616"/>
        <v/>
      </c>
      <c r="PP53" t="str">
        <f t="shared" ca="1" si="285"/>
        <v/>
      </c>
      <c r="PX53" s="52" t="b">
        <f t="shared" si="632"/>
        <v>0</v>
      </c>
      <c r="PY53" t="b">
        <f>ISNA(MATCH(PX53,PX$1:PX52,0))</f>
        <v>0</v>
      </c>
      <c r="PZ53" t="e">
        <f t="shared" ca="1" si="286"/>
        <v>#N/A</v>
      </c>
      <c r="QA53" t="e">
        <f t="shared" ca="1" si="287"/>
        <v>#N/A</v>
      </c>
      <c r="QB53" t="b">
        <f t="shared" ca="1" si="288"/>
        <v>0</v>
      </c>
      <c r="QC53" t="str">
        <f t="shared" ca="1" si="289"/>
        <v>ÿ</v>
      </c>
      <c r="QD53">
        <f t="shared" ca="1" si="290"/>
        <v>0</v>
      </c>
      <c r="QE53">
        <f t="shared" ca="1" si="291"/>
        <v>0</v>
      </c>
      <c r="QF53" s="54">
        <f t="shared" ca="1" si="292"/>
        <v>5.3E-3</v>
      </c>
      <c r="QG53">
        <f t="shared" ca="1" si="293"/>
        <v>1048576</v>
      </c>
      <c r="QH53" t="e">
        <f t="shared" ca="1" si="294"/>
        <v>#N/A</v>
      </c>
      <c r="QI53" t="str">
        <f t="shared" ca="1" si="617"/>
        <v/>
      </c>
      <c r="QJ53" t="str">
        <f t="shared" ca="1" si="296"/>
        <v/>
      </c>
      <c r="QR53" s="52" t="b">
        <f t="shared" si="633"/>
        <v>0</v>
      </c>
      <c r="QS53" t="b">
        <f>ISNA(MATCH(QR53,QR$1:QR52,0))</f>
        <v>0</v>
      </c>
      <c r="QT53" t="e">
        <f t="shared" ca="1" si="297"/>
        <v>#N/A</v>
      </c>
      <c r="QU53" t="e">
        <f t="shared" ca="1" si="298"/>
        <v>#N/A</v>
      </c>
      <c r="QV53" t="b">
        <f t="shared" ca="1" si="299"/>
        <v>0</v>
      </c>
      <c r="QW53" t="str">
        <f t="shared" ca="1" si="300"/>
        <v>ÿ</v>
      </c>
      <c r="QX53">
        <f t="shared" ca="1" si="301"/>
        <v>0</v>
      </c>
      <c r="QY53">
        <f t="shared" ca="1" si="302"/>
        <v>0</v>
      </c>
      <c r="QZ53" s="54">
        <f t="shared" ca="1" si="303"/>
        <v>5.3E-3</v>
      </c>
      <c r="RA53">
        <f t="shared" ca="1" si="304"/>
        <v>1048576</v>
      </c>
      <c r="RB53" t="e">
        <f t="shared" ca="1" si="305"/>
        <v>#N/A</v>
      </c>
      <c r="RC53" t="str">
        <f t="shared" ca="1" si="618"/>
        <v/>
      </c>
      <c r="RD53" t="str">
        <f t="shared" ca="1" si="307"/>
        <v/>
      </c>
      <c r="RL53" s="52" t="b">
        <f t="shared" si="634"/>
        <v>0</v>
      </c>
      <c r="RM53" t="b">
        <f>ISNA(MATCH(RL53,RL$1:RL52,0))</f>
        <v>0</v>
      </c>
      <c r="RN53" t="e">
        <f t="shared" ca="1" si="308"/>
        <v>#N/A</v>
      </c>
      <c r="RO53" t="e">
        <f t="shared" ca="1" si="309"/>
        <v>#N/A</v>
      </c>
      <c r="RP53" t="b">
        <f t="shared" ca="1" si="310"/>
        <v>0</v>
      </c>
      <c r="RQ53" t="str">
        <f t="shared" ca="1" si="311"/>
        <v>ÿ</v>
      </c>
      <c r="RR53">
        <f t="shared" ca="1" si="312"/>
        <v>0</v>
      </c>
      <c r="RS53">
        <f t="shared" ca="1" si="313"/>
        <v>0</v>
      </c>
      <c r="RT53" s="54">
        <f t="shared" ca="1" si="314"/>
        <v>5.3E-3</v>
      </c>
      <c r="RU53">
        <f t="shared" ca="1" si="315"/>
        <v>1048576</v>
      </c>
      <c r="RV53" t="e">
        <f t="shared" ca="1" si="316"/>
        <v>#N/A</v>
      </c>
      <c r="RW53" t="str">
        <f t="shared" ca="1" si="619"/>
        <v/>
      </c>
      <c r="RX53" t="str">
        <f t="shared" ca="1" si="318"/>
        <v/>
      </c>
      <c r="SF53" s="52" t="b">
        <f t="shared" si="635"/>
        <v>0</v>
      </c>
      <c r="SG53" t="b">
        <f>ISNA(MATCH(SF53,SF$1:SF52,0))</f>
        <v>0</v>
      </c>
      <c r="SH53" t="e">
        <f t="shared" ca="1" si="319"/>
        <v>#N/A</v>
      </c>
      <c r="SI53" t="e">
        <f t="shared" ca="1" si="320"/>
        <v>#N/A</v>
      </c>
      <c r="SJ53" t="b">
        <f t="shared" ca="1" si="321"/>
        <v>0</v>
      </c>
      <c r="SK53" t="str">
        <f t="shared" ca="1" si="322"/>
        <v>ÿ</v>
      </c>
      <c r="SL53">
        <f t="shared" ca="1" si="323"/>
        <v>0</v>
      </c>
      <c r="SM53">
        <f t="shared" ca="1" si="324"/>
        <v>0</v>
      </c>
      <c r="SN53" s="54">
        <f t="shared" ca="1" si="325"/>
        <v>5.3E-3</v>
      </c>
      <c r="SO53">
        <f t="shared" ca="1" si="326"/>
        <v>1048576</v>
      </c>
      <c r="SP53" t="e">
        <f t="shared" ca="1" si="327"/>
        <v>#N/A</v>
      </c>
      <c r="SQ53" t="str">
        <f t="shared" ca="1" si="620"/>
        <v/>
      </c>
      <c r="SR53" t="str">
        <f t="shared" ca="1" si="329"/>
        <v/>
      </c>
      <c r="SZ53" s="52" t="b">
        <f t="shared" si="636"/>
        <v>0</v>
      </c>
      <c r="TA53" t="b">
        <f>ISNA(MATCH(SZ53,SZ$1:SZ52,0))</f>
        <v>0</v>
      </c>
      <c r="TB53" t="e">
        <f t="shared" ca="1" si="330"/>
        <v>#N/A</v>
      </c>
      <c r="TC53" t="e">
        <f t="shared" ca="1" si="331"/>
        <v>#N/A</v>
      </c>
      <c r="TD53" t="b">
        <f t="shared" ca="1" si="332"/>
        <v>0</v>
      </c>
      <c r="TE53" t="str">
        <f t="shared" ca="1" si="333"/>
        <v>ÿ</v>
      </c>
      <c r="TF53">
        <f t="shared" ca="1" si="334"/>
        <v>0</v>
      </c>
      <c r="TG53">
        <f t="shared" ca="1" si="335"/>
        <v>0</v>
      </c>
      <c r="TH53" s="54">
        <f t="shared" ca="1" si="336"/>
        <v>5.3E-3</v>
      </c>
      <c r="TI53">
        <f t="shared" ca="1" si="337"/>
        <v>1048576</v>
      </c>
      <c r="TJ53" t="e">
        <f t="shared" ca="1" si="338"/>
        <v>#N/A</v>
      </c>
      <c r="TK53" t="str">
        <f t="shared" ca="1" si="621"/>
        <v/>
      </c>
      <c r="TL53" t="str">
        <f t="shared" ca="1" si="340"/>
        <v/>
      </c>
      <c r="TT53" s="52" t="b">
        <f t="shared" si="637"/>
        <v>0</v>
      </c>
      <c r="TU53" t="b">
        <f>ISNA(MATCH(TT53,TT$1:TT52,0))</f>
        <v>0</v>
      </c>
      <c r="TV53" t="e">
        <f t="shared" ca="1" si="341"/>
        <v>#N/A</v>
      </c>
      <c r="TW53" t="e">
        <f t="shared" ca="1" si="342"/>
        <v>#N/A</v>
      </c>
      <c r="TX53" t="b">
        <f t="shared" ca="1" si="343"/>
        <v>0</v>
      </c>
      <c r="TY53" t="str">
        <f t="shared" ca="1" si="344"/>
        <v>ÿ</v>
      </c>
      <c r="TZ53">
        <f t="shared" ca="1" si="345"/>
        <v>0</v>
      </c>
      <c r="UA53">
        <f t="shared" ca="1" si="346"/>
        <v>0</v>
      </c>
      <c r="UB53" s="54">
        <f t="shared" ca="1" si="347"/>
        <v>5.3E-3</v>
      </c>
      <c r="UC53">
        <f t="shared" ca="1" si="348"/>
        <v>1048576</v>
      </c>
      <c r="UD53" t="e">
        <f t="shared" ca="1" si="349"/>
        <v>#N/A</v>
      </c>
      <c r="UE53" t="str">
        <f t="shared" ca="1" si="622"/>
        <v/>
      </c>
      <c r="UF53" t="str">
        <f t="shared" ca="1" si="351"/>
        <v/>
      </c>
      <c r="UN53" s="52" t="b">
        <f t="shared" si="638"/>
        <v>0</v>
      </c>
      <c r="UO53" t="b">
        <f>ISNA(MATCH(UN53,UN$1:UN52,0))</f>
        <v>0</v>
      </c>
      <c r="UP53" t="e">
        <f t="shared" ca="1" si="352"/>
        <v>#N/A</v>
      </c>
      <c r="UQ53" t="e">
        <f t="shared" ca="1" si="353"/>
        <v>#N/A</v>
      </c>
      <c r="UR53" t="b">
        <f t="shared" ca="1" si="354"/>
        <v>0</v>
      </c>
      <c r="US53" t="str">
        <f t="shared" ca="1" si="355"/>
        <v>ÿ</v>
      </c>
      <c r="UT53">
        <f t="shared" ca="1" si="356"/>
        <v>0</v>
      </c>
      <c r="UU53">
        <f t="shared" ca="1" si="357"/>
        <v>0</v>
      </c>
      <c r="UV53" s="54">
        <f t="shared" ca="1" si="358"/>
        <v>5.3E-3</v>
      </c>
      <c r="UW53">
        <f t="shared" ca="1" si="359"/>
        <v>1048576</v>
      </c>
      <c r="UX53" t="e">
        <f t="shared" ca="1" si="360"/>
        <v>#N/A</v>
      </c>
      <c r="UY53" t="str">
        <f t="shared" ca="1" si="623"/>
        <v/>
      </c>
      <c r="UZ53" t="str">
        <f t="shared" ca="1" si="362"/>
        <v/>
      </c>
      <c r="VH53" s="52" t="b">
        <f t="shared" si="639"/>
        <v>0</v>
      </c>
      <c r="VI53" t="b">
        <f>ISNA(MATCH(VH53,VH$1:VH52,0))</f>
        <v>0</v>
      </c>
      <c r="VJ53" t="e">
        <f t="shared" ca="1" si="363"/>
        <v>#N/A</v>
      </c>
      <c r="VK53" t="e">
        <f t="shared" ca="1" si="364"/>
        <v>#N/A</v>
      </c>
      <c r="VL53" t="b">
        <f t="shared" ca="1" si="365"/>
        <v>0</v>
      </c>
      <c r="VM53" t="str">
        <f t="shared" ca="1" si="366"/>
        <v>ÿ</v>
      </c>
      <c r="VN53">
        <f t="shared" ca="1" si="367"/>
        <v>0</v>
      </c>
      <c r="VO53">
        <f t="shared" ca="1" si="368"/>
        <v>0</v>
      </c>
      <c r="VP53" s="54">
        <f t="shared" ca="1" si="369"/>
        <v>5.3E-3</v>
      </c>
      <c r="VQ53">
        <f t="shared" ca="1" si="370"/>
        <v>1048576</v>
      </c>
      <c r="VR53" t="e">
        <f t="shared" ca="1" si="371"/>
        <v>#N/A</v>
      </c>
      <c r="VS53" t="str">
        <f t="shared" ca="1" si="624"/>
        <v/>
      </c>
      <c r="VT53" t="str">
        <f t="shared" ca="1" si="373"/>
        <v/>
      </c>
      <c r="WB53" s="52" t="b">
        <f t="shared" si="640"/>
        <v>0</v>
      </c>
      <c r="WC53" t="b">
        <f>ISNA(MATCH(WB53,WB$1:WB52,0))</f>
        <v>0</v>
      </c>
      <c r="WD53" t="e">
        <f t="shared" ca="1" si="374"/>
        <v>#N/A</v>
      </c>
      <c r="WE53" t="e">
        <f t="shared" ca="1" si="375"/>
        <v>#N/A</v>
      </c>
      <c r="WF53" t="b">
        <f t="shared" ca="1" si="376"/>
        <v>0</v>
      </c>
      <c r="WG53" t="str">
        <f t="shared" ca="1" si="377"/>
        <v>ÿ</v>
      </c>
      <c r="WH53">
        <f t="shared" ca="1" si="378"/>
        <v>0</v>
      </c>
      <c r="WI53">
        <f t="shared" ca="1" si="379"/>
        <v>0</v>
      </c>
      <c r="WJ53" s="54">
        <f t="shared" ca="1" si="380"/>
        <v>5.3E-3</v>
      </c>
      <c r="WK53">
        <f t="shared" ca="1" si="381"/>
        <v>1048576</v>
      </c>
      <c r="WL53" t="e">
        <f t="shared" ca="1" si="382"/>
        <v>#N/A</v>
      </c>
      <c r="WM53" t="str">
        <f t="shared" ca="1" si="625"/>
        <v/>
      </c>
      <c r="WN53" t="str">
        <f t="shared" ca="1" si="384"/>
        <v/>
      </c>
      <c r="WV53" s="52" t="b">
        <f t="shared" si="641"/>
        <v>0</v>
      </c>
      <c r="WW53" t="b">
        <f>ISNA(MATCH(WV53,WV$1:WV52,0))</f>
        <v>0</v>
      </c>
      <c r="WX53" t="e">
        <f t="shared" ca="1" si="385"/>
        <v>#N/A</v>
      </c>
      <c r="WY53" t="e">
        <f t="shared" ca="1" si="386"/>
        <v>#N/A</v>
      </c>
      <c r="WZ53" t="b">
        <f t="shared" ca="1" si="387"/>
        <v>0</v>
      </c>
      <c r="XA53" t="str">
        <f t="shared" ca="1" si="388"/>
        <v>ÿ</v>
      </c>
      <c r="XB53">
        <f t="shared" ca="1" si="389"/>
        <v>0</v>
      </c>
      <c r="XC53">
        <f t="shared" ca="1" si="390"/>
        <v>0</v>
      </c>
      <c r="XD53" s="54">
        <f t="shared" ca="1" si="391"/>
        <v>5.3E-3</v>
      </c>
      <c r="XE53">
        <f t="shared" ca="1" si="392"/>
        <v>1048576</v>
      </c>
      <c r="XF53" t="e">
        <f t="shared" ca="1" si="393"/>
        <v>#N/A</v>
      </c>
      <c r="XG53" t="str">
        <f t="shared" ca="1" si="626"/>
        <v/>
      </c>
      <c r="XH53" t="str">
        <f t="shared" ca="1" si="169"/>
        <v/>
      </c>
    </row>
    <row r="54" spans="1:632" x14ac:dyDescent="0.3">
      <c r="A54">
        <f t="shared" ca="1" si="170"/>
        <v>44</v>
      </c>
      <c r="J54" s="6" t="str">
        <f>IF('Analyse Plan de Gamme'!$N54=0,N_D,'Analyse Plan de Gamme'!$N54)</f>
        <v xml:space="preserve"> ... </v>
      </c>
      <c r="K54" t="b">
        <f>ISNA(MATCH(J54,J$1:J53,0))</f>
        <v>0</v>
      </c>
      <c r="L54" t="e">
        <f t="shared" ca="1" si="416"/>
        <v>#N/A</v>
      </c>
      <c r="M54" t="e">
        <f t="shared" ca="1" si="417"/>
        <v>#N/A</v>
      </c>
      <c r="N54" t="b">
        <f t="shared" ca="1" si="418"/>
        <v>0</v>
      </c>
      <c r="O54" t="str">
        <f t="shared" ca="1" si="419"/>
        <v>ÿ</v>
      </c>
      <c r="P54">
        <f t="shared" ca="1" si="420"/>
        <v>1048576</v>
      </c>
      <c r="Q54" t="e">
        <f t="shared" ca="1" si="421"/>
        <v>#N/A</v>
      </c>
      <c r="R54" s="4" t="str">
        <f t="shared" ca="1" si="422"/>
        <v/>
      </c>
      <c r="T54" s="6" t="str">
        <f>IF('Analyse Plan de Gamme'!$P54=0,N_D,'Analyse Plan de Gamme'!$P54)</f>
        <v xml:space="preserve"> ... </v>
      </c>
      <c r="U54" t="b">
        <f>ISNA(MATCH(T54,T$1:T53,0))</f>
        <v>0</v>
      </c>
      <c r="V54" t="e">
        <f t="shared" ca="1" si="423"/>
        <v>#N/A</v>
      </c>
      <c r="W54" t="e">
        <f t="shared" ca="1" si="424"/>
        <v>#N/A</v>
      </c>
      <c r="X54" t="b">
        <f t="shared" ca="1" si="425"/>
        <v>0</v>
      </c>
      <c r="Y54" t="str">
        <f t="shared" ca="1" si="426"/>
        <v>ÿ</v>
      </c>
      <c r="Z54">
        <f t="shared" ca="1" si="427"/>
        <v>1048576</v>
      </c>
      <c r="AA54" t="e">
        <f t="shared" ca="1" si="428"/>
        <v>#N/A</v>
      </c>
      <c r="AB54" s="4" t="str">
        <f t="shared" ca="1" si="429"/>
        <v/>
      </c>
      <c r="AD54" s="6" t="str">
        <f>IF('Analyse Plan de Gamme'!$W54=0,N_D,'Analyse Plan de Gamme'!$W54)</f>
        <v xml:space="preserve"> ... </v>
      </c>
      <c r="AE54" t="b">
        <f>ISNA(MATCH(AD54,AD$1:AD53,0))</f>
        <v>0</v>
      </c>
      <c r="AF54" t="e">
        <f t="shared" ca="1" si="430"/>
        <v>#N/A</v>
      </c>
      <c r="AG54" t="e">
        <f t="shared" ca="1" si="431"/>
        <v>#N/A</v>
      </c>
      <c r="AH54" t="b">
        <f t="shared" ca="1" si="432"/>
        <v>0</v>
      </c>
      <c r="AI54" t="str">
        <f t="shared" ca="1" si="433"/>
        <v>ÿ</v>
      </c>
      <c r="AJ54">
        <f t="shared" ca="1" si="434"/>
        <v>1048576</v>
      </c>
      <c r="AK54" t="e">
        <f t="shared" ca="1" si="435"/>
        <v>#N/A</v>
      </c>
      <c r="AL54" s="4" t="str">
        <f t="shared" ca="1" si="436"/>
        <v/>
      </c>
      <c r="AN54" s="6" t="str">
        <f>IF('Analyse Plan de Gamme'!$AH54=0,N_D,'Analyse Plan de Gamme'!$AH54)</f>
        <v xml:space="preserve"> ... </v>
      </c>
      <c r="AO54" t="b">
        <f>ISNA(MATCH(AN54,AN$1:AN53,0))</f>
        <v>0</v>
      </c>
      <c r="AP54" t="e">
        <f t="shared" ca="1" si="437"/>
        <v>#N/A</v>
      </c>
      <c r="AQ54" t="e">
        <f t="shared" ca="1" si="438"/>
        <v>#N/A</v>
      </c>
      <c r="AR54" t="b">
        <f t="shared" ca="1" si="439"/>
        <v>0</v>
      </c>
      <c r="AS54" t="str">
        <f t="shared" ca="1" si="440"/>
        <v>ÿ</v>
      </c>
      <c r="AT54">
        <f t="shared" ca="1" si="441"/>
        <v>1048576</v>
      </c>
      <c r="AU54" t="e">
        <f t="shared" ca="1" si="442"/>
        <v>#N/A</v>
      </c>
      <c r="AV54" s="4" t="str">
        <f t="shared" ca="1" si="443"/>
        <v/>
      </c>
      <c r="AX54" s="6" t="str">
        <f>IF('Analyse Plan de Gamme'!$AT54=0,N_D,'Analyse Plan de Gamme'!$AT54)</f>
        <v xml:space="preserve"> ... </v>
      </c>
      <c r="AY54" t="b">
        <f>ISNA(MATCH(AX54,AX$1:AX53,0))</f>
        <v>0</v>
      </c>
      <c r="AZ54" t="e">
        <f t="shared" ca="1" si="444"/>
        <v>#N/A</v>
      </c>
      <c r="BA54" t="e">
        <f t="shared" ca="1" si="445"/>
        <v>#N/A</v>
      </c>
      <c r="BB54" t="b">
        <f t="shared" ca="1" si="446"/>
        <v>0</v>
      </c>
      <c r="BC54" t="str">
        <f t="shared" ca="1" si="447"/>
        <v>ÿ</v>
      </c>
      <c r="BD54">
        <f t="shared" ca="1" si="448"/>
        <v>1048576</v>
      </c>
      <c r="BE54" t="e">
        <f t="shared" ca="1" si="449"/>
        <v>#N/A</v>
      </c>
      <c r="BF54" s="4" t="str">
        <f t="shared" ca="1" si="450"/>
        <v/>
      </c>
      <c r="BH54" s="6" t="str">
        <f>IF('Analyse Plan de Gamme'!$BF54=0,N_D,'Analyse Plan de Gamme'!$BF54)</f>
        <v xml:space="preserve"> ... </v>
      </c>
      <c r="BI54" t="b">
        <f>ISNA(MATCH(BH54,BH$1:BH53,0))</f>
        <v>0</v>
      </c>
      <c r="BJ54" t="e">
        <f t="shared" ca="1" si="451"/>
        <v>#N/A</v>
      </c>
      <c r="BK54" t="e">
        <f t="shared" ca="1" si="452"/>
        <v>#N/A</v>
      </c>
      <c r="BL54" t="b">
        <f t="shared" ca="1" si="453"/>
        <v>0</v>
      </c>
      <c r="BM54" t="str">
        <f t="shared" ca="1" si="454"/>
        <v>ÿ</v>
      </c>
      <c r="BN54">
        <f t="shared" ca="1" si="455"/>
        <v>1048576</v>
      </c>
      <c r="BO54" t="e">
        <f t="shared" ca="1" si="456"/>
        <v>#N/A</v>
      </c>
      <c r="BP54" s="4" t="str">
        <f t="shared" ca="1" si="457"/>
        <v/>
      </c>
      <c r="BR54" s="6" t="str">
        <f>IF('Analyse Plan de Gamme'!$BG54=0,N_D,'Analyse Plan de Gamme'!$BG54)</f>
        <v xml:space="preserve"> ... </v>
      </c>
      <c r="BS54" t="b">
        <f>ISNA(MATCH(BR54,BR$1:BR53,0))</f>
        <v>0</v>
      </c>
      <c r="BT54" t="e">
        <f t="shared" ca="1" si="458"/>
        <v>#N/A</v>
      </c>
      <c r="BU54" t="e">
        <f t="shared" ca="1" si="459"/>
        <v>#N/A</v>
      </c>
      <c r="BV54" t="b">
        <f t="shared" ca="1" si="460"/>
        <v>0</v>
      </c>
      <c r="BW54" t="str">
        <f t="shared" ca="1" si="461"/>
        <v>ÿ</v>
      </c>
      <c r="BX54">
        <f t="shared" ca="1" si="462"/>
        <v>1048576</v>
      </c>
      <c r="BY54" t="e">
        <f t="shared" ca="1" si="463"/>
        <v>#N/A</v>
      </c>
      <c r="BZ54" s="4" t="str">
        <f t="shared" ca="1" si="464"/>
        <v/>
      </c>
      <c r="CB54" s="6" t="str">
        <f>IF('Analyse Plan de Gamme'!$BH54=0,N_D,'Analyse Plan de Gamme'!$BH54)</f>
        <v xml:space="preserve"> ... </v>
      </c>
      <c r="CC54" t="b">
        <f>ISNA(MATCH(CB54,CB$1:CB53,0))</f>
        <v>0</v>
      </c>
      <c r="CD54" t="e">
        <f t="shared" ca="1" si="465"/>
        <v>#N/A</v>
      </c>
      <c r="CE54" t="e">
        <f t="shared" ca="1" si="466"/>
        <v>#N/A</v>
      </c>
      <c r="CF54" t="b">
        <f t="shared" ca="1" si="467"/>
        <v>0</v>
      </c>
      <c r="CG54" t="str">
        <f t="shared" ca="1" si="468"/>
        <v>ÿ</v>
      </c>
      <c r="CH54">
        <f t="shared" ca="1" si="469"/>
        <v>1048576</v>
      </c>
      <c r="CI54" t="e">
        <f t="shared" ca="1" si="470"/>
        <v>#N/A</v>
      </c>
      <c r="CJ54" s="4" t="str">
        <f t="shared" ca="1" si="471"/>
        <v/>
      </c>
      <c r="CL54" s="6" t="str">
        <f>IF('Analyse Plan de Gamme'!$BJ54=0,N_D,'Analyse Plan de Gamme'!$BJ54)</f>
        <v xml:space="preserve"> ... </v>
      </c>
      <c r="CM54" t="b">
        <f>ISNA(MATCH(CL54,CL$1:CL53,0))</f>
        <v>0</v>
      </c>
      <c r="CN54" t="e">
        <f t="shared" ca="1" si="472"/>
        <v>#N/A</v>
      </c>
      <c r="CO54" t="e">
        <f t="shared" ca="1" si="473"/>
        <v>#N/A</v>
      </c>
      <c r="CP54" t="b">
        <f t="shared" ca="1" si="474"/>
        <v>0</v>
      </c>
      <c r="CQ54" t="str">
        <f t="shared" ca="1" si="475"/>
        <v>ÿ</v>
      </c>
      <c r="CR54">
        <f t="shared" ca="1" si="476"/>
        <v>1048576</v>
      </c>
      <c r="CS54" t="e">
        <f t="shared" ca="1" si="477"/>
        <v>#N/A</v>
      </c>
      <c r="CT54" s="4" t="str">
        <f t="shared" ca="1" si="478"/>
        <v/>
      </c>
      <c r="CV54" s="6" t="str">
        <f>IF('Analyse Plan de Gamme'!$BK54=0,N_D,'Analyse Plan de Gamme'!$BK54)</f>
        <v xml:space="preserve"> ... </v>
      </c>
      <c r="CW54" t="b">
        <f>ISNA(MATCH(CV54,CV$1:CV53,0))</f>
        <v>0</v>
      </c>
      <c r="CX54" t="e">
        <f t="shared" ca="1" si="479"/>
        <v>#N/A</v>
      </c>
      <c r="CY54" t="e">
        <f t="shared" ca="1" si="480"/>
        <v>#N/A</v>
      </c>
      <c r="CZ54" t="b">
        <f t="shared" ca="1" si="481"/>
        <v>0</v>
      </c>
      <c r="DA54" t="str">
        <f t="shared" ca="1" si="482"/>
        <v>ÿ</v>
      </c>
      <c r="DB54">
        <f t="shared" ca="1" si="483"/>
        <v>1048576</v>
      </c>
      <c r="DC54" t="e">
        <f t="shared" ca="1" si="484"/>
        <v>#N/A</v>
      </c>
      <c r="DD54" s="4" t="str">
        <f t="shared" ca="1" si="485"/>
        <v/>
      </c>
      <c r="DF54" s="6" t="str">
        <f>IF('Analyse Plan de Gamme'!$BL54=0,N_D,'Analyse Plan de Gamme'!$BL54)</f>
        <v xml:space="preserve"> ... </v>
      </c>
      <c r="DG54" t="b">
        <f>ISNA(MATCH(DF54,DF$1:DF53,0))</f>
        <v>0</v>
      </c>
      <c r="DH54" t="e">
        <f t="shared" ca="1" si="486"/>
        <v>#N/A</v>
      </c>
      <c r="DI54" t="e">
        <f t="shared" ca="1" si="487"/>
        <v>#N/A</v>
      </c>
      <c r="DJ54" t="b">
        <f t="shared" ca="1" si="488"/>
        <v>0</v>
      </c>
      <c r="DK54" t="str">
        <f t="shared" ca="1" si="489"/>
        <v>ÿ</v>
      </c>
      <c r="DL54">
        <f t="shared" ca="1" si="490"/>
        <v>1048576</v>
      </c>
      <c r="DM54" t="e">
        <f t="shared" ca="1" si="491"/>
        <v>#N/A</v>
      </c>
      <c r="DN54" s="4" t="str">
        <f t="shared" ca="1" si="492"/>
        <v/>
      </c>
      <c r="DP54" s="43">
        <f>'Analyse Plan de Gamme'!$BM54</f>
        <v>0</v>
      </c>
      <c r="DQ54" t="b">
        <f>ISNA(MATCH(DP54,DP$1:DP53,0))</f>
        <v>0</v>
      </c>
      <c r="DR54" t="e">
        <f t="shared" ca="1" si="493"/>
        <v>#N/A</v>
      </c>
      <c r="DS54" t="e">
        <f t="shared" ca="1" si="494"/>
        <v>#N/A</v>
      </c>
      <c r="DT54" t="b">
        <f t="shared" ca="1" si="495"/>
        <v>0</v>
      </c>
      <c r="DU54" t="str">
        <f t="shared" ca="1" si="496"/>
        <v>ÿ</v>
      </c>
      <c r="DV54">
        <f t="shared" ca="1" si="497"/>
        <v>1048576</v>
      </c>
      <c r="DW54" t="e">
        <f t="shared" ca="1" si="498"/>
        <v>#N/A</v>
      </c>
      <c r="DX54" s="4" t="str">
        <f t="shared" ca="1" si="499"/>
        <v/>
      </c>
      <c r="DZ54" s="6" t="str">
        <f>IF('Analyse Plan de Gamme'!$BO54=0,N_D,'Analyse Plan de Gamme'!$BO54)</f>
        <v xml:space="preserve"> ... </v>
      </c>
      <c r="EA54" t="b">
        <f>ISNA(MATCH(DZ54,DZ$1:DZ53,0))</f>
        <v>0</v>
      </c>
      <c r="EB54" t="e">
        <f t="shared" ca="1" si="500"/>
        <v>#N/A</v>
      </c>
      <c r="EC54" t="e">
        <f t="shared" ca="1" si="501"/>
        <v>#N/A</v>
      </c>
      <c r="ED54" t="b">
        <f t="shared" ca="1" si="502"/>
        <v>0</v>
      </c>
      <c r="EE54" t="str">
        <f t="shared" ca="1" si="503"/>
        <v>ÿ</v>
      </c>
      <c r="EF54">
        <f t="shared" ca="1" si="504"/>
        <v>1048576</v>
      </c>
      <c r="EG54" t="e">
        <f t="shared" ca="1" si="505"/>
        <v>#N/A</v>
      </c>
      <c r="EH54" s="4" t="str">
        <f t="shared" ca="1" si="506"/>
        <v/>
      </c>
      <c r="EJ54" s="6" t="str">
        <f>IF('Analyse Plan de Gamme'!$BP54=0,N_D,'Analyse Plan de Gamme'!$BP54)</f>
        <v xml:space="preserve"> ... </v>
      </c>
      <c r="EK54" t="b">
        <f>ISNA(MATCH(EJ54,EJ$1:EJ53,0))</f>
        <v>0</v>
      </c>
      <c r="EL54" t="e">
        <f t="shared" ca="1" si="507"/>
        <v>#N/A</v>
      </c>
      <c r="EM54" t="e">
        <f t="shared" ca="1" si="508"/>
        <v>#N/A</v>
      </c>
      <c r="EN54" t="b">
        <f t="shared" ca="1" si="509"/>
        <v>0</v>
      </c>
      <c r="EO54" t="str">
        <f t="shared" ca="1" si="510"/>
        <v>ÿ</v>
      </c>
      <c r="EP54">
        <f t="shared" ca="1" si="511"/>
        <v>1048576</v>
      </c>
      <c r="EQ54" t="e">
        <f t="shared" ca="1" si="512"/>
        <v>#N/A</v>
      </c>
      <c r="ER54" s="4" t="str">
        <f t="shared" ca="1" si="513"/>
        <v/>
      </c>
      <c r="ET54" s="6" t="str">
        <f>IF('Analyse Plan de Gamme'!$BQ54=0,N_D,'Analyse Plan de Gamme'!$BQ54)</f>
        <v xml:space="preserve"> ... </v>
      </c>
      <c r="EU54" t="b">
        <f>ISNA(MATCH(ET54,ET$1:ET53,0))</f>
        <v>0</v>
      </c>
      <c r="EV54" t="e">
        <f t="shared" ca="1" si="514"/>
        <v>#N/A</v>
      </c>
      <c r="EW54" t="e">
        <f t="shared" ca="1" si="515"/>
        <v>#N/A</v>
      </c>
      <c r="EX54" t="b">
        <f t="shared" ca="1" si="516"/>
        <v>0</v>
      </c>
      <c r="EY54" t="str">
        <f t="shared" ca="1" si="517"/>
        <v>ÿ</v>
      </c>
      <c r="EZ54">
        <f t="shared" ca="1" si="518"/>
        <v>1048576</v>
      </c>
      <c r="FA54" t="e">
        <f t="shared" ca="1" si="519"/>
        <v>#N/A</v>
      </c>
      <c r="FB54" s="4" t="str">
        <f t="shared" ca="1" si="520"/>
        <v/>
      </c>
      <c r="FD54" s="6" t="str">
        <f>IF('Analyse Plan de Gamme'!$BR54=0,N_D,'Analyse Plan de Gamme'!$BR54)</f>
        <v xml:space="preserve"> ... </v>
      </c>
      <c r="FE54" t="b">
        <f>ISNA(MATCH(FD54,FD$1:FD53,0))</f>
        <v>0</v>
      </c>
      <c r="FF54" t="e">
        <f t="shared" ca="1" si="521"/>
        <v>#N/A</v>
      </c>
      <c r="FG54" t="e">
        <f t="shared" ca="1" si="522"/>
        <v>#N/A</v>
      </c>
      <c r="FH54" t="b">
        <f t="shared" ca="1" si="523"/>
        <v>0</v>
      </c>
      <c r="FI54" t="str">
        <f t="shared" ca="1" si="524"/>
        <v>ÿ</v>
      </c>
      <c r="FJ54">
        <f t="shared" ca="1" si="525"/>
        <v>1048576</v>
      </c>
      <c r="FK54" t="e">
        <f t="shared" ca="1" si="526"/>
        <v>#N/A</v>
      </c>
      <c r="FL54" s="4" t="str">
        <f t="shared" ca="1" si="527"/>
        <v/>
      </c>
      <c r="FN54" s="6" t="str">
        <f>IF('Analyse Plan de Gamme'!$BT54=0,N_D,'Analyse Plan de Gamme'!$BT54)</f>
        <v xml:space="preserve"> ... </v>
      </c>
      <c r="FO54" t="b">
        <f>ISNA(MATCH(FN54,FN$1:FN53,0))</f>
        <v>0</v>
      </c>
      <c r="FP54" t="e">
        <f t="shared" ca="1" si="528"/>
        <v>#N/A</v>
      </c>
      <c r="FQ54" t="e">
        <f t="shared" ca="1" si="529"/>
        <v>#N/A</v>
      </c>
      <c r="FR54" t="b">
        <f t="shared" ca="1" si="530"/>
        <v>0</v>
      </c>
      <c r="FS54" t="str">
        <f t="shared" ca="1" si="531"/>
        <v>ÿ</v>
      </c>
      <c r="FT54">
        <f t="shared" ca="1" si="532"/>
        <v>1048576</v>
      </c>
      <c r="FU54" t="e">
        <f t="shared" ca="1" si="533"/>
        <v>#N/A</v>
      </c>
      <c r="FV54" s="4" t="str">
        <f t="shared" ca="1" si="534"/>
        <v/>
      </c>
      <c r="FX54" s="6" t="str">
        <f>IF('Analyse Plan de Gamme'!$BU54=0,N_D,'Analyse Plan de Gamme'!$BU54)</f>
        <v xml:space="preserve"> ... </v>
      </c>
      <c r="FY54" t="b">
        <f>ISNA(MATCH(FX54,FX$1:FX53,0))</f>
        <v>0</v>
      </c>
      <c r="FZ54" t="e">
        <f t="shared" ca="1" si="535"/>
        <v>#N/A</v>
      </c>
      <c r="GA54" t="e">
        <f t="shared" ca="1" si="536"/>
        <v>#N/A</v>
      </c>
      <c r="GB54" t="b">
        <f t="shared" ca="1" si="537"/>
        <v>0</v>
      </c>
      <c r="GC54" t="str">
        <f t="shared" ca="1" si="538"/>
        <v>ÿ</v>
      </c>
      <c r="GD54">
        <f t="shared" ca="1" si="539"/>
        <v>1048576</v>
      </c>
      <c r="GE54" t="e">
        <f t="shared" ca="1" si="540"/>
        <v>#N/A</v>
      </c>
      <c r="GF54" s="4" t="str">
        <f t="shared" ca="1" si="541"/>
        <v/>
      </c>
      <c r="GH54" s="6" t="str">
        <f>IF('Analyse Plan de Gamme'!$BW54=0,N_D,'Analyse Plan de Gamme'!$BW54)</f>
        <v xml:space="preserve"> ... </v>
      </c>
      <c r="GI54" t="b">
        <f>ISNA(MATCH(GH54,GH$1:GH53,0))</f>
        <v>0</v>
      </c>
      <c r="GJ54" t="e">
        <f t="shared" ca="1" si="542"/>
        <v>#N/A</v>
      </c>
      <c r="GK54" t="e">
        <f t="shared" ca="1" si="543"/>
        <v>#N/A</v>
      </c>
      <c r="GL54" t="b">
        <f t="shared" ca="1" si="544"/>
        <v>0</v>
      </c>
      <c r="GM54" t="str">
        <f t="shared" ca="1" si="545"/>
        <v>ÿ</v>
      </c>
      <c r="GN54">
        <f t="shared" ca="1" si="546"/>
        <v>1048576</v>
      </c>
      <c r="GO54" t="e">
        <f t="shared" ca="1" si="547"/>
        <v>#N/A</v>
      </c>
      <c r="GP54" s="4" t="str">
        <f t="shared" ca="1" si="548"/>
        <v/>
      </c>
      <c r="GR54" s="6" t="str">
        <f>IF('Analyse Plan de Gamme'!$BX54=0,N_D,'Analyse Plan de Gamme'!$BX54)</f>
        <v xml:space="preserve"> ... </v>
      </c>
      <c r="GS54" t="b">
        <f>ISNA(MATCH(GR54,GR$1:GR53,0))</f>
        <v>0</v>
      </c>
      <c r="GT54" t="e">
        <f t="shared" ca="1" si="549"/>
        <v>#N/A</v>
      </c>
      <c r="GU54" t="e">
        <f t="shared" ca="1" si="550"/>
        <v>#N/A</v>
      </c>
      <c r="GV54" t="b">
        <f t="shared" ca="1" si="551"/>
        <v>0</v>
      </c>
      <c r="GW54" t="str">
        <f t="shared" ca="1" si="552"/>
        <v>ÿ</v>
      </c>
      <c r="GX54">
        <f t="shared" ca="1" si="553"/>
        <v>1048576</v>
      </c>
      <c r="GY54" t="e">
        <f t="shared" ca="1" si="554"/>
        <v>#N/A</v>
      </c>
      <c r="GZ54" s="4" t="str">
        <f t="shared" ca="1" si="555"/>
        <v/>
      </c>
      <c r="HG54" s="44">
        <f>'Analyse Plan de Gamme'!$K54</f>
        <v>0</v>
      </c>
      <c r="HH54" s="44">
        <f>'Analyse Plan de Gamme'!$L54</f>
        <v>0</v>
      </c>
      <c r="HI54" s="50">
        <f t="shared" si="395"/>
        <v>2.2000000000000002</v>
      </c>
      <c r="HK54" t="b">
        <f>ABS('Analyse Plan de Gamme'!$C54)&gt;1</f>
        <v>0</v>
      </c>
      <c r="HL54" s="43">
        <f t="shared" ca="1" si="192"/>
        <v>5.4000000000000003E-3</v>
      </c>
      <c r="HM54" t="b">
        <f ca="1">AND(ISNA(MATCH(HL54,HL$1:HL53,0)),HL54&gt;1,$HK54)</f>
        <v>0</v>
      </c>
      <c r="HN54" t="e">
        <f t="shared" ca="1" si="556"/>
        <v>#N/A</v>
      </c>
      <c r="HO54" t="e">
        <f t="shared" ca="1" si="557"/>
        <v>#N/A</v>
      </c>
      <c r="HP54" t="b">
        <f t="shared" ca="1" si="558"/>
        <v>0</v>
      </c>
      <c r="HQ54" t="str">
        <f t="shared" ca="1" si="559"/>
        <v>ÿ</v>
      </c>
      <c r="HR54">
        <f t="shared" ca="1" si="560"/>
        <v>1048576</v>
      </c>
      <c r="HS54" t="e">
        <f t="shared" ca="1" si="561"/>
        <v>#N/A</v>
      </c>
      <c r="HT54" s="4" t="str">
        <f t="shared" ca="1" si="562"/>
        <v/>
      </c>
      <c r="HU54">
        <f ca="1">SUM($HT$10:$HT54)</f>
        <v>3926000.0154999997</v>
      </c>
      <c r="HV54" s="45">
        <f t="shared" ca="1" si="196"/>
        <v>1</v>
      </c>
      <c r="HW54" t="b">
        <f t="shared" ca="1" si="396"/>
        <v>0</v>
      </c>
      <c r="HX54" t="b">
        <f t="shared" ca="1" si="197"/>
        <v>0</v>
      </c>
      <c r="ID54" s="60" t="b">
        <f>IF($HK54,'Analyse Plan de Gamme'!$K54)</f>
        <v>0</v>
      </c>
      <c r="IE54" t="b">
        <f>IF($HK54,'Analyse Plan de Gamme'!$L54)</f>
        <v>0</v>
      </c>
      <c r="IF54" s="52" t="b">
        <f t="shared" si="563"/>
        <v>0</v>
      </c>
      <c r="IG54" t="b">
        <f>ISNA(MATCH(IF54,IF$1:IF53,0))</f>
        <v>0</v>
      </c>
      <c r="IH54" t="e">
        <f t="shared" ca="1" si="564"/>
        <v>#N/A</v>
      </c>
      <c r="II54" t="e">
        <f t="shared" ca="1" si="565"/>
        <v>#N/A</v>
      </c>
      <c r="IJ54" t="b">
        <f t="shared" ca="1" si="566"/>
        <v>0</v>
      </c>
      <c r="IK54" t="str">
        <f t="shared" ca="1" si="567"/>
        <v>ÿ</v>
      </c>
      <c r="IL54">
        <f t="shared" ca="1" si="568"/>
        <v>0</v>
      </c>
      <c r="IM54">
        <f t="shared" ca="1" si="569"/>
        <v>0</v>
      </c>
      <c r="IN54" s="54">
        <f t="shared" ca="1" si="570"/>
        <v>5.4000000000000003E-3</v>
      </c>
      <c r="IO54">
        <f t="shared" ca="1" si="571"/>
        <v>1048576</v>
      </c>
      <c r="IP54" t="e">
        <f t="shared" ca="1" si="572"/>
        <v>#N/A</v>
      </c>
      <c r="IQ54" t="str">
        <f t="shared" ca="1" si="573"/>
        <v/>
      </c>
      <c r="IR54" t="str">
        <f t="shared" ca="1" si="574"/>
        <v/>
      </c>
      <c r="IZ54" s="52" t="b">
        <f t="shared" si="575"/>
        <v>0</v>
      </c>
      <c r="JA54" t="b">
        <f>ISNA(MATCH(IZ54,IZ$1:IZ53,0))</f>
        <v>0</v>
      </c>
      <c r="JB54" t="e">
        <f t="shared" ca="1" si="576"/>
        <v>#N/A</v>
      </c>
      <c r="JC54" t="e">
        <f t="shared" ca="1" si="577"/>
        <v>#N/A</v>
      </c>
      <c r="JD54" t="b">
        <f t="shared" ca="1" si="578"/>
        <v>0</v>
      </c>
      <c r="JE54" t="str">
        <f t="shared" ca="1" si="579"/>
        <v>ÿ</v>
      </c>
      <c r="JF54">
        <f t="shared" ca="1" si="580"/>
        <v>0</v>
      </c>
      <c r="JG54">
        <f t="shared" ca="1" si="581"/>
        <v>0</v>
      </c>
      <c r="JH54" s="54">
        <f t="shared" ca="1" si="582"/>
        <v>5.4000000000000003E-3</v>
      </c>
      <c r="JI54">
        <f t="shared" ca="1" si="583"/>
        <v>1048576</v>
      </c>
      <c r="JJ54" t="e">
        <f t="shared" ca="1" si="584"/>
        <v>#N/A</v>
      </c>
      <c r="JK54" t="str">
        <f t="shared" ca="1" si="585"/>
        <v/>
      </c>
      <c r="JL54" t="str">
        <f t="shared" ca="1" si="586"/>
        <v/>
      </c>
      <c r="JT54" s="52" t="b">
        <f t="shared" si="587"/>
        <v>0</v>
      </c>
      <c r="JU54" t="b">
        <f>ISNA(MATCH(JT54,JT$1:JT53,0))</f>
        <v>0</v>
      </c>
      <c r="JV54" t="e">
        <f t="shared" ca="1" si="588"/>
        <v>#N/A</v>
      </c>
      <c r="JW54" t="e">
        <f t="shared" ca="1" si="589"/>
        <v>#N/A</v>
      </c>
      <c r="JX54" t="b">
        <f t="shared" ca="1" si="590"/>
        <v>0</v>
      </c>
      <c r="JY54" t="str">
        <f t="shared" ca="1" si="591"/>
        <v>ÿ</v>
      </c>
      <c r="JZ54">
        <f t="shared" ca="1" si="592"/>
        <v>0</v>
      </c>
      <c r="KA54">
        <f t="shared" ca="1" si="593"/>
        <v>0</v>
      </c>
      <c r="KB54" s="54">
        <f t="shared" ca="1" si="594"/>
        <v>5.4000000000000003E-3</v>
      </c>
      <c r="KC54">
        <f t="shared" ca="1" si="595"/>
        <v>1048576</v>
      </c>
      <c r="KD54" t="e">
        <f t="shared" ca="1" si="596"/>
        <v>#N/A</v>
      </c>
      <c r="KE54" t="str">
        <f t="shared" ca="1" si="597"/>
        <v/>
      </c>
      <c r="KF54" t="str">
        <f t="shared" ca="1" si="598"/>
        <v/>
      </c>
      <c r="KN54" s="52" t="b">
        <f t="shared" si="599"/>
        <v>0</v>
      </c>
      <c r="KO54" t="b">
        <f>ISNA(MATCH(KN54,KN$1:KN53,0))</f>
        <v>0</v>
      </c>
      <c r="KP54" t="e">
        <f t="shared" ca="1" si="600"/>
        <v>#N/A</v>
      </c>
      <c r="KQ54" t="e">
        <f t="shared" ca="1" si="601"/>
        <v>#N/A</v>
      </c>
      <c r="KR54" t="b">
        <f t="shared" ca="1" si="602"/>
        <v>0</v>
      </c>
      <c r="KS54" t="str">
        <f t="shared" ca="1" si="603"/>
        <v>ÿ</v>
      </c>
      <c r="KT54">
        <f t="shared" ca="1" si="604"/>
        <v>0</v>
      </c>
      <c r="KU54">
        <f t="shared" ca="1" si="605"/>
        <v>0</v>
      </c>
      <c r="KV54" s="54">
        <f t="shared" ca="1" si="606"/>
        <v>5.4000000000000003E-3</v>
      </c>
      <c r="KW54">
        <f t="shared" ca="1" si="607"/>
        <v>1048576</v>
      </c>
      <c r="KX54" t="e">
        <f t="shared" ca="1" si="608"/>
        <v>#N/A</v>
      </c>
      <c r="KY54" t="str">
        <f t="shared" ca="1" si="609"/>
        <v/>
      </c>
      <c r="KZ54" t="str">
        <f t="shared" ca="1" si="610"/>
        <v/>
      </c>
      <c r="LH54" s="52" t="b">
        <f t="shared" si="219"/>
        <v>0</v>
      </c>
      <c r="LI54" t="b">
        <f>ISNA(MATCH(LH54,LH$1:LH53,0))</f>
        <v>0</v>
      </c>
      <c r="LJ54" t="e">
        <f t="shared" ca="1" si="220"/>
        <v>#N/A</v>
      </c>
      <c r="LK54" t="e">
        <f t="shared" ca="1" si="221"/>
        <v>#N/A</v>
      </c>
      <c r="LL54" t="b">
        <f t="shared" ca="1" si="222"/>
        <v>0</v>
      </c>
      <c r="LM54" t="str">
        <f t="shared" ca="1" si="223"/>
        <v>ÿ</v>
      </c>
      <c r="LN54">
        <f t="shared" ca="1" si="224"/>
        <v>0</v>
      </c>
      <c r="LO54">
        <f t="shared" ca="1" si="225"/>
        <v>0</v>
      </c>
      <c r="LP54" s="54">
        <f t="shared" ca="1" si="226"/>
        <v>5.4000000000000003E-3</v>
      </c>
      <c r="LQ54">
        <f t="shared" ca="1" si="227"/>
        <v>1048576</v>
      </c>
      <c r="LR54" t="e">
        <f t="shared" ca="1" si="228"/>
        <v>#N/A</v>
      </c>
      <c r="LS54" t="str">
        <f t="shared" ca="1" si="611"/>
        <v/>
      </c>
      <c r="LT54" t="str">
        <f t="shared" ca="1" si="230"/>
        <v/>
      </c>
      <c r="MB54" s="52" t="b">
        <f t="shared" si="627"/>
        <v>0</v>
      </c>
      <c r="MC54" t="b">
        <f>ISNA(MATCH(MB54,MB$1:MB53,0))</f>
        <v>0</v>
      </c>
      <c r="MD54" t="e">
        <f t="shared" ca="1" si="231"/>
        <v>#N/A</v>
      </c>
      <c r="ME54" t="e">
        <f t="shared" ca="1" si="232"/>
        <v>#N/A</v>
      </c>
      <c r="MF54" t="b">
        <f t="shared" ca="1" si="233"/>
        <v>0</v>
      </c>
      <c r="MG54" t="str">
        <f t="shared" ca="1" si="234"/>
        <v>ÿ</v>
      </c>
      <c r="MH54">
        <f t="shared" ca="1" si="235"/>
        <v>0</v>
      </c>
      <c r="MI54">
        <f t="shared" ca="1" si="236"/>
        <v>0</v>
      </c>
      <c r="MJ54" s="54">
        <f t="shared" ca="1" si="237"/>
        <v>5.4000000000000003E-3</v>
      </c>
      <c r="MK54">
        <f t="shared" ca="1" si="238"/>
        <v>1048576</v>
      </c>
      <c r="ML54" t="e">
        <f t="shared" ca="1" si="239"/>
        <v>#N/A</v>
      </c>
      <c r="MM54" t="str">
        <f t="shared" ca="1" si="612"/>
        <v/>
      </c>
      <c r="MN54" t="str">
        <f t="shared" ca="1" si="241"/>
        <v/>
      </c>
      <c r="MV54" s="52" t="b">
        <f t="shared" si="628"/>
        <v>0</v>
      </c>
      <c r="MW54" t="b">
        <f>ISNA(MATCH(MV54,MV$1:MV53,0))</f>
        <v>0</v>
      </c>
      <c r="MX54" t="e">
        <f t="shared" ca="1" si="242"/>
        <v>#N/A</v>
      </c>
      <c r="MY54" t="e">
        <f t="shared" ca="1" si="243"/>
        <v>#N/A</v>
      </c>
      <c r="MZ54" t="b">
        <f t="shared" ca="1" si="244"/>
        <v>0</v>
      </c>
      <c r="NA54" t="str">
        <f t="shared" ca="1" si="245"/>
        <v>ÿ</v>
      </c>
      <c r="NB54">
        <f t="shared" ca="1" si="246"/>
        <v>0</v>
      </c>
      <c r="NC54">
        <f t="shared" ca="1" si="247"/>
        <v>0</v>
      </c>
      <c r="ND54" s="54">
        <f t="shared" ca="1" si="248"/>
        <v>5.4000000000000003E-3</v>
      </c>
      <c r="NE54">
        <f t="shared" ca="1" si="249"/>
        <v>1048576</v>
      </c>
      <c r="NF54" t="e">
        <f t="shared" ca="1" si="250"/>
        <v>#N/A</v>
      </c>
      <c r="NG54" t="str">
        <f t="shared" ca="1" si="613"/>
        <v/>
      </c>
      <c r="NH54" t="str">
        <f t="shared" ca="1" si="252"/>
        <v/>
      </c>
      <c r="NP54" s="52" t="b">
        <f t="shared" si="629"/>
        <v>0</v>
      </c>
      <c r="NQ54" t="b">
        <f>ISNA(MATCH(NP54,NP$1:NP53,0))</f>
        <v>0</v>
      </c>
      <c r="NR54" t="e">
        <f t="shared" ca="1" si="253"/>
        <v>#N/A</v>
      </c>
      <c r="NS54" t="e">
        <f t="shared" ca="1" si="254"/>
        <v>#N/A</v>
      </c>
      <c r="NT54" t="b">
        <f t="shared" ca="1" si="255"/>
        <v>0</v>
      </c>
      <c r="NU54" t="str">
        <f t="shared" ca="1" si="256"/>
        <v>ÿ</v>
      </c>
      <c r="NV54">
        <f t="shared" ca="1" si="257"/>
        <v>0</v>
      </c>
      <c r="NW54">
        <f t="shared" ca="1" si="258"/>
        <v>0</v>
      </c>
      <c r="NX54" s="54">
        <f t="shared" ca="1" si="259"/>
        <v>5.4000000000000003E-3</v>
      </c>
      <c r="NY54">
        <f t="shared" ca="1" si="260"/>
        <v>1048576</v>
      </c>
      <c r="NZ54" t="e">
        <f t="shared" ca="1" si="261"/>
        <v>#N/A</v>
      </c>
      <c r="OA54" t="str">
        <f t="shared" ca="1" si="614"/>
        <v/>
      </c>
      <c r="OB54" t="str">
        <f t="shared" ca="1" si="263"/>
        <v/>
      </c>
      <c r="OJ54" s="52" t="b">
        <f t="shared" si="630"/>
        <v>0</v>
      </c>
      <c r="OK54" t="b">
        <f>ISNA(MATCH(OJ54,OJ$1:OJ53,0))</f>
        <v>0</v>
      </c>
      <c r="OL54" t="e">
        <f t="shared" ca="1" si="264"/>
        <v>#N/A</v>
      </c>
      <c r="OM54" t="e">
        <f t="shared" ca="1" si="265"/>
        <v>#N/A</v>
      </c>
      <c r="ON54" t="b">
        <f t="shared" ca="1" si="266"/>
        <v>0</v>
      </c>
      <c r="OO54" t="str">
        <f t="shared" ca="1" si="267"/>
        <v>ÿ</v>
      </c>
      <c r="OP54">
        <f t="shared" ca="1" si="268"/>
        <v>0</v>
      </c>
      <c r="OQ54">
        <f t="shared" ca="1" si="269"/>
        <v>0</v>
      </c>
      <c r="OR54" s="54">
        <f t="shared" ca="1" si="270"/>
        <v>5.4000000000000003E-3</v>
      </c>
      <c r="OS54">
        <f t="shared" ca="1" si="271"/>
        <v>1048576</v>
      </c>
      <c r="OT54" t="e">
        <f t="shared" ca="1" si="272"/>
        <v>#N/A</v>
      </c>
      <c r="OU54" t="str">
        <f t="shared" ca="1" si="615"/>
        <v/>
      </c>
      <c r="OV54" t="str">
        <f t="shared" ca="1" si="274"/>
        <v/>
      </c>
      <c r="PD54" s="52" t="b">
        <f t="shared" si="631"/>
        <v>0</v>
      </c>
      <c r="PE54" t="b">
        <f>ISNA(MATCH(PD54,PD$1:PD53,0))</f>
        <v>0</v>
      </c>
      <c r="PF54" t="e">
        <f t="shared" ca="1" si="275"/>
        <v>#N/A</v>
      </c>
      <c r="PG54" t="e">
        <f t="shared" ca="1" si="276"/>
        <v>#N/A</v>
      </c>
      <c r="PH54" t="b">
        <f t="shared" ca="1" si="277"/>
        <v>0</v>
      </c>
      <c r="PI54" t="str">
        <f t="shared" ca="1" si="278"/>
        <v>ÿ</v>
      </c>
      <c r="PJ54">
        <f t="shared" ca="1" si="279"/>
        <v>0</v>
      </c>
      <c r="PK54">
        <f t="shared" ca="1" si="280"/>
        <v>0</v>
      </c>
      <c r="PL54" s="54">
        <f t="shared" ca="1" si="281"/>
        <v>5.4000000000000003E-3</v>
      </c>
      <c r="PM54">
        <f t="shared" ca="1" si="282"/>
        <v>1048576</v>
      </c>
      <c r="PN54" t="e">
        <f t="shared" ca="1" si="283"/>
        <v>#N/A</v>
      </c>
      <c r="PO54" t="str">
        <f t="shared" ca="1" si="616"/>
        <v/>
      </c>
      <c r="PP54" t="str">
        <f t="shared" ca="1" si="285"/>
        <v/>
      </c>
      <c r="PX54" s="52" t="b">
        <f t="shared" si="632"/>
        <v>0</v>
      </c>
      <c r="PY54" t="b">
        <f>ISNA(MATCH(PX54,PX$1:PX53,0))</f>
        <v>0</v>
      </c>
      <c r="PZ54" t="e">
        <f t="shared" ca="1" si="286"/>
        <v>#N/A</v>
      </c>
      <c r="QA54" t="e">
        <f t="shared" ca="1" si="287"/>
        <v>#N/A</v>
      </c>
      <c r="QB54" t="b">
        <f t="shared" ca="1" si="288"/>
        <v>0</v>
      </c>
      <c r="QC54" t="str">
        <f t="shared" ca="1" si="289"/>
        <v>ÿ</v>
      </c>
      <c r="QD54">
        <f t="shared" ca="1" si="290"/>
        <v>0</v>
      </c>
      <c r="QE54">
        <f t="shared" ca="1" si="291"/>
        <v>0</v>
      </c>
      <c r="QF54" s="54">
        <f t="shared" ca="1" si="292"/>
        <v>5.4000000000000003E-3</v>
      </c>
      <c r="QG54">
        <f t="shared" ca="1" si="293"/>
        <v>1048576</v>
      </c>
      <c r="QH54" t="e">
        <f t="shared" ca="1" si="294"/>
        <v>#N/A</v>
      </c>
      <c r="QI54" t="str">
        <f t="shared" ca="1" si="617"/>
        <v/>
      </c>
      <c r="QJ54" t="str">
        <f t="shared" ca="1" si="296"/>
        <v/>
      </c>
      <c r="QR54" s="52" t="b">
        <f t="shared" si="633"/>
        <v>0</v>
      </c>
      <c r="QS54" t="b">
        <f>ISNA(MATCH(QR54,QR$1:QR53,0))</f>
        <v>0</v>
      </c>
      <c r="QT54" t="e">
        <f t="shared" ca="1" si="297"/>
        <v>#N/A</v>
      </c>
      <c r="QU54" t="e">
        <f t="shared" ca="1" si="298"/>
        <v>#N/A</v>
      </c>
      <c r="QV54" t="b">
        <f t="shared" ca="1" si="299"/>
        <v>0</v>
      </c>
      <c r="QW54" t="str">
        <f t="shared" ca="1" si="300"/>
        <v>ÿ</v>
      </c>
      <c r="QX54">
        <f t="shared" ca="1" si="301"/>
        <v>0</v>
      </c>
      <c r="QY54">
        <f t="shared" ca="1" si="302"/>
        <v>0</v>
      </c>
      <c r="QZ54" s="54">
        <f t="shared" ca="1" si="303"/>
        <v>5.4000000000000003E-3</v>
      </c>
      <c r="RA54">
        <f t="shared" ca="1" si="304"/>
        <v>1048576</v>
      </c>
      <c r="RB54" t="e">
        <f t="shared" ca="1" si="305"/>
        <v>#N/A</v>
      </c>
      <c r="RC54" t="str">
        <f t="shared" ca="1" si="618"/>
        <v/>
      </c>
      <c r="RD54" t="str">
        <f t="shared" ca="1" si="307"/>
        <v/>
      </c>
      <c r="RL54" s="52" t="b">
        <f t="shared" si="634"/>
        <v>0</v>
      </c>
      <c r="RM54" t="b">
        <f>ISNA(MATCH(RL54,RL$1:RL53,0))</f>
        <v>0</v>
      </c>
      <c r="RN54" t="e">
        <f t="shared" ca="1" si="308"/>
        <v>#N/A</v>
      </c>
      <c r="RO54" t="e">
        <f t="shared" ca="1" si="309"/>
        <v>#N/A</v>
      </c>
      <c r="RP54" t="b">
        <f t="shared" ca="1" si="310"/>
        <v>0</v>
      </c>
      <c r="RQ54" t="str">
        <f t="shared" ca="1" si="311"/>
        <v>ÿ</v>
      </c>
      <c r="RR54">
        <f t="shared" ca="1" si="312"/>
        <v>0</v>
      </c>
      <c r="RS54">
        <f t="shared" ca="1" si="313"/>
        <v>0</v>
      </c>
      <c r="RT54" s="54">
        <f t="shared" ca="1" si="314"/>
        <v>5.4000000000000003E-3</v>
      </c>
      <c r="RU54">
        <f t="shared" ca="1" si="315"/>
        <v>1048576</v>
      </c>
      <c r="RV54" t="e">
        <f t="shared" ca="1" si="316"/>
        <v>#N/A</v>
      </c>
      <c r="RW54" t="str">
        <f t="shared" ca="1" si="619"/>
        <v/>
      </c>
      <c r="RX54" t="str">
        <f t="shared" ca="1" si="318"/>
        <v/>
      </c>
      <c r="SF54" s="52" t="b">
        <f t="shared" si="635"/>
        <v>0</v>
      </c>
      <c r="SG54" t="b">
        <f>ISNA(MATCH(SF54,SF$1:SF53,0))</f>
        <v>0</v>
      </c>
      <c r="SH54" t="e">
        <f t="shared" ca="1" si="319"/>
        <v>#N/A</v>
      </c>
      <c r="SI54" t="e">
        <f t="shared" ca="1" si="320"/>
        <v>#N/A</v>
      </c>
      <c r="SJ54" t="b">
        <f t="shared" ca="1" si="321"/>
        <v>0</v>
      </c>
      <c r="SK54" t="str">
        <f t="shared" ca="1" si="322"/>
        <v>ÿ</v>
      </c>
      <c r="SL54">
        <f t="shared" ca="1" si="323"/>
        <v>0</v>
      </c>
      <c r="SM54">
        <f t="shared" ca="1" si="324"/>
        <v>0</v>
      </c>
      <c r="SN54" s="54">
        <f t="shared" ca="1" si="325"/>
        <v>5.4000000000000003E-3</v>
      </c>
      <c r="SO54">
        <f t="shared" ca="1" si="326"/>
        <v>1048576</v>
      </c>
      <c r="SP54" t="e">
        <f t="shared" ca="1" si="327"/>
        <v>#N/A</v>
      </c>
      <c r="SQ54" t="str">
        <f t="shared" ca="1" si="620"/>
        <v/>
      </c>
      <c r="SR54" t="str">
        <f t="shared" ca="1" si="329"/>
        <v/>
      </c>
      <c r="SZ54" s="52" t="b">
        <f t="shared" si="636"/>
        <v>0</v>
      </c>
      <c r="TA54" t="b">
        <f>ISNA(MATCH(SZ54,SZ$1:SZ53,0))</f>
        <v>0</v>
      </c>
      <c r="TB54" t="e">
        <f t="shared" ca="1" si="330"/>
        <v>#N/A</v>
      </c>
      <c r="TC54" t="e">
        <f t="shared" ca="1" si="331"/>
        <v>#N/A</v>
      </c>
      <c r="TD54" t="b">
        <f t="shared" ca="1" si="332"/>
        <v>0</v>
      </c>
      <c r="TE54" t="str">
        <f t="shared" ca="1" si="333"/>
        <v>ÿ</v>
      </c>
      <c r="TF54">
        <f t="shared" ca="1" si="334"/>
        <v>0</v>
      </c>
      <c r="TG54">
        <f t="shared" ca="1" si="335"/>
        <v>0</v>
      </c>
      <c r="TH54" s="54">
        <f t="shared" ca="1" si="336"/>
        <v>5.4000000000000003E-3</v>
      </c>
      <c r="TI54">
        <f t="shared" ca="1" si="337"/>
        <v>1048576</v>
      </c>
      <c r="TJ54" t="e">
        <f t="shared" ca="1" si="338"/>
        <v>#N/A</v>
      </c>
      <c r="TK54" t="str">
        <f t="shared" ca="1" si="621"/>
        <v/>
      </c>
      <c r="TL54" t="str">
        <f t="shared" ca="1" si="340"/>
        <v/>
      </c>
      <c r="TT54" s="52" t="b">
        <f t="shared" si="637"/>
        <v>0</v>
      </c>
      <c r="TU54" t="b">
        <f>ISNA(MATCH(TT54,TT$1:TT53,0))</f>
        <v>0</v>
      </c>
      <c r="TV54" t="e">
        <f t="shared" ca="1" si="341"/>
        <v>#N/A</v>
      </c>
      <c r="TW54" t="e">
        <f t="shared" ca="1" si="342"/>
        <v>#N/A</v>
      </c>
      <c r="TX54" t="b">
        <f t="shared" ca="1" si="343"/>
        <v>0</v>
      </c>
      <c r="TY54" t="str">
        <f t="shared" ca="1" si="344"/>
        <v>ÿ</v>
      </c>
      <c r="TZ54">
        <f t="shared" ca="1" si="345"/>
        <v>0</v>
      </c>
      <c r="UA54">
        <f t="shared" ca="1" si="346"/>
        <v>0</v>
      </c>
      <c r="UB54" s="54">
        <f t="shared" ca="1" si="347"/>
        <v>5.4000000000000003E-3</v>
      </c>
      <c r="UC54">
        <f t="shared" ca="1" si="348"/>
        <v>1048576</v>
      </c>
      <c r="UD54" t="e">
        <f t="shared" ca="1" si="349"/>
        <v>#N/A</v>
      </c>
      <c r="UE54" t="str">
        <f t="shared" ca="1" si="622"/>
        <v/>
      </c>
      <c r="UF54" t="str">
        <f t="shared" ca="1" si="351"/>
        <v/>
      </c>
      <c r="UN54" s="52" t="b">
        <f t="shared" si="638"/>
        <v>0</v>
      </c>
      <c r="UO54" t="b">
        <f>ISNA(MATCH(UN54,UN$1:UN53,0))</f>
        <v>0</v>
      </c>
      <c r="UP54" t="e">
        <f t="shared" ca="1" si="352"/>
        <v>#N/A</v>
      </c>
      <c r="UQ54" t="e">
        <f t="shared" ca="1" si="353"/>
        <v>#N/A</v>
      </c>
      <c r="UR54" t="b">
        <f t="shared" ca="1" si="354"/>
        <v>0</v>
      </c>
      <c r="US54" t="str">
        <f t="shared" ca="1" si="355"/>
        <v>ÿ</v>
      </c>
      <c r="UT54">
        <f t="shared" ca="1" si="356"/>
        <v>0</v>
      </c>
      <c r="UU54">
        <f t="shared" ca="1" si="357"/>
        <v>0</v>
      </c>
      <c r="UV54" s="54">
        <f t="shared" ca="1" si="358"/>
        <v>5.4000000000000003E-3</v>
      </c>
      <c r="UW54">
        <f t="shared" ca="1" si="359"/>
        <v>1048576</v>
      </c>
      <c r="UX54" t="e">
        <f t="shared" ca="1" si="360"/>
        <v>#N/A</v>
      </c>
      <c r="UY54" t="str">
        <f t="shared" ca="1" si="623"/>
        <v/>
      </c>
      <c r="UZ54" t="str">
        <f t="shared" ca="1" si="362"/>
        <v/>
      </c>
      <c r="VH54" s="52" t="b">
        <f t="shared" si="639"/>
        <v>0</v>
      </c>
      <c r="VI54" t="b">
        <f>ISNA(MATCH(VH54,VH$1:VH53,0))</f>
        <v>0</v>
      </c>
      <c r="VJ54" t="e">
        <f t="shared" ca="1" si="363"/>
        <v>#N/A</v>
      </c>
      <c r="VK54" t="e">
        <f t="shared" ca="1" si="364"/>
        <v>#N/A</v>
      </c>
      <c r="VL54" t="b">
        <f t="shared" ca="1" si="365"/>
        <v>0</v>
      </c>
      <c r="VM54" t="str">
        <f t="shared" ca="1" si="366"/>
        <v>ÿ</v>
      </c>
      <c r="VN54">
        <f t="shared" ca="1" si="367"/>
        <v>0</v>
      </c>
      <c r="VO54">
        <f t="shared" ca="1" si="368"/>
        <v>0</v>
      </c>
      <c r="VP54" s="54">
        <f t="shared" ca="1" si="369"/>
        <v>5.4000000000000003E-3</v>
      </c>
      <c r="VQ54">
        <f t="shared" ca="1" si="370"/>
        <v>1048576</v>
      </c>
      <c r="VR54" t="e">
        <f t="shared" ca="1" si="371"/>
        <v>#N/A</v>
      </c>
      <c r="VS54" t="str">
        <f t="shared" ca="1" si="624"/>
        <v/>
      </c>
      <c r="VT54" t="str">
        <f t="shared" ca="1" si="373"/>
        <v/>
      </c>
      <c r="WB54" s="52" t="b">
        <f t="shared" si="640"/>
        <v>0</v>
      </c>
      <c r="WC54" t="b">
        <f>ISNA(MATCH(WB54,WB$1:WB53,0))</f>
        <v>0</v>
      </c>
      <c r="WD54" t="e">
        <f t="shared" ca="1" si="374"/>
        <v>#N/A</v>
      </c>
      <c r="WE54" t="e">
        <f t="shared" ca="1" si="375"/>
        <v>#N/A</v>
      </c>
      <c r="WF54" t="b">
        <f t="shared" ca="1" si="376"/>
        <v>0</v>
      </c>
      <c r="WG54" t="str">
        <f t="shared" ca="1" si="377"/>
        <v>ÿ</v>
      </c>
      <c r="WH54">
        <f t="shared" ca="1" si="378"/>
        <v>0</v>
      </c>
      <c r="WI54">
        <f t="shared" ca="1" si="379"/>
        <v>0</v>
      </c>
      <c r="WJ54" s="54">
        <f t="shared" ca="1" si="380"/>
        <v>5.4000000000000003E-3</v>
      </c>
      <c r="WK54">
        <f t="shared" ca="1" si="381"/>
        <v>1048576</v>
      </c>
      <c r="WL54" t="e">
        <f t="shared" ca="1" si="382"/>
        <v>#N/A</v>
      </c>
      <c r="WM54" t="str">
        <f t="shared" ca="1" si="625"/>
        <v/>
      </c>
      <c r="WN54" t="str">
        <f t="shared" ca="1" si="384"/>
        <v/>
      </c>
      <c r="WV54" s="52" t="b">
        <f t="shared" si="641"/>
        <v>0</v>
      </c>
      <c r="WW54" t="b">
        <f>ISNA(MATCH(WV54,WV$1:WV53,0))</f>
        <v>0</v>
      </c>
      <c r="WX54" t="e">
        <f t="shared" ca="1" si="385"/>
        <v>#N/A</v>
      </c>
      <c r="WY54" t="e">
        <f t="shared" ca="1" si="386"/>
        <v>#N/A</v>
      </c>
      <c r="WZ54" t="b">
        <f t="shared" ca="1" si="387"/>
        <v>0</v>
      </c>
      <c r="XA54" t="str">
        <f t="shared" ca="1" si="388"/>
        <v>ÿ</v>
      </c>
      <c r="XB54">
        <f t="shared" ca="1" si="389"/>
        <v>0</v>
      </c>
      <c r="XC54">
        <f t="shared" ca="1" si="390"/>
        <v>0</v>
      </c>
      <c r="XD54" s="54">
        <f t="shared" ca="1" si="391"/>
        <v>5.4000000000000003E-3</v>
      </c>
      <c r="XE54">
        <f t="shared" ca="1" si="392"/>
        <v>1048576</v>
      </c>
      <c r="XF54" t="e">
        <f t="shared" ca="1" si="393"/>
        <v>#N/A</v>
      </c>
      <c r="XG54" t="str">
        <f t="shared" ca="1" si="626"/>
        <v/>
      </c>
      <c r="XH54" t="str">
        <f t="shared" ca="1" si="169"/>
        <v/>
      </c>
    </row>
    <row r="55" spans="1:632" x14ac:dyDescent="0.3">
      <c r="A55">
        <f t="shared" ca="1" si="170"/>
        <v>45</v>
      </c>
      <c r="J55" s="6" t="str">
        <f>IF('Analyse Plan de Gamme'!$N55=0,N_D,'Analyse Plan de Gamme'!$N55)</f>
        <v xml:space="preserve"> ... </v>
      </c>
      <c r="K55" t="b">
        <f>ISNA(MATCH(J55,J$1:J54,0))</f>
        <v>0</v>
      </c>
      <c r="L55" t="e">
        <f t="shared" ca="1" si="416"/>
        <v>#N/A</v>
      </c>
      <c r="M55" t="e">
        <f t="shared" ca="1" si="417"/>
        <v>#N/A</v>
      </c>
      <c r="N55" t="b">
        <f t="shared" ca="1" si="418"/>
        <v>0</v>
      </c>
      <c r="O55" t="str">
        <f t="shared" ca="1" si="419"/>
        <v>ÿ</v>
      </c>
      <c r="P55">
        <f t="shared" ca="1" si="420"/>
        <v>1048576</v>
      </c>
      <c r="Q55" t="e">
        <f t="shared" ca="1" si="421"/>
        <v>#N/A</v>
      </c>
      <c r="R55" s="4" t="str">
        <f t="shared" ca="1" si="422"/>
        <v/>
      </c>
      <c r="T55" s="6" t="str">
        <f>IF('Analyse Plan de Gamme'!$P55=0,N_D,'Analyse Plan de Gamme'!$P55)</f>
        <v xml:space="preserve"> ... </v>
      </c>
      <c r="U55" t="b">
        <f>ISNA(MATCH(T55,T$1:T54,0))</f>
        <v>0</v>
      </c>
      <c r="V55" t="e">
        <f t="shared" ca="1" si="423"/>
        <v>#N/A</v>
      </c>
      <c r="W55" t="e">
        <f t="shared" ca="1" si="424"/>
        <v>#N/A</v>
      </c>
      <c r="X55" t="b">
        <f t="shared" ca="1" si="425"/>
        <v>0</v>
      </c>
      <c r="Y55" t="str">
        <f t="shared" ca="1" si="426"/>
        <v>ÿ</v>
      </c>
      <c r="Z55">
        <f t="shared" ca="1" si="427"/>
        <v>1048576</v>
      </c>
      <c r="AA55" t="e">
        <f t="shared" ca="1" si="428"/>
        <v>#N/A</v>
      </c>
      <c r="AB55" s="4" t="str">
        <f t="shared" ca="1" si="429"/>
        <v/>
      </c>
      <c r="AD55" s="6" t="str">
        <f>IF('Analyse Plan de Gamme'!$W55=0,N_D,'Analyse Plan de Gamme'!$W55)</f>
        <v xml:space="preserve"> ... </v>
      </c>
      <c r="AE55" t="b">
        <f>ISNA(MATCH(AD55,AD$1:AD54,0))</f>
        <v>0</v>
      </c>
      <c r="AF55" t="e">
        <f t="shared" ca="1" si="430"/>
        <v>#N/A</v>
      </c>
      <c r="AG55" t="e">
        <f t="shared" ca="1" si="431"/>
        <v>#N/A</v>
      </c>
      <c r="AH55" t="b">
        <f t="shared" ca="1" si="432"/>
        <v>0</v>
      </c>
      <c r="AI55" t="str">
        <f t="shared" ca="1" si="433"/>
        <v>ÿ</v>
      </c>
      <c r="AJ55">
        <f t="shared" ca="1" si="434"/>
        <v>1048576</v>
      </c>
      <c r="AK55" t="e">
        <f t="shared" ca="1" si="435"/>
        <v>#N/A</v>
      </c>
      <c r="AL55" s="4" t="str">
        <f t="shared" ca="1" si="436"/>
        <v/>
      </c>
      <c r="AN55" s="6" t="str">
        <f>IF('Analyse Plan de Gamme'!$AH55=0,N_D,'Analyse Plan de Gamme'!$AH55)</f>
        <v xml:space="preserve"> ... </v>
      </c>
      <c r="AO55" t="b">
        <f>ISNA(MATCH(AN55,AN$1:AN54,0))</f>
        <v>0</v>
      </c>
      <c r="AP55" t="e">
        <f t="shared" ca="1" si="437"/>
        <v>#N/A</v>
      </c>
      <c r="AQ55" t="e">
        <f t="shared" ca="1" si="438"/>
        <v>#N/A</v>
      </c>
      <c r="AR55" t="b">
        <f t="shared" ca="1" si="439"/>
        <v>0</v>
      </c>
      <c r="AS55" t="str">
        <f t="shared" ca="1" si="440"/>
        <v>ÿ</v>
      </c>
      <c r="AT55">
        <f t="shared" ca="1" si="441"/>
        <v>1048576</v>
      </c>
      <c r="AU55" t="e">
        <f t="shared" ca="1" si="442"/>
        <v>#N/A</v>
      </c>
      <c r="AV55" s="4" t="str">
        <f t="shared" ca="1" si="443"/>
        <v/>
      </c>
      <c r="AX55" s="6" t="str">
        <f>IF('Analyse Plan de Gamme'!$AT55=0,N_D,'Analyse Plan de Gamme'!$AT55)</f>
        <v xml:space="preserve"> ... </v>
      </c>
      <c r="AY55" t="b">
        <f>ISNA(MATCH(AX55,AX$1:AX54,0))</f>
        <v>0</v>
      </c>
      <c r="AZ55" t="e">
        <f t="shared" ca="1" si="444"/>
        <v>#N/A</v>
      </c>
      <c r="BA55" t="e">
        <f t="shared" ca="1" si="445"/>
        <v>#N/A</v>
      </c>
      <c r="BB55" t="b">
        <f t="shared" ca="1" si="446"/>
        <v>0</v>
      </c>
      <c r="BC55" t="str">
        <f t="shared" ca="1" si="447"/>
        <v>ÿ</v>
      </c>
      <c r="BD55">
        <f t="shared" ca="1" si="448"/>
        <v>1048576</v>
      </c>
      <c r="BE55" t="e">
        <f t="shared" ca="1" si="449"/>
        <v>#N/A</v>
      </c>
      <c r="BF55" s="4" t="str">
        <f t="shared" ca="1" si="450"/>
        <v/>
      </c>
      <c r="BH55" s="6" t="str">
        <f>IF('Analyse Plan de Gamme'!$BF55=0,N_D,'Analyse Plan de Gamme'!$BF55)</f>
        <v xml:space="preserve"> ... </v>
      </c>
      <c r="BI55" t="b">
        <f>ISNA(MATCH(BH55,BH$1:BH54,0))</f>
        <v>0</v>
      </c>
      <c r="BJ55" t="e">
        <f t="shared" ca="1" si="451"/>
        <v>#N/A</v>
      </c>
      <c r="BK55" t="e">
        <f t="shared" ca="1" si="452"/>
        <v>#N/A</v>
      </c>
      <c r="BL55" t="b">
        <f t="shared" ca="1" si="453"/>
        <v>0</v>
      </c>
      <c r="BM55" t="str">
        <f t="shared" ca="1" si="454"/>
        <v>ÿ</v>
      </c>
      <c r="BN55">
        <f t="shared" ca="1" si="455"/>
        <v>1048576</v>
      </c>
      <c r="BO55" t="e">
        <f t="shared" ca="1" si="456"/>
        <v>#N/A</v>
      </c>
      <c r="BP55" s="4" t="str">
        <f t="shared" ca="1" si="457"/>
        <v/>
      </c>
      <c r="BR55" s="6" t="str">
        <f>IF('Analyse Plan de Gamme'!$BG55=0,N_D,'Analyse Plan de Gamme'!$BG55)</f>
        <v xml:space="preserve"> ... </v>
      </c>
      <c r="BS55" t="b">
        <f>ISNA(MATCH(BR55,BR$1:BR54,0))</f>
        <v>0</v>
      </c>
      <c r="BT55" t="e">
        <f t="shared" ca="1" si="458"/>
        <v>#N/A</v>
      </c>
      <c r="BU55" t="e">
        <f t="shared" ca="1" si="459"/>
        <v>#N/A</v>
      </c>
      <c r="BV55" t="b">
        <f t="shared" ca="1" si="460"/>
        <v>0</v>
      </c>
      <c r="BW55" t="str">
        <f t="shared" ca="1" si="461"/>
        <v>ÿ</v>
      </c>
      <c r="BX55">
        <f t="shared" ca="1" si="462"/>
        <v>1048576</v>
      </c>
      <c r="BY55" t="e">
        <f t="shared" ca="1" si="463"/>
        <v>#N/A</v>
      </c>
      <c r="BZ55" s="4" t="str">
        <f t="shared" ca="1" si="464"/>
        <v/>
      </c>
      <c r="CB55" s="6" t="str">
        <f>IF('Analyse Plan de Gamme'!$BH55=0,N_D,'Analyse Plan de Gamme'!$BH55)</f>
        <v xml:space="preserve"> ... </v>
      </c>
      <c r="CC55" t="b">
        <f>ISNA(MATCH(CB55,CB$1:CB54,0))</f>
        <v>0</v>
      </c>
      <c r="CD55" t="e">
        <f t="shared" ca="1" si="465"/>
        <v>#N/A</v>
      </c>
      <c r="CE55" t="e">
        <f t="shared" ca="1" si="466"/>
        <v>#N/A</v>
      </c>
      <c r="CF55" t="b">
        <f t="shared" ca="1" si="467"/>
        <v>0</v>
      </c>
      <c r="CG55" t="str">
        <f t="shared" ca="1" si="468"/>
        <v>ÿ</v>
      </c>
      <c r="CH55">
        <f t="shared" ca="1" si="469"/>
        <v>1048576</v>
      </c>
      <c r="CI55" t="e">
        <f t="shared" ca="1" si="470"/>
        <v>#N/A</v>
      </c>
      <c r="CJ55" s="4" t="str">
        <f t="shared" ca="1" si="471"/>
        <v/>
      </c>
      <c r="CL55" s="6" t="str">
        <f>IF('Analyse Plan de Gamme'!$BJ55=0,N_D,'Analyse Plan de Gamme'!$BJ55)</f>
        <v xml:space="preserve"> ... </v>
      </c>
      <c r="CM55" t="b">
        <f>ISNA(MATCH(CL55,CL$1:CL54,0))</f>
        <v>0</v>
      </c>
      <c r="CN55" t="e">
        <f t="shared" ca="1" si="472"/>
        <v>#N/A</v>
      </c>
      <c r="CO55" t="e">
        <f t="shared" ca="1" si="473"/>
        <v>#N/A</v>
      </c>
      <c r="CP55" t="b">
        <f t="shared" ca="1" si="474"/>
        <v>0</v>
      </c>
      <c r="CQ55" t="str">
        <f t="shared" ca="1" si="475"/>
        <v>ÿ</v>
      </c>
      <c r="CR55">
        <f t="shared" ca="1" si="476"/>
        <v>1048576</v>
      </c>
      <c r="CS55" t="e">
        <f t="shared" ca="1" si="477"/>
        <v>#N/A</v>
      </c>
      <c r="CT55" s="4" t="str">
        <f t="shared" ca="1" si="478"/>
        <v/>
      </c>
      <c r="CV55" s="6" t="str">
        <f>IF('Analyse Plan de Gamme'!$BK55=0,N_D,'Analyse Plan de Gamme'!$BK55)</f>
        <v xml:space="preserve"> ... </v>
      </c>
      <c r="CW55" t="b">
        <f>ISNA(MATCH(CV55,CV$1:CV54,0))</f>
        <v>0</v>
      </c>
      <c r="CX55" t="e">
        <f t="shared" ca="1" si="479"/>
        <v>#N/A</v>
      </c>
      <c r="CY55" t="e">
        <f t="shared" ca="1" si="480"/>
        <v>#N/A</v>
      </c>
      <c r="CZ55" t="b">
        <f t="shared" ca="1" si="481"/>
        <v>0</v>
      </c>
      <c r="DA55" t="str">
        <f t="shared" ca="1" si="482"/>
        <v>ÿ</v>
      </c>
      <c r="DB55">
        <f t="shared" ca="1" si="483"/>
        <v>1048576</v>
      </c>
      <c r="DC55" t="e">
        <f t="shared" ca="1" si="484"/>
        <v>#N/A</v>
      </c>
      <c r="DD55" s="4" t="str">
        <f t="shared" ca="1" si="485"/>
        <v/>
      </c>
      <c r="DF55" s="6" t="str">
        <f>IF('Analyse Plan de Gamme'!$BL55=0,N_D,'Analyse Plan de Gamme'!$BL55)</f>
        <v xml:space="preserve"> ... </v>
      </c>
      <c r="DG55" t="b">
        <f>ISNA(MATCH(DF55,DF$1:DF54,0))</f>
        <v>0</v>
      </c>
      <c r="DH55" t="e">
        <f t="shared" ca="1" si="486"/>
        <v>#N/A</v>
      </c>
      <c r="DI55" t="e">
        <f t="shared" ca="1" si="487"/>
        <v>#N/A</v>
      </c>
      <c r="DJ55" t="b">
        <f t="shared" ca="1" si="488"/>
        <v>0</v>
      </c>
      <c r="DK55" t="str">
        <f t="shared" ca="1" si="489"/>
        <v>ÿ</v>
      </c>
      <c r="DL55">
        <f t="shared" ca="1" si="490"/>
        <v>1048576</v>
      </c>
      <c r="DM55" t="e">
        <f t="shared" ca="1" si="491"/>
        <v>#N/A</v>
      </c>
      <c r="DN55" s="4" t="str">
        <f t="shared" ca="1" si="492"/>
        <v/>
      </c>
      <c r="DP55" s="43">
        <f>'Analyse Plan de Gamme'!$BM55</f>
        <v>0</v>
      </c>
      <c r="DQ55" t="b">
        <f>ISNA(MATCH(DP55,DP$1:DP54,0))</f>
        <v>0</v>
      </c>
      <c r="DR55" t="e">
        <f t="shared" ca="1" si="493"/>
        <v>#N/A</v>
      </c>
      <c r="DS55" t="e">
        <f t="shared" ca="1" si="494"/>
        <v>#N/A</v>
      </c>
      <c r="DT55" t="b">
        <f t="shared" ca="1" si="495"/>
        <v>0</v>
      </c>
      <c r="DU55" t="str">
        <f t="shared" ca="1" si="496"/>
        <v>ÿ</v>
      </c>
      <c r="DV55">
        <f t="shared" ca="1" si="497"/>
        <v>1048576</v>
      </c>
      <c r="DW55" t="e">
        <f t="shared" ca="1" si="498"/>
        <v>#N/A</v>
      </c>
      <c r="DX55" s="4" t="str">
        <f t="shared" ca="1" si="499"/>
        <v/>
      </c>
      <c r="DZ55" s="6" t="str">
        <f>IF('Analyse Plan de Gamme'!$BO55=0,N_D,'Analyse Plan de Gamme'!$BO55)</f>
        <v xml:space="preserve"> ... </v>
      </c>
      <c r="EA55" t="b">
        <f>ISNA(MATCH(DZ55,DZ$1:DZ54,0))</f>
        <v>0</v>
      </c>
      <c r="EB55" t="e">
        <f t="shared" ca="1" si="500"/>
        <v>#N/A</v>
      </c>
      <c r="EC55" t="e">
        <f t="shared" ca="1" si="501"/>
        <v>#N/A</v>
      </c>
      <c r="ED55" t="b">
        <f t="shared" ca="1" si="502"/>
        <v>0</v>
      </c>
      <c r="EE55" t="str">
        <f t="shared" ca="1" si="503"/>
        <v>ÿ</v>
      </c>
      <c r="EF55">
        <f t="shared" ca="1" si="504"/>
        <v>1048576</v>
      </c>
      <c r="EG55" t="e">
        <f t="shared" ca="1" si="505"/>
        <v>#N/A</v>
      </c>
      <c r="EH55" s="4" t="str">
        <f t="shared" ca="1" si="506"/>
        <v/>
      </c>
      <c r="EJ55" s="6" t="str">
        <f>IF('Analyse Plan de Gamme'!$BP55=0,N_D,'Analyse Plan de Gamme'!$BP55)</f>
        <v xml:space="preserve"> ... </v>
      </c>
      <c r="EK55" t="b">
        <f>ISNA(MATCH(EJ55,EJ$1:EJ54,0))</f>
        <v>0</v>
      </c>
      <c r="EL55" t="e">
        <f t="shared" ca="1" si="507"/>
        <v>#N/A</v>
      </c>
      <c r="EM55" t="e">
        <f t="shared" ca="1" si="508"/>
        <v>#N/A</v>
      </c>
      <c r="EN55" t="b">
        <f t="shared" ca="1" si="509"/>
        <v>0</v>
      </c>
      <c r="EO55" t="str">
        <f t="shared" ca="1" si="510"/>
        <v>ÿ</v>
      </c>
      <c r="EP55">
        <f t="shared" ca="1" si="511"/>
        <v>1048576</v>
      </c>
      <c r="EQ55" t="e">
        <f t="shared" ca="1" si="512"/>
        <v>#N/A</v>
      </c>
      <c r="ER55" s="4" t="str">
        <f t="shared" ca="1" si="513"/>
        <v/>
      </c>
      <c r="ET55" s="6" t="str">
        <f>IF('Analyse Plan de Gamme'!$BQ55=0,N_D,'Analyse Plan de Gamme'!$BQ55)</f>
        <v xml:space="preserve"> ... </v>
      </c>
      <c r="EU55" t="b">
        <f>ISNA(MATCH(ET55,ET$1:ET54,0))</f>
        <v>0</v>
      </c>
      <c r="EV55" t="e">
        <f t="shared" ca="1" si="514"/>
        <v>#N/A</v>
      </c>
      <c r="EW55" t="e">
        <f t="shared" ca="1" si="515"/>
        <v>#N/A</v>
      </c>
      <c r="EX55" t="b">
        <f t="shared" ca="1" si="516"/>
        <v>0</v>
      </c>
      <c r="EY55" t="str">
        <f t="shared" ca="1" si="517"/>
        <v>ÿ</v>
      </c>
      <c r="EZ55">
        <f t="shared" ca="1" si="518"/>
        <v>1048576</v>
      </c>
      <c r="FA55" t="e">
        <f t="shared" ca="1" si="519"/>
        <v>#N/A</v>
      </c>
      <c r="FB55" s="4" t="str">
        <f t="shared" ca="1" si="520"/>
        <v/>
      </c>
      <c r="FD55" s="6" t="str">
        <f>IF('Analyse Plan de Gamme'!$BR55=0,N_D,'Analyse Plan de Gamme'!$BR55)</f>
        <v xml:space="preserve"> ... </v>
      </c>
      <c r="FE55" t="b">
        <f>ISNA(MATCH(FD55,FD$1:FD54,0))</f>
        <v>0</v>
      </c>
      <c r="FF55" t="e">
        <f t="shared" ca="1" si="521"/>
        <v>#N/A</v>
      </c>
      <c r="FG55" t="e">
        <f t="shared" ca="1" si="522"/>
        <v>#N/A</v>
      </c>
      <c r="FH55" t="b">
        <f t="shared" ca="1" si="523"/>
        <v>0</v>
      </c>
      <c r="FI55" t="str">
        <f t="shared" ca="1" si="524"/>
        <v>ÿ</v>
      </c>
      <c r="FJ55">
        <f t="shared" ca="1" si="525"/>
        <v>1048576</v>
      </c>
      <c r="FK55" t="e">
        <f t="shared" ca="1" si="526"/>
        <v>#N/A</v>
      </c>
      <c r="FL55" s="4" t="str">
        <f t="shared" ca="1" si="527"/>
        <v/>
      </c>
      <c r="FN55" s="6" t="str">
        <f>IF('Analyse Plan de Gamme'!$BT55=0,N_D,'Analyse Plan de Gamme'!$BT55)</f>
        <v xml:space="preserve"> ... </v>
      </c>
      <c r="FO55" t="b">
        <f>ISNA(MATCH(FN55,FN$1:FN54,0))</f>
        <v>0</v>
      </c>
      <c r="FP55" t="e">
        <f t="shared" ca="1" si="528"/>
        <v>#N/A</v>
      </c>
      <c r="FQ55" t="e">
        <f t="shared" ca="1" si="529"/>
        <v>#N/A</v>
      </c>
      <c r="FR55" t="b">
        <f t="shared" ca="1" si="530"/>
        <v>0</v>
      </c>
      <c r="FS55" t="str">
        <f t="shared" ca="1" si="531"/>
        <v>ÿ</v>
      </c>
      <c r="FT55">
        <f t="shared" ca="1" si="532"/>
        <v>1048576</v>
      </c>
      <c r="FU55" t="e">
        <f t="shared" ca="1" si="533"/>
        <v>#N/A</v>
      </c>
      <c r="FV55" s="4" t="str">
        <f t="shared" ca="1" si="534"/>
        <v/>
      </c>
      <c r="FX55" s="6" t="str">
        <f>IF('Analyse Plan de Gamme'!$BU55=0,N_D,'Analyse Plan de Gamme'!$BU55)</f>
        <v xml:space="preserve"> ... </v>
      </c>
      <c r="FY55" t="b">
        <f>ISNA(MATCH(FX55,FX$1:FX54,0))</f>
        <v>0</v>
      </c>
      <c r="FZ55" t="e">
        <f t="shared" ca="1" si="535"/>
        <v>#N/A</v>
      </c>
      <c r="GA55" t="e">
        <f t="shared" ca="1" si="536"/>
        <v>#N/A</v>
      </c>
      <c r="GB55" t="b">
        <f t="shared" ca="1" si="537"/>
        <v>0</v>
      </c>
      <c r="GC55" t="str">
        <f t="shared" ca="1" si="538"/>
        <v>ÿ</v>
      </c>
      <c r="GD55">
        <f t="shared" ca="1" si="539"/>
        <v>1048576</v>
      </c>
      <c r="GE55" t="e">
        <f t="shared" ca="1" si="540"/>
        <v>#N/A</v>
      </c>
      <c r="GF55" s="4" t="str">
        <f t="shared" ca="1" si="541"/>
        <v/>
      </c>
      <c r="GH55" s="6" t="str">
        <f>IF('Analyse Plan de Gamme'!$BW55=0,N_D,'Analyse Plan de Gamme'!$BW55)</f>
        <v xml:space="preserve"> ... </v>
      </c>
      <c r="GI55" t="b">
        <f>ISNA(MATCH(GH55,GH$1:GH54,0))</f>
        <v>0</v>
      </c>
      <c r="GJ55" t="e">
        <f t="shared" ca="1" si="542"/>
        <v>#N/A</v>
      </c>
      <c r="GK55" t="e">
        <f t="shared" ca="1" si="543"/>
        <v>#N/A</v>
      </c>
      <c r="GL55" t="b">
        <f t="shared" ca="1" si="544"/>
        <v>0</v>
      </c>
      <c r="GM55" t="str">
        <f t="shared" ca="1" si="545"/>
        <v>ÿ</v>
      </c>
      <c r="GN55">
        <f t="shared" ca="1" si="546"/>
        <v>1048576</v>
      </c>
      <c r="GO55" t="e">
        <f t="shared" ca="1" si="547"/>
        <v>#N/A</v>
      </c>
      <c r="GP55" s="4" t="str">
        <f t="shared" ca="1" si="548"/>
        <v/>
      </c>
      <c r="GR55" s="6" t="str">
        <f>IF('Analyse Plan de Gamme'!$BX55=0,N_D,'Analyse Plan de Gamme'!$BX55)</f>
        <v xml:space="preserve"> ... </v>
      </c>
      <c r="GS55" t="b">
        <f>ISNA(MATCH(GR55,GR$1:GR54,0))</f>
        <v>0</v>
      </c>
      <c r="GT55" t="e">
        <f t="shared" ca="1" si="549"/>
        <v>#N/A</v>
      </c>
      <c r="GU55" t="e">
        <f t="shared" ca="1" si="550"/>
        <v>#N/A</v>
      </c>
      <c r="GV55" t="b">
        <f t="shared" ca="1" si="551"/>
        <v>0</v>
      </c>
      <c r="GW55" t="str">
        <f t="shared" ca="1" si="552"/>
        <v>ÿ</v>
      </c>
      <c r="GX55">
        <f t="shared" ca="1" si="553"/>
        <v>1048576</v>
      </c>
      <c r="GY55" t="e">
        <f t="shared" ca="1" si="554"/>
        <v>#N/A</v>
      </c>
      <c r="GZ55" s="4" t="str">
        <f t="shared" ca="1" si="555"/>
        <v/>
      </c>
      <c r="HG55" s="44">
        <f>'Analyse Plan de Gamme'!$K55</f>
        <v>0</v>
      </c>
      <c r="HH55" s="44">
        <f>'Analyse Plan de Gamme'!$L55</f>
        <v>0</v>
      </c>
      <c r="HI55" s="50">
        <f t="shared" si="395"/>
        <v>2.25</v>
      </c>
      <c r="HK55" t="b">
        <f>ABS('Analyse Plan de Gamme'!$C55)&gt;1</f>
        <v>0</v>
      </c>
      <c r="HL55" s="43">
        <f t="shared" ca="1" si="192"/>
        <v>5.4999999999999997E-3</v>
      </c>
      <c r="HM55" t="b">
        <f ca="1">AND(ISNA(MATCH(HL55,HL$1:HL54,0)),HL55&gt;1,$HK55)</f>
        <v>0</v>
      </c>
      <c r="HN55" t="e">
        <f t="shared" ca="1" si="556"/>
        <v>#N/A</v>
      </c>
      <c r="HO55" t="e">
        <f t="shared" ca="1" si="557"/>
        <v>#N/A</v>
      </c>
      <c r="HP55" t="b">
        <f t="shared" ca="1" si="558"/>
        <v>0</v>
      </c>
      <c r="HQ55" t="str">
        <f t="shared" ca="1" si="559"/>
        <v>ÿ</v>
      </c>
      <c r="HR55">
        <f t="shared" ca="1" si="560"/>
        <v>1048576</v>
      </c>
      <c r="HS55" t="e">
        <f t="shared" ca="1" si="561"/>
        <v>#N/A</v>
      </c>
      <c r="HT55" s="4" t="str">
        <f t="shared" ca="1" si="562"/>
        <v/>
      </c>
      <c r="HU55">
        <f ca="1">SUM($HT$10:$HT55)</f>
        <v>3926000.0154999997</v>
      </c>
      <c r="HV55" s="45">
        <f t="shared" ca="1" si="196"/>
        <v>1</v>
      </c>
      <c r="HW55" t="b">
        <f t="shared" ca="1" si="396"/>
        <v>0</v>
      </c>
      <c r="HX55" t="b">
        <f t="shared" ca="1" si="197"/>
        <v>0</v>
      </c>
      <c r="ID55" s="60" t="b">
        <f>IF($HK55,'Analyse Plan de Gamme'!$K55)</f>
        <v>0</v>
      </c>
      <c r="IE55" t="b">
        <f>IF($HK55,'Analyse Plan de Gamme'!$L55)</f>
        <v>0</v>
      </c>
      <c r="IF55" s="52" t="b">
        <f t="shared" si="563"/>
        <v>0</v>
      </c>
      <c r="IG55" t="b">
        <f>ISNA(MATCH(IF55,IF$1:IF54,0))</f>
        <v>0</v>
      </c>
      <c r="IH55" t="e">
        <f t="shared" ca="1" si="564"/>
        <v>#N/A</v>
      </c>
      <c r="II55" t="e">
        <f t="shared" ca="1" si="565"/>
        <v>#N/A</v>
      </c>
      <c r="IJ55" t="b">
        <f t="shared" ca="1" si="566"/>
        <v>0</v>
      </c>
      <c r="IK55" t="str">
        <f t="shared" ca="1" si="567"/>
        <v>ÿ</v>
      </c>
      <c r="IL55">
        <f t="shared" ca="1" si="568"/>
        <v>0</v>
      </c>
      <c r="IM55">
        <f t="shared" ca="1" si="569"/>
        <v>0</v>
      </c>
      <c r="IN55" s="54">
        <f t="shared" ca="1" si="570"/>
        <v>5.4999999999999997E-3</v>
      </c>
      <c r="IO55">
        <f t="shared" ca="1" si="571"/>
        <v>1048576</v>
      </c>
      <c r="IP55" t="e">
        <f t="shared" ca="1" si="572"/>
        <v>#N/A</v>
      </c>
      <c r="IQ55" t="str">
        <f t="shared" ca="1" si="573"/>
        <v/>
      </c>
      <c r="IR55" t="str">
        <f t="shared" ca="1" si="574"/>
        <v/>
      </c>
      <c r="IZ55" s="52" t="b">
        <f t="shared" si="575"/>
        <v>0</v>
      </c>
      <c r="JA55" t="b">
        <f>ISNA(MATCH(IZ55,IZ$1:IZ54,0))</f>
        <v>0</v>
      </c>
      <c r="JB55" t="e">
        <f t="shared" ca="1" si="576"/>
        <v>#N/A</v>
      </c>
      <c r="JC55" t="e">
        <f t="shared" ca="1" si="577"/>
        <v>#N/A</v>
      </c>
      <c r="JD55" t="b">
        <f t="shared" ca="1" si="578"/>
        <v>0</v>
      </c>
      <c r="JE55" t="str">
        <f t="shared" ca="1" si="579"/>
        <v>ÿ</v>
      </c>
      <c r="JF55">
        <f t="shared" ca="1" si="580"/>
        <v>0</v>
      </c>
      <c r="JG55">
        <f t="shared" ca="1" si="581"/>
        <v>0</v>
      </c>
      <c r="JH55" s="54">
        <f t="shared" ca="1" si="582"/>
        <v>5.4999999999999997E-3</v>
      </c>
      <c r="JI55">
        <f t="shared" ca="1" si="583"/>
        <v>1048576</v>
      </c>
      <c r="JJ55" t="e">
        <f t="shared" ca="1" si="584"/>
        <v>#N/A</v>
      </c>
      <c r="JK55" t="str">
        <f t="shared" ca="1" si="585"/>
        <v/>
      </c>
      <c r="JL55" t="str">
        <f t="shared" ca="1" si="586"/>
        <v/>
      </c>
      <c r="JT55" s="52" t="b">
        <f t="shared" si="587"/>
        <v>0</v>
      </c>
      <c r="JU55" t="b">
        <f>ISNA(MATCH(JT55,JT$1:JT54,0))</f>
        <v>0</v>
      </c>
      <c r="JV55" t="e">
        <f t="shared" ca="1" si="588"/>
        <v>#N/A</v>
      </c>
      <c r="JW55" t="e">
        <f t="shared" ca="1" si="589"/>
        <v>#N/A</v>
      </c>
      <c r="JX55" t="b">
        <f t="shared" ca="1" si="590"/>
        <v>0</v>
      </c>
      <c r="JY55" t="str">
        <f t="shared" ca="1" si="591"/>
        <v>ÿ</v>
      </c>
      <c r="JZ55">
        <f t="shared" ca="1" si="592"/>
        <v>0</v>
      </c>
      <c r="KA55">
        <f t="shared" ca="1" si="593"/>
        <v>0</v>
      </c>
      <c r="KB55" s="54">
        <f t="shared" ca="1" si="594"/>
        <v>5.4999999999999997E-3</v>
      </c>
      <c r="KC55">
        <f t="shared" ca="1" si="595"/>
        <v>1048576</v>
      </c>
      <c r="KD55" t="e">
        <f t="shared" ca="1" si="596"/>
        <v>#N/A</v>
      </c>
      <c r="KE55" t="str">
        <f t="shared" ca="1" si="597"/>
        <v/>
      </c>
      <c r="KF55" t="str">
        <f t="shared" ca="1" si="598"/>
        <v/>
      </c>
      <c r="KN55" s="52" t="b">
        <f t="shared" si="599"/>
        <v>0</v>
      </c>
      <c r="KO55" t="b">
        <f>ISNA(MATCH(KN55,KN$1:KN54,0))</f>
        <v>0</v>
      </c>
      <c r="KP55" t="e">
        <f t="shared" ca="1" si="600"/>
        <v>#N/A</v>
      </c>
      <c r="KQ55" t="e">
        <f t="shared" ca="1" si="601"/>
        <v>#N/A</v>
      </c>
      <c r="KR55" t="b">
        <f t="shared" ca="1" si="602"/>
        <v>0</v>
      </c>
      <c r="KS55" t="str">
        <f t="shared" ca="1" si="603"/>
        <v>ÿ</v>
      </c>
      <c r="KT55">
        <f t="shared" ca="1" si="604"/>
        <v>0</v>
      </c>
      <c r="KU55">
        <f t="shared" ca="1" si="605"/>
        <v>0</v>
      </c>
      <c r="KV55" s="54">
        <f t="shared" ca="1" si="606"/>
        <v>5.4999999999999997E-3</v>
      </c>
      <c r="KW55">
        <f t="shared" ca="1" si="607"/>
        <v>1048576</v>
      </c>
      <c r="KX55" t="e">
        <f t="shared" ca="1" si="608"/>
        <v>#N/A</v>
      </c>
      <c r="KY55" t="str">
        <f t="shared" ca="1" si="609"/>
        <v/>
      </c>
      <c r="KZ55" t="str">
        <f t="shared" ca="1" si="610"/>
        <v/>
      </c>
      <c r="LH55" s="52" t="b">
        <f t="shared" si="219"/>
        <v>0</v>
      </c>
      <c r="LI55" t="b">
        <f>ISNA(MATCH(LH55,LH$1:LH54,0))</f>
        <v>0</v>
      </c>
      <c r="LJ55" t="e">
        <f t="shared" ca="1" si="220"/>
        <v>#N/A</v>
      </c>
      <c r="LK55" t="e">
        <f t="shared" ca="1" si="221"/>
        <v>#N/A</v>
      </c>
      <c r="LL55" t="b">
        <f t="shared" ca="1" si="222"/>
        <v>0</v>
      </c>
      <c r="LM55" t="str">
        <f t="shared" ca="1" si="223"/>
        <v>ÿ</v>
      </c>
      <c r="LN55">
        <f t="shared" ca="1" si="224"/>
        <v>0</v>
      </c>
      <c r="LO55">
        <f t="shared" ca="1" si="225"/>
        <v>0</v>
      </c>
      <c r="LP55" s="54">
        <f t="shared" ca="1" si="226"/>
        <v>5.4999999999999997E-3</v>
      </c>
      <c r="LQ55">
        <f t="shared" ca="1" si="227"/>
        <v>1048576</v>
      </c>
      <c r="LR55" t="e">
        <f t="shared" ca="1" si="228"/>
        <v>#N/A</v>
      </c>
      <c r="LS55" t="str">
        <f t="shared" ca="1" si="611"/>
        <v/>
      </c>
      <c r="LT55" t="str">
        <f t="shared" ca="1" si="230"/>
        <v/>
      </c>
      <c r="MB55" s="52" t="b">
        <f t="shared" si="627"/>
        <v>0</v>
      </c>
      <c r="MC55" t="b">
        <f>ISNA(MATCH(MB55,MB$1:MB54,0))</f>
        <v>0</v>
      </c>
      <c r="MD55" t="e">
        <f t="shared" ca="1" si="231"/>
        <v>#N/A</v>
      </c>
      <c r="ME55" t="e">
        <f t="shared" ca="1" si="232"/>
        <v>#N/A</v>
      </c>
      <c r="MF55" t="b">
        <f t="shared" ca="1" si="233"/>
        <v>0</v>
      </c>
      <c r="MG55" t="str">
        <f t="shared" ca="1" si="234"/>
        <v>ÿ</v>
      </c>
      <c r="MH55">
        <f t="shared" ca="1" si="235"/>
        <v>0</v>
      </c>
      <c r="MI55">
        <f t="shared" ca="1" si="236"/>
        <v>0</v>
      </c>
      <c r="MJ55" s="54">
        <f t="shared" ca="1" si="237"/>
        <v>5.4999999999999997E-3</v>
      </c>
      <c r="MK55">
        <f t="shared" ca="1" si="238"/>
        <v>1048576</v>
      </c>
      <c r="ML55" t="e">
        <f t="shared" ca="1" si="239"/>
        <v>#N/A</v>
      </c>
      <c r="MM55" t="str">
        <f t="shared" ca="1" si="612"/>
        <v/>
      </c>
      <c r="MN55" t="str">
        <f t="shared" ca="1" si="241"/>
        <v/>
      </c>
      <c r="MV55" s="52" t="b">
        <f t="shared" si="628"/>
        <v>0</v>
      </c>
      <c r="MW55" t="b">
        <f>ISNA(MATCH(MV55,MV$1:MV54,0))</f>
        <v>0</v>
      </c>
      <c r="MX55" t="e">
        <f t="shared" ca="1" si="242"/>
        <v>#N/A</v>
      </c>
      <c r="MY55" t="e">
        <f t="shared" ca="1" si="243"/>
        <v>#N/A</v>
      </c>
      <c r="MZ55" t="b">
        <f t="shared" ca="1" si="244"/>
        <v>0</v>
      </c>
      <c r="NA55" t="str">
        <f t="shared" ca="1" si="245"/>
        <v>ÿ</v>
      </c>
      <c r="NB55">
        <f t="shared" ca="1" si="246"/>
        <v>0</v>
      </c>
      <c r="NC55">
        <f t="shared" ca="1" si="247"/>
        <v>0</v>
      </c>
      <c r="ND55" s="54">
        <f t="shared" ca="1" si="248"/>
        <v>5.4999999999999997E-3</v>
      </c>
      <c r="NE55">
        <f t="shared" ca="1" si="249"/>
        <v>1048576</v>
      </c>
      <c r="NF55" t="e">
        <f t="shared" ca="1" si="250"/>
        <v>#N/A</v>
      </c>
      <c r="NG55" t="str">
        <f t="shared" ca="1" si="613"/>
        <v/>
      </c>
      <c r="NH55" t="str">
        <f t="shared" ca="1" si="252"/>
        <v/>
      </c>
      <c r="NP55" s="52" t="b">
        <f t="shared" si="629"/>
        <v>0</v>
      </c>
      <c r="NQ55" t="b">
        <f>ISNA(MATCH(NP55,NP$1:NP54,0))</f>
        <v>0</v>
      </c>
      <c r="NR55" t="e">
        <f t="shared" ca="1" si="253"/>
        <v>#N/A</v>
      </c>
      <c r="NS55" t="e">
        <f t="shared" ca="1" si="254"/>
        <v>#N/A</v>
      </c>
      <c r="NT55" t="b">
        <f t="shared" ca="1" si="255"/>
        <v>0</v>
      </c>
      <c r="NU55" t="str">
        <f t="shared" ca="1" si="256"/>
        <v>ÿ</v>
      </c>
      <c r="NV55">
        <f t="shared" ca="1" si="257"/>
        <v>0</v>
      </c>
      <c r="NW55">
        <f t="shared" ca="1" si="258"/>
        <v>0</v>
      </c>
      <c r="NX55" s="54">
        <f t="shared" ca="1" si="259"/>
        <v>5.4999999999999997E-3</v>
      </c>
      <c r="NY55">
        <f t="shared" ca="1" si="260"/>
        <v>1048576</v>
      </c>
      <c r="NZ55" t="e">
        <f t="shared" ca="1" si="261"/>
        <v>#N/A</v>
      </c>
      <c r="OA55" t="str">
        <f t="shared" ca="1" si="614"/>
        <v/>
      </c>
      <c r="OB55" t="str">
        <f t="shared" ca="1" si="263"/>
        <v/>
      </c>
      <c r="OJ55" s="52" t="b">
        <f t="shared" si="630"/>
        <v>0</v>
      </c>
      <c r="OK55" t="b">
        <f>ISNA(MATCH(OJ55,OJ$1:OJ54,0))</f>
        <v>0</v>
      </c>
      <c r="OL55" t="e">
        <f t="shared" ca="1" si="264"/>
        <v>#N/A</v>
      </c>
      <c r="OM55" t="e">
        <f t="shared" ca="1" si="265"/>
        <v>#N/A</v>
      </c>
      <c r="ON55" t="b">
        <f t="shared" ca="1" si="266"/>
        <v>0</v>
      </c>
      <c r="OO55" t="str">
        <f t="shared" ca="1" si="267"/>
        <v>ÿ</v>
      </c>
      <c r="OP55">
        <f t="shared" ca="1" si="268"/>
        <v>0</v>
      </c>
      <c r="OQ55">
        <f t="shared" ca="1" si="269"/>
        <v>0</v>
      </c>
      <c r="OR55" s="54">
        <f t="shared" ca="1" si="270"/>
        <v>5.4999999999999997E-3</v>
      </c>
      <c r="OS55">
        <f t="shared" ca="1" si="271"/>
        <v>1048576</v>
      </c>
      <c r="OT55" t="e">
        <f t="shared" ca="1" si="272"/>
        <v>#N/A</v>
      </c>
      <c r="OU55" t="str">
        <f t="shared" ca="1" si="615"/>
        <v/>
      </c>
      <c r="OV55" t="str">
        <f t="shared" ca="1" si="274"/>
        <v/>
      </c>
      <c r="PD55" s="52" t="b">
        <f t="shared" si="631"/>
        <v>0</v>
      </c>
      <c r="PE55" t="b">
        <f>ISNA(MATCH(PD55,PD$1:PD54,0))</f>
        <v>0</v>
      </c>
      <c r="PF55" t="e">
        <f t="shared" ca="1" si="275"/>
        <v>#N/A</v>
      </c>
      <c r="PG55" t="e">
        <f t="shared" ca="1" si="276"/>
        <v>#N/A</v>
      </c>
      <c r="PH55" t="b">
        <f t="shared" ca="1" si="277"/>
        <v>0</v>
      </c>
      <c r="PI55" t="str">
        <f t="shared" ca="1" si="278"/>
        <v>ÿ</v>
      </c>
      <c r="PJ55">
        <f t="shared" ca="1" si="279"/>
        <v>0</v>
      </c>
      <c r="PK55">
        <f t="shared" ca="1" si="280"/>
        <v>0</v>
      </c>
      <c r="PL55" s="54">
        <f t="shared" ca="1" si="281"/>
        <v>5.4999999999999997E-3</v>
      </c>
      <c r="PM55">
        <f t="shared" ca="1" si="282"/>
        <v>1048576</v>
      </c>
      <c r="PN55" t="e">
        <f t="shared" ca="1" si="283"/>
        <v>#N/A</v>
      </c>
      <c r="PO55" t="str">
        <f t="shared" ca="1" si="616"/>
        <v/>
      </c>
      <c r="PP55" t="str">
        <f t="shared" ca="1" si="285"/>
        <v/>
      </c>
      <c r="PX55" s="52" t="b">
        <f t="shared" si="632"/>
        <v>0</v>
      </c>
      <c r="PY55" t="b">
        <f>ISNA(MATCH(PX55,PX$1:PX54,0))</f>
        <v>0</v>
      </c>
      <c r="PZ55" t="e">
        <f t="shared" ca="1" si="286"/>
        <v>#N/A</v>
      </c>
      <c r="QA55" t="e">
        <f t="shared" ca="1" si="287"/>
        <v>#N/A</v>
      </c>
      <c r="QB55" t="b">
        <f t="shared" ca="1" si="288"/>
        <v>0</v>
      </c>
      <c r="QC55" t="str">
        <f t="shared" ca="1" si="289"/>
        <v>ÿ</v>
      </c>
      <c r="QD55">
        <f t="shared" ca="1" si="290"/>
        <v>0</v>
      </c>
      <c r="QE55">
        <f t="shared" ca="1" si="291"/>
        <v>0</v>
      </c>
      <c r="QF55" s="54">
        <f t="shared" ca="1" si="292"/>
        <v>5.4999999999999997E-3</v>
      </c>
      <c r="QG55">
        <f t="shared" ca="1" si="293"/>
        <v>1048576</v>
      </c>
      <c r="QH55" t="e">
        <f t="shared" ca="1" si="294"/>
        <v>#N/A</v>
      </c>
      <c r="QI55" t="str">
        <f t="shared" ca="1" si="617"/>
        <v/>
      </c>
      <c r="QJ55" t="str">
        <f t="shared" ca="1" si="296"/>
        <v/>
      </c>
      <c r="QR55" s="52" t="b">
        <f t="shared" si="633"/>
        <v>0</v>
      </c>
      <c r="QS55" t="b">
        <f>ISNA(MATCH(QR55,QR$1:QR54,0))</f>
        <v>0</v>
      </c>
      <c r="QT55" t="e">
        <f t="shared" ca="1" si="297"/>
        <v>#N/A</v>
      </c>
      <c r="QU55" t="e">
        <f t="shared" ca="1" si="298"/>
        <v>#N/A</v>
      </c>
      <c r="QV55" t="b">
        <f t="shared" ca="1" si="299"/>
        <v>0</v>
      </c>
      <c r="QW55" t="str">
        <f t="shared" ca="1" si="300"/>
        <v>ÿ</v>
      </c>
      <c r="QX55">
        <f t="shared" ca="1" si="301"/>
        <v>0</v>
      </c>
      <c r="QY55">
        <f t="shared" ca="1" si="302"/>
        <v>0</v>
      </c>
      <c r="QZ55" s="54">
        <f t="shared" ca="1" si="303"/>
        <v>5.4999999999999997E-3</v>
      </c>
      <c r="RA55">
        <f t="shared" ca="1" si="304"/>
        <v>1048576</v>
      </c>
      <c r="RB55" t="e">
        <f t="shared" ca="1" si="305"/>
        <v>#N/A</v>
      </c>
      <c r="RC55" t="str">
        <f t="shared" ca="1" si="618"/>
        <v/>
      </c>
      <c r="RD55" t="str">
        <f t="shared" ca="1" si="307"/>
        <v/>
      </c>
      <c r="RL55" s="52" t="b">
        <f t="shared" si="634"/>
        <v>0</v>
      </c>
      <c r="RM55" t="b">
        <f>ISNA(MATCH(RL55,RL$1:RL54,0))</f>
        <v>0</v>
      </c>
      <c r="RN55" t="e">
        <f t="shared" ca="1" si="308"/>
        <v>#N/A</v>
      </c>
      <c r="RO55" t="e">
        <f t="shared" ca="1" si="309"/>
        <v>#N/A</v>
      </c>
      <c r="RP55" t="b">
        <f t="shared" ca="1" si="310"/>
        <v>0</v>
      </c>
      <c r="RQ55" t="str">
        <f t="shared" ca="1" si="311"/>
        <v>ÿ</v>
      </c>
      <c r="RR55">
        <f t="shared" ca="1" si="312"/>
        <v>0</v>
      </c>
      <c r="RS55">
        <f t="shared" ca="1" si="313"/>
        <v>0</v>
      </c>
      <c r="RT55" s="54">
        <f t="shared" ca="1" si="314"/>
        <v>5.4999999999999997E-3</v>
      </c>
      <c r="RU55">
        <f t="shared" ca="1" si="315"/>
        <v>1048576</v>
      </c>
      <c r="RV55" t="e">
        <f t="shared" ca="1" si="316"/>
        <v>#N/A</v>
      </c>
      <c r="RW55" t="str">
        <f t="shared" ca="1" si="619"/>
        <v/>
      </c>
      <c r="RX55" t="str">
        <f t="shared" ca="1" si="318"/>
        <v/>
      </c>
      <c r="SF55" s="52" t="b">
        <f t="shared" si="635"/>
        <v>0</v>
      </c>
      <c r="SG55" t="b">
        <f>ISNA(MATCH(SF55,SF$1:SF54,0))</f>
        <v>0</v>
      </c>
      <c r="SH55" t="e">
        <f t="shared" ca="1" si="319"/>
        <v>#N/A</v>
      </c>
      <c r="SI55" t="e">
        <f t="shared" ca="1" si="320"/>
        <v>#N/A</v>
      </c>
      <c r="SJ55" t="b">
        <f t="shared" ca="1" si="321"/>
        <v>0</v>
      </c>
      <c r="SK55" t="str">
        <f t="shared" ca="1" si="322"/>
        <v>ÿ</v>
      </c>
      <c r="SL55">
        <f t="shared" ca="1" si="323"/>
        <v>0</v>
      </c>
      <c r="SM55">
        <f t="shared" ca="1" si="324"/>
        <v>0</v>
      </c>
      <c r="SN55" s="54">
        <f t="shared" ca="1" si="325"/>
        <v>5.4999999999999997E-3</v>
      </c>
      <c r="SO55">
        <f t="shared" ca="1" si="326"/>
        <v>1048576</v>
      </c>
      <c r="SP55" t="e">
        <f t="shared" ca="1" si="327"/>
        <v>#N/A</v>
      </c>
      <c r="SQ55" t="str">
        <f t="shared" ca="1" si="620"/>
        <v/>
      </c>
      <c r="SR55" t="str">
        <f t="shared" ca="1" si="329"/>
        <v/>
      </c>
      <c r="SZ55" s="52" t="b">
        <f t="shared" si="636"/>
        <v>0</v>
      </c>
      <c r="TA55" t="b">
        <f>ISNA(MATCH(SZ55,SZ$1:SZ54,0))</f>
        <v>0</v>
      </c>
      <c r="TB55" t="e">
        <f t="shared" ca="1" si="330"/>
        <v>#N/A</v>
      </c>
      <c r="TC55" t="e">
        <f t="shared" ca="1" si="331"/>
        <v>#N/A</v>
      </c>
      <c r="TD55" t="b">
        <f t="shared" ca="1" si="332"/>
        <v>0</v>
      </c>
      <c r="TE55" t="str">
        <f t="shared" ca="1" si="333"/>
        <v>ÿ</v>
      </c>
      <c r="TF55">
        <f t="shared" ca="1" si="334"/>
        <v>0</v>
      </c>
      <c r="TG55">
        <f t="shared" ca="1" si="335"/>
        <v>0</v>
      </c>
      <c r="TH55" s="54">
        <f t="shared" ca="1" si="336"/>
        <v>5.4999999999999997E-3</v>
      </c>
      <c r="TI55">
        <f t="shared" ca="1" si="337"/>
        <v>1048576</v>
      </c>
      <c r="TJ55" t="e">
        <f t="shared" ca="1" si="338"/>
        <v>#N/A</v>
      </c>
      <c r="TK55" t="str">
        <f t="shared" ca="1" si="621"/>
        <v/>
      </c>
      <c r="TL55" t="str">
        <f t="shared" ca="1" si="340"/>
        <v/>
      </c>
      <c r="TT55" s="52" t="b">
        <f t="shared" si="637"/>
        <v>0</v>
      </c>
      <c r="TU55" t="b">
        <f>ISNA(MATCH(TT55,TT$1:TT54,0))</f>
        <v>0</v>
      </c>
      <c r="TV55" t="e">
        <f t="shared" ca="1" si="341"/>
        <v>#N/A</v>
      </c>
      <c r="TW55" t="e">
        <f t="shared" ca="1" si="342"/>
        <v>#N/A</v>
      </c>
      <c r="TX55" t="b">
        <f t="shared" ca="1" si="343"/>
        <v>0</v>
      </c>
      <c r="TY55" t="str">
        <f t="shared" ca="1" si="344"/>
        <v>ÿ</v>
      </c>
      <c r="TZ55">
        <f t="shared" ca="1" si="345"/>
        <v>0</v>
      </c>
      <c r="UA55">
        <f t="shared" ca="1" si="346"/>
        <v>0</v>
      </c>
      <c r="UB55" s="54">
        <f t="shared" ca="1" si="347"/>
        <v>5.4999999999999997E-3</v>
      </c>
      <c r="UC55">
        <f t="shared" ca="1" si="348"/>
        <v>1048576</v>
      </c>
      <c r="UD55" t="e">
        <f t="shared" ca="1" si="349"/>
        <v>#N/A</v>
      </c>
      <c r="UE55" t="str">
        <f t="shared" ca="1" si="622"/>
        <v/>
      </c>
      <c r="UF55" t="str">
        <f t="shared" ca="1" si="351"/>
        <v/>
      </c>
      <c r="UN55" s="52" t="b">
        <f t="shared" si="638"/>
        <v>0</v>
      </c>
      <c r="UO55" t="b">
        <f>ISNA(MATCH(UN55,UN$1:UN54,0))</f>
        <v>0</v>
      </c>
      <c r="UP55" t="e">
        <f t="shared" ca="1" si="352"/>
        <v>#N/A</v>
      </c>
      <c r="UQ55" t="e">
        <f t="shared" ca="1" si="353"/>
        <v>#N/A</v>
      </c>
      <c r="UR55" t="b">
        <f t="shared" ca="1" si="354"/>
        <v>0</v>
      </c>
      <c r="US55" t="str">
        <f t="shared" ca="1" si="355"/>
        <v>ÿ</v>
      </c>
      <c r="UT55">
        <f t="shared" ca="1" si="356"/>
        <v>0</v>
      </c>
      <c r="UU55">
        <f t="shared" ca="1" si="357"/>
        <v>0</v>
      </c>
      <c r="UV55" s="54">
        <f t="shared" ca="1" si="358"/>
        <v>5.4999999999999997E-3</v>
      </c>
      <c r="UW55">
        <f t="shared" ca="1" si="359"/>
        <v>1048576</v>
      </c>
      <c r="UX55" t="e">
        <f t="shared" ca="1" si="360"/>
        <v>#N/A</v>
      </c>
      <c r="UY55" t="str">
        <f t="shared" ca="1" si="623"/>
        <v/>
      </c>
      <c r="UZ55" t="str">
        <f t="shared" ca="1" si="362"/>
        <v/>
      </c>
      <c r="VH55" s="52" t="b">
        <f t="shared" si="639"/>
        <v>0</v>
      </c>
      <c r="VI55" t="b">
        <f>ISNA(MATCH(VH55,VH$1:VH54,0))</f>
        <v>0</v>
      </c>
      <c r="VJ55" t="e">
        <f t="shared" ca="1" si="363"/>
        <v>#N/A</v>
      </c>
      <c r="VK55" t="e">
        <f t="shared" ca="1" si="364"/>
        <v>#N/A</v>
      </c>
      <c r="VL55" t="b">
        <f t="shared" ca="1" si="365"/>
        <v>0</v>
      </c>
      <c r="VM55" t="str">
        <f t="shared" ca="1" si="366"/>
        <v>ÿ</v>
      </c>
      <c r="VN55">
        <f t="shared" ca="1" si="367"/>
        <v>0</v>
      </c>
      <c r="VO55">
        <f t="shared" ca="1" si="368"/>
        <v>0</v>
      </c>
      <c r="VP55" s="54">
        <f t="shared" ca="1" si="369"/>
        <v>5.4999999999999997E-3</v>
      </c>
      <c r="VQ55">
        <f t="shared" ca="1" si="370"/>
        <v>1048576</v>
      </c>
      <c r="VR55" t="e">
        <f t="shared" ca="1" si="371"/>
        <v>#N/A</v>
      </c>
      <c r="VS55" t="str">
        <f t="shared" ca="1" si="624"/>
        <v/>
      </c>
      <c r="VT55" t="str">
        <f t="shared" ca="1" si="373"/>
        <v/>
      </c>
      <c r="WB55" s="52" t="b">
        <f t="shared" si="640"/>
        <v>0</v>
      </c>
      <c r="WC55" t="b">
        <f>ISNA(MATCH(WB55,WB$1:WB54,0))</f>
        <v>0</v>
      </c>
      <c r="WD55" t="e">
        <f t="shared" ca="1" si="374"/>
        <v>#N/A</v>
      </c>
      <c r="WE55" t="e">
        <f t="shared" ca="1" si="375"/>
        <v>#N/A</v>
      </c>
      <c r="WF55" t="b">
        <f t="shared" ca="1" si="376"/>
        <v>0</v>
      </c>
      <c r="WG55" t="str">
        <f t="shared" ca="1" si="377"/>
        <v>ÿ</v>
      </c>
      <c r="WH55">
        <f t="shared" ca="1" si="378"/>
        <v>0</v>
      </c>
      <c r="WI55">
        <f t="shared" ca="1" si="379"/>
        <v>0</v>
      </c>
      <c r="WJ55" s="54">
        <f t="shared" ca="1" si="380"/>
        <v>5.4999999999999997E-3</v>
      </c>
      <c r="WK55">
        <f t="shared" ca="1" si="381"/>
        <v>1048576</v>
      </c>
      <c r="WL55" t="e">
        <f t="shared" ca="1" si="382"/>
        <v>#N/A</v>
      </c>
      <c r="WM55" t="str">
        <f t="shared" ca="1" si="625"/>
        <v/>
      </c>
      <c r="WN55" t="str">
        <f t="shared" ca="1" si="384"/>
        <v/>
      </c>
      <c r="WV55" s="52" t="b">
        <f t="shared" si="641"/>
        <v>0</v>
      </c>
      <c r="WW55" t="b">
        <f>ISNA(MATCH(WV55,WV$1:WV54,0))</f>
        <v>0</v>
      </c>
      <c r="WX55" t="e">
        <f t="shared" ca="1" si="385"/>
        <v>#N/A</v>
      </c>
      <c r="WY55" t="e">
        <f t="shared" ca="1" si="386"/>
        <v>#N/A</v>
      </c>
      <c r="WZ55" t="b">
        <f t="shared" ca="1" si="387"/>
        <v>0</v>
      </c>
      <c r="XA55" t="str">
        <f t="shared" ca="1" si="388"/>
        <v>ÿ</v>
      </c>
      <c r="XB55">
        <f t="shared" ca="1" si="389"/>
        <v>0</v>
      </c>
      <c r="XC55">
        <f t="shared" ca="1" si="390"/>
        <v>0</v>
      </c>
      <c r="XD55" s="54">
        <f t="shared" ca="1" si="391"/>
        <v>5.4999999999999997E-3</v>
      </c>
      <c r="XE55">
        <f t="shared" ca="1" si="392"/>
        <v>1048576</v>
      </c>
      <c r="XF55" t="e">
        <f t="shared" ca="1" si="393"/>
        <v>#N/A</v>
      </c>
      <c r="XG55" t="str">
        <f t="shared" ca="1" si="626"/>
        <v/>
      </c>
      <c r="XH55" t="str">
        <f t="shared" ca="1" si="169"/>
        <v/>
      </c>
    </row>
    <row r="56" spans="1:632" x14ac:dyDescent="0.3">
      <c r="A56">
        <f t="shared" ca="1" si="170"/>
        <v>46</v>
      </c>
      <c r="J56" s="6" t="str">
        <f>IF('Analyse Plan de Gamme'!$N56=0,N_D,'Analyse Plan de Gamme'!$N56)</f>
        <v xml:space="preserve"> ... </v>
      </c>
      <c r="K56" t="b">
        <f>ISNA(MATCH(J56,J$1:J55,0))</f>
        <v>0</v>
      </c>
      <c r="L56" t="e">
        <f t="shared" ca="1" si="416"/>
        <v>#N/A</v>
      </c>
      <c r="M56" t="e">
        <f t="shared" ca="1" si="417"/>
        <v>#N/A</v>
      </c>
      <c r="N56" t="b">
        <f t="shared" ca="1" si="418"/>
        <v>0</v>
      </c>
      <c r="O56" t="str">
        <f t="shared" ca="1" si="419"/>
        <v>ÿ</v>
      </c>
      <c r="P56">
        <f t="shared" ca="1" si="420"/>
        <v>1048576</v>
      </c>
      <c r="Q56" t="e">
        <f t="shared" ca="1" si="421"/>
        <v>#N/A</v>
      </c>
      <c r="R56" s="4" t="str">
        <f t="shared" ca="1" si="422"/>
        <v/>
      </c>
      <c r="T56" s="6" t="str">
        <f>IF('Analyse Plan de Gamme'!$P56=0,N_D,'Analyse Plan de Gamme'!$P56)</f>
        <v xml:space="preserve"> ... </v>
      </c>
      <c r="U56" t="b">
        <f>ISNA(MATCH(T56,T$1:T55,0))</f>
        <v>0</v>
      </c>
      <c r="V56" t="e">
        <f t="shared" ca="1" si="423"/>
        <v>#N/A</v>
      </c>
      <c r="W56" t="e">
        <f t="shared" ca="1" si="424"/>
        <v>#N/A</v>
      </c>
      <c r="X56" t="b">
        <f t="shared" ca="1" si="425"/>
        <v>0</v>
      </c>
      <c r="Y56" t="str">
        <f t="shared" ca="1" si="426"/>
        <v>ÿ</v>
      </c>
      <c r="Z56">
        <f t="shared" ca="1" si="427"/>
        <v>1048576</v>
      </c>
      <c r="AA56" t="e">
        <f t="shared" ca="1" si="428"/>
        <v>#N/A</v>
      </c>
      <c r="AB56" s="4" t="str">
        <f t="shared" ca="1" si="429"/>
        <v/>
      </c>
      <c r="AD56" s="6" t="str">
        <f>IF('Analyse Plan de Gamme'!$W56=0,N_D,'Analyse Plan de Gamme'!$W56)</f>
        <v xml:space="preserve"> ... </v>
      </c>
      <c r="AE56" t="b">
        <f>ISNA(MATCH(AD56,AD$1:AD55,0))</f>
        <v>0</v>
      </c>
      <c r="AF56" t="e">
        <f t="shared" ca="1" si="430"/>
        <v>#N/A</v>
      </c>
      <c r="AG56" t="e">
        <f t="shared" ca="1" si="431"/>
        <v>#N/A</v>
      </c>
      <c r="AH56" t="b">
        <f t="shared" ca="1" si="432"/>
        <v>0</v>
      </c>
      <c r="AI56" t="str">
        <f t="shared" ca="1" si="433"/>
        <v>ÿ</v>
      </c>
      <c r="AJ56">
        <f t="shared" ca="1" si="434"/>
        <v>1048576</v>
      </c>
      <c r="AK56" t="e">
        <f t="shared" ca="1" si="435"/>
        <v>#N/A</v>
      </c>
      <c r="AL56" s="4" t="str">
        <f t="shared" ca="1" si="436"/>
        <v/>
      </c>
      <c r="AN56" s="6" t="str">
        <f>IF('Analyse Plan de Gamme'!$AH56=0,N_D,'Analyse Plan de Gamme'!$AH56)</f>
        <v xml:space="preserve"> ... </v>
      </c>
      <c r="AO56" t="b">
        <f>ISNA(MATCH(AN56,AN$1:AN55,0))</f>
        <v>0</v>
      </c>
      <c r="AP56" t="e">
        <f t="shared" ca="1" si="437"/>
        <v>#N/A</v>
      </c>
      <c r="AQ56" t="e">
        <f t="shared" ca="1" si="438"/>
        <v>#N/A</v>
      </c>
      <c r="AR56" t="b">
        <f t="shared" ca="1" si="439"/>
        <v>0</v>
      </c>
      <c r="AS56" t="str">
        <f t="shared" ca="1" si="440"/>
        <v>ÿ</v>
      </c>
      <c r="AT56">
        <f t="shared" ca="1" si="441"/>
        <v>1048576</v>
      </c>
      <c r="AU56" t="e">
        <f t="shared" ca="1" si="442"/>
        <v>#N/A</v>
      </c>
      <c r="AV56" s="4" t="str">
        <f t="shared" ca="1" si="443"/>
        <v/>
      </c>
      <c r="AX56" s="6" t="str">
        <f>IF('Analyse Plan de Gamme'!$AT56=0,N_D,'Analyse Plan de Gamme'!$AT56)</f>
        <v xml:space="preserve"> ... </v>
      </c>
      <c r="AY56" t="b">
        <f>ISNA(MATCH(AX56,AX$1:AX55,0))</f>
        <v>0</v>
      </c>
      <c r="AZ56" t="e">
        <f t="shared" ca="1" si="444"/>
        <v>#N/A</v>
      </c>
      <c r="BA56" t="e">
        <f t="shared" ca="1" si="445"/>
        <v>#N/A</v>
      </c>
      <c r="BB56" t="b">
        <f t="shared" ca="1" si="446"/>
        <v>0</v>
      </c>
      <c r="BC56" t="str">
        <f t="shared" ca="1" si="447"/>
        <v>ÿ</v>
      </c>
      <c r="BD56">
        <f t="shared" ca="1" si="448"/>
        <v>1048576</v>
      </c>
      <c r="BE56" t="e">
        <f t="shared" ca="1" si="449"/>
        <v>#N/A</v>
      </c>
      <c r="BF56" s="4" t="str">
        <f t="shared" ca="1" si="450"/>
        <v/>
      </c>
      <c r="BH56" s="6" t="str">
        <f>IF('Analyse Plan de Gamme'!$BF56=0,N_D,'Analyse Plan de Gamme'!$BF56)</f>
        <v xml:space="preserve"> ... </v>
      </c>
      <c r="BI56" t="b">
        <f>ISNA(MATCH(BH56,BH$1:BH55,0))</f>
        <v>0</v>
      </c>
      <c r="BJ56" t="e">
        <f t="shared" ca="1" si="451"/>
        <v>#N/A</v>
      </c>
      <c r="BK56" t="e">
        <f t="shared" ca="1" si="452"/>
        <v>#N/A</v>
      </c>
      <c r="BL56" t="b">
        <f t="shared" ca="1" si="453"/>
        <v>0</v>
      </c>
      <c r="BM56" t="str">
        <f t="shared" ca="1" si="454"/>
        <v>ÿ</v>
      </c>
      <c r="BN56">
        <f t="shared" ca="1" si="455"/>
        <v>1048576</v>
      </c>
      <c r="BO56" t="e">
        <f t="shared" ca="1" si="456"/>
        <v>#N/A</v>
      </c>
      <c r="BP56" s="4" t="str">
        <f t="shared" ca="1" si="457"/>
        <v/>
      </c>
      <c r="BR56" s="6" t="str">
        <f>IF('Analyse Plan de Gamme'!$BG56=0,N_D,'Analyse Plan de Gamme'!$BG56)</f>
        <v xml:space="preserve"> ... </v>
      </c>
      <c r="BS56" t="b">
        <f>ISNA(MATCH(BR56,BR$1:BR55,0))</f>
        <v>0</v>
      </c>
      <c r="BT56" t="e">
        <f t="shared" ca="1" si="458"/>
        <v>#N/A</v>
      </c>
      <c r="BU56" t="e">
        <f t="shared" ca="1" si="459"/>
        <v>#N/A</v>
      </c>
      <c r="BV56" t="b">
        <f t="shared" ca="1" si="460"/>
        <v>0</v>
      </c>
      <c r="BW56" t="str">
        <f t="shared" ca="1" si="461"/>
        <v>ÿ</v>
      </c>
      <c r="BX56">
        <f t="shared" ca="1" si="462"/>
        <v>1048576</v>
      </c>
      <c r="BY56" t="e">
        <f t="shared" ca="1" si="463"/>
        <v>#N/A</v>
      </c>
      <c r="BZ56" s="4" t="str">
        <f t="shared" ca="1" si="464"/>
        <v/>
      </c>
      <c r="CB56" s="6" t="str">
        <f>IF('Analyse Plan de Gamme'!$BH56=0,N_D,'Analyse Plan de Gamme'!$BH56)</f>
        <v xml:space="preserve"> ... </v>
      </c>
      <c r="CC56" t="b">
        <f>ISNA(MATCH(CB56,CB$1:CB55,0))</f>
        <v>0</v>
      </c>
      <c r="CD56" t="e">
        <f t="shared" ca="1" si="465"/>
        <v>#N/A</v>
      </c>
      <c r="CE56" t="e">
        <f t="shared" ca="1" si="466"/>
        <v>#N/A</v>
      </c>
      <c r="CF56" t="b">
        <f t="shared" ca="1" si="467"/>
        <v>0</v>
      </c>
      <c r="CG56" t="str">
        <f t="shared" ca="1" si="468"/>
        <v>ÿ</v>
      </c>
      <c r="CH56">
        <f t="shared" ca="1" si="469"/>
        <v>1048576</v>
      </c>
      <c r="CI56" t="e">
        <f t="shared" ca="1" si="470"/>
        <v>#N/A</v>
      </c>
      <c r="CJ56" s="4" t="str">
        <f t="shared" ca="1" si="471"/>
        <v/>
      </c>
      <c r="CL56" s="6" t="str">
        <f>IF('Analyse Plan de Gamme'!$BJ56=0,N_D,'Analyse Plan de Gamme'!$BJ56)</f>
        <v xml:space="preserve"> ... </v>
      </c>
      <c r="CM56" t="b">
        <f>ISNA(MATCH(CL56,CL$1:CL55,0))</f>
        <v>0</v>
      </c>
      <c r="CN56" t="e">
        <f t="shared" ca="1" si="472"/>
        <v>#N/A</v>
      </c>
      <c r="CO56" t="e">
        <f t="shared" ca="1" si="473"/>
        <v>#N/A</v>
      </c>
      <c r="CP56" t="b">
        <f t="shared" ca="1" si="474"/>
        <v>0</v>
      </c>
      <c r="CQ56" t="str">
        <f t="shared" ca="1" si="475"/>
        <v>ÿ</v>
      </c>
      <c r="CR56">
        <f t="shared" ca="1" si="476"/>
        <v>1048576</v>
      </c>
      <c r="CS56" t="e">
        <f t="shared" ca="1" si="477"/>
        <v>#N/A</v>
      </c>
      <c r="CT56" s="4" t="str">
        <f t="shared" ca="1" si="478"/>
        <v/>
      </c>
      <c r="CV56" s="6" t="str">
        <f>IF('Analyse Plan de Gamme'!$BK56=0,N_D,'Analyse Plan de Gamme'!$BK56)</f>
        <v xml:space="preserve"> ... </v>
      </c>
      <c r="CW56" t="b">
        <f>ISNA(MATCH(CV56,CV$1:CV55,0))</f>
        <v>0</v>
      </c>
      <c r="CX56" t="e">
        <f t="shared" ca="1" si="479"/>
        <v>#N/A</v>
      </c>
      <c r="CY56" t="e">
        <f t="shared" ca="1" si="480"/>
        <v>#N/A</v>
      </c>
      <c r="CZ56" t="b">
        <f t="shared" ca="1" si="481"/>
        <v>0</v>
      </c>
      <c r="DA56" t="str">
        <f t="shared" ca="1" si="482"/>
        <v>ÿ</v>
      </c>
      <c r="DB56">
        <f t="shared" ca="1" si="483"/>
        <v>1048576</v>
      </c>
      <c r="DC56" t="e">
        <f t="shared" ca="1" si="484"/>
        <v>#N/A</v>
      </c>
      <c r="DD56" s="4" t="str">
        <f t="shared" ca="1" si="485"/>
        <v/>
      </c>
      <c r="DF56" s="6" t="str">
        <f>IF('Analyse Plan de Gamme'!$BL56=0,N_D,'Analyse Plan de Gamme'!$BL56)</f>
        <v xml:space="preserve"> ... </v>
      </c>
      <c r="DG56" t="b">
        <f>ISNA(MATCH(DF56,DF$1:DF55,0))</f>
        <v>0</v>
      </c>
      <c r="DH56" t="e">
        <f t="shared" ca="1" si="486"/>
        <v>#N/A</v>
      </c>
      <c r="DI56" t="e">
        <f t="shared" ca="1" si="487"/>
        <v>#N/A</v>
      </c>
      <c r="DJ56" t="b">
        <f t="shared" ca="1" si="488"/>
        <v>0</v>
      </c>
      <c r="DK56" t="str">
        <f t="shared" ca="1" si="489"/>
        <v>ÿ</v>
      </c>
      <c r="DL56">
        <f t="shared" ca="1" si="490"/>
        <v>1048576</v>
      </c>
      <c r="DM56" t="e">
        <f t="shared" ca="1" si="491"/>
        <v>#N/A</v>
      </c>
      <c r="DN56" s="4" t="str">
        <f t="shared" ca="1" si="492"/>
        <v/>
      </c>
      <c r="DP56" s="43">
        <f>'Analyse Plan de Gamme'!$BM56</f>
        <v>0</v>
      </c>
      <c r="DQ56" t="b">
        <f>ISNA(MATCH(DP56,DP$1:DP55,0))</f>
        <v>0</v>
      </c>
      <c r="DR56" t="e">
        <f t="shared" ca="1" si="493"/>
        <v>#N/A</v>
      </c>
      <c r="DS56" t="e">
        <f t="shared" ca="1" si="494"/>
        <v>#N/A</v>
      </c>
      <c r="DT56" t="b">
        <f t="shared" ca="1" si="495"/>
        <v>0</v>
      </c>
      <c r="DU56" t="str">
        <f t="shared" ca="1" si="496"/>
        <v>ÿ</v>
      </c>
      <c r="DV56">
        <f t="shared" ca="1" si="497"/>
        <v>1048576</v>
      </c>
      <c r="DW56" t="e">
        <f t="shared" ca="1" si="498"/>
        <v>#N/A</v>
      </c>
      <c r="DX56" s="4" t="str">
        <f t="shared" ca="1" si="499"/>
        <v/>
      </c>
      <c r="DZ56" s="6" t="str">
        <f>IF('Analyse Plan de Gamme'!$BO56=0,N_D,'Analyse Plan de Gamme'!$BO56)</f>
        <v xml:space="preserve"> ... </v>
      </c>
      <c r="EA56" t="b">
        <f>ISNA(MATCH(DZ56,DZ$1:DZ55,0))</f>
        <v>0</v>
      </c>
      <c r="EB56" t="e">
        <f t="shared" ca="1" si="500"/>
        <v>#N/A</v>
      </c>
      <c r="EC56" t="e">
        <f t="shared" ca="1" si="501"/>
        <v>#N/A</v>
      </c>
      <c r="ED56" t="b">
        <f t="shared" ca="1" si="502"/>
        <v>0</v>
      </c>
      <c r="EE56" t="str">
        <f t="shared" ca="1" si="503"/>
        <v>ÿ</v>
      </c>
      <c r="EF56">
        <f t="shared" ca="1" si="504"/>
        <v>1048576</v>
      </c>
      <c r="EG56" t="e">
        <f t="shared" ca="1" si="505"/>
        <v>#N/A</v>
      </c>
      <c r="EH56" s="4" t="str">
        <f t="shared" ca="1" si="506"/>
        <v/>
      </c>
      <c r="EJ56" s="6" t="str">
        <f>IF('Analyse Plan de Gamme'!$BP56=0,N_D,'Analyse Plan de Gamme'!$BP56)</f>
        <v xml:space="preserve"> ... </v>
      </c>
      <c r="EK56" t="b">
        <f>ISNA(MATCH(EJ56,EJ$1:EJ55,0))</f>
        <v>0</v>
      </c>
      <c r="EL56" t="e">
        <f t="shared" ca="1" si="507"/>
        <v>#N/A</v>
      </c>
      <c r="EM56" t="e">
        <f t="shared" ca="1" si="508"/>
        <v>#N/A</v>
      </c>
      <c r="EN56" t="b">
        <f t="shared" ca="1" si="509"/>
        <v>0</v>
      </c>
      <c r="EO56" t="str">
        <f t="shared" ca="1" si="510"/>
        <v>ÿ</v>
      </c>
      <c r="EP56">
        <f t="shared" ca="1" si="511"/>
        <v>1048576</v>
      </c>
      <c r="EQ56" t="e">
        <f t="shared" ca="1" si="512"/>
        <v>#N/A</v>
      </c>
      <c r="ER56" s="4" t="str">
        <f t="shared" ca="1" si="513"/>
        <v/>
      </c>
      <c r="ET56" s="6" t="str">
        <f>IF('Analyse Plan de Gamme'!$BQ56=0,N_D,'Analyse Plan de Gamme'!$BQ56)</f>
        <v xml:space="preserve"> ... </v>
      </c>
      <c r="EU56" t="b">
        <f>ISNA(MATCH(ET56,ET$1:ET55,0))</f>
        <v>0</v>
      </c>
      <c r="EV56" t="e">
        <f t="shared" ca="1" si="514"/>
        <v>#N/A</v>
      </c>
      <c r="EW56" t="e">
        <f t="shared" ca="1" si="515"/>
        <v>#N/A</v>
      </c>
      <c r="EX56" t="b">
        <f t="shared" ca="1" si="516"/>
        <v>0</v>
      </c>
      <c r="EY56" t="str">
        <f t="shared" ca="1" si="517"/>
        <v>ÿ</v>
      </c>
      <c r="EZ56">
        <f t="shared" ca="1" si="518"/>
        <v>1048576</v>
      </c>
      <c r="FA56" t="e">
        <f t="shared" ca="1" si="519"/>
        <v>#N/A</v>
      </c>
      <c r="FB56" s="4" t="str">
        <f t="shared" ca="1" si="520"/>
        <v/>
      </c>
      <c r="FD56" s="6" t="str">
        <f>IF('Analyse Plan de Gamme'!$BR56=0,N_D,'Analyse Plan de Gamme'!$BR56)</f>
        <v xml:space="preserve"> ... </v>
      </c>
      <c r="FE56" t="b">
        <f>ISNA(MATCH(FD56,FD$1:FD55,0))</f>
        <v>0</v>
      </c>
      <c r="FF56" t="e">
        <f t="shared" ca="1" si="521"/>
        <v>#N/A</v>
      </c>
      <c r="FG56" t="e">
        <f t="shared" ca="1" si="522"/>
        <v>#N/A</v>
      </c>
      <c r="FH56" t="b">
        <f t="shared" ca="1" si="523"/>
        <v>0</v>
      </c>
      <c r="FI56" t="str">
        <f t="shared" ca="1" si="524"/>
        <v>ÿ</v>
      </c>
      <c r="FJ56">
        <f t="shared" ca="1" si="525"/>
        <v>1048576</v>
      </c>
      <c r="FK56" t="e">
        <f t="shared" ca="1" si="526"/>
        <v>#N/A</v>
      </c>
      <c r="FL56" s="4" t="str">
        <f t="shared" ca="1" si="527"/>
        <v/>
      </c>
      <c r="FN56" s="6" t="str">
        <f>IF('Analyse Plan de Gamme'!$BT56=0,N_D,'Analyse Plan de Gamme'!$BT56)</f>
        <v xml:space="preserve"> ... </v>
      </c>
      <c r="FO56" t="b">
        <f>ISNA(MATCH(FN56,FN$1:FN55,0))</f>
        <v>0</v>
      </c>
      <c r="FP56" t="e">
        <f t="shared" ca="1" si="528"/>
        <v>#N/A</v>
      </c>
      <c r="FQ56" t="e">
        <f t="shared" ca="1" si="529"/>
        <v>#N/A</v>
      </c>
      <c r="FR56" t="b">
        <f t="shared" ca="1" si="530"/>
        <v>0</v>
      </c>
      <c r="FS56" t="str">
        <f t="shared" ca="1" si="531"/>
        <v>ÿ</v>
      </c>
      <c r="FT56">
        <f t="shared" ca="1" si="532"/>
        <v>1048576</v>
      </c>
      <c r="FU56" t="e">
        <f t="shared" ca="1" si="533"/>
        <v>#N/A</v>
      </c>
      <c r="FV56" s="4" t="str">
        <f t="shared" ca="1" si="534"/>
        <v/>
      </c>
      <c r="FX56" s="6" t="str">
        <f>IF('Analyse Plan de Gamme'!$BU56=0,N_D,'Analyse Plan de Gamme'!$BU56)</f>
        <v xml:space="preserve"> ... </v>
      </c>
      <c r="FY56" t="b">
        <f>ISNA(MATCH(FX56,FX$1:FX55,0))</f>
        <v>0</v>
      </c>
      <c r="FZ56" t="e">
        <f t="shared" ca="1" si="535"/>
        <v>#N/A</v>
      </c>
      <c r="GA56" t="e">
        <f t="shared" ca="1" si="536"/>
        <v>#N/A</v>
      </c>
      <c r="GB56" t="b">
        <f t="shared" ca="1" si="537"/>
        <v>0</v>
      </c>
      <c r="GC56" t="str">
        <f t="shared" ca="1" si="538"/>
        <v>ÿ</v>
      </c>
      <c r="GD56">
        <f t="shared" ca="1" si="539"/>
        <v>1048576</v>
      </c>
      <c r="GE56" t="e">
        <f t="shared" ca="1" si="540"/>
        <v>#N/A</v>
      </c>
      <c r="GF56" s="4" t="str">
        <f t="shared" ca="1" si="541"/>
        <v/>
      </c>
      <c r="GH56" s="6" t="str">
        <f>IF('Analyse Plan de Gamme'!$BW56=0,N_D,'Analyse Plan de Gamme'!$BW56)</f>
        <v xml:space="preserve"> ... </v>
      </c>
      <c r="GI56" t="b">
        <f>ISNA(MATCH(GH56,GH$1:GH55,0))</f>
        <v>0</v>
      </c>
      <c r="GJ56" t="e">
        <f t="shared" ca="1" si="542"/>
        <v>#N/A</v>
      </c>
      <c r="GK56" t="e">
        <f t="shared" ca="1" si="543"/>
        <v>#N/A</v>
      </c>
      <c r="GL56" t="b">
        <f t="shared" ca="1" si="544"/>
        <v>0</v>
      </c>
      <c r="GM56" t="str">
        <f t="shared" ca="1" si="545"/>
        <v>ÿ</v>
      </c>
      <c r="GN56">
        <f t="shared" ca="1" si="546"/>
        <v>1048576</v>
      </c>
      <c r="GO56" t="e">
        <f t="shared" ca="1" si="547"/>
        <v>#N/A</v>
      </c>
      <c r="GP56" s="4" t="str">
        <f t="shared" ca="1" si="548"/>
        <v/>
      </c>
      <c r="GR56" s="6" t="str">
        <f>IF('Analyse Plan de Gamme'!$BX56=0,N_D,'Analyse Plan de Gamme'!$BX56)</f>
        <v xml:space="preserve"> ... </v>
      </c>
      <c r="GS56" t="b">
        <f>ISNA(MATCH(GR56,GR$1:GR55,0))</f>
        <v>0</v>
      </c>
      <c r="GT56" t="e">
        <f t="shared" ca="1" si="549"/>
        <v>#N/A</v>
      </c>
      <c r="GU56" t="e">
        <f t="shared" ca="1" si="550"/>
        <v>#N/A</v>
      </c>
      <c r="GV56" t="b">
        <f t="shared" ca="1" si="551"/>
        <v>0</v>
      </c>
      <c r="GW56" t="str">
        <f t="shared" ca="1" si="552"/>
        <v>ÿ</v>
      </c>
      <c r="GX56">
        <f t="shared" ca="1" si="553"/>
        <v>1048576</v>
      </c>
      <c r="GY56" t="e">
        <f t="shared" ca="1" si="554"/>
        <v>#N/A</v>
      </c>
      <c r="GZ56" s="4" t="str">
        <f t="shared" ca="1" si="555"/>
        <v/>
      </c>
      <c r="HG56" s="44">
        <f>'Analyse Plan de Gamme'!$K56</f>
        <v>0</v>
      </c>
      <c r="HH56" s="44">
        <f>'Analyse Plan de Gamme'!$L56</f>
        <v>0</v>
      </c>
      <c r="HI56" s="50">
        <f t="shared" si="395"/>
        <v>2.2999999999999998</v>
      </c>
      <c r="HK56" t="b">
        <f>ABS('Analyse Plan de Gamme'!$C56)&gt;1</f>
        <v>0</v>
      </c>
      <c r="HL56" s="43">
        <f t="shared" ca="1" si="192"/>
        <v>5.5999999999999999E-3</v>
      </c>
      <c r="HM56" t="b">
        <f ca="1">AND(ISNA(MATCH(HL56,HL$1:HL55,0)),HL56&gt;1,$HK56)</f>
        <v>0</v>
      </c>
      <c r="HN56" t="e">
        <f t="shared" ca="1" si="556"/>
        <v>#N/A</v>
      </c>
      <c r="HO56" t="e">
        <f t="shared" ca="1" si="557"/>
        <v>#N/A</v>
      </c>
      <c r="HP56" t="b">
        <f t="shared" ca="1" si="558"/>
        <v>0</v>
      </c>
      <c r="HQ56" t="str">
        <f t="shared" ca="1" si="559"/>
        <v>ÿ</v>
      </c>
      <c r="HR56">
        <f t="shared" ca="1" si="560"/>
        <v>1048576</v>
      </c>
      <c r="HS56" t="e">
        <f t="shared" ca="1" si="561"/>
        <v>#N/A</v>
      </c>
      <c r="HT56" s="4" t="str">
        <f t="shared" ca="1" si="562"/>
        <v/>
      </c>
      <c r="HU56">
        <f ca="1">SUM($HT$10:$HT56)</f>
        <v>3926000.0154999997</v>
      </c>
      <c r="HV56" s="45">
        <f t="shared" ca="1" si="196"/>
        <v>1</v>
      </c>
      <c r="HW56" t="b">
        <f t="shared" ca="1" si="396"/>
        <v>0</v>
      </c>
      <c r="HX56" t="b">
        <f t="shared" ca="1" si="197"/>
        <v>0</v>
      </c>
      <c r="ID56" s="60" t="b">
        <f>IF($HK56,'Analyse Plan de Gamme'!$K56)</f>
        <v>0</v>
      </c>
      <c r="IE56" t="b">
        <f>IF($HK56,'Analyse Plan de Gamme'!$L56)</f>
        <v>0</v>
      </c>
      <c r="IF56" s="52" t="b">
        <f t="shared" si="563"/>
        <v>0</v>
      </c>
      <c r="IG56" t="b">
        <f>ISNA(MATCH(IF56,IF$1:IF55,0))</f>
        <v>0</v>
      </c>
      <c r="IH56" t="e">
        <f t="shared" ca="1" si="564"/>
        <v>#N/A</v>
      </c>
      <c r="II56" t="e">
        <f t="shared" ca="1" si="565"/>
        <v>#N/A</v>
      </c>
      <c r="IJ56" t="b">
        <f t="shared" ca="1" si="566"/>
        <v>0</v>
      </c>
      <c r="IK56" t="str">
        <f t="shared" ca="1" si="567"/>
        <v>ÿ</v>
      </c>
      <c r="IL56">
        <f t="shared" ca="1" si="568"/>
        <v>0</v>
      </c>
      <c r="IM56">
        <f t="shared" ca="1" si="569"/>
        <v>0</v>
      </c>
      <c r="IN56" s="54">
        <f t="shared" ca="1" si="570"/>
        <v>5.5999999999999999E-3</v>
      </c>
      <c r="IO56">
        <f t="shared" ca="1" si="571"/>
        <v>1048576</v>
      </c>
      <c r="IP56" t="e">
        <f t="shared" ca="1" si="572"/>
        <v>#N/A</v>
      </c>
      <c r="IQ56" t="str">
        <f t="shared" ca="1" si="573"/>
        <v/>
      </c>
      <c r="IR56" t="str">
        <f t="shared" ca="1" si="574"/>
        <v/>
      </c>
      <c r="IZ56" s="52" t="b">
        <f t="shared" si="575"/>
        <v>0</v>
      </c>
      <c r="JA56" t="b">
        <f>ISNA(MATCH(IZ56,IZ$1:IZ55,0))</f>
        <v>0</v>
      </c>
      <c r="JB56" t="e">
        <f t="shared" ca="1" si="576"/>
        <v>#N/A</v>
      </c>
      <c r="JC56" t="e">
        <f t="shared" ca="1" si="577"/>
        <v>#N/A</v>
      </c>
      <c r="JD56" t="b">
        <f t="shared" ca="1" si="578"/>
        <v>0</v>
      </c>
      <c r="JE56" t="str">
        <f t="shared" ca="1" si="579"/>
        <v>ÿ</v>
      </c>
      <c r="JF56">
        <f t="shared" ca="1" si="580"/>
        <v>0</v>
      </c>
      <c r="JG56">
        <f t="shared" ca="1" si="581"/>
        <v>0</v>
      </c>
      <c r="JH56" s="54">
        <f t="shared" ca="1" si="582"/>
        <v>5.5999999999999999E-3</v>
      </c>
      <c r="JI56">
        <f t="shared" ca="1" si="583"/>
        <v>1048576</v>
      </c>
      <c r="JJ56" t="e">
        <f t="shared" ca="1" si="584"/>
        <v>#N/A</v>
      </c>
      <c r="JK56" t="str">
        <f t="shared" ca="1" si="585"/>
        <v/>
      </c>
      <c r="JL56" t="str">
        <f t="shared" ca="1" si="586"/>
        <v/>
      </c>
      <c r="JT56" s="52" t="b">
        <f t="shared" si="587"/>
        <v>0</v>
      </c>
      <c r="JU56" t="b">
        <f>ISNA(MATCH(JT56,JT$1:JT55,0))</f>
        <v>0</v>
      </c>
      <c r="JV56" t="e">
        <f t="shared" ca="1" si="588"/>
        <v>#N/A</v>
      </c>
      <c r="JW56" t="e">
        <f t="shared" ca="1" si="589"/>
        <v>#N/A</v>
      </c>
      <c r="JX56" t="b">
        <f t="shared" ca="1" si="590"/>
        <v>0</v>
      </c>
      <c r="JY56" t="str">
        <f t="shared" ca="1" si="591"/>
        <v>ÿ</v>
      </c>
      <c r="JZ56">
        <f t="shared" ca="1" si="592"/>
        <v>0</v>
      </c>
      <c r="KA56">
        <f t="shared" ca="1" si="593"/>
        <v>0</v>
      </c>
      <c r="KB56" s="54">
        <f t="shared" ca="1" si="594"/>
        <v>5.5999999999999999E-3</v>
      </c>
      <c r="KC56">
        <f t="shared" ca="1" si="595"/>
        <v>1048576</v>
      </c>
      <c r="KD56" t="e">
        <f t="shared" ca="1" si="596"/>
        <v>#N/A</v>
      </c>
      <c r="KE56" t="str">
        <f t="shared" ca="1" si="597"/>
        <v/>
      </c>
      <c r="KF56" t="str">
        <f t="shared" ca="1" si="598"/>
        <v/>
      </c>
      <c r="KN56" s="52" t="b">
        <f t="shared" si="599"/>
        <v>0</v>
      </c>
      <c r="KO56" t="b">
        <f>ISNA(MATCH(KN56,KN$1:KN55,0))</f>
        <v>0</v>
      </c>
      <c r="KP56" t="e">
        <f t="shared" ca="1" si="600"/>
        <v>#N/A</v>
      </c>
      <c r="KQ56" t="e">
        <f t="shared" ca="1" si="601"/>
        <v>#N/A</v>
      </c>
      <c r="KR56" t="b">
        <f t="shared" ca="1" si="602"/>
        <v>0</v>
      </c>
      <c r="KS56" t="str">
        <f t="shared" ca="1" si="603"/>
        <v>ÿ</v>
      </c>
      <c r="KT56">
        <f t="shared" ca="1" si="604"/>
        <v>0</v>
      </c>
      <c r="KU56">
        <f t="shared" ca="1" si="605"/>
        <v>0</v>
      </c>
      <c r="KV56" s="54">
        <f t="shared" ca="1" si="606"/>
        <v>5.5999999999999999E-3</v>
      </c>
      <c r="KW56">
        <f t="shared" ca="1" si="607"/>
        <v>1048576</v>
      </c>
      <c r="KX56" t="e">
        <f t="shared" ca="1" si="608"/>
        <v>#N/A</v>
      </c>
      <c r="KY56" t="str">
        <f t="shared" ca="1" si="609"/>
        <v/>
      </c>
      <c r="KZ56" t="str">
        <f t="shared" ca="1" si="610"/>
        <v/>
      </c>
      <c r="LH56" s="52" t="b">
        <f t="shared" si="219"/>
        <v>0</v>
      </c>
      <c r="LI56" t="b">
        <f>ISNA(MATCH(LH56,LH$1:LH55,0))</f>
        <v>0</v>
      </c>
      <c r="LJ56" t="e">
        <f t="shared" ca="1" si="220"/>
        <v>#N/A</v>
      </c>
      <c r="LK56" t="e">
        <f t="shared" ca="1" si="221"/>
        <v>#N/A</v>
      </c>
      <c r="LL56" t="b">
        <f t="shared" ca="1" si="222"/>
        <v>0</v>
      </c>
      <c r="LM56" t="str">
        <f t="shared" ca="1" si="223"/>
        <v>ÿ</v>
      </c>
      <c r="LN56">
        <f t="shared" ca="1" si="224"/>
        <v>0</v>
      </c>
      <c r="LO56">
        <f t="shared" ca="1" si="225"/>
        <v>0</v>
      </c>
      <c r="LP56" s="54">
        <f t="shared" ca="1" si="226"/>
        <v>5.5999999999999999E-3</v>
      </c>
      <c r="LQ56">
        <f t="shared" ca="1" si="227"/>
        <v>1048576</v>
      </c>
      <c r="LR56" t="e">
        <f t="shared" ca="1" si="228"/>
        <v>#N/A</v>
      </c>
      <c r="LS56" t="str">
        <f t="shared" ca="1" si="611"/>
        <v/>
      </c>
      <c r="LT56" t="str">
        <f t="shared" ca="1" si="230"/>
        <v/>
      </c>
      <c r="MB56" s="52" t="b">
        <f t="shared" si="627"/>
        <v>0</v>
      </c>
      <c r="MC56" t="b">
        <f>ISNA(MATCH(MB56,MB$1:MB55,0))</f>
        <v>0</v>
      </c>
      <c r="MD56" t="e">
        <f t="shared" ca="1" si="231"/>
        <v>#N/A</v>
      </c>
      <c r="ME56" t="e">
        <f t="shared" ca="1" si="232"/>
        <v>#N/A</v>
      </c>
      <c r="MF56" t="b">
        <f t="shared" ca="1" si="233"/>
        <v>0</v>
      </c>
      <c r="MG56" t="str">
        <f t="shared" ca="1" si="234"/>
        <v>ÿ</v>
      </c>
      <c r="MH56">
        <f t="shared" ca="1" si="235"/>
        <v>0</v>
      </c>
      <c r="MI56">
        <f t="shared" ca="1" si="236"/>
        <v>0</v>
      </c>
      <c r="MJ56" s="54">
        <f t="shared" ca="1" si="237"/>
        <v>5.5999999999999999E-3</v>
      </c>
      <c r="MK56">
        <f t="shared" ca="1" si="238"/>
        <v>1048576</v>
      </c>
      <c r="ML56" t="e">
        <f t="shared" ca="1" si="239"/>
        <v>#N/A</v>
      </c>
      <c r="MM56" t="str">
        <f t="shared" ca="1" si="612"/>
        <v/>
      </c>
      <c r="MN56" t="str">
        <f t="shared" ca="1" si="241"/>
        <v/>
      </c>
      <c r="MV56" s="52" t="b">
        <f t="shared" si="628"/>
        <v>0</v>
      </c>
      <c r="MW56" t="b">
        <f>ISNA(MATCH(MV56,MV$1:MV55,0))</f>
        <v>0</v>
      </c>
      <c r="MX56" t="e">
        <f t="shared" ca="1" si="242"/>
        <v>#N/A</v>
      </c>
      <c r="MY56" t="e">
        <f t="shared" ca="1" si="243"/>
        <v>#N/A</v>
      </c>
      <c r="MZ56" t="b">
        <f t="shared" ca="1" si="244"/>
        <v>0</v>
      </c>
      <c r="NA56" t="str">
        <f t="shared" ca="1" si="245"/>
        <v>ÿ</v>
      </c>
      <c r="NB56">
        <f t="shared" ca="1" si="246"/>
        <v>0</v>
      </c>
      <c r="NC56">
        <f t="shared" ca="1" si="247"/>
        <v>0</v>
      </c>
      <c r="ND56" s="54">
        <f t="shared" ca="1" si="248"/>
        <v>5.5999999999999999E-3</v>
      </c>
      <c r="NE56">
        <f t="shared" ca="1" si="249"/>
        <v>1048576</v>
      </c>
      <c r="NF56" t="e">
        <f t="shared" ca="1" si="250"/>
        <v>#N/A</v>
      </c>
      <c r="NG56" t="str">
        <f t="shared" ca="1" si="613"/>
        <v/>
      </c>
      <c r="NH56" t="str">
        <f t="shared" ca="1" si="252"/>
        <v/>
      </c>
      <c r="NP56" s="52" t="b">
        <f t="shared" si="629"/>
        <v>0</v>
      </c>
      <c r="NQ56" t="b">
        <f>ISNA(MATCH(NP56,NP$1:NP55,0))</f>
        <v>0</v>
      </c>
      <c r="NR56" t="e">
        <f t="shared" ca="1" si="253"/>
        <v>#N/A</v>
      </c>
      <c r="NS56" t="e">
        <f t="shared" ca="1" si="254"/>
        <v>#N/A</v>
      </c>
      <c r="NT56" t="b">
        <f t="shared" ca="1" si="255"/>
        <v>0</v>
      </c>
      <c r="NU56" t="str">
        <f t="shared" ca="1" si="256"/>
        <v>ÿ</v>
      </c>
      <c r="NV56">
        <f t="shared" ca="1" si="257"/>
        <v>0</v>
      </c>
      <c r="NW56">
        <f t="shared" ca="1" si="258"/>
        <v>0</v>
      </c>
      <c r="NX56" s="54">
        <f t="shared" ca="1" si="259"/>
        <v>5.5999999999999999E-3</v>
      </c>
      <c r="NY56">
        <f t="shared" ca="1" si="260"/>
        <v>1048576</v>
      </c>
      <c r="NZ56" t="e">
        <f t="shared" ca="1" si="261"/>
        <v>#N/A</v>
      </c>
      <c r="OA56" t="str">
        <f t="shared" ca="1" si="614"/>
        <v/>
      </c>
      <c r="OB56" t="str">
        <f t="shared" ca="1" si="263"/>
        <v/>
      </c>
      <c r="OJ56" s="52" t="b">
        <f t="shared" si="630"/>
        <v>0</v>
      </c>
      <c r="OK56" t="b">
        <f>ISNA(MATCH(OJ56,OJ$1:OJ55,0))</f>
        <v>0</v>
      </c>
      <c r="OL56" t="e">
        <f t="shared" ca="1" si="264"/>
        <v>#N/A</v>
      </c>
      <c r="OM56" t="e">
        <f t="shared" ca="1" si="265"/>
        <v>#N/A</v>
      </c>
      <c r="ON56" t="b">
        <f t="shared" ca="1" si="266"/>
        <v>0</v>
      </c>
      <c r="OO56" t="str">
        <f t="shared" ca="1" si="267"/>
        <v>ÿ</v>
      </c>
      <c r="OP56">
        <f t="shared" ca="1" si="268"/>
        <v>0</v>
      </c>
      <c r="OQ56">
        <f t="shared" ca="1" si="269"/>
        <v>0</v>
      </c>
      <c r="OR56" s="54">
        <f t="shared" ca="1" si="270"/>
        <v>5.5999999999999999E-3</v>
      </c>
      <c r="OS56">
        <f t="shared" ca="1" si="271"/>
        <v>1048576</v>
      </c>
      <c r="OT56" t="e">
        <f t="shared" ca="1" si="272"/>
        <v>#N/A</v>
      </c>
      <c r="OU56" t="str">
        <f t="shared" ca="1" si="615"/>
        <v/>
      </c>
      <c r="OV56" t="str">
        <f t="shared" ca="1" si="274"/>
        <v/>
      </c>
      <c r="PD56" s="52" t="b">
        <f t="shared" si="631"/>
        <v>0</v>
      </c>
      <c r="PE56" t="b">
        <f>ISNA(MATCH(PD56,PD$1:PD55,0))</f>
        <v>0</v>
      </c>
      <c r="PF56" t="e">
        <f t="shared" ca="1" si="275"/>
        <v>#N/A</v>
      </c>
      <c r="PG56" t="e">
        <f t="shared" ca="1" si="276"/>
        <v>#N/A</v>
      </c>
      <c r="PH56" t="b">
        <f t="shared" ca="1" si="277"/>
        <v>0</v>
      </c>
      <c r="PI56" t="str">
        <f t="shared" ca="1" si="278"/>
        <v>ÿ</v>
      </c>
      <c r="PJ56">
        <f t="shared" ca="1" si="279"/>
        <v>0</v>
      </c>
      <c r="PK56">
        <f t="shared" ca="1" si="280"/>
        <v>0</v>
      </c>
      <c r="PL56" s="54">
        <f t="shared" ca="1" si="281"/>
        <v>5.5999999999999999E-3</v>
      </c>
      <c r="PM56">
        <f t="shared" ca="1" si="282"/>
        <v>1048576</v>
      </c>
      <c r="PN56" t="e">
        <f t="shared" ca="1" si="283"/>
        <v>#N/A</v>
      </c>
      <c r="PO56" t="str">
        <f t="shared" ca="1" si="616"/>
        <v/>
      </c>
      <c r="PP56" t="str">
        <f t="shared" ca="1" si="285"/>
        <v/>
      </c>
      <c r="PX56" s="52" t="b">
        <f t="shared" si="632"/>
        <v>0</v>
      </c>
      <c r="PY56" t="b">
        <f>ISNA(MATCH(PX56,PX$1:PX55,0))</f>
        <v>0</v>
      </c>
      <c r="PZ56" t="e">
        <f t="shared" ca="1" si="286"/>
        <v>#N/A</v>
      </c>
      <c r="QA56" t="e">
        <f t="shared" ca="1" si="287"/>
        <v>#N/A</v>
      </c>
      <c r="QB56" t="b">
        <f t="shared" ca="1" si="288"/>
        <v>0</v>
      </c>
      <c r="QC56" t="str">
        <f t="shared" ca="1" si="289"/>
        <v>ÿ</v>
      </c>
      <c r="QD56">
        <f t="shared" ca="1" si="290"/>
        <v>0</v>
      </c>
      <c r="QE56">
        <f t="shared" ca="1" si="291"/>
        <v>0</v>
      </c>
      <c r="QF56" s="54">
        <f t="shared" ca="1" si="292"/>
        <v>5.5999999999999999E-3</v>
      </c>
      <c r="QG56">
        <f t="shared" ca="1" si="293"/>
        <v>1048576</v>
      </c>
      <c r="QH56" t="e">
        <f t="shared" ca="1" si="294"/>
        <v>#N/A</v>
      </c>
      <c r="QI56" t="str">
        <f t="shared" ca="1" si="617"/>
        <v/>
      </c>
      <c r="QJ56" t="str">
        <f t="shared" ca="1" si="296"/>
        <v/>
      </c>
      <c r="QR56" s="52" t="b">
        <f t="shared" si="633"/>
        <v>0</v>
      </c>
      <c r="QS56" t="b">
        <f>ISNA(MATCH(QR56,QR$1:QR55,0))</f>
        <v>0</v>
      </c>
      <c r="QT56" t="e">
        <f t="shared" ca="1" si="297"/>
        <v>#N/A</v>
      </c>
      <c r="QU56" t="e">
        <f t="shared" ca="1" si="298"/>
        <v>#N/A</v>
      </c>
      <c r="QV56" t="b">
        <f t="shared" ca="1" si="299"/>
        <v>0</v>
      </c>
      <c r="QW56" t="str">
        <f t="shared" ca="1" si="300"/>
        <v>ÿ</v>
      </c>
      <c r="QX56">
        <f t="shared" ca="1" si="301"/>
        <v>0</v>
      </c>
      <c r="QY56">
        <f t="shared" ca="1" si="302"/>
        <v>0</v>
      </c>
      <c r="QZ56" s="54">
        <f t="shared" ca="1" si="303"/>
        <v>5.5999999999999999E-3</v>
      </c>
      <c r="RA56">
        <f t="shared" ca="1" si="304"/>
        <v>1048576</v>
      </c>
      <c r="RB56" t="e">
        <f t="shared" ca="1" si="305"/>
        <v>#N/A</v>
      </c>
      <c r="RC56" t="str">
        <f t="shared" ca="1" si="618"/>
        <v/>
      </c>
      <c r="RD56" t="str">
        <f t="shared" ca="1" si="307"/>
        <v/>
      </c>
      <c r="RL56" s="52" t="b">
        <f t="shared" si="634"/>
        <v>0</v>
      </c>
      <c r="RM56" t="b">
        <f>ISNA(MATCH(RL56,RL$1:RL55,0))</f>
        <v>0</v>
      </c>
      <c r="RN56" t="e">
        <f t="shared" ca="1" si="308"/>
        <v>#N/A</v>
      </c>
      <c r="RO56" t="e">
        <f t="shared" ca="1" si="309"/>
        <v>#N/A</v>
      </c>
      <c r="RP56" t="b">
        <f t="shared" ca="1" si="310"/>
        <v>0</v>
      </c>
      <c r="RQ56" t="str">
        <f t="shared" ca="1" si="311"/>
        <v>ÿ</v>
      </c>
      <c r="RR56">
        <f t="shared" ca="1" si="312"/>
        <v>0</v>
      </c>
      <c r="RS56">
        <f t="shared" ca="1" si="313"/>
        <v>0</v>
      </c>
      <c r="RT56" s="54">
        <f t="shared" ca="1" si="314"/>
        <v>5.5999999999999999E-3</v>
      </c>
      <c r="RU56">
        <f t="shared" ca="1" si="315"/>
        <v>1048576</v>
      </c>
      <c r="RV56" t="e">
        <f t="shared" ca="1" si="316"/>
        <v>#N/A</v>
      </c>
      <c r="RW56" t="str">
        <f t="shared" ca="1" si="619"/>
        <v/>
      </c>
      <c r="RX56" t="str">
        <f t="shared" ca="1" si="318"/>
        <v/>
      </c>
      <c r="SF56" s="52" t="b">
        <f t="shared" si="635"/>
        <v>0</v>
      </c>
      <c r="SG56" t="b">
        <f>ISNA(MATCH(SF56,SF$1:SF55,0))</f>
        <v>0</v>
      </c>
      <c r="SH56" t="e">
        <f t="shared" ca="1" si="319"/>
        <v>#N/A</v>
      </c>
      <c r="SI56" t="e">
        <f t="shared" ca="1" si="320"/>
        <v>#N/A</v>
      </c>
      <c r="SJ56" t="b">
        <f t="shared" ca="1" si="321"/>
        <v>0</v>
      </c>
      <c r="SK56" t="str">
        <f t="shared" ca="1" si="322"/>
        <v>ÿ</v>
      </c>
      <c r="SL56">
        <f t="shared" ca="1" si="323"/>
        <v>0</v>
      </c>
      <c r="SM56">
        <f t="shared" ca="1" si="324"/>
        <v>0</v>
      </c>
      <c r="SN56" s="54">
        <f t="shared" ca="1" si="325"/>
        <v>5.5999999999999999E-3</v>
      </c>
      <c r="SO56">
        <f t="shared" ca="1" si="326"/>
        <v>1048576</v>
      </c>
      <c r="SP56" t="e">
        <f t="shared" ca="1" si="327"/>
        <v>#N/A</v>
      </c>
      <c r="SQ56" t="str">
        <f t="shared" ca="1" si="620"/>
        <v/>
      </c>
      <c r="SR56" t="str">
        <f t="shared" ca="1" si="329"/>
        <v/>
      </c>
      <c r="SZ56" s="52" t="b">
        <f t="shared" si="636"/>
        <v>0</v>
      </c>
      <c r="TA56" t="b">
        <f>ISNA(MATCH(SZ56,SZ$1:SZ55,0))</f>
        <v>0</v>
      </c>
      <c r="TB56" t="e">
        <f t="shared" ca="1" si="330"/>
        <v>#N/A</v>
      </c>
      <c r="TC56" t="e">
        <f t="shared" ca="1" si="331"/>
        <v>#N/A</v>
      </c>
      <c r="TD56" t="b">
        <f t="shared" ca="1" si="332"/>
        <v>0</v>
      </c>
      <c r="TE56" t="str">
        <f t="shared" ca="1" si="333"/>
        <v>ÿ</v>
      </c>
      <c r="TF56">
        <f t="shared" ca="1" si="334"/>
        <v>0</v>
      </c>
      <c r="TG56">
        <f t="shared" ca="1" si="335"/>
        <v>0</v>
      </c>
      <c r="TH56" s="54">
        <f t="shared" ca="1" si="336"/>
        <v>5.5999999999999999E-3</v>
      </c>
      <c r="TI56">
        <f t="shared" ca="1" si="337"/>
        <v>1048576</v>
      </c>
      <c r="TJ56" t="e">
        <f t="shared" ca="1" si="338"/>
        <v>#N/A</v>
      </c>
      <c r="TK56" t="str">
        <f t="shared" ca="1" si="621"/>
        <v/>
      </c>
      <c r="TL56" t="str">
        <f t="shared" ca="1" si="340"/>
        <v/>
      </c>
      <c r="TT56" s="52" t="b">
        <f t="shared" si="637"/>
        <v>0</v>
      </c>
      <c r="TU56" t="b">
        <f>ISNA(MATCH(TT56,TT$1:TT55,0))</f>
        <v>0</v>
      </c>
      <c r="TV56" t="e">
        <f t="shared" ca="1" si="341"/>
        <v>#N/A</v>
      </c>
      <c r="TW56" t="e">
        <f t="shared" ca="1" si="342"/>
        <v>#N/A</v>
      </c>
      <c r="TX56" t="b">
        <f t="shared" ca="1" si="343"/>
        <v>0</v>
      </c>
      <c r="TY56" t="str">
        <f t="shared" ca="1" si="344"/>
        <v>ÿ</v>
      </c>
      <c r="TZ56">
        <f t="shared" ca="1" si="345"/>
        <v>0</v>
      </c>
      <c r="UA56">
        <f t="shared" ca="1" si="346"/>
        <v>0</v>
      </c>
      <c r="UB56" s="54">
        <f t="shared" ca="1" si="347"/>
        <v>5.5999999999999999E-3</v>
      </c>
      <c r="UC56">
        <f t="shared" ca="1" si="348"/>
        <v>1048576</v>
      </c>
      <c r="UD56" t="e">
        <f t="shared" ca="1" si="349"/>
        <v>#N/A</v>
      </c>
      <c r="UE56" t="str">
        <f t="shared" ca="1" si="622"/>
        <v/>
      </c>
      <c r="UF56" t="str">
        <f t="shared" ca="1" si="351"/>
        <v/>
      </c>
      <c r="UN56" s="52" t="b">
        <f t="shared" si="638"/>
        <v>0</v>
      </c>
      <c r="UO56" t="b">
        <f>ISNA(MATCH(UN56,UN$1:UN55,0))</f>
        <v>0</v>
      </c>
      <c r="UP56" t="e">
        <f t="shared" ca="1" si="352"/>
        <v>#N/A</v>
      </c>
      <c r="UQ56" t="e">
        <f t="shared" ca="1" si="353"/>
        <v>#N/A</v>
      </c>
      <c r="UR56" t="b">
        <f t="shared" ca="1" si="354"/>
        <v>0</v>
      </c>
      <c r="US56" t="str">
        <f t="shared" ca="1" si="355"/>
        <v>ÿ</v>
      </c>
      <c r="UT56">
        <f t="shared" ca="1" si="356"/>
        <v>0</v>
      </c>
      <c r="UU56">
        <f t="shared" ca="1" si="357"/>
        <v>0</v>
      </c>
      <c r="UV56" s="54">
        <f t="shared" ca="1" si="358"/>
        <v>5.5999999999999999E-3</v>
      </c>
      <c r="UW56">
        <f t="shared" ca="1" si="359"/>
        <v>1048576</v>
      </c>
      <c r="UX56" t="e">
        <f t="shared" ca="1" si="360"/>
        <v>#N/A</v>
      </c>
      <c r="UY56" t="str">
        <f t="shared" ca="1" si="623"/>
        <v/>
      </c>
      <c r="UZ56" t="str">
        <f t="shared" ca="1" si="362"/>
        <v/>
      </c>
      <c r="VH56" s="52" t="b">
        <f t="shared" si="639"/>
        <v>0</v>
      </c>
      <c r="VI56" t="b">
        <f>ISNA(MATCH(VH56,VH$1:VH55,0))</f>
        <v>0</v>
      </c>
      <c r="VJ56" t="e">
        <f t="shared" ca="1" si="363"/>
        <v>#N/A</v>
      </c>
      <c r="VK56" t="e">
        <f t="shared" ca="1" si="364"/>
        <v>#N/A</v>
      </c>
      <c r="VL56" t="b">
        <f t="shared" ca="1" si="365"/>
        <v>0</v>
      </c>
      <c r="VM56" t="str">
        <f t="shared" ca="1" si="366"/>
        <v>ÿ</v>
      </c>
      <c r="VN56">
        <f t="shared" ca="1" si="367"/>
        <v>0</v>
      </c>
      <c r="VO56">
        <f t="shared" ca="1" si="368"/>
        <v>0</v>
      </c>
      <c r="VP56" s="54">
        <f t="shared" ca="1" si="369"/>
        <v>5.5999999999999999E-3</v>
      </c>
      <c r="VQ56">
        <f t="shared" ca="1" si="370"/>
        <v>1048576</v>
      </c>
      <c r="VR56" t="e">
        <f t="shared" ca="1" si="371"/>
        <v>#N/A</v>
      </c>
      <c r="VS56" t="str">
        <f t="shared" ca="1" si="624"/>
        <v/>
      </c>
      <c r="VT56" t="str">
        <f t="shared" ca="1" si="373"/>
        <v/>
      </c>
      <c r="WB56" s="52" t="b">
        <f t="shared" si="640"/>
        <v>0</v>
      </c>
      <c r="WC56" t="b">
        <f>ISNA(MATCH(WB56,WB$1:WB55,0))</f>
        <v>0</v>
      </c>
      <c r="WD56" t="e">
        <f t="shared" ca="1" si="374"/>
        <v>#N/A</v>
      </c>
      <c r="WE56" t="e">
        <f t="shared" ca="1" si="375"/>
        <v>#N/A</v>
      </c>
      <c r="WF56" t="b">
        <f t="shared" ca="1" si="376"/>
        <v>0</v>
      </c>
      <c r="WG56" t="str">
        <f t="shared" ca="1" si="377"/>
        <v>ÿ</v>
      </c>
      <c r="WH56">
        <f t="shared" ca="1" si="378"/>
        <v>0</v>
      </c>
      <c r="WI56">
        <f t="shared" ca="1" si="379"/>
        <v>0</v>
      </c>
      <c r="WJ56" s="54">
        <f t="shared" ca="1" si="380"/>
        <v>5.5999999999999999E-3</v>
      </c>
      <c r="WK56">
        <f t="shared" ca="1" si="381"/>
        <v>1048576</v>
      </c>
      <c r="WL56" t="e">
        <f t="shared" ca="1" si="382"/>
        <v>#N/A</v>
      </c>
      <c r="WM56" t="str">
        <f t="shared" ca="1" si="625"/>
        <v/>
      </c>
      <c r="WN56" t="str">
        <f t="shared" ca="1" si="384"/>
        <v/>
      </c>
      <c r="WV56" s="52" t="b">
        <f t="shared" si="641"/>
        <v>0</v>
      </c>
      <c r="WW56" t="b">
        <f>ISNA(MATCH(WV56,WV$1:WV55,0))</f>
        <v>0</v>
      </c>
      <c r="WX56" t="e">
        <f t="shared" ca="1" si="385"/>
        <v>#N/A</v>
      </c>
      <c r="WY56" t="e">
        <f t="shared" ca="1" si="386"/>
        <v>#N/A</v>
      </c>
      <c r="WZ56" t="b">
        <f t="shared" ca="1" si="387"/>
        <v>0</v>
      </c>
      <c r="XA56" t="str">
        <f t="shared" ca="1" si="388"/>
        <v>ÿ</v>
      </c>
      <c r="XB56">
        <f t="shared" ca="1" si="389"/>
        <v>0</v>
      </c>
      <c r="XC56">
        <f t="shared" ca="1" si="390"/>
        <v>0</v>
      </c>
      <c r="XD56" s="54">
        <f t="shared" ca="1" si="391"/>
        <v>5.5999999999999999E-3</v>
      </c>
      <c r="XE56">
        <f t="shared" ca="1" si="392"/>
        <v>1048576</v>
      </c>
      <c r="XF56" t="e">
        <f t="shared" ca="1" si="393"/>
        <v>#N/A</v>
      </c>
      <c r="XG56" t="str">
        <f t="shared" ca="1" si="626"/>
        <v/>
      </c>
      <c r="XH56" t="str">
        <f t="shared" ca="1" si="169"/>
        <v/>
      </c>
    </row>
    <row r="57" spans="1:632" x14ac:dyDescent="0.3">
      <c r="A57">
        <f t="shared" ca="1" si="170"/>
        <v>47</v>
      </c>
      <c r="J57" s="6" t="str">
        <f>IF('Analyse Plan de Gamme'!$N57=0,N_D,'Analyse Plan de Gamme'!$N57)</f>
        <v xml:space="preserve"> ... </v>
      </c>
      <c r="K57" t="b">
        <f>ISNA(MATCH(J57,J$1:J56,0))</f>
        <v>0</v>
      </c>
      <c r="L57" t="e">
        <f t="shared" ca="1" si="416"/>
        <v>#N/A</v>
      </c>
      <c r="M57" t="e">
        <f t="shared" ca="1" si="417"/>
        <v>#N/A</v>
      </c>
      <c r="N57" t="b">
        <f t="shared" ca="1" si="418"/>
        <v>0</v>
      </c>
      <c r="O57" t="str">
        <f t="shared" ca="1" si="419"/>
        <v>ÿ</v>
      </c>
      <c r="P57">
        <f t="shared" ca="1" si="420"/>
        <v>1048576</v>
      </c>
      <c r="Q57" t="e">
        <f t="shared" ca="1" si="421"/>
        <v>#N/A</v>
      </c>
      <c r="R57" s="4" t="str">
        <f t="shared" ca="1" si="422"/>
        <v/>
      </c>
      <c r="T57" s="6" t="str">
        <f>IF('Analyse Plan de Gamme'!$P57=0,N_D,'Analyse Plan de Gamme'!$P57)</f>
        <v xml:space="preserve"> ... </v>
      </c>
      <c r="U57" t="b">
        <f>ISNA(MATCH(T57,T$1:T56,0))</f>
        <v>0</v>
      </c>
      <c r="V57" t="e">
        <f t="shared" ca="1" si="423"/>
        <v>#N/A</v>
      </c>
      <c r="W57" t="e">
        <f t="shared" ca="1" si="424"/>
        <v>#N/A</v>
      </c>
      <c r="X57" t="b">
        <f t="shared" ca="1" si="425"/>
        <v>0</v>
      </c>
      <c r="Y57" t="str">
        <f t="shared" ca="1" si="426"/>
        <v>ÿ</v>
      </c>
      <c r="Z57">
        <f t="shared" ca="1" si="427"/>
        <v>1048576</v>
      </c>
      <c r="AA57" t="e">
        <f t="shared" ca="1" si="428"/>
        <v>#N/A</v>
      </c>
      <c r="AB57" s="4" t="str">
        <f t="shared" ca="1" si="429"/>
        <v/>
      </c>
      <c r="AD57" s="6" t="str">
        <f>IF('Analyse Plan de Gamme'!$W57=0,N_D,'Analyse Plan de Gamme'!$W57)</f>
        <v xml:space="preserve"> ... </v>
      </c>
      <c r="AE57" t="b">
        <f>ISNA(MATCH(AD57,AD$1:AD56,0))</f>
        <v>0</v>
      </c>
      <c r="AF57" t="e">
        <f t="shared" ca="1" si="430"/>
        <v>#N/A</v>
      </c>
      <c r="AG57" t="e">
        <f t="shared" ca="1" si="431"/>
        <v>#N/A</v>
      </c>
      <c r="AH57" t="b">
        <f t="shared" ca="1" si="432"/>
        <v>0</v>
      </c>
      <c r="AI57" t="str">
        <f t="shared" ca="1" si="433"/>
        <v>ÿ</v>
      </c>
      <c r="AJ57">
        <f t="shared" ca="1" si="434"/>
        <v>1048576</v>
      </c>
      <c r="AK57" t="e">
        <f t="shared" ca="1" si="435"/>
        <v>#N/A</v>
      </c>
      <c r="AL57" s="4" t="str">
        <f t="shared" ca="1" si="436"/>
        <v/>
      </c>
      <c r="AN57" s="6" t="str">
        <f>IF('Analyse Plan de Gamme'!$AH57=0,N_D,'Analyse Plan de Gamme'!$AH57)</f>
        <v xml:space="preserve"> ... </v>
      </c>
      <c r="AO57" t="b">
        <f>ISNA(MATCH(AN57,AN$1:AN56,0))</f>
        <v>0</v>
      </c>
      <c r="AP57" t="e">
        <f t="shared" ca="1" si="437"/>
        <v>#N/A</v>
      </c>
      <c r="AQ57" t="e">
        <f t="shared" ca="1" si="438"/>
        <v>#N/A</v>
      </c>
      <c r="AR57" t="b">
        <f t="shared" ca="1" si="439"/>
        <v>0</v>
      </c>
      <c r="AS57" t="str">
        <f t="shared" ca="1" si="440"/>
        <v>ÿ</v>
      </c>
      <c r="AT57">
        <f t="shared" ca="1" si="441"/>
        <v>1048576</v>
      </c>
      <c r="AU57" t="e">
        <f t="shared" ca="1" si="442"/>
        <v>#N/A</v>
      </c>
      <c r="AV57" s="4" t="str">
        <f t="shared" ca="1" si="443"/>
        <v/>
      </c>
      <c r="AX57" s="6" t="str">
        <f>IF('Analyse Plan de Gamme'!$AT57=0,N_D,'Analyse Plan de Gamme'!$AT57)</f>
        <v xml:space="preserve"> ... </v>
      </c>
      <c r="AY57" t="b">
        <f>ISNA(MATCH(AX57,AX$1:AX56,0))</f>
        <v>0</v>
      </c>
      <c r="AZ57" t="e">
        <f t="shared" ca="1" si="444"/>
        <v>#N/A</v>
      </c>
      <c r="BA57" t="e">
        <f t="shared" ca="1" si="445"/>
        <v>#N/A</v>
      </c>
      <c r="BB57" t="b">
        <f t="shared" ca="1" si="446"/>
        <v>0</v>
      </c>
      <c r="BC57" t="str">
        <f t="shared" ca="1" si="447"/>
        <v>ÿ</v>
      </c>
      <c r="BD57">
        <f t="shared" ca="1" si="448"/>
        <v>1048576</v>
      </c>
      <c r="BE57" t="e">
        <f t="shared" ca="1" si="449"/>
        <v>#N/A</v>
      </c>
      <c r="BF57" s="4" t="str">
        <f t="shared" ca="1" si="450"/>
        <v/>
      </c>
      <c r="BH57" s="6" t="str">
        <f>IF('Analyse Plan de Gamme'!$BF57=0,N_D,'Analyse Plan de Gamme'!$BF57)</f>
        <v xml:space="preserve"> ... </v>
      </c>
      <c r="BI57" t="b">
        <f>ISNA(MATCH(BH57,BH$1:BH56,0))</f>
        <v>0</v>
      </c>
      <c r="BJ57" t="e">
        <f t="shared" ca="1" si="451"/>
        <v>#N/A</v>
      </c>
      <c r="BK57" t="e">
        <f t="shared" ca="1" si="452"/>
        <v>#N/A</v>
      </c>
      <c r="BL57" t="b">
        <f t="shared" ca="1" si="453"/>
        <v>0</v>
      </c>
      <c r="BM57" t="str">
        <f t="shared" ca="1" si="454"/>
        <v>ÿ</v>
      </c>
      <c r="BN57">
        <f t="shared" ca="1" si="455"/>
        <v>1048576</v>
      </c>
      <c r="BO57" t="e">
        <f t="shared" ca="1" si="456"/>
        <v>#N/A</v>
      </c>
      <c r="BP57" s="4" t="str">
        <f t="shared" ca="1" si="457"/>
        <v/>
      </c>
      <c r="BR57" s="6" t="str">
        <f>IF('Analyse Plan de Gamme'!$BG57=0,N_D,'Analyse Plan de Gamme'!$BG57)</f>
        <v xml:space="preserve"> ... </v>
      </c>
      <c r="BS57" t="b">
        <f>ISNA(MATCH(BR57,BR$1:BR56,0))</f>
        <v>0</v>
      </c>
      <c r="BT57" t="e">
        <f t="shared" ca="1" si="458"/>
        <v>#N/A</v>
      </c>
      <c r="BU57" t="e">
        <f t="shared" ca="1" si="459"/>
        <v>#N/A</v>
      </c>
      <c r="BV57" t="b">
        <f t="shared" ca="1" si="460"/>
        <v>0</v>
      </c>
      <c r="BW57" t="str">
        <f t="shared" ca="1" si="461"/>
        <v>ÿ</v>
      </c>
      <c r="BX57">
        <f t="shared" ca="1" si="462"/>
        <v>1048576</v>
      </c>
      <c r="BY57" t="e">
        <f t="shared" ca="1" si="463"/>
        <v>#N/A</v>
      </c>
      <c r="BZ57" s="4" t="str">
        <f t="shared" ca="1" si="464"/>
        <v/>
      </c>
      <c r="CB57" s="6" t="str">
        <f>IF('Analyse Plan de Gamme'!$BH57=0,N_D,'Analyse Plan de Gamme'!$BH57)</f>
        <v xml:space="preserve"> ... </v>
      </c>
      <c r="CC57" t="b">
        <f>ISNA(MATCH(CB57,CB$1:CB56,0))</f>
        <v>0</v>
      </c>
      <c r="CD57" t="e">
        <f t="shared" ca="1" si="465"/>
        <v>#N/A</v>
      </c>
      <c r="CE57" t="e">
        <f t="shared" ca="1" si="466"/>
        <v>#N/A</v>
      </c>
      <c r="CF57" t="b">
        <f t="shared" ca="1" si="467"/>
        <v>0</v>
      </c>
      <c r="CG57" t="str">
        <f t="shared" ca="1" si="468"/>
        <v>ÿ</v>
      </c>
      <c r="CH57">
        <f t="shared" ca="1" si="469"/>
        <v>1048576</v>
      </c>
      <c r="CI57" t="e">
        <f t="shared" ca="1" si="470"/>
        <v>#N/A</v>
      </c>
      <c r="CJ57" s="4" t="str">
        <f t="shared" ca="1" si="471"/>
        <v/>
      </c>
      <c r="CL57" s="6" t="str">
        <f>IF('Analyse Plan de Gamme'!$BJ57=0,N_D,'Analyse Plan de Gamme'!$BJ57)</f>
        <v xml:space="preserve"> ... </v>
      </c>
      <c r="CM57" t="b">
        <f>ISNA(MATCH(CL57,CL$1:CL56,0))</f>
        <v>0</v>
      </c>
      <c r="CN57" t="e">
        <f t="shared" ca="1" si="472"/>
        <v>#N/A</v>
      </c>
      <c r="CO57" t="e">
        <f t="shared" ca="1" si="473"/>
        <v>#N/A</v>
      </c>
      <c r="CP57" t="b">
        <f t="shared" ca="1" si="474"/>
        <v>0</v>
      </c>
      <c r="CQ57" t="str">
        <f t="shared" ca="1" si="475"/>
        <v>ÿ</v>
      </c>
      <c r="CR57">
        <f t="shared" ca="1" si="476"/>
        <v>1048576</v>
      </c>
      <c r="CS57" t="e">
        <f t="shared" ca="1" si="477"/>
        <v>#N/A</v>
      </c>
      <c r="CT57" s="4" t="str">
        <f t="shared" ca="1" si="478"/>
        <v/>
      </c>
      <c r="CV57" s="6" t="str">
        <f>IF('Analyse Plan de Gamme'!$BK57=0,N_D,'Analyse Plan de Gamme'!$BK57)</f>
        <v xml:space="preserve"> ... </v>
      </c>
      <c r="CW57" t="b">
        <f>ISNA(MATCH(CV57,CV$1:CV56,0))</f>
        <v>0</v>
      </c>
      <c r="CX57" t="e">
        <f t="shared" ca="1" si="479"/>
        <v>#N/A</v>
      </c>
      <c r="CY57" t="e">
        <f t="shared" ca="1" si="480"/>
        <v>#N/A</v>
      </c>
      <c r="CZ57" t="b">
        <f t="shared" ca="1" si="481"/>
        <v>0</v>
      </c>
      <c r="DA57" t="str">
        <f t="shared" ca="1" si="482"/>
        <v>ÿ</v>
      </c>
      <c r="DB57">
        <f t="shared" ca="1" si="483"/>
        <v>1048576</v>
      </c>
      <c r="DC57" t="e">
        <f t="shared" ca="1" si="484"/>
        <v>#N/A</v>
      </c>
      <c r="DD57" s="4" t="str">
        <f t="shared" ca="1" si="485"/>
        <v/>
      </c>
      <c r="DF57" s="6" t="str">
        <f>IF('Analyse Plan de Gamme'!$BL57=0,N_D,'Analyse Plan de Gamme'!$BL57)</f>
        <v xml:space="preserve"> ... </v>
      </c>
      <c r="DG57" t="b">
        <f>ISNA(MATCH(DF57,DF$1:DF56,0))</f>
        <v>0</v>
      </c>
      <c r="DH57" t="e">
        <f t="shared" ca="1" si="486"/>
        <v>#N/A</v>
      </c>
      <c r="DI57" t="e">
        <f t="shared" ca="1" si="487"/>
        <v>#N/A</v>
      </c>
      <c r="DJ57" t="b">
        <f t="shared" ca="1" si="488"/>
        <v>0</v>
      </c>
      <c r="DK57" t="str">
        <f t="shared" ca="1" si="489"/>
        <v>ÿ</v>
      </c>
      <c r="DL57">
        <f t="shared" ca="1" si="490"/>
        <v>1048576</v>
      </c>
      <c r="DM57" t="e">
        <f t="shared" ca="1" si="491"/>
        <v>#N/A</v>
      </c>
      <c r="DN57" s="4" t="str">
        <f t="shared" ca="1" si="492"/>
        <v/>
      </c>
      <c r="DP57" s="43">
        <f>'Analyse Plan de Gamme'!$BM57</f>
        <v>0</v>
      </c>
      <c r="DQ57" t="b">
        <f>ISNA(MATCH(DP57,DP$1:DP56,0))</f>
        <v>0</v>
      </c>
      <c r="DR57" t="e">
        <f t="shared" ca="1" si="493"/>
        <v>#N/A</v>
      </c>
      <c r="DS57" t="e">
        <f t="shared" ca="1" si="494"/>
        <v>#N/A</v>
      </c>
      <c r="DT57" t="b">
        <f t="shared" ca="1" si="495"/>
        <v>0</v>
      </c>
      <c r="DU57" t="str">
        <f t="shared" ca="1" si="496"/>
        <v>ÿ</v>
      </c>
      <c r="DV57">
        <f t="shared" ca="1" si="497"/>
        <v>1048576</v>
      </c>
      <c r="DW57" t="e">
        <f t="shared" ca="1" si="498"/>
        <v>#N/A</v>
      </c>
      <c r="DX57" s="4" t="str">
        <f t="shared" ca="1" si="499"/>
        <v/>
      </c>
      <c r="DZ57" s="6" t="str">
        <f>IF('Analyse Plan de Gamme'!$BO57=0,N_D,'Analyse Plan de Gamme'!$BO57)</f>
        <v xml:space="preserve"> ... </v>
      </c>
      <c r="EA57" t="b">
        <f>ISNA(MATCH(DZ57,DZ$1:DZ56,0))</f>
        <v>0</v>
      </c>
      <c r="EB57" t="e">
        <f t="shared" ca="1" si="500"/>
        <v>#N/A</v>
      </c>
      <c r="EC57" t="e">
        <f t="shared" ca="1" si="501"/>
        <v>#N/A</v>
      </c>
      <c r="ED57" t="b">
        <f t="shared" ca="1" si="502"/>
        <v>0</v>
      </c>
      <c r="EE57" t="str">
        <f t="shared" ca="1" si="503"/>
        <v>ÿ</v>
      </c>
      <c r="EF57">
        <f t="shared" ca="1" si="504"/>
        <v>1048576</v>
      </c>
      <c r="EG57" t="e">
        <f t="shared" ca="1" si="505"/>
        <v>#N/A</v>
      </c>
      <c r="EH57" s="4" t="str">
        <f t="shared" ca="1" si="506"/>
        <v/>
      </c>
      <c r="EJ57" s="6" t="str">
        <f>IF('Analyse Plan de Gamme'!$BP57=0,N_D,'Analyse Plan de Gamme'!$BP57)</f>
        <v xml:space="preserve"> ... </v>
      </c>
      <c r="EK57" t="b">
        <f>ISNA(MATCH(EJ57,EJ$1:EJ56,0))</f>
        <v>0</v>
      </c>
      <c r="EL57" t="e">
        <f t="shared" ca="1" si="507"/>
        <v>#N/A</v>
      </c>
      <c r="EM57" t="e">
        <f t="shared" ca="1" si="508"/>
        <v>#N/A</v>
      </c>
      <c r="EN57" t="b">
        <f t="shared" ca="1" si="509"/>
        <v>0</v>
      </c>
      <c r="EO57" t="str">
        <f t="shared" ca="1" si="510"/>
        <v>ÿ</v>
      </c>
      <c r="EP57">
        <f t="shared" ca="1" si="511"/>
        <v>1048576</v>
      </c>
      <c r="EQ57" t="e">
        <f t="shared" ca="1" si="512"/>
        <v>#N/A</v>
      </c>
      <c r="ER57" s="4" t="str">
        <f t="shared" ca="1" si="513"/>
        <v/>
      </c>
      <c r="ET57" s="6" t="str">
        <f>IF('Analyse Plan de Gamme'!$BQ57=0,N_D,'Analyse Plan de Gamme'!$BQ57)</f>
        <v xml:space="preserve"> ... </v>
      </c>
      <c r="EU57" t="b">
        <f>ISNA(MATCH(ET57,ET$1:ET56,0))</f>
        <v>0</v>
      </c>
      <c r="EV57" t="e">
        <f t="shared" ca="1" si="514"/>
        <v>#N/A</v>
      </c>
      <c r="EW57" t="e">
        <f t="shared" ca="1" si="515"/>
        <v>#N/A</v>
      </c>
      <c r="EX57" t="b">
        <f t="shared" ca="1" si="516"/>
        <v>0</v>
      </c>
      <c r="EY57" t="str">
        <f t="shared" ca="1" si="517"/>
        <v>ÿ</v>
      </c>
      <c r="EZ57">
        <f t="shared" ca="1" si="518"/>
        <v>1048576</v>
      </c>
      <c r="FA57" t="e">
        <f t="shared" ca="1" si="519"/>
        <v>#N/A</v>
      </c>
      <c r="FB57" s="4" t="str">
        <f t="shared" ca="1" si="520"/>
        <v/>
      </c>
      <c r="FD57" s="6" t="str">
        <f>IF('Analyse Plan de Gamme'!$BR57=0,N_D,'Analyse Plan de Gamme'!$BR57)</f>
        <v xml:space="preserve"> ... </v>
      </c>
      <c r="FE57" t="b">
        <f>ISNA(MATCH(FD57,FD$1:FD56,0))</f>
        <v>0</v>
      </c>
      <c r="FF57" t="e">
        <f t="shared" ca="1" si="521"/>
        <v>#N/A</v>
      </c>
      <c r="FG57" t="e">
        <f t="shared" ca="1" si="522"/>
        <v>#N/A</v>
      </c>
      <c r="FH57" t="b">
        <f t="shared" ca="1" si="523"/>
        <v>0</v>
      </c>
      <c r="FI57" t="str">
        <f t="shared" ca="1" si="524"/>
        <v>ÿ</v>
      </c>
      <c r="FJ57">
        <f t="shared" ca="1" si="525"/>
        <v>1048576</v>
      </c>
      <c r="FK57" t="e">
        <f t="shared" ca="1" si="526"/>
        <v>#N/A</v>
      </c>
      <c r="FL57" s="4" t="str">
        <f t="shared" ca="1" si="527"/>
        <v/>
      </c>
      <c r="FN57" s="6" t="str">
        <f>IF('Analyse Plan de Gamme'!$BT57=0,N_D,'Analyse Plan de Gamme'!$BT57)</f>
        <v xml:space="preserve"> ... </v>
      </c>
      <c r="FO57" t="b">
        <f>ISNA(MATCH(FN57,FN$1:FN56,0))</f>
        <v>0</v>
      </c>
      <c r="FP57" t="e">
        <f t="shared" ca="1" si="528"/>
        <v>#N/A</v>
      </c>
      <c r="FQ57" t="e">
        <f t="shared" ca="1" si="529"/>
        <v>#N/A</v>
      </c>
      <c r="FR57" t="b">
        <f t="shared" ca="1" si="530"/>
        <v>0</v>
      </c>
      <c r="FS57" t="str">
        <f t="shared" ca="1" si="531"/>
        <v>ÿ</v>
      </c>
      <c r="FT57">
        <f t="shared" ca="1" si="532"/>
        <v>1048576</v>
      </c>
      <c r="FU57" t="e">
        <f t="shared" ca="1" si="533"/>
        <v>#N/A</v>
      </c>
      <c r="FV57" s="4" t="str">
        <f t="shared" ca="1" si="534"/>
        <v/>
      </c>
      <c r="FX57" s="6" t="str">
        <f>IF('Analyse Plan de Gamme'!$BU57=0,N_D,'Analyse Plan de Gamme'!$BU57)</f>
        <v xml:space="preserve"> ... </v>
      </c>
      <c r="FY57" t="b">
        <f>ISNA(MATCH(FX57,FX$1:FX56,0))</f>
        <v>0</v>
      </c>
      <c r="FZ57" t="e">
        <f t="shared" ca="1" si="535"/>
        <v>#N/A</v>
      </c>
      <c r="GA57" t="e">
        <f t="shared" ca="1" si="536"/>
        <v>#N/A</v>
      </c>
      <c r="GB57" t="b">
        <f t="shared" ca="1" si="537"/>
        <v>0</v>
      </c>
      <c r="GC57" t="str">
        <f t="shared" ca="1" si="538"/>
        <v>ÿ</v>
      </c>
      <c r="GD57">
        <f t="shared" ca="1" si="539"/>
        <v>1048576</v>
      </c>
      <c r="GE57" t="e">
        <f t="shared" ca="1" si="540"/>
        <v>#N/A</v>
      </c>
      <c r="GF57" s="4" t="str">
        <f t="shared" ca="1" si="541"/>
        <v/>
      </c>
      <c r="GH57" s="6" t="str">
        <f>IF('Analyse Plan de Gamme'!$BW57=0,N_D,'Analyse Plan de Gamme'!$BW57)</f>
        <v xml:space="preserve"> ... </v>
      </c>
      <c r="GI57" t="b">
        <f>ISNA(MATCH(GH57,GH$1:GH56,0))</f>
        <v>0</v>
      </c>
      <c r="GJ57" t="e">
        <f t="shared" ca="1" si="542"/>
        <v>#N/A</v>
      </c>
      <c r="GK57" t="e">
        <f t="shared" ca="1" si="543"/>
        <v>#N/A</v>
      </c>
      <c r="GL57" t="b">
        <f t="shared" ca="1" si="544"/>
        <v>0</v>
      </c>
      <c r="GM57" t="str">
        <f t="shared" ca="1" si="545"/>
        <v>ÿ</v>
      </c>
      <c r="GN57">
        <f t="shared" ca="1" si="546"/>
        <v>1048576</v>
      </c>
      <c r="GO57" t="e">
        <f t="shared" ca="1" si="547"/>
        <v>#N/A</v>
      </c>
      <c r="GP57" s="4" t="str">
        <f t="shared" ca="1" si="548"/>
        <v/>
      </c>
      <c r="GR57" s="6" t="str">
        <f>IF('Analyse Plan de Gamme'!$BX57=0,N_D,'Analyse Plan de Gamme'!$BX57)</f>
        <v xml:space="preserve"> ... </v>
      </c>
      <c r="GS57" t="b">
        <f>ISNA(MATCH(GR57,GR$1:GR56,0))</f>
        <v>0</v>
      </c>
      <c r="GT57" t="e">
        <f t="shared" ca="1" si="549"/>
        <v>#N/A</v>
      </c>
      <c r="GU57" t="e">
        <f t="shared" ca="1" si="550"/>
        <v>#N/A</v>
      </c>
      <c r="GV57" t="b">
        <f t="shared" ca="1" si="551"/>
        <v>0</v>
      </c>
      <c r="GW57" t="str">
        <f t="shared" ca="1" si="552"/>
        <v>ÿ</v>
      </c>
      <c r="GX57">
        <f t="shared" ca="1" si="553"/>
        <v>1048576</v>
      </c>
      <c r="GY57" t="e">
        <f t="shared" ca="1" si="554"/>
        <v>#N/A</v>
      </c>
      <c r="GZ57" s="4" t="str">
        <f t="shared" ca="1" si="555"/>
        <v/>
      </c>
      <c r="HG57" s="44">
        <f>'Analyse Plan de Gamme'!$K57</f>
        <v>0</v>
      </c>
      <c r="HH57" s="44">
        <f>'Analyse Plan de Gamme'!$L57</f>
        <v>0</v>
      </c>
      <c r="HI57" s="50">
        <f t="shared" si="395"/>
        <v>2.3499999999999996</v>
      </c>
      <c r="HK57" t="b">
        <f>ABS('Analyse Plan de Gamme'!$C57)&gt;1</f>
        <v>0</v>
      </c>
      <c r="HL57" s="43">
        <f t="shared" ca="1" si="192"/>
        <v>5.7000000000000002E-3</v>
      </c>
      <c r="HM57" t="b">
        <f ca="1">AND(ISNA(MATCH(HL57,HL$1:HL56,0)),HL57&gt;1,$HK57)</f>
        <v>0</v>
      </c>
      <c r="HN57" t="e">
        <f t="shared" ca="1" si="556"/>
        <v>#N/A</v>
      </c>
      <c r="HO57" t="e">
        <f t="shared" ca="1" si="557"/>
        <v>#N/A</v>
      </c>
      <c r="HP57" t="b">
        <f t="shared" ca="1" si="558"/>
        <v>0</v>
      </c>
      <c r="HQ57" t="str">
        <f t="shared" ca="1" si="559"/>
        <v>ÿ</v>
      </c>
      <c r="HR57">
        <f t="shared" ca="1" si="560"/>
        <v>1048576</v>
      </c>
      <c r="HS57" t="e">
        <f t="shared" ca="1" si="561"/>
        <v>#N/A</v>
      </c>
      <c r="HT57" s="4" t="str">
        <f t="shared" ca="1" si="562"/>
        <v/>
      </c>
      <c r="HU57">
        <f ca="1">SUM($HT$10:$HT57)</f>
        <v>3926000.0154999997</v>
      </c>
      <c r="HV57" s="45">
        <f t="shared" ca="1" si="196"/>
        <v>1</v>
      </c>
      <c r="HW57" t="b">
        <f t="shared" ca="1" si="396"/>
        <v>0</v>
      </c>
      <c r="HX57" t="b">
        <f t="shared" ca="1" si="197"/>
        <v>0</v>
      </c>
      <c r="ID57" s="60" t="b">
        <f>IF($HK57,'Analyse Plan de Gamme'!$K57)</f>
        <v>0</v>
      </c>
      <c r="IE57" t="b">
        <f>IF($HK57,'Analyse Plan de Gamme'!$L57)</f>
        <v>0</v>
      </c>
      <c r="IF57" s="52" t="b">
        <f t="shared" si="563"/>
        <v>0</v>
      </c>
      <c r="IG57" t="b">
        <f>ISNA(MATCH(IF57,IF$1:IF56,0))</f>
        <v>0</v>
      </c>
      <c r="IH57" t="e">
        <f t="shared" ca="1" si="564"/>
        <v>#N/A</v>
      </c>
      <c r="II57" t="e">
        <f t="shared" ca="1" si="565"/>
        <v>#N/A</v>
      </c>
      <c r="IJ57" t="b">
        <f t="shared" ca="1" si="566"/>
        <v>0</v>
      </c>
      <c r="IK57" t="str">
        <f t="shared" ca="1" si="567"/>
        <v>ÿ</v>
      </c>
      <c r="IL57">
        <f t="shared" ca="1" si="568"/>
        <v>0</v>
      </c>
      <c r="IM57">
        <f t="shared" ca="1" si="569"/>
        <v>0</v>
      </c>
      <c r="IN57" s="54">
        <f t="shared" ca="1" si="570"/>
        <v>5.7000000000000002E-3</v>
      </c>
      <c r="IO57">
        <f t="shared" ca="1" si="571"/>
        <v>1048576</v>
      </c>
      <c r="IP57" t="e">
        <f t="shared" ca="1" si="572"/>
        <v>#N/A</v>
      </c>
      <c r="IQ57" t="str">
        <f t="shared" ca="1" si="573"/>
        <v/>
      </c>
      <c r="IR57" t="str">
        <f t="shared" ca="1" si="574"/>
        <v/>
      </c>
      <c r="IZ57" s="52" t="b">
        <f t="shared" si="575"/>
        <v>0</v>
      </c>
      <c r="JA57" t="b">
        <f>ISNA(MATCH(IZ57,IZ$1:IZ56,0))</f>
        <v>0</v>
      </c>
      <c r="JB57" t="e">
        <f t="shared" ca="1" si="576"/>
        <v>#N/A</v>
      </c>
      <c r="JC57" t="e">
        <f t="shared" ca="1" si="577"/>
        <v>#N/A</v>
      </c>
      <c r="JD57" t="b">
        <f t="shared" ca="1" si="578"/>
        <v>0</v>
      </c>
      <c r="JE57" t="str">
        <f t="shared" ca="1" si="579"/>
        <v>ÿ</v>
      </c>
      <c r="JF57">
        <f t="shared" ca="1" si="580"/>
        <v>0</v>
      </c>
      <c r="JG57">
        <f t="shared" ca="1" si="581"/>
        <v>0</v>
      </c>
      <c r="JH57" s="54">
        <f t="shared" ca="1" si="582"/>
        <v>5.7000000000000002E-3</v>
      </c>
      <c r="JI57">
        <f t="shared" ca="1" si="583"/>
        <v>1048576</v>
      </c>
      <c r="JJ57" t="e">
        <f t="shared" ca="1" si="584"/>
        <v>#N/A</v>
      </c>
      <c r="JK57" t="str">
        <f t="shared" ca="1" si="585"/>
        <v/>
      </c>
      <c r="JL57" t="str">
        <f t="shared" ca="1" si="586"/>
        <v/>
      </c>
      <c r="JT57" s="52" t="b">
        <f t="shared" si="587"/>
        <v>0</v>
      </c>
      <c r="JU57" t="b">
        <f>ISNA(MATCH(JT57,JT$1:JT56,0))</f>
        <v>0</v>
      </c>
      <c r="JV57" t="e">
        <f t="shared" ca="1" si="588"/>
        <v>#N/A</v>
      </c>
      <c r="JW57" t="e">
        <f t="shared" ca="1" si="589"/>
        <v>#N/A</v>
      </c>
      <c r="JX57" t="b">
        <f t="shared" ca="1" si="590"/>
        <v>0</v>
      </c>
      <c r="JY57" t="str">
        <f t="shared" ca="1" si="591"/>
        <v>ÿ</v>
      </c>
      <c r="JZ57">
        <f t="shared" ca="1" si="592"/>
        <v>0</v>
      </c>
      <c r="KA57">
        <f t="shared" ca="1" si="593"/>
        <v>0</v>
      </c>
      <c r="KB57" s="54">
        <f t="shared" ca="1" si="594"/>
        <v>5.7000000000000002E-3</v>
      </c>
      <c r="KC57">
        <f t="shared" ca="1" si="595"/>
        <v>1048576</v>
      </c>
      <c r="KD57" t="e">
        <f t="shared" ca="1" si="596"/>
        <v>#N/A</v>
      </c>
      <c r="KE57" t="str">
        <f t="shared" ca="1" si="597"/>
        <v/>
      </c>
      <c r="KF57" t="str">
        <f t="shared" ca="1" si="598"/>
        <v/>
      </c>
      <c r="KN57" s="52" t="b">
        <f t="shared" si="599"/>
        <v>0</v>
      </c>
      <c r="KO57" t="b">
        <f>ISNA(MATCH(KN57,KN$1:KN56,0))</f>
        <v>0</v>
      </c>
      <c r="KP57" t="e">
        <f t="shared" ca="1" si="600"/>
        <v>#N/A</v>
      </c>
      <c r="KQ57" t="e">
        <f t="shared" ca="1" si="601"/>
        <v>#N/A</v>
      </c>
      <c r="KR57" t="b">
        <f t="shared" ca="1" si="602"/>
        <v>0</v>
      </c>
      <c r="KS57" t="str">
        <f t="shared" ca="1" si="603"/>
        <v>ÿ</v>
      </c>
      <c r="KT57">
        <f t="shared" ca="1" si="604"/>
        <v>0</v>
      </c>
      <c r="KU57">
        <f t="shared" ca="1" si="605"/>
        <v>0</v>
      </c>
      <c r="KV57" s="54">
        <f t="shared" ca="1" si="606"/>
        <v>5.7000000000000002E-3</v>
      </c>
      <c r="KW57">
        <f t="shared" ca="1" si="607"/>
        <v>1048576</v>
      </c>
      <c r="KX57" t="e">
        <f t="shared" ca="1" si="608"/>
        <v>#N/A</v>
      </c>
      <c r="KY57" t="str">
        <f t="shared" ca="1" si="609"/>
        <v/>
      </c>
      <c r="KZ57" t="str">
        <f t="shared" ca="1" si="610"/>
        <v/>
      </c>
      <c r="LH57" s="52" t="b">
        <f t="shared" si="219"/>
        <v>0</v>
      </c>
      <c r="LI57" t="b">
        <f>ISNA(MATCH(LH57,LH$1:LH56,0))</f>
        <v>0</v>
      </c>
      <c r="LJ57" t="e">
        <f t="shared" ca="1" si="220"/>
        <v>#N/A</v>
      </c>
      <c r="LK57" t="e">
        <f t="shared" ca="1" si="221"/>
        <v>#N/A</v>
      </c>
      <c r="LL57" t="b">
        <f t="shared" ca="1" si="222"/>
        <v>0</v>
      </c>
      <c r="LM57" t="str">
        <f t="shared" ca="1" si="223"/>
        <v>ÿ</v>
      </c>
      <c r="LN57">
        <f t="shared" ca="1" si="224"/>
        <v>0</v>
      </c>
      <c r="LO57">
        <f t="shared" ca="1" si="225"/>
        <v>0</v>
      </c>
      <c r="LP57" s="54">
        <f t="shared" ca="1" si="226"/>
        <v>5.7000000000000002E-3</v>
      </c>
      <c r="LQ57">
        <f t="shared" ca="1" si="227"/>
        <v>1048576</v>
      </c>
      <c r="LR57" t="e">
        <f t="shared" ca="1" si="228"/>
        <v>#N/A</v>
      </c>
      <c r="LS57" t="str">
        <f t="shared" ca="1" si="611"/>
        <v/>
      </c>
      <c r="LT57" t="str">
        <f t="shared" ca="1" si="230"/>
        <v/>
      </c>
      <c r="MB57" s="52" t="b">
        <f t="shared" si="627"/>
        <v>0</v>
      </c>
      <c r="MC57" t="b">
        <f>ISNA(MATCH(MB57,MB$1:MB56,0))</f>
        <v>0</v>
      </c>
      <c r="MD57" t="e">
        <f t="shared" ca="1" si="231"/>
        <v>#N/A</v>
      </c>
      <c r="ME57" t="e">
        <f t="shared" ca="1" si="232"/>
        <v>#N/A</v>
      </c>
      <c r="MF57" t="b">
        <f t="shared" ca="1" si="233"/>
        <v>0</v>
      </c>
      <c r="MG57" t="str">
        <f t="shared" ca="1" si="234"/>
        <v>ÿ</v>
      </c>
      <c r="MH57">
        <f t="shared" ca="1" si="235"/>
        <v>0</v>
      </c>
      <c r="MI57">
        <f t="shared" ca="1" si="236"/>
        <v>0</v>
      </c>
      <c r="MJ57" s="54">
        <f t="shared" ca="1" si="237"/>
        <v>5.7000000000000002E-3</v>
      </c>
      <c r="MK57">
        <f t="shared" ca="1" si="238"/>
        <v>1048576</v>
      </c>
      <c r="ML57" t="e">
        <f t="shared" ca="1" si="239"/>
        <v>#N/A</v>
      </c>
      <c r="MM57" t="str">
        <f t="shared" ca="1" si="612"/>
        <v/>
      </c>
      <c r="MN57" t="str">
        <f t="shared" ca="1" si="241"/>
        <v/>
      </c>
      <c r="MV57" s="52" t="b">
        <f t="shared" si="628"/>
        <v>0</v>
      </c>
      <c r="MW57" t="b">
        <f>ISNA(MATCH(MV57,MV$1:MV56,0))</f>
        <v>0</v>
      </c>
      <c r="MX57" t="e">
        <f t="shared" ca="1" si="242"/>
        <v>#N/A</v>
      </c>
      <c r="MY57" t="e">
        <f t="shared" ca="1" si="243"/>
        <v>#N/A</v>
      </c>
      <c r="MZ57" t="b">
        <f t="shared" ca="1" si="244"/>
        <v>0</v>
      </c>
      <c r="NA57" t="str">
        <f t="shared" ca="1" si="245"/>
        <v>ÿ</v>
      </c>
      <c r="NB57">
        <f t="shared" ca="1" si="246"/>
        <v>0</v>
      </c>
      <c r="NC57">
        <f t="shared" ca="1" si="247"/>
        <v>0</v>
      </c>
      <c r="ND57" s="54">
        <f t="shared" ca="1" si="248"/>
        <v>5.7000000000000002E-3</v>
      </c>
      <c r="NE57">
        <f t="shared" ca="1" si="249"/>
        <v>1048576</v>
      </c>
      <c r="NF57" t="e">
        <f t="shared" ca="1" si="250"/>
        <v>#N/A</v>
      </c>
      <c r="NG57" t="str">
        <f t="shared" ca="1" si="613"/>
        <v/>
      </c>
      <c r="NH57" t="str">
        <f t="shared" ca="1" si="252"/>
        <v/>
      </c>
      <c r="NP57" s="52" t="b">
        <f t="shared" si="629"/>
        <v>0</v>
      </c>
      <c r="NQ57" t="b">
        <f>ISNA(MATCH(NP57,NP$1:NP56,0))</f>
        <v>0</v>
      </c>
      <c r="NR57" t="e">
        <f t="shared" ca="1" si="253"/>
        <v>#N/A</v>
      </c>
      <c r="NS57" t="e">
        <f t="shared" ca="1" si="254"/>
        <v>#N/A</v>
      </c>
      <c r="NT57" t="b">
        <f t="shared" ca="1" si="255"/>
        <v>0</v>
      </c>
      <c r="NU57" t="str">
        <f t="shared" ca="1" si="256"/>
        <v>ÿ</v>
      </c>
      <c r="NV57">
        <f t="shared" ca="1" si="257"/>
        <v>0</v>
      </c>
      <c r="NW57">
        <f t="shared" ca="1" si="258"/>
        <v>0</v>
      </c>
      <c r="NX57" s="54">
        <f t="shared" ca="1" si="259"/>
        <v>5.7000000000000002E-3</v>
      </c>
      <c r="NY57">
        <f t="shared" ca="1" si="260"/>
        <v>1048576</v>
      </c>
      <c r="NZ57" t="e">
        <f t="shared" ca="1" si="261"/>
        <v>#N/A</v>
      </c>
      <c r="OA57" t="str">
        <f t="shared" ca="1" si="614"/>
        <v/>
      </c>
      <c r="OB57" t="str">
        <f t="shared" ca="1" si="263"/>
        <v/>
      </c>
      <c r="OJ57" s="52" t="b">
        <f t="shared" si="630"/>
        <v>0</v>
      </c>
      <c r="OK57" t="b">
        <f>ISNA(MATCH(OJ57,OJ$1:OJ56,0))</f>
        <v>0</v>
      </c>
      <c r="OL57" t="e">
        <f t="shared" ca="1" si="264"/>
        <v>#N/A</v>
      </c>
      <c r="OM57" t="e">
        <f t="shared" ca="1" si="265"/>
        <v>#N/A</v>
      </c>
      <c r="ON57" t="b">
        <f t="shared" ca="1" si="266"/>
        <v>0</v>
      </c>
      <c r="OO57" t="str">
        <f t="shared" ca="1" si="267"/>
        <v>ÿ</v>
      </c>
      <c r="OP57">
        <f t="shared" ca="1" si="268"/>
        <v>0</v>
      </c>
      <c r="OQ57">
        <f t="shared" ca="1" si="269"/>
        <v>0</v>
      </c>
      <c r="OR57" s="54">
        <f t="shared" ca="1" si="270"/>
        <v>5.7000000000000002E-3</v>
      </c>
      <c r="OS57">
        <f t="shared" ca="1" si="271"/>
        <v>1048576</v>
      </c>
      <c r="OT57" t="e">
        <f t="shared" ca="1" si="272"/>
        <v>#N/A</v>
      </c>
      <c r="OU57" t="str">
        <f t="shared" ca="1" si="615"/>
        <v/>
      </c>
      <c r="OV57" t="str">
        <f t="shared" ca="1" si="274"/>
        <v/>
      </c>
      <c r="PD57" s="52" t="b">
        <f t="shared" si="631"/>
        <v>0</v>
      </c>
      <c r="PE57" t="b">
        <f>ISNA(MATCH(PD57,PD$1:PD56,0))</f>
        <v>0</v>
      </c>
      <c r="PF57" t="e">
        <f t="shared" ca="1" si="275"/>
        <v>#N/A</v>
      </c>
      <c r="PG57" t="e">
        <f t="shared" ca="1" si="276"/>
        <v>#N/A</v>
      </c>
      <c r="PH57" t="b">
        <f t="shared" ca="1" si="277"/>
        <v>0</v>
      </c>
      <c r="PI57" t="str">
        <f t="shared" ca="1" si="278"/>
        <v>ÿ</v>
      </c>
      <c r="PJ57">
        <f t="shared" ca="1" si="279"/>
        <v>0</v>
      </c>
      <c r="PK57">
        <f t="shared" ca="1" si="280"/>
        <v>0</v>
      </c>
      <c r="PL57" s="54">
        <f t="shared" ca="1" si="281"/>
        <v>5.7000000000000002E-3</v>
      </c>
      <c r="PM57">
        <f t="shared" ca="1" si="282"/>
        <v>1048576</v>
      </c>
      <c r="PN57" t="e">
        <f t="shared" ca="1" si="283"/>
        <v>#N/A</v>
      </c>
      <c r="PO57" t="str">
        <f t="shared" ca="1" si="616"/>
        <v/>
      </c>
      <c r="PP57" t="str">
        <f t="shared" ca="1" si="285"/>
        <v/>
      </c>
      <c r="PX57" s="52" t="b">
        <f t="shared" si="632"/>
        <v>0</v>
      </c>
      <c r="PY57" t="b">
        <f>ISNA(MATCH(PX57,PX$1:PX56,0))</f>
        <v>0</v>
      </c>
      <c r="PZ57" t="e">
        <f t="shared" ca="1" si="286"/>
        <v>#N/A</v>
      </c>
      <c r="QA57" t="e">
        <f t="shared" ca="1" si="287"/>
        <v>#N/A</v>
      </c>
      <c r="QB57" t="b">
        <f t="shared" ca="1" si="288"/>
        <v>0</v>
      </c>
      <c r="QC57" t="str">
        <f t="shared" ca="1" si="289"/>
        <v>ÿ</v>
      </c>
      <c r="QD57">
        <f t="shared" ca="1" si="290"/>
        <v>0</v>
      </c>
      <c r="QE57">
        <f t="shared" ca="1" si="291"/>
        <v>0</v>
      </c>
      <c r="QF57" s="54">
        <f t="shared" ca="1" si="292"/>
        <v>5.7000000000000002E-3</v>
      </c>
      <c r="QG57">
        <f t="shared" ca="1" si="293"/>
        <v>1048576</v>
      </c>
      <c r="QH57" t="e">
        <f t="shared" ca="1" si="294"/>
        <v>#N/A</v>
      </c>
      <c r="QI57" t="str">
        <f t="shared" ca="1" si="617"/>
        <v/>
      </c>
      <c r="QJ57" t="str">
        <f t="shared" ca="1" si="296"/>
        <v/>
      </c>
      <c r="QR57" s="52" t="b">
        <f t="shared" si="633"/>
        <v>0</v>
      </c>
      <c r="QS57" t="b">
        <f>ISNA(MATCH(QR57,QR$1:QR56,0))</f>
        <v>0</v>
      </c>
      <c r="QT57" t="e">
        <f t="shared" ca="1" si="297"/>
        <v>#N/A</v>
      </c>
      <c r="QU57" t="e">
        <f t="shared" ca="1" si="298"/>
        <v>#N/A</v>
      </c>
      <c r="QV57" t="b">
        <f t="shared" ca="1" si="299"/>
        <v>0</v>
      </c>
      <c r="QW57" t="str">
        <f t="shared" ca="1" si="300"/>
        <v>ÿ</v>
      </c>
      <c r="QX57">
        <f t="shared" ca="1" si="301"/>
        <v>0</v>
      </c>
      <c r="QY57">
        <f t="shared" ca="1" si="302"/>
        <v>0</v>
      </c>
      <c r="QZ57" s="54">
        <f t="shared" ca="1" si="303"/>
        <v>5.7000000000000002E-3</v>
      </c>
      <c r="RA57">
        <f t="shared" ca="1" si="304"/>
        <v>1048576</v>
      </c>
      <c r="RB57" t="e">
        <f t="shared" ca="1" si="305"/>
        <v>#N/A</v>
      </c>
      <c r="RC57" t="str">
        <f t="shared" ca="1" si="618"/>
        <v/>
      </c>
      <c r="RD57" t="str">
        <f t="shared" ca="1" si="307"/>
        <v/>
      </c>
      <c r="RL57" s="52" t="b">
        <f t="shared" si="634"/>
        <v>0</v>
      </c>
      <c r="RM57" t="b">
        <f>ISNA(MATCH(RL57,RL$1:RL56,0))</f>
        <v>0</v>
      </c>
      <c r="RN57" t="e">
        <f t="shared" ca="1" si="308"/>
        <v>#N/A</v>
      </c>
      <c r="RO57" t="e">
        <f t="shared" ca="1" si="309"/>
        <v>#N/A</v>
      </c>
      <c r="RP57" t="b">
        <f t="shared" ca="1" si="310"/>
        <v>0</v>
      </c>
      <c r="RQ57" t="str">
        <f t="shared" ca="1" si="311"/>
        <v>ÿ</v>
      </c>
      <c r="RR57">
        <f t="shared" ca="1" si="312"/>
        <v>0</v>
      </c>
      <c r="RS57">
        <f t="shared" ca="1" si="313"/>
        <v>0</v>
      </c>
      <c r="RT57" s="54">
        <f t="shared" ca="1" si="314"/>
        <v>5.7000000000000002E-3</v>
      </c>
      <c r="RU57">
        <f t="shared" ca="1" si="315"/>
        <v>1048576</v>
      </c>
      <c r="RV57" t="e">
        <f t="shared" ca="1" si="316"/>
        <v>#N/A</v>
      </c>
      <c r="RW57" t="str">
        <f t="shared" ca="1" si="619"/>
        <v/>
      </c>
      <c r="RX57" t="str">
        <f t="shared" ca="1" si="318"/>
        <v/>
      </c>
      <c r="SF57" s="52" t="b">
        <f t="shared" si="635"/>
        <v>0</v>
      </c>
      <c r="SG57" t="b">
        <f>ISNA(MATCH(SF57,SF$1:SF56,0))</f>
        <v>0</v>
      </c>
      <c r="SH57" t="e">
        <f t="shared" ca="1" si="319"/>
        <v>#N/A</v>
      </c>
      <c r="SI57" t="e">
        <f t="shared" ca="1" si="320"/>
        <v>#N/A</v>
      </c>
      <c r="SJ57" t="b">
        <f t="shared" ca="1" si="321"/>
        <v>0</v>
      </c>
      <c r="SK57" t="str">
        <f t="shared" ca="1" si="322"/>
        <v>ÿ</v>
      </c>
      <c r="SL57">
        <f t="shared" ca="1" si="323"/>
        <v>0</v>
      </c>
      <c r="SM57">
        <f t="shared" ca="1" si="324"/>
        <v>0</v>
      </c>
      <c r="SN57" s="54">
        <f t="shared" ca="1" si="325"/>
        <v>5.7000000000000002E-3</v>
      </c>
      <c r="SO57">
        <f t="shared" ca="1" si="326"/>
        <v>1048576</v>
      </c>
      <c r="SP57" t="e">
        <f t="shared" ca="1" si="327"/>
        <v>#N/A</v>
      </c>
      <c r="SQ57" t="str">
        <f t="shared" ca="1" si="620"/>
        <v/>
      </c>
      <c r="SR57" t="str">
        <f t="shared" ca="1" si="329"/>
        <v/>
      </c>
      <c r="SZ57" s="52" t="b">
        <f t="shared" si="636"/>
        <v>0</v>
      </c>
      <c r="TA57" t="b">
        <f>ISNA(MATCH(SZ57,SZ$1:SZ56,0))</f>
        <v>0</v>
      </c>
      <c r="TB57" t="e">
        <f t="shared" ca="1" si="330"/>
        <v>#N/A</v>
      </c>
      <c r="TC57" t="e">
        <f t="shared" ca="1" si="331"/>
        <v>#N/A</v>
      </c>
      <c r="TD57" t="b">
        <f t="shared" ca="1" si="332"/>
        <v>0</v>
      </c>
      <c r="TE57" t="str">
        <f t="shared" ca="1" si="333"/>
        <v>ÿ</v>
      </c>
      <c r="TF57">
        <f t="shared" ca="1" si="334"/>
        <v>0</v>
      </c>
      <c r="TG57">
        <f t="shared" ca="1" si="335"/>
        <v>0</v>
      </c>
      <c r="TH57" s="54">
        <f t="shared" ca="1" si="336"/>
        <v>5.7000000000000002E-3</v>
      </c>
      <c r="TI57">
        <f t="shared" ca="1" si="337"/>
        <v>1048576</v>
      </c>
      <c r="TJ57" t="e">
        <f t="shared" ca="1" si="338"/>
        <v>#N/A</v>
      </c>
      <c r="TK57" t="str">
        <f t="shared" ca="1" si="621"/>
        <v/>
      </c>
      <c r="TL57" t="str">
        <f t="shared" ca="1" si="340"/>
        <v/>
      </c>
      <c r="TT57" s="52" t="b">
        <f t="shared" si="637"/>
        <v>0</v>
      </c>
      <c r="TU57" t="b">
        <f>ISNA(MATCH(TT57,TT$1:TT56,0))</f>
        <v>0</v>
      </c>
      <c r="TV57" t="e">
        <f t="shared" ca="1" si="341"/>
        <v>#N/A</v>
      </c>
      <c r="TW57" t="e">
        <f t="shared" ca="1" si="342"/>
        <v>#N/A</v>
      </c>
      <c r="TX57" t="b">
        <f t="shared" ca="1" si="343"/>
        <v>0</v>
      </c>
      <c r="TY57" t="str">
        <f t="shared" ca="1" si="344"/>
        <v>ÿ</v>
      </c>
      <c r="TZ57">
        <f t="shared" ca="1" si="345"/>
        <v>0</v>
      </c>
      <c r="UA57">
        <f t="shared" ca="1" si="346"/>
        <v>0</v>
      </c>
      <c r="UB57" s="54">
        <f t="shared" ca="1" si="347"/>
        <v>5.7000000000000002E-3</v>
      </c>
      <c r="UC57">
        <f t="shared" ca="1" si="348"/>
        <v>1048576</v>
      </c>
      <c r="UD57" t="e">
        <f t="shared" ca="1" si="349"/>
        <v>#N/A</v>
      </c>
      <c r="UE57" t="str">
        <f t="shared" ca="1" si="622"/>
        <v/>
      </c>
      <c r="UF57" t="str">
        <f t="shared" ca="1" si="351"/>
        <v/>
      </c>
      <c r="UN57" s="52" t="b">
        <f t="shared" si="638"/>
        <v>0</v>
      </c>
      <c r="UO57" t="b">
        <f>ISNA(MATCH(UN57,UN$1:UN56,0))</f>
        <v>0</v>
      </c>
      <c r="UP57" t="e">
        <f t="shared" ca="1" si="352"/>
        <v>#N/A</v>
      </c>
      <c r="UQ57" t="e">
        <f t="shared" ca="1" si="353"/>
        <v>#N/A</v>
      </c>
      <c r="UR57" t="b">
        <f t="shared" ca="1" si="354"/>
        <v>0</v>
      </c>
      <c r="US57" t="str">
        <f t="shared" ca="1" si="355"/>
        <v>ÿ</v>
      </c>
      <c r="UT57">
        <f t="shared" ca="1" si="356"/>
        <v>0</v>
      </c>
      <c r="UU57">
        <f t="shared" ca="1" si="357"/>
        <v>0</v>
      </c>
      <c r="UV57" s="54">
        <f t="shared" ca="1" si="358"/>
        <v>5.7000000000000002E-3</v>
      </c>
      <c r="UW57">
        <f t="shared" ca="1" si="359"/>
        <v>1048576</v>
      </c>
      <c r="UX57" t="e">
        <f t="shared" ca="1" si="360"/>
        <v>#N/A</v>
      </c>
      <c r="UY57" t="str">
        <f t="shared" ca="1" si="623"/>
        <v/>
      </c>
      <c r="UZ57" t="str">
        <f t="shared" ca="1" si="362"/>
        <v/>
      </c>
      <c r="VH57" s="52" t="b">
        <f t="shared" si="639"/>
        <v>0</v>
      </c>
      <c r="VI57" t="b">
        <f>ISNA(MATCH(VH57,VH$1:VH56,0))</f>
        <v>0</v>
      </c>
      <c r="VJ57" t="e">
        <f t="shared" ca="1" si="363"/>
        <v>#N/A</v>
      </c>
      <c r="VK57" t="e">
        <f t="shared" ca="1" si="364"/>
        <v>#N/A</v>
      </c>
      <c r="VL57" t="b">
        <f t="shared" ca="1" si="365"/>
        <v>0</v>
      </c>
      <c r="VM57" t="str">
        <f t="shared" ca="1" si="366"/>
        <v>ÿ</v>
      </c>
      <c r="VN57">
        <f t="shared" ca="1" si="367"/>
        <v>0</v>
      </c>
      <c r="VO57">
        <f t="shared" ca="1" si="368"/>
        <v>0</v>
      </c>
      <c r="VP57" s="54">
        <f t="shared" ca="1" si="369"/>
        <v>5.7000000000000002E-3</v>
      </c>
      <c r="VQ57">
        <f t="shared" ca="1" si="370"/>
        <v>1048576</v>
      </c>
      <c r="VR57" t="e">
        <f t="shared" ca="1" si="371"/>
        <v>#N/A</v>
      </c>
      <c r="VS57" t="str">
        <f t="shared" ca="1" si="624"/>
        <v/>
      </c>
      <c r="VT57" t="str">
        <f t="shared" ca="1" si="373"/>
        <v/>
      </c>
      <c r="WB57" s="52" t="b">
        <f t="shared" si="640"/>
        <v>0</v>
      </c>
      <c r="WC57" t="b">
        <f>ISNA(MATCH(WB57,WB$1:WB56,0))</f>
        <v>0</v>
      </c>
      <c r="WD57" t="e">
        <f t="shared" ca="1" si="374"/>
        <v>#N/A</v>
      </c>
      <c r="WE57" t="e">
        <f t="shared" ca="1" si="375"/>
        <v>#N/A</v>
      </c>
      <c r="WF57" t="b">
        <f t="shared" ca="1" si="376"/>
        <v>0</v>
      </c>
      <c r="WG57" t="str">
        <f t="shared" ca="1" si="377"/>
        <v>ÿ</v>
      </c>
      <c r="WH57">
        <f t="shared" ca="1" si="378"/>
        <v>0</v>
      </c>
      <c r="WI57">
        <f t="shared" ca="1" si="379"/>
        <v>0</v>
      </c>
      <c r="WJ57" s="54">
        <f t="shared" ca="1" si="380"/>
        <v>5.7000000000000002E-3</v>
      </c>
      <c r="WK57">
        <f t="shared" ca="1" si="381"/>
        <v>1048576</v>
      </c>
      <c r="WL57" t="e">
        <f t="shared" ca="1" si="382"/>
        <v>#N/A</v>
      </c>
      <c r="WM57" t="str">
        <f t="shared" ca="1" si="625"/>
        <v/>
      </c>
      <c r="WN57" t="str">
        <f t="shared" ca="1" si="384"/>
        <v/>
      </c>
      <c r="WV57" s="52" t="b">
        <f t="shared" si="641"/>
        <v>0</v>
      </c>
      <c r="WW57" t="b">
        <f>ISNA(MATCH(WV57,WV$1:WV56,0))</f>
        <v>0</v>
      </c>
      <c r="WX57" t="e">
        <f t="shared" ca="1" si="385"/>
        <v>#N/A</v>
      </c>
      <c r="WY57" t="e">
        <f t="shared" ca="1" si="386"/>
        <v>#N/A</v>
      </c>
      <c r="WZ57" t="b">
        <f t="shared" ca="1" si="387"/>
        <v>0</v>
      </c>
      <c r="XA57" t="str">
        <f t="shared" ca="1" si="388"/>
        <v>ÿ</v>
      </c>
      <c r="XB57">
        <f t="shared" ca="1" si="389"/>
        <v>0</v>
      </c>
      <c r="XC57">
        <f t="shared" ca="1" si="390"/>
        <v>0</v>
      </c>
      <c r="XD57" s="54">
        <f t="shared" ca="1" si="391"/>
        <v>5.7000000000000002E-3</v>
      </c>
      <c r="XE57">
        <f t="shared" ca="1" si="392"/>
        <v>1048576</v>
      </c>
      <c r="XF57" t="e">
        <f t="shared" ca="1" si="393"/>
        <v>#N/A</v>
      </c>
      <c r="XG57" t="str">
        <f t="shared" ca="1" si="626"/>
        <v/>
      </c>
      <c r="XH57" t="str">
        <f t="shared" ca="1" si="169"/>
        <v/>
      </c>
    </row>
    <row r="58" spans="1:632" x14ac:dyDescent="0.3">
      <c r="A58">
        <f t="shared" ca="1" si="170"/>
        <v>48</v>
      </c>
      <c r="J58" s="6" t="str">
        <f>IF('Analyse Plan de Gamme'!$N58=0,N_D,'Analyse Plan de Gamme'!$N58)</f>
        <v xml:space="preserve"> ... </v>
      </c>
      <c r="K58" t="b">
        <f>ISNA(MATCH(J58,J$1:J57,0))</f>
        <v>0</v>
      </c>
      <c r="L58" t="e">
        <f t="shared" ca="1" si="416"/>
        <v>#N/A</v>
      </c>
      <c r="M58" t="e">
        <f t="shared" ca="1" si="417"/>
        <v>#N/A</v>
      </c>
      <c r="N58" t="b">
        <f t="shared" ca="1" si="418"/>
        <v>0</v>
      </c>
      <c r="O58" t="str">
        <f t="shared" ca="1" si="419"/>
        <v>ÿ</v>
      </c>
      <c r="P58">
        <f t="shared" ca="1" si="420"/>
        <v>1048576</v>
      </c>
      <c r="Q58" t="e">
        <f t="shared" ca="1" si="421"/>
        <v>#N/A</v>
      </c>
      <c r="R58" s="4" t="str">
        <f t="shared" ca="1" si="422"/>
        <v/>
      </c>
      <c r="T58" s="6" t="str">
        <f>IF('Analyse Plan de Gamme'!$P58=0,N_D,'Analyse Plan de Gamme'!$P58)</f>
        <v xml:space="preserve"> ... </v>
      </c>
      <c r="U58" t="b">
        <f>ISNA(MATCH(T58,T$1:T57,0))</f>
        <v>0</v>
      </c>
      <c r="V58" t="e">
        <f t="shared" ca="1" si="423"/>
        <v>#N/A</v>
      </c>
      <c r="W58" t="e">
        <f t="shared" ca="1" si="424"/>
        <v>#N/A</v>
      </c>
      <c r="X58" t="b">
        <f t="shared" ca="1" si="425"/>
        <v>0</v>
      </c>
      <c r="Y58" t="str">
        <f t="shared" ca="1" si="426"/>
        <v>ÿ</v>
      </c>
      <c r="Z58">
        <f t="shared" ca="1" si="427"/>
        <v>1048576</v>
      </c>
      <c r="AA58" t="e">
        <f t="shared" ca="1" si="428"/>
        <v>#N/A</v>
      </c>
      <c r="AB58" s="4" t="str">
        <f t="shared" ca="1" si="429"/>
        <v/>
      </c>
      <c r="AD58" s="6" t="str">
        <f>IF('Analyse Plan de Gamme'!$W58=0,N_D,'Analyse Plan de Gamme'!$W58)</f>
        <v xml:space="preserve"> ... </v>
      </c>
      <c r="AE58" t="b">
        <f>ISNA(MATCH(AD58,AD$1:AD57,0))</f>
        <v>0</v>
      </c>
      <c r="AF58" t="e">
        <f t="shared" ca="1" si="430"/>
        <v>#N/A</v>
      </c>
      <c r="AG58" t="e">
        <f t="shared" ca="1" si="431"/>
        <v>#N/A</v>
      </c>
      <c r="AH58" t="b">
        <f t="shared" ca="1" si="432"/>
        <v>0</v>
      </c>
      <c r="AI58" t="str">
        <f t="shared" ca="1" si="433"/>
        <v>ÿ</v>
      </c>
      <c r="AJ58">
        <f t="shared" ca="1" si="434"/>
        <v>1048576</v>
      </c>
      <c r="AK58" t="e">
        <f t="shared" ca="1" si="435"/>
        <v>#N/A</v>
      </c>
      <c r="AL58" s="4" t="str">
        <f t="shared" ca="1" si="436"/>
        <v/>
      </c>
      <c r="AN58" s="6" t="str">
        <f>IF('Analyse Plan de Gamme'!$AH58=0,N_D,'Analyse Plan de Gamme'!$AH58)</f>
        <v xml:space="preserve"> ... </v>
      </c>
      <c r="AO58" t="b">
        <f>ISNA(MATCH(AN58,AN$1:AN57,0))</f>
        <v>0</v>
      </c>
      <c r="AP58" t="e">
        <f t="shared" ca="1" si="437"/>
        <v>#N/A</v>
      </c>
      <c r="AQ58" t="e">
        <f t="shared" ca="1" si="438"/>
        <v>#N/A</v>
      </c>
      <c r="AR58" t="b">
        <f t="shared" ca="1" si="439"/>
        <v>0</v>
      </c>
      <c r="AS58" t="str">
        <f t="shared" ca="1" si="440"/>
        <v>ÿ</v>
      </c>
      <c r="AT58">
        <f t="shared" ca="1" si="441"/>
        <v>1048576</v>
      </c>
      <c r="AU58" t="e">
        <f t="shared" ca="1" si="442"/>
        <v>#N/A</v>
      </c>
      <c r="AV58" s="4" t="str">
        <f t="shared" ca="1" si="443"/>
        <v/>
      </c>
      <c r="AX58" s="6" t="str">
        <f>IF('Analyse Plan de Gamme'!$AT58=0,N_D,'Analyse Plan de Gamme'!$AT58)</f>
        <v xml:space="preserve"> ... </v>
      </c>
      <c r="AY58" t="b">
        <f>ISNA(MATCH(AX58,AX$1:AX57,0))</f>
        <v>0</v>
      </c>
      <c r="AZ58" t="e">
        <f t="shared" ca="1" si="444"/>
        <v>#N/A</v>
      </c>
      <c r="BA58" t="e">
        <f t="shared" ca="1" si="445"/>
        <v>#N/A</v>
      </c>
      <c r="BB58" t="b">
        <f t="shared" ca="1" si="446"/>
        <v>0</v>
      </c>
      <c r="BC58" t="str">
        <f t="shared" ca="1" si="447"/>
        <v>ÿ</v>
      </c>
      <c r="BD58">
        <f t="shared" ca="1" si="448"/>
        <v>1048576</v>
      </c>
      <c r="BE58" t="e">
        <f t="shared" ca="1" si="449"/>
        <v>#N/A</v>
      </c>
      <c r="BF58" s="4" t="str">
        <f t="shared" ca="1" si="450"/>
        <v/>
      </c>
      <c r="BH58" s="6" t="str">
        <f>IF('Analyse Plan de Gamme'!$BF58=0,N_D,'Analyse Plan de Gamme'!$BF58)</f>
        <v xml:space="preserve"> ... </v>
      </c>
      <c r="BI58" t="b">
        <f>ISNA(MATCH(BH58,BH$1:BH57,0))</f>
        <v>0</v>
      </c>
      <c r="BJ58" t="e">
        <f t="shared" ca="1" si="451"/>
        <v>#N/A</v>
      </c>
      <c r="BK58" t="e">
        <f t="shared" ca="1" si="452"/>
        <v>#N/A</v>
      </c>
      <c r="BL58" t="b">
        <f t="shared" ca="1" si="453"/>
        <v>0</v>
      </c>
      <c r="BM58" t="str">
        <f t="shared" ca="1" si="454"/>
        <v>ÿ</v>
      </c>
      <c r="BN58">
        <f t="shared" ca="1" si="455"/>
        <v>1048576</v>
      </c>
      <c r="BO58" t="e">
        <f t="shared" ca="1" si="456"/>
        <v>#N/A</v>
      </c>
      <c r="BP58" s="4" t="str">
        <f t="shared" ca="1" si="457"/>
        <v/>
      </c>
      <c r="BR58" s="6" t="str">
        <f>IF('Analyse Plan de Gamme'!$BG58=0,N_D,'Analyse Plan de Gamme'!$BG58)</f>
        <v xml:space="preserve"> ... </v>
      </c>
      <c r="BS58" t="b">
        <f>ISNA(MATCH(BR58,BR$1:BR57,0))</f>
        <v>0</v>
      </c>
      <c r="BT58" t="e">
        <f t="shared" ca="1" si="458"/>
        <v>#N/A</v>
      </c>
      <c r="BU58" t="e">
        <f t="shared" ca="1" si="459"/>
        <v>#N/A</v>
      </c>
      <c r="BV58" t="b">
        <f t="shared" ca="1" si="460"/>
        <v>0</v>
      </c>
      <c r="BW58" t="str">
        <f t="shared" ca="1" si="461"/>
        <v>ÿ</v>
      </c>
      <c r="BX58">
        <f t="shared" ca="1" si="462"/>
        <v>1048576</v>
      </c>
      <c r="BY58" t="e">
        <f t="shared" ca="1" si="463"/>
        <v>#N/A</v>
      </c>
      <c r="BZ58" s="4" t="str">
        <f t="shared" ca="1" si="464"/>
        <v/>
      </c>
      <c r="CB58" s="6" t="str">
        <f>IF('Analyse Plan de Gamme'!$BH58=0,N_D,'Analyse Plan de Gamme'!$BH58)</f>
        <v xml:space="preserve"> ... </v>
      </c>
      <c r="CC58" t="b">
        <f>ISNA(MATCH(CB58,CB$1:CB57,0))</f>
        <v>0</v>
      </c>
      <c r="CD58" t="e">
        <f t="shared" ca="1" si="465"/>
        <v>#N/A</v>
      </c>
      <c r="CE58" t="e">
        <f t="shared" ca="1" si="466"/>
        <v>#N/A</v>
      </c>
      <c r="CF58" t="b">
        <f t="shared" ca="1" si="467"/>
        <v>0</v>
      </c>
      <c r="CG58" t="str">
        <f t="shared" ca="1" si="468"/>
        <v>ÿ</v>
      </c>
      <c r="CH58">
        <f t="shared" ca="1" si="469"/>
        <v>1048576</v>
      </c>
      <c r="CI58" t="e">
        <f t="shared" ca="1" si="470"/>
        <v>#N/A</v>
      </c>
      <c r="CJ58" s="4" t="str">
        <f t="shared" ca="1" si="471"/>
        <v/>
      </c>
      <c r="CL58" s="6" t="str">
        <f>IF('Analyse Plan de Gamme'!$BJ58=0,N_D,'Analyse Plan de Gamme'!$BJ58)</f>
        <v xml:space="preserve"> ... </v>
      </c>
      <c r="CM58" t="b">
        <f>ISNA(MATCH(CL58,CL$1:CL57,0))</f>
        <v>0</v>
      </c>
      <c r="CN58" t="e">
        <f t="shared" ca="1" si="472"/>
        <v>#N/A</v>
      </c>
      <c r="CO58" t="e">
        <f t="shared" ca="1" si="473"/>
        <v>#N/A</v>
      </c>
      <c r="CP58" t="b">
        <f t="shared" ca="1" si="474"/>
        <v>0</v>
      </c>
      <c r="CQ58" t="str">
        <f t="shared" ca="1" si="475"/>
        <v>ÿ</v>
      </c>
      <c r="CR58">
        <f t="shared" ca="1" si="476"/>
        <v>1048576</v>
      </c>
      <c r="CS58" t="e">
        <f t="shared" ca="1" si="477"/>
        <v>#N/A</v>
      </c>
      <c r="CT58" s="4" t="str">
        <f t="shared" ca="1" si="478"/>
        <v/>
      </c>
      <c r="CV58" s="6" t="str">
        <f>IF('Analyse Plan de Gamme'!$BK58=0,N_D,'Analyse Plan de Gamme'!$BK58)</f>
        <v xml:space="preserve"> ... </v>
      </c>
      <c r="CW58" t="b">
        <f>ISNA(MATCH(CV58,CV$1:CV57,0))</f>
        <v>0</v>
      </c>
      <c r="CX58" t="e">
        <f t="shared" ca="1" si="479"/>
        <v>#N/A</v>
      </c>
      <c r="CY58" t="e">
        <f t="shared" ca="1" si="480"/>
        <v>#N/A</v>
      </c>
      <c r="CZ58" t="b">
        <f t="shared" ca="1" si="481"/>
        <v>0</v>
      </c>
      <c r="DA58" t="str">
        <f t="shared" ca="1" si="482"/>
        <v>ÿ</v>
      </c>
      <c r="DB58">
        <f t="shared" ca="1" si="483"/>
        <v>1048576</v>
      </c>
      <c r="DC58" t="e">
        <f t="shared" ca="1" si="484"/>
        <v>#N/A</v>
      </c>
      <c r="DD58" s="4" t="str">
        <f t="shared" ca="1" si="485"/>
        <v/>
      </c>
      <c r="DF58" s="6" t="str">
        <f>IF('Analyse Plan de Gamme'!$BL58=0,N_D,'Analyse Plan de Gamme'!$BL58)</f>
        <v xml:space="preserve"> ... </v>
      </c>
      <c r="DG58" t="b">
        <f>ISNA(MATCH(DF58,DF$1:DF57,0))</f>
        <v>0</v>
      </c>
      <c r="DH58" t="e">
        <f t="shared" ca="1" si="486"/>
        <v>#N/A</v>
      </c>
      <c r="DI58" t="e">
        <f t="shared" ca="1" si="487"/>
        <v>#N/A</v>
      </c>
      <c r="DJ58" t="b">
        <f t="shared" ca="1" si="488"/>
        <v>0</v>
      </c>
      <c r="DK58" t="str">
        <f t="shared" ca="1" si="489"/>
        <v>ÿ</v>
      </c>
      <c r="DL58">
        <f t="shared" ca="1" si="490"/>
        <v>1048576</v>
      </c>
      <c r="DM58" t="e">
        <f t="shared" ca="1" si="491"/>
        <v>#N/A</v>
      </c>
      <c r="DN58" s="4" t="str">
        <f t="shared" ca="1" si="492"/>
        <v/>
      </c>
      <c r="DP58" s="43">
        <f>'Analyse Plan de Gamme'!$BM58</f>
        <v>0</v>
      </c>
      <c r="DQ58" t="b">
        <f>ISNA(MATCH(DP58,DP$1:DP57,0))</f>
        <v>0</v>
      </c>
      <c r="DR58" t="e">
        <f t="shared" ca="1" si="493"/>
        <v>#N/A</v>
      </c>
      <c r="DS58" t="e">
        <f t="shared" ca="1" si="494"/>
        <v>#N/A</v>
      </c>
      <c r="DT58" t="b">
        <f t="shared" ca="1" si="495"/>
        <v>0</v>
      </c>
      <c r="DU58" t="str">
        <f t="shared" ca="1" si="496"/>
        <v>ÿ</v>
      </c>
      <c r="DV58">
        <f t="shared" ca="1" si="497"/>
        <v>1048576</v>
      </c>
      <c r="DW58" t="e">
        <f t="shared" ca="1" si="498"/>
        <v>#N/A</v>
      </c>
      <c r="DX58" s="4" t="str">
        <f t="shared" ca="1" si="499"/>
        <v/>
      </c>
      <c r="DZ58" s="6" t="str">
        <f>IF('Analyse Plan de Gamme'!$BO58=0,N_D,'Analyse Plan de Gamme'!$BO58)</f>
        <v xml:space="preserve"> ... </v>
      </c>
      <c r="EA58" t="b">
        <f>ISNA(MATCH(DZ58,DZ$1:DZ57,0))</f>
        <v>0</v>
      </c>
      <c r="EB58" t="e">
        <f t="shared" ca="1" si="500"/>
        <v>#N/A</v>
      </c>
      <c r="EC58" t="e">
        <f t="shared" ca="1" si="501"/>
        <v>#N/A</v>
      </c>
      <c r="ED58" t="b">
        <f t="shared" ca="1" si="502"/>
        <v>0</v>
      </c>
      <c r="EE58" t="str">
        <f t="shared" ca="1" si="503"/>
        <v>ÿ</v>
      </c>
      <c r="EF58">
        <f t="shared" ca="1" si="504"/>
        <v>1048576</v>
      </c>
      <c r="EG58" t="e">
        <f t="shared" ca="1" si="505"/>
        <v>#N/A</v>
      </c>
      <c r="EH58" s="4" t="str">
        <f t="shared" ca="1" si="506"/>
        <v/>
      </c>
      <c r="EJ58" s="6" t="str">
        <f>IF('Analyse Plan de Gamme'!$BP58=0,N_D,'Analyse Plan de Gamme'!$BP58)</f>
        <v xml:space="preserve"> ... </v>
      </c>
      <c r="EK58" t="b">
        <f>ISNA(MATCH(EJ58,EJ$1:EJ57,0))</f>
        <v>0</v>
      </c>
      <c r="EL58" t="e">
        <f t="shared" ca="1" si="507"/>
        <v>#N/A</v>
      </c>
      <c r="EM58" t="e">
        <f t="shared" ca="1" si="508"/>
        <v>#N/A</v>
      </c>
      <c r="EN58" t="b">
        <f t="shared" ca="1" si="509"/>
        <v>0</v>
      </c>
      <c r="EO58" t="str">
        <f t="shared" ca="1" si="510"/>
        <v>ÿ</v>
      </c>
      <c r="EP58">
        <f t="shared" ca="1" si="511"/>
        <v>1048576</v>
      </c>
      <c r="EQ58" t="e">
        <f t="shared" ca="1" si="512"/>
        <v>#N/A</v>
      </c>
      <c r="ER58" s="4" t="str">
        <f t="shared" ca="1" si="513"/>
        <v/>
      </c>
      <c r="ET58" s="6" t="str">
        <f>IF('Analyse Plan de Gamme'!$BQ58=0,N_D,'Analyse Plan de Gamme'!$BQ58)</f>
        <v xml:space="preserve"> ... </v>
      </c>
      <c r="EU58" t="b">
        <f>ISNA(MATCH(ET58,ET$1:ET57,0))</f>
        <v>0</v>
      </c>
      <c r="EV58" t="e">
        <f t="shared" ca="1" si="514"/>
        <v>#N/A</v>
      </c>
      <c r="EW58" t="e">
        <f t="shared" ca="1" si="515"/>
        <v>#N/A</v>
      </c>
      <c r="EX58" t="b">
        <f t="shared" ca="1" si="516"/>
        <v>0</v>
      </c>
      <c r="EY58" t="str">
        <f t="shared" ca="1" si="517"/>
        <v>ÿ</v>
      </c>
      <c r="EZ58">
        <f t="shared" ca="1" si="518"/>
        <v>1048576</v>
      </c>
      <c r="FA58" t="e">
        <f t="shared" ca="1" si="519"/>
        <v>#N/A</v>
      </c>
      <c r="FB58" s="4" t="str">
        <f t="shared" ca="1" si="520"/>
        <v/>
      </c>
      <c r="FD58" s="6" t="str">
        <f>IF('Analyse Plan de Gamme'!$BR58=0,N_D,'Analyse Plan de Gamme'!$BR58)</f>
        <v xml:space="preserve"> ... </v>
      </c>
      <c r="FE58" t="b">
        <f>ISNA(MATCH(FD58,FD$1:FD57,0))</f>
        <v>0</v>
      </c>
      <c r="FF58" t="e">
        <f t="shared" ca="1" si="521"/>
        <v>#N/A</v>
      </c>
      <c r="FG58" t="e">
        <f t="shared" ca="1" si="522"/>
        <v>#N/A</v>
      </c>
      <c r="FH58" t="b">
        <f t="shared" ca="1" si="523"/>
        <v>0</v>
      </c>
      <c r="FI58" t="str">
        <f t="shared" ca="1" si="524"/>
        <v>ÿ</v>
      </c>
      <c r="FJ58">
        <f t="shared" ca="1" si="525"/>
        <v>1048576</v>
      </c>
      <c r="FK58" t="e">
        <f t="shared" ca="1" si="526"/>
        <v>#N/A</v>
      </c>
      <c r="FL58" s="4" t="str">
        <f t="shared" ca="1" si="527"/>
        <v/>
      </c>
      <c r="FN58" s="6" t="str">
        <f>IF('Analyse Plan de Gamme'!$BT58=0,N_D,'Analyse Plan de Gamme'!$BT58)</f>
        <v xml:space="preserve"> ... </v>
      </c>
      <c r="FO58" t="b">
        <f>ISNA(MATCH(FN58,FN$1:FN57,0))</f>
        <v>0</v>
      </c>
      <c r="FP58" t="e">
        <f t="shared" ca="1" si="528"/>
        <v>#N/A</v>
      </c>
      <c r="FQ58" t="e">
        <f t="shared" ca="1" si="529"/>
        <v>#N/A</v>
      </c>
      <c r="FR58" t="b">
        <f t="shared" ca="1" si="530"/>
        <v>0</v>
      </c>
      <c r="FS58" t="str">
        <f t="shared" ca="1" si="531"/>
        <v>ÿ</v>
      </c>
      <c r="FT58">
        <f t="shared" ca="1" si="532"/>
        <v>1048576</v>
      </c>
      <c r="FU58" t="e">
        <f t="shared" ca="1" si="533"/>
        <v>#N/A</v>
      </c>
      <c r="FV58" s="4" t="str">
        <f t="shared" ca="1" si="534"/>
        <v/>
      </c>
      <c r="FX58" s="6" t="str">
        <f>IF('Analyse Plan de Gamme'!$BU58=0,N_D,'Analyse Plan de Gamme'!$BU58)</f>
        <v xml:space="preserve"> ... </v>
      </c>
      <c r="FY58" t="b">
        <f>ISNA(MATCH(FX58,FX$1:FX57,0))</f>
        <v>0</v>
      </c>
      <c r="FZ58" t="e">
        <f t="shared" ca="1" si="535"/>
        <v>#N/A</v>
      </c>
      <c r="GA58" t="e">
        <f t="shared" ca="1" si="536"/>
        <v>#N/A</v>
      </c>
      <c r="GB58" t="b">
        <f t="shared" ca="1" si="537"/>
        <v>0</v>
      </c>
      <c r="GC58" t="str">
        <f t="shared" ca="1" si="538"/>
        <v>ÿ</v>
      </c>
      <c r="GD58">
        <f t="shared" ca="1" si="539"/>
        <v>1048576</v>
      </c>
      <c r="GE58" t="e">
        <f t="shared" ca="1" si="540"/>
        <v>#N/A</v>
      </c>
      <c r="GF58" s="4" t="str">
        <f t="shared" ca="1" si="541"/>
        <v/>
      </c>
      <c r="GH58" s="6" t="str">
        <f>IF('Analyse Plan de Gamme'!$BW58=0,N_D,'Analyse Plan de Gamme'!$BW58)</f>
        <v xml:space="preserve"> ... </v>
      </c>
      <c r="GI58" t="b">
        <f>ISNA(MATCH(GH58,GH$1:GH57,0))</f>
        <v>0</v>
      </c>
      <c r="GJ58" t="e">
        <f t="shared" ca="1" si="542"/>
        <v>#N/A</v>
      </c>
      <c r="GK58" t="e">
        <f t="shared" ca="1" si="543"/>
        <v>#N/A</v>
      </c>
      <c r="GL58" t="b">
        <f t="shared" ca="1" si="544"/>
        <v>0</v>
      </c>
      <c r="GM58" t="str">
        <f t="shared" ca="1" si="545"/>
        <v>ÿ</v>
      </c>
      <c r="GN58">
        <f t="shared" ca="1" si="546"/>
        <v>1048576</v>
      </c>
      <c r="GO58" t="e">
        <f t="shared" ca="1" si="547"/>
        <v>#N/A</v>
      </c>
      <c r="GP58" s="4" t="str">
        <f t="shared" ca="1" si="548"/>
        <v/>
      </c>
      <c r="GR58" s="6" t="str">
        <f>IF('Analyse Plan de Gamme'!$BX58=0,N_D,'Analyse Plan de Gamme'!$BX58)</f>
        <v xml:space="preserve"> ... </v>
      </c>
      <c r="GS58" t="b">
        <f>ISNA(MATCH(GR58,GR$1:GR57,0))</f>
        <v>0</v>
      </c>
      <c r="GT58" t="e">
        <f t="shared" ca="1" si="549"/>
        <v>#N/A</v>
      </c>
      <c r="GU58" t="e">
        <f t="shared" ca="1" si="550"/>
        <v>#N/A</v>
      </c>
      <c r="GV58" t="b">
        <f t="shared" ca="1" si="551"/>
        <v>0</v>
      </c>
      <c r="GW58" t="str">
        <f t="shared" ca="1" si="552"/>
        <v>ÿ</v>
      </c>
      <c r="GX58">
        <f t="shared" ca="1" si="553"/>
        <v>1048576</v>
      </c>
      <c r="GY58" t="e">
        <f t="shared" ca="1" si="554"/>
        <v>#N/A</v>
      </c>
      <c r="GZ58" s="4" t="str">
        <f t="shared" ca="1" si="555"/>
        <v/>
      </c>
      <c r="HG58" s="44">
        <f>'Analyse Plan de Gamme'!$K58</f>
        <v>0</v>
      </c>
      <c r="HH58" s="44">
        <f>'Analyse Plan de Gamme'!$L58</f>
        <v>0</v>
      </c>
      <c r="HI58" s="50">
        <f t="shared" si="395"/>
        <v>2.3999999999999995</v>
      </c>
      <c r="HK58" t="b">
        <f>ABS('Analyse Plan de Gamme'!$C58)&gt;1</f>
        <v>0</v>
      </c>
      <c r="HL58" s="43">
        <f t="shared" ca="1" si="192"/>
        <v>5.7999999999999996E-3</v>
      </c>
      <c r="HM58" t="b">
        <f ca="1">AND(ISNA(MATCH(HL58,HL$1:HL57,0)),HL58&gt;1,$HK58)</f>
        <v>0</v>
      </c>
      <c r="HN58" t="e">
        <f t="shared" ca="1" si="556"/>
        <v>#N/A</v>
      </c>
      <c r="HO58" t="e">
        <f t="shared" ca="1" si="557"/>
        <v>#N/A</v>
      </c>
      <c r="HP58" t="b">
        <f t="shared" ca="1" si="558"/>
        <v>0</v>
      </c>
      <c r="HQ58" t="str">
        <f t="shared" ca="1" si="559"/>
        <v>ÿ</v>
      </c>
      <c r="HR58">
        <f t="shared" ca="1" si="560"/>
        <v>1048576</v>
      </c>
      <c r="HS58" t="e">
        <f t="shared" ca="1" si="561"/>
        <v>#N/A</v>
      </c>
      <c r="HT58" s="4" t="str">
        <f t="shared" ca="1" si="562"/>
        <v/>
      </c>
      <c r="HU58">
        <f ca="1">SUM($HT$10:$HT58)</f>
        <v>3926000.0154999997</v>
      </c>
      <c r="HV58" s="45">
        <f t="shared" ca="1" si="196"/>
        <v>1</v>
      </c>
      <c r="HW58" t="b">
        <f t="shared" ca="1" si="396"/>
        <v>0</v>
      </c>
      <c r="HX58" t="b">
        <f t="shared" ca="1" si="197"/>
        <v>0</v>
      </c>
      <c r="ID58" s="60" t="b">
        <f>IF($HK58,'Analyse Plan de Gamme'!$K58)</f>
        <v>0</v>
      </c>
      <c r="IE58" t="b">
        <f>IF($HK58,'Analyse Plan de Gamme'!$L58)</f>
        <v>0</v>
      </c>
      <c r="IF58" s="52" t="b">
        <f t="shared" si="563"/>
        <v>0</v>
      </c>
      <c r="IG58" t="b">
        <f>ISNA(MATCH(IF58,IF$1:IF57,0))</f>
        <v>0</v>
      </c>
      <c r="IH58" t="e">
        <f t="shared" ca="1" si="564"/>
        <v>#N/A</v>
      </c>
      <c r="II58" t="e">
        <f t="shared" ca="1" si="565"/>
        <v>#N/A</v>
      </c>
      <c r="IJ58" t="b">
        <f t="shared" ca="1" si="566"/>
        <v>0</v>
      </c>
      <c r="IK58" t="str">
        <f t="shared" ca="1" si="567"/>
        <v>ÿ</v>
      </c>
      <c r="IL58">
        <f t="shared" ca="1" si="568"/>
        <v>0</v>
      </c>
      <c r="IM58">
        <f t="shared" ca="1" si="569"/>
        <v>0</v>
      </c>
      <c r="IN58" s="54">
        <f t="shared" ca="1" si="570"/>
        <v>5.7999999999999996E-3</v>
      </c>
      <c r="IO58">
        <f t="shared" ca="1" si="571"/>
        <v>1048576</v>
      </c>
      <c r="IP58" t="e">
        <f t="shared" ca="1" si="572"/>
        <v>#N/A</v>
      </c>
      <c r="IQ58" t="str">
        <f t="shared" ca="1" si="573"/>
        <v/>
      </c>
      <c r="IR58" t="str">
        <f t="shared" ca="1" si="574"/>
        <v/>
      </c>
      <c r="IZ58" s="52" t="b">
        <f t="shared" si="575"/>
        <v>0</v>
      </c>
      <c r="JA58" t="b">
        <f>ISNA(MATCH(IZ58,IZ$1:IZ57,0))</f>
        <v>0</v>
      </c>
      <c r="JB58" t="e">
        <f t="shared" ca="1" si="576"/>
        <v>#N/A</v>
      </c>
      <c r="JC58" t="e">
        <f t="shared" ca="1" si="577"/>
        <v>#N/A</v>
      </c>
      <c r="JD58" t="b">
        <f t="shared" ca="1" si="578"/>
        <v>0</v>
      </c>
      <c r="JE58" t="str">
        <f t="shared" ca="1" si="579"/>
        <v>ÿ</v>
      </c>
      <c r="JF58">
        <f t="shared" ca="1" si="580"/>
        <v>0</v>
      </c>
      <c r="JG58">
        <f t="shared" ca="1" si="581"/>
        <v>0</v>
      </c>
      <c r="JH58" s="54">
        <f t="shared" ca="1" si="582"/>
        <v>5.7999999999999996E-3</v>
      </c>
      <c r="JI58">
        <f t="shared" ca="1" si="583"/>
        <v>1048576</v>
      </c>
      <c r="JJ58" t="e">
        <f t="shared" ca="1" si="584"/>
        <v>#N/A</v>
      </c>
      <c r="JK58" t="str">
        <f t="shared" ca="1" si="585"/>
        <v/>
      </c>
      <c r="JL58" t="str">
        <f t="shared" ca="1" si="586"/>
        <v/>
      </c>
      <c r="JT58" s="52" t="b">
        <f t="shared" si="587"/>
        <v>0</v>
      </c>
      <c r="JU58" t="b">
        <f>ISNA(MATCH(JT58,JT$1:JT57,0))</f>
        <v>0</v>
      </c>
      <c r="JV58" t="e">
        <f t="shared" ca="1" si="588"/>
        <v>#N/A</v>
      </c>
      <c r="JW58" t="e">
        <f t="shared" ca="1" si="589"/>
        <v>#N/A</v>
      </c>
      <c r="JX58" t="b">
        <f t="shared" ca="1" si="590"/>
        <v>0</v>
      </c>
      <c r="JY58" t="str">
        <f t="shared" ca="1" si="591"/>
        <v>ÿ</v>
      </c>
      <c r="JZ58">
        <f t="shared" ca="1" si="592"/>
        <v>0</v>
      </c>
      <c r="KA58">
        <f t="shared" ca="1" si="593"/>
        <v>0</v>
      </c>
      <c r="KB58" s="54">
        <f t="shared" ca="1" si="594"/>
        <v>5.7999999999999996E-3</v>
      </c>
      <c r="KC58">
        <f t="shared" ca="1" si="595"/>
        <v>1048576</v>
      </c>
      <c r="KD58" t="e">
        <f t="shared" ca="1" si="596"/>
        <v>#N/A</v>
      </c>
      <c r="KE58" t="str">
        <f t="shared" ca="1" si="597"/>
        <v/>
      </c>
      <c r="KF58" t="str">
        <f t="shared" ca="1" si="598"/>
        <v/>
      </c>
      <c r="KN58" s="52" t="b">
        <f t="shared" si="599"/>
        <v>0</v>
      </c>
      <c r="KO58" t="b">
        <f>ISNA(MATCH(KN58,KN$1:KN57,0))</f>
        <v>0</v>
      </c>
      <c r="KP58" t="e">
        <f t="shared" ca="1" si="600"/>
        <v>#N/A</v>
      </c>
      <c r="KQ58" t="e">
        <f t="shared" ca="1" si="601"/>
        <v>#N/A</v>
      </c>
      <c r="KR58" t="b">
        <f t="shared" ca="1" si="602"/>
        <v>0</v>
      </c>
      <c r="KS58" t="str">
        <f t="shared" ca="1" si="603"/>
        <v>ÿ</v>
      </c>
      <c r="KT58">
        <f t="shared" ca="1" si="604"/>
        <v>0</v>
      </c>
      <c r="KU58">
        <f t="shared" ca="1" si="605"/>
        <v>0</v>
      </c>
      <c r="KV58" s="54">
        <f t="shared" ca="1" si="606"/>
        <v>5.7999999999999996E-3</v>
      </c>
      <c r="KW58">
        <f t="shared" ca="1" si="607"/>
        <v>1048576</v>
      </c>
      <c r="KX58" t="e">
        <f t="shared" ca="1" si="608"/>
        <v>#N/A</v>
      </c>
      <c r="KY58" t="str">
        <f t="shared" ca="1" si="609"/>
        <v/>
      </c>
      <c r="KZ58" t="str">
        <f t="shared" ca="1" si="610"/>
        <v/>
      </c>
      <c r="LH58" s="52" t="b">
        <f t="shared" si="219"/>
        <v>0</v>
      </c>
      <c r="LI58" t="b">
        <f>ISNA(MATCH(LH58,LH$1:LH57,0))</f>
        <v>0</v>
      </c>
      <c r="LJ58" t="e">
        <f t="shared" ca="1" si="220"/>
        <v>#N/A</v>
      </c>
      <c r="LK58" t="e">
        <f t="shared" ca="1" si="221"/>
        <v>#N/A</v>
      </c>
      <c r="LL58" t="b">
        <f t="shared" ca="1" si="222"/>
        <v>0</v>
      </c>
      <c r="LM58" t="str">
        <f t="shared" ca="1" si="223"/>
        <v>ÿ</v>
      </c>
      <c r="LN58">
        <f t="shared" ca="1" si="224"/>
        <v>0</v>
      </c>
      <c r="LO58">
        <f t="shared" ca="1" si="225"/>
        <v>0</v>
      </c>
      <c r="LP58" s="54">
        <f t="shared" ca="1" si="226"/>
        <v>5.7999999999999996E-3</v>
      </c>
      <c r="LQ58">
        <f t="shared" ca="1" si="227"/>
        <v>1048576</v>
      </c>
      <c r="LR58" t="e">
        <f t="shared" ca="1" si="228"/>
        <v>#N/A</v>
      </c>
      <c r="LS58" t="str">
        <f t="shared" ca="1" si="611"/>
        <v/>
      </c>
      <c r="LT58" t="str">
        <f t="shared" ca="1" si="230"/>
        <v/>
      </c>
      <c r="MB58" s="52" t="b">
        <f t="shared" si="627"/>
        <v>0</v>
      </c>
      <c r="MC58" t="b">
        <f>ISNA(MATCH(MB58,MB$1:MB57,0))</f>
        <v>0</v>
      </c>
      <c r="MD58" t="e">
        <f t="shared" ca="1" si="231"/>
        <v>#N/A</v>
      </c>
      <c r="ME58" t="e">
        <f t="shared" ca="1" si="232"/>
        <v>#N/A</v>
      </c>
      <c r="MF58" t="b">
        <f t="shared" ca="1" si="233"/>
        <v>0</v>
      </c>
      <c r="MG58" t="str">
        <f t="shared" ca="1" si="234"/>
        <v>ÿ</v>
      </c>
      <c r="MH58">
        <f t="shared" ca="1" si="235"/>
        <v>0</v>
      </c>
      <c r="MI58">
        <f t="shared" ca="1" si="236"/>
        <v>0</v>
      </c>
      <c r="MJ58" s="54">
        <f t="shared" ca="1" si="237"/>
        <v>5.7999999999999996E-3</v>
      </c>
      <c r="MK58">
        <f t="shared" ca="1" si="238"/>
        <v>1048576</v>
      </c>
      <c r="ML58" t="e">
        <f t="shared" ca="1" si="239"/>
        <v>#N/A</v>
      </c>
      <c r="MM58" t="str">
        <f t="shared" ca="1" si="612"/>
        <v/>
      </c>
      <c r="MN58" t="str">
        <f t="shared" ca="1" si="241"/>
        <v/>
      </c>
      <c r="MV58" s="52" t="b">
        <f t="shared" si="628"/>
        <v>0</v>
      </c>
      <c r="MW58" t="b">
        <f>ISNA(MATCH(MV58,MV$1:MV57,0))</f>
        <v>0</v>
      </c>
      <c r="MX58" t="e">
        <f t="shared" ca="1" si="242"/>
        <v>#N/A</v>
      </c>
      <c r="MY58" t="e">
        <f t="shared" ca="1" si="243"/>
        <v>#N/A</v>
      </c>
      <c r="MZ58" t="b">
        <f t="shared" ca="1" si="244"/>
        <v>0</v>
      </c>
      <c r="NA58" t="str">
        <f t="shared" ca="1" si="245"/>
        <v>ÿ</v>
      </c>
      <c r="NB58">
        <f t="shared" ca="1" si="246"/>
        <v>0</v>
      </c>
      <c r="NC58">
        <f t="shared" ca="1" si="247"/>
        <v>0</v>
      </c>
      <c r="ND58" s="54">
        <f t="shared" ca="1" si="248"/>
        <v>5.7999999999999996E-3</v>
      </c>
      <c r="NE58">
        <f t="shared" ca="1" si="249"/>
        <v>1048576</v>
      </c>
      <c r="NF58" t="e">
        <f t="shared" ca="1" si="250"/>
        <v>#N/A</v>
      </c>
      <c r="NG58" t="str">
        <f t="shared" ca="1" si="613"/>
        <v/>
      </c>
      <c r="NH58" t="str">
        <f t="shared" ca="1" si="252"/>
        <v/>
      </c>
      <c r="NP58" s="52" t="b">
        <f t="shared" si="629"/>
        <v>0</v>
      </c>
      <c r="NQ58" t="b">
        <f>ISNA(MATCH(NP58,NP$1:NP57,0))</f>
        <v>0</v>
      </c>
      <c r="NR58" t="e">
        <f t="shared" ca="1" si="253"/>
        <v>#N/A</v>
      </c>
      <c r="NS58" t="e">
        <f t="shared" ca="1" si="254"/>
        <v>#N/A</v>
      </c>
      <c r="NT58" t="b">
        <f t="shared" ca="1" si="255"/>
        <v>0</v>
      </c>
      <c r="NU58" t="str">
        <f t="shared" ca="1" si="256"/>
        <v>ÿ</v>
      </c>
      <c r="NV58">
        <f t="shared" ca="1" si="257"/>
        <v>0</v>
      </c>
      <c r="NW58">
        <f t="shared" ca="1" si="258"/>
        <v>0</v>
      </c>
      <c r="NX58" s="54">
        <f t="shared" ca="1" si="259"/>
        <v>5.7999999999999996E-3</v>
      </c>
      <c r="NY58">
        <f t="shared" ca="1" si="260"/>
        <v>1048576</v>
      </c>
      <c r="NZ58" t="e">
        <f t="shared" ca="1" si="261"/>
        <v>#N/A</v>
      </c>
      <c r="OA58" t="str">
        <f t="shared" ca="1" si="614"/>
        <v/>
      </c>
      <c r="OB58" t="str">
        <f t="shared" ca="1" si="263"/>
        <v/>
      </c>
      <c r="OJ58" s="52" t="b">
        <f t="shared" si="630"/>
        <v>0</v>
      </c>
      <c r="OK58" t="b">
        <f>ISNA(MATCH(OJ58,OJ$1:OJ57,0))</f>
        <v>0</v>
      </c>
      <c r="OL58" t="e">
        <f t="shared" ca="1" si="264"/>
        <v>#N/A</v>
      </c>
      <c r="OM58" t="e">
        <f t="shared" ca="1" si="265"/>
        <v>#N/A</v>
      </c>
      <c r="ON58" t="b">
        <f t="shared" ca="1" si="266"/>
        <v>0</v>
      </c>
      <c r="OO58" t="str">
        <f t="shared" ca="1" si="267"/>
        <v>ÿ</v>
      </c>
      <c r="OP58">
        <f t="shared" ca="1" si="268"/>
        <v>0</v>
      </c>
      <c r="OQ58">
        <f t="shared" ca="1" si="269"/>
        <v>0</v>
      </c>
      <c r="OR58" s="54">
        <f t="shared" ca="1" si="270"/>
        <v>5.7999999999999996E-3</v>
      </c>
      <c r="OS58">
        <f t="shared" ca="1" si="271"/>
        <v>1048576</v>
      </c>
      <c r="OT58" t="e">
        <f t="shared" ca="1" si="272"/>
        <v>#N/A</v>
      </c>
      <c r="OU58" t="str">
        <f t="shared" ca="1" si="615"/>
        <v/>
      </c>
      <c r="OV58" t="str">
        <f t="shared" ca="1" si="274"/>
        <v/>
      </c>
      <c r="PD58" s="52" t="b">
        <f t="shared" si="631"/>
        <v>0</v>
      </c>
      <c r="PE58" t="b">
        <f>ISNA(MATCH(PD58,PD$1:PD57,0))</f>
        <v>0</v>
      </c>
      <c r="PF58" t="e">
        <f t="shared" ca="1" si="275"/>
        <v>#N/A</v>
      </c>
      <c r="PG58" t="e">
        <f t="shared" ca="1" si="276"/>
        <v>#N/A</v>
      </c>
      <c r="PH58" t="b">
        <f t="shared" ca="1" si="277"/>
        <v>0</v>
      </c>
      <c r="PI58" t="str">
        <f t="shared" ca="1" si="278"/>
        <v>ÿ</v>
      </c>
      <c r="PJ58">
        <f t="shared" ca="1" si="279"/>
        <v>0</v>
      </c>
      <c r="PK58">
        <f t="shared" ca="1" si="280"/>
        <v>0</v>
      </c>
      <c r="PL58" s="54">
        <f t="shared" ca="1" si="281"/>
        <v>5.7999999999999996E-3</v>
      </c>
      <c r="PM58">
        <f t="shared" ca="1" si="282"/>
        <v>1048576</v>
      </c>
      <c r="PN58" t="e">
        <f t="shared" ca="1" si="283"/>
        <v>#N/A</v>
      </c>
      <c r="PO58" t="str">
        <f t="shared" ca="1" si="616"/>
        <v/>
      </c>
      <c r="PP58" t="str">
        <f t="shared" ca="1" si="285"/>
        <v/>
      </c>
      <c r="PX58" s="52" t="b">
        <f t="shared" si="632"/>
        <v>0</v>
      </c>
      <c r="PY58" t="b">
        <f>ISNA(MATCH(PX58,PX$1:PX57,0))</f>
        <v>0</v>
      </c>
      <c r="PZ58" t="e">
        <f t="shared" ca="1" si="286"/>
        <v>#N/A</v>
      </c>
      <c r="QA58" t="e">
        <f t="shared" ca="1" si="287"/>
        <v>#N/A</v>
      </c>
      <c r="QB58" t="b">
        <f t="shared" ca="1" si="288"/>
        <v>0</v>
      </c>
      <c r="QC58" t="str">
        <f t="shared" ca="1" si="289"/>
        <v>ÿ</v>
      </c>
      <c r="QD58">
        <f t="shared" ca="1" si="290"/>
        <v>0</v>
      </c>
      <c r="QE58">
        <f t="shared" ca="1" si="291"/>
        <v>0</v>
      </c>
      <c r="QF58" s="54">
        <f t="shared" ca="1" si="292"/>
        <v>5.7999999999999996E-3</v>
      </c>
      <c r="QG58">
        <f t="shared" ca="1" si="293"/>
        <v>1048576</v>
      </c>
      <c r="QH58" t="e">
        <f t="shared" ca="1" si="294"/>
        <v>#N/A</v>
      </c>
      <c r="QI58" t="str">
        <f t="shared" ca="1" si="617"/>
        <v/>
      </c>
      <c r="QJ58" t="str">
        <f t="shared" ca="1" si="296"/>
        <v/>
      </c>
      <c r="QR58" s="52" t="b">
        <f t="shared" si="633"/>
        <v>0</v>
      </c>
      <c r="QS58" t="b">
        <f>ISNA(MATCH(QR58,QR$1:QR57,0))</f>
        <v>0</v>
      </c>
      <c r="QT58" t="e">
        <f t="shared" ca="1" si="297"/>
        <v>#N/A</v>
      </c>
      <c r="QU58" t="e">
        <f t="shared" ca="1" si="298"/>
        <v>#N/A</v>
      </c>
      <c r="QV58" t="b">
        <f t="shared" ca="1" si="299"/>
        <v>0</v>
      </c>
      <c r="QW58" t="str">
        <f t="shared" ca="1" si="300"/>
        <v>ÿ</v>
      </c>
      <c r="QX58">
        <f t="shared" ca="1" si="301"/>
        <v>0</v>
      </c>
      <c r="QY58">
        <f t="shared" ca="1" si="302"/>
        <v>0</v>
      </c>
      <c r="QZ58" s="54">
        <f t="shared" ca="1" si="303"/>
        <v>5.7999999999999996E-3</v>
      </c>
      <c r="RA58">
        <f t="shared" ca="1" si="304"/>
        <v>1048576</v>
      </c>
      <c r="RB58" t="e">
        <f t="shared" ca="1" si="305"/>
        <v>#N/A</v>
      </c>
      <c r="RC58" t="str">
        <f t="shared" ca="1" si="618"/>
        <v/>
      </c>
      <c r="RD58" t="str">
        <f t="shared" ca="1" si="307"/>
        <v/>
      </c>
      <c r="RL58" s="52" t="b">
        <f t="shared" si="634"/>
        <v>0</v>
      </c>
      <c r="RM58" t="b">
        <f>ISNA(MATCH(RL58,RL$1:RL57,0))</f>
        <v>0</v>
      </c>
      <c r="RN58" t="e">
        <f t="shared" ca="1" si="308"/>
        <v>#N/A</v>
      </c>
      <c r="RO58" t="e">
        <f t="shared" ca="1" si="309"/>
        <v>#N/A</v>
      </c>
      <c r="RP58" t="b">
        <f t="shared" ca="1" si="310"/>
        <v>0</v>
      </c>
      <c r="RQ58" t="str">
        <f t="shared" ca="1" si="311"/>
        <v>ÿ</v>
      </c>
      <c r="RR58">
        <f t="shared" ca="1" si="312"/>
        <v>0</v>
      </c>
      <c r="RS58">
        <f t="shared" ca="1" si="313"/>
        <v>0</v>
      </c>
      <c r="RT58" s="54">
        <f t="shared" ca="1" si="314"/>
        <v>5.7999999999999996E-3</v>
      </c>
      <c r="RU58">
        <f t="shared" ca="1" si="315"/>
        <v>1048576</v>
      </c>
      <c r="RV58" t="e">
        <f t="shared" ca="1" si="316"/>
        <v>#N/A</v>
      </c>
      <c r="RW58" t="str">
        <f t="shared" ca="1" si="619"/>
        <v/>
      </c>
      <c r="RX58" t="str">
        <f t="shared" ca="1" si="318"/>
        <v/>
      </c>
      <c r="SF58" s="52" t="b">
        <f t="shared" si="635"/>
        <v>0</v>
      </c>
      <c r="SG58" t="b">
        <f>ISNA(MATCH(SF58,SF$1:SF57,0))</f>
        <v>0</v>
      </c>
      <c r="SH58" t="e">
        <f t="shared" ca="1" si="319"/>
        <v>#N/A</v>
      </c>
      <c r="SI58" t="e">
        <f t="shared" ca="1" si="320"/>
        <v>#N/A</v>
      </c>
      <c r="SJ58" t="b">
        <f t="shared" ca="1" si="321"/>
        <v>0</v>
      </c>
      <c r="SK58" t="str">
        <f t="shared" ca="1" si="322"/>
        <v>ÿ</v>
      </c>
      <c r="SL58">
        <f t="shared" ca="1" si="323"/>
        <v>0</v>
      </c>
      <c r="SM58">
        <f t="shared" ca="1" si="324"/>
        <v>0</v>
      </c>
      <c r="SN58" s="54">
        <f t="shared" ca="1" si="325"/>
        <v>5.7999999999999996E-3</v>
      </c>
      <c r="SO58">
        <f t="shared" ca="1" si="326"/>
        <v>1048576</v>
      </c>
      <c r="SP58" t="e">
        <f t="shared" ca="1" si="327"/>
        <v>#N/A</v>
      </c>
      <c r="SQ58" t="str">
        <f t="shared" ca="1" si="620"/>
        <v/>
      </c>
      <c r="SR58" t="str">
        <f t="shared" ca="1" si="329"/>
        <v/>
      </c>
      <c r="SZ58" s="52" t="b">
        <f t="shared" si="636"/>
        <v>0</v>
      </c>
      <c r="TA58" t="b">
        <f>ISNA(MATCH(SZ58,SZ$1:SZ57,0))</f>
        <v>0</v>
      </c>
      <c r="TB58" t="e">
        <f t="shared" ca="1" si="330"/>
        <v>#N/A</v>
      </c>
      <c r="TC58" t="e">
        <f t="shared" ca="1" si="331"/>
        <v>#N/A</v>
      </c>
      <c r="TD58" t="b">
        <f t="shared" ca="1" si="332"/>
        <v>0</v>
      </c>
      <c r="TE58" t="str">
        <f t="shared" ca="1" si="333"/>
        <v>ÿ</v>
      </c>
      <c r="TF58">
        <f t="shared" ca="1" si="334"/>
        <v>0</v>
      </c>
      <c r="TG58">
        <f t="shared" ca="1" si="335"/>
        <v>0</v>
      </c>
      <c r="TH58" s="54">
        <f t="shared" ca="1" si="336"/>
        <v>5.7999999999999996E-3</v>
      </c>
      <c r="TI58">
        <f t="shared" ca="1" si="337"/>
        <v>1048576</v>
      </c>
      <c r="TJ58" t="e">
        <f t="shared" ca="1" si="338"/>
        <v>#N/A</v>
      </c>
      <c r="TK58" t="str">
        <f t="shared" ca="1" si="621"/>
        <v/>
      </c>
      <c r="TL58" t="str">
        <f t="shared" ca="1" si="340"/>
        <v/>
      </c>
      <c r="TT58" s="52" t="b">
        <f t="shared" si="637"/>
        <v>0</v>
      </c>
      <c r="TU58" t="b">
        <f>ISNA(MATCH(TT58,TT$1:TT57,0))</f>
        <v>0</v>
      </c>
      <c r="TV58" t="e">
        <f t="shared" ca="1" si="341"/>
        <v>#N/A</v>
      </c>
      <c r="TW58" t="e">
        <f t="shared" ca="1" si="342"/>
        <v>#N/A</v>
      </c>
      <c r="TX58" t="b">
        <f t="shared" ca="1" si="343"/>
        <v>0</v>
      </c>
      <c r="TY58" t="str">
        <f t="shared" ca="1" si="344"/>
        <v>ÿ</v>
      </c>
      <c r="TZ58">
        <f t="shared" ca="1" si="345"/>
        <v>0</v>
      </c>
      <c r="UA58">
        <f t="shared" ca="1" si="346"/>
        <v>0</v>
      </c>
      <c r="UB58" s="54">
        <f t="shared" ca="1" si="347"/>
        <v>5.7999999999999996E-3</v>
      </c>
      <c r="UC58">
        <f t="shared" ca="1" si="348"/>
        <v>1048576</v>
      </c>
      <c r="UD58" t="e">
        <f t="shared" ca="1" si="349"/>
        <v>#N/A</v>
      </c>
      <c r="UE58" t="str">
        <f t="shared" ca="1" si="622"/>
        <v/>
      </c>
      <c r="UF58" t="str">
        <f t="shared" ca="1" si="351"/>
        <v/>
      </c>
      <c r="UN58" s="52" t="b">
        <f t="shared" si="638"/>
        <v>0</v>
      </c>
      <c r="UO58" t="b">
        <f>ISNA(MATCH(UN58,UN$1:UN57,0))</f>
        <v>0</v>
      </c>
      <c r="UP58" t="e">
        <f t="shared" ca="1" si="352"/>
        <v>#N/A</v>
      </c>
      <c r="UQ58" t="e">
        <f t="shared" ca="1" si="353"/>
        <v>#N/A</v>
      </c>
      <c r="UR58" t="b">
        <f t="shared" ca="1" si="354"/>
        <v>0</v>
      </c>
      <c r="US58" t="str">
        <f t="shared" ca="1" si="355"/>
        <v>ÿ</v>
      </c>
      <c r="UT58">
        <f t="shared" ca="1" si="356"/>
        <v>0</v>
      </c>
      <c r="UU58">
        <f t="shared" ca="1" si="357"/>
        <v>0</v>
      </c>
      <c r="UV58" s="54">
        <f t="shared" ca="1" si="358"/>
        <v>5.7999999999999996E-3</v>
      </c>
      <c r="UW58">
        <f t="shared" ca="1" si="359"/>
        <v>1048576</v>
      </c>
      <c r="UX58" t="e">
        <f t="shared" ca="1" si="360"/>
        <v>#N/A</v>
      </c>
      <c r="UY58" t="str">
        <f t="shared" ca="1" si="623"/>
        <v/>
      </c>
      <c r="UZ58" t="str">
        <f t="shared" ca="1" si="362"/>
        <v/>
      </c>
      <c r="VH58" s="52" t="b">
        <f t="shared" si="639"/>
        <v>0</v>
      </c>
      <c r="VI58" t="b">
        <f>ISNA(MATCH(VH58,VH$1:VH57,0))</f>
        <v>0</v>
      </c>
      <c r="VJ58" t="e">
        <f t="shared" ca="1" si="363"/>
        <v>#N/A</v>
      </c>
      <c r="VK58" t="e">
        <f t="shared" ca="1" si="364"/>
        <v>#N/A</v>
      </c>
      <c r="VL58" t="b">
        <f t="shared" ca="1" si="365"/>
        <v>0</v>
      </c>
      <c r="VM58" t="str">
        <f t="shared" ca="1" si="366"/>
        <v>ÿ</v>
      </c>
      <c r="VN58">
        <f t="shared" ca="1" si="367"/>
        <v>0</v>
      </c>
      <c r="VO58">
        <f t="shared" ca="1" si="368"/>
        <v>0</v>
      </c>
      <c r="VP58" s="54">
        <f t="shared" ca="1" si="369"/>
        <v>5.7999999999999996E-3</v>
      </c>
      <c r="VQ58">
        <f t="shared" ca="1" si="370"/>
        <v>1048576</v>
      </c>
      <c r="VR58" t="e">
        <f t="shared" ca="1" si="371"/>
        <v>#N/A</v>
      </c>
      <c r="VS58" t="str">
        <f t="shared" ca="1" si="624"/>
        <v/>
      </c>
      <c r="VT58" t="str">
        <f t="shared" ca="1" si="373"/>
        <v/>
      </c>
      <c r="WB58" s="52" t="b">
        <f t="shared" si="640"/>
        <v>0</v>
      </c>
      <c r="WC58" t="b">
        <f>ISNA(MATCH(WB58,WB$1:WB57,0))</f>
        <v>0</v>
      </c>
      <c r="WD58" t="e">
        <f t="shared" ca="1" si="374"/>
        <v>#N/A</v>
      </c>
      <c r="WE58" t="e">
        <f t="shared" ca="1" si="375"/>
        <v>#N/A</v>
      </c>
      <c r="WF58" t="b">
        <f t="shared" ca="1" si="376"/>
        <v>0</v>
      </c>
      <c r="WG58" t="str">
        <f t="shared" ca="1" si="377"/>
        <v>ÿ</v>
      </c>
      <c r="WH58">
        <f t="shared" ca="1" si="378"/>
        <v>0</v>
      </c>
      <c r="WI58">
        <f t="shared" ca="1" si="379"/>
        <v>0</v>
      </c>
      <c r="WJ58" s="54">
        <f t="shared" ca="1" si="380"/>
        <v>5.7999999999999996E-3</v>
      </c>
      <c r="WK58">
        <f t="shared" ca="1" si="381"/>
        <v>1048576</v>
      </c>
      <c r="WL58" t="e">
        <f t="shared" ca="1" si="382"/>
        <v>#N/A</v>
      </c>
      <c r="WM58" t="str">
        <f t="shared" ca="1" si="625"/>
        <v/>
      </c>
      <c r="WN58" t="str">
        <f t="shared" ca="1" si="384"/>
        <v/>
      </c>
      <c r="WV58" s="52" t="b">
        <f t="shared" si="641"/>
        <v>0</v>
      </c>
      <c r="WW58" t="b">
        <f>ISNA(MATCH(WV58,WV$1:WV57,0))</f>
        <v>0</v>
      </c>
      <c r="WX58" t="e">
        <f t="shared" ca="1" si="385"/>
        <v>#N/A</v>
      </c>
      <c r="WY58" t="e">
        <f t="shared" ca="1" si="386"/>
        <v>#N/A</v>
      </c>
      <c r="WZ58" t="b">
        <f t="shared" ca="1" si="387"/>
        <v>0</v>
      </c>
      <c r="XA58" t="str">
        <f t="shared" ca="1" si="388"/>
        <v>ÿ</v>
      </c>
      <c r="XB58">
        <f t="shared" ca="1" si="389"/>
        <v>0</v>
      </c>
      <c r="XC58">
        <f t="shared" ca="1" si="390"/>
        <v>0</v>
      </c>
      <c r="XD58" s="54">
        <f t="shared" ca="1" si="391"/>
        <v>5.7999999999999996E-3</v>
      </c>
      <c r="XE58">
        <f t="shared" ca="1" si="392"/>
        <v>1048576</v>
      </c>
      <c r="XF58" t="e">
        <f t="shared" ca="1" si="393"/>
        <v>#N/A</v>
      </c>
      <c r="XG58" t="str">
        <f t="shared" ca="1" si="626"/>
        <v/>
      </c>
      <c r="XH58" t="str">
        <f t="shared" ca="1" si="169"/>
        <v/>
      </c>
    </row>
    <row r="59" spans="1:632" x14ac:dyDescent="0.3">
      <c r="A59">
        <f t="shared" ca="1" si="170"/>
        <v>49</v>
      </c>
      <c r="J59" s="6" t="str">
        <f>IF('Analyse Plan de Gamme'!$N59=0,N_D,'Analyse Plan de Gamme'!$N59)</f>
        <v xml:space="preserve"> ... </v>
      </c>
      <c r="K59" t="b">
        <f>ISNA(MATCH(J59,J$1:J58,0))</f>
        <v>0</v>
      </c>
      <c r="L59" t="e">
        <f t="shared" ca="1" si="416"/>
        <v>#N/A</v>
      </c>
      <c r="M59" t="e">
        <f t="shared" ca="1" si="417"/>
        <v>#N/A</v>
      </c>
      <c r="N59" t="b">
        <f t="shared" ca="1" si="418"/>
        <v>0</v>
      </c>
      <c r="O59" t="str">
        <f t="shared" ca="1" si="419"/>
        <v>ÿ</v>
      </c>
      <c r="P59">
        <f t="shared" ca="1" si="420"/>
        <v>1048576</v>
      </c>
      <c r="Q59" t="e">
        <f t="shared" ca="1" si="421"/>
        <v>#N/A</v>
      </c>
      <c r="R59" s="4" t="str">
        <f t="shared" ca="1" si="422"/>
        <v/>
      </c>
      <c r="T59" s="6" t="str">
        <f>IF('Analyse Plan de Gamme'!$P59=0,N_D,'Analyse Plan de Gamme'!$P59)</f>
        <v xml:space="preserve"> ... </v>
      </c>
      <c r="U59" t="b">
        <f>ISNA(MATCH(T59,T$1:T58,0))</f>
        <v>0</v>
      </c>
      <c r="V59" t="e">
        <f t="shared" ca="1" si="423"/>
        <v>#N/A</v>
      </c>
      <c r="W59" t="e">
        <f t="shared" ca="1" si="424"/>
        <v>#N/A</v>
      </c>
      <c r="X59" t="b">
        <f t="shared" ca="1" si="425"/>
        <v>0</v>
      </c>
      <c r="Y59" t="str">
        <f t="shared" ca="1" si="426"/>
        <v>ÿ</v>
      </c>
      <c r="Z59">
        <f t="shared" ca="1" si="427"/>
        <v>1048576</v>
      </c>
      <c r="AA59" t="e">
        <f t="shared" ca="1" si="428"/>
        <v>#N/A</v>
      </c>
      <c r="AB59" s="4" t="str">
        <f t="shared" ca="1" si="429"/>
        <v/>
      </c>
      <c r="AD59" s="6" t="str">
        <f>IF('Analyse Plan de Gamme'!$W59=0,N_D,'Analyse Plan de Gamme'!$W59)</f>
        <v xml:space="preserve"> ... </v>
      </c>
      <c r="AE59" t="b">
        <f>ISNA(MATCH(AD59,AD$1:AD58,0))</f>
        <v>0</v>
      </c>
      <c r="AF59" t="e">
        <f t="shared" ca="1" si="430"/>
        <v>#N/A</v>
      </c>
      <c r="AG59" t="e">
        <f t="shared" ca="1" si="431"/>
        <v>#N/A</v>
      </c>
      <c r="AH59" t="b">
        <f t="shared" ca="1" si="432"/>
        <v>0</v>
      </c>
      <c r="AI59" t="str">
        <f t="shared" ca="1" si="433"/>
        <v>ÿ</v>
      </c>
      <c r="AJ59">
        <f t="shared" ca="1" si="434"/>
        <v>1048576</v>
      </c>
      <c r="AK59" t="e">
        <f t="shared" ca="1" si="435"/>
        <v>#N/A</v>
      </c>
      <c r="AL59" s="4" t="str">
        <f t="shared" ca="1" si="436"/>
        <v/>
      </c>
      <c r="AN59" s="6" t="str">
        <f>IF('Analyse Plan de Gamme'!$AH59=0,N_D,'Analyse Plan de Gamme'!$AH59)</f>
        <v xml:space="preserve"> ... </v>
      </c>
      <c r="AO59" t="b">
        <f>ISNA(MATCH(AN59,AN$1:AN58,0))</f>
        <v>0</v>
      </c>
      <c r="AP59" t="e">
        <f t="shared" ca="1" si="437"/>
        <v>#N/A</v>
      </c>
      <c r="AQ59" t="e">
        <f t="shared" ca="1" si="438"/>
        <v>#N/A</v>
      </c>
      <c r="AR59" t="b">
        <f t="shared" ca="1" si="439"/>
        <v>0</v>
      </c>
      <c r="AS59" t="str">
        <f t="shared" ca="1" si="440"/>
        <v>ÿ</v>
      </c>
      <c r="AT59">
        <f t="shared" ca="1" si="441"/>
        <v>1048576</v>
      </c>
      <c r="AU59" t="e">
        <f t="shared" ca="1" si="442"/>
        <v>#N/A</v>
      </c>
      <c r="AV59" s="4" t="str">
        <f t="shared" ca="1" si="443"/>
        <v/>
      </c>
      <c r="AX59" s="6" t="str">
        <f>IF('Analyse Plan de Gamme'!$AT59=0,N_D,'Analyse Plan de Gamme'!$AT59)</f>
        <v xml:space="preserve"> ... </v>
      </c>
      <c r="AY59" t="b">
        <f>ISNA(MATCH(AX59,AX$1:AX58,0))</f>
        <v>0</v>
      </c>
      <c r="AZ59" t="e">
        <f t="shared" ca="1" si="444"/>
        <v>#N/A</v>
      </c>
      <c r="BA59" t="e">
        <f t="shared" ca="1" si="445"/>
        <v>#N/A</v>
      </c>
      <c r="BB59" t="b">
        <f t="shared" ca="1" si="446"/>
        <v>0</v>
      </c>
      <c r="BC59" t="str">
        <f t="shared" ca="1" si="447"/>
        <v>ÿ</v>
      </c>
      <c r="BD59">
        <f t="shared" ca="1" si="448"/>
        <v>1048576</v>
      </c>
      <c r="BE59" t="e">
        <f t="shared" ca="1" si="449"/>
        <v>#N/A</v>
      </c>
      <c r="BF59" s="4" t="str">
        <f t="shared" ca="1" si="450"/>
        <v/>
      </c>
      <c r="BH59" s="6" t="str">
        <f>IF('Analyse Plan de Gamme'!$BF59=0,N_D,'Analyse Plan de Gamme'!$BF59)</f>
        <v xml:space="preserve"> ... </v>
      </c>
      <c r="BI59" t="b">
        <f>ISNA(MATCH(BH59,BH$1:BH58,0))</f>
        <v>0</v>
      </c>
      <c r="BJ59" t="e">
        <f t="shared" ca="1" si="451"/>
        <v>#N/A</v>
      </c>
      <c r="BK59" t="e">
        <f t="shared" ca="1" si="452"/>
        <v>#N/A</v>
      </c>
      <c r="BL59" t="b">
        <f t="shared" ca="1" si="453"/>
        <v>0</v>
      </c>
      <c r="BM59" t="str">
        <f t="shared" ca="1" si="454"/>
        <v>ÿ</v>
      </c>
      <c r="BN59">
        <f t="shared" ca="1" si="455"/>
        <v>1048576</v>
      </c>
      <c r="BO59" t="e">
        <f t="shared" ca="1" si="456"/>
        <v>#N/A</v>
      </c>
      <c r="BP59" s="4" t="str">
        <f t="shared" ca="1" si="457"/>
        <v/>
      </c>
      <c r="BR59" s="6" t="str">
        <f>IF('Analyse Plan de Gamme'!$BG59=0,N_D,'Analyse Plan de Gamme'!$BG59)</f>
        <v xml:space="preserve"> ... </v>
      </c>
      <c r="BS59" t="b">
        <f>ISNA(MATCH(BR59,BR$1:BR58,0))</f>
        <v>0</v>
      </c>
      <c r="BT59" t="e">
        <f t="shared" ca="1" si="458"/>
        <v>#N/A</v>
      </c>
      <c r="BU59" t="e">
        <f t="shared" ca="1" si="459"/>
        <v>#N/A</v>
      </c>
      <c r="BV59" t="b">
        <f t="shared" ca="1" si="460"/>
        <v>0</v>
      </c>
      <c r="BW59" t="str">
        <f t="shared" ca="1" si="461"/>
        <v>ÿ</v>
      </c>
      <c r="BX59">
        <f t="shared" ca="1" si="462"/>
        <v>1048576</v>
      </c>
      <c r="BY59" t="e">
        <f t="shared" ca="1" si="463"/>
        <v>#N/A</v>
      </c>
      <c r="BZ59" s="4" t="str">
        <f t="shared" ca="1" si="464"/>
        <v/>
      </c>
      <c r="CB59" s="6" t="str">
        <f>IF('Analyse Plan de Gamme'!$BH59=0,N_D,'Analyse Plan de Gamme'!$BH59)</f>
        <v xml:space="preserve"> ... </v>
      </c>
      <c r="CC59" t="b">
        <f>ISNA(MATCH(CB59,CB$1:CB58,0))</f>
        <v>0</v>
      </c>
      <c r="CD59" t="e">
        <f t="shared" ca="1" si="465"/>
        <v>#N/A</v>
      </c>
      <c r="CE59" t="e">
        <f t="shared" ca="1" si="466"/>
        <v>#N/A</v>
      </c>
      <c r="CF59" t="b">
        <f t="shared" ca="1" si="467"/>
        <v>0</v>
      </c>
      <c r="CG59" t="str">
        <f t="shared" ca="1" si="468"/>
        <v>ÿ</v>
      </c>
      <c r="CH59">
        <f t="shared" ca="1" si="469"/>
        <v>1048576</v>
      </c>
      <c r="CI59" t="e">
        <f t="shared" ca="1" si="470"/>
        <v>#N/A</v>
      </c>
      <c r="CJ59" s="4" t="str">
        <f t="shared" ca="1" si="471"/>
        <v/>
      </c>
      <c r="CL59" s="6" t="str">
        <f>IF('Analyse Plan de Gamme'!$BJ59=0,N_D,'Analyse Plan de Gamme'!$BJ59)</f>
        <v xml:space="preserve"> ... </v>
      </c>
      <c r="CM59" t="b">
        <f>ISNA(MATCH(CL59,CL$1:CL58,0))</f>
        <v>0</v>
      </c>
      <c r="CN59" t="e">
        <f t="shared" ca="1" si="472"/>
        <v>#N/A</v>
      </c>
      <c r="CO59" t="e">
        <f t="shared" ca="1" si="473"/>
        <v>#N/A</v>
      </c>
      <c r="CP59" t="b">
        <f t="shared" ca="1" si="474"/>
        <v>0</v>
      </c>
      <c r="CQ59" t="str">
        <f t="shared" ca="1" si="475"/>
        <v>ÿ</v>
      </c>
      <c r="CR59">
        <f t="shared" ca="1" si="476"/>
        <v>1048576</v>
      </c>
      <c r="CS59" t="e">
        <f t="shared" ca="1" si="477"/>
        <v>#N/A</v>
      </c>
      <c r="CT59" s="4" t="str">
        <f t="shared" ca="1" si="478"/>
        <v/>
      </c>
      <c r="CV59" s="6" t="str">
        <f>IF('Analyse Plan de Gamme'!$BK59=0,N_D,'Analyse Plan de Gamme'!$BK59)</f>
        <v xml:space="preserve"> ... </v>
      </c>
      <c r="CW59" t="b">
        <f>ISNA(MATCH(CV59,CV$1:CV58,0))</f>
        <v>0</v>
      </c>
      <c r="CX59" t="e">
        <f t="shared" ca="1" si="479"/>
        <v>#N/A</v>
      </c>
      <c r="CY59" t="e">
        <f t="shared" ca="1" si="480"/>
        <v>#N/A</v>
      </c>
      <c r="CZ59" t="b">
        <f t="shared" ca="1" si="481"/>
        <v>0</v>
      </c>
      <c r="DA59" t="str">
        <f t="shared" ca="1" si="482"/>
        <v>ÿ</v>
      </c>
      <c r="DB59">
        <f t="shared" ca="1" si="483"/>
        <v>1048576</v>
      </c>
      <c r="DC59" t="e">
        <f t="shared" ca="1" si="484"/>
        <v>#N/A</v>
      </c>
      <c r="DD59" s="4" t="str">
        <f t="shared" ca="1" si="485"/>
        <v/>
      </c>
      <c r="DF59" s="6" t="str">
        <f>IF('Analyse Plan de Gamme'!$BL59=0,N_D,'Analyse Plan de Gamme'!$BL59)</f>
        <v xml:space="preserve"> ... </v>
      </c>
      <c r="DG59" t="b">
        <f>ISNA(MATCH(DF59,DF$1:DF58,0))</f>
        <v>0</v>
      </c>
      <c r="DH59" t="e">
        <f t="shared" ca="1" si="486"/>
        <v>#N/A</v>
      </c>
      <c r="DI59" t="e">
        <f t="shared" ca="1" si="487"/>
        <v>#N/A</v>
      </c>
      <c r="DJ59" t="b">
        <f t="shared" ca="1" si="488"/>
        <v>0</v>
      </c>
      <c r="DK59" t="str">
        <f t="shared" ca="1" si="489"/>
        <v>ÿ</v>
      </c>
      <c r="DL59">
        <f t="shared" ca="1" si="490"/>
        <v>1048576</v>
      </c>
      <c r="DM59" t="e">
        <f t="shared" ca="1" si="491"/>
        <v>#N/A</v>
      </c>
      <c r="DN59" s="4" t="str">
        <f t="shared" ca="1" si="492"/>
        <v/>
      </c>
      <c r="DP59" s="43">
        <f>'Analyse Plan de Gamme'!$BM59</f>
        <v>0</v>
      </c>
      <c r="DQ59" t="b">
        <f>ISNA(MATCH(DP59,DP$1:DP58,0))</f>
        <v>0</v>
      </c>
      <c r="DR59" t="e">
        <f t="shared" ca="1" si="493"/>
        <v>#N/A</v>
      </c>
      <c r="DS59" t="e">
        <f t="shared" ca="1" si="494"/>
        <v>#N/A</v>
      </c>
      <c r="DT59" t="b">
        <f t="shared" ca="1" si="495"/>
        <v>0</v>
      </c>
      <c r="DU59" t="str">
        <f t="shared" ca="1" si="496"/>
        <v>ÿ</v>
      </c>
      <c r="DV59">
        <f t="shared" ca="1" si="497"/>
        <v>1048576</v>
      </c>
      <c r="DW59" t="e">
        <f t="shared" ca="1" si="498"/>
        <v>#N/A</v>
      </c>
      <c r="DX59" s="4" t="str">
        <f t="shared" ca="1" si="499"/>
        <v/>
      </c>
      <c r="DZ59" s="6" t="str">
        <f>IF('Analyse Plan de Gamme'!$BO59=0,N_D,'Analyse Plan de Gamme'!$BO59)</f>
        <v xml:space="preserve"> ... </v>
      </c>
      <c r="EA59" t="b">
        <f>ISNA(MATCH(DZ59,DZ$1:DZ58,0))</f>
        <v>0</v>
      </c>
      <c r="EB59" t="e">
        <f t="shared" ca="1" si="500"/>
        <v>#N/A</v>
      </c>
      <c r="EC59" t="e">
        <f t="shared" ca="1" si="501"/>
        <v>#N/A</v>
      </c>
      <c r="ED59" t="b">
        <f t="shared" ca="1" si="502"/>
        <v>0</v>
      </c>
      <c r="EE59" t="str">
        <f t="shared" ca="1" si="503"/>
        <v>ÿ</v>
      </c>
      <c r="EF59">
        <f t="shared" ca="1" si="504"/>
        <v>1048576</v>
      </c>
      <c r="EG59" t="e">
        <f t="shared" ca="1" si="505"/>
        <v>#N/A</v>
      </c>
      <c r="EH59" s="4" t="str">
        <f t="shared" ca="1" si="506"/>
        <v/>
      </c>
      <c r="EJ59" s="6" t="str">
        <f>IF('Analyse Plan de Gamme'!$BP59=0,N_D,'Analyse Plan de Gamme'!$BP59)</f>
        <v xml:space="preserve"> ... </v>
      </c>
      <c r="EK59" t="b">
        <f>ISNA(MATCH(EJ59,EJ$1:EJ58,0))</f>
        <v>0</v>
      </c>
      <c r="EL59" t="e">
        <f t="shared" ca="1" si="507"/>
        <v>#N/A</v>
      </c>
      <c r="EM59" t="e">
        <f t="shared" ca="1" si="508"/>
        <v>#N/A</v>
      </c>
      <c r="EN59" t="b">
        <f t="shared" ca="1" si="509"/>
        <v>0</v>
      </c>
      <c r="EO59" t="str">
        <f t="shared" ca="1" si="510"/>
        <v>ÿ</v>
      </c>
      <c r="EP59">
        <f t="shared" ca="1" si="511"/>
        <v>1048576</v>
      </c>
      <c r="EQ59" t="e">
        <f t="shared" ca="1" si="512"/>
        <v>#N/A</v>
      </c>
      <c r="ER59" s="4" t="str">
        <f t="shared" ca="1" si="513"/>
        <v/>
      </c>
      <c r="ET59" s="6" t="str">
        <f>IF('Analyse Plan de Gamme'!$BQ59=0,N_D,'Analyse Plan de Gamme'!$BQ59)</f>
        <v xml:space="preserve"> ... </v>
      </c>
      <c r="EU59" t="b">
        <f>ISNA(MATCH(ET59,ET$1:ET58,0))</f>
        <v>0</v>
      </c>
      <c r="EV59" t="e">
        <f t="shared" ca="1" si="514"/>
        <v>#N/A</v>
      </c>
      <c r="EW59" t="e">
        <f t="shared" ca="1" si="515"/>
        <v>#N/A</v>
      </c>
      <c r="EX59" t="b">
        <f t="shared" ca="1" si="516"/>
        <v>0</v>
      </c>
      <c r="EY59" t="str">
        <f t="shared" ca="1" si="517"/>
        <v>ÿ</v>
      </c>
      <c r="EZ59">
        <f t="shared" ca="1" si="518"/>
        <v>1048576</v>
      </c>
      <c r="FA59" t="e">
        <f t="shared" ca="1" si="519"/>
        <v>#N/A</v>
      </c>
      <c r="FB59" s="4" t="str">
        <f t="shared" ca="1" si="520"/>
        <v/>
      </c>
      <c r="FD59" s="6" t="str">
        <f>IF('Analyse Plan de Gamme'!$BR59=0,N_D,'Analyse Plan de Gamme'!$BR59)</f>
        <v xml:space="preserve"> ... </v>
      </c>
      <c r="FE59" t="b">
        <f>ISNA(MATCH(FD59,FD$1:FD58,0))</f>
        <v>0</v>
      </c>
      <c r="FF59" t="e">
        <f t="shared" ca="1" si="521"/>
        <v>#N/A</v>
      </c>
      <c r="FG59" t="e">
        <f t="shared" ca="1" si="522"/>
        <v>#N/A</v>
      </c>
      <c r="FH59" t="b">
        <f t="shared" ca="1" si="523"/>
        <v>0</v>
      </c>
      <c r="FI59" t="str">
        <f t="shared" ca="1" si="524"/>
        <v>ÿ</v>
      </c>
      <c r="FJ59">
        <f t="shared" ca="1" si="525"/>
        <v>1048576</v>
      </c>
      <c r="FK59" t="e">
        <f t="shared" ca="1" si="526"/>
        <v>#N/A</v>
      </c>
      <c r="FL59" s="4" t="str">
        <f t="shared" ca="1" si="527"/>
        <v/>
      </c>
      <c r="FN59" s="6" t="str">
        <f>IF('Analyse Plan de Gamme'!$BT59=0,N_D,'Analyse Plan de Gamme'!$BT59)</f>
        <v xml:space="preserve"> ... </v>
      </c>
      <c r="FO59" t="b">
        <f>ISNA(MATCH(FN59,FN$1:FN58,0))</f>
        <v>0</v>
      </c>
      <c r="FP59" t="e">
        <f t="shared" ca="1" si="528"/>
        <v>#N/A</v>
      </c>
      <c r="FQ59" t="e">
        <f t="shared" ca="1" si="529"/>
        <v>#N/A</v>
      </c>
      <c r="FR59" t="b">
        <f t="shared" ca="1" si="530"/>
        <v>0</v>
      </c>
      <c r="FS59" t="str">
        <f t="shared" ca="1" si="531"/>
        <v>ÿ</v>
      </c>
      <c r="FT59">
        <f t="shared" ca="1" si="532"/>
        <v>1048576</v>
      </c>
      <c r="FU59" t="e">
        <f t="shared" ca="1" si="533"/>
        <v>#N/A</v>
      </c>
      <c r="FV59" s="4" t="str">
        <f t="shared" ca="1" si="534"/>
        <v/>
      </c>
      <c r="FX59" s="6" t="str">
        <f>IF('Analyse Plan de Gamme'!$BU59=0,N_D,'Analyse Plan de Gamme'!$BU59)</f>
        <v xml:space="preserve"> ... </v>
      </c>
      <c r="FY59" t="b">
        <f>ISNA(MATCH(FX59,FX$1:FX58,0))</f>
        <v>0</v>
      </c>
      <c r="FZ59" t="e">
        <f t="shared" ca="1" si="535"/>
        <v>#N/A</v>
      </c>
      <c r="GA59" t="e">
        <f t="shared" ca="1" si="536"/>
        <v>#N/A</v>
      </c>
      <c r="GB59" t="b">
        <f t="shared" ca="1" si="537"/>
        <v>0</v>
      </c>
      <c r="GC59" t="str">
        <f t="shared" ca="1" si="538"/>
        <v>ÿ</v>
      </c>
      <c r="GD59">
        <f t="shared" ca="1" si="539"/>
        <v>1048576</v>
      </c>
      <c r="GE59" t="e">
        <f t="shared" ca="1" si="540"/>
        <v>#N/A</v>
      </c>
      <c r="GF59" s="4" t="str">
        <f t="shared" ca="1" si="541"/>
        <v/>
      </c>
      <c r="GH59" s="6" t="str">
        <f>IF('Analyse Plan de Gamme'!$BW59=0,N_D,'Analyse Plan de Gamme'!$BW59)</f>
        <v xml:space="preserve"> ... </v>
      </c>
      <c r="GI59" t="b">
        <f>ISNA(MATCH(GH59,GH$1:GH58,0))</f>
        <v>0</v>
      </c>
      <c r="GJ59" t="e">
        <f t="shared" ca="1" si="542"/>
        <v>#N/A</v>
      </c>
      <c r="GK59" t="e">
        <f t="shared" ca="1" si="543"/>
        <v>#N/A</v>
      </c>
      <c r="GL59" t="b">
        <f t="shared" ca="1" si="544"/>
        <v>0</v>
      </c>
      <c r="GM59" t="str">
        <f t="shared" ca="1" si="545"/>
        <v>ÿ</v>
      </c>
      <c r="GN59">
        <f t="shared" ca="1" si="546"/>
        <v>1048576</v>
      </c>
      <c r="GO59" t="e">
        <f t="shared" ca="1" si="547"/>
        <v>#N/A</v>
      </c>
      <c r="GP59" s="4" t="str">
        <f t="shared" ca="1" si="548"/>
        <v/>
      </c>
      <c r="GR59" s="6" t="str">
        <f>IF('Analyse Plan de Gamme'!$BX59=0,N_D,'Analyse Plan de Gamme'!$BX59)</f>
        <v xml:space="preserve"> ... </v>
      </c>
      <c r="GS59" t="b">
        <f>ISNA(MATCH(GR59,GR$1:GR58,0))</f>
        <v>0</v>
      </c>
      <c r="GT59" t="e">
        <f t="shared" ca="1" si="549"/>
        <v>#N/A</v>
      </c>
      <c r="GU59" t="e">
        <f t="shared" ca="1" si="550"/>
        <v>#N/A</v>
      </c>
      <c r="GV59" t="b">
        <f t="shared" ca="1" si="551"/>
        <v>0</v>
      </c>
      <c r="GW59" t="str">
        <f t="shared" ca="1" si="552"/>
        <v>ÿ</v>
      </c>
      <c r="GX59">
        <f t="shared" ca="1" si="553"/>
        <v>1048576</v>
      </c>
      <c r="GY59" t="e">
        <f t="shared" ca="1" si="554"/>
        <v>#N/A</v>
      </c>
      <c r="GZ59" s="4" t="str">
        <f t="shared" ca="1" si="555"/>
        <v/>
      </c>
      <c r="HG59" s="44">
        <f>'Analyse Plan de Gamme'!$K59</f>
        <v>0</v>
      </c>
      <c r="HH59" s="44">
        <f>'Analyse Plan de Gamme'!$L59</f>
        <v>0</v>
      </c>
      <c r="HI59" s="50">
        <f t="shared" si="395"/>
        <v>2.4499999999999993</v>
      </c>
      <c r="HK59" t="b">
        <f>ABS('Analyse Plan de Gamme'!$C59)&gt;1</f>
        <v>0</v>
      </c>
      <c r="HL59" s="43">
        <f t="shared" ca="1" si="192"/>
        <v>5.8999999999999999E-3</v>
      </c>
      <c r="HM59" t="b">
        <f ca="1">AND(ISNA(MATCH(HL59,HL$1:HL58,0)),HL59&gt;1,$HK59)</f>
        <v>0</v>
      </c>
      <c r="HN59" t="e">
        <f t="shared" ca="1" si="556"/>
        <v>#N/A</v>
      </c>
      <c r="HO59" t="e">
        <f t="shared" ca="1" si="557"/>
        <v>#N/A</v>
      </c>
      <c r="HP59" t="b">
        <f t="shared" ca="1" si="558"/>
        <v>0</v>
      </c>
      <c r="HQ59" t="str">
        <f t="shared" ca="1" si="559"/>
        <v>ÿ</v>
      </c>
      <c r="HR59">
        <f t="shared" ca="1" si="560"/>
        <v>1048576</v>
      </c>
      <c r="HS59" t="e">
        <f t="shared" ca="1" si="561"/>
        <v>#N/A</v>
      </c>
      <c r="HT59" s="4" t="str">
        <f t="shared" ca="1" si="562"/>
        <v/>
      </c>
      <c r="HU59">
        <f ca="1">SUM($HT$10:$HT59)</f>
        <v>3926000.0154999997</v>
      </c>
      <c r="HV59" s="45">
        <f t="shared" ca="1" si="196"/>
        <v>1</v>
      </c>
      <c r="HW59" t="b">
        <f t="shared" ca="1" si="396"/>
        <v>0</v>
      </c>
      <c r="HX59" t="b">
        <f t="shared" ca="1" si="197"/>
        <v>0</v>
      </c>
      <c r="ID59" s="60" t="b">
        <f>IF($HK59,'Analyse Plan de Gamme'!$K59)</f>
        <v>0</v>
      </c>
      <c r="IE59" t="b">
        <f>IF($HK59,'Analyse Plan de Gamme'!$L59)</f>
        <v>0</v>
      </c>
      <c r="IF59" s="52" t="b">
        <f t="shared" si="563"/>
        <v>0</v>
      </c>
      <c r="IG59" t="b">
        <f>ISNA(MATCH(IF59,IF$1:IF58,0))</f>
        <v>0</v>
      </c>
      <c r="IH59" t="e">
        <f t="shared" ca="1" si="564"/>
        <v>#N/A</v>
      </c>
      <c r="II59" t="e">
        <f t="shared" ca="1" si="565"/>
        <v>#N/A</v>
      </c>
      <c r="IJ59" t="b">
        <f t="shared" ca="1" si="566"/>
        <v>0</v>
      </c>
      <c r="IK59" t="str">
        <f t="shared" ca="1" si="567"/>
        <v>ÿ</v>
      </c>
      <c r="IL59">
        <f t="shared" ca="1" si="568"/>
        <v>0</v>
      </c>
      <c r="IM59">
        <f t="shared" ca="1" si="569"/>
        <v>0</v>
      </c>
      <c r="IN59" s="54">
        <f t="shared" ca="1" si="570"/>
        <v>5.8999999999999999E-3</v>
      </c>
      <c r="IO59">
        <f t="shared" ca="1" si="571"/>
        <v>1048576</v>
      </c>
      <c r="IP59" t="e">
        <f t="shared" ca="1" si="572"/>
        <v>#N/A</v>
      </c>
      <c r="IQ59" t="str">
        <f t="shared" ca="1" si="573"/>
        <v/>
      </c>
      <c r="IR59" t="str">
        <f t="shared" ca="1" si="574"/>
        <v/>
      </c>
      <c r="IZ59" s="52" t="b">
        <f t="shared" si="575"/>
        <v>0</v>
      </c>
      <c r="JA59" t="b">
        <f>ISNA(MATCH(IZ59,IZ$1:IZ58,0))</f>
        <v>0</v>
      </c>
      <c r="JB59" t="e">
        <f t="shared" ca="1" si="576"/>
        <v>#N/A</v>
      </c>
      <c r="JC59" t="e">
        <f t="shared" ca="1" si="577"/>
        <v>#N/A</v>
      </c>
      <c r="JD59" t="b">
        <f t="shared" ca="1" si="578"/>
        <v>0</v>
      </c>
      <c r="JE59" t="str">
        <f t="shared" ca="1" si="579"/>
        <v>ÿ</v>
      </c>
      <c r="JF59">
        <f t="shared" ca="1" si="580"/>
        <v>0</v>
      </c>
      <c r="JG59">
        <f t="shared" ca="1" si="581"/>
        <v>0</v>
      </c>
      <c r="JH59" s="54">
        <f t="shared" ca="1" si="582"/>
        <v>5.8999999999999999E-3</v>
      </c>
      <c r="JI59">
        <f t="shared" ca="1" si="583"/>
        <v>1048576</v>
      </c>
      <c r="JJ59" t="e">
        <f t="shared" ca="1" si="584"/>
        <v>#N/A</v>
      </c>
      <c r="JK59" t="str">
        <f t="shared" ca="1" si="585"/>
        <v/>
      </c>
      <c r="JL59" t="str">
        <f t="shared" ca="1" si="586"/>
        <v/>
      </c>
      <c r="JT59" s="52" t="b">
        <f t="shared" si="587"/>
        <v>0</v>
      </c>
      <c r="JU59" t="b">
        <f>ISNA(MATCH(JT59,JT$1:JT58,0))</f>
        <v>0</v>
      </c>
      <c r="JV59" t="e">
        <f t="shared" ca="1" si="588"/>
        <v>#N/A</v>
      </c>
      <c r="JW59" t="e">
        <f t="shared" ca="1" si="589"/>
        <v>#N/A</v>
      </c>
      <c r="JX59" t="b">
        <f t="shared" ca="1" si="590"/>
        <v>0</v>
      </c>
      <c r="JY59" t="str">
        <f t="shared" ca="1" si="591"/>
        <v>ÿ</v>
      </c>
      <c r="JZ59">
        <f t="shared" ca="1" si="592"/>
        <v>0</v>
      </c>
      <c r="KA59">
        <f t="shared" ca="1" si="593"/>
        <v>0</v>
      </c>
      <c r="KB59" s="54">
        <f t="shared" ca="1" si="594"/>
        <v>5.8999999999999999E-3</v>
      </c>
      <c r="KC59">
        <f t="shared" ca="1" si="595"/>
        <v>1048576</v>
      </c>
      <c r="KD59" t="e">
        <f t="shared" ca="1" si="596"/>
        <v>#N/A</v>
      </c>
      <c r="KE59" t="str">
        <f t="shared" ca="1" si="597"/>
        <v/>
      </c>
      <c r="KF59" t="str">
        <f t="shared" ca="1" si="598"/>
        <v/>
      </c>
      <c r="KN59" s="52" t="b">
        <f t="shared" si="599"/>
        <v>0</v>
      </c>
      <c r="KO59" t="b">
        <f>ISNA(MATCH(KN59,KN$1:KN58,0))</f>
        <v>0</v>
      </c>
      <c r="KP59" t="e">
        <f t="shared" ca="1" si="600"/>
        <v>#N/A</v>
      </c>
      <c r="KQ59" t="e">
        <f t="shared" ca="1" si="601"/>
        <v>#N/A</v>
      </c>
      <c r="KR59" t="b">
        <f t="shared" ca="1" si="602"/>
        <v>0</v>
      </c>
      <c r="KS59" t="str">
        <f t="shared" ca="1" si="603"/>
        <v>ÿ</v>
      </c>
      <c r="KT59">
        <f t="shared" ca="1" si="604"/>
        <v>0</v>
      </c>
      <c r="KU59">
        <f t="shared" ca="1" si="605"/>
        <v>0</v>
      </c>
      <c r="KV59" s="54">
        <f t="shared" ca="1" si="606"/>
        <v>5.8999999999999999E-3</v>
      </c>
      <c r="KW59">
        <f t="shared" ca="1" si="607"/>
        <v>1048576</v>
      </c>
      <c r="KX59" t="e">
        <f t="shared" ca="1" si="608"/>
        <v>#N/A</v>
      </c>
      <c r="KY59" t="str">
        <f t="shared" ca="1" si="609"/>
        <v/>
      </c>
      <c r="KZ59" t="str">
        <f t="shared" ca="1" si="610"/>
        <v/>
      </c>
      <c r="LH59" s="52" t="b">
        <f t="shared" si="219"/>
        <v>0</v>
      </c>
      <c r="LI59" t="b">
        <f>ISNA(MATCH(LH59,LH$1:LH58,0))</f>
        <v>0</v>
      </c>
      <c r="LJ59" t="e">
        <f t="shared" ca="1" si="220"/>
        <v>#N/A</v>
      </c>
      <c r="LK59" t="e">
        <f t="shared" ca="1" si="221"/>
        <v>#N/A</v>
      </c>
      <c r="LL59" t="b">
        <f t="shared" ca="1" si="222"/>
        <v>0</v>
      </c>
      <c r="LM59" t="str">
        <f t="shared" ca="1" si="223"/>
        <v>ÿ</v>
      </c>
      <c r="LN59">
        <f t="shared" ca="1" si="224"/>
        <v>0</v>
      </c>
      <c r="LO59">
        <f t="shared" ca="1" si="225"/>
        <v>0</v>
      </c>
      <c r="LP59" s="54">
        <f t="shared" ca="1" si="226"/>
        <v>5.8999999999999999E-3</v>
      </c>
      <c r="LQ59">
        <f t="shared" ca="1" si="227"/>
        <v>1048576</v>
      </c>
      <c r="LR59" t="e">
        <f t="shared" ca="1" si="228"/>
        <v>#N/A</v>
      </c>
      <c r="LS59" t="str">
        <f t="shared" ca="1" si="611"/>
        <v/>
      </c>
      <c r="LT59" t="str">
        <f t="shared" ca="1" si="230"/>
        <v/>
      </c>
      <c r="MB59" s="52" t="b">
        <f t="shared" si="627"/>
        <v>0</v>
      </c>
      <c r="MC59" t="b">
        <f>ISNA(MATCH(MB59,MB$1:MB58,0))</f>
        <v>0</v>
      </c>
      <c r="MD59" t="e">
        <f t="shared" ca="1" si="231"/>
        <v>#N/A</v>
      </c>
      <c r="ME59" t="e">
        <f t="shared" ca="1" si="232"/>
        <v>#N/A</v>
      </c>
      <c r="MF59" t="b">
        <f t="shared" ca="1" si="233"/>
        <v>0</v>
      </c>
      <c r="MG59" t="str">
        <f t="shared" ca="1" si="234"/>
        <v>ÿ</v>
      </c>
      <c r="MH59">
        <f t="shared" ca="1" si="235"/>
        <v>0</v>
      </c>
      <c r="MI59">
        <f t="shared" ca="1" si="236"/>
        <v>0</v>
      </c>
      <c r="MJ59" s="54">
        <f t="shared" ca="1" si="237"/>
        <v>5.8999999999999999E-3</v>
      </c>
      <c r="MK59">
        <f t="shared" ca="1" si="238"/>
        <v>1048576</v>
      </c>
      <c r="ML59" t="e">
        <f t="shared" ca="1" si="239"/>
        <v>#N/A</v>
      </c>
      <c r="MM59" t="str">
        <f t="shared" ca="1" si="612"/>
        <v/>
      </c>
      <c r="MN59" t="str">
        <f t="shared" ca="1" si="241"/>
        <v/>
      </c>
      <c r="MV59" s="52" t="b">
        <f t="shared" si="628"/>
        <v>0</v>
      </c>
      <c r="MW59" t="b">
        <f>ISNA(MATCH(MV59,MV$1:MV58,0))</f>
        <v>0</v>
      </c>
      <c r="MX59" t="e">
        <f t="shared" ca="1" si="242"/>
        <v>#N/A</v>
      </c>
      <c r="MY59" t="e">
        <f t="shared" ca="1" si="243"/>
        <v>#N/A</v>
      </c>
      <c r="MZ59" t="b">
        <f t="shared" ca="1" si="244"/>
        <v>0</v>
      </c>
      <c r="NA59" t="str">
        <f t="shared" ca="1" si="245"/>
        <v>ÿ</v>
      </c>
      <c r="NB59">
        <f t="shared" ca="1" si="246"/>
        <v>0</v>
      </c>
      <c r="NC59">
        <f t="shared" ca="1" si="247"/>
        <v>0</v>
      </c>
      <c r="ND59" s="54">
        <f t="shared" ca="1" si="248"/>
        <v>5.8999999999999999E-3</v>
      </c>
      <c r="NE59">
        <f t="shared" ca="1" si="249"/>
        <v>1048576</v>
      </c>
      <c r="NF59" t="e">
        <f t="shared" ca="1" si="250"/>
        <v>#N/A</v>
      </c>
      <c r="NG59" t="str">
        <f t="shared" ca="1" si="613"/>
        <v/>
      </c>
      <c r="NH59" t="str">
        <f t="shared" ca="1" si="252"/>
        <v/>
      </c>
      <c r="NP59" s="52" t="b">
        <f t="shared" si="629"/>
        <v>0</v>
      </c>
      <c r="NQ59" t="b">
        <f>ISNA(MATCH(NP59,NP$1:NP58,0))</f>
        <v>0</v>
      </c>
      <c r="NR59" t="e">
        <f t="shared" ca="1" si="253"/>
        <v>#N/A</v>
      </c>
      <c r="NS59" t="e">
        <f t="shared" ca="1" si="254"/>
        <v>#N/A</v>
      </c>
      <c r="NT59" t="b">
        <f t="shared" ca="1" si="255"/>
        <v>0</v>
      </c>
      <c r="NU59" t="str">
        <f t="shared" ca="1" si="256"/>
        <v>ÿ</v>
      </c>
      <c r="NV59">
        <f t="shared" ca="1" si="257"/>
        <v>0</v>
      </c>
      <c r="NW59">
        <f t="shared" ca="1" si="258"/>
        <v>0</v>
      </c>
      <c r="NX59" s="54">
        <f t="shared" ca="1" si="259"/>
        <v>5.8999999999999999E-3</v>
      </c>
      <c r="NY59">
        <f t="shared" ca="1" si="260"/>
        <v>1048576</v>
      </c>
      <c r="NZ59" t="e">
        <f t="shared" ca="1" si="261"/>
        <v>#N/A</v>
      </c>
      <c r="OA59" t="str">
        <f t="shared" ca="1" si="614"/>
        <v/>
      </c>
      <c r="OB59" t="str">
        <f t="shared" ca="1" si="263"/>
        <v/>
      </c>
      <c r="OJ59" s="52" t="b">
        <f t="shared" si="630"/>
        <v>0</v>
      </c>
      <c r="OK59" t="b">
        <f>ISNA(MATCH(OJ59,OJ$1:OJ58,0))</f>
        <v>0</v>
      </c>
      <c r="OL59" t="e">
        <f t="shared" ca="1" si="264"/>
        <v>#N/A</v>
      </c>
      <c r="OM59" t="e">
        <f t="shared" ca="1" si="265"/>
        <v>#N/A</v>
      </c>
      <c r="ON59" t="b">
        <f t="shared" ca="1" si="266"/>
        <v>0</v>
      </c>
      <c r="OO59" t="str">
        <f t="shared" ca="1" si="267"/>
        <v>ÿ</v>
      </c>
      <c r="OP59">
        <f t="shared" ca="1" si="268"/>
        <v>0</v>
      </c>
      <c r="OQ59">
        <f t="shared" ca="1" si="269"/>
        <v>0</v>
      </c>
      <c r="OR59" s="54">
        <f t="shared" ca="1" si="270"/>
        <v>5.8999999999999999E-3</v>
      </c>
      <c r="OS59">
        <f t="shared" ca="1" si="271"/>
        <v>1048576</v>
      </c>
      <c r="OT59" t="e">
        <f t="shared" ca="1" si="272"/>
        <v>#N/A</v>
      </c>
      <c r="OU59" t="str">
        <f t="shared" ca="1" si="615"/>
        <v/>
      </c>
      <c r="OV59" t="str">
        <f t="shared" ca="1" si="274"/>
        <v/>
      </c>
      <c r="PD59" s="52" t="b">
        <f t="shared" si="631"/>
        <v>0</v>
      </c>
      <c r="PE59" t="b">
        <f>ISNA(MATCH(PD59,PD$1:PD58,0))</f>
        <v>0</v>
      </c>
      <c r="PF59" t="e">
        <f t="shared" ca="1" si="275"/>
        <v>#N/A</v>
      </c>
      <c r="PG59" t="e">
        <f t="shared" ca="1" si="276"/>
        <v>#N/A</v>
      </c>
      <c r="PH59" t="b">
        <f t="shared" ca="1" si="277"/>
        <v>0</v>
      </c>
      <c r="PI59" t="str">
        <f t="shared" ca="1" si="278"/>
        <v>ÿ</v>
      </c>
      <c r="PJ59">
        <f t="shared" ca="1" si="279"/>
        <v>0</v>
      </c>
      <c r="PK59">
        <f t="shared" ca="1" si="280"/>
        <v>0</v>
      </c>
      <c r="PL59" s="54">
        <f t="shared" ca="1" si="281"/>
        <v>5.8999999999999999E-3</v>
      </c>
      <c r="PM59">
        <f t="shared" ca="1" si="282"/>
        <v>1048576</v>
      </c>
      <c r="PN59" t="e">
        <f t="shared" ca="1" si="283"/>
        <v>#N/A</v>
      </c>
      <c r="PO59" t="str">
        <f t="shared" ca="1" si="616"/>
        <v/>
      </c>
      <c r="PP59" t="str">
        <f t="shared" ca="1" si="285"/>
        <v/>
      </c>
      <c r="PX59" s="52" t="b">
        <f t="shared" si="632"/>
        <v>0</v>
      </c>
      <c r="PY59" t="b">
        <f>ISNA(MATCH(PX59,PX$1:PX58,0))</f>
        <v>0</v>
      </c>
      <c r="PZ59" t="e">
        <f t="shared" ca="1" si="286"/>
        <v>#N/A</v>
      </c>
      <c r="QA59" t="e">
        <f t="shared" ca="1" si="287"/>
        <v>#N/A</v>
      </c>
      <c r="QB59" t="b">
        <f t="shared" ca="1" si="288"/>
        <v>0</v>
      </c>
      <c r="QC59" t="str">
        <f t="shared" ca="1" si="289"/>
        <v>ÿ</v>
      </c>
      <c r="QD59">
        <f t="shared" ca="1" si="290"/>
        <v>0</v>
      </c>
      <c r="QE59">
        <f t="shared" ca="1" si="291"/>
        <v>0</v>
      </c>
      <c r="QF59" s="54">
        <f t="shared" ca="1" si="292"/>
        <v>5.8999999999999999E-3</v>
      </c>
      <c r="QG59">
        <f t="shared" ca="1" si="293"/>
        <v>1048576</v>
      </c>
      <c r="QH59" t="e">
        <f t="shared" ca="1" si="294"/>
        <v>#N/A</v>
      </c>
      <c r="QI59" t="str">
        <f t="shared" ca="1" si="617"/>
        <v/>
      </c>
      <c r="QJ59" t="str">
        <f t="shared" ca="1" si="296"/>
        <v/>
      </c>
      <c r="QR59" s="52" t="b">
        <f t="shared" si="633"/>
        <v>0</v>
      </c>
      <c r="QS59" t="b">
        <f>ISNA(MATCH(QR59,QR$1:QR58,0))</f>
        <v>0</v>
      </c>
      <c r="QT59" t="e">
        <f t="shared" ca="1" si="297"/>
        <v>#N/A</v>
      </c>
      <c r="QU59" t="e">
        <f t="shared" ca="1" si="298"/>
        <v>#N/A</v>
      </c>
      <c r="QV59" t="b">
        <f t="shared" ca="1" si="299"/>
        <v>0</v>
      </c>
      <c r="QW59" t="str">
        <f t="shared" ca="1" si="300"/>
        <v>ÿ</v>
      </c>
      <c r="QX59">
        <f t="shared" ca="1" si="301"/>
        <v>0</v>
      </c>
      <c r="QY59">
        <f t="shared" ca="1" si="302"/>
        <v>0</v>
      </c>
      <c r="QZ59" s="54">
        <f t="shared" ca="1" si="303"/>
        <v>5.8999999999999999E-3</v>
      </c>
      <c r="RA59">
        <f t="shared" ca="1" si="304"/>
        <v>1048576</v>
      </c>
      <c r="RB59" t="e">
        <f t="shared" ca="1" si="305"/>
        <v>#N/A</v>
      </c>
      <c r="RC59" t="str">
        <f t="shared" ca="1" si="618"/>
        <v/>
      </c>
      <c r="RD59" t="str">
        <f t="shared" ca="1" si="307"/>
        <v/>
      </c>
      <c r="RL59" s="52" t="b">
        <f t="shared" si="634"/>
        <v>0</v>
      </c>
      <c r="RM59" t="b">
        <f>ISNA(MATCH(RL59,RL$1:RL58,0))</f>
        <v>0</v>
      </c>
      <c r="RN59" t="e">
        <f t="shared" ca="1" si="308"/>
        <v>#N/A</v>
      </c>
      <c r="RO59" t="e">
        <f t="shared" ca="1" si="309"/>
        <v>#N/A</v>
      </c>
      <c r="RP59" t="b">
        <f t="shared" ca="1" si="310"/>
        <v>0</v>
      </c>
      <c r="RQ59" t="str">
        <f t="shared" ca="1" si="311"/>
        <v>ÿ</v>
      </c>
      <c r="RR59">
        <f t="shared" ca="1" si="312"/>
        <v>0</v>
      </c>
      <c r="RS59">
        <f t="shared" ca="1" si="313"/>
        <v>0</v>
      </c>
      <c r="RT59" s="54">
        <f t="shared" ca="1" si="314"/>
        <v>5.8999999999999999E-3</v>
      </c>
      <c r="RU59">
        <f t="shared" ca="1" si="315"/>
        <v>1048576</v>
      </c>
      <c r="RV59" t="e">
        <f t="shared" ca="1" si="316"/>
        <v>#N/A</v>
      </c>
      <c r="RW59" t="str">
        <f t="shared" ca="1" si="619"/>
        <v/>
      </c>
      <c r="RX59" t="str">
        <f t="shared" ca="1" si="318"/>
        <v/>
      </c>
      <c r="SF59" s="52" t="b">
        <f t="shared" si="635"/>
        <v>0</v>
      </c>
      <c r="SG59" t="b">
        <f>ISNA(MATCH(SF59,SF$1:SF58,0))</f>
        <v>0</v>
      </c>
      <c r="SH59" t="e">
        <f t="shared" ca="1" si="319"/>
        <v>#N/A</v>
      </c>
      <c r="SI59" t="e">
        <f t="shared" ca="1" si="320"/>
        <v>#N/A</v>
      </c>
      <c r="SJ59" t="b">
        <f t="shared" ca="1" si="321"/>
        <v>0</v>
      </c>
      <c r="SK59" t="str">
        <f t="shared" ca="1" si="322"/>
        <v>ÿ</v>
      </c>
      <c r="SL59">
        <f t="shared" ca="1" si="323"/>
        <v>0</v>
      </c>
      <c r="SM59">
        <f t="shared" ca="1" si="324"/>
        <v>0</v>
      </c>
      <c r="SN59" s="54">
        <f t="shared" ca="1" si="325"/>
        <v>5.8999999999999999E-3</v>
      </c>
      <c r="SO59">
        <f t="shared" ca="1" si="326"/>
        <v>1048576</v>
      </c>
      <c r="SP59" t="e">
        <f t="shared" ca="1" si="327"/>
        <v>#N/A</v>
      </c>
      <c r="SQ59" t="str">
        <f t="shared" ca="1" si="620"/>
        <v/>
      </c>
      <c r="SR59" t="str">
        <f t="shared" ca="1" si="329"/>
        <v/>
      </c>
      <c r="SZ59" s="52" t="b">
        <f t="shared" si="636"/>
        <v>0</v>
      </c>
      <c r="TA59" t="b">
        <f>ISNA(MATCH(SZ59,SZ$1:SZ58,0))</f>
        <v>0</v>
      </c>
      <c r="TB59" t="e">
        <f t="shared" ca="1" si="330"/>
        <v>#N/A</v>
      </c>
      <c r="TC59" t="e">
        <f t="shared" ca="1" si="331"/>
        <v>#N/A</v>
      </c>
      <c r="TD59" t="b">
        <f t="shared" ca="1" si="332"/>
        <v>0</v>
      </c>
      <c r="TE59" t="str">
        <f t="shared" ca="1" si="333"/>
        <v>ÿ</v>
      </c>
      <c r="TF59">
        <f t="shared" ca="1" si="334"/>
        <v>0</v>
      </c>
      <c r="TG59">
        <f t="shared" ca="1" si="335"/>
        <v>0</v>
      </c>
      <c r="TH59" s="54">
        <f t="shared" ca="1" si="336"/>
        <v>5.8999999999999999E-3</v>
      </c>
      <c r="TI59">
        <f t="shared" ca="1" si="337"/>
        <v>1048576</v>
      </c>
      <c r="TJ59" t="e">
        <f t="shared" ca="1" si="338"/>
        <v>#N/A</v>
      </c>
      <c r="TK59" t="str">
        <f t="shared" ca="1" si="621"/>
        <v/>
      </c>
      <c r="TL59" t="str">
        <f t="shared" ca="1" si="340"/>
        <v/>
      </c>
      <c r="TT59" s="52" t="b">
        <f t="shared" si="637"/>
        <v>0</v>
      </c>
      <c r="TU59" t="b">
        <f>ISNA(MATCH(TT59,TT$1:TT58,0))</f>
        <v>0</v>
      </c>
      <c r="TV59" t="e">
        <f t="shared" ca="1" si="341"/>
        <v>#N/A</v>
      </c>
      <c r="TW59" t="e">
        <f t="shared" ca="1" si="342"/>
        <v>#N/A</v>
      </c>
      <c r="TX59" t="b">
        <f t="shared" ca="1" si="343"/>
        <v>0</v>
      </c>
      <c r="TY59" t="str">
        <f t="shared" ca="1" si="344"/>
        <v>ÿ</v>
      </c>
      <c r="TZ59">
        <f t="shared" ca="1" si="345"/>
        <v>0</v>
      </c>
      <c r="UA59">
        <f t="shared" ca="1" si="346"/>
        <v>0</v>
      </c>
      <c r="UB59" s="54">
        <f t="shared" ca="1" si="347"/>
        <v>5.8999999999999999E-3</v>
      </c>
      <c r="UC59">
        <f t="shared" ca="1" si="348"/>
        <v>1048576</v>
      </c>
      <c r="UD59" t="e">
        <f t="shared" ca="1" si="349"/>
        <v>#N/A</v>
      </c>
      <c r="UE59" t="str">
        <f t="shared" ca="1" si="622"/>
        <v/>
      </c>
      <c r="UF59" t="str">
        <f t="shared" ca="1" si="351"/>
        <v/>
      </c>
      <c r="UN59" s="52" t="b">
        <f t="shared" si="638"/>
        <v>0</v>
      </c>
      <c r="UO59" t="b">
        <f>ISNA(MATCH(UN59,UN$1:UN58,0))</f>
        <v>0</v>
      </c>
      <c r="UP59" t="e">
        <f t="shared" ca="1" si="352"/>
        <v>#N/A</v>
      </c>
      <c r="UQ59" t="e">
        <f t="shared" ca="1" si="353"/>
        <v>#N/A</v>
      </c>
      <c r="UR59" t="b">
        <f t="shared" ca="1" si="354"/>
        <v>0</v>
      </c>
      <c r="US59" t="str">
        <f t="shared" ca="1" si="355"/>
        <v>ÿ</v>
      </c>
      <c r="UT59">
        <f t="shared" ca="1" si="356"/>
        <v>0</v>
      </c>
      <c r="UU59">
        <f t="shared" ca="1" si="357"/>
        <v>0</v>
      </c>
      <c r="UV59" s="54">
        <f t="shared" ca="1" si="358"/>
        <v>5.8999999999999999E-3</v>
      </c>
      <c r="UW59">
        <f t="shared" ca="1" si="359"/>
        <v>1048576</v>
      </c>
      <c r="UX59" t="e">
        <f t="shared" ca="1" si="360"/>
        <v>#N/A</v>
      </c>
      <c r="UY59" t="str">
        <f t="shared" ca="1" si="623"/>
        <v/>
      </c>
      <c r="UZ59" t="str">
        <f t="shared" ca="1" si="362"/>
        <v/>
      </c>
      <c r="VH59" s="52" t="b">
        <f t="shared" si="639"/>
        <v>0</v>
      </c>
      <c r="VI59" t="b">
        <f>ISNA(MATCH(VH59,VH$1:VH58,0))</f>
        <v>0</v>
      </c>
      <c r="VJ59" t="e">
        <f t="shared" ca="1" si="363"/>
        <v>#N/A</v>
      </c>
      <c r="VK59" t="e">
        <f t="shared" ca="1" si="364"/>
        <v>#N/A</v>
      </c>
      <c r="VL59" t="b">
        <f t="shared" ca="1" si="365"/>
        <v>0</v>
      </c>
      <c r="VM59" t="str">
        <f t="shared" ca="1" si="366"/>
        <v>ÿ</v>
      </c>
      <c r="VN59">
        <f t="shared" ca="1" si="367"/>
        <v>0</v>
      </c>
      <c r="VO59">
        <f t="shared" ca="1" si="368"/>
        <v>0</v>
      </c>
      <c r="VP59" s="54">
        <f t="shared" ca="1" si="369"/>
        <v>5.8999999999999999E-3</v>
      </c>
      <c r="VQ59">
        <f t="shared" ca="1" si="370"/>
        <v>1048576</v>
      </c>
      <c r="VR59" t="e">
        <f t="shared" ca="1" si="371"/>
        <v>#N/A</v>
      </c>
      <c r="VS59" t="str">
        <f t="shared" ca="1" si="624"/>
        <v/>
      </c>
      <c r="VT59" t="str">
        <f t="shared" ca="1" si="373"/>
        <v/>
      </c>
      <c r="WB59" s="52" t="b">
        <f t="shared" si="640"/>
        <v>0</v>
      </c>
      <c r="WC59" t="b">
        <f>ISNA(MATCH(WB59,WB$1:WB58,0))</f>
        <v>0</v>
      </c>
      <c r="WD59" t="e">
        <f t="shared" ca="1" si="374"/>
        <v>#N/A</v>
      </c>
      <c r="WE59" t="e">
        <f t="shared" ca="1" si="375"/>
        <v>#N/A</v>
      </c>
      <c r="WF59" t="b">
        <f t="shared" ca="1" si="376"/>
        <v>0</v>
      </c>
      <c r="WG59" t="str">
        <f t="shared" ca="1" si="377"/>
        <v>ÿ</v>
      </c>
      <c r="WH59">
        <f t="shared" ca="1" si="378"/>
        <v>0</v>
      </c>
      <c r="WI59">
        <f t="shared" ca="1" si="379"/>
        <v>0</v>
      </c>
      <c r="WJ59" s="54">
        <f t="shared" ca="1" si="380"/>
        <v>5.8999999999999999E-3</v>
      </c>
      <c r="WK59">
        <f t="shared" ca="1" si="381"/>
        <v>1048576</v>
      </c>
      <c r="WL59" t="e">
        <f t="shared" ca="1" si="382"/>
        <v>#N/A</v>
      </c>
      <c r="WM59" t="str">
        <f t="shared" ca="1" si="625"/>
        <v/>
      </c>
      <c r="WN59" t="str">
        <f t="shared" ca="1" si="384"/>
        <v/>
      </c>
      <c r="WV59" s="52" t="b">
        <f t="shared" si="641"/>
        <v>0</v>
      </c>
      <c r="WW59" t="b">
        <f>ISNA(MATCH(WV59,WV$1:WV58,0))</f>
        <v>0</v>
      </c>
      <c r="WX59" t="e">
        <f t="shared" ca="1" si="385"/>
        <v>#N/A</v>
      </c>
      <c r="WY59" t="e">
        <f t="shared" ca="1" si="386"/>
        <v>#N/A</v>
      </c>
      <c r="WZ59" t="b">
        <f t="shared" ca="1" si="387"/>
        <v>0</v>
      </c>
      <c r="XA59" t="str">
        <f t="shared" ca="1" si="388"/>
        <v>ÿ</v>
      </c>
      <c r="XB59">
        <f t="shared" ca="1" si="389"/>
        <v>0</v>
      </c>
      <c r="XC59">
        <f t="shared" ca="1" si="390"/>
        <v>0</v>
      </c>
      <c r="XD59" s="54">
        <f t="shared" ca="1" si="391"/>
        <v>5.8999999999999999E-3</v>
      </c>
      <c r="XE59">
        <f t="shared" ca="1" si="392"/>
        <v>1048576</v>
      </c>
      <c r="XF59" t="e">
        <f t="shared" ca="1" si="393"/>
        <v>#N/A</v>
      </c>
      <c r="XG59" t="str">
        <f t="shared" ca="1" si="626"/>
        <v/>
      </c>
      <c r="XH59" t="str">
        <f t="shared" ca="1" si="169"/>
        <v/>
      </c>
    </row>
    <row r="60" spans="1:632" x14ac:dyDescent="0.3">
      <c r="A60">
        <f t="shared" ca="1" si="170"/>
        <v>50</v>
      </c>
      <c r="J60" s="6" t="str">
        <f>IF('Analyse Plan de Gamme'!$N60=0,N_D,'Analyse Plan de Gamme'!$N60)</f>
        <v xml:space="preserve"> ... </v>
      </c>
      <c r="K60" t="b">
        <f>ISNA(MATCH(J60,J$1:J59,0))</f>
        <v>0</v>
      </c>
      <c r="L60" t="e">
        <f t="shared" ca="1" si="416"/>
        <v>#N/A</v>
      </c>
      <c r="M60" t="e">
        <f t="shared" ca="1" si="417"/>
        <v>#N/A</v>
      </c>
      <c r="N60" t="b">
        <f t="shared" ca="1" si="418"/>
        <v>0</v>
      </c>
      <c r="O60" t="str">
        <f t="shared" ca="1" si="419"/>
        <v>ÿ</v>
      </c>
      <c r="P60">
        <f t="shared" ca="1" si="420"/>
        <v>1048576</v>
      </c>
      <c r="Q60" t="e">
        <f t="shared" ca="1" si="421"/>
        <v>#N/A</v>
      </c>
      <c r="R60" s="4" t="str">
        <f t="shared" ca="1" si="422"/>
        <v/>
      </c>
      <c r="T60" s="6" t="str">
        <f>IF('Analyse Plan de Gamme'!$P60=0,N_D,'Analyse Plan de Gamme'!$P60)</f>
        <v xml:space="preserve"> ... </v>
      </c>
      <c r="U60" t="b">
        <f>ISNA(MATCH(T60,T$1:T59,0))</f>
        <v>0</v>
      </c>
      <c r="V60" t="e">
        <f t="shared" ca="1" si="423"/>
        <v>#N/A</v>
      </c>
      <c r="W60" t="e">
        <f t="shared" ca="1" si="424"/>
        <v>#N/A</v>
      </c>
      <c r="X60" t="b">
        <f t="shared" ca="1" si="425"/>
        <v>0</v>
      </c>
      <c r="Y60" t="str">
        <f t="shared" ca="1" si="426"/>
        <v>ÿ</v>
      </c>
      <c r="Z60">
        <f t="shared" ca="1" si="427"/>
        <v>1048576</v>
      </c>
      <c r="AA60" t="e">
        <f t="shared" ca="1" si="428"/>
        <v>#N/A</v>
      </c>
      <c r="AB60" s="4" t="str">
        <f t="shared" ca="1" si="429"/>
        <v/>
      </c>
      <c r="AD60" s="6" t="str">
        <f>IF('Analyse Plan de Gamme'!$W60=0,N_D,'Analyse Plan de Gamme'!$W60)</f>
        <v xml:space="preserve"> ... </v>
      </c>
      <c r="AE60" t="b">
        <f>ISNA(MATCH(AD60,AD$1:AD59,0))</f>
        <v>0</v>
      </c>
      <c r="AF60" t="e">
        <f t="shared" ca="1" si="430"/>
        <v>#N/A</v>
      </c>
      <c r="AG60" t="e">
        <f t="shared" ca="1" si="431"/>
        <v>#N/A</v>
      </c>
      <c r="AH60" t="b">
        <f t="shared" ca="1" si="432"/>
        <v>0</v>
      </c>
      <c r="AI60" t="str">
        <f t="shared" ca="1" si="433"/>
        <v>ÿ</v>
      </c>
      <c r="AJ60">
        <f t="shared" ca="1" si="434"/>
        <v>1048576</v>
      </c>
      <c r="AK60" t="e">
        <f t="shared" ca="1" si="435"/>
        <v>#N/A</v>
      </c>
      <c r="AL60" s="4" t="str">
        <f t="shared" ca="1" si="436"/>
        <v/>
      </c>
      <c r="AN60" s="6" t="str">
        <f>IF('Analyse Plan de Gamme'!$AH60=0,N_D,'Analyse Plan de Gamme'!$AH60)</f>
        <v xml:space="preserve"> ... </v>
      </c>
      <c r="AO60" t="b">
        <f>ISNA(MATCH(AN60,AN$1:AN59,0))</f>
        <v>0</v>
      </c>
      <c r="AP60" t="e">
        <f t="shared" ca="1" si="437"/>
        <v>#N/A</v>
      </c>
      <c r="AQ60" t="e">
        <f t="shared" ca="1" si="438"/>
        <v>#N/A</v>
      </c>
      <c r="AR60" t="b">
        <f t="shared" ca="1" si="439"/>
        <v>0</v>
      </c>
      <c r="AS60" t="str">
        <f t="shared" ca="1" si="440"/>
        <v>ÿ</v>
      </c>
      <c r="AT60">
        <f t="shared" ca="1" si="441"/>
        <v>1048576</v>
      </c>
      <c r="AU60" t="e">
        <f t="shared" ca="1" si="442"/>
        <v>#N/A</v>
      </c>
      <c r="AV60" s="4" t="str">
        <f t="shared" ca="1" si="443"/>
        <v/>
      </c>
      <c r="AX60" s="6" t="str">
        <f>IF('Analyse Plan de Gamme'!$AT60=0,N_D,'Analyse Plan de Gamme'!$AT60)</f>
        <v xml:space="preserve"> ... </v>
      </c>
      <c r="AY60" t="b">
        <f>ISNA(MATCH(AX60,AX$1:AX59,0))</f>
        <v>0</v>
      </c>
      <c r="AZ60" t="e">
        <f t="shared" ca="1" si="444"/>
        <v>#N/A</v>
      </c>
      <c r="BA60" t="e">
        <f t="shared" ca="1" si="445"/>
        <v>#N/A</v>
      </c>
      <c r="BB60" t="b">
        <f t="shared" ca="1" si="446"/>
        <v>0</v>
      </c>
      <c r="BC60" t="str">
        <f t="shared" ca="1" si="447"/>
        <v>ÿ</v>
      </c>
      <c r="BD60">
        <f t="shared" ca="1" si="448"/>
        <v>1048576</v>
      </c>
      <c r="BE60" t="e">
        <f t="shared" ca="1" si="449"/>
        <v>#N/A</v>
      </c>
      <c r="BF60" s="4" t="str">
        <f t="shared" ca="1" si="450"/>
        <v/>
      </c>
      <c r="BH60" s="6" t="str">
        <f>IF('Analyse Plan de Gamme'!$BF60=0,N_D,'Analyse Plan de Gamme'!$BF60)</f>
        <v xml:space="preserve"> ... </v>
      </c>
      <c r="BI60" t="b">
        <f>ISNA(MATCH(BH60,BH$1:BH59,0))</f>
        <v>0</v>
      </c>
      <c r="BJ60" t="e">
        <f t="shared" ca="1" si="451"/>
        <v>#N/A</v>
      </c>
      <c r="BK60" t="e">
        <f t="shared" ca="1" si="452"/>
        <v>#N/A</v>
      </c>
      <c r="BL60" t="b">
        <f t="shared" ca="1" si="453"/>
        <v>0</v>
      </c>
      <c r="BM60" t="str">
        <f t="shared" ca="1" si="454"/>
        <v>ÿ</v>
      </c>
      <c r="BN60">
        <f t="shared" ca="1" si="455"/>
        <v>1048576</v>
      </c>
      <c r="BO60" t="e">
        <f t="shared" ca="1" si="456"/>
        <v>#N/A</v>
      </c>
      <c r="BP60" s="4" t="str">
        <f t="shared" ca="1" si="457"/>
        <v/>
      </c>
      <c r="BR60" s="6" t="str">
        <f>IF('Analyse Plan de Gamme'!$BG60=0,N_D,'Analyse Plan de Gamme'!$BG60)</f>
        <v xml:space="preserve"> ... </v>
      </c>
      <c r="BS60" t="b">
        <f>ISNA(MATCH(BR60,BR$1:BR59,0))</f>
        <v>0</v>
      </c>
      <c r="BT60" t="e">
        <f t="shared" ca="1" si="458"/>
        <v>#N/A</v>
      </c>
      <c r="BU60" t="e">
        <f t="shared" ca="1" si="459"/>
        <v>#N/A</v>
      </c>
      <c r="BV60" t="b">
        <f t="shared" ca="1" si="460"/>
        <v>0</v>
      </c>
      <c r="BW60" t="str">
        <f t="shared" ca="1" si="461"/>
        <v>ÿ</v>
      </c>
      <c r="BX60">
        <f t="shared" ca="1" si="462"/>
        <v>1048576</v>
      </c>
      <c r="BY60" t="e">
        <f t="shared" ca="1" si="463"/>
        <v>#N/A</v>
      </c>
      <c r="BZ60" s="4" t="str">
        <f t="shared" ca="1" si="464"/>
        <v/>
      </c>
      <c r="CB60" s="6" t="str">
        <f>IF('Analyse Plan de Gamme'!$BH60=0,N_D,'Analyse Plan de Gamme'!$BH60)</f>
        <v xml:space="preserve"> ... </v>
      </c>
      <c r="CC60" t="b">
        <f>ISNA(MATCH(CB60,CB$1:CB59,0))</f>
        <v>0</v>
      </c>
      <c r="CD60" t="e">
        <f t="shared" ca="1" si="465"/>
        <v>#N/A</v>
      </c>
      <c r="CE60" t="e">
        <f t="shared" ca="1" si="466"/>
        <v>#N/A</v>
      </c>
      <c r="CF60" t="b">
        <f t="shared" ca="1" si="467"/>
        <v>0</v>
      </c>
      <c r="CG60" t="str">
        <f t="shared" ca="1" si="468"/>
        <v>ÿ</v>
      </c>
      <c r="CH60">
        <f t="shared" ca="1" si="469"/>
        <v>1048576</v>
      </c>
      <c r="CI60" t="e">
        <f t="shared" ca="1" si="470"/>
        <v>#N/A</v>
      </c>
      <c r="CJ60" s="4" t="str">
        <f t="shared" ca="1" si="471"/>
        <v/>
      </c>
      <c r="CL60" s="6" t="str">
        <f>IF('Analyse Plan de Gamme'!$BJ60=0,N_D,'Analyse Plan de Gamme'!$BJ60)</f>
        <v xml:space="preserve"> ... </v>
      </c>
      <c r="CM60" t="b">
        <f>ISNA(MATCH(CL60,CL$1:CL59,0))</f>
        <v>0</v>
      </c>
      <c r="CN60" t="e">
        <f t="shared" ca="1" si="472"/>
        <v>#N/A</v>
      </c>
      <c r="CO60" t="e">
        <f t="shared" ca="1" si="473"/>
        <v>#N/A</v>
      </c>
      <c r="CP60" t="b">
        <f t="shared" ca="1" si="474"/>
        <v>0</v>
      </c>
      <c r="CQ60" t="str">
        <f t="shared" ca="1" si="475"/>
        <v>ÿ</v>
      </c>
      <c r="CR60">
        <f t="shared" ca="1" si="476"/>
        <v>1048576</v>
      </c>
      <c r="CS60" t="e">
        <f t="shared" ca="1" si="477"/>
        <v>#N/A</v>
      </c>
      <c r="CT60" s="4" t="str">
        <f t="shared" ca="1" si="478"/>
        <v/>
      </c>
      <c r="CV60" s="6" t="str">
        <f>IF('Analyse Plan de Gamme'!$BK60=0,N_D,'Analyse Plan de Gamme'!$BK60)</f>
        <v xml:space="preserve"> ... </v>
      </c>
      <c r="CW60" t="b">
        <f>ISNA(MATCH(CV60,CV$1:CV59,0))</f>
        <v>0</v>
      </c>
      <c r="CX60" t="e">
        <f t="shared" ca="1" si="479"/>
        <v>#N/A</v>
      </c>
      <c r="CY60" t="e">
        <f t="shared" ca="1" si="480"/>
        <v>#N/A</v>
      </c>
      <c r="CZ60" t="b">
        <f t="shared" ca="1" si="481"/>
        <v>0</v>
      </c>
      <c r="DA60" t="str">
        <f t="shared" ca="1" si="482"/>
        <v>ÿ</v>
      </c>
      <c r="DB60">
        <f t="shared" ca="1" si="483"/>
        <v>1048576</v>
      </c>
      <c r="DC60" t="e">
        <f t="shared" ca="1" si="484"/>
        <v>#N/A</v>
      </c>
      <c r="DD60" s="4" t="str">
        <f t="shared" ca="1" si="485"/>
        <v/>
      </c>
      <c r="DF60" s="6" t="str">
        <f>IF('Analyse Plan de Gamme'!$BL60=0,N_D,'Analyse Plan de Gamme'!$BL60)</f>
        <v xml:space="preserve"> ... </v>
      </c>
      <c r="DG60" t="b">
        <f>ISNA(MATCH(DF60,DF$1:DF59,0))</f>
        <v>0</v>
      </c>
      <c r="DH60" t="e">
        <f t="shared" ca="1" si="486"/>
        <v>#N/A</v>
      </c>
      <c r="DI60" t="e">
        <f t="shared" ca="1" si="487"/>
        <v>#N/A</v>
      </c>
      <c r="DJ60" t="b">
        <f t="shared" ca="1" si="488"/>
        <v>0</v>
      </c>
      <c r="DK60" t="str">
        <f t="shared" ca="1" si="489"/>
        <v>ÿ</v>
      </c>
      <c r="DL60">
        <f t="shared" ca="1" si="490"/>
        <v>1048576</v>
      </c>
      <c r="DM60" t="e">
        <f t="shared" ca="1" si="491"/>
        <v>#N/A</v>
      </c>
      <c r="DN60" s="4" t="str">
        <f t="shared" ca="1" si="492"/>
        <v/>
      </c>
      <c r="DP60" s="43">
        <f>'Analyse Plan de Gamme'!$BM60</f>
        <v>0</v>
      </c>
      <c r="DQ60" t="b">
        <f>ISNA(MATCH(DP60,DP$1:DP59,0))</f>
        <v>0</v>
      </c>
      <c r="DR60" t="e">
        <f t="shared" ca="1" si="493"/>
        <v>#N/A</v>
      </c>
      <c r="DS60" t="e">
        <f t="shared" ca="1" si="494"/>
        <v>#N/A</v>
      </c>
      <c r="DT60" t="b">
        <f t="shared" ca="1" si="495"/>
        <v>0</v>
      </c>
      <c r="DU60" t="str">
        <f t="shared" ca="1" si="496"/>
        <v>ÿ</v>
      </c>
      <c r="DV60">
        <f t="shared" ca="1" si="497"/>
        <v>1048576</v>
      </c>
      <c r="DW60" t="e">
        <f t="shared" ca="1" si="498"/>
        <v>#N/A</v>
      </c>
      <c r="DX60" s="4" t="str">
        <f t="shared" ca="1" si="499"/>
        <v/>
      </c>
      <c r="DZ60" s="6" t="str">
        <f>IF('Analyse Plan de Gamme'!$BO60=0,N_D,'Analyse Plan de Gamme'!$BO60)</f>
        <v xml:space="preserve"> ... </v>
      </c>
      <c r="EA60" t="b">
        <f>ISNA(MATCH(DZ60,DZ$1:DZ59,0))</f>
        <v>0</v>
      </c>
      <c r="EB60" t="e">
        <f t="shared" ca="1" si="500"/>
        <v>#N/A</v>
      </c>
      <c r="EC60" t="e">
        <f t="shared" ca="1" si="501"/>
        <v>#N/A</v>
      </c>
      <c r="ED60" t="b">
        <f t="shared" ca="1" si="502"/>
        <v>0</v>
      </c>
      <c r="EE60" t="str">
        <f t="shared" ca="1" si="503"/>
        <v>ÿ</v>
      </c>
      <c r="EF60">
        <f t="shared" ca="1" si="504"/>
        <v>1048576</v>
      </c>
      <c r="EG60" t="e">
        <f t="shared" ca="1" si="505"/>
        <v>#N/A</v>
      </c>
      <c r="EH60" s="4" t="str">
        <f t="shared" ca="1" si="506"/>
        <v/>
      </c>
      <c r="EJ60" s="6" t="str">
        <f>IF('Analyse Plan de Gamme'!$BP60=0,N_D,'Analyse Plan de Gamme'!$BP60)</f>
        <v xml:space="preserve"> ... </v>
      </c>
      <c r="EK60" t="b">
        <f>ISNA(MATCH(EJ60,EJ$1:EJ59,0))</f>
        <v>0</v>
      </c>
      <c r="EL60" t="e">
        <f t="shared" ca="1" si="507"/>
        <v>#N/A</v>
      </c>
      <c r="EM60" t="e">
        <f t="shared" ca="1" si="508"/>
        <v>#N/A</v>
      </c>
      <c r="EN60" t="b">
        <f t="shared" ca="1" si="509"/>
        <v>0</v>
      </c>
      <c r="EO60" t="str">
        <f t="shared" ca="1" si="510"/>
        <v>ÿ</v>
      </c>
      <c r="EP60">
        <f t="shared" ca="1" si="511"/>
        <v>1048576</v>
      </c>
      <c r="EQ60" t="e">
        <f t="shared" ca="1" si="512"/>
        <v>#N/A</v>
      </c>
      <c r="ER60" s="4" t="str">
        <f t="shared" ca="1" si="513"/>
        <v/>
      </c>
      <c r="ET60" s="6" t="str">
        <f>IF('Analyse Plan de Gamme'!$BQ60=0,N_D,'Analyse Plan de Gamme'!$BQ60)</f>
        <v xml:space="preserve"> ... </v>
      </c>
      <c r="EU60" t="b">
        <f>ISNA(MATCH(ET60,ET$1:ET59,0))</f>
        <v>0</v>
      </c>
      <c r="EV60" t="e">
        <f t="shared" ca="1" si="514"/>
        <v>#N/A</v>
      </c>
      <c r="EW60" t="e">
        <f t="shared" ca="1" si="515"/>
        <v>#N/A</v>
      </c>
      <c r="EX60" t="b">
        <f t="shared" ca="1" si="516"/>
        <v>0</v>
      </c>
      <c r="EY60" t="str">
        <f t="shared" ca="1" si="517"/>
        <v>ÿ</v>
      </c>
      <c r="EZ60">
        <f t="shared" ca="1" si="518"/>
        <v>1048576</v>
      </c>
      <c r="FA60" t="e">
        <f t="shared" ca="1" si="519"/>
        <v>#N/A</v>
      </c>
      <c r="FB60" s="4" t="str">
        <f t="shared" ca="1" si="520"/>
        <v/>
      </c>
      <c r="FD60" s="6" t="str">
        <f>IF('Analyse Plan de Gamme'!$BR60=0,N_D,'Analyse Plan de Gamme'!$BR60)</f>
        <v xml:space="preserve"> ... </v>
      </c>
      <c r="FE60" t="b">
        <f>ISNA(MATCH(FD60,FD$1:FD59,0))</f>
        <v>0</v>
      </c>
      <c r="FF60" t="e">
        <f t="shared" ca="1" si="521"/>
        <v>#N/A</v>
      </c>
      <c r="FG60" t="e">
        <f t="shared" ca="1" si="522"/>
        <v>#N/A</v>
      </c>
      <c r="FH60" t="b">
        <f t="shared" ca="1" si="523"/>
        <v>0</v>
      </c>
      <c r="FI60" t="str">
        <f t="shared" ca="1" si="524"/>
        <v>ÿ</v>
      </c>
      <c r="FJ60">
        <f t="shared" ca="1" si="525"/>
        <v>1048576</v>
      </c>
      <c r="FK60" t="e">
        <f t="shared" ca="1" si="526"/>
        <v>#N/A</v>
      </c>
      <c r="FL60" s="4" t="str">
        <f t="shared" ca="1" si="527"/>
        <v/>
      </c>
      <c r="FN60" s="6" t="str">
        <f>IF('Analyse Plan de Gamme'!$BT60=0,N_D,'Analyse Plan de Gamme'!$BT60)</f>
        <v xml:space="preserve"> ... </v>
      </c>
      <c r="FO60" t="b">
        <f>ISNA(MATCH(FN60,FN$1:FN59,0))</f>
        <v>0</v>
      </c>
      <c r="FP60" t="e">
        <f t="shared" ca="1" si="528"/>
        <v>#N/A</v>
      </c>
      <c r="FQ60" t="e">
        <f t="shared" ca="1" si="529"/>
        <v>#N/A</v>
      </c>
      <c r="FR60" t="b">
        <f t="shared" ca="1" si="530"/>
        <v>0</v>
      </c>
      <c r="FS60" t="str">
        <f t="shared" ca="1" si="531"/>
        <v>ÿ</v>
      </c>
      <c r="FT60">
        <f t="shared" ca="1" si="532"/>
        <v>1048576</v>
      </c>
      <c r="FU60" t="e">
        <f t="shared" ca="1" si="533"/>
        <v>#N/A</v>
      </c>
      <c r="FV60" s="4" t="str">
        <f t="shared" ca="1" si="534"/>
        <v/>
      </c>
      <c r="FX60" s="6" t="str">
        <f>IF('Analyse Plan de Gamme'!$BU60=0,N_D,'Analyse Plan de Gamme'!$BU60)</f>
        <v xml:space="preserve"> ... </v>
      </c>
      <c r="FY60" t="b">
        <f>ISNA(MATCH(FX60,FX$1:FX59,0))</f>
        <v>0</v>
      </c>
      <c r="FZ60" t="e">
        <f t="shared" ca="1" si="535"/>
        <v>#N/A</v>
      </c>
      <c r="GA60" t="e">
        <f t="shared" ca="1" si="536"/>
        <v>#N/A</v>
      </c>
      <c r="GB60" t="b">
        <f t="shared" ca="1" si="537"/>
        <v>0</v>
      </c>
      <c r="GC60" t="str">
        <f t="shared" ca="1" si="538"/>
        <v>ÿ</v>
      </c>
      <c r="GD60">
        <f t="shared" ca="1" si="539"/>
        <v>1048576</v>
      </c>
      <c r="GE60" t="e">
        <f t="shared" ca="1" si="540"/>
        <v>#N/A</v>
      </c>
      <c r="GF60" s="4" t="str">
        <f t="shared" ca="1" si="541"/>
        <v/>
      </c>
      <c r="GH60" s="6" t="str">
        <f>IF('Analyse Plan de Gamme'!$BW60=0,N_D,'Analyse Plan de Gamme'!$BW60)</f>
        <v xml:space="preserve"> ... </v>
      </c>
      <c r="GI60" t="b">
        <f>ISNA(MATCH(GH60,GH$1:GH59,0))</f>
        <v>0</v>
      </c>
      <c r="GJ60" t="e">
        <f t="shared" ca="1" si="542"/>
        <v>#N/A</v>
      </c>
      <c r="GK60" t="e">
        <f t="shared" ca="1" si="543"/>
        <v>#N/A</v>
      </c>
      <c r="GL60" t="b">
        <f t="shared" ca="1" si="544"/>
        <v>0</v>
      </c>
      <c r="GM60" t="str">
        <f t="shared" ca="1" si="545"/>
        <v>ÿ</v>
      </c>
      <c r="GN60">
        <f t="shared" ca="1" si="546"/>
        <v>1048576</v>
      </c>
      <c r="GO60" t="e">
        <f t="shared" ca="1" si="547"/>
        <v>#N/A</v>
      </c>
      <c r="GP60" s="4" t="str">
        <f t="shared" ca="1" si="548"/>
        <v/>
      </c>
      <c r="GR60" s="6" t="str">
        <f>IF('Analyse Plan de Gamme'!$BX60=0,N_D,'Analyse Plan de Gamme'!$BX60)</f>
        <v xml:space="preserve"> ... </v>
      </c>
      <c r="GS60" t="b">
        <f>ISNA(MATCH(GR60,GR$1:GR59,0))</f>
        <v>0</v>
      </c>
      <c r="GT60" t="e">
        <f t="shared" ca="1" si="549"/>
        <v>#N/A</v>
      </c>
      <c r="GU60" t="e">
        <f t="shared" ca="1" si="550"/>
        <v>#N/A</v>
      </c>
      <c r="GV60" t="b">
        <f t="shared" ca="1" si="551"/>
        <v>0</v>
      </c>
      <c r="GW60" t="str">
        <f t="shared" ca="1" si="552"/>
        <v>ÿ</v>
      </c>
      <c r="GX60">
        <f t="shared" ca="1" si="553"/>
        <v>1048576</v>
      </c>
      <c r="GY60" t="e">
        <f t="shared" ca="1" si="554"/>
        <v>#N/A</v>
      </c>
      <c r="GZ60" s="4" t="str">
        <f t="shared" ca="1" si="555"/>
        <v/>
      </c>
      <c r="HG60" s="44">
        <f>'Analyse Plan de Gamme'!$K60</f>
        <v>0</v>
      </c>
      <c r="HH60" s="44">
        <f>'Analyse Plan de Gamme'!$L60</f>
        <v>0</v>
      </c>
      <c r="HI60" s="50">
        <f t="shared" si="395"/>
        <v>2.4999999999999991</v>
      </c>
      <c r="HK60" t="b">
        <f>ABS('Analyse Plan de Gamme'!$C60)&gt;1</f>
        <v>0</v>
      </c>
      <c r="HL60" s="43">
        <f t="shared" ca="1" si="192"/>
        <v>6.0000000000000001E-3</v>
      </c>
      <c r="HM60" t="b">
        <f ca="1">AND(ISNA(MATCH(HL60,HL$1:HL59,0)),HL60&gt;1,$HK60)</f>
        <v>0</v>
      </c>
      <c r="HN60" t="e">
        <f t="shared" ca="1" si="556"/>
        <v>#N/A</v>
      </c>
      <c r="HO60" t="e">
        <f t="shared" ca="1" si="557"/>
        <v>#N/A</v>
      </c>
      <c r="HP60" t="b">
        <f t="shared" ca="1" si="558"/>
        <v>0</v>
      </c>
      <c r="HQ60" t="str">
        <f t="shared" ca="1" si="559"/>
        <v>ÿ</v>
      </c>
      <c r="HR60">
        <f t="shared" ca="1" si="560"/>
        <v>1048576</v>
      </c>
      <c r="HS60" t="e">
        <f t="shared" ca="1" si="561"/>
        <v>#N/A</v>
      </c>
      <c r="HT60" s="4" t="str">
        <f t="shared" ca="1" si="562"/>
        <v/>
      </c>
      <c r="HU60">
        <f ca="1">SUM($HT$10:$HT60)</f>
        <v>3926000.0154999997</v>
      </c>
      <c r="HV60" s="45">
        <f t="shared" ca="1" si="196"/>
        <v>1</v>
      </c>
      <c r="HW60" t="b">
        <f t="shared" ca="1" si="396"/>
        <v>0</v>
      </c>
      <c r="HX60" t="b">
        <f t="shared" ca="1" si="197"/>
        <v>0</v>
      </c>
      <c r="ID60" s="60" t="b">
        <f>IF($HK60,'Analyse Plan de Gamme'!$K60)</f>
        <v>0</v>
      </c>
      <c r="IE60" t="b">
        <f>IF($HK60,'Analyse Plan de Gamme'!$L60)</f>
        <v>0</v>
      </c>
      <c r="IF60" s="52" t="b">
        <f t="shared" si="563"/>
        <v>0</v>
      </c>
      <c r="IG60" t="b">
        <f>ISNA(MATCH(IF60,IF$1:IF59,0))</f>
        <v>0</v>
      </c>
      <c r="IH60" t="e">
        <f t="shared" ca="1" si="564"/>
        <v>#N/A</v>
      </c>
      <c r="II60" t="e">
        <f t="shared" ca="1" si="565"/>
        <v>#N/A</v>
      </c>
      <c r="IJ60" t="b">
        <f t="shared" ca="1" si="566"/>
        <v>0</v>
      </c>
      <c r="IK60" t="str">
        <f t="shared" ca="1" si="567"/>
        <v>ÿ</v>
      </c>
      <c r="IL60">
        <f t="shared" ca="1" si="568"/>
        <v>0</v>
      </c>
      <c r="IM60">
        <f t="shared" ca="1" si="569"/>
        <v>0</v>
      </c>
      <c r="IN60" s="54">
        <f t="shared" ca="1" si="570"/>
        <v>6.0000000000000001E-3</v>
      </c>
      <c r="IO60">
        <f t="shared" ca="1" si="571"/>
        <v>1048576</v>
      </c>
      <c r="IP60" t="e">
        <f t="shared" ca="1" si="572"/>
        <v>#N/A</v>
      </c>
      <c r="IQ60" t="str">
        <f t="shared" ca="1" si="573"/>
        <v/>
      </c>
      <c r="IR60" t="str">
        <f t="shared" ca="1" si="574"/>
        <v/>
      </c>
      <c r="IZ60" s="52" t="b">
        <f t="shared" si="575"/>
        <v>0</v>
      </c>
      <c r="JA60" t="b">
        <f>ISNA(MATCH(IZ60,IZ$1:IZ59,0))</f>
        <v>0</v>
      </c>
      <c r="JB60" t="e">
        <f t="shared" ca="1" si="576"/>
        <v>#N/A</v>
      </c>
      <c r="JC60" t="e">
        <f t="shared" ca="1" si="577"/>
        <v>#N/A</v>
      </c>
      <c r="JD60" t="b">
        <f t="shared" ca="1" si="578"/>
        <v>0</v>
      </c>
      <c r="JE60" t="str">
        <f t="shared" ca="1" si="579"/>
        <v>ÿ</v>
      </c>
      <c r="JF60">
        <f t="shared" ca="1" si="580"/>
        <v>0</v>
      </c>
      <c r="JG60">
        <f t="shared" ca="1" si="581"/>
        <v>0</v>
      </c>
      <c r="JH60" s="54">
        <f t="shared" ca="1" si="582"/>
        <v>6.0000000000000001E-3</v>
      </c>
      <c r="JI60">
        <f t="shared" ca="1" si="583"/>
        <v>1048576</v>
      </c>
      <c r="JJ60" t="e">
        <f t="shared" ca="1" si="584"/>
        <v>#N/A</v>
      </c>
      <c r="JK60" t="str">
        <f t="shared" ca="1" si="585"/>
        <v/>
      </c>
      <c r="JL60" t="str">
        <f t="shared" ca="1" si="586"/>
        <v/>
      </c>
      <c r="JT60" s="52" t="b">
        <f t="shared" si="587"/>
        <v>0</v>
      </c>
      <c r="JU60" t="b">
        <f>ISNA(MATCH(JT60,JT$1:JT59,0))</f>
        <v>0</v>
      </c>
      <c r="JV60" t="e">
        <f t="shared" ca="1" si="588"/>
        <v>#N/A</v>
      </c>
      <c r="JW60" t="e">
        <f t="shared" ca="1" si="589"/>
        <v>#N/A</v>
      </c>
      <c r="JX60" t="b">
        <f t="shared" ca="1" si="590"/>
        <v>0</v>
      </c>
      <c r="JY60" t="str">
        <f t="shared" ca="1" si="591"/>
        <v>ÿ</v>
      </c>
      <c r="JZ60">
        <f t="shared" ca="1" si="592"/>
        <v>0</v>
      </c>
      <c r="KA60">
        <f t="shared" ca="1" si="593"/>
        <v>0</v>
      </c>
      <c r="KB60" s="54">
        <f t="shared" ca="1" si="594"/>
        <v>6.0000000000000001E-3</v>
      </c>
      <c r="KC60">
        <f t="shared" ca="1" si="595"/>
        <v>1048576</v>
      </c>
      <c r="KD60" t="e">
        <f t="shared" ca="1" si="596"/>
        <v>#N/A</v>
      </c>
      <c r="KE60" t="str">
        <f t="shared" ca="1" si="597"/>
        <v/>
      </c>
      <c r="KF60" t="str">
        <f t="shared" ca="1" si="598"/>
        <v/>
      </c>
      <c r="KN60" s="52" t="b">
        <f t="shared" si="599"/>
        <v>0</v>
      </c>
      <c r="KO60" t="b">
        <f>ISNA(MATCH(KN60,KN$1:KN59,0))</f>
        <v>0</v>
      </c>
      <c r="KP60" t="e">
        <f t="shared" ca="1" si="600"/>
        <v>#N/A</v>
      </c>
      <c r="KQ60" t="e">
        <f t="shared" ca="1" si="601"/>
        <v>#N/A</v>
      </c>
      <c r="KR60" t="b">
        <f t="shared" ca="1" si="602"/>
        <v>0</v>
      </c>
      <c r="KS60" t="str">
        <f t="shared" ca="1" si="603"/>
        <v>ÿ</v>
      </c>
      <c r="KT60">
        <f t="shared" ca="1" si="604"/>
        <v>0</v>
      </c>
      <c r="KU60">
        <f t="shared" ca="1" si="605"/>
        <v>0</v>
      </c>
      <c r="KV60" s="54">
        <f t="shared" ca="1" si="606"/>
        <v>6.0000000000000001E-3</v>
      </c>
      <c r="KW60">
        <f t="shared" ca="1" si="607"/>
        <v>1048576</v>
      </c>
      <c r="KX60" t="e">
        <f t="shared" ca="1" si="608"/>
        <v>#N/A</v>
      </c>
      <c r="KY60" t="str">
        <f t="shared" ca="1" si="609"/>
        <v/>
      </c>
      <c r="KZ60" t="str">
        <f t="shared" ca="1" si="610"/>
        <v/>
      </c>
      <c r="LH60" s="52" t="b">
        <f t="shared" si="219"/>
        <v>0</v>
      </c>
      <c r="LI60" t="b">
        <f>ISNA(MATCH(LH60,LH$1:LH59,0))</f>
        <v>0</v>
      </c>
      <c r="LJ60" t="e">
        <f t="shared" ca="1" si="220"/>
        <v>#N/A</v>
      </c>
      <c r="LK60" t="e">
        <f t="shared" ca="1" si="221"/>
        <v>#N/A</v>
      </c>
      <c r="LL60" t="b">
        <f t="shared" ca="1" si="222"/>
        <v>0</v>
      </c>
      <c r="LM60" t="str">
        <f t="shared" ca="1" si="223"/>
        <v>ÿ</v>
      </c>
      <c r="LN60">
        <f t="shared" ca="1" si="224"/>
        <v>0</v>
      </c>
      <c r="LO60">
        <f t="shared" ca="1" si="225"/>
        <v>0</v>
      </c>
      <c r="LP60" s="54">
        <f t="shared" ca="1" si="226"/>
        <v>6.0000000000000001E-3</v>
      </c>
      <c r="LQ60">
        <f t="shared" ca="1" si="227"/>
        <v>1048576</v>
      </c>
      <c r="LR60" t="e">
        <f t="shared" ca="1" si="228"/>
        <v>#N/A</v>
      </c>
      <c r="LS60" t="str">
        <f t="shared" ca="1" si="611"/>
        <v/>
      </c>
      <c r="LT60" t="str">
        <f t="shared" ca="1" si="230"/>
        <v/>
      </c>
      <c r="MB60" s="52" t="b">
        <f t="shared" si="627"/>
        <v>0</v>
      </c>
      <c r="MC60" t="b">
        <f>ISNA(MATCH(MB60,MB$1:MB59,0))</f>
        <v>0</v>
      </c>
      <c r="MD60" t="e">
        <f t="shared" ca="1" si="231"/>
        <v>#N/A</v>
      </c>
      <c r="ME60" t="e">
        <f t="shared" ca="1" si="232"/>
        <v>#N/A</v>
      </c>
      <c r="MF60" t="b">
        <f t="shared" ca="1" si="233"/>
        <v>0</v>
      </c>
      <c r="MG60" t="str">
        <f t="shared" ca="1" si="234"/>
        <v>ÿ</v>
      </c>
      <c r="MH60">
        <f t="shared" ca="1" si="235"/>
        <v>0</v>
      </c>
      <c r="MI60">
        <f t="shared" ca="1" si="236"/>
        <v>0</v>
      </c>
      <c r="MJ60" s="54">
        <f t="shared" ca="1" si="237"/>
        <v>6.0000000000000001E-3</v>
      </c>
      <c r="MK60">
        <f t="shared" ca="1" si="238"/>
        <v>1048576</v>
      </c>
      <c r="ML60" t="e">
        <f t="shared" ca="1" si="239"/>
        <v>#N/A</v>
      </c>
      <c r="MM60" t="str">
        <f t="shared" ca="1" si="612"/>
        <v/>
      </c>
      <c r="MN60" t="str">
        <f t="shared" ca="1" si="241"/>
        <v/>
      </c>
      <c r="MV60" s="52" t="b">
        <f t="shared" si="628"/>
        <v>0</v>
      </c>
      <c r="MW60" t="b">
        <f>ISNA(MATCH(MV60,MV$1:MV59,0))</f>
        <v>0</v>
      </c>
      <c r="MX60" t="e">
        <f t="shared" ca="1" si="242"/>
        <v>#N/A</v>
      </c>
      <c r="MY60" t="e">
        <f t="shared" ca="1" si="243"/>
        <v>#N/A</v>
      </c>
      <c r="MZ60" t="b">
        <f t="shared" ca="1" si="244"/>
        <v>0</v>
      </c>
      <c r="NA60" t="str">
        <f t="shared" ca="1" si="245"/>
        <v>ÿ</v>
      </c>
      <c r="NB60">
        <f t="shared" ca="1" si="246"/>
        <v>0</v>
      </c>
      <c r="NC60">
        <f t="shared" ca="1" si="247"/>
        <v>0</v>
      </c>
      <c r="ND60" s="54">
        <f t="shared" ca="1" si="248"/>
        <v>6.0000000000000001E-3</v>
      </c>
      <c r="NE60">
        <f t="shared" ca="1" si="249"/>
        <v>1048576</v>
      </c>
      <c r="NF60" t="e">
        <f t="shared" ca="1" si="250"/>
        <v>#N/A</v>
      </c>
      <c r="NG60" t="str">
        <f t="shared" ca="1" si="613"/>
        <v/>
      </c>
      <c r="NH60" t="str">
        <f t="shared" ca="1" si="252"/>
        <v/>
      </c>
      <c r="NP60" s="52" t="b">
        <f t="shared" si="629"/>
        <v>0</v>
      </c>
      <c r="NQ60" t="b">
        <f>ISNA(MATCH(NP60,NP$1:NP59,0))</f>
        <v>0</v>
      </c>
      <c r="NR60" t="e">
        <f t="shared" ca="1" si="253"/>
        <v>#N/A</v>
      </c>
      <c r="NS60" t="e">
        <f t="shared" ca="1" si="254"/>
        <v>#N/A</v>
      </c>
      <c r="NT60" t="b">
        <f t="shared" ca="1" si="255"/>
        <v>0</v>
      </c>
      <c r="NU60" t="str">
        <f t="shared" ca="1" si="256"/>
        <v>ÿ</v>
      </c>
      <c r="NV60">
        <f t="shared" ca="1" si="257"/>
        <v>0</v>
      </c>
      <c r="NW60">
        <f t="shared" ca="1" si="258"/>
        <v>0</v>
      </c>
      <c r="NX60" s="54">
        <f t="shared" ca="1" si="259"/>
        <v>6.0000000000000001E-3</v>
      </c>
      <c r="NY60">
        <f t="shared" ca="1" si="260"/>
        <v>1048576</v>
      </c>
      <c r="NZ60" t="e">
        <f t="shared" ca="1" si="261"/>
        <v>#N/A</v>
      </c>
      <c r="OA60" t="str">
        <f t="shared" ca="1" si="614"/>
        <v/>
      </c>
      <c r="OB60" t="str">
        <f t="shared" ca="1" si="263"/>
        <v/>
      </c>
      <c r="OJ60" s="52" t="b">
        <f t="shared" si="630"/>
        <v>0</v>
      </c>
      <c r="OK60" t="b">
        <f>ISNA(MATCH(OJ60,OJ$1:OJ59,0))</f>
        <v>0</v>
      </c>
      <c r="OL60" t="e">
        <f t="shared" ca="1" si="264"/>
        <v>#N/A</v>
      </c>
      <c r="OM60" t="e">
        <f t="shared" ca="1" si="265"/>
        <v>#N/A</v>
      </c>
      <c r="ON60" t="b">
        <f t="shared" ca="1" si="266"/>
        <v>0</v>
      </c>
      <c r="OO60" t="str">
        <f t="shared" ca="1" si="267"/>
        <v>ÿ</v>
      </c>
      <c r="OP60">
        <f t="shared" ca="1" si="268"/>
        <v>0</v>
      </c>
      <c r="OQ60">
        <f t="shared" ca="1" si="269"/>
        <v>0</v>
      </c>
      <c r="OR60" s="54">
        <f t="shared" ca="1" si="270"/>
        <v>6.0000000000000001E-3</v>
      </c>
      <c r="OS60">
        <f t="shared" ca="1" si="271"/>
        <v>1048576</v>
      </c>
      <c r="OT60" t="e">
        <f t="shared" ca="1" si="272"/>
        <v>#N/A</v>
      </c>
      <c r="OU60" t="str">
        <f t="shared" ca="1" si="615"/>
        <v/>
      </c>
      <c r="OV60" t="str">
        <f t="shared" ca="1" si="274"/>
        <v/>
      </c>
      <c r="PD60" s="52" t="b">
        <f t="shared" si="631"/>
        <v>0</v>
      </c>
      <c r="PE60" t="b">
        <f>ISNA(MATCH(PD60,PD$1:PD59,0))</f>
        <v>0</v>
      </c>
      <c r="PF60" t="e">
        <f t="shared" ca="1" si="275"/>
        <v>#N/A</v>
      </c>
      <c r="PG60" t="e">
        <f t="shared" ca="1" si="276"/>
        <v>#N/A</v>
      </c>
      <c r="PH60" t="b">
        <f t="shared" ca="1" si="277"/>
        <v>0</v>
      </c>
      <c r="PI60" t="str">
        <f t="shared" ca="1" si="278"/>
        <v>ÿ</v>
      </c>
      <c r="PJ60">
        <f t="shared" ca="1" si="279"/>
        <v>0</v>
      </c>
      <c r="PK60">
        <f t="shared" ca="1" si="280"/>
        <v>0</v>
      </c>
      <c r="PL60" s="54">
        <f t="shared" ca="1" si="281"/>
        <v>6.0000000000000001E-3</v>
      </c>
      <c r="PM60">
        <f t="shared" ca="1" si="282"/>
        <v>1048576</v>
      </c>
      <c r="PN60" t="e">
        <f t="shared" ca="1" si="283"/>
        <v>#N/A</v>
      </c>
      <c r="PO60" t="str">
        <f t="shared" ca="1" si="616"/>
        <v/>
      </c>
      <c r="PP60" t="str">
        <f t="shared" ca="1" si="285"/>
        <v/>
      </c>
      <c r="PX60" s="52" t="b">
        <f t="shared" si="632"/>
        <v>0</v>
      </c>
      <c r="PY60" t="b">
        <f>ISNA(MATCH(PX60,PX$1:PX59,0))</f>
        <v>0</v>
      </c>
      <c r="PZ60" t="e">
        <f t="shared" ca="1" si="286"/>
        <v>#N/A</v>
      </c>
      <c r="QA60" t="e">
        <f t="shared" ca="1" si="287"/>
        <v>#N/A</v>
      </c>
      <c r="QB60" t="b">
        <f t="shared" ca="1" si="288"/>
        <v>0</v>
      </c>
      <c r="QC60" t="str">
        <f t="shared" ca="1" si="289"/>
        <v>ÿ</v>
      </c>
      <c r="QD60">
        <f t="shared" ca="1" si="290"/>
        <v>0</v>
      </c>
      <c r="QE60">
        <f t="shared" ca="1" si="291"/>
        <v>0</v>
      </c>
      <c r="QF60" s="54">
        <f t="shared" ca="1" si="292"/>
        <v>6.0000000000000001E-3</v>
      </c>
      <c r="QG60">
        <f t="shared" ca="1" si="293"/>
        <v>1048576</v>
      </c>
      <c r="QH60" t="e">
        <f t="shared" ca="1" si="294"/>
        <v>#N/A</v>
      </c>
      <c r="QI60" t="str">
        <f t="shared" ca="1" si="617"/>
        <v/>
      </c>
      <c r="QJ60" t="str">
        <f t="shared" ca="1" si="296"/>
        <v/>
      </c>
      <c r="QR60" s="52" t="b">
        <f t="shared" si="633"/>
        <v>0</v>
      </c>
      <c r="QS60" t="b">
        <f>ISNA(MATCH(QR60,QR$1:QR59,0))</f>
        <v>0</v>
      </c>
      <c r="QT60" t="e">
        <f t="shared" ca="1" si="297"/>
        <v>#N/A</v>
      </c>
      <c r="QU60" t="e">
        <f t="shared" ca="1" si="298"/>
        <v>#N/A</v>
      </c>
      <c r="QV60" t="b">
        <f t="shared" ca="1" si="299"/>
        <v>0</v>
      </c>
      <c r="QW60" t="str">
        <f t="shared" ca="1" si="300"/>
        <v>ÿ</v>
      </c>
      <c r="QX60">
        <f t="shared" ca="1" si="301"/>
        <v>0</v>
      </c>
      <c r="QY60">
        <f t="shared" ca="1" si="302"/>
        <v>0</v>
      </c>
      <c r="QZ60" s="54">
        <f t="shared" ca="1" si="303"/>
        <v>6.0000000000000001E-3</v>
      </c>
      <c r="RA60">
        <f t="shared" ca="1" si="304"/>
        <v>1048576</v>
      </c>
      <c r="RB60" t="e">
        <f t="shared" ca="1" si="305"/>
        <v>#N/A</v>
      </c>
      <c r="RC60" t="str">
        <f t="shared" ca="1" si="618"/>
        <v/>
      </c>
      <c r="RD60" t="str">
        <f t="shared" ca="1" si="307"/>
        <v/>
      </c>
      <c r="RL60" s="52" t="b">
        <f t="shared" si="634"/>
        <v>0</v>
      </c>
      <c r="RM60" t="b">
        <f>ISNA(MATCH(RL60,RL$1:RL59,0))</f>
        <v>0</v>
      </c>
      <c r="RN60" t="e">
        <f t="shared" ca="1" si="308"/>
        <v>#N/A</v>
      </c>
      <c r="RO60" t="e">
        <f t="shared" ca="1" si="309"/>
        <v>#N/A</v>
      </c>
      <c r="RP60" t="b">
        <f t="shared" ca="1" si="310"/>
        <v>0</v>
      </c>
      <c r="RQ60" t="str">
        <f t="shared" ca="1" si="311"/>
        <v>ÿ</v>
      </c>
      <c r="RR60">
        <f t="shared" ca="1" si="312"/>
        <v>0</v>
      </c>
      <c r="RS60">
        <f t="shared" ca="1" si="313"/>
        <v>0</v>
      </c>
      <c r="RT60" s="54">
        <f t="shared" ca="1" si="314"/>
        <v>6.0000000000000001E-3</v>
      </c>
      <c r="RU60">
        <f t="shared" ca="1" si="315"/>
        <v>1048576</v>
      </c>
      <c r="RV60" t="e">
        <f t="shared" ca="1" si="316"/>
        <v>#N/A</v>
      </c>
      <c r="RW60" t="str">
        <f t="shared" ca="1" si="619"/>
        <v/>
      </c>
      <c r="RX60" t="str">
        <f t="shared" ca="1" si="318"/>
        <v/>
      </c>
      <c r="SF60" s="52" t="b">
        <f t="shared" si="635"/>
        <v>0</v>
      </c>
      <c r="SG60" t="b">
        <f>ISNA(MATCH(SF60,SF$1:SF59,0))</f>
        <v>0</v>
      </c>
      <c r="SH60" t="e">
        <f t="shared" ca="1" si="319"/>
        <v>#N/A</v>
      </c>
      <c r="SI60" t="e">
        <f t="shared" ca="1" si="320"/>
        <v>#N/A</v>
      </c>
      <c r="SJ60" t="b">
        <f t="shared" ca="1" si="321"/>
        <v>0</v>
      </c>
      <c r="SK60" t="str">
        <f t="shared" ca="1" si="322"/>
        <v>ÿ</v>
      </c>
      <c r="SL60">
        <f t="shared" ca="1" si="323"/>
        <v>0</v>
      </c>
      <c r="SM60">
        <f t="shared" ca="1" si="324"/>
        <v>0</v>
      </c>
      <c r="SN60" s="54">
        <f t="shared" ca="1" si="325"/>
        <v>6.0000000000000001E-3</v>
      </c>
      <c r="SO60">
        <f t="shared" ca="1" si="326"/>
        <v>1048576</v>
      </c>
      <c r="SP60" t="e">
        <f t="shared" ca="1" si="327"/>
        <v>#N/A</v>
      </c>
      <c r="SQ60" t="str">
        <f t="shared" ca="1" si="620"/>
        <v/>
      </c>
      <c r="SR60" t="str">
        <f t="shared" ca="1" si="329"/>
        <v/>
      </c>
      <c r="SZ60" s="52" t="b">
        <f t="shared" si="636"/>
        <v>0</v>
      </c>
      <c r="TA60" t="b">
        <f>ISNA(MATCH(SZ60,SZ$1:SZ59,0))</f>
        <v>0</v>
      </c>
      <c r="TB60" t="e">
        <f t="shared" ca="1" si="330"/>
        <v>#N/A</v>
      </c>
      <c r="TC60" t="e">
        <f t="shared" ca="1" si="331"/>
        <v>#N/A</v>
      </c>
      <c r="TD60" t="b">
        <f t="shared" ca="1" si="332"/>
        <v>0</v>
      </c>
      <c r="TE60" t="str">
        <f t="shared" ca="1" si="333"/>
        <v>ÿ</v>
      </c>
      <c r="TF60">
        <f t="shared" ca="1" si="334"/>
        <v>0</v>
      </c>
      <c r="TG60">
        <f t="shared" ca="1" si="335"/>
        <v>0</v>
      </c>
      <c r="TH60" s="54">
        <f t="shared" ca="1" si="336"/>
        <v>6.0000000000000001E-3</v>
      </c>
      <c r="TI60">
        <f t="shared" ca="1" si="337"/>
        <v>1048576</v>
      </c>
      <c r="TJ60" t="e">
        <f t="shared" ca="1" si="338"/>
        <v>#N/A</v>
      </c>
      <c r="TK60" t="str">
        <f t="shared" ca="1" si="621"/>
        <v/>
      </c>
      <c r="TL60" t="str">
        <f t="shared" ca="1" si="340"/>
        <v/>
      </c>
      <c r="TT60" s="52" t="b">
        <f t="shared" si="637"/>
        <v>0</v>
      </c>
      <c r="TU60" t="b">
        <f>ISNA(MATCH(TT60,TT$1:TT59,0))</f>
        <v>0</v>
      </c>
      <c r="TV60" t="e">
        <f t="shared" ca="1" si="341"/>
        <v>#N/A</v>
      </c>
      <c r="TW60" t="e">
        <f t="shared" ca="1" si="342"/>
        <v>#N/A</v>
      </c>
      <c r="TX60" t="b">
        <f t="shared" ca="1" si="343"/>
        <v>0</v>
      </c>
      <c r="TY60" t="str">
        <f t="shared" ca="1" si="344"/>
        <v>ÿ</v>
      </c>
      <c r="TZ60">
        <f t="shared" ca="1" si="345"/>
        <v>0</v>
      </c>
      <c r="UA60">
        <f t="shared" ca="1" si="346"/>
        <v>0</v>
      </c>
      <c r="UB60" s="54">
        <f t="shared" ca="1" si="347"/>
        <v>6.0000000000000001E-3</v>
      </c>
      <c r="UC60">
        <f t="shared" ca="1" si="348"/>
        <v>1048576</v>
      </c>
      <c r="UD60" t="e">
        <f t="shared" ca="1" si="349"/>
        <v>#N/A</v>
      </c>
      <c r="UE60" t="str">
        <f t="shared" ca="1" si="622"/>
        <v/>
      </c>
      <c r="UF60" t="str">
        <f t="shared" ca="1" si="351"/>
        <v/>
      </c>
      <c r="UN60" s="52" t="b">
        <f t="shared" si="638"/>
        <v>0</v>
      </c>
      <c r="UO60" t="b">
        <f>ISNA(MATCH(UN60,UN$1:UN59,0))</f>
        <v>0</v>
      </c>
      <c r="UP60" t="e">
        <f t="shared" ca="1" si="352"/>
        <v>#N/A</v>
      </c>
      <c r="UQ60" t="e">
        <f t="shared" ca="1" si="353"/>
        <v>#N/A</v>
      </c>
      <c r="UR60" t="b">
        <f t="shared" ca="1" si="354"/>
        <v>0</v>
      </c>
      <c r="US60" t="str">
        <f t="shared" ca="1" si="355"/>
        <v>ÿ</v>
      </c>
      <c r="UT60">
        <f t="shared" ca="1" si="356"/>
        <v>0</v>
      </c>
      <c r="UU60">
        <f t="shared" ca="1" si="357"/>
        <v>0</v>
      </c>
      <c r="UV60" s="54">
        <f t="shared" ca="1" si="358"/>
        <v>6.0000000000000001E-3</v>
      </c>
      <c r="UW60">
        <f t="shared" ca="1" si="359"/>
        <v>1048576</v>
      </c>
      <c r="UX60" t="e">
        <f t="shared" ca="1" si="360"/>
        <v>#N/A</v>
      </c>
      <c r="UY60" t="str">
        <f t="shared" ca="1" si="623"/>
        <v/>
      </c>
      <c r="UZ60" t="str">
        <f t="shared" ca="1" si="362"/>
        <v/>
      </c>
      <c r="VH60" s="52" t="b">
        <f t="shared" si="639"/>
        <v>0</v>
      </c>
      <c r="VI60" t="b">
        <f>ISNA(MATCH(VH60,VH$1:VH59,0))</f>
        <v>0</v>
      </c>
      <c r="VJ60" t="e">
        <f t="shared" ca="1" si="363"/>
        <v>#N/A</v>
      </c>
      <c r="VK60" t="e">
        <f t="shared" ca="1" si="364"/>
        <v>#N/A</v>
      </c>
      <c r="VL60" t="b">
        <f t="shared" ca="1" si="365"/>
        <v>0</v>
      </c>
      <c r="VM60" t="str">
        <f t="shared" ca="1" si="366"/>
        <v>ÿ</v>
      </c>
      <c r="VN60">
        <f t="shared" ca="1" si="367"/>
        <v>0</v>
      </c>
      <c r="VO60">
        <f t="shared" ca="1" si="368"/>
        <v>0</v>
      </c>
      <c r="VP60" s="54">
        <f t="shared" ca="1" si="369"/>
        <v>6.0000000000000001E-3</v>
      </c>
      <c r="VQ60">
        <f t="shared" ca="1" si="370"/>
        <v>1048576</v>
      </c>
      <c r="VR60" t="e">
        <f t="shared" ca="1" si="371"/>
        <v>#N/A</v>
      </c>
      <c r="VS60" t="str">
        <f t="shared" ca="1" si="624"/>
        <v/>
      </c>
      <c r="VT60" t="str">
        <f t="shared" ca="1" si="373"/>
        <v/>
      </c>
      <c r="WB60" s="52" t="b">
        <f t="shared" si="640"/>
        <v>0</v>
      </c>
      <c r="WC60" t="b">
        <f>ISNA(MATCH(WB60,WB$1:WB59,0))</f>
        <v>0</v>
      </c>
      <c r="WD60" t="e">
        <f t="shared" ca="1" si="374"/>
        <v>#N/A</v>
      </c>
      <c r="WE60" t="e">
        <f t="shared" ca="1" si="375"/>
        <v>#N/A</v>
      </c>
      <c r="WF60" t="b">
        <f t="shared" ca="1" si="376"/>
        <v>0</v>
      </c>
      <c r="WG60" t="str">
        <f t="shared" ca="1" si="377"/>
        <v>ÿ</v>
      </c>
      <c r="WH60">
        <f t="shared" ca="1" si="378"/>
        <v>0</v>
      </c>
      <c r="WI60">
        <f t="shared" ca="1" si="379"/>
        <v>0</v>
      </c>
      <c r="WJ60" s="54">
        <f t="shared" ca="1" si="380"/>
        <v>6.0000000000000001E-3</v>
      </c>
      <c r="WK60">
        <f t="shared" ca="1" si="381"/>
        <v>1048576</v>
      </c>
      <c r="WL60" t="e">
        <f t="shared" ca="1" si="382"/>
        <v>#N/A</v>
      </c>
      <c r="WM60" t="str">
        <f t="shared" ca="1" si="625"/>
        <v/>
      </c>
      <c r="WN60" t="str">
        <f t="shared" ca="1" si="384"/>
        <v/>
      </c>
      <c r="WV60" s="52" t="b">
        <f t="shared" si="641"/>
        <v>0</v>
      </c>
      <c r="WW60" t="b">
        <f>ISNA(MATCH(WV60,WV$1:WV59,0))</f>
        <v>0</v>
      </c>
      <c r="WX60" t="e">
        <f t="shared" ca="1" si="385"/>
        <v>#N/A</v>
      </c>
      <c r="WY60" t="e">
        <f t="shared" ca="1" si="386"/>
        <v>#N/A</v>
      </c>
      <c r="WZ60" t="b">
        <f t="shared" ca="1" si="387"/>
        <v>0</v>
      </c>
      <c r="XA60" t="str">
        <f t="shared" ca="1" si="388"/>
        <v>ÿ</v>
      </c>
      <c r="XB60">
        <f t="shared" ca="1" si="389"/>
        <v>0</v>
      </c>
      <c r="XC60">
        <f t="shared" ca="1" si="390"/>
        <v>0</v>
      </c>
      <c r="XD60" s="54">
        <f t="shared" ca="1" si="391"/>
        <v>6.0000000000000001E-3</v>
      </c>
      <c r="XE60">
        <f t="shared" ca="1" si="392"/>
        <v>1048576</v>
      </c>
      <c r="XF60" t="e">
        <f t="shared" ca="1" si="393"/>
        <v>#N/A</v>
      </c>
      <c r="XG60" t="str">
        <f t="shared" ca="1" si="626"/>
        <v/>
      </c>
      <c r="XH60" t="str">
        <f t="shared" ca="1" si="169"/>
        <v/>
      </c>
    </row>
    <row r="61" spans="1:632" x14ac:dyDescent="0.3">
      <c r="A61">
        <f t="shared" ca="1" si="170"/>
        <v>51</v>
      </c>
      <c r="J61" s="6" t="str">
        <f>IF('Analyse Plan de Gamme'!$N61=0,N_D,'Analyse Plan de Gamme'!$N61)</f>
        <v xml:space="preserve"> ... </v>
      </c>
      <c r="K61" t="b">
        <f>ISNA(MATCH(J61,J$1:J60,0))</f>
        <v>0</v>
      </c>
      <c r="L61" t="e">
        <f t="shared" ca="1" si="416"/>
        <v>#N/A</v>
      </c>
      <c r="M61" t="e">
        <f t="shared" ca="1" si="417"/>
        <v>#N/A</v>
      </c>
      <c r="N61" t="b">
        <f t="shared" ca="1" si="418"/>
        <v>0</v>
      </c>
      <c r="O61" t="str">
        <f t="shared" ca="1" si="419"/>
        <v>ÿ</v>
      </c>
      <c r="P61">
        <f t="shared" ca="1" si="420"/>
        <v>1048576</v>
      </c>
      <c r="Q61" t="e">
        <f t="shared" ca="1" si="421"/>
        <v>#N/A</v>
      </c>
      <c r="R61" s="4" t="str">
        <f t="shared" ca="1" si="422"/>
        <v/>
      </c>
      <c r="T61" s="6" t="str">
        <f>IF('Analyse Plan de Gamme'!$P61=0,N_D,'Analyse Plan de Gamme'!$P61)</f>
        <v xml:space="preserve"> ... </v>
      </c>
      <c r="U61" t="b">
        <f>ISNA(MATCH(T61,T$1:T60,0))</f>
        <v>0</v>
      </c>
      <c r="V61" t="e">
        <f t="shared" ca="1" si="423"/>
        <v>#N/A</v>
      </c>
      <c r="W61" t="e">
        <f t="shared" ca="1" si="424"/>
        <v>#N/A</v>
      </c>
      <c r="X61" t="b">
        <f t="shared" ca="1" si="425"/>
        <v>0</v>
      </c>
      <c r="Y61" t="str">
        <f t="shared" ca="1" si="426"/>
        <v>ÿ</v>
      </c>
      <c r="Z61">
        <f t="shared" ca="1" si="427"/>
        <v>1048576</v>
      </c>
      <c r="AA61" t="e">
        <f t="shared" ca="1" si="428"/>
        <v>#N/A</v>
      </c>
      <c r="AB61" s="4" t="str">
        <f t="shared" ca="1" si="429"/>
        <v/>
      </c>
      <c r="AD61" s="6" t="str">
        <f>IF('Analyse Plan de Gamme'!$W61=0,N_D,'Analyse Plan de Gamme'!$W61)</f>
        <v xml:space="preserve"> ... </v>
      </c>
      <c r="AE61" t="b">
        <f>ISNA(MATCH(AD61,AD$1:AD60,0))</f>
        <v>0</v>
      </c>
      <c r="AF61" t="e">
        <f t="shared" ca="1" si="430"/>
        <v>#N/A</v>
      </c>
      <c r="AG61" t="e">
        <f t="shared" ca="1" si="431"/>
        <v>#N/A</v>
      </c>
      <c r="AH61" t="b">
        <f t="shared" ca="1" si="432"/>
        <v>0</v>
      </c>
      <c r="AI61" t="str">
        <f t="shared" ca="1" si="433"/>
        <v>ÿ</v>
      </c>
      <c r="AJ61">
        <f t="shared" ca="1" si="434"/>
        <v>1048576</v>
      </c>
      <c r="AK61" t="e">
        <f t="shared" ca="1" si="435"/>
        <v>#N/A</v>
      </c>
      <c r="AL61" s="4" t="str">
        <f t="shared" ca="1" si="436"/>
        <v/>
      </c>
      <c r="AN61" s="6" t="str">
        <f>IF('Analyse Plan de Gamme'!$AH61=0,N_D,'Analyse Plan de Gamme'!$AH61)</f>
        <v xml:space="preserve"> ... </v>
      </c>
      <c r="AO61" t="b">
        <f>ISNA(MATCH(AN61,AN$1:AN60,0))</f>
        <v>0</v>
      </c>
      <c r="AP61" t="e">
        <f t="shared" ca="1" si="437"/>
        <v>#N/A</v>
      </c>
      <c r="AQ61" t="e">
        <f t="shared" ca="1" si="438"/>
        <v>#N/A</v>
      </c>
      <c r="AR61" t="b">
        <f t="shared" ca="1" si="439"/>
        <v>0</v>
      </c>
      <c r="AS61" t="str">
        <f t="shared" ca="1" si="440"/>
        <v>ÿ</v>
      </c>
      <c r="AT61">
        <f t="shared" ca="1" si="441"/>
        <v>1048576</v>
      </c>
      <c r="AU61" t="e">
        <f t="shared" ca="1" si="442"/>
        <v>#N/A</v>
      </c>
      <c r="AV61" s="4" t="str">
        <f t="shared" ca="1" si="443"/>
        <v/>
      </c>
      <c r="AX61" s="6" t="str">
        <f>IF('Analyse Plan de Gamme'!$AT61=0,N_D,'Analyse Plan de Gamme'!$AT61)</f>
        <v xml:space="preserve"> ... </v>
      </c>
      <c r="AY61" t="b">
        <f>ISNA(MATCH(AX61,AX$1:AX60,0))</f>
        <v>0</v>
      </c>
      <c r="AZ61" t="e">
        <f t="shared" ca="1" si="444"/>
        <v>#N/A</v>
      </c>
      <c r="BA61" t="e">
        <f t="shared" ca="1" si="445"/>
        <v>#N/A</v>
      </c>
      <c r="BB61" t="b">
        <f t="shared" ca="1" si="446"/>
        <v>0</v>
      </c>
      <c r="BC61" t="str">
        <f t="shared" ca="1" si="447"/>
        <v>ÿ</v>
      </c>
      <c r="BD61">
        <f t="shared" ca="1" si="448"/>
        <v>1048576</v>
      </c>
      <c r="BE61" t="e">
        <f t="shared" ca="1" si="449"/>
        <v>#N/A</v>
      </c>
      <c r="BF61" s="4" t="str">
        <f t="shared" ca="1" si="450"/>
        <v/>
      </c>
      <c r="BH61" s="6" t="str">
        <f>IF('Analyse Plan de Gamme'!$BF61=0,N_D,'Analyse Plan de Gamme'!$BF61)</f>
        <v xml:space="preserve"> ... </v>
      </c>
      <c r="BI61" t="b">
        <f>ISNA(MATCH(BH61,BH$1:BH60,0))</f>
        <v>0</v>
      </c>
      <c r="BJ61" t="e">
        <f t="shared" ca="1" si="451"/>
        <v>#N/A</v>
      </c>
      <c r="BK61" t="e">
        <f t="shared" ca="1" si="452"/>
        <v>#N/A</v>
      </c>
      <c r="BL61" t="b">
        <f t="shared" ca="1" si="453"/>
        <v>0</v>
      </c>
      <c r="BM61" t="str">
        <f t="shared" ca="1" si="454"/>
        <v>ÿ</v>
      </c>
      <c r="BN61">
        <f t="shared" ca="1" si="455"/>
        <v>1048576</v>
      </c>
      <c r="BO61" t="e">
        <f t="shared" ca="1" si="456"/>
        <v>#N/A</v>
      </c>
      <c r="BP61" s="4" t="str">
        <f t="shared" ca="1" si="457"/>
        <v/>
      </c>
      <c r="BR61" s="6" t="str">
        <f>IF('Analyse Plan de Gamme'!$BG61=0,N_D,'Analyse Plan de Gamme'!$BG61)</f>
        <v xml:space="preserve"> ... </v>
      </c>
      <c r="BS61" t="b">
        <f>ISNA(MATCH(BR61,BR$1:BR60,0))</f>
        <v>0</v>
      </c>
      <c r="BT61" t="e">
        <f t="shared" ca="1" si="458"/>
        <v>#N/A</v>
      </c>
      <c r="BU61" t="e">
        <f t="shared" ca="1" si="459"/>
        <v>#N/A</v>
      </c>
      <c r="BV61" t="b">
        <f t="shared" ca="1" si="460"/>
        <v>0</v>
      </c>
      <c r="BW61" t="str">
        <f t="shared" ca="1" si="461"/>
        <v>ÿ</v>
      </c>
      <c r="BX61">
        <f t="shared" ca="1" si="462"/>
        <v>1048576</v>
      </c>
      <c r="BY61" t="e">
        <f t="shared" ca="1" si="463"/>
        <v>#N/A</v>
      </c>
      <c r="BZ61" s="4" t="str">
        <f t="shared" ca="1" si="464"/>
        <v/>
      </c>
      <c r="CB61" s="6" t="str">
        <f>IF('Analyse Plan de Gamme'!$BH61=0,N_D,'Analyse Plan de Gamme'!$BH61)</f>
        <v xml:space="preserve"> ... </v>
      </c>
      <c r="CC61" t="b">
        <f>ISNA(MATCH(CB61,CB$1:CB60,0))</f>
        <v>0</v>
      </c>
      <c r="CD61" t="e">
        <f t="shared" ca="1" si="465"/>
        <v>#N/A</v>
      </c>
      <c r="CE61" t="e">
        <f t="shared" ca="1" si="466"/>
        <v>#N/A</v>
      </c>
      <c r="CF61" t="b">
        <f t="shared" ca="1" si="467"/>
        <v>0</v>
      </c>
      <c r="CG61" t="str">
        <f t="shared" ca="1" si="468"/>
        <v>ÿ</v>
      </c>
      <c r="CH61">
        <f t="shared" ca="1" si="469"/>
        <v>1048576</v>
      </c>
      <c r="CI61" t="e">
        <f t="shared" ca="1" si="470"/>
        <v>#N/A</v>
      </c>
      <c r="CJ61" s="4" t="str">
        <f t="shared" ca="1" si="471"/>
        <v/>
      </c>
      <c r="CL61" s="6" t="str">
        <f>IF('Analyse Plan de Gamme'!$BJ61=0,N_D,'Analyse Plan de Gamme'!$BJ61)</f>
        <v xml:space="preserve"> ... </v>
      </c>
      <c r="CM61" t="b">
        <f>ISNA(MATCH(CL61,CL$1:CL60,0))</f>
        <v>0</v>
      </c>
      <c r="CN61" t="e">
        <f t="shared" ca="1" si="472"/>
        <v>#N/A</v>
      </c>
      <c r="CO61" t="e">
        <f t="shared" ca="1" si="473"/>
        <v>#N/A</v>
      </c>
      <c r="CP61" t="b">
        <f t="shared" ca="1" si="474"/>
        <v>0</v>
      </c>
      <c r="CQ61" t="str">
        <f t="shared" ca="1" si="475"/>
        <v>ÿ</v>
      </c>
      <c r="CR61">
        <f t="shared" ca="1" si="476"/>
        <v>1048576</v>
      </c>
      <c r="CS61" t="e">
        <f t="shared" ca="1" si="477"/>
        <v>#N/A</v>
      </c>
      <c r="CT61" s="4" t="str">
        <f t="shared" ca="1" si="478"/>
        <v/>
      </c>
      <c r="CV61" s="6" t="str">
        <f>IF('Analyse Plan de Gamme'!$BK61=0,N_D,'Analyse Plan de Gamme'!$BK61)</f>
        <v xml:space="preserve"> ... </v>
      </c>
      <c r="CW61" t="b">
        <f>ISNA(MATCH(CV61,CV$1:CV60,0))</f>
        <v>0</v>
      </c>
      <c r="CX61" t="e">
        <f t="shared" ca="1" si="479"/>
        <v>#N/A</v>
      </c>
      <c r="CY61" t="e">
        <f t="shared" ca="1" si="480"/>
        <v>#N/A</v>
      </c>
      <c r="CZ61" t="b">
        <f t="shared" ca="1" si="481"/>
        <v>0</v>
      </c>
      <c r="DA61" t="str">
        <f t="shared" ca="1" si="482"/>
        <v>ÿ</v>
      </c>
      <c r="DB61">
        <f t="shared" ca="1" si="483"/>
        <v>1048576</v>
      </c>
      <c r="DC61" t="e">
        <f t="shared" ca="1" si="484"/>
        <v>#N/A</v>
      </c>
      <c r="DD61" s="4" t="str">
        <f t="shared" ca="1" si="485"/>
        <v/>
      </c>
      <c r="DF61" s="6" t="str">
        <f>IF('Analyse Plan de Gamme'!$BL61=0,N_D,'Analyse Plan de Gamme'!$BL61)</f>
        <v xml:space="preserve"> ... </v>
      </c>
      <c r="DG61" t="b">
        <f>ISNA(MATCH(DF61,DF$1:DF60,0))</f>
        <v>0</v>
      </c>
      <c r="DH61" t="e">
        <f t="shared" ca="1" si="486"/>
        <v>#N/A</v>
      </c>
      <c r="DI61" t="e">
        <f t="shared" ca="1" si="487"/>
        <v>#N/A</v>
      </c>
      <c r="DJ61" t="b">
        <f t="shared" ca="1" si="488"/>
        <v>0</v>
      </c>
      <c r="DK61" t="str">
        <f t="shared" ca="1" si="489"/>
        <v>ÿ</v>
      </c>
      <c r="DL61">
        <f t="shared" ca="1" si="490"/>
        <v>1048576</v>
      </c>
      <c r="DM61" t="e">
        <f t="shared" ca="1" si="491"/>
        <v>#N/A</v>
      </c>
      <c r="DN61" s="4" t="str">
        <f t="shared" ca="1" si="492"/>
        <v/>
      </c>
      <c r="DP61" s="43">
        <f>'Analyse Plan de Gamme'!$BM61</f>
        <v>0</v>
      </c>
      <c r="DQ61" t="b">
        <f>ISNA(MATCH(DP61,DP$1:DP60,0))</f>
        <v>0</v>
      </c>
      <c r="DR61" t="e">
        <f t="shared" ca="1" si="493"/>
        <v>#N/A</v>
      </c>
      <c r="DS61" t="e">
        <f t="shared" ca="1" si="494"/>
        <v>#N/A</v>
      </c>
      <c r="DT61" t="b">
        <f t="shared" ca="1" si="495"/>
        <v>0</v>
      </c>
      <c r="DU61" t="str">
        <f t="shared" ca="1" si="496"/>
        <v>ÿ</v>
      </c>
      <c r="DV61">
        <f t="shared" ca="1" si="497"/>
        <v>1048576</v>
      </c>
      <c r="DW61" t="e">
        <f t="shared" ca="1" si="498"/>
        <v>#N/A</v>
      </c>
      <c r="DX61" s="4" t="str">
        <f t="shared" ca="1" si="499"/>
        <v/>
      </c>
      <c r="DZ61" s="6" t="str">
        <f>IF('Analyse Plan de Gamme'!$BO61=0,N_D,'Analyse Plan de Gamme'!$BO61)</f>
        <v xml:space="preserve"> ... </v>
      </c>
      <c r="EA61" t="b">
        <f>ISNA(MATCH(DZ61,DZ$1:DZ60,0))</f>
        <v>0</v>
      </c>
      <c r="EB61" t="e">
        <f t="shared" ca="1" si="500"/>
        <v>#N/A</v>
      </c>
      <c r="EC61" t="e">
        <f t="shared" ca="1" si="501"/>
        <v>#N/A</v>
      </c>
      <c r="ED61" t="b">
        <f t="shared" ca="1" si="502"/>
        <v>0</v>
      </c>
      <c r="EE61" t="str">
        <f t="shared" ca="1" si="503"/>
        <v>ÿ</v>
      </c>
      <c r="EF61">
        <f t="shared" ca="1" si="504"/>
        <v>1048576</v>
      </c>
      <c r="EG61" t="e">
        <f t="shared" ca="1" si="505"/>
        <v>#N/A</v>
      </c>
      <c r="EH61" s="4" t="str">
        <f t="shared" ca="1" si="506"/>
        <v/>
      </c>
      <c r="EJ61" s="6" t="str">
        <f>IF('Analyse Plan de Gamme'!$BP61=0,N_D,'Analyse Plan de Gamme'!$BP61)</f>
        <v xml:space="preserve"> ... </v>
      </c>
      <c r="EK61" t="b">
        <f>ISNA(MATCH(EJ61,EJ$1:EJ60,0))</f>
        <v>0</v>
      </c>
      <c r="EL61" t="e">
        <f t="shared" ca="1" si="507"/>
        <v>#N/A</v>
      </c>
      <c r="EM61" t="e">
        <f t="shared" ca="1" si="508"/>
        <v>#N/A</v>
      </c>
      <c r="EN61" t="b">
        <f t="shared" ca="1" si="509"/>
        <v>0</v>
      </c>
      <c r="EO61" t="str">
        <f t="shared" ca="1" si="510"/>
        <v>ÿ</v>
      </c>
      <c r="EP61">
        <f t="shared" ca="1" si="511"/>
        <v>1048576</v>
      </c>
      <c r="EQ61" t="e">
        <f t="shared" ca="1" si="512"/>
        <v>#N/A</v>
      </c>
      <c r="ER61" s="4" t="str">
        <f t="shared" ca="1" si="513"/>
        <v/>
      </c>
      <c r="ET61" s="6" t="str">
        <f>IF('Analyse Plan de Gamme'!$BQ61=0,N_D,'Analyse Plan de Gamme'!$BQ61)</f>
        <v xml:space="preserve"> ... </v>
      </c>
      <c r="EU61" t="b">
        <f>ISNA(MATCH(ET61,ET$1:ET60,0))</f>
        <v>0</v>
      </c>
      <c r="EV61" t="e">
        <f t="shared" ca="1" si="514"/>
        <v>#N/A</v>
      </c>
      <c r="EW61" t="e">
        <f t="shared" ca="1" si="515"/>
        <v>#N/A</v>
      </c>
      <c r="EX61" t="b">
        <f t="shared" ca="1" si="516"/>
        <v>0</v>
      </c>
      <c r="EY61" t="str">
        <f t="shared" ca="1" si="517"/>
        <v>ÿ</v>
      </c>
      <c r="EZ61">
        <f t="shared" ca="1" si="518"/>
        <v>1048576</v>
      </c>
      <c r="FA61" t="e">
        <f t="shared" ca="1" si="519"/>
        <v>#N/A</v>
      </c>
      <c r="FB61" s="4" t="str">
        <f t="shared" ca="1" si="520"/>
        <v/>
      </c>
      <c r="FD61" s="6" t="str">
        <f>IF('Analyse Plan de Gamme'!$BR61=0,N_D,'Analyse Plan de Gamme'!$BR61)</f>
        <v xml:space="preserve"> ... </v>
      </c>
      <c r="FE61" t="b">
        <f>ISNA(MATCH(FD61,FD$1:FD60,0))</f>
        <v>0</v>
      </c>
      <c r="FF61" t="e">
        <f t="shared" ca="1" si="521"/>
        <v>#N/A</v>
      </c>
      <c r="FG61" t="e">
        <f t="shared" ca="1" si="522"/>
        <v>#N/A</v>
      </c>
      <c r="FH61" t="b">
        <f t="shared" ca="1" si="523"/>
        <v>0</v>
      </c>
      <c r="FI61" t="str">
        <f t="shared" ca="1" si="524"/>
        <v>ÿ</v>
      </c>
      <c r="FJ61">
        <f t="shared" ca="1" si="525"/>
        <v>1048576</v>
      </c>
      <c r="FK61" t="e">
        <f t="shared" ca="1" si="526"/>
        <v>#N/A</v>
      </c>
      <c r="FL61" s="4" t="str">
        <f t="shared" ca="1" si="527"/>
        <v/>
      </c>
      <c r="FN61" s="6" t="str">
        <f>IF('Analyse Plan de Gamme'!$BT61=0,N_D,'Analyse Plan de Gamme'!$BT61)</f>
        <v xml:space="preserve"> ... </v>
      </c>
      <c r="FO61" t="b">
        <f>ISNA(MATCH(FN61,FN$1:FN60,0))</f>
        <v>0</v>
      </c>
      <c r="FP61" t="e">
        <f t="shared" ca="1" si="528"/>
        <v>#N/A</v>
      </c>
      <c r="FQ61" t="e">
        <f t="shared" ca="1" si="529"/>
        <v>#N/A</v>
      </c>
      <c r="FR61" t="b">
        <f t="shared" ca="1" si="530"/>
        <v>0</v>
      </c>
      <c r="FS61" t="str">
        <f t="shared" ca="1" si="531"/>
        <v>ÿ</v>
      </c>
      <c r="FT61">
        <f t="shared" ca="1" si="532"/>
        <v>1048576</v>
      </c>
      <c r="FU61" t="e">
        <f t="shared" ca="1" si="533"/>
        <v>#N/A</v>
      </c>
      <c r="FV61" s="4" t="str">
        <f t="shared" ca="1" si="534"/>
        <v/>
      </c>
      <c r="FX61" s="6" t="str">
        <f>IF('Analyse Plan de Gamme'!$BU61=0,N_D,'Analyse Plan de Gamme'!$BU61)</f>
        <v xml:space="preserve"> ... </v>
      </c>
      <c r="FY61" t="b">
        <f>ISNA(MATCH(FX61,FX$1:FX60,0))</f>
        <v>0</v>
      </c>
      <c r="FZ61" t="e">
        <f t="shared" ca="1" si="535"/>
        <v>#N/A</v>
      </c>
      <c r="GA61" t="e">
        <f t="shared" ca="1" si="536"/>
        <v>#N/A</v>
      </c>
      <c r="GB61" t="b">
        <f t="shared" ca="1" si="537"/>
        <v>0</v>
      </c>
      <c r="GC61" t="str">
        <f t="shared" ca="1" si="538"/>
        <v>ÿ</v>
      </c>
      <c r="GD61">
        <f t="shared" ca="1" si="539"/>
        <v>1048576</v>
      </c>
      <c r="GE61" t="e">
        <f t="shared" ca="1" si="540"/>
        <v>#N/A</v>
      </c>
      <c r="GF61" s="4" t="str">
        <f t="shared" ca="1" si="541"/>
        <v/>
      </c>
      <c r="GH61" s="6" t="str">
        <f>IF('Analyse Plan de Gamme'!$BW61=0,N_D,'Analyse Plan de Gamme'!$BW61)</f>
        <v xml:space="preserve"> ... </v>
      </c>
      <c r="GI61" t="b">
        <f>ISNA(MATCH(GH61,GH$1:GH60,0))</f>
        <v>0</v>
      </c>
      <c r="GJ61" t="e">
        <f t="shared" ca="1" si="542"/>
        <v>#N/A</v>
      </c>
      <c r="GK61" t="e">
        <f t="shared" ca="1" si="543"/>
        <v>#N/A</v>
      </c>
      <c r="GL61" t="b">
        <f t="shared" ca="1" si="544"/>
        <v>0</v>
      </c>
      <c r="GM61" t="str">
        <f t="shared" ca="1" si="545"/>
        <v>ÿ</v>
      </c>
      <c r="GN61">
        <f t="shared" ca="1" si="546"/>
        <v>1048576</v>
      </c>
      <c r="GO61" t="e">
        <f t="shared" ca="1" si="547"/>
        <v>#N/A</v>
      </c>
      <c r="GP61" s="4" t="str">
        <f t="shared" ca="1" si="548"/>
        <v/>
      </c>
      <c r="GR61" s="6" t="str">
        <f>IF('Analyse Plan de Gamme'!$BX61=0,N_D,'Analyse Plan de Gamme'!$BX61)</f>
        <v xml:space="preserve"> ... </v>
      </c>
      <c r="GS61" t="b">
        <f>ISNA(MATCH(GR61,GR$1:GR60,0))</f>
        <v>0</v>
      </c>
      <c r="GT61" t="e">
        <f t="shared" ca="1" si="549"/>
        <v>#N/A</v>
      </c>
      <c r="GU61" t="e">
        <f t="shared" ca="1" si="550"/>
        <v>#N/A</v>
      </c>
      <c r="GV61" t="b">
        <f t="shared" ca="1" si="551"/>
        <v>0</v>
      </c>
      <c r="GW61" t="str">
        <f t="shared" ca="1" si="552"/>
        <v>ÿ</v>
      </c>
      <c r="GX61">
        <f t="shared" ca="1" si="553"/>
        <v>1048576</v>
      </c>
      <c r="GY61" t="e">
        <f t="shared" ca="1" si="554"/>
        <v>#N/A</v>
      </c>
      <c r="GZ61" s="4" t="str">
        <f t="shared" ca="1" si="555"/>
        <v/>
      </c>
      <c r="HG61" s="44">
        <f>'Analyse Plan de Gamme'!$K61</f>
        <v>0</v>
      </c>
      <c r="HH61" s="44">
        <f>'Analyse Plan de Gamme'!$L61</f>
        <v>0</v>
      </c>
      <c r="HI61" s="50">
        <f t="shared" si="395"/>
        <v>2.5499999999999989</v>
      </c>
      <c r="HK61" t="b">
        <f>ABS('Analyse Plan de Gamme'!$C61)&gt;1</f>
        <v>0</v>
      </c>
      <c r="HL61" s="43">
        <f t="shared" ca="1" si="192"/>
        <v>6.1000000000000004E-3</v>
      </c>
      <c r="HM61" t="b">
        <f ca="1">AND(ISNA(MATCH(HL61,HL$1:HL60,0)),HL61&gt;1,$HK61)</f>
        <v>0</v>
      </c>
      <c r="HN61" t="e">
        <f t="shared" ca="1" si="556"/>
        <v>#N/A</v>
      </c>
      <c r="HO61" t="e">
        <f t="shared" ca="1" si="557"/>
        <v>#N/A</v>
      </c>
      <c r="HP61" t="b">
        <f t="shared" ca="1" si="558"/>
        <v>0</v>
      </c>
      <c r="HQ61" t="str">
        <f t="shared" ca="1" si="559"/>
        <v>ÿ</v>
      </c>
      <c r="HR61">
        <f t="shared" ca="1" si="560"/>
        <v>1048576</v>
      </c>
      <c r="HS61" t="e">
        <f t="shared" ca="1" si="561"/>
        <v>#N/A</v>
      </c>
      <c r="HT61" s="4" t="str">
        <f t="shared" ca="1" si="562"/>
        <v/>
      </c>
      <c r="HU61">
        <f ca="1">SUM($HT$10:$HT61)</f>
        <v>3926000.0154999997</v>
      </c>
      <c r="HV61" s="45">
        <f t="shared" ca="1" si="196"/>
        <v>1</v>
      </c>
      <c r="HW61" t="b">
        <f t="shared" ca="1" si="396"/>
        <v>0</v>
      </c>
      <c r="HX61" t="b">
        <f t="shared" ca="1" si="197"/>
        <v>0</v>
      </c>
      <c r="ID61" s="60" t="b">
        <f>IF($HK61,'Analyse Plan de Gamme'!$K61)</f>
        <v>0</v>
      </c>
      <c r="IE61" t="b">
        <f>IF($HK61,'Analyse Plan de Gamme'!$L61)</f>
        <v>0</v>
      </c>
      <c r="IF61" s="52" t="b">
        <f t="shared" si="563"/>
        <v>0</v>
      </c>
      <c r="IG61" t="b">
        <f>ISNA(MATCH(IF61,IF$1:IF60,0))</f>
        <v>0</v>
      </c>
      <c r="IH61" t="e">
        <f t="shared" ca="1" si="564"/>
        <v>#N/A</v>
      </c>
      <c r="II61" t="e">
        <f t="shared" ca="1" si="565"/>
        <v>#N/A</v>
      </c>
      <c r="IJ61" t="b">
        <f t="shared" ca="1" si="566"/>
        <v>0</v>
      </c>
      <c r="IK61" t="str">
        <f t="shared" ca="1" si="567"/>
        <v>ÿ</v>
      </c>
      <c r="IL61">
        <f t="shared" ca="1" si="568"/>
        <v>0</v>
      </c>
      <c r="IM61">
        <f t="shared" ca="1" si="569"/>
        <v>0</v>
      </c>
      <c r="IN61" s="54">
        <f t="shared" ca="1" si="570"/>
        <v>6.1000000000000004E-3</v>
      </c>
      <c r="IO61">
        <f t="shared" ca="1" si="571"/>
        <v>1048576</v>
      </c>
      <c r="IP61" t="e">
        <f t="shared" ca="1" si="572"/>
        <v>#N/A</v>
      </c>
      <c r="IQ61" t="str">
        <f t="shared" ca="1" si="573"/>
        <v/>
      </c>
      <c r="IR61" t="str">
        <f t="shared" ca="1" si="574"/>
        <v/>
      </c>
      <c r="IZ61" s="52" t="b">
        <f t="shared" si="575"/>
        <v>0</v>
      </c>
      <c r="JA61" t="b">
        <f>ISNA(MATCH(IZ61,IZ$1:IZ60,0))</f>
        <v>0</v>
      </c>
      <c r="JB61" t="e">
        <f t="shared" ca="1" si="576"/>
        <v>#N/A</v>
      </c>
      <c r="JC61" t="e">
        <f t="shared" ca="1" si="577"/>
        <v>#N/A</v>
      </c>
      <c r="JD61" t="b">
        <f t="shared" ca="1" si="578"/>
        <v>0</v>
      </c>
      <c r="JE61" t="str">
        <f t="shared" ca="1" si="579"/>
        <v>ÿ</v>
      </c>
      <c r="JF61">
        <f t="shared" ca="1" si="580"/>
        <v>0</v>
      </c>
      <c r="JG61">
        <f t="shared" ca="1" si="581"/>
        <v>0</v>
      </c>
      <c r="JH61" s="54">
        <f t="shared" ca="1" si="582"/>
        <v>6.1000000000000004E-3</v>
      </c>
      <c r="JI61">
        <f t="shared" ca="1" si="583"/>
        <v>1048576</v>
      </c>
      <c r="JJ61" t="e">
        <f t="shared" ca="1" si="584"/>
        <v>#N/A</v>
      </c>
      <c r="JK61" t="str">
        <f t="shared" ca="1" si="585"/>
        <v/>
      </c>
      <c r="JL61" t="str">
        <f t="shared" ca="1" si="586"/>
        <v/>
      </c>
      <c r="JT61" s="52" t="b">
        <f t="shared" si="587"/>
        <v>0</v>
      </c>
      <c r="JU61" t="b">
        <f>ISNA(MATCH(JT61,JT$1:JT60,0))</f>
        <v>0</v>
      </c>
      <c r="JV61" t="e">
        <f t="shared" ca="1" si="588"/>
        <v>#N/A</v>
      </c>
      <c r="JW61" t="e">
        <f t="shared" ca="1" si="589"/>
        <v>#N/A</v>
      </c>
      <c r="JX61" t="b">
        <f t="shared" ca="1" si="590"/>
        <v>0</v>
      </c>
      <c r="JY61" t="str">
        <f t="shared" ca="1" si="591"/>
        <v>ÿ</v>
      </c>
      <c r="JZ61">
        <f t="shared" ca="1" si="592"/>
        <v>0</v>
      </c>
      <c r="KA61">
        <f t="shared" ca="1" si="593"/>
        <v>0</v>
      </c>
      <c r="KB61" s="54">
        <f t="shared" ca="1" si="594"/>
        <v>6.1000000000000004E-3</v>
      </c>
      <c r="KC61">
        <f t="shared" ca="1" si="595"/>
        <v>1048576</v>
      </c>
      <c r="KD61" t="e">
        <f t="shared" ca="1" si="596"/>
        <v>#N/A</v>
      </c>
      <c r="KE61" t="str">
        <f t="shared" ca="1" si="597"/>
        <v/>
      </c>
      <c r="KF61" t="str">
        <f t="shared" ca="1" si="598"/>
        <v/>
      </c>
      <c r="KN61" s="52" t="b">
        <f t="shared" si="599"/>
        <v>0</v>
      </c>
      <c r="KO61" t="b">
        <f>ISNA(MATCH(KN61,KN$1:KN60,0))</f>
        <v>0</v>
      </c>
      <c r="KP61" t="e">
        <f t="shared" ca="1" si="600"/>
        <v>#N/A</v>
      </c>
      <c r="KQ61" t="e">
        <f t="shared" ca="1" si="601"/>
        <v>#N/A</v>
      </c>
      <c r="KR61" t="b">
        <f t="shared" ca="1" si="602"/>
        <v>0</v>
      </c>
      <c r="KS61" t="str">
        <f t="shared" ca="1" si="603"/>
        <v>ÿ</v>
      </c>
      <c r="KT61">
        <f t="shared" ca="1" si="604"/>
        <v>0</v>
      </c>
      <c r="KU61">
        <f t="shared" ca="1" si="605"/>
        <v>0</v>
      </c>
      <c r="KV61" s="54">
        <f t="shared" ca="1" si="606"/>
        <v>6.1000000000000004E-3</v>
      </c>
      <c r="KW61">
        <f t="shared" ca="1" si="607"/>
        <v>1048576</v>
      </c>
      <c r="KX61" t="e">
        <f t="shared" ca="1" si="608"/>
        <v>#N/A</v>
      </c>
      <c r="KY61" t="str">
        <f t="shared" ca="1" si="609"/>
        <v/>
      </c>
      <c r="KZ61" t="str">
        <f t="shared" ca="1" si="610"/>
        <v/>
      </c>
      <c r="LH61" s="52" t="b">
        <f t="shared" si="219"/>
        <v>0</v>
      </c>
      <c r="LI61" t="b">
        <f>ISNA(MATCH(LH61,LH$1:LH60,0))</f>
        <v>0</v>
      </c>
      <c r="LJ61" t="e">
        <f t="shared" ca="1" si="220"/>
        <v>#N/A</v>
      </c>
      <c r="LK61" t="e">
        <f t="shared" ca="1" si="221"/>
        <v>#N/A</v>
      </c>
      <c r="LL61" t="b">
        <f t="shared" ca="1" si="222"/>
        <v>0</v>
      </c>
      <c r="LM61" t="str">
        <f t="shared" ca="1" si="223"/>
        <v>ÿ</v>
      </c>
      <c r="LN61">
        <f t="shared" ca="1" si="224"/>
        <v>0</v>
      </c>
      <c r="LO61">
        <f t="shared" ca="1" si="225"/>
        <v>0</v>
      </c>
      <c r="LP61" s="54">
        <f t="shared" ca="1" si="226"/>
        <v>6.1000000000000004E-3</v>
      </c>
      <c r="LQ61">
        <f t="shared" ca="1" si="227"/>
        <v>1048576</v>
      </c>
      <c r="LR61" t="e">
        <f t="shared" ca="1" si="228"/>
        <v>#N/A</v>
      </c>
      <c r="LS61" t="str">
        <f t="shared" ca="1" si="611"/>
        <v/>
      </c>
      <c r="LT61" t="str">
        <f t="shared" ca="1" si="230"/>
        <v/>
      </c>
      <c r="MB61" s="52" t="b">
        <f t="shared" si="627"/>
        <v>0</v>
      </c>
      <c r="MC61" t="b">
        <f>ISNA(MATCH(MB61,MB$1:MB60,0))</f>
        <v>0</v>
      </c>
      <c r="MD61" t="e">
        <f t="shared" ca="1" si="231"/>
        <v>#N/A</v>
      </c>
      <c r="ME61" t="e">
        <f t="shared" ca="1" si="232"/>
        <v>#N/A</v>
      </c>
      <c r="MF61" t="b">
        <f t="shared" ca="1" si="233"/>
        <v>0</v>
      </c>
      <c r="MG61" t="str">
        <f t="shared" ca="1" si="234"/>
        <v>ÿ</v>
      </c>
      <c r="MH61">
        <f t="shared" ca="1" si="235"/>
        <v>0</v>
      </c>
      <c r="MI61">
        <f t="shared" ca="1" si="236"/>
        <v>0</v>
      </c>
      <c r="MJ61" s="54">
        <f t="shared" ca="1" si="237"/>
        <v>6.1000000000000004E-3</v>
      </c>
      <c r="MK61">
        <f t="shared" ca="1" si="238"/>
        <v>1048576</v>
      </c>
      <c r="ML61" t="e">
        <f t="shared" ca="1" si="239"/>
        <v>#N/A</v>
      </c>
      <c r="MM61" t="str">
        <f t="shared" ca="1" si="612"/>
        <v/>
      </c>
      <c r="MN61" t="str">
        <f t="shared" ca="1" si="241"/>
        <v/>
      </c>
      <c r="MV61" s="52" t="b">
        <f t="shared" si="628"/>
        <v>0</v>
      </c>
      <c r="MW61" t="b">
        <f>ISNA(MATCH(MV61,MV$1:MV60,0))</f>
        <v>0</v>
      </c>
      <c r="MX61" t="e">
        <f t="shared" ca="1" si="242"/>
        <v>#N/A</v>
      </c>
      <c r="MY61" t="e">
        <f t="shared" ca="1" si="243"/>
        <v>#N/A</v>
      </c>
      <c r="MZ61" t="b">
        <f t="shared" ca="1" si="244"/>
        <v>0</v>
      </c>
      <c r="NA61" t="str">
        <f t="shared" ca="1" si="245"/>
        <v>ÿ</v>
      </c>
      <c r="NB61">
        <f t="shared" ca="1" si="246"/>
        <v>0</v>
      </c>
      <c r="NC61">
        <f t="shared" ca="1" si="247"/>
        <v>0</v>
      </c>
      <c r="ND61" s="54">
        <f t="shared" ca="1" si="248"/>
        <v>6.1000000000000004E-3</v>
      </c>
      <c r="NE61">
        <f t="shared" ca="1" si="249"/>
        <v>1048576</v>
      </c>
      <c r="NF61" t="e">
        <f t="shared" ca="1" si="250"/>
        <v>#N/A</v>
      </c>
      <c r="NG61" t="str">
        <f t="shared" ca="1" si="613"/>
        <v/>
      </c>
      <c r="NH61" t="str">
        <f t="shared" ca="1" si="252"/>
        <v/>
      </c>
      <c r="NP61" s="52" t="b">
        <f t="shared" si="629"/>
        <v>0</v>
      </c>
      <c r="NQ61" t="b">
        <f>ISNA(MATCH(NP61,NP$1:NP60,0))</f>
        <v>0</v>
      </c>
      <c r="NR61" t="e">
        <f t="shared" ca="1" si="253"/>
        <v>#N/A</v>
      </c>
      <c r="NS61" t="e">
        <f t="shared" ca="1" si="254"/>
        <v>#N/A</v>
      </c>
      <c r="NT61" t="b">
        <f t="shared" ca="1" si="255"/>
        <v>0</v>
      </c>
      <c r="NU61" t="str">
        <f t="shared" ca="1" si="256"/>
        <v>ÿ</v>
      </c>
      <c r="NV61">
        <f t="shared" ca="1" si="257"/>
        <v>0</v>
      </c>
      <c r="NW61">
        <f t="shared" ca="1" si="258"/>
        <v>0</v>
      </c>
      <c r="NX61" s="54">
        <f t="shared" ca="1" si="259"/>
        <v>6.1000000000000004E-3</v>
      </c>
      <c r="NY61">
        <f t="shared" ca="1" si="260"/>
        <v>1048576</v>
      </c>
      <c r="NZ61" t="e">
        <f t="shared" ca="1" si="261"/>
        <v>#N/A</v>
      </c>
      <c r="OA61" t="str">
        <f t="shared" ca="1" si="614"/>
        <v/>
      </c>
      <c r="OB61" t="str">
        <f t="shared" ca="1" si="263"/>
        <v/>
      </c>
      <c r="OJ61" s="52" t="b">
        <f t="shared" si="630"/>
        <v>0</v>
      </c>
      <c r="OK61" t="b">
        <f>ISNA(MATCH(OJ61,OJ$1:OJ60,0))</f>
        <v>0</v>
      </c>
      <c r="OL61" t="e">
        <f t="shared" ca="1" si="264"/>
        <v>#N/A</v>
      </c>
      <c r="OM61" t="e">
        <f t="shared" ca="1" si="265"/>
        <v>#N/A</v>
      </c>
      <c r="ON61" t="b">
        <f t="shared" ca="1" si="266"/>
        <v>0</v>
      </c>
      <c r="OO61" t="str">
        <f t="shared" ca="1" si="267"/>
        <v>ÿ</v>
      </c>
      <c r="OP61">
        <f t="shared" ca="1" si="268"/>
        <v>0</v>
      </c>
      <c r="OQ61">
        <f t="shared" ca="1" si="269"/>
        <v>0</v>
      </c>
      <c r="OR61" s="54">
        <f t="shared" ca="1" si="270"/>
        <v>6.1000000000000004E-3</v>
      </c>
      <c r="OS61">
        <f t="shared" ca="1" si="271"/>
        <v>1048576</v>
      </c>
      <c r="OT61" t="e">
        <f t="shared" ca="1" si="272"/>
        <v>#N/A</v>
      </c>
      <c r="OU61" t="str">
        <f t="shared" ca="1" si="615"/>
        <v/>
      </c>
      <c r="OV61" t="str">
        <f t="shared" ca="1" si="274"/>
        <v/>
      </c>
      <c r="PD61" s="52" t="b">
        <f t="shared" si="631"/>
        <v>0</v>
      </c>
      <c r="PE61" t="b">
        <f>ISNA(MATCH(PD61,PD$1:PD60,0))</f>
        <v>0</v>
      </c>
      <c r="PF61" t="e">
        <f t="shared" ca="1" si="275"/>
        <v>#N/A</v>
      </c>
      <c r="PG61" t="e">
        <f t="shared" ca="1" si="276"/>
        <v>#N/A</v>
      </c>
      <c r="PH61" t="b">
        <f t="shared" ca="1" si="277"/>
        <v>0</v>
      </c>
      <c r="PI61" t="str">
        <f t="shared" ca="1" si="278"/>
        <v>ÿ</v>
      </c>
      <c r="PJ61">
        <f t="shared" ca="1" si="279"/>
        <v>0</v>
      </c>
      <c r="PK61">
        <f t="shared" ca="1" si="280"/>
        <v>0</v>
      </c>
      <c r="PL61" s="54">
        <f t="shared" ca="1" si="281"/>
        <v>6.1000000000000004E-3</v>
      </c>
      <c r="PM61">
        <f t="shared" ca="1" si="282"/>
        <v>1048576</v>
      </c>
      <c r="PN61" t="e">
        <f t="shared" ca="1" si="283"/>
        <v>#N/A</v>
      </c>
      <c r="PO61" t="str">
        <f t="shared" ca="1" si="616"/>
        <v/>
      </c>
      <c r="PP61" t="str">
        <f t="shared" ca="1" si="285"/>
        <v/>
      </c>
      <c r="PX61" s="52" t="b">
        <f t="shared" si="632"/>
        <v>0</v>
      </c>
      <c r="PY61" t="b">
        <f>ISNA(MATCH(PX61,PX$1:PX60,0))</f>
        <v>0</v>
      </c>
      <c r="PZ61" t="e">
        <f t="shared" ca="1" si="286"/>
        <v>#N/A</v>
      </c>
      <c r="QA61" t="e">
        <f t="shared" ca="1" si="287"/>
        <v>#N/A</v>
      </c>
      <c r="QB61" t="b">
        <f t="shared" ca="1" si="288"/>
        <v>0</v>
      </c>
      <c r="QC61" t="str">
        <f t="shared" ca="1" si="289"/>
        <v>ÿ</v>
      </c>
      <c r="QD61">
        <f t="shared" ca="1" si="290"/>
        <v>0</v>
      </c>
      <c r="QE61">
        <f t="shared" ca="1" si="291"/>
        <v>0</v>
      </c>
      <c r="QF61" s="54">
        <f t="shared" ca="1" si="292"/>
        <v>6.1000000000000004E-3</v>
      </c>
      <c r="QG61">
        <f t="shared" ca="1" si="293"/>
        <v>1048576</v>
      </c>
      <c r="QH61" t="e">
        <f t="shared" ca="1" si="294"/>
        <v>#N/A</v>
      </c>
      <c r="QI61" t="str">
        <f t="shared" ca="1" si="617"/>
        <v/>
      </c>
      <c r="QJ61" t="str">
        <f t="shared" ca="1" si="296"/>
        <v/>
      </c>
      <c r="QR61" s="52" t="b">
        <f t="shared" si="633"/>
        <v>0</v>
      </c>
      <c r="QS61" t="b">
        <f>ISNA(MATCH(QR61,QR$1:QR60,0))</f>
        <v>0</v>
      </c>
      <c r="QT61" t="e">
        <f t="shared" ca="1" si="297"/>
        <v>#N/A</v>
      </c>
      <c r="QU61" t="e">
        <f t="shared" ca="1" si="298"/>
        <v>#N/A</v>
      </c>
      <c r="QV61" t="b">
        <f t="shared" ca="1" si="299"/>
        <v>0</v>
      </c>
      <c r="QW61" t="str">
        <f t="shared" ca="1" si="300"/>
        <v>ÿ</v>
      </c>
      <c r="QX61">
        <f t="shared" ca="1" si="301"/>
        <v>0</v>
      </c>
      <c r="QY61">
        <f t="shared" ca="1" si="302"/>
        <v>0</v>
      </c>
      <c r="QZ61" s="54">
        <f t="shared" ca="1" si="303"/>
        <v>6.1000000000000004E-3</v>
      </c>
      <c r="RA61">
        <f t="shared" ca="1" si="304"/>
        <v>1048576</v>
      </c>
      <c r="RB61" t="e">
        <f t="shared" ca="1" si="305"/>
        <v>#N/A</v>
      </c>
      <c r="RC61" t="str">
        <f t="shared" ca="1" si="618"/>
        <v/>
      </c>
      <c r="RD61" t="str">
        <f t="shared" ca="1" si="307"/>
        <v/>
      </c>
      <c r="RL61" s="52" t="b">
        <f t="shared" si="634"/>
        <v>0</v>
      </c>
      <c r="RM61" t="b">
        <f>ISNA(MATCH(RL61,RL$1:RL60,0))</f>
        <v>0</v>
      </c>
      <c r="RN61" t="e">
        <f t="shared" ca="1" si="308"/>
        <v>#N/A</v>
      </c>
      <c r="RO61" t="e">
        <f t="shared" ca="1" si="309"/>
        <v>#N/A</v>
      </c>
      <c r="RP61" t="b">
        <f t="shared" ca="1" si="310"/>
        <v>0</v>
      </c>
      <c r="RQ61" t="str">
        <f t="shared" ca="1" si="311"/>
        <v>ÿ</v>
      </c>
      <c r="RR61">
        <f t="shared" ca="1" si="312"/>
        <v>0</v>
      </c>
      <c r="RS61">
        <f t="shared" ca="1" si="313"/>
        <v>0</v>
      </c>
      <c r="RT61" s="54">
        <f t="shared" ca="1" si="314"/>
        <v>6.1000000000000004E-3</v>
      </c>
      <c r="RU61">
        <f t="shared" ca="1" si="315"/>
        <v>1048576</v>
      </c>
      <c r="RV61" t="e">
        <f t="shared" ca="1" si="316"/>
        <v>#N/A</v>
      </c>
      <c r="RW61" t="str">
        <f t="shared" ca="1" si="619"/>
        <v/>
      </c>
      <c r="RX61" t="str">
        <f t="shared" ca="1" si="318"/>
        <v/>
      </c>
      <c r="SF61" s="52" t="b">
        <f t="shared" si="635"/>
        <v>0</v>
      </c>
      <c r="SG61" t="b">
        <f>ISNA(MATCH(SF61,SF$1:SF60,0))</f>
        <v>0</v>
      </c>
      <c r="SH61" t="e">
        <f t="shared" ca="1" si="319"/>
        <v>#N/A</v>
      </c>
      <c r="SI61" t="e">
        <f t="shared" ca="1" si="320"/>
        <v>#N/A</v>
      </c>
      <c r="SJ61" t="b">
        <f t="shared" ca="1" si="321"/>
        <v>0</v>
      </c>
      <c r="SK61" t="str">
        <f t="shared" ca="1" si="322"/>
        <v>ÿ</v>
      </c>
      <c r="SL61">
        <f t="shared" ca="1" si="323"/>
        <v>0</v>
      </c>
      <c r="SM61">
        <f t="shared" ca="1" si="324"/>
        <v>0</v>
      </c>
      <c r="SN61" s="54">
        <f t="shared" ca="1" si="325"/>
        <v>6.1000000000000004E-3</v>
      </c>
      <c r="SO61">
        <f t="shared" ca="1" si="326"/>
        <v>1048576</v>
      </c>
      <c r="SP61" t="e">
        <f t="shared" ca="1" si="327"/>
        <v>#N/A</v>
      </c>
      <c r="SQ61" t="str">
        <f t="shared" ca="1" si="620"/>
        <v/>
      </c>
      <c r="SR61" t="str">
        <f t="shared" ca="1" si="329"/>
        <v/>
      </c>
      <c r="SZ61" s="52" t="b">
        <f t="shared" si="636"/>
        <v>0</v>
      </c>
      <c r="TA61" t="b">
        <f>ISNA(MATCH(SZ61,SZ$1:SZ60,0))</f>
        <v>0</v>
      </c>
      <c r="TB61" t="e">
        <f t="shared" ca="1" si="330"/>
        <v>#N/A</v>
      </c>
      <c r="TC61" t="e">
        <f t="shared" ca="1" si="331"/>
        <v>#N/A</v>
      </c>
      <c r="TD61" t="b">
        <f t="shared" ca="1" si="332"/>
        <v>0</v>
      </c>
      <c r="TE61" t="str">
        <f t="shared" ca="1" si="333"/>
        <v>ÿ</v>
      </c>
      <c r="TF61">
        <f t="shared" ca="1" si="334"/>
        <v>0</v>
      </c>
      <c r="TG61">
        <f t="shared" ca="1" si="335"/>
        <v>0</v>
      </c>
      <c r="TH61" s="54">
        <f t="shared" ca="1" si="336"/>
        <v>6.1000000000000004E-3</v>
      </c>
      <c r="TI61">
        <f t="shared" ca="1" si="337"/>
        <v>1048576</v>
      </c>
      <c r="TJ61" t="e">
        <f t="shared" ca="1" si="338"/>
        <v>#N/A</v>
      </c>
      <c r="TK61" t="str">
        <f t="shared" ca="1" si="621"/>
        <v/>
      </c>
      <c r="TL61" t="str">
        <f t="shared" ca="1" si="340"/>
        <v/>
      </c>
      <c r="TT61" s="52" t="b">
        <f t="shared" si="637"/>
        <v>0</v>
      </c>
      <c r="TU61" t="b">
        <f>ISNA(MATCH(TT61,TT$1:TT60,0))</f>
        <v>0</v>
      </c>
      <c r="TV61" t="e">
        <f t="shared" ca="1" si="341"/>
        <v>#N/A</v>
      </c>
      <c r="TW61" t="e">
        <f t="shared" ca="1" si="342"/>
        <v>#N/A</v>
      </c>
      <c r="TX61" t="b">
        <f t="shared" ca="1" si="343"/>
        <v>0</v>
      </c>
      <c r="TY61" t="str">
        <f t="shared" ca="1" si="344"/>
        <v>ÿ</v>
      </c>
      <c r="TZ61">
        <f t="shared" ca="1" si="345"/>
        <v>0</v>
      </c>
      <c r="UA61">
        <f t="shared" ca="1" si="346"/>
        <v>0</v>
      </c>
      <c r="UB61" s="54">
        <f t="shared" ca="1" si="347"/>
        <v>6.1000000000000004E-3</v>
      </c>
      <c r="UC61">
        <f t="shared" ca="1" si="348"/>
        <v>1048576</v>
      </c>
      <c r="UD61" t="e">
        <f t="shared" ca="1" si="349"/>
        <v>#N/A</v>
      </c>
      <c r="UE61" t="str">
        <f t="shared" ca="1" si="622"/>
        <v/>
      </c>
      <c r="UF61" t="str">
        <f t="shared" ca="1" si="351"/>
        <v/>
      </c>
      <c r="UN61" s="52" t="b">
        <f t="shared" si="638"/>
        <v>0</v>
      </c>
      <c r="UO61" t="b">
        <f>ISNA(MATCH(UN61,UN$1:UN60,0))</f>
        <v>0</v>
      </c>
      <c r="UP61" t="e">
        <f t="shared" ca="1" si="352"/>
        <v>#N/A</v>
      </c>
      <c r="UQ61" t="e">
        <f t="shared" ca="1" si="353"/>
        <v>#N/A</v>
      </c>
      <c r="UR61" t="b">
        <f t="shared" ca="1" si="354"/>
        <v>0</v>
      </c>
      <c r="US61" t="str">
        <f t="shared" ca="1" si="355"/>
        <v>ÿ</v>
      </c>
      <c r="UT61">
        <f t="shared" ca="1" si="356"/>
        <v>0</v>
      </c>
      <c r="UU61">
        <f t="shared" ca="1" si="357"/>
        <v>0</v>
      </c>
      <c r="UV61" s="54">
        <f t="shared" ca="1" si="358"/>
        <v>6.1000000000000004E-3</v>
      </c>
      <c r="UW61">
        <f t="shared" ca="1" si="359"/>
        <v>1048576</v>
      </c>
      <c r="UX61" t="e">
        <f t="shared" ca="1" si="360"/>
        <v>#N/A</v>
      </c>
      <c r="UY61" t="str">
        <f t="shared" ca="1" si="623"/>
        <v/>
      </c>
      <c r="UZ61" t="str">
        <f t="shared" ca="1" si="362"/>
        <v/>
      </c>
      <c r="VH61" s="52" t="b">
        <f t="shared" si="639"/>
        <v>0</v>
      </c>
      <c r="VI61" t="b">
        <f>ISNA(MATCH(VH61,VH$1:VH60,0))</f>
        <v>0</v>
      </c>
      <c r="VJ61" t="e">
        <f t="shared" ca="1" si="363"/>
        <v>#N/A</v>
      </c>
      <c r="VK61" t="e">
        <f t="shared" ca="1" si="364"/>
        <v>#N/A</v>
      </c>
      <c r="VL61" t="b">
        <f t="shared" ca="1" si="365"/>
        <v>0</v>
      </c>
      <c r="VM61" t="str">
        <f t="shared" ca="1" si="366"/>
        <v>ÿ</v>
      </c>
      <c r="VN61">
        <f t="shared" ca="1" si="367"/>
        <v>0</v>
      </c>
      <c r="VO61">
        <f t="shared" ca="1" si="368"/>
        <v>0</v>
      </c>
      <c r="VP61" s="54">
        <f t="shared" ca="1" si="369"/>
        <v>6.1000000000000004E-3</v>
      </c>
      <c r="VQ61">
        <f t="shared" ca="1" si="370"/>
        <v>1048576</v>
      </c>
      <c r="VR61" t="e">
        <f t="shared" ca="1" si="371"/>
        <v>#N/A</v>
      </c>
      <c r="VS61" t="str">
        <f t="shared" ca="1" si="624"/>
        <v/>
      </c>
      <c r="VT61" t="str">
        <f t="shared" ca="1" si="373"/>
        <v/>
      </c>
      <c r="WB61" s="52" t="b">
        <f t="shared" si="640"/>
        <v>0</v>
      </c>
      <c r="WC61" t="b">
        <f>ISNA(MATCH(WB61,WB$1:WB60,0))</f>
        <v>0</v>
      </c>
      <c r="WD61" t="e">
        <f t="shared" ca="1" si="374"/>
        <v>#N/A</v>
      </c>
      <c r="WE61" t="e">
        <f t="shared" ca="1" si="375"/>
        <v>#N/A</v>
      </c>
      <c r="WF61" t="b">
        <f t="shared" ca="1" si="376"/>
        <v>0</v>
      </c>
      <c r="WG61" t="str">
        <f t="shared" ca="1" si="377"/>
        <v>ÿ</v>
      </c>
      <c r="WH61">
        <f t="shared" ca="1" si="378"/>
        <v>0</v>
      </c>
      <c r="WI61">
        <f t="shared" ca="1" si="379"/>
        <v>0</v>
      </c>
      <c r="WJ61" s="54">
        <f t="shared" ca="1" si="380"/>
        <v>6.1000000000000004E-3</v>
      </c>
      <c r="WK61">
        <f t="shared" ca="1" si="381"/>
        <v>1048576</v>
      </c>
      <c r="WL61" t="e">
        <f t="shared" ca="1" si="382"/>
        <v>#N/A</v>
      </c>
      <c r="WM61" t="str">
        <f t="shared" ca="1" si="625"/>
        <v/>
      </c>
      <c r="WN61" t="str">
        <f t="shared" ca="1" si="384"/>
        <v/>
      </c>
      <c r="WV61" s="52" t="b">
        <f t="shared" si="641"/>
        <v>0</v>
      </c>
      <c r="WW61" t="b">
        <f>ISNA(MATCH(WV61,WV$1:WV60,0))</f>
        <v>0</v>
      </c>
      <c r="WX61" t="e">
        <f t="shared" ca="1" si="385"/>
        <v>#N/A</v>
      </c>
      <c r="WY61" t="e">
        <f t="shared" ca="1" si="386"/>
        <v>#N/A</v>
      </c>
      <c r="WZ61" t="b">
        <f t="shared" ca="1" si="387"/>
        <v>0</v>
      </c>
      <c r="XA61" t="str">
        <f t="shared" ca="1" si="388"/>
        <v>ÿ</v>
      </c>
      <c r="XB61">
        <f t="shared" ca="1" si="389"/>
        <v>0</v>
      </c>
      <c r="XC61">
        <f t="shared" ca="1" si="390"/>
        <v>0</v>
      </c>
      <c r="XD61" s="54">
        <f t="shared" ca="1" si="391"/>
        <v>6.1000000000000004E-3</v>
      </c>
      <c r="XE61">
        <f t="shared" ca="1" si="392"/>
        <v>1048576</v>
      </c>
      <c r="XF61" t="e">
        <f t="shared" ca="1" si="393"/>
        <v>#N/A</v>
      </c>
      <c r="XG61" t="str">
        <f t="shared" ca="1" si="626"/>
        <v/>
      </c>
      <c r="XH61" t="str">
        <f t="shared" ca="1" si="169"/>
        <v/>
      </c>
    </row>
    <row r="62" spans="1:632" x14ac:dyDescent="0.3">
      <c r="A62">
        <f t="shared" ca="1" si="170"/>
        <v>52</v>
      </c>
      <c r="J62" s="6" t="str">
        <f>IF('Analyse Plan de Gamme'!$N62=0,N_D,'Analyse Plan de Gamme'!$N62)</f>
        <v xml:space="preserve"> ... </v>
      </c>
      <c r="K62" t="b">
        <f>ISNA(MATCH(J62,J$1:J61,0))</f>
        <v>0</v>
      </c>
      <c r="L62" t="e">
        <f t="shared" ca="1" si="416"/>
        <v>#N/A</v>
      </c>
      <c r="M62" t="e">
        <f t="shared" ca="1" si="417"/>
        <v>#N/A</v>
      </c>
      <c r="N62" t="b">
        <f t="shared" ca="1" si="418"/>
        <v>0</v>
      </c>
      <c r="O62" t="str">
        <f t="shared" ca="1" si="419"/>
        <v>ÿ</v>
      </c>
      <c r="P62">
        <f t="shared" ca="1" si="420"/>
        <v>1048576</v>
      </c>
      <c r="Q62" t="e">
        <f t="shared" ca="1" si="421"/>
        <v>#N/A</v>
      </c>
      <c r="R62" s="4" t="str">
        <f t="shared" ca="1" si="422"/>
        <v/>
      </c>
      <c r="T62" s="6" t="str">
        <f>IF('Analyse Plan de Gamme'!$P62=0,N_D,'Analyse Plan de Gamme'!$P62)</f>
        <v xml:space="preserve"> ... </v>
      </c>
      <c r="U62" t="b">
        <f>ISNA(MATCH(T62,T$1:T61,0))</f>
        <v>0</v>
      </c>
      <c r="V62" t="e">
        <f t="shared" ca="1" si="423"/>
        <v>#N/A</v>
      </c>
      <c r="W62" t="e">
        <f t="shared" ca="1" si="424"/>
        <v>#N/A</v>
      </c>
      <c r="X62" t="b">
        <f t="shared" ca="1" si="425"/>
        <v>0</v>
      </c>
      <c r="Y62" t="str">
        <f t="shared" ca="1" si="426"/>
        <v>ÿ</v>
      </c>
      <c r="Z62">
        <f t="shared" ca="1" si="427"/>
        <v>1048576</v>
      </c>
      <c r="AA62" t="e">
        <f t="shared" ca="1" si="428"/>
        <v>#N/A</v>
      </c>
      <c r="AB62" s="4" t="str">
        <f t="shared" ca="1" si="429"/>
        <v/>
      </c>
      <c r="AD62" s="6" t="str">
        <f>IF('Analyse Plan de Gamme'!$W62=0,N_D,'Analyse Plan de Gamme'!$W62)</f>
        <v xml:space="preserve"> ... </v>
      </c>
      <c r="AE62" t="b">
        <f>ISNA(MATCH(AD62,AD$1:AD61,0))</f>
        <v>0</v>
      </c>
      <c r="AF62" t="e">
        <f t="shared" ca="1" si="430"/>
        <v>#N/A</v>
      </c>
      <c r="AG62" t="e">
        <f t="shared" ca="1" si="431"/>
        <v>#N/A</v>
      </c>
      <c r="AH62" t="b">
        <f t="shared" ca="1" si="432"/>
        <v>0</v>
      </c>
      <c r="AI62" t="str">
        <f t="shared" ca="1" si="433"/>
        <v>ÿ</v>
      </c>
      <c r="AJ62">
        <f t="shared" ca="1" si="434"/>
        <v>1048576</v>
      </c>
      <c r="AK62" t="e">
        <f t="shared" ca="1" si="435"/>
        <v>#N/A</v>
      </c>
      <c r="AL62" s="4" t="str">
        <f t="shared" ca="1" si="436"/>
        <v/>
      </c>
      <c r="AN62" s="6" t="str">
        <f>IF('Analyse Plan de Gamme'!$AH62=0,N_D,'Analyse Plan de Gamme'!$AH62)</f>
        <v xml:space="preserve"> ... </v>
      </c>
      <c r="AO62" t="b">
        <f>ISNA(MATCH(AN62,AN$1:AN61,0))</f>
        <v>0</v>
      </c>
      <c r="AP62" t="e">
        <f t="shared" ca="1" si="437"/>
        <v>#N/A</v>
      </c>
      <c r="AQ62" t="e">
        <f t="shared" ca="1" si="438"/>
        <v>#N/A</v>
      </c>
      <c r="AR62" t="b">
        <f t="shared" ca="1" si="439"/>
        <v>0</v>
      </c>
      <c r="AS62" t="str">
        <f t="shared" ca="1" si="440"/>
        <v>ÿ</v>
      </c>
      <c r="AT62">
        <f t="shared" ca="1" si="441"/>
        <v>1048576</v>
      </c>
      <c r="AU62" t="e">
        <f t="shared" ca="1" si="442"/>
        <v>#N/A</v>
      </c>
      <c r="AV62" s="4" t="str">
        <f t="shared" ca="1" si="443"/>
        <v/>
      </c>
      <c r="AX62" s="6" t="str">
        <f>IF('Analyse Plan de Gamme'!$AT62=0,N_D,'Analyse Plan de Gamme'!$AT62)</f>
        <v xml:space="preserve"> ... </v>
      </c>
      <c r="AY62" t="b">
        <f>ISNA(MATCH(AX62,AX$1:AX61,0))</f>
        <v>0</v>
      </c>
      <c r="AZ62" t="e">
        <f t="shared" ca="1" si="444"/>
        <v>#N/A</v>
      </c>
      <c r="BA62" t="e">
        <f t="shared" ca="1" si="445"/>
        <v>#N/A</v>
      </c>
      <c r="BB62" t="b">
        <f t="shared" ca="1" si="446"/>
        <v>0</v>
      </c>
      <c r="BC62" t="str">
        <f t="shared" ca="1" si="447"/>
        <v>ÿ</v>
      </c>
      <c r="BD62">
        <f t="shared" ca="1" si="448"/>
        <v>1048576</v>
      </c>
      <c r="BE62" t="e">
        <f t="shared" ca="1" si="449"/>
        <v>#N/A</v>
      </c>
      <c r="BF62" s="4" t="str">
        <f t="shared" ca="1" si="450"/>
        <v/>
      </c>
      <c r="BH62" s="6" t="str">
        <f>IF('Analyse Plan de Gamme'!$BF62=0,N_D,'Analyse Plan de Gamme'!$BF62)</f>
        <v xml:space="preserve"> ... </v>
      </c>
      <c r="BI62" t="b">
        <f>ISNA(MATCH(BH62,BH$1:BH61,0))</f>
        <v>0</v>
      </c>
      <c r="BJ62" t="e">
        <f t="shared" ca="1" si="451"/>
        <v>#N/A</v>
      </c>
      <c r="BK62" t="e">
        <f t="shared" ca="1" si="452"/>
        <v>#N/A</v>
      </c>
      <c r="BL62" t="b">
        <f t="shared" ca="1" si="453"/>
        <v>0</v>
      </c>
      <c r="BM62" t="str">
        <f t="shared" ca="1" si="454"/>
        <v>ÿ</v>
      </c>
      <c r="BN62">
        <f t="shared" ca="1" si="455"/>
        <v>1048576</v>
      </c>
      <c r="BO62" t="e">
        <f t="shared" ca="1" si="456"/>
        <v>#N/A</v>
      </c>
      <c r="BP62" s="4" t="str">
        <f t="shared" ca="1" si="457"/>
        <v/>
      </c>
      <c r="BR62" s="6" t="str">
        <f>IF('Analyse Plan de Gamme'!$BG62=0,N_D,'Analyse Plan de Gamme'!$BG62)</f>
        <v xml:space="preserve"> ... </v>
      </c>
      <c r="BS62" t="b">
        <f>ISNA(MATCH(BR62,BR$1:BR61,0))</f>
        <v>0</v>
      </c>
      <c r="BT62" t="e">
        <f t="shared" ca="1" si="458"/>
        <v>#N/A</v>
      </c>
      <c r="BU62" t="e">
        <f t="shared" ca="1" si="459"/>
        <v>#N/A</v>
      </c>
      <c r="BV62" t="b">
        <f t="shared" ca="1" si="460"/>
        <v>0</v>
      </c>
      <c r="BW62" t="str">
        <f t="shared" ca="1" si="461"/>
        <v>ÿ</v>
      </c>
      <c r="BX62">
        <f t="shared" ca="1" si="462"/>
        <v>1048576</v>
      </c>
      <c r="BY62" t="e">
        <f t="shared" ca="1" si="463"/>
        <v>#N/A</v>
      </c>
      <c r="BZ62" s="4" t="str">
        <f t="shared" ca="1" si="464"/>
        <v/>
      </c>
      <c r="CB62" s="6" t="str">
        <f>IF('Analyse Plan de Gamme'!$BH62=0,N_D,'Analyse Plan de Gamme'!$BH62)</f>
        <v xml:space="preserve"> ... </v>
      </c>
      <c r="CC62" t="b">
        <f>ISNA(MATCH(CB62,CB$1:CB61,0))</f>
        <v>0</v>
      </c>
      <c r="CD62" t="e">
        <f t="shared" ca="1" si="465"/>
        <v>#N/A</v>
      </c>
      <c r="CE62" t="e">
        <f t="shared" ca="1" si="466"/>
        <v>#N/A</v>
      </c>
      <c r="CF62" t="b">
        <f t="shared" ca="1" si="467"/>
        <v>0</v>
      </c>
      <c r="CG62" t="str">
        <f t="shared" ca="1" si="468"/>
        <v>ÿ</v>
      </c>
      <c r="CH62">
        <f t="shared" ca="1" si="469"/>
        <v>1048576</v>
      </c>
      <c r="CI62" t="e">
        <f t="shared" ca="1" si="470"/>
        <v>#N/A</v>
      </c>
      <c r="CJ62" s="4" t="str">
        <f t="shared" ca="1" si="471"/>
        <v/>
      </c>
      <c r="CL62" s="6" t="str">
        <f>IF('Analyse Plan de Gamme'!$BJ62=0,N_D,'Analyse Plan de Gamme'!$BJ62)</f>
        <v xml:space="preserve"> ... </v>
      </c>
      <c r="CM62" t="b">
        <f>ISNA(MATCH(CL62,CL$1:CL61,0))</f>
        <v>0</v>
      </c>
      <c r="CN62" t="e">
        <f t="shared" ca="1" si="472"/>
        <v>#N/A</v>
      </c>
      <c r="CO62" t="e">
        <f t="shared" ca="1" si="473"/>
        <v>#N/A</v>
      </c>
      <c r="CP62" t="b">
        <f t="shared" ca="1" si="474"/>
        <v>0</v>
      </c>
      <c r="CQ62" t="str">
        <f t="shared" ca="1" si="475"/>
        <v>ÿ</v>
      </c>
      <c r="CR62">
        <f t="shared" ca="1" si="476"/>
        <v>1048576</v>
      </c>
      <c r="CS62" t="e">
        <f t="shared" ca="1" si="477"/>
        <v>#N/A</v>
      </c>
      <c r="CT62" s="4" t="str">
        <f t="shared" ca="1" si="478"/>
        <v/>
      </c>
      <c r="CV62" s="6" t="str">
        <f>IF('Analyse Plan de Gamme'!$BK62=0,N_D,'Analyse Plan de Gamme'!$BK62)</f>
        <v xml:space="preserve"> ... </v>
      </c>
      <c r="CW62" t="b">
        <f>ISNA(MATCH(CV62,CV$1:CV61,0))</f>
        <v>0</v>
      </c>
      <c r="CX62" t="e">
        <f t="shared" ca="1" si="479"/>
        <v>#N/A</v>
      </c>
      <c r="CY62" t="e">
        <f t="shared" ca="1" si="480"/>
        <v>#N/A</v>
      </c>
      <c r="CZ62" t="b">
        <f t="shared" ca="1" si="481"/>
        <v>0</v>
      </c>
      <c r="DA62" t="str">
        <f t="shared" ca="1" si="482"/>
        <v>ÿ</v>
      </c>
      <c r="DB62">
        <f t="shared" ca="1" si="483"/>
        <v>1048576</v>
      </c>
      <c r="DC62" t="e">
        <f t="shared" ca="1" si="484"/>
        <v>#N/A</v>
      </c>
      <c r="DD62" s="4" t="str">
        <f t="shared" ca="1" si="485"/>
        <v/>
      </c>
      <c r="DF62" s="6" t="str">
        <f>IF('Analyse Plan de Gamme'!$BL62=0,N_D,'Analyse Plan de Gamme'!$BL62)</f>
        <v xml:space="preserve"> ... </v>
      </c>
      <c r="DG62" t="b">
        <f>ISNA(MATCH(DF62,DF$1:DF61,0))</f>
        <v>0</v>
      </c>
      <c r="DH62" t="e">
        <f t="shared" ca="1" si="486"/>
        <v>#N/A</v>
      </c>
      <c r="DI62" t="e">
        <f t="shared" ca="1" si="487"/>
        <v>#N/A</v>
      </c>
      <c r="DJ62" t="b">
        <f t="shared" ca="1" si="488"/>
        <v>0</v>
      </c>
      <c r="DK62" t="str">
        <f t="shared" ca="1" si="489"/>
        <v>ÿ</v>
      </c>
      <c r="DL62">
        <f t="shared" ca="1" si="490"/>
        <v>1048576</v>
      </c>
      <c r="DM62" t="e">
        <f t="shared" ca="1" si="491"/>
        <v>#N/A</v>
      </c>
      <c r="DN62" s="4" t="str">
        <f t="shared" ca="1" si="492"/>
        <v/>
      </c>
      <c r="DP62" s="43">
        <f>'Analyse Plan de Gamme'!$BM62</f>
        <v>0</v>
      </c>
      <c r="DQ62" t="b">
        <f>ISNA(MATCH(DP62,DP$1:DP61,0))</f>
        <v>0</v>
      </c>
      <c r="DR62" t="e">
        <f t="shared" ca="1" si="493"/>
        <v>#N/A</v>
      </c>
      <c r="DS62" t="e">
        <f t="shared" ca="1" si="494"/>
        <v>#N/A</v>
      </c>
      <c r="DT62" t="b">
        <f t="shared" ca="1" si="495"/>
        <v>0</v>
      </c>
      <c r="DU62" t="str">
        <f t="shared" ca="1" si="496"/>
        <v>ÿ</v>
      </c>
      <c r="DV62">
        <f t="shared" ca="1" si="497"/>
        <v>1048576</v>
      </c>
      <c r="DW62" t="e">
        <f t="shared" ca="1" si="498"/>
        <v>#N/A</v>
      </c>
      <c r="DX62" s="4" t="str">
        <f t="shared" ca="1" si="499"/>
        <v/>
      </c>
      <c r="DZ62" s="6" t="str">
        <f>IF('Analyse Plan de Gamme'!$BO62=0,N_D,'Analyse Plan de Gamme'!$BO62)</f>
        <v xml:space="preserve"> ... </v>
      </c>
      <c r="EA62" t="b">
        <f>ISNA(MATCH(DZ62,DZ$1:DZ61,0))</f>
        <v>0</v>
      </c>
      <c r="EB62" t="e">
        <f t="shared" ca="1" si="500"/>
        <v>#N/A</v>
      </c>
      <c r="EC62" t="e">
        <f t="shared" ca="1" si="501"/>
        <v>#N/A</v>
      </c>
      <c r="ED62" t="b">
        <f t="shared" ca="1" si="502"/>
        <v>0</v>
      </c>
      <c r="EE62" t="str">
        <f t="shared" ca="1" si="503"/>
        <v>ÿ</v>
      </c>
      <c r="EF62">
        <f t="shared" ca="1" si="504"/>
        <v>1048576</v>
      </c>
      <c r="EG62" t="e">
        <f t="shared" ca="1" si="505"/>
        <v>#N/A</v>
      </c>
      <c r="EH62" s="4" t="str">
        <f t="shared" ca="1" si="506"/>
        <v/>
      </c>
      <c r="EJ62" s="6" t="str">
        <f>IF('Analyse Plan de Gamme'!$BP62=0,N_D,'Analyse Plan de Gamme'!$BP62)</f>
        <v xml:space="preserve"> ... </v>
      </c>
      <c r="EK62" t="b">
        <f>ISNA(MATCH(EJ62,EJ$1:EJ61,0))</f>
        <v>0</v>
      </c>
      <c r="EL62" t="e">
        <f t="shared" ca="1" si="507"/>
        <v>#N/A</v>
      </c>
      <c r="EM62" t="e">
        <f t="shared" ca="1" si="508"/>
        <v>#N/A</v>
      </c>
      <c r="EN62" t="b">
        <f t="shared" ca="1" si="509"/>
        <v>0</v>
      </c>
      <c r="EO62" t="str">
        <f t="shared" ca="1" si="510"/>
        <v>ÿ</v>
      </c>
      <c r="EP62">
        <f t="shared" ca="1" si="511"/>
        <v>1048576</v>
      </c>
      <c r="EQ62" t="e">
        <f t="shared" ca="1" si="512"/>
        <v>#N/A</v>
      </c>
      <c r="ER62" s="4" t="str">
        <f t="shared" ca="1" si="513"/>
        <v/>
      </c>
      <c r="ET62" s="6" t="str">
        <f>IF('Analyse Plan de Gamme'!$BQ62=0,N_D,'Analyse Plan de Gamme'!$BQ62)</f>
        <v xml:space="preserve"> ... </v>
      </c>
      <c r="EU62" t="b">
        <f>ISNA(MATCH(ET62,ET$1:ET61,0))</f>
        <v>0</v>
      </c>
      <c r="EV62" t="e">
        <f t="shared" ca="1" si="514"/>
        <v>#N/A</v>
      </c>
      <c r="EW62" t="e">
        <f t="shared" ca="1" si="515"/>
        <v>#N/A</v>
      </c>
      <c r="EX62" t="b">
        <f t="shared" ca="1" si="516"/>
        <v>0</v>
      </c>
      <c r="EY62" t="str">
        <f t="shared" ca="1" si="517"/>
        <v>ÿ</v>
      </c>
      <c r="EZ62">
        <f t="shared" ca="1" si="518"/>
        <v>1048576</v>
      </c>
      <c r="FA62" t="e">
        <f t="shared" ca="1" si="519"/>
        <v>#N/A</v>
      </c>
      <c r="FB62" s="4" t="str">
        <f t="shared" ca="1" si="520"/>
        <v/>
      </c>
      <c r="FD62" s="6" t="str">
        <f>IF('Analyse Plan de Gamme'!$BR62=0,N_D,'Analyse Plan de Gamme'!$BR62)</f>
        <v xml:space="preserve"> ... </v>
      </c>
      <c r="FE62" t="b">
        <f>ISNA(MATCH(FD62,FD$1:FD61,0))</f>
        <v>0</v>
      </c>
      <c r="FF62" t="e">
        <f t="shared" ca="1" si="521"/>
        <v>#N/A</v>
      </c>
      <c r="FG62" t="e">
        <f t="shared" ca="1" si="522"/>
        <v>#N/A</v>
      </c>
      <c r="FH62" t="b">
        <f t="shared" ca="1" si="523"/>
        <v>0</v>
      </c>
      <c r="FI62" t="str">
        <f t="shared" ca="1" si="524"/>
        <v>ÿ</v>
      </c>
      <c r="FJ62">
        <f t="shared" ca="1" si="525"/>
        <v>1048576</v>
      </c>
      <c r="FK62" t="e">
        <f t="shared" ca="1" si="526"/>
        <v>#N/A</v>
      </c>
      <c r="FL62" s="4" t="str">
        <f t="shared" ca="1" si="527"/>
        <v/>
      </c>
      <c r="FN62" s="6" t="str">
        <f>IF('Analyse Plan de Gamme'!$BT62=0,N_D,'Analyse Plan de Gamme'!$BT62)</f>
        <v xml:space="preserve"> ... </v>
      </c>
      <c r="FO62" t="b">
        <f>ISNA(MATCH(FN62,FN$1:FN61,0))</f>
        <v>0</v>
      </c>
      <c r="FP62" t="e">
        <f t="shared" ca="1" si="528"/>
        <v>#N/A</v>
      </c>
      <c r="FQ62" t="e">
        <f t="shared" ca="1" si="529"/>
        <v>#N/A</v>
      </c>
      <c r="FR62" t="b">
        <f t="shared" ca="1" si="530"/>
        <v>0</v>
      </c>
      <c r="FS62" t="str">
        <f t="shared" ca="1" si="531"/>
        <v>ÿ</v>
      </c>
      <c r="FT62">
        <f t="shared" ca="1" si="532"/>
        <v>1048576</v>
      </c>
      <c r="FU62" t="e">
        <f t="shared" ca="1" si="533"/>
        <v>#N/A</v>
      </c>
      <c r="FV62" s="4" t="str">
        <f t="shared" ca="1" si="534"/>
        <v/>
      </c>
      <c r="FX62" s="6" t="str">
        <f>IF('Analyse Plan de Gamme'!$BU62=0,N_D,'Analyse Plan de Gamme'!$BU62)</f>
        <v xml:space="preserve"> ... </v>
      </c>
      <c r="FY62" t="b">
        <f>ISNA(MATCH(FX62,FX$1:FX61,0))</f>
        <v>0</v>
      </c>
      <c r="FZ62" t="e">
        <f t="shared" ca="1" si="535"/>
        <v>#N/A</v>
      </c>
      <c r="GA62" t="e">
        <f t="shared" ca="1" si="536"/>
        <v>#N/A</v>
      </c>
      <c r="GB62" t="b">
        <f t="shared" ca="1" si="537"/>
        <v>0</v>
      </c>
      <c r="GC62" t="str">
        <f t="shared" ca="1" si="538"/>
        <v>ÿ</v>
      </c>
      <c r="GD62">
        <f t="shared" ca="1" si="539"/>
        <v>1048576</v>
      </c>
      <c r="GE62" t="e">
        <f t="shared" ca="1" si="540"/>
        <v>#N/A</v>
      </c>
      <c r="GF62" s="4" t="str">
        <f t="shared" ca="1" si="541"/>
        <v/>
      </c>
      <c r="GH62" s="6" t="str">
        <f>IF('Analyse Plan de Gamme'!$BW62=0,N_D,'Analyse Plan de Gamme'!$BW62)</f>
        <v xml:space="preserve"> ... </v>
      </c>
      <c r="GI62" t="b">
        <f>ISNA(MATCH(GH62,GH$1:GH61,0))</f>
        <v>0</v>
      </c>
      <c r="GJ62" t="e">
        <f t="shared" ca="1" si="542"/>
        <v>#N/A</v>
      </c>
      <c r="GK62" t="e">
        <f t="shared" ca="1" si="543"/>
        <v>#N/A</v>
      </c>
      <c r="GL62" t="b">
        <f t="shared" ca="1" si="544"/>
        <v>0</v>
      </c>
      <c r="GM62" t="str">
        <f t="shared" ca="1" si="545"/>
        <v>ÿ</v>
      </c>
      <c r="GN62">
        <f t="shared" ca="1" si="546"/>
        <v>1048576</v>
      </c>
      <c r="GO62" t="e">
        <f t="shared" ca="1" si="547"/>
        <v>#N/A</v>
      </c>
      <c r="GP62" s="4" t="str">
        <f t="shared" ca="1" si="548"/>
        <v/>
      </c>
      <c r="GR62" s="6" t="str">
        <f>IF('Analyse Plan de Gamme'!$BX62=0,N_D,'Analyse Plan de Gamme'!$BX62)</f>
        <v xml:space="preserve"> ... </v>
      </c>
      <c r="GS62" t="b">
        <f>ISNA(MATCH(GR62,GR$1:GR61,0))</f>
        <v>0</v>
      </c>
      <c r="GT62" t="e">
        <f t="shared" ca="1" si="549"/>
        <v>#N/A</v>
      </c>
      <c r="GU62" t="e">
        <f t="shared" ca="1" si="550"/>
        <v>#N/A</v>
      </c>
      <c r="GV62" t="b">
        <f t="shared" ca="1" si="551"/>
        <v>0</v>
      </c>
      <c r="GW62" t="str">
        <f t="shared" ca="1" si="552"/>
        <v>ÿ</v>
      </c>
      <c r="GX62">
        <f t="shared" ca="1" si="553"/>
        <v>1048576</v>
      </c>
      <c r="GY62" t="e">
        <f t="shared" ca="1" si="554"/>
        <v>#N/A</v>
      </c>
      <c r="GZ62" s="4" t="str">
        <f t="shared" ca="1" si="555"/>
        <v/>
      </c>
      <c r="HG62" s="44">
        <f>'Analyse Plan de Gamme'!$K62</f>
        <v>0</v>
      </c>
      <c r="HH62" s="44">
        <f>'Analyse Plan de Gamme'!$L62</f>
        <v>0</v>
      </c>
      <c r="HI62" s="50">
        <f t="shared" si="395"/>
        <v>2.5999999999999988</v>
      </c>
      <c r="HK62" t="b">
        <f>ABS('Analyse Plan de Gamme'!$C62)&gt;1</f>
        <v>0</v>
      </c>
      <c r="HL62" s="43">
        <f t="shared" ca="1" si="192"/>
        <v>6.1999999999999998E-3</v>
      </c>
      <c r="HM62" t="b">
        <f ca="1">AND(ISNA(MATCH(HL62,HL$1:HL61,0)),HL62&gt;1,$HK62)</f>
        <v>0</v>
      </c>
      <c r="HN62" t="e">
        <f t="shared" ca="1" si="556"/>
        <v>#N/A</v>
      </c>
      <c r="HO62" t="e">
        <f t="shared" ca="1" si="557"/>
        <v>#N/A</v>
      </c>
      <c r="HP62" t="b">
        <f t="shared" ca="1" si="558"/>
        <v>0</v>
      </c>
      <c r="HQ62" t="str">
        <f t="shared" ca="1" si="559"/>
        <v>ÿ</v>
      </c>
      <c r="HR62">
        <f t="shared" ca="1" si="560"/>
        <v>1048576</v>
      </c>
      <c r="HS62" t="e">
        <f t="shared" ca="1" si="561"/>
        <v>#N/A</v>
      </c>
      <c r="HT62" s="4" t="str">
        <f t="shared" ca="1" si="562"/>
        <v/>
      </c>
      <c r="HU62">
        <f ca="1">SUM($HT$10:$HT62)</f>
        <v>3926000.0154999997</v>
      </c>
      <c r="HV62" s="45">
        <f t="shared" ca="1" si="196"/>
        <v>1</v>
      </c>
      <c r="HW62" t="b">
        <f t="shared" ca="1" si="396"/>
        <v>0</v>
      </c>
      <c r="HX62" t="b">
        <f t="shared" ca="1" si="197"/>
        <v>0</v>
      </c>
      <c r="ID62" s="60" t="b">
        <f>IF($HK62,'Analyse Plan de Gamme'!$K62)</f>
        <v>0</v>
      </c>
      <c r="IE62" t="b">
        <f>IF($HK62,'Analyse Plan de Gamme'!$L62)</f>
        <v>0</v>
      </c>
      <c r="IF62" s="52" t="b">
        <f t="shared" si="563"/>
        <v>0</v>
      </c>
      <c r="IG62" t="b">
        <f>ISNA(MATCH(IF62,IF$1:IF61,0))</f>
        <v>0</v>
      </c>
      <c r="IH62" t="e">
        <f t="shared" ca="1" si="564"/>
        <v>#N/A</v>
      </c>
      <c r="II62" t="e">
        <f t="shared" ca="1" si="565"/>
        <v>#N/A</v>
      </c>
      <c r="IJ62" t="b">
        <f t="shared" ca="1" si="566"/>
        <v>0</v>
      </c>
      <c r="IK62" t="str">
        <f t="shared" ca="1" si="567"/>
        <v>ÿ</v>
      </c>
      <c r="IL62">
        <f t="shared" ca="1" si="568"/>
        <v>0</v>
      </c>
      <c r="IM62">
        <f t="shared" ca="1" si="569"/>
        <v>0</v>
      </c>
      <c r="IN62" s="54">
        <f t="shared" ca="1" si="570"/>
        <v>6.1999999999999998E-3</v>
      </c>
      <c r="IO62">
        <f t="shared" ca="1" si="571"/>
        <v>1048576</v>
      </c>
      <c r="IP62" t="e">
        <f t="shared" ca="1" si="572"/>
        <v>#N/A</v>
      </c>
      <c r="IQ62" t="str">
        <f t="shared" ca="1" si="573"/>
        <v/>
      </c>
      <c r="IR62" t="str">
        <f t="shared" ca="1" si="574"/>
        <v/>
      </c>
      <c r="IZ62" s="52" t="b">
        <f t="shared" si="575"/>
        <v>0</v>
      </c>
      <c r="JA62" t="b">
        <f>ISNA(MATCH(IZ62,IZ$1:IZ61,0))</f>
        <v>0</v>
      </c>
      <c r="JB62" t="e">
        <f t="shared" ca="1" si="576"/>
        <v>#N/A</v>
      </c>
      <c r="JC62" t="e">
        <f t="shared" ca="1" si="577"/>
        <v>#N/A</v>
      </c>
      <c r="JD62" t="b">
        <f t="shared" ca="1" si="578"/>
        <v>0</v>
      </c>
      <c r="JE62" t="str">
        <f t="shared" ca="1" si="579"/>
        <v>ÿ</v>
      </c>
      <c r="JF62">
        <f t="shared" ca="1" si="580"/>
        <v>0</v>
      </c>
      <c r="JG62">
        <f t="shared" ca="1" si="581"/>
        <v>0</v>
      </c>
      <c r="JH62" s="54">
        <f t="shared" ca="1" si="582"/>
        <v>6.1999999999999998E-3</v>
      </c>
      <c r="JI62">
        <f t="shared" ca="1" si="583"/>
        <v>1048576</v>
      </c>
      <c r="JJ62" t="e">
        <f t="shared" ca="1" si="584"/>
        <v>#N/A</v>
      </c>
      <c r="JK62" t="str">
        <f t="shared" ca="1" si="585"/>
        <v/>
      </c>
      <c r="JL62" t="str">
        <f t="shared" ca="1" si="586"/>
        <v/>
      </c>
      <c r="JT62" s="52" t="b">
        <f t="shared" si="587"/>
        <v>0</v>
      </c>
      <c r="JU62" t="b">
        <f>ISNA(MATCH(JT62,JT$1:JT61,0))</f>
        <v>0</v>
      </c>
      <c r="JV62" t="e">
        <f t="shared" ca="1" si="588"/>
        <v>#N/A</v>
      </c>
      <c r="JW62" t="e">
        <f t="shared" ca="1" si="589"/>
        <v>#N/A</v>
      </c>
      <c r="JX62" t="b">
        <f t="shared" ca="1" si="590"/>
        <v>0</v>
      </c>
      <c r="JY62" t="str">
        <f t="shared" ca="1" si="591"/>
        <v>ÿ</v>
      </c>
      <c r="JZ62">
        <f t="shared" ca="1" si="592"/>
        <v>0</v>
      </c>
      <c r="KA62">
        <f t="shared" ca="1" si="593"/>
        <v>0</v>
      </c>
      <c r="KB62" s="54">
        <f t="shared" ca="1" si="594"/>
        <v>6.1999999999999998E-3</v>
      </c>
      <c r="KC62">
        <f t="shared" ca="1" si="595"/>
        <v>1048576</v>
      </c>
      <c r="KD62" t="e">
        <f t="shared" ca="1" si="596"/>
        <v>#N/A</v>
      </c>
      <c r="KE62" t="str">
        <f t="shared" ca="1" si="597"/>
        <v/>
      </c>
      <c r="KF62" t="str">
        <f t="shared" ca="1" si="598"/>
        <v/>
      </c>
      <c r="KN62" s="52" t="b">
        <f t="shared" si="599"/>
        <v>0</v>
      </c>
      <c r="KO62" t="b">
        <f>ISNA(MATCH(KN62,KN$1:KN61,0))</f>
        <v>0</v>
      </c>
      <c r="KP62" t="e">
        <f t="shared" ca="1" si="600"/>
        <v>#N/A</v>
      </c>
      <c r="KQ62" t="e">
        <f t="shared" ca="1" si="601"/>
        <v>#N/A</v>
      </c>
      <c r="KR62" t="b">
        <f t="shared" ca="1" si="602"/>
        <v>0</v>
      </c>
      <c r="KS62" t="str">
        <f t="shared" ca="1" si="603"/>
        <v>ÿ</v>
      </c>
      <c r="KT62">
        <f t="shared" ca="1" si="604"/>
        <v>0</v>
      </c>
      <c r="KU62">
        <f t="shared" ca="1" si="605"/>
        <v>0</v>
      </c>
      <c r="KV62" s="54">
        <f t="shared" ca="1" si="606"/>
        <v>6.1999999999999998E-3</v>
      </c>
      <c r="KW62">
        <f t="shared" ca="1" si="607"/>
        <v>1048576</v>
      </c>
      <c r="KX62" t="e">
        <f t="shared" ca="1" si="608"/>
        <v>#N/A</v>
      </c>
      <c r="KY62" t="str">
        <f t="shared" ca="1" si="609"/>
        <v/>
      </c>
      <c r="KZ62" t="str">
        <f t="shared" ca="1" si="610"/>
        <v/>
      </c>
      <c r="LH62" s="52" t="b">
        <f t="shared" si="219"/>
        <v>0</v>
      </c>
      <c r="LI62" t="b">
        <f>ISNA(MATCH(LH62,LH$1:LH61,0))</f>
        <v>0</v>
      </c>
      <c r="LJ62" t="e">
        <f t="shared" ca="1" si="220"/>
        <v>#N/A</v>
      </c>
      <c r="LK62" t="e">
        <f t="shared" ca="1" si="221"/>
        <v>#N/A</v>
      </c>
      <c r="LL62" t="b">
        <f t="shared" ca="1" si="222"/>
        <v>0</v>
      </c>
      <c r="LM62" t="str">
        <f t="shared" ca="1" si="223"/>
        <v>ÿ</v>
      </c>
      <c r="LN62">
        <f t="shared" ca="1" si="224"/>
        <v>0</v>
      </c>
      <c r="LO62">
        <f t="shared" ca="1" si="225"/>
        <v>0</v>
      </c>
      <c r="LP62" s="54">
        <f t="shared" ca="1" si="226"/>
        <v>6.1999999999999998E-3</v>
      </c>
      <c r="LQ62">
        <f t="shared" ca="1" si="227"/>
        <v>1048576</v>
      </c>
      <c r="LR62" t="e">
        <f t="shared" ca="1" si="228"/>
        <v>#N/A</v>
      </c>
      <c r="LS62" t="str">
        <f t="shared" ca="1" si="611"/>
        <v/>
      </c>
      <c r="LT62" t="str">
        <f t="shared" ca="1" si="230"/>
        <v/>
      </c>
      <c r="MB62" s="52" t="b">
        <f t="shared" si="627"/>
        <v>0</v>
      </c>
      <c r="MC62" t="b">
        <f>ISNA(MATCH(MB62,MB$1:MB61,0))</f>
        <v>0</v>
      </c>
      <c r="MD62" t="e">
        <f t="shared" ca="1" si="231"/>
        <v>#N/A</v>
      </c>
      <c r="ME62" t="e">
        <f t="shared" ca="1" si="232"/>
        <v>#N/A</v>
      </c>
      <c r="MF62" t="b">
        <f t="shared" ca="1" si="233"/>
        <v>0</v>
      </c>
      <c r="MG62" t="str">
        <f t="shared" ca="1" si="234"/>
        <v>ÿ</v>
      </c>
      <c r="MH62">
        <f t="shared" ca="1" si="235"/>
        <v>0</v>
      </c>
      <c r="MI62">
        <f t="shared" ca="1" si="236"/>
        <v>0</v>
      </c>
      <c r="MJ62" s="54">
        <f t="shared" ca="1" si="237"/>
        <v>6.1999999999999998E-3</v>
      </c>
      <c r="MK62">
        <f t="shared" ca="1" si="238"/>
        <v>1048576</v>
      </c>
      <c r="ML62" t="e">
        <f t="shared" ca="1" si="239"/>
        <v>#N/A</v>
      </c>
      <c r="MM62" t="str">
        <f t="shared" ca="1" si="612"/>
        <v/>
      </c>
      <c r="MN62" t="str">
        <f t="shared" ca="1" si="241"/>
        <v/>
      </c>
      <c r="MV62" s="52" t="b">
        <f t="shared" si="628"/>
        <v>0</v>
      </c>
      <c r="MW62" t="b">
        <f>ISNA(MATCH(MV62,MV$1:MV61,0))</f>
        <v>0</v>
      </c>
      <c r="MX62" t="e">
        <f t="shared" ca="1" si="242"/>
        <v>#N/A</v>
      </c>
      <c r="MY62" t="e">
        <f t="shared" ca="1" si="243"/>
        <v>#N/A</v>
      </c>
      <c r="MZ62" t="b">
        <f t="shared" ca="1" si="244"/>
        <v>0</v>
      </c>
      <c r="NA62" t="str">
        <f t="shared" ca="1" si="245"/>
        <v>ÿ</v>
      </c>
      <c r="NB62">
        <f t="shared" ca="1" si="246"/>
        <v>0</v>
      </c>
      <c r="NC62">
        <f t="shared" ca="1" si="247"/>
        <v>0</v>
      </c>
      <c r="ND62" s="54">
        <f t="shared" ca="1" si="248"/>
        <v>6.1999999999999998E-3</v>
      </c>
      <c r="NE62">
        <f t="shared" ca="1" si="249"/>
        <v>1048576</v>
      </c>
      <c r="NF62" t="e">
        <f t="shared" ca="1" si="250"/>
        <v>#N/A</v>
      </c>
      <c r="NG62" t="str">
        <f t="shared" ca="1" si="613"/>
        <v/>
      </c>
      <c r="NH62" t="str">
        <f t="shared" ca="1" si="252"/>
        <v/>
      </c>
      <c r="NP62" s="52" t="b">
        <f t="shared" si="629"/>
        <v>0</v>
      </c>
      <c r="NQ62" t="b">
        <f>ISNA(MATCH(NP62,NP$1:NP61,0))</f>
        <v>0</v>
      </c>
      <c r="NR62" t="e">
        <f t="shared" ca="1" si="253"/>
        <v>#N/A</v>
      </c>
      <c r="NS62" t="e">
        <f t="shared" ca="1" si="254"/>
        <v>#N/A</v>
      </c>
      <c r="NT62" t="b">
        <f t="shared" ca="1" si="255"/>
        <v>0</v>
      </c>
      <c r="NU62" t="str">
        <f t="shared" ca="1" si="256"/>
        <v>ÿ</v>
      </c>
      <c r="NV62">
        <f t="shared" ca="1" si="257"/>
        <v>0</v>
      </c>
      <c r="NW62">
        <f t="shared" ca="1" si="258"/>
        <v>0</v>
      </c>
      <c r="NX62" s="54">
        <f t="shared" ca="1" si="259"/>
        <v>6.1999999999999998E-3</v>
      </c>
      <c r="NY62">
        <f t="shared" ca="1" si="260"/>
        <v>1048576</v>
      </c>
      <c r="NZ62" t="e">
        <f t="shared" ca="1" si="261"/>
        <v>#N/A</v>
      </c>
      <c r="OA62" t="str">
        <f t="shared" ca="1" si="614"/>
        <v/>
      </c>
      <c r="OB62" t="str">
        <f t="shared" ca="1" si="263"/>
        <v/>
      </c>
      <c r="OJ62" s="52" t="b">
        <f t="shared" si="630"/>
        <v>0</v>
      </c>
      <c r="OK62" t="b">
        <f>ISNA(MATCH(OJ62,OJ$1:OJ61,0))</f>
        <v>0</v>
      </c>
      <c r="OL62" t="e">
        <f t="shared" ca="1" si="264"/>
        <v>#N/A</v>
      </c>
      <c r="OM62" t="e">
        <f t="shared" ca="1" si="265"/>
        <v>#N/A</v>
      </c>
      <c r="ON62" t="b">
        <f t="shared" ca="1" si="266"/>
        <v>0</v>
      </c>
      <c r="OO62" t="str">
        <f t="shared" ca="1" si="267"/>
        <v>ÿ</v>
      </c>
      <c r="OP62">
        <f t="shared" ca="1" si="268"/>
        <v>0</v>
      </c>
      <c r="OQ62">
        <f t="shared" ca="1" si="269"/>
        <v>0</v>
      </c>
      <c r="OR62" s="54">
        <f t="shared" ca="1" si="270"/>
        <v>6.1999999999999998E-3</v>
      </c>
      <c r="OS62">
        <f t="shared" ca="1" si="271"/>
        <v>1048576</v>
      </c>
      <c r="OT62" t="e">
        <f t="shared" ca="1" si="272"/>
        <v>#N/A</v>
      </c>
      <c r="OU62" t="str">
        <f t="shared" ca="1" si="615"/>
        <v/>
      </c>
      <c r="OV62" t="str">
        <f t="shared" ca="1" si="274"/>
        <v/>
      </c>
      <c r="PD62" s="52" t="b">
        <f t="shared" si="631"/>
        <v>0</v>
      </c>
      <c r="PE62" t="b">
        <f>ISNA(MATCH(PD62,PD$1:PD61,0))</f>
        <v>0</v>
      </c>
      <c r="PF62" t="e">
        <f t="shared" ca="1" si="275"/>
        <v>#N/A</v>
      </c>
      <c r="PG62" t="e">
        <f t="shared" ca="1" si="276"/>
        <v>#N/A</v>
      </c>
      <c r="PH62" t="b">
        <f t="shared" ca="1" si="277"/>
        <v>0</v>
      </c>
      <c r="PI62" t="str">
        <f t="shared" ca="1" si="278"/>
        <v>ÿ</v>
      </c>
      <c r="PJ62">
        <f t="shared" ca="1" si="279"/>
        <v>0</v>
      </c>
      <c r="PK62">
        <f t="shared" ca="1" si="280"/>
        <v>0</v>
      </c>
      <c r="PL62" s="54">
        <f t="shared" ca="1" si="281"/>
        <v>6.1999999999999998E-3</v>
      </c>
      <c r="PM62">
        <f t="shared" ca="1" si="282"/>
        <v>1048576</v>
      </c>
      <c r="PN62" t="e">
        <f t="shared" ca="1" si="283"/>
        <v>#N/A</v>
      </c>
      <c r="PO62" t="str">
        <f t="shared" ca="1" si="616"/>
        <v/>
      </c>
      <c r="PP62" t="str">
        <f t="shared" ca="1" si="285"/>
        <v/>
      </c>
      <c r="PX62" s="52" t="b">
        <f t="shared" si="632"/>
        <v>0</v>
      </c>
      <c r="PY62" t="b">
        <f>ISNA(MATCH(PX62,PX$1:PX61,0))</f>
        <v>0</v>
      </c>
      <c r="PZ62" t="e">
        <f t="shared" ca="1" si="286"/>
        <v>#N/A</v>
      </c>
      <c r="QA62" t="e">
        <f t="shared" ca="1" si="287"/>
        <v>#N/A</v>
      </c>
      <c r="QB62" t="b">
        <f t="shared" ca="1" si="288"/>
        <v>0</v>
      </c>
      <c r="QC62" t="str">
        <f t="shared" ca="1" si="289"/>
        <v>ÿ</v>
      </c>
      <c r="QD62">
        <f t="shared" ca="1" si="290"/>
        <v>0</v>
      </c>
      <c r="QE62">
        <f t="shared" ca="1" si="291"/>
        <v>0</v>
      </c>
      <c r="QF62" s="54">
        <f t="shared" ca="1" si="292"/>
        <v>6.1999999999999998E-3</v>
      </c>
      <c r="QG62">
        <f t="shared" ca="1" si="293"/>
        <v>1048576</v>
      </c>
      <c r="QH62" t="e">
        <f t="shared" ca="1" si="294"/>
        <v>#N/A</v>
      </c>
      <c r="QI62" t="str">
        <f t="shared" ca="1" si="617"/>
        <v/>
      </c>
      <c r="QJ62" t="str">
        <f t="shared" ca="1" si="296"/>
        <v/>
      </c>
      <c r="QR62" s="52" t="b">
        <f t="shared" si="633"/>
        <v>0</v>
      </c>
      <c r="QS62" t="b">
        <f>ISNA(MATCH(QR62,QR$1:QR61,0))</f>
        <v>0</v>
      </c>
      <c r="QT62" t="e">
        <f t="shared" ca="1" si="297"/>
        <v>#N/A</v>
      </c>
      <c r="QU62" t="e">
        <f t="shared" ca="1" si="298"/>
        <v>#N/A</v>
      </c>
      <c r="QV62" t="b">
        <f t="shared" ca="1" si="299"/>
        <v>0</v>
      </c>
      <c r="QW62" t="str">
        <f t="shared" ca="1" si="300"/>
        <v>ÿ</v>
      </c>
      <c r="QX62">
        <f t="shared" ca="1" si="301"/>
        <v>0</v>
      </c>
      <c r="QY62">
        <f t="shared" ca="1" si="302"/>
        <v>0</v>
      </c>
      <c r="QZ62" s="54">
        <f t="shared" ca="1" si="303"/>
        <v>6.1999999999999998E-3</v>
      </c>
      <c r="RA62">
        <f t="shared" ca="1" si="304"/>
        <v>1048576</v>
      </c>
      <c r="RB62" t="e">
        <f t="shared" ca="1" si="305"/>
        <v>#N/A</v>
      </c>
      <c r="RC62" t="str">
        <f t="shared" ca="1" si="618"/>
        <v/>
      </c>
      <c r="RD62" t="str">
        <f t="shared" ca="1" si="307"/>
        <v/>
      </c>
      <c r="RL62" s="52" t="b">
        <f t="shared" si="634"/>
        <v>0</v>
      </c>
      <c r="RM62" t="b">
        <f>ISNA(MATCH(RL62,RL$1:RL61,0))</f>
        <v>0</v>
      </c>
      <c r="RN62" t="e">
        <f t="shared" ca="1" si="308"/>
        <v>#N/A</v>
      </c>
      <c r="RO62" t="e">
        <f t="shared" ca="1" si="309"/>
        <v>#N/A</v>
      </c>
      <c r="RP62" t="b">
        <f t="shared" ca="1" si="310"/>
        <v>0</v>
      </c>
      <c r="RQ62" t="str">
        <f t="shared" ca="1" si="311"/>
        <v>ÿ</v>
      </c>
      <c r="RR62">
        <f t="shared" ca="1" si="312"/>
        <v>0</v>
      </c>
      <c r="RS62">
        <f t="shared" ca="1" si="313"/>
        <v>0</v>
      </c>
      <c r="RT62" s="54">
        <f t="shared" ca="1" si="314"/>
        <v>6.1999999999999998E-3</v>
      </c>
      <c r="RU62">
        <f t="shared" ca="1" si="315"/>
        <v>1048576</v>
      </c>
      <c r="RV62" t="e">
        <f t="shared" ca="1" si="316"/>
        <v>#N/A</v>
      </c>
      <c r="RW62" t="str">
        <f t="shared" ca="1" si="619"/>
        <v/>
      </c>
      <c r="RX62" t="str">
        <f t="shared" ca="1" si="318"/>
        <v/>
      </c>
      <c r="SF62" s="52" t="b">
        <f t="shared" si="635"/>
        <v>0</v>
      </c>
      <c r="SG62" t="b">
        <f>ISNA(MATCH(SF62,SF$1:SF61,0))</f>
        <v>0</v>
      </c>
      <c r="SH62" t="e">
        <f t="shared" ca="1" si="319"/>
        <v>#N/A</v>
      </c>
      <c r="SI62" t="e">
        <f t="shared" ca="1" si="320"/>
        <v>#N/A</v>
      </c>
      <c r="SJ62" t="b">
        <f t="shared" ca="1" si="321"/>
        <v>0</v>
      </c>
      <c r="SK62" t="str">
        <f t="shared" ca="1" si="322"/>
        <v>ÿ</v>
      </c>
      <c r="SL62">
        <f t="shared" ca="1" si="323"/>
        <v>0</v>
      </c>
      <c r="SM62">
        <f t="shared" ca="1" si="324"/>
        <v>0</v>
      </c>
      <c r="SN62" s="54">
        <f t="shared" ca="1" si="325"/>
        <v>6.1999999999999998E-3</v>
      </c>
      <c r="SO62">
        <f t="shared" ca="1" si="326"/>
        <v>1048576</v>
      </c>
      <c r="SP62" t="e">
        <f t="shared" ca="1" si="327"/>
        <v>#N/A</v>
      </c>
      <c r="SQ62" t="str">
        <f t="shared" ca="1" si="620"/>
        <v/>
      </c>
      <c r="SR62" t="str">
        <f t="shared" ca="1" si="329"/>
        <v/>
      </c>
      <c r="SZ62" s="52" t="b">
        <f t="shared" si="636"/>
        <v>0</v>
      </c>
      <c r="TA62" t="b">
        <f>ISNA(MATCH(SZ62,SZ$1:SZ61,0))</f>
        <v>0</v>
      </c>
      <c r="TB62" t="e">
        <f t="shared" ca="1" si="330"/>
        <v>#N/A</v>
      </c>
      <c r="TC62" t="e">
        <f t="shared" ca="1" si="331"/>
        <v>#N/A</v>
      </c>
      <c r="TD62" t="b">
        <f t="shared" ca="1" si="332"/>
        <v>0</v>
      </c>
      <c r="TE62" t="str">
        <f t="shared" ca="1" si="333"/>
        <v>ÿ</v>
      </c>
      <c r="TF62">
        <f t="shared" ca="1" si="334"/>
        <v>0</v>
      </c>
      <c r="TG62">
        <f t="shared" ca="1" si="335"/>
        <v>0</v>
      </c>
      <c r="TH62" s="54">
        <f t="shared" ca="1" si="336"/>
        <v>6.1999999999999998E-3</v>
      </c>
      <c r="TI62">
        <f t="shared" ca="1" si="337"/>
        <v>1048576</v>
      </c>
      <c r="TJ62" t="e">
        <f t="shared" ca="1" si="338"/>
        <v>#N/A</v>
      </c>
      <c r="TK62" t="str">
        <f t="shared" ca="1" si="621"/>
        <v/>
      </c>
      <c r="TL62" t="str">
        <f t="shared" ca="1" si="340"/>
        <v/>
      </c>
      <c r="TT62" s="52" t="b">
        <f t="shared" si="637"/>
        <v>0</v>
      </c>
      <c r="TU62" t="b">
        <f>ISNA(MATCH(TT62,TT$1:TT61,0))</f>
        <v>0</v>
      </c>
      <c r="TV62" t="e">
        <f t="shared" ca="1" si="341"/>
        <v>#N/A</v>
      </c>
      <c r="TW62" t="e">
        <f t="shared" ca="1" si="342"/>
        <v>#N/A</v>
      </c>
      <c r="TX62" t="b">
        <f t="shared" ca="1" si="343"/>
        <v>0</v>
      </c>
      <c r="TY62" t="str">
        <f t="shared" ca="1" si="344"/>
        <v>ÿ</v>
      </c>
      <c r="TZ62">
        <f t="shared" ca="1" si="345"/>
        <v>0</v>
      </c>
      <c r="UA62">
        <f t="shared" ca="1" si="346"/>
        <v>0</v>
      </c>
      <c r="UB62" s="54">
        <f t="shared" ca="1" si="347"/>
        <v>6.1999999999999998E-3</v>
      </c>
      <c r="UC62">
        <f t="shared" ca="1" si="348"/>
        <v>1048576</v>
      </c>
      <c r="UD62" t="e">
        <f t="shared" ca="1" si="349"/>
        <v>#N/A</v>
      </c>
      <c r="UE62" t="str">
        <f t="shared" ca="1" si="622"/>
        <v/>
      </c>
      <c r="UF62" t="str">
        <f t="shared" ca="1" si="351"/>
        <v/>
      </c>
      <c r="UN62" s="52" t="b">
        <f t="shared" si="638"/>
        <v>0</v>
      </c>
      <c r="UO62" t="b">
        <f>ISNA(MATCH(UN62,UN$1:UN61,0))</f>
        <v>0</v>
      </c>
      <c r="UP62" t="e">
        <f t="shared" ca="1" si="352"/>
        <v>#N/A</v>
      </c>
      <c r="UQ62" t="e">
        <f t="shared" ca="1" si="353"/>
        <v>#N/A</v>
      </c>
      <c r="UR62" t="b">
        <f t="shared" ca="1" si="354"/>
        <v>0</v>
      </c>
      <c r="US62" t="str">
        <f t="shared" ca="1" si="355"/>
        <v>ÿ</v>
      </c>
      <c r="UT62">
        <f t="shared" ca="1" si="356"/>
        <v>0</v>
      </c>
      <c r="UU62">
        <f t="shared" ca="1" si="357"/>
        <v>0</v>
      </c>
      <c r="UV62" s="54">
        <f t="shared" ca="1" si="358"/>
        <v>6.1999999999999998E-3</v>
      </c>
      <c r="UW62">
        <f t="shared" ca="1" si="359"/>
        <v>1048576</v>
      </c>
      <c r="UX62" t="e">
        <f t="shared" ca="1" si="360"/>
        <v>#N/A</v>
      </c>
      <c r="UY62" t="str">
        <f t="shared" ca="1" si="623"/>
        <v/>
      </c>
      <c r="UZ62" t="str">
        <f t="shared" ca="1" si="362"/>
        <v/>
      </c>
      <c r="VH62" s="52" t="b">
        <f t="shared" si="639"/>
        <v>0</v>
      </c>
      <c r="VI62" t="b">
        <f>ISNA(MATCH(VH62,VH$1:VH61,0))</f>
        <v>0</v>
      </c>
      <c r="VJ62" t="e">
        <f t="shared" ca="1" si="363"/>
        <v>#N/A</v>
      </c>
      <c r="VK62" t="e">
        <f t="shared" ca="1" si="364"/>
        <v>#N/A</v>
      </c>
      <c r="VL62" t="b">
        <f t="shared" ca="1" si="365"/>
        <v>0</v>
      </c>
      <c r="VM62" t="str">
        <f t="shared" ca="1" si="366"/>
        <v>ÿ</v>
      </c>
      <c r="VN62">
        <f t="shared" ca="1" si="367"/>
        <v>0</v>
      </c>
      <c r="VO62">
        <f t="shared" ca="1" si="368"/>
        <v>0</v>
      </c>
      <c r="VP62" s="54">
        <f t="shared" ca="1" si="369"/>
        <v>6.1999999999999998E-3</v>
      </c>
      <c r="VQ62">
        <f t="shared" ca="1" si="370"/>
        <v>1048576</v>
      </c>
      <c r="VR62" t="e">
        <f t="shared" ca="1" si="371"/>
        <v>#N/A</v>
      </c>
      <c r="VS62" t="str">
        <f t="shared" ca="1" si="624"/>
        <v/>
      </c>
      <c r="VT62" t="str">
        <f t="shared" ca="1" si="373"/>
        <v/>
      </c>
      <c r="WB62" s="52" t="b">
        <f t="shared" si="640"/>
        <v>0</v>
      </c>
      <c r="WC62" t="b">
        <f>ISNA(MATCH(WB62,WB$1:WB61,0))</f>
        <v>0</v>
      </c>
      <c r="WD62" t="e">
        <f t="shared" ca="1" si="374"/>
        <v>#N/A</v>
      </c>
      <c r="WE62" t="e">
        <f t="shared" ca="1" si="375"/>
        <v>#N/A</v>
      </c>
      <c r="WF62" t="b">
        <f t="shared" ca="1" si="376"/>
        <v>0</v>
      </c>
      <c r="WG62" t="str">
        <f t="shared" ca="1" si="377"/>
        <v>ÿ</v>
      </c>
      <c r="WH62">
        <f t="shared" ca="1" si="378"/>
        <v>0</v>
      </c>
      <c r="WI62">
        <f t="shared" ca="1" si="379"/>
        <v>0</v>
      </c>
      <c r="WJ62" s="54">
        <f t="shared" ca="1" si="380"/>
        <v>6.1999999999999998E-3</v>
      </c>
      <c r="WK62">
        <f t="shared" ca="1" si="381"/>
        <v>1048576</v>
      </c>
      <c r="WL62" t="e">
        <f t="shared" ca="1" si="382"/>
        <v>#N/A</v>
      </c>
      <c r="WM62" t="str">
        <f t="shared" ca="1" si="625"/>
        <v/>
      </c>
      <c r="WN62" t="str">
        <f t="shared" ca="1" si="384"/>
        <v/>
      </c>
      <c r="WV62" s="52" t="b">
        <f t="shared" si="641"/>
        <v>0</v>
      </c>
      <c r="WW62" t="b">
        <f>ISNA(MATCH(WV62,WV$1:WV61,0))</f>
        <v>0</v>
      </c>
      <c r="WX62" t="e">
        <f t="shared" ca="1" si="385"/>
        <v>#N/A</v>
      </c>
      <c r="WY62" t="e">
        <f t="shared" ca="1" si="386"/>
        <v>#N/A</v>
      </c>
      <c r="WZ62" t="b">
        <f t="shared" ca="1" si="387"/>
        <v>0</v>
      </c>
      <c r="XA62" t="str">
        <f t="shared" ca="1" si="388"/>
        <v>ÿ</v>
      </c>
      <c r="XB62">
        <f t="shared" ca="1" si="389"/>
        <v>0</v>
      </c>
      <c r="XC62">
        <f t="shared" ca="1" si="390"/>
        <v>0</v>
      </c>
      <c r="XD62" s="54">
        <f t="shared" ca="1" si="391"/>
        <v>6.1999999999999998E-3</v>
      </c>
      <c r="XE62">
        <f t="shared" ca="1" si="392"/>
        <v>1048576</v>
      </c>
      <c r="XF62" t="e">
        <f t="shared" ca="1" si="393"/>
        <v>#N/A</v>
      </c>
      <c r="XG62" t="str">
        <f t="shared" ca="1" si="626"/>
        <v/>
      </c>
      <c r="XH62" t="str">
        <f t="shared" ca="1" si="169"/>
        <v/>
      </c>
    </row>
    <row r="63" spans="1:632" x14ac:dyDescent="0.3">
      <c r="A63">
        <f t="shared" ca="1" si="170"/>
        <v>53</v>
      </c>
      <c r="J63" s="6" t="str">
        <f>IF('Analyse Plan de Gamme'!$N63=0,N_D,'Analyse Plan de Gamme'!$N63)</f>
        <v xml:space="preserve"> ... </v>
      </c>
      <c r="K63" t="b">
        <f>ISNA(MATCH(J63,J$1:J62,0))</f>
        <v>0</v>
      </c>
      <c r="L63" t="e">
        <f t="shared" ca="1" si="416"/>
        <v>#N/A</v>
      </c>
      <c r="M63" t="e">
        <f t="shared" ca="1" si="417"/>
        <v>#N/A</v>
      </c>
      <c r="N63" t="b">
        <f t="shared" ca="1" si="418"/>
        <v>0</v>
      </c>
      <c r="O63" t="str">
        <f t="shared" ca="1" si="419"/>
        <v>ÿ</v>
      </c>
      <c r="P63">
        <f t="shared" ca="1" si="420"/>
        <v>1048576</v>
      </c>
      <c r="Q63" t="e">
        <f t="shared" ca="1" si="421"/>
        <v>#N/A</v>
      </c>
      <c r="R63" s="4" t="str">
        <f t="shared" ca="1" si="422"/>
        <v/>
      </c>
      <c r="T63" s="6" t="str">
        <f>IF('Analyse Plan de Gamme'!$P63=0,N_D,'Analyse Plan de Gamme'!$P63)</f>
        <v xml:space="preserve"> ... </v>
      </c>
      <c r="U63" t="b">
        <f>ISNA(MATCH(T63,T$1:T62,0))</f>
        <v>0</v>
      </c>
      <c r="V63" t="e">
        <f t="shared" ca="1" si="423"/>
        <v>#N/A</v>
      </c>
      <c r="W63" t="e">
        <f t="shared" ca="1" si="424"/>
        <v>#N/A</v>
      </c>
      <c r="X63" t="b">
        <f t="shared" ca="1" si="425"/>
        <v>0</v>
      </c>
      <c r="Y63" t="str">
        <f t="shared" ca="1" si="426"/>
        <v>ÿ</v>
      </c>
      <c r="Z63">
        <f t="shared" ca="1" si="427"/>
        <v>1048576</v>
      </c>
      <c r="AA63" t="e">
        <f t="shared" ca="1" si="428"/>
        <v>#N/A</v>
      </c>
      <c r="AB63" s="4" t="str">
        <f t="shared" ca="1" si="429"/>
        <v/>
      </c>
      <c r="AD63" s="6" t="str">
        <f>IF('Analyse Plan de Gamme'!$W63=0,N_D,'Analyse Plan de Gamme'!$W63)</f>
        <v xml:space="preserve"> ... </v>
      </c>
      <c r="AE63" t="b">
        <f>ISNA(MATCH(AD63,AD$1:AD62,0))</f>
        <v>0</v>
      </c>
      <c r="AF63" t="e">
        <f t="shared" ca="1" si="430"/>
        <v>#N/A</v>
      </c>
      <c r="AG63" t="e">
        <f t="shared" ca="1" si="431"/>
        <v>#N/A</v>
      </c>
      <c r="AH63" t="b">
        <f t="shared" ca="1" si="432"/>
        <v>0</v>
      </c>
      <c r="AI63" t="str">
        <f t="shared" ca="1" si="433"/>
        <v>ÿ</v>
      </c>
      <c r="AJ63">
        <f t="shared" ca="1" si="434"/>
        <v>1048576</v>
      </c>
      <c r="AK63" t="e">
        <f t="shared" ca="1" si="435"/>
        <v>#N/A</v>
      </c>
      <c r="AL63" s="4" t="str">
        <f t="shared" ca="1" si="436"/>
        <v/>
      </c>
      <c r="AN63" s="6" t="str">
        <f>IF('Analyse Plan de Gamme'!$AH63=0,N_D,'Analyse Plan de Gamme'!$AH63)</f>
        <v xml:space="preserve"> ... </v>
      </c>
      <c r="AO63" t="b">
        <f>ISNA(MATCH(AN63,AN$1:AN62,0))</f>
        <v>0</v>
      </c>
      <c r="AP63" t="e">
        <f t="shared" ca="1" si="437"/>
        <v>#N/A</v>
      </c>
      <c r="AQ63" t="e">
        <f t="shared" ca="1" si="438"/>
        <v>#N/A</v>
      </c>
      <c r="AR63" t="b">
        <f t="shared" ca="1" si="439"/>
        <v>0</v>
      </c>
      <c r="AS63" t="str">
        <f t="shared" ca="1" si="440"/>
        <v>ÿ</v>
      </c>
      <c r="AT63">
        <f t="shared" ca="1" si="441"/>
        <v>1048576</v>
      </c>
      <c r="AU63" t="e">
        <f t="shared" ca="1" si="442"/>
        <v>#N/A</v>
      </c>
      <c r="AV63" s="4" t="str">
        <f t="shared" ca="1" si="443"/>
        <v/>
      </c>
      <c r="AX63" s="6" t="str">
        <f>IF('Analyse Plan de Gamme'!$AT63=0,N_D,'Analyse Plan de Gamme'!$AT63)</f>
        <v xml:space="preserve"> ... </v>
      </c>
      <c r="AY63" t="b">
        <f>ISNA(MATCH(AX63,AX$1:AX62,0))</f>
        <v>0</v>
      </c>
      <c r="AZ63" t="e">
        <f t="shared" ca="1" si="444"/>
        <v>#N/A</v>
      </c>
      <c r="BA63" t="e">
        <f t="shared" ca="1" si="445"/>
        <v>#N/A</v>
      </c>
      <c r="BB63" t="b">
        <f t="shared" ca="1" si="446"/>
        <v>0</v>
      </c>
      <c r="BC63" t="str">
        <f t="shared" ca="1" si="447"/>
        <v>ÿ</v>
      </c>
      <c r="BD63">
        <f t="shared" ca="1" si="448"/>
        <v>1048576</v>
      </c>
      <c r="BE63" t="e">
        <f t="shared" ca="1" si="449"/>
        <v>#N/A</v>
      </c>
      <c r="BF63" s="4" t="str">
        <f t="shared" ca="1" si="450"/>
        <v/>
      </c>
      <c r="BH63" s="6" t="str">
        <f>IF('Analyse Plan de Gamme'!$BF63=0,N_D,'Analyse Plan de Gamme'!$BF63)</f>
        <v xml:space="preserve"> ... </v>
      </c>
      <c r="BI63" t="b">
        <f>ISNA(MATCH(BH63,BH$1:BH62,0))</f>
        <v>0</v>
      </c>
      <c r="BJ63" t="e">
        <f t="shared" ca="1" si="451"/>
        <v>#N/A</v>
      </c>
      <c r="BK63" t="e">
        <f t="shared" ca="1" si="452"/>
        <v>#N/A</v>
      </c>
      <c r="BL63" t="b">
        <f t="shared" ca="1" si="453"/>
        <v>0</v>
      </c>
      <c r="BM63" t="str">
        <f t="shared" ca="1" si="454"/>
        <v>ÿ</v>
      </c>
      <c r="BN63">
        <f t="shared" ca="1" si="455"/>
        <v>1048576</v>
      </c>
      <c r="BO63" t="e">
        <f t="shared" ca="1" si="456"/>
        <v>#N/A</v>
      </c>
      <c r="BP63" s="4" t="str">
        <f t="shared" ca="1" si="457"/>
        <v/>
      </c>
      <c r="BR63" s="6" t="str">
        <f>IF('Analyse Plan de Gamme'!$BG63=0,N_D,'Analyse Plan de Gamme'!$BG63)</f>
        <v xml:space="preserve"> ... </v>
      </c>
      <c r="BS63" t="b">
        <f>ISNA(MATCH(BR63,BR$1:BR62,0))</f>
        <v>0</v>
      </c>
      <c r="BT63" t="e">
        <f t="shared" ca="1" si="458"/>
        <v>#N/A</v>
      </c>
      <c r="BU63" t="e">
        <f t="shared" ca="1" si="459"/>
        <v>#N/A</v>
      </c>
      <c r="BV63" t="b">
        <f t="shared" ca="1" si="460"/>
        <v>0</v>
      </c>
      <c r="BW63" t="str">
        <f t="shared" ca="1" si="461"/>
        <v>ÿ</v>
      </c>
      <c r="BX63">
        <f t="shared" ca="1" si="462"/>
        <v>1048576</v>
      </c>
      <c r="BY63" t="e">
        <f t="shared" ca="1" si="463"/>
        <v>#N/A</v>
      </c>
      <c r="BZ63" s="4" t="str">
        <f t="shared" ca="1" si="464"/>
        <v/>
      </c>
      <c r="CB63" s="6" t="str">
        <f>IF('Analyse Plan de Gamme'!$BH63=0,N_D,'Analyse Plan de Gamme'!$BH63)</f>
        <v xml:space="preserve"> ... </v>
      </c>
      <c r="CC63" t="b">
        <f>ISNA(MATCH(CB63,CB$1:CB62,0))</f>
        <v>0</v>
      </c>
      <c r="CD63" t="e">
        <f t="shared" ca="1" si="465"/>
        <v>#N/A</v>
      </c>
      <c r="CE63" t="e">
        <f t="shared" ca="1" si="466"/>
        <v>#N/A</v>
      </c>
      <c r="CF63" t="b">
        <f t="shared" ca="1" si="467"/>
        <v>0</v>
      </c>
      <c r="CG63" t="str">
        <f t="shared" ca="1" si="468"/>
        <v>ÿ</v>
      </c>
      <c r="CH63">
        <f t="shared" ca="1" si="469"/>
        <v>1048576</v>
      </c>
      <c r="CI63" t="e">
        <f t="shared" ca="1" si="470"/>
        <v>#N/A</v>
      </c>
      <c r="CJ63" s="4" t="str">
        <f t="shared" ca="1" si="471"/>
        <v/>
      </c>
      <c r="CL63" s="6" t="str">
        <f>IF('Analyse Plan de Gamme'!$BJ63=0,N_D,'Analyse Plan de Gamme'!$BJ63)</f>
        <v xml:space="preserve"> ... </v>
      </c>
      <c r="CM63" t="b">
        <f>ISNA(MATCH(CL63,CL$1:CL62,0))</f>
        <v>0</v>
      </c>
      <c r="CN63" t="e">
        <f t="shared" ca="1" si="472"/>
        <v>#N/A</v>
      </c>
      <c r="CO63" t="e">
        <f t="shared" ca="1" si="473"/>
        <v>#N/A</v>
      </c>
      <c r="CP63" t="b">
        <f t="shared" ca="1" si="474"/>
        <v>0</v>
      </c>
      <c r="CQ63" t="str">
        <f t="shared" ca="1" si="475"/>
        <v>ÿ</v>
      </c>
      <c r="CR63">
        <f t="shared" ca="1" si="476"/>
        <v>1048576</v>
      </c>
      <c r="CS63" t="e">
        <f t="shared" ca="1" si="477"/>
        <v>#N/A</v>
      </c>
      <c r="CT63" s="4" t="str">
        <f t="shared" ca="1" si="478"/>
        <v/>
      </c>
      <c r="CV63" s="6" t="str">
        <f>IF('Analyse Plan de Gamme'!$BK63=0,N_D,'Analyse Plan de Gamme'!$BK63)</f>
        <v xml:space="preserve"> ... </v>
      </c>
      <c r="CW63" t="b">
        <f>ISNA(MATCH(CV63,CV$1:CV62,0))</f>
        <v>0</v>
      </c>
      <c r="CX63" t="e">
        <f t="shared" ca="1" si="479"/>
        <v>#N/A</v>
      </c>
      <c r="CY63" t="e">
        <f t="shared" ca="1" si="480"/>
        <v>#N/A</v>
      </c>
      <c r="CZ63" t="b">
        <f t="shared" ca="1" si="481"/>
        <v>0</v>
      </c>
      <c r="DA63" t="str">
        <f t="shared" ca="1" si="482"/>
        <v>ÿ</v>
      </c>
      <c r="DB63">
        <f t="shared" ca="1" si="483"/>
        <v>1048576</v>
      </c>
      <c r="DC63" t="e">
        <f t="shared" ca="1" si="484"/>
        <v>#N/A</v>
      </c>
      <c r="DD63" s="4" t="str">
        <f t="shared" ca="1" si="485"/>
        <v/>
      </c>
      <c r="DF63" s="6" t="str">
        <f>IF('Analyse Plan de Gamme'!$BL63=0,N_D,'Analyse Plan de Gamme'!$BL63)</f>
        <v xml:space="preserve"> ... </v>
      </c>
      <c r="DG63" t="b">
        <f>ISNA(MATCH(DF63,DF$1:DF62,0))</f>
        <v>0</v>
      </c>
      <c r="DH63" t="e">
        <f t="shared" ca="1" si="486"/>
        <v>#N/A</v>
      </c>
      <c r="DI63" t="e">
        <f t="shared" ca="1" si="487"/>
        <v>#N/A</v>
      </c>
      <c r="DJ63" t="b">
        <f t="shared" ca="1" si="488"/>
        <v>0</v>
      </c>
      <c r="DK63" t="str">
        <f t="shared" ca="1" si="489"/>
        <v>ÿ</v>
      </c>
      <c r="DL63">
        <f t="shared" ca="1" si="490"/>
        <v>1048576</v>
      </c>
      <c r="DM63" t="e">
        <f t="shared" ca="1" si="491"/>
        <v>#N/A</v>
      </c>
      <c r="DN63" s="4" t="str">
        <f t="shared" ca="1" si="492"/>
        <v/>
      </c>
      <c r="DP63" s="43">
        <f>'Analyse Plan de Gamme'!$BM63</f>
        <v>0</v>
      </c>
      <c r="DQ63" t="b">
        <f>ISNA(MATCH(DP63,DP$1:DP62,0))</f>
        <v>0</v>
      </c>
      <c r="DR63" t="e">
        <f t="shared" ca="1" si="493"/>
        <v>#N/A</v>
      </c>
      <c r="DS63" t="e">
        <f t="shared" ca="1" si="494"/>
        <v>#N/A</v>
      </c>
      <c r="DT63" t="b">
        <f t="shared" ca="1" si="495"/>
        <v>0</v>
      </c>
      <c r="DU63" t="str">
        <f t="shared" ca="1" si="496"/>
        <v>ÿ</v>
      </c>
      <c r="DV63">
        <f t="shared" ca="1" si="497"/>
        <v>1048576</v>
      </c>
      <c r="DW63" t="e">
        <f t="shared" ca="1" si="498"/>
        <v>#N/A</v>
      </c>
      <c r="DX63" s="4" t="str">
        <f t="shared" ca="1" si="499"/>
        <v/>
      </c>
      <c r="DZ63" s="6" t="str">
        <f>IF('Analyse Plan de Gamme'!$BO63=0,N_D,'Analyse Plan de Gamme'!$BO63)</f>
        <v xml:space="preserve"> ... </v>
      </c>
      <c r="EA63" t="b">
        <f>ISNA(MATCH(DZ63,DZ$1:DZ62,0))</f>
        <v>0</v>
      </c>
      <c r="EB63" t="e">
        <f t="shared" ca="1" si="500"/>
        <v>#N/A</v>
      </c>
      <c r="EC63" t="e">
        <f t="shared" ca="1" si="501"/>
        <v>#N/A</v>
      </c>
      <c r="ED63" t="b">
        <f t="shared" ca="1" si="502"/>
        <v>0</v>
      </c>
      <c r="EE63" t="str">
        <f t="shared" ca="1" si="503"/>
        <v>ÿ</v>
      </c>
      <c r="EF63">
        <f t="shared" ca="1" si="504"/>
        <v>1048576</v>
      </c>
      <c r="EG63" t="e">
        <f t="shared" ca="1" si="505"/>
        <v>#N/A</v>
      </c>
      <c r="EH63" s="4" t="str">
        <f t="shared" ca="1" si="506"/>
        <v/>
      </c>
      <c r="EJ63" s="6" t="str">
        <f>IF('Analyse Plan de Gamme'!$BP63=0,N_D,'Analyse Plan de Gamme'!$BP63)</f>
        <v xml:space="preserve"> ... </v>
      </c>
      <c r="EK63" t="b">
        <f>ISNA(MATCH(EJ63,EJ$1:EJ62,0))</f>
        <v>0</v>
      </c>
      <c r="EL63" t="e">
        <f t="shared" ca="1" si="507"/>
        <v>#N/A</v>
      </c>
      <c r="EM63" t="e">
        <f t="shared" ca="1" si="508"/>
        <v>#N/A</v>
      </c>
      <c r="EN63" t="b">
        <f t="shared" ca="1" si="509"/>
        <v>0</v>
      </c>
      <c r="EO63" t="str">
        <f t="shared" ca="1" si="510"/>
        <v>ÿ</v>
      </c>
      <c r="EP63">
        <f t="shared" ca="1" si="511"/>
        <v>1048576</v>
      </c>
      <c r="EQ63" t="e">
        <f t="shared" ca="1" si="512"/>
        <v>#N/A</v>
      </c>
      <c r="ER63" s="4" t="str">
        <f t="shared" ca="1" si="513"/>
        <v/>
      </c>
      <c r="ET63" s="6" t="str">
        <f>IF('Analyse Plan de Gamme'!$BQ63=0,N_D,'Analyse Plan de Gamme'!$BQ63)</f>
        <v xml:space="preserve"> ... </v>
      </c>
      <c r="EU63" t="b">
        <f>ISNA(MATCH(ET63,ET$1:ET62,0))</f>
        <v>0</v>
      </c>
      <c r="EV63" t="e">
        <f t="shared" ca="1" si="514"/>
        <v>#N/A</v>
      </c>
      <c r="EW63" t="e">
        <f t="shared" ca="1" si="515"/>
        <v>#N/A</v>
      </c>
      <c r="EX63" t="b">
        <f t="shared" ca="1" si="516"/>
        <v>0</v>
      </c>
      <c r="EY63" t="str">
        <f t="shared" ca="1" si="517"/>
        <v>ÿ</v>
      </c>
      <c r="EZ63">
        <f t="shared" ca="1" si="518"/>
        <v>1048576</v>
      </c>
      <c r="FA63" t="e">
        <f t="shared" ca="1" si="519"/>
        <v>#N/A</v>
      </c>
      <c r="FB63" s="4" t="str">
        <f t="shared" ca="1" si="520"/>
        <v/>
      </c>
      <c r="FD63" s="6" t="str">
        <f>IF('Analyse Plan de Gamme'!$BR63=0,N_D,'Analyse Plan de Gamme'!$BR63)</f>
        <v xml:space="preserve"> ... </v>
      </c>
      <c r="FE63" t="b">
        <f>ISNA(MATCH(FD63,FD$1:FD62,0))</f>
        <v>0</v>
      </c>
      <c r="FF63" t="e">
        <f t="shared" ca="1" si="521"/>
        <v>#N/A</v>
      </c>
      <c r="FG63" t="e">
        <f t="shared" ca="1" si="522"/>
        <v>#N/A</v>
      </c>
      <c r="FH63" t="b">
        <f t="shared" ca="1" si="523"/>
        <v>0</v>
      </c>
      <c r="FI63" t="str">
        <f t="shared" ca="1" si="524"/>
        <v>ÿ</v>
      </c>
      <c r="FJ63">
        <f t="shared" ca="1" si="525"/>
        <v>1048576</v>
      </c>
      <c r="FK63" t="e">
        <f t="shared" ca="1" si="526"/>
        <v>#N/A</v>
      </c>
      <c r="FL63" s="4" t="str">
        <f t="shared" ca="1" si="527"/>
        <v/>
      </c>
      <c r="FN63" s="6" t="str">
        <f>IF('Analyse Plan de Gamme'!$BT63=0,N_D,'Analyse Plan de Gamme'!$BT63)</f>
        <v xml:space="preserve"> ... </v>
      </c>
      <c r="FO63" t="b">
        <f>ISNA(MATCH(FN63,FN$1:FN62,0))</f>
        <v>0</v>
      </c>
      <c r="FP63" t="e">
        <f t="shared" ca="1" si="528"/>
        <v>#N/A</v>
      </c>
      <c r="FQ63" t="e">
        <f t="shared" ca="1" si="529"/>
        <v>#N/A</v>
      </c>
      <c r="FR63" t="b">
        <f t="shared" ca="1" si="530"/>
        <v>0</v>
      </c>
      <c r="FS63" t="str">
        <f t="shared" ca="1" si="531"/>
        <v>ÿ</v>
      </c>
      <c r="FT63">
        <f t="shared" ca="1" si="532"/>
        <v>1048576</v>
      </c>
      <c r="FU63" t="e">
        <f t="shared" ca="1" si="533"/>
        <v>#N/A</v>
      </c>
      <c r="FV63" s="4" t="str">
        <f t="shared" ca="1" si="534"/>
        <v/>
      </c>
      <c r="FX63" s="6" t="str">
        <f>IF('Analyse Plan de Gamme'!$BU63=0,N_D,'Analyse Plan de Gamme'!$BU63)</f>
        <v xml:space="preserve"> ... </v>
      </c>
      <c r="FY63" t="b">
        <f>ISNA(MATCH(FX63,FX$1:FX62,0))</f>
        <v>0</v>
      </c>
      <c r="FZ63" t="e">
        <f t="shared" ca="1" si="535"/>
        <v>#N/A</v>
      </c>
      <c r="GA63" t="e">
        <f t="shared" ca="1" si="536"/>
        <v>#N/A</v>
      </c>
      <c r="GB63" t="b">
        <f t="shared" ca="1" si="537"/>
        <v>0</v>
      </c>
      <c r="GC63" t="str">
        <f t="shared" ca="1" si="538"/>
        <v>ÿ</v>
      </c>
      <c r="GD63">
        <f t="shared" ca="1" si="539"/>
        <v>1048576</v>
      </c>
      <c r="GE63" t="e">
        <f t="shared" ca="1" si="540"/>
        <v>#N/A</v>
      </c>
      <c r="GF63" s="4" t="str">
        <f t="shared" ca="1" si="541"/>
        <v/>
      </c>
      <c r="GH63" s="6" t="str">
        <f>IF('Analyse Plan de Gamme'!$BW63=0,N_D,'Analyse Plan de Gamme'!$BW63)</f>
        <v xml:space="preserve"> ... </v>
      </c>
      <c r="GI63" t="b">
        <f>ISNA(MATCH(GH63,GH$1:GH62,0))</f>
        <v>0</v>
      </c>
      <c r="GJ63" t="e">
        <f t="shared" ca="1" si="542"/>
        <v>#N/A</v>
      </c>
      <c r="GK63" t="e">
        <f t="shared" ca="1" si="543"/>
        <v>#N/A</v>
      </c>
      <c r="GL63" t="b">
        <f t="shared" ca="1" si="544"/>
        <v>0</v>
      </c>
      <c r="GM63" t="str">
        <f t="shared" ca="1" si="545"/>
        <v>ÿ</v>
      </c>
      <c r="GN63">
        <f t="shared" ca="1" si="546"/>
        <v>1048576</v>
      </c>
      <c r="GO63" t="e">
        <f t="shared" ca="1" si="547"/>
        <v>#N/A</v>
      </c>
      <c r="GP63" s="4" t="str">
        <f t="shared" ca="1" si="548"/>
        <v/>
      </c>
      <c r="GR63" s="6" t="str">
        <f>IF('Analyse Plan de Gamme'!$BX63=0,N_D,'Analyse Plan de Gamme'!$BX63)</f>
        <v xml:space="preserve"> ... </v>
      </c>
      <c r="GS63" t="b">
        <f>ISNA(MATCH(GR63,GR$1:GR62,0))</f>
        <v>0</v>
      </c>
      <c r="GT63" t="e">
        <f t="shared" ca="1" si="549"/>
        <v>#N/A</v>
      </c>
      <c r="GU63" t="e">
        <f t="shared" ca="1" si="550"/>
        <v>#N/A</v>
      </c>
      <c r="GV63" t="b">
        <f t="shared" ca="1" si="551"/>
        <v>0</v>
      </c>
      <c r="GW63" t="str">
        <f t="shared" ca="1" si="552"/>
        <v>ÿ</v>
      </c>
      <c r="GX63">
        <f t="shared" ca="1" si="553"/>
        <v>1048576</v>
      </c>
      <c r="GY63" t="e">
        <f t="shared" ca="1" si="554"/>
        <v>#N/A</v>
      </c>
      <c r="GZ63" s="4" t="str">
        <f t="shared" ca="1" si="555"/>
        <v/>
      </c>
      <c r="HG63" s="44">
        <f>'Analyse Plan de Gamme'!$K63</f>
        <v>0</v>
      </c>
      <c r="HH63" s="44">
        <f>'Analyse Plan de Gamme'!$L63</f>
        <v>0</v>
      </c>
      <c r="HI63" s="50">
        <f t="shared" si="395"/>
        <v>2.6499999999999986</v>
      </c>
      <c r="HK63" t="b">
        <f>ABS('Analyse Plan de Gamme'!$C63)&gt;1</f>
        <v>0</v>
      </c>
      <c r="HL63" s="43">
        <f t="shared" ca="1" si="192"/>
        <v>6.3E-3</v>
      </c>
      <c r="HM63" t="b">
        <f ca="1">AND(ISNA(MATCH(HL63,HL$1:HL62,0)),HL63&gt;1,$HK63)</f>
        <v>0</v>
      </c>
      <c r="HN63" t="e">
        <f t="shared" ca="1" si="556"/>
        <v>#N/A</v>
      </c>
      <c r="HO63" t="e">
        <f t="shared" ca="1" si="557"/>
        <v>#N/A</v>
      </c>
      <c r="HP63" t="b">
        <f t="shared" ca="1" si="558"/>
        <v>0</v>
      </c>
      <c r="HQ63" t="str">
        <f t="shared" ca="1" si="559"/>
        <v>ÿ</v>
      </c>
      <c r="HR63">
        <f t="shared" ca="1" si="560"/>
        <v>1048576</v>
      </c>
      <c r="HS63" t="e">
        <f t="shared" ca="1" si="561"/>
        <v>#N/A</v>
      </c>
      <c r="HT63" s="4" t="str">
        <f t="shared" ca="1" si="562"/>
        <v/>
      </c>
      <c r="HU63">
        <f ca="1">SUM($HT$10:$HT63)</f>
        <v>3926000.0154999997</v>
      </c>
      <c r="HV63" s="45">
        <f t="shared" ca="1" si="196"/>
        <v>1</v>
      </c>
      <c r="HW63" t="b">
        <f t="shared" ca="1" si="396"/>
        <v>0</v>
      </c>
      <c r="HX63" t="b">
        <f t="shared" ca="1" si="197"/>
        <v>0</v>
      </c>
      <c r="ID63" s="60" t="b">
        <f>IF($HK63,'Analyse Plan de Gamme'!$K63)</f>
        <v>0</v>
      </c>
      <c r="IE63" t="b">
        <f>IF($HK63,'Analyse Plan de Gamme'!$L63)</f>
        <v>0</v>
      </c>
      <c r="IF63" s="52" t="b">
        <f t="shared" si="563"/>
        <v>0</v>
      </c>
      <c r="IG63" t="b">
        <f>ISNA(MATCH(IF63,IF$1:IF62,0))</f>
        <v>0</v>
      </c>
      <c r="IH63" t="e">
        <f t="shared" ca="1" si="564"/>
        <v>#N/A</v>
      </c>
      <c r="II63" t="e">
        <f t="shared" ca="1" si="565"/>
        <v>#N/A</v>
      </c>
      <c r="IJ63" t="b">
        <f t="shared" ca="1" si="566"/>
        <v>0</v>
      </c>
      <c r="IK63" t="str">
        <f t="shared" ca="1" si="567"/>
        <v>ÿ</v>
      </c>
      <c r="IL63">
        <f t="shared" ca="1" si="568"/>
        <v>0</v>
      </c>
      <c r="IM63">
        <f t="shared" ca="1" si="569"/>
        <v>0</v>
      </c>
      <c r="IN63" s="54">
        <f t="shared" ca="1" si="570"/>
        <v>6.3E-3</v>
      </c>
      <c r="IO63">
        <f t="shared" ca="1" si="571"/>
        <v>1048576</v>
      </c>
      <c r="IP63" t="e">
        <f t="shared" ca="1" si="572"/>
        <v>#N/A</v>
      </c>
      <c r="IQ63" t="str">
        <f t="shared" ca="1" si="573"/>
        <v/>
      </c>
      <c r="IR63" t="str">
        <f t="shared" ca="1" si="574"/>
        <v/>
      </c>
      <c r="IZ63" s="52" t="b">
        <f t="shared" si="575"/>
        <v>0</v>
      </c>
      <c r="JA63" t="b">
        <f>ISNA(MATCH(IZ63,IZ$1:IZ62,0))</f>
        <v>0</v>
      </c>
      <c r="JB63" t="e">
        <f t="shared" ca="1" si="576"/>
        <v>#N/A</v>
      </c>
      <c r="JC63" t="e">
        <f t="shared" ca="1" si="577"/>
        <v>#N/A</v>
      </c>
      <c r="JD63" t="b">
        <f t="shared" ca="1" si="578"/>
        <v>0</v>
      </c>
      <c r="JE63" t="str">
        <f t="shared" ca="1" si="579"/>
        <v>ÿ</v>
      </c>
      <c r="JF63">
        <f t="shared" ca="1" si="580"/>
        <v>0</v>
      </c>
      <c r="JG63">
        <f t="shared" ca="1" si="581"/>
        <v>0</v>
      </c>
      <c r="JH63" s="54">
        <f t="shared" ca="1" si="582"/>
        <v>6.3E-3</v>
      </c>
      <c r="JI63">
        <f t="shared" ca="1" si="583"/>
        <v>1048576</v>
      </c>
      <c r="JJ63" t="e">
        <f t="shared" ca="1" si="584"/>
        <v>#N/A</v>
      </c>
      <c r="JK63" t="str">
        <f t="shared" ca="1" si="585"/>
        <v/>
      </c>
      <c r="JL63" t="str">
        <f t="shared" ca="1" si="586"/>
        <v/>
      </c>
      <c r="JT63" s="52" t="b">
        <f t="shared" si="587"/>
        <v>0</v>
      </c>
      <c r="JU63" t="b">
        <f>ISNA(MATCH(JT63,JT$1:JT62,0))</f>
        <v>0</v>
      </c>
      <c r="JV63" t="e">
        <f t="shared" ca="1" si="588"/>
        <v>#N/A</v>
      </c>
      <c r="JW63" t="e">
        <f t="shared" ca="1" si="589"/>
        <v>#N/A</v>
      </c>
      <c r="JX63" t="b">
        <f t="shared" ca="1" si="590"/>
        <v>0</v>
      </c>
      <c r="JY63" t="str">
        <f t="shared" ca="1" si="591"/>
        <v>ÿ</v>
      </c>
      <c r="JZ63">
        <f t="shared" ca="1" si="592"/>
        <v>0</v>
      </c>
      <c r="KA63">
        <f t="shared" ca="1" si="593"/>
        <v>0</v>
      </c>
      <c r="KB63" s="54">
        <f t="shared" ca="1" si="594"/>
        <v>6.3E-3</v>
      </c>
      <c r="KC63">
        <f t="shared" ca="1" si="595"/>
        <v>1048576</v>
      </c>
      <c r="KD63" t="e">
        <f t="shared" ca="1" si="596"/>
        <v>#N/A</v>
      </c>
      <c r="KE63" t="str">
        <f t="shared" ca="1" si="597"/>
        <v/>
      </c>
      <c r="KF63" t="str">
        <f t="shared" ca="1" si="598"/>
        <v/>
      </c>
      <c r="KN63" s="52" t="b">
        <f t="shared" si="599"/>
        <v>0</v>
      </c>
      <c r="KO63" t="b">
        <f>ISNA(MATCH(KN63,KN$1:KN62,0))</f>
        <v>0</v>
      </c>
      <c r="KP63" t="e">
        <f t="shared" ca="1" si="600"/>
        <v>#N/A</v>
      </c>
      <c r="KQ63" t="e">
        <f t="shared" ca="1" si="601"/>
        <v>#N/A</v>
      </c>
      <c r="KR63" t="b">
        <f t="shared" ca="1" si="602"/>
        <v>0</v>
      </c>
      <c r="KS63" t="str">
        <f t="shared" ca="1" si="603"/>
        <v>ÿ</v>
      </c>
      <c r="KT63">
        <f t="shared" ca="1" si="604"/>
        <v>0</v>
      </c>
      <c r="KU63">
        <f t="shared" ca="1" si="605"/>
        <v>0</v>
      </c>
      <c r="KV63" s="54">
        <f t="shared" ca="1" si="606"/>
        <v>6.3E-3</v>
      </c>
      <c r="KW63">
        <f t="shared" ca="1" si="607"/>
        <v>1048576</v>
      </c>
      <c r="KX63" t="e">
        <f t="shared" ca="1" si="608"/>
        <v>#N/A</v>
      </c>
      <c r="KY63" t="str">
        <f t="shared" ca="1" si="609"/>
        <v/>
      </c>
      <c r="KZ63" t="str">
        <f t="shared" ca="1" si="610"/>
        <v/>
      </c>
      <c r="LH63" s="52" t="b">
        <f t="shared" si="219"/>
        <v>0</v>
      </c>
      <c r="LI63" t="b">
        <f>ISNA(MATCH(LH63,LH$1:LH62,0))</f>
        <v>0</v>
      </c>
      <c r="LJ63" t="e">
        <f t="shared" ca="1" si="220"/>
        <v>#N/A</v>
      </c>
      <c r="LK63" t="e">
        <f t="shared" ca="1" si="221"/>
        <v>#N/A</v>
      </c>
      <c r="LL63" t="b">
        <f t="shared" ca="1" si="222"/>
        <v>0</v>
      </c>
      <c r="LM63" t="str">
        <f t="shared" ca="1" si="223"/>
        <v>ÿ</v>
      </c>
      <c r="LN63">
        <f t="shared" ca="1" si="224"/>
        <v>0</v>
      </c>
      <c r="LO63">
        <f t="shared" ca="1" si="225"/>
        <v>0</v>
      </c>
      <c r="LP63" s="54">
        <f t="shared" ca="1" si="226"/>
        <v>6.3E-3</v>
      </c>
      <c r="LQ63">
        <f t="shared" ca="1" si="227"/>
        <v>1048576</v>
      </c>
      <c r="LR63" t="e">
        <f t="shared" ca="1" si="228"/>
        <v>#N/A</v>
      </c>
      <c r="LS63" t="str">
        <f t="shared" ca="1" si="611"/>
        <v/>
      </c>
      <c r="LT63" t="str">
        <f t="shared" ca="1" si="230"/>
        <v/>
      </c>
      <c r="MB63" s="52" t="b">
        <f t="shared" si="627"/>
        <v>0</v>
      </c>
      <c r="MC63" t="b">
        <f>ISNA(MATCH(MB63,MB$1:MB62,0))</f>
        <v>0</v>
      </c>
      <c r="MD63" t="e">
        <f t="shared" ca="1" si="231"/>
        <v>#N/A</v>
      </c>
      <c r="ME63" t="e">
        <f t="shared" ca="1" si="232"/>
        <v>#N/A</v>
      </c>
      <c r="MF63" t="b">
        <f t="shared" ca="1" si="233"/>
        <v>0</v>
      </c>
      <c r="MG63" t="str">
        <f t="shared" ca="1" si="234"/>
        <v>ÿ</v>
      </c>
      <c r="MH63">
        <f t="shared" ca="1" si="235"/>
        <v>0</v>
      </c>
      <c r="MI63">
        <f t="shared" ca="1" si="236"/>
        <v>0</v>
      </c>
      <c r="MJ63" s="54">
        <f t="shared" ca="1" si="237"/>
        <v>6.3E-3</v>
      </c>
      <c r="MK63">
        <f t="shared" ca="1" si="238"/>
        <v>1048576</v>
      </c>
      <c r="ML63" t="e">
        <f t="shared" ca="1" si="239"/>
        <v>#N/A</v>
      </c>
      <c r="MM63" t="str">
        <f t="shared" ca="1" si="612"/>
        <v/>
      </c>
      <c r="MN63" t="str">
        <f t="shared" ca="1" si="241"/>
        <v/>
      </c>
      <c r="MV63" s="52" t="b">
        <f t="shared" si="628"/>
        <v>0</v>
      </c>
      <c r="MW63" t="b">
        <f>ISNA(MATCH(MV63,MV$1:MV62,0))</f>
        <v>0</v>
      </c>
      <c r="MX63" t="e">
        <f t="shared" ca="1" si="242"/>
        <v>#N/A</v>
      </c>
      <c r="MY63" t="e">
        <f t="shared" ca="1" si="243"/>
        <v>#N/A</v>
      </c>
      <c r="MZ63" t="b">
        <f t="shared" ca="1" si="244"/>
        <v>0</v>
      </c>
      <c r="NA63" t="str">
        <f t="shared" ca="1" si="245"/>
        <v>ÿ</v>
      </c>
      <c r="NB63">
        <f t="shared" ca="1" si="246"/>
        <v>0</v>
      </c>
      <c r="NC63">
        <f t="shared" ca="1" si="247"/>
        <v>0</v>
      </c>
      <c r="ND63" s="54">
        <f t="shared" ca="1" si="248"/>
        <v>6.3E-3</v>
      </c>
      <c r="NE63">
        <f t="shared" ca="1" si="249"/>
        <v>1048576</v>
      </c>
      <c r="NF63" t="e">
        <f t="shared" ca="1" si="250"/>
        <v>#N/A</v>
      </c>
      <c r="NG63" t="str">
        <f t="shared" ca="1" si="613"/>
        <v/>
      </c>
      <c r="NH63" t="str">
        <f t="shared" ca="1" si="252"/>
        <v/>
      </c>
      <c r="NP63" s="52" t="b">
        <f t="shared" si="629"/>
        <v>0</v>
      </c>
      <c r="NQ63" t="b">
        <f>ISNA(MATCH(NP63,NP$1:NP62,0))</f>
        <v>0</v>
      </c>
      <c r="NR63" t="e">
        <f t="shared" ca="1" si="253"/>
        <v>#N/A</v>
      </c>
      <c r="NS63" t="e">
        <f t="shared" ca="1" si="254"/>
        <v>#N/A</v>
      </c>
      <c r="NT63" t="b">
        <f t="shared" ca="1" si="255"/>
        <v>0</v>
      </c>
      <c r="NU63" t="str">
        <f t="shared" ca="1" si="256"/>
        <v>ÿ</v>
      </c>
      <c r="NV63">
        <f t="shared" ca="1" si="257"/>
        <v>0</v>
      </c>
      <c r="NW63">
        <f t="shared" ca="1" si="258"/>
        <v>0</v>
      </c>
      <c r="NX63" s="54">
        <f t="shared" ca="1" si="259"/>
        <v>6.3E-3</v>
      </c>
      <c r="NY63">
        <f t="shared" ca="1" si="260"/>
        <v>1048576</v>
      </c>
      <c r="NZ63" t="e">
        <f t="shared" ca="1" si="261"/>
        <v>#N/A</v>
      </c>
      <c r="OA63" t="str">
        <f t="shared" ca="1" si="614"/>
        <v/>
      </c>
      <c r="OB63" t="str">
        <f t="shared" ca="1" si="263"/>
        <v/>
      </c>
      <c r="OJ63" s="52" t="b">
        <f t="shared" si="630"/>
        <v>0</v>
      </c>
      <c r="OK63" t="b">
        <f>ISNA(MATCH(OJ63,OJ$1:OJ62,0))</f>
        <v>0</v>
      </c>
      <c r="OL63" t="e">
        <f t="shared" ca="1" si="264"/>
        <v>#N/A</v>
      </c>
      <c r="OM63" t="e">
        <f t="shared" ca="1" si="265"/>
        <v>#N/A</v>
      </c>
      <c r="ON63" t="b">
        <f t="shared" ca="1" si="266"/>
        <v>0</v>
      </c>
      <c r="OO63" t="str">
        <f t="shared" ca="1" si="267"/>
        <v>ÿ</v>
      </c>
      <c r="OP63">
        <f t="shared" ca="1" si="268"/>
        <v>0</v>
      </c>
      <c r="OQ63">
        <f t="shared" ca="1" si="269"/>
        <v>0</v>
      </c>
      <c r="OR63" s="54">
        <f t="shared" ca="1" si="270"/>
        <v>6.3E-3</v>
      </c>
      <c r="OS63">
        <f t="shared" ca="1" si="271"/>
        <v>1048576</v>
      </c>
      <c r="OT63" t="e">
        <f t="shared" ca="1" si="272"/>
        <v>#N/A</v>
      </c>
      <c r="OU63" t="str">
        <f t="shared" ca="1" si="615"/>
        <v/>
      </c>
      <c r="OV63" t="str">
        <f t="shared" ca="1" si="274"/>
        <v/>
      </c>
      <c r="PD63" s="52" t="b">
        <f t="shared" si="631"/>
        <v>0</v>
      </c>
      <c r="PE63" t="b">
        <f>ISNA(MATCH(PD63,PD$1:PD62,0))</f>
        <v>0</v>
      </c>
      <c r="PF63" t="e">
        <f t="shared" ca="1" si="275"/>
        <v>#N/A</v>
      </c>
      <c r="PG63" t="e">
        <f t="shared" ca="1" si="276"/>
        <v>#N/A</v>
      </c>
      <c r="PH63" t="b">
        <f t="shared" ca="1" si="277"/>
        <v>0</v>
      </c>
      <c r="PI63" t="str">
        <f t="shared" ca="1" si="278"/>
        <v>ÿ</v>
      </c>
      <c r="PJ63">
        <f t="shared" ca="1" si="279"/>
        <v>0</v>
      </c>
      <c r="PK63">
        <f t="shared" ca="1" si="280"/>
        <v>0</v>
      </c>
      <c r="PL63" s="54">
        <f t="shared" ca="1" si="281"/>
        <v>6.3E-3</v>
      </c>
      <c r="PM63">
        <f t="shared" ca="1" si="282"/>
        <v>1048576</v>
      </c>
      <c r="PN63" t="e">
        <f t="shared" ca="1" si="283"/>
        <v>#N/A</v>
      </c>
      <c r="PO63" t="str">
        <f t="shared" ca="1" si="616"/>
        <v/>
      </c>
      <c r="PP63" t="str">
        <f t="shared" ca="1" si="285"/>
        <v/>
      </c>
      <c r="PX63" s="52" t="b">
        <f t="shared" si="632"/>
        <v>0</v>
      </c>
      <c r="PY63" t="b">
        <f>ISNA(MATCH(PX63,PX$1:PX62,0))</f>
        <v>0</v>
      </c>
      <c r="PZ63" t="e">
        <f t="shared" ca="1" si="286"/>
        <v>#N/A</v>
      </c>
      <c r="QA63" t="e">
        <f t="shared" ca="1" si="287"/>
        <v>#N/A</v>
      </c>
      <c r="QB63" t="b">
        <f t="shared" ca="1" si="288"/>
        <v>0</v>
      </c>
      <c r="QC63" t="str">
        <f t="shared" ca="1" si="289"/>
        <v>ÿ</v>
      </c>
      <c r="QD63">
        <f t="shared" ca="1" si="290"/>
        <v>0</v>
      </c>
      <c r="QE63">
        <f t="shared" ca="1" si="291"/>
        <v>0</v>
      </c>
      <c r="QF63" s="54">
        <f t="shared" ca="1" si="292"/>
        <v>6.3E-3</v>
      </c>
      <c r="QG63">
        <f t="shared" ca="1" si="293"/>
        <v>1048576</v>
      </c>
      <c r="QH63" t="e">
        <f t="shared" ca="1" si="294"/>
        <v>#N/A</v>
      </c>
      <c r="QI63" t="str">
        <f t="shared" ca="1" si="617"/>
        <v/>
      </c>
      <c r="QJ63" t="str">
        <f t="shared" ca="1" si="296"/>
        <v/>
      </c>
      <c r="QR63" s="52" t="b">
        <f t="shared" si="633"/>
        <v>0</v>
      </c>
      <c r="QS63" t="b">
        <f>ISNA(MATCH(QR63,QR$1:QR62,0))</f>
        <v>0</v>
      </c>
      <c r="QT63" t="e">
        <f t="shared" ca="1" si="297"/>
        <v>#N/A</v>
      </c>
      <c r="QU63" t="e">
        <f t="shared" ca="1" si="298"/>
        <v>#N/A</v>
      </c>
      <c r="QV63" t="b">
        <f t="shared" ca="1" si="299"/>
        <v>0</v>
      </c>
      <c r="QW63" t="str">
        <f t="shared" ca="1" si="300"/>
        <v>ÿ</v>
      </c>
      <c r="QX63">
        <f t="shared" ca="1" si="301"/>
        <v>0</v>
      </c>
      <c r="QY63">
        <f t="shared" ca="1" si="302"/>
        <v>0</v>
      </c>
      <c r="QZ63" s="54">
        <f t="shared" ca="1" si="303"/>
        <v>6.3E-3</v>
      </c>
      <c r="RA63">
        <f t="shared" ca="1" si="304"/>
        <v>1048576</v>
      </c>
      <c r="RB63" t="e">
        <f t="shared" ca="1" si="305"/>
        <v>#N/A</v>
      </c>
      <c r="RC63" t="str">
        <f t="shared" ca="1" si="618"/>
        <v/>
      </c>
      <c r="RD63" t="str">
        <f t="shared" ca="1" si="307"/>
        <v/>
      </c>
      <c r="RL63" s="52" t="b">
        <f t="shared" si="634"/>
        <v>0</v>
      </c>
      <c r="RM63" t="b">
        <f>ISNA(MATCH(RL63,RL$1:RL62,0))</f>
        <v>0</v>
      </c>
      <c r="RN63" t="e">
        <f t="shared" ca="1" si="308"/>
        <v>#N/A</v>
      </c>
      <c r="RO63" t="e">
        <f t="shared" ca="1" si="309"/>
        <v>#N/A</v>
      </c>
      <c r="RP63" t="b">
        <f t="shared" ca="1" si="310"/>
        <v>0</v>
      </c>
      <c r="RQ63" t="str">
        <f t="shared" ca="1" si="311"/>
        <v>ÿ</v>
      </c>
      <c r="RR63">
        <f t="shared" ca="1" si="312"/>
        <v>0</v>
      </c>
      <c r="RS63">
        <f t="shared" ca="1" si="313"/>
        <v>0</v>
      </c>
      <c r="RT63" s="54">
        <f t="shared" ca="1" si="314"/>
        <v>6.3E-3</v>
      </c>
      <c r="RU63">
        <f t="shared" ca="1" si="315"/>
        <v>1048576</v>
      </c>
      <c r="RV63" t="e">
        <f t="shared" ca="1" si="316"/>
        <v>#N/A</v>
      </c>
      <c r="RW63" t="str">
        <f t="shared" ca="1" si="619"/>
        <v/>
      </c>
      <c r="RX63" t="str">
        <f t="shared" ca="1" si="318"/>
        <v/>
      </c>
      <c r="SF63" s="52" t="b">
        <f t="shared" si="635"/>
        <v>0</v>
      </c>
      <c r="SG63" t="b">
        <f>ISNA(MATCH(SF63,SF$1:SF62,0))</f>
        <v>0</v>
      </c>
      <c r="SH63" t="e">
        <f t="shared" ca="1" si="319"/>
        <v>#N/A</v>
      </c>
      <c r="SI63" t="e">
        <f t="shared" ca="1" si="320"/>
        <v>#N/A</v>
      </c>
      <c r="SJ63" t="b">
        <f t="shared" ca="1" si="321"/>
        <v>0</v>
      </c>
      <c r="SK63" t="str">
        <f t="shared" ca="1" si="322"/>
        <v>ÿ</v>
      </c>
      <c r="SL63">
        <f t="shared" ca="1" si="323"/>
        <v>0</v>
      </c>
      <c r="SM63">
        <f t="shared" ca="1" si="324"/>
        <v>0</v>
      </c>
      <c r="SN63" s="54">
        <f t="shared" ca="1" si="325"/>
        <v>6.3E-3</v>
      </c>
      <c r="SO63">
        <f t="shared" ca="1" si="326"/>
        <v>1048576</v>
      </c>
      <c r="SP63" t="e">
        <f t="shared" ca="1" si="327"/>
        <v>#N/A</v>
      </c>
      <c r="SQ63" t="str">
        <f t="shared" ca="1" si="620"/>
        <v/>
      </c>
      <c r="SR63" t="str">
        <f t="shared" ca="1" si="329"/>
        <v/>
      </c>
      <c r="SZ63" s="52" t="b">
        <f t="shared" si="636"/>
        <v>0</v>
      </c>
      <c r="TA63" t="b">
        <f>ISNA(MATCH(SZ63,SZ$1:SZ62,0))</f>
        <v>0</v>
      </c>
      <c r="TB63" t="e">
        <f t="shared" ca="1" si="330"/>
        <v>#N/A</v>
      </c>
      <c r="TC63" t="e">
        <f t="shared" ca="1" si="331"/>
        <v>#N/A</v>
      </c>
      <c r="TD63" t="b">
        <f t="shared" ca="1" si="332"/>
        <v>0</v>
      </c>
      <c r="TE63" t="str">
        <f t="shared" ca="1" si="333"/>
        <v>ÿ</v>
      </c>
      <c r="TF63">
        <f t="shared" ca="1" si="334"/>
        <v>0</v>
      </c>
      <c r="TG63">
        <f t="shared" ca="1" si="335"/>
        <v>0</v>
      </c>
      <c r="TH63" s="54">
        <f t="shared" ca="1" si="336"/>
        <v>6.3E-3</v>
      </c>
      <c r="TI63">
        <f t="shared" ca="1" si="337"/>
        <v>1048576</v>
      </c>
      <c r="TJ63" t="e">
        <f t="shared" ca="1" si="338"/>
        <v>#N/A</v>
      </c>
      <c r="TK63" t="str">
        <f t="shared" ca="1" si="621"/>
        <v/>
      </c>
      <c r="TL63" t="str">
        <f t="shared" ca="1" si="340"/>
        <v/>
      </c>
      <c r="TT63" s="52" t="b">
        <f t="shared" si="637"/>
        <v>0</v>
      </c>
      <c r="TU63" t="b">
        <f>ISNA(MATCH(TT63,TT$1:TT62,0))</f>
        <v>0</v>
      </c>
      <c r="TV63" t="e">
        <f t="shared" ca="1" si="341"/>
        <v>#N/A</v>
      </c>
      <c r="TW63" t="e">
        <f t="shared" ca="1" si="342"/>
        <v>#N/A</v>
      </c>
      <c r="TX63" t="b">
        <f t="shared" ca="1" si="343"/>
        <v>0</v>
      </c>
      <c r="TY63" t="str">
        <f t="shared" ca="1" si="344"/>
        <v>ÿ</v>
      </c>
      <c r="TZ63">
        <f t="shared" ca="1" si="345"/>
        <v>0</v>
      </c>
      <c r="UA63">
        <f t="shared" ca="1" si="346"/>
        <v>0</v>
      </c>
      <c r="UB63" s="54">
        <f t="shared" ca="1" si="347"/>
        <v>6.3E-3</v>
      </c>
      <c r="UC63">
        <f t="shared" ca="1" si="348"/>
        <v>1048576</v>
      </c>
      <c r="UD63" t="e">
        <f t="shared" ca="1" si="349"/>
        <v>#N/A</v>
      </c>
      <c r="UE63" t="str">
        <f t="shared" ca="1" si="622"/>
        <v/>
      </c>
      <c r="UF63" t="str">
        <f t="shared" ca="1" si="351"/>
        <v/>
      </c>
      <c r="UN63" s="52" t="b">
        <f t="shared" si="638"/>
        <v>0</v>
      </c>
      <c r="UO63" t="b">
        <f>ISNA(MATCH(UN63,UN$1:UN62,0))</f>
        <v>0</v>
      </c>
      <c r="UP63" t="e">
        <f t="shared" ca="1" si="352"/>
        <v>#N/A</v>
      </c>
      <c r="UQ63" t="e">
        <f t="shared" ca="1" si="353"/>
        <v>#N/A</v>
      </c>
      <c r="UR63" t="b">
        <f t="shared" ca="1" si="354"/>
        <v>0</v>
      </c>
      <c r="US63" t="str">
        <f t="shared" ca="1" si="355"/>
        <v>ÿ</v>
      </c>
      <c r="UT63">
        <f t="shared" ca="1" si="356"/>
        <v>0</v>
      </c>
      <c r="UU63">
        <f t="shared" ca="1" si="357"/>
        <v>0</v>
      </c>
      <c r="UV63" s="54">
        <f t="shared" ca="1" si="358"/>
        <v>6.3E-3</v>
      </c>
      <c r="UW63">
        <f t="shared" ca="1" si="359"/>
        <v>1048576</v>
      </c>
      <c r="UX63" t="e">
        <f t="shared" ca="1" si="360"/>
        <v>#N/A</v>
      </c>
      <c r="UY63" t="str">
        <f t="shared" ca="1" si="623"/>
        <v/>
      </c>
      <c r="UZ63" t="str">
        <f t="shared" ca="1" si="362"/>
        <v/>
      </c>
      <c r="VH63" s="52" t="b">
        <f t="shared" si="639"/>
        <v>0</v>
      </c>
      <c r="VI63" t="b">
        <f>ISNA(MATCH(VH63,VH$1:VH62,0))</f>
        <v>0</v>
      </c>
      <c r="VJ63" t="e">
        <f t="shared" ca="1" si="363"/>
        <v>#N/A</v>
      </c>
      <c r="VK63" t="e">
        <f t="shared" ca="1" si="364"/>
        <v>#N/A</v>
      </c>
      <c r="VL63" t="b">
        <f t="shared" ca="1" si="365"/>
        <v>0</v>
      </c>
      <c r="VM63" t="str">
        <f t="shared" ca="1" si="366"/>
        <v>ÿ</v>
      </c>
      <c r="VN63">
        <f t="shared" ca="1" si="367"/>
        <v>0</v>
      </c>
      <c r="VO63">
        <f t="shared" ca="1" si="368"/>
        <v>0</v>
      </c>
      <c r="VP63" s="54">
        <f t="shared" ca="1" si="369"/>
        <v>6.3E-3</v>
      </c>
      <c r="VQ63">
        <f t="shared" ca="1" si="370"/>
        <v>1048576</v>
      </c>
      <c r="VR63" t="e">
        <f t="shared" ca="1" si="371"/>
        <v>#N/A</v>
      </c>
      <c r="VS63" t="str">
        <f t="shared" ca="1" si="624"/>
        <v/>
      </c>
      <c r="VT63" t="str">
        <f t="shared" ca="1" si="373"/>
        <v/>
      </c>
      <c r="WB63" s="52" t="b">
        <f t="shared" si="640"/>
        <v>0</v>
      </c>
      <c r="WC63" t="b">
        <f>ISNA(MATCH(WB63,WB$1:WB62,0))</f>
        <v>0</v>
      </c>
      <c r="WD63" t="e">
        <f t="shared" ca="1" si="374"/>
        <v>#N/A</v>
      </c>
      <c r="WE63" t="e">
        <f t="shared" ca="1" si="375"/>
        <v>#N/A</v>
      </c>
      <c r="WF63" t="b">
        <f t="shared" ca="1" si="376"/>
        <v>0</v>
      </c>
      <c r="WG63" t="str">
        <f t="shared" ca="1" si="377"/>
        <v>ÿ</v>
      </c>
      <c r="WH63">
        <f t="shared" ca="1" si="378"/>
        <v>0</v>
      </c>
      <c r="WI63">
        <f t="shared" ca="1" si="379"/>
        <v>0</v>
      </c>
      <c r="WJ63" s="54">
        <f t="shared" ca="1" si="380"/>
        <v>6.3E-3</v>
      </c>
      <c r="WK63">
        <f t="shared" ca="1" si="381"/>
        <v>1048576</v>
      </c>
      <c r="WL63" t="e">
        <f t="shared" ca="1" si="382"/>
        <v>#N/A</v>
      </c>
      <c r="WM63" t="str">
        <f t="shared" ca="1" si="625"/>
        <v/>
      </c>
      <c r="WN63" t="str">
        <f t="shared" ca="1" si="384"/>
        <v/>
      </c>
      <c r="WV63" s="52" t="b">
        <f t="shared" si="641"/>
        <v>0</v>
      </c>
      <c r="WW63" t="b">
        <f>ISNA(MATCH(WV63,WV$1:WV62,0))</f>
        <v>0</v>
      </c>
      <c r="WX63" t="e">
        <f t="shared" ca="1" si="385"/>
        <v>#N/A</v>
      </c>
      <c r="WY63" t="e">
        <f t="shared" ca="1" si="386"/>
        <v>#N/A</v>
      </c>
      <c r="WZ63" t="b">
        <f t="shared" ca="1" si="387"/>
        <v>0</v>
      </c>
      <c r="XA63" t="str">
        <f t="shared" ca="1" si="388"/>
        <v>ÿ</v>
      </c>
      <c r="XB63">
        <f t="shared" ca="1" si="389"/>
        <v>0</v>
      </c>
      <c r="XC63">
        <f t="shared" ca="1" si="390"/>
        <v>0</v>
      </c>
      <c r="XD63" s="54">
        <f t="shared" ca="1" si="391"/>
        <v>6.3E-3</v>
      </c>
      <c r="XE63">
        <f t="shared" ca="1" si="392"/>
        <v>1048576</v>
      </c>
      <c r="XF63" t="e">
        <f t="shared" ca="1" si="393"/>
        <v>#N/A</v>
      </c>
      <c r="XG63" t="str">
        <f t="shared" ca="1" si="626"/>
        <v/>
      </c>
      <c r="XH63" t="str">
        <f t="shared" ca="1" si="169"/>
        <v/>
      </c>
    </row>
    <row r="64" spans="1:632" x14ac:dyDescent="0.3">
      <c r="A64">
        <f t="shared" ca="1" si="170"/>
        <v>54</v>
      </c>
      <c r="J64" s="6" t="str">
        <f>IF('Analyse Plan de Gamme'!$N64=0,N_D,'Analyse Plan de Gamme'!$N64)</f>
        <v xml:space="preserve"> ... </v>
      </c>
      <c r="K64" t="b">
        <f>ISNA(MATCH(J64,J$1:J63,0))</f>
        <v>0</v>
      </c>
      <c r="L64" t="e">
        <f t="shared" ca="1" si="416"/>
        <v>#N/A</v>
      </c>
      <c r="M64" t="e">
        <f t="shared" ca="1" si="417"/>
        <v>#N/A</v>
      </c>
      <c r="N64" t="b">
        <f t="shared" ca="1" si="418"/>
        <v>0</v>
      </c>
      <c r="O64" t="str">
        <f t="shared" ca="1" si="419"/>
        <v>ÿ</v>
      </c>
      <c r="P64">
        <f t="shared" ca="1" si="420"/>
        <v>1048576</v>
      </c>
      <c r="Q64" t="e">
        <f t="shared" ca="1" si="421"/>
        <v>#N/A</v>
      </c>
      <c r="R64" s="4" t="str">
        <f t="shared" ca="1" si="422"/>
        <v/>
      </c>
      <c r="T64" s="6" t="str">
        <f>IF('Analyse Plan de Gamme'!$P64=0,N_D,'Analyse Plan de Gamme'!$P64)</f>
        <v xml:space="preserve"> ... </v>
      </c>
      <c r="U64" t="b">
        <f>ISNA(MATCH(T64,T$1:T63,0))</f>
        <v>0</v>
      </c>
      <c r="V64" t="e">
        <f t="shared" ca="1" si="423"/>
        <v>#N/A</v>
      </c>
      <c r="W64" t="e">
        <f t="shared" ca="1" si="424"/>
        <v>#N/A</v>
      </c>
      <c r="X64" t="b">
        <f t="shared" ca="1" si="425"/>
        <v>0</v>
      </c>
      <c r="Y64" t="str">
        <f t="shared" ca="1" si="426"/>
        <v>ÿ</v>
      </c>
      <c r="Z64">
        <f t="shared" ca="1" si="427"/>
        <v>1048576</v>
      </c>
      <c r="AA64" t="e">
        <f t="shared" ca="1" si="428"/>
        <v>#N/A</v>
      </c>
      <c r="AB64" s="4" t="str">
        <f t="shared" ca="1" si="429"/>
        <v/>
      </c>
      <c r="AD64" s="6" t="str">
        <f>IF('Analyse Plan de Gamme'!$W64=0,N_D,'Analyse Plan de Gamme'!$W64)</f>
        <v xml:space="preserve"> ... </v>
      </c>
      <c r="AE64" t="b">
        <f>ISNA(MATCH(AD64,AD$1:AD63,0))</f>
        <v>0</v>
      </c>
      <c r="AF64" t="e">
        <f t="shared" ca="1" si="430"/>
        <v>#N/A</v>
      </c>
      <c r="AG64" t="e">
        <f t="shared" ca="1" si="431"/>
        <v>#N/A</v>
      </c>
      <c r="AH64" t="b">
        <f t="shared" ca="1" si="432"/>
        <v>0</v>
      </c>
      <c r="AI64" t="str">
        <f t="shared" ca="1" si="433"/>
        <v>ÿ</v>
      </c>
      <c r="AJ64">
        <f t="shared" ca="1" si="434"/>
        <v>1048576</v>
      </c>
      <c r="AK64" t="e">
        <f t="shared" ca="1" si="435"/>
        <v>#N/A</v>
      </c>
      <c r="AL64" s="4" t="str">
        <f t="shared" ca="1" si="436"/>
        <v/>
      </c>
      <c r="AN64" s="6" t="str">
        <f>IF('Analyse Plan de Gamme'!$AH64=0,N_D,'Analyse Plan de Gamme'!$AH64)</f>
        <v xml:space="preserve"> ... </v>
      </c>
      <c r="AO64" t="b">
        <f>ISNA(MATCH(AN64,AN$1:AN63,0))</f>
        <v>0</v>
      </c>
      <c r="AP64" t="e">
        <f t="shared" ca="1" si="437"/>
        <v>#N/A</v>
      </c>
      <c r="AQ64" t="e">
        <f t="shared" ca="1" si="438"/>
        <v>#N/A</v>
      </c>
      <c r="AR64" t="b">
        <f t="shared" ca="1" si="439"/>
        <v>0</v>
      </c>
      <c r="AS64" t="str">
        <f t="shared" ca="1" si="440"/>
        <v>ÿ</v>
      </c>
      <c r="AT64">
        <f t="shared" ca="1" si="441"/>
        <v>1048576</v>
      </c>
      <c r="AU64" t="e">
        <f t="shared" ca="1" si="442"/>
        <v>#N/A</v>
      </c>
      <c r="AV64" s="4" t="str">
        <f t="shared" ca="1" si="443"/>
        <v/>
      </c>
      <c r="AX64" s="6" t="str">
        <f>IF('Analyse Plan de Gamme'!$AT64=0,N_D,'Analyse Plan de Gamme'!$AT64)</f>
        <v xml:space="preserve"> ... </v>
      </c>
      <c r="AY64" t="b">
        <f>ISNA(MATCH(AX64,AX$1:AX63,0))</f>
        <v>0</v>
      </c>
      <c r="AZ64" t="e">
        <f t="shared" ca="1" si="444"/>
        <v>#N/A</v>
      </c>
      <c r="BA64" t="e">
        <f t="shared" ca="1" si="445"/>
        <v>#N/A</v>
      </c>
      <c r="BB64" t="b">
        <f t="shared" ca="1" si="446"/>
        <v>0</v>
      </c>
      <c r="BC64" t="str">
        <f t="shared" ca="1" si="447"/>
        <v>ÿ</v>
      </c>
      <c r="BD64">
        <f t="shared" ca="1" si="448"/>
        <v>1048576</v>
      </c>
      <c r="BE64" t="e">
        <f t="shared" ca="1" si="449"/>
        <v>#N/A</v>
      </c>
      <c r="BF64" s="4" t="str">
        <f t="shared" ca="1" si="450"/>
        <v/>
      </c>
      <c r="BH64" s="6" t="str">
        <f>IF('Analyse Plan de Gamme'!$BF64=0,N_D,'Analyse Plan de Gamme'!$BF64)</f>
        <v xml:space="preserve"> ... </v>
      </c>
      <c r="BI64" t="b">
        <f>ISNA(MATCH(BH64,BH$1:BH63,0))</f>
        <v>0</v>
      </c>
      <c r="BJ64" t="e">
        <f t="shared" ca="1" si="451"/>
        <v>#N/A</v>
      </c>
      <c r="BK64" t="e">
        <f t="shared" ca="1" si="452"/>
        <v>#N/A</v>
      </c>
      <c r="BL64" t="b">
        <f t="shared" ca="1" si="453"/>
        <v>0</v>
      </c>
      <c r="BM64" t="str">
        <f t="shared" ca="1" si="454"/>
        <v>ÿ</v>
      </c>
      <c r="BN64">
        <f t="shared" ca="1" si="455"/>
        <v>1048576</v>
      </c>
      <c r="BO64" t="e">
        <f t="shared" ca="1" si="456"/>
        <v>#N/A</v>
      </c>
      <c r="BP64" s="4" t="str">
        <f t="shared" ca="1" si="457"/>
        <v/>
      </c>
      <c r="BR64" s="6" t="str">
        <f>IF('Analyse Plan de Gamme'!$BG64=0,N_D,'Analyse Plan de Gamme'!$BG64)</f>
        <v xml:space="preserve"> ... </v>
      </c>
      <c r="BS64" t="b">
        <f>ISNA(MATCH(BR64,BR$1:BR63,0))</f>
        <v>0</v>
      </c>
      <c r="BT64" t="e">
        <f t="shared" ca="1" si="458"/>
        <v>#N/A</v>
      </c>
      <c r="BU64" t="e">
        <f t="shared" ca="1" si="459"/>
        <v>#N/A</v>
      </c>
      <c r="BV64" t="b">
        <f t="shared" ca="1" si="460"/>
        <v>0</v>
      </c>
      <c r="BW64" t="str">
        <f t="shared" ca="1" si="461"/>
        <v>ÿ</v>
      </c>
      <c r="BX64">
        <f t="shared" ca="1" si="462"/>
        <v>1048576</v>
      </c>
      <c r="BY64" t="e">
        <f t="shared" ca="1" si="463"/>
        <v>#N/A</v>
      </c>
      <c r="BZ64" s="4" t="str">
        <f t="shared" ca="1" si="464"/>
        <v/>
      </c>
      <c r="CB64" s="6" t="str">
        <f>IF('Analyse Plan de Gamme'!$BH64=0,N_D,'Analyse Plan de Gamme'!$BH64)</f>
        <v xml:space="preserve"> ... </v>
      </c>
      <c r="CC64" t="b">
        <f>ISNA(MATCH(CB64,CB$1:CB63,0))</f>
        <v>0</v>
      </c>
      <c r="CD64" t="e">
        <f t="shared" ca="1" si="465"/>
        <v>#N/A</v>
      </c>
      <c r="CE64" t="e">
        <f t="shared" ca="1" si="466"/>
        <v>#N/A</v>
      </c>
      <c r="CF64" t="b">
        <f t="shared" ca="1" si="467"/>
        <v>0</v>
      </c>
      <c r="CG64" t="str">
        <f t="shared" ca="1" si="468"/>
        <v>ÿ</v>
      </c>
      <c r="CH64">
        <f t="shared" ca="1" si="469"/>
        <v>1048576</v>
      </c>
      <c r="CI64" t="e">
        <f t="shared" ca="1" si="470"/>
        <v>#N/A</v>
      </c>
      <c r="CJ64" s="4" t="str">
        <f t="shared" ca="1" si="471"/>
        <v/>
      </c>
      <c r="CL64" s="6" t="str">
        <f>IF('Analyse Plan de Gamme'!$BJ64=0,N_D,'Analyse Plan de Gamme'!$BJ64)</f>
        <v xml:space="preserve"> ... </v>
      </c>
      <c r="CM64" t="b">
        <f>ISNA(MATCH(CL64,CL$1:CL63,0))</f>
        <v>0</v>
      </c>
      <c r="CN64" t="e">
        <f t="shared" ca="1" si="472"/>
        <v>#N/A</v>
      </c>
      <c r="CO64" t="e">
        <f t="shared" ca="1" si="473"/>
        <v>#N/A</v>
      </c>
      <c r="CP64" t="b">
        <f t="shared" ca="1" si="474"/>
        <v>0</v>
      </c>
      <c r="CQ64" t="str">
        <f t="shared" ca="1" si="475"/>
        <v>ÿ</v>
      </c>
      <c r="CR64">
        <f t="shared" ca="1" si="476"/>
        <v>1048576</v>
      </c>
      <c r="CS64" t="e">
        <f t="shared" ca="1" si="477"/>
        <v>#N/A</v>
      </c>
      <c r="CT64" s="4" t="str">
        <f t="shared" ca="1" si="478"/>
        <v/>
      </c>
      <c r="CV64" s="6" t="str">
        <f>IF('Analyse Plan de Gamme'!$BK64=0,N_D,'Analyse Plan de Gamme'!$BK64)</f>
        <v xml:space="preserve"> ... </v>
      </c>
      <c r="CW64" t="b">
        <f>ISNA(MATCH(CV64,CV$1:CV63,0))</f>
        <v>0</v>
      </c>
      <c r="CX64" t="e">
        <f t="shared" ca="1" si="479"/>
        <v>#N/A</v>
      </c>
      <c r="CY64" t="e">
        <f t="shared" ca="1" si="480"/>
        <v>#N/A</v>
      </c>
      <c r="CZ64" t="b">
        <f t="shared" ca="1" si="481"/>
        <v>0</v>
      </c>
      <c r="DA64" t="str">
        <f t="shared" ca="1" si="482"/>
        <v>ÿ</v>
      </c>
      <c r="DB64">
        <f t="shared" ca="1" si="483"/>
        <v>1048576</v>
      </c>
      <c r="DC64" t="e">
        <f t="shared" ca="1" si="484"/>
        <v>#N/A</v>
      </c>
      <c r="DD64" s="4" t="str">
        <f t="shared" ca="1" si="485"/>
        <v/>
      </c>
      <c r="DF64" s="6" t="str">
        <f>IF('Analyse Plan de Gamme'!$BL64=0,N_D,'Analyse Plan de Gamme'!$BL64)</f>
        <v xml:space="preserve"> ... </v>
      </c>
      <c r="DG64" t="b">
        <f>ISNA(MATCH(DF64,DF$1:DF63,0))</f>
        <v>0</v>
      </c>
      <c r="DH64" t="e">
        <f t="shared" ca="1" si="486"/>
        <v>#N/A</v>
      </c>
      <c r="DI64" t="e">
        <f t="shared" ca="1" si="487"/>
        <v>#N/A</v>
      </c>
      <c r="DJ64" t="b">
        <f t="shared" ca="1" si="488"/>
        <v>0</v>
      </c>
      <c r="DK64" t="str">
        <f t="shared" ca="1" si="489"/>
        <v>ÿ</v>
      </c>
      <c r="DL64">
        <f t="shared" ca="1" si="490"/>
        <v>1048576</v>
      </c>
      <c r="DM64" t="e">
        <f t="shared" ca="1" si="491"/>
        <v>#N/A</v>
      </c>
      <c r="DN64" s="4" t="str">
        <f t="shared" ca="1" si="492"/>
        <v/>
      </c>
      <c r="DP64" s="43">
        <f>'Analyse Plan de Gamme'!$BM64</f>
        <v>0</v>
      </c>
      <c r="DQ64" t="b">
        <f>ISNA(MATCH(DP64,DP$1:DP63,0))</f>
        <v>0</v>
      </c>
      <c r="DR64" t="e">
        <f t="shared" ca="1" si="493"/>
        <v>#N/A</v>
      </c>
      <c r="DS64" t="e">
        <f t="shared" ca="1" si="494"/>
        <v>#N/A</v>
      </c>
      <c r="DT64" t="b">
        <f t="shared" ca="1" si="495"/>
        <v>0</v>
      </c>
      <c r="DU64" t="str">
        <f t="shared" ca="1" si="496"/>
        <v>ÿ</v>
      </c>
      <c r="DV64">
        <f t="shared" ca="1" si="497"/>
        <v>1048576</v>
      </c>
      <c r="DW64" t="e">
        <f t="shared" ca="1" si="498"/>
        <v>#N/A</v>
      </c>
      <c r="DX64" s="4" t="str">
        <f t="shared" ca="1" si="499"/>
        <v/>
      </c>
      <c r="DZ64" s="6" t="str">
        <f>IF('Analyse Plan de Gamme'!$BO64=0,N_D,'Analyse Plan de Gamme'!$BO64)</f>
        <v xml:space="preserve"> ... </v>
      </c>
      <c r="EA64" t="b">
        <f>ISNA(MATCH(DZ64,DZ$1:DZ63,0))</f>
        <v>0</v>
      </c>
      <c r="EB64" t="e">
        <f t="shared" ca="1" si="500"/>
        <v>#N/A</v>
      </c>
      <c r="EC64" t="e">
        <f t="shared" ca="1" si="501"/>
        <v>#N/A</v>
      </c>
      <c r="ED64" t="b">
        <f t="shared" ca="1" si="502"/>
        <v>0</v>
      </c>
      <c r="EE64" t="str">
        <f t="shared" ca="1" si="503"/>
        <v>ÿ</v>
      </c>
      <c r="EF64">
        <f t="shared" ca="1" si="504"/>
        <v>1048576</v>
      </c>
      <c r="EG64" t="e">
        <f t="shared" ca="1" si="505"/>
        <v>#N/A</v>
      </c>
      <c r="EH64" s="4" t="str">
        <f t="shared" ca="1" si="506"/>
        <v/>
      </c>
      <c r="EJ64" s="6" t="str">
        <f>IF('Analyse Plan de Gamme'!$BP64=0,N_D,'Analyse Plan de Gamme'!$BP64)</f>
        <v xml:space="preserve"> ... </v>
      </c>
      <c r="EK64" t="b">
        <f>ISNA(MATCH(EJ64,EJ$1:EJ63,0))</f>
        <v>0</v>
      </c>
      <c r="EL64" t="e">
        <f t="shared" ca="1" si="507"/>
        <v>#N/A</v>
      </c>
      <c r="EM64" t="e">
        <f t="shared" ca="1" si="508"/>
        <v>#N/A</v>
      </c>
      <c r="EN64" t="b">
        <f t="shared" ca="1" si="509"/>
        <v>0</v>
      </c>
      <c r="EO64" t="str">
        <f t="shared" ca="1" si="510"/>
        <v>ÿ</v>
      </c>
      <c r="EP64">
        <f t="shared" ca="1" si="511"/>
        <v>1048576</v>
      </c>
      <c r="EQ64" t="e">
        <f t="shared" ca="1" si="512"/>
        <v>#N/A</v>
      </c>
      <c r="ER64" s="4" t="str">
        <f t="shared" ca="1" si="513"/>
        <v/>
      </c>
      <c r="ET64" s="6" t="str">
        <f>IF('Analyse Plan de Gamme'!$BQ64=0,N_D,'Analyse Plan de Gamme'!$BQ64)</f>
        <v xml:space="preserve"> ... </v>
      </c>
      <c r="EU64" t="b">
        <f>ISNA(MATCH(ET64,ET$1:ET63,0))</f>
        <v>0</v>
      </c>
      <c r="EV64" t="e">
        <f t="shared" ca="1" si="514"/>
        <v>#N/A</v>
      </c>
      <c r="EW64" t="e">
        <f t="shared" ca="1" si="515"/>
        <v>#N/A</v>
      </c>
      <c r="EX64" t="b">
        <f t="shared" ca="1" si="516"/>
        <v>0</v>
      </c>
      <c r="EY64" t="str">
        <f t="shared" ca="1" si="517"/>
        <v>ÿ</v>
      </c>
      <c r="EZ64">
        <f t="shared" ca="1" si="518"/>
        <v>1048576</v>
      </c>
      <c r="FA64" t="e">
        <f t="shared" ca="1" si="519"/>
        <v>#N/A</v>
      </c>
      <c r="FB64" s="4" t="str">
        <f t="shared" ca="1" si="520"/>
        <v/>
      </c>
      <c r="FD64" s="6" t="str">
        <f>IF('Analyse Plan de Gamme'!$BR64=0,N_D,'Analyse Plan de Gamme'!$BR64)</f>
        <v xml:space="preserve"> ... </v>
      </c>
      <c r="FE64" t="b">
        <f>ISNA(MATCH(FD64,FD$1:FD63,0))</f>
        <v>0</v>
      </c>
      <c r="FF64" t="e">
        <f t="shared" ca="1" si="521"/>
        <v>#N/A</v>
      </c>
      <c r="FG64" t="e">
        <f t="shared" ca="1" si="522"/>
        <v>#N/A</v>
      </c>
      <c r="FH64" t="b">
        <f t="shared" ca="1" si="523"/>
        <v>0</v>
      </c>
      <c r="FI64" t="str">
        <f t="shared" ca="1" si="524"/>
        <v>ÿ</v>
      </c>
      <c r="FJ64">
        <f t="shared" ca="1" si="525"/>
        <v>1048576</v>
      </c>
      <c r="FK64" t="e">
        <f t="shared" ca="1" si="526"/>
        <v>#N/A</v>
      </c>
      <c r="FL64" s="4" t="str">
        <f t="shared" ca="1" si="527"/>
        <v/>
      </c>
      <c r="FN64" s="6" t="str">
        <f>IF('Analyse Plan de Gamme'!$BT64=0,N_D,'Analyse Plan de Gamme'!$BT64)</f>
        <v xml:space="preserve"> ... </v>
      </c>
      <c r="FO64" t="b">
        <f>ISNA(MATCH(FN64,FN$1:FN63,0))</f>
        <v>0</v>
      </c>
      <c r="FP64" t="e">
        <f t="shared" ca="1" si="528"/>
        <v>#N/A</v>
      </c>
      <c r="FQ64" t="e">
        <f t="shared" ca="1" si="529"/>
        <v>#N/A</v>
      </c>
      <c r="FR64" t="b">
        <f t="shared" ca="1" si="530"/>
        <v>0</v>
      </c>
      <c r="FS64" t="str">
        <f t="shared" ca="1" si="531"/>
        <v>ÿ</v>
      </c>
      <c r="FT64">
        <f t="shared" ca="1" si="532"/>
        <v>1048576</v>
      </c>
      <c r="FU64" t="e">
        <f t="shared" ca="1" si="533"/>
        <v>#N/A</v>
      </c>
      <c r="FV64" s="4" t="str">
        <f t="shared" ca="1" si="534"/>
        <v/>
      </c>
      <c r="FX64" s="6" t="str">
        <f>IF('Analyse Plan de Gamme'!$BU64=0,N_D,'Analyse Plan de Gamme'!$BU64)</f>
        <v xml:space="preserve"> ... </v>
      </c>
      <c r="FY64" t="b">
        <f>ISNA(MATCH(FX64,FX$1:FX63,0))</f>
        <v>0</v>
      </c>
      <c r="FZ64" t="e">
        <f t="shared" ca="1" si="535"/>
        <v>#N/A</v>
      </c>
      <c r="GA64" t="e">
        <f t="shared" ca="1" si="536"/>
        <v>#N/A</v>
      </c>
      <c r="GB64" t="b">
        <f t="shared" ca="1" si="537"/>
        <v>0</v>
      </c>
      <c r="GC64" t="str">
        <f t="shared" ca="1" si="538"/>
        <v>ÿ</v>
      </c>
      <c r="GD64">
        <f t="shared" ca="1" si="539"/>
        <v>1048576</v>
      </c>
      <c r="GE64" t="e">
        <f t="shared" ca="1" si="540"/>
        <v>#N/A</v>
      </c>
      <c r="GF64" s="4" t="str">
        <f t="shared" ca="1" si="541"/>
        <v/>
      </c>
      <c r="GH64" s="6" t="str">
        <f>IF('Analyse Plan de Gamme'!$BW64=0,N_D,'Analyse Plan de Gamme'!$BW64)</f>
        <v xml:space="preserve"> ... </v>
      </c>
      <c r="GI64" t="b">
        <f>ISNA(MATCH(GH64,GH$1:GH63,0))</f>
        <v>0</v>
      </c>
      <c r="GJ64" t="e">
        <f t="shared" ca="1" si="542"/>
        <v>#N/A</v>
      </c>
      <c r="GK64" t="e">
        <f t="shared" ca="1" si="543"/>
        <v>#N/A</v>
      </c>
      <c r="GL64" t="b">
        <f t="shared" ca="1" si="544"/>
        <v>0</v>
      </c>
      <c r="GM64" t="str">
        <f t="shared" ca="1" si="545"/>
        <v>ÿ</v>
      </c>
      <c r="GN64">
        <f t="shared" ca="1" si="546"/>
        <v>1048576</v>
      </c>
      <c r="GO64" t="e">
        <f t="shared" ca="1" si="547"/>
        <v>#N/A</v>
      </c>
      <c r="GP64" s="4" t="str">
        <f t="shared" ca="1" si="548"/>
        <v/>
      </c>
      <c r="GR64" s="6" t="str">
        <f>IF('Analyse Plan de Gamme'!$BX64=0,N_D,'Analyse Plan de Gamme'!$BX64)</f>
        <v xml:space="preserve"> ... </v>
      </c>
      <c r="GS64" t="b">
        <f>ISNA(MATCH(GR64,GR$1:GR63,0))</f>
        <v>0</v>
      </c>
      <c r="GT64" t="e">
        <f t="shared" ca="1" si="549"/>
        <v>#N/A</v>
      </c>
      <c r="GU64" t="e">
        <f t="shared" ca="1" si="550"/>
        <v>#N/A</v>
      </c>
      <c r="GV64" t="b">
        <f t="shared" ca="1" si="551"/>
        <v>0</v>
      </c>
      <c r="GW64" t="str">
        <f t="shared" ca="1" si="552"/>
        <v>ÿ</v>
      </c>
      <c r="GX64">
        <f t="shared" ca="1" si="553"/>
        <v>1048576</v>
      </c>
      <c r="GY64" t="e">
        <f t="shared" ca="1" si="554"/>
        <v>#N/A</v>
      </c>
      <c r="GZ64" s="4" t="str">
        <f t="shared" ca="1" si="555"/>
        <v/>
      </c>
      <c r="HG64" s="44">
        <f>'Analyse Plan de Gamme'!$K64</f>
        <v>0</v>
      </c>
      <c r="HH64" s="44">
        <f>'Analyse Plan de Gamme'!$L64</f>
        <v>0</v>
      </c>
      <c r="HI64" s="50">
        <f t="shared" si="395"/>
        <v>2.6999999999999984</v>
      </c>
      <c r="HK64" t="b">
        <f>ABS('Analyse Plan de Gamme'!$C64)&gt;1</f>
        <v>0</v>
      </c>
      <c r="HL64" s="43">
        <f t="shared" ca="1" si="192"/>
        <v>6.4000000000000003E-3</v>
      </c>
      <c r="HM64" t="b">
        <f ca="1">AND(ISNA(MATCH(HL64,HL$1:HL63,0)),HL64&gt;1,$HK64)</f>
        <v>0</v>
      </c>
      <c r="HN64" t="e">
        <f t="shared" ca="1" si="556"/>
        <v>#N/A</v>
      </c>
      <c r="HO64" t="e">
        <f t="shared" ca="1" si="557"/>
        <v>#N/A</v>
      </c>
      <c r="HP64" t="b">
        <f t="shared" ca="1" si="558"/>
        <v>0</v>
      </c>
      <c r="HQ64" t="str">
        <f t="shared" ca="1" si="559"/>
        <v>ÿ</v>
      </c>
      <c r="HR64">
        <f t="shared" ca="1" si="560"/>
        <v>1048576</v>
      </c>
      <c r="HS64" t="e">
        <f t="shared" ca="1" si="561"/>
        <v>#N/A</v>
      </c>
      <c r="HT64" s="4" t="str">
        <f t="shared" ca="1" si="562"/>
        <v/>
      </c>
      <c r="HU64">
        <f ca="1">SUM($HT$10:$HT64)</f>
        <v>3926000.0154999997</v>
      </c>
      <c r="HV64" s="45">
        <f t="shared" ca="1" si="196"/>
        <v>1</v>
      </c>
      <c r="HW64" t="b">
        <f t="shared" ca="1" si="396"/>
        <v>0</v>
      </c>
      <c r="HX64" t="b">
        <f t="shared" ca="1" si="197"/>
        <v>0</v>
      </c>
      <c r="ID64" s="60" t="b">
        <f>IF($HK64,'Analyse Plan de Gamme'!$K64)</f>
        <v>0</v>
      </c>
      <c r="IE64" t="b">
        <f>IF($HK64,'Analyse Plan de Gamme'!$L64)</f>
        <v>0</v>
      </c>
      <c r="IF64" s="52" t="b">
        <f t="shared" si="563"/>
        <v>0</v>
      </c>
      <c r="IG64" t="b">
        <f>ISNA(MATCH(IF64,IF$1:IF63,0))</f>
        <v>0</v>
      </c>
      <c r="IH64" t="e">
        <f t="shared" ca="1" si="564"/>
        <v>#N/A</v>
      </c>
      <c r="II64" t="e">
        <f t="shared" ca="1" si="565"/>
        <v>#N/A</v>
      </c>
      <c r="IJ64" t="b">
        <f t="shared" ca="1" si="566"/>
        <v>0</v>
      </c>
      <c r="IK64" t="str">
        <f t="shared" ca="1" si="567"/>
        <v>ÿ</v>
      </c>
      <c r="IL64">
        <f t="shared" ca="1" si="568"/>
        <v>0</v>
      </c>
      <c r="IM64">
        <f t="shared" ca="1" si="569"/>
        <v>0</v>
      </c>
      <c r="IN64" s="54">
        <f t="shared" ca="1" si="570"/>
        <v>6.4000000000000003E-3</v>
      </c>
      <c r="IO64">
        <f t="shared" ca="1" si="571"/>
        <v>1048576</v>
      </c>
      <c r="IP64" t="e">
        <f t="shared" ca="1" si="572"/>
        <v>#N/A</v>
      </c>
      <c r="IQ64" t="str">
        <f t="shared" ca="1" si="573"/>
        <v/>
      </c>
      <c r="IR64" t="str">
        <f t="shared" ca="1" si="574"/>
        <v/>
      </c>
      <c r="IZ64" s="52" t="b">
        <f t="shared" si="575"/>
        <v>0</v>
      </c>
      <c r="JA64" t="b">
        <f>ISNA(MATCH(IZ64,IZ$1:IZ63,0))</f>
        <v>0</v>
      </c>
      <c r="JB64" t="e">
        <f t="shared" ca="1" si="576"/>
        <v>#N/A</v>
      </c>
      <c r="JC64" t="e">
        <f t="shared" ca="1" si="577"/>
        <v>#N/A</v>
      </c>
      <c r="JD64" t="b">
        <f t="shared" ca="1" si="578"/>
        <v>0</v>
      </c>
      <c r="JE64" t="str">
        <f t="shared" ca="1" si="579"/>
        <v>ÿ</v>
      </c>
      <c r="JF64">
        <f t="shared" ca="1" si="580"/>
        <v>0</v>
      </c>
      <c r="JG64">
        <f t="shared" ca="1" si="581"/>
        <v>0</v>
      </c>
      <c r="JH64" s="54">
        <f t="shared" ca="1" si="582"/>
        <v>6.4000000000000003E-3</v>
      </c>
      <c r="JI64">
        <f t="shared" ca="1" si="583"/>
        <v>1048576</v>
      </c>
      <c r="JJ64" t="e">
        <f t="shared" ca="1" si="584"/>
        <v>#N/A</v>
      </c>
      <c r="JK64" t="str">
        <f t="shared" ca="1" si="585"/>
        <v/>
      </c>
      <c r="JL64" t="str">
        <f t="shared" ca="1" si="586"/>
        <v/>
      </c>
      <c r="JT64" s="52" t="b">
        <f t="shared" si="587"/>
        <v>0</v>
      </c>
      <c r="JU64" t="b">
        <f>ISNA(MATCH(JT64,JT$1:JT63,0))</f>
        <v>0</v>
      </c>
      <c r="JV64" t="e">
        <f t="shared" ca="1" si="588"/>
        <v>#N/A</v>
      </c>
      <c r="JW64" t="e">
        <f t="shared" ca="1" si="589"/>
        <v>#N/A</v>
      </c>
      <c r="JX64" t="b">
        <f t="shared" ca="1" si="590"/>
        <v>0</v>
      </c>
      <c r="JY64" t="str">
        <f t="shared" ca="1" si="591"/>
        <v>ÿ</v>
      </c>
      <c r="JZ64">
        <f t="shared" ca="1" si="592"/>
        <v>0</v>
      </c>
      <c r="KA64">
        <f t="shared" ca="1" si="593"/>
        <v>0</v>
      </c>
      <c r="KB64" s="54">
        <f t="shared" ca="1" si="594"/>
        <v>6.4000000000000003E-3</v>
      </c>
      <c r="KC64">
        <f t="shared" ca="1" si="595"/>
        <v>1048576</v>
      </c>
      <c r="KD64" t="e">
        <f t="shared" ca="1" si="596"/>
        <v>#N/A</v>
      </c>
      <c r="KE64" t="str">
        <f t="shared" ca="1" si="597"/>
        <v/>
      </c>
      <c r="KF64" t="str">
        <f t="shared" ca="1" si="598"/>
        <v/>
      </c>
      <c r="KN64" s="52" t="b">
        <f t="shared" si="599"/>
        <v>0</v>
      </c>
      <c r="KO64" t="b">
        <f>ISNA(MATCH(KN64,KN$1:KN63,0))</f>
        <v>0</v>
      </c>
      <c r="KP64" t="e">
        <f t="shared" ca="1" si="600"/>
        <v>#N/A</v>
      </c>
      <c r="KQ64" t="e">
        <f t="shared" ca="1" si="601"/>
        <v>#N/A</v>
      </c>
      <c r="KR64" t="b">
        <f t="shared" ca="1" si="602"/>
        <v>0</v>
      </c>
      <c r="KS64" t="str">
        <f t="shared" ca="1" si="603"/>
        <v>ÿ</v>
      </c>
      <c r="KT64">
        <f t="shared" ca="1" si="604"/>
        <v>0</v>
      </c>
      <c r="KU64">
        <f t="shared" ca="1" si="605"/>
        <v>0</v>
      </c>
      <c r="KV64" s="54">
        <f t="shared" ca="1" si="606"/>
        <v>6.4000000000000003E-3</v>
      </c>
      <c r="KW64">
        <f t="shared" ca="1" si="607"/>
        <v>1048576</v>
      </c>
      <c r="KX64" t="e">
        <f t="shared" ca="1" si="608"/>
        <v>#N/A</v>
      </c>
      <c r="KY64" t="str">
        <f t="shared" ca="1" si="609"/>
        <v/>
      </c>
      <c r="KZ64" t="str">
        <f t="shared" ca="1" si="610"/>
        <v/>
      </c>
      <c r="LH64" s="52" t="b">
        <f t="shared" si="219"/>
        <v>0</v>
      </c>
      <c r="LI64" t="b">
        <f>ISNA(MATCH(LH64,LH$1:LH63,0))</f>
        <v>0</v>
      </c>
      <c r="LJ64" t="e">
        <f t="shared" ca="1" si="220"/>
        <v>#N/A</v>
      </c>
      <c r="LK64" t="e">
        <f t="shared" ca="1" si="221"/>
        <v>#N/A</v>
      </c>
      <c r="LL64" t="b">
        <f t="shared" ca="1" si="222"/>
        <v>0</v>
      </c>
      <c r="LM64" t="str">
        <f t="shared" ca="1" si="223"/>
        <v>ÿ</v>
      </c>
      <c r="LN64">
        <f t="shared" ca="1" si="224"/>
        <v>0</v>
      </c>
      <c r="LO64">
        <f t="shared" ca="1" si="225"/>
        <v>0</v>
      </c>
      <c r="LP64" s="54">
        <f t="shared" ca="1" si="226"/>
        <v>6.4000000000000003E-3</v>
      </c>
      <c r="LQ64">
        <f t="shared" ca="1" si="227"/>
        <v>1048576</v>
      </c>
      <c r="LR64" t="e">
        <f t="shared" ca="1" si="228"/>
        <v>#N/A</v>
      </c>
      <c r="LS64" t="str">
        <f t="shared" ca="1" si="611"/>
        <v/>
      </c>
      <c r="LT64" t="str">
        <f t="shared" ca="1" si="230"/>
        <v/>
      </c>
      <c r="MB64" s="52" t="b">
        <f t="shared" si="627"/>
        <v>0</v>
      </c>
      <c r="MC64" t="b">
        <f>ISNA(MATCH(MB64,MB$1:MB63,0))</f>
        <v>0</v>
      </c>
      <c r="MD64" t="e">
        <f t="shared" ca="1" si="231"/>
        <v>#N/A</v>
      </c>
      <c r="ME64" t="e">
        <f t="shared" ca="1" si="232"/>
        <v>#N/A</v>
      </c>
      <c r="MF64" t="b">
        <f t="shared" ca="1" si="233"/>
        <v>0</v>
      </c>
      <c r="MG64" t="str">
        <f t="shared" ca="1" si="234"/>
        <v>ÿ</v>
      </c>
      <c r="MH64">
        <f t="shared" ca="1" si="235"/>
        <v>0</v>
      </c>
      <c r="MI64">
        <f t="shared" ca="1" si="236"/>
        <v>0</v>
      </c>
      <c r="MJ64" s="54">
        <f t="shared" ca="1" si="237"/>
        <v>6.4000000000000003E-3</v>
      </c>
      <c r="MK64">
        <f t="shared" ca="1" si="238"/>
        <v>1048576</v>
      </c>
      <c r="ML64" t="e">
        <f t="shared" ca="1" si="239"/>
        <v>#N/A</v>
      </c>
      <c r="MM64" t="str">
        <f t="shared" ca="1" si="612"/>
        <v/>
      </c>
      <c r="MN64" t="str">
        <f t="shared" ca="1" si="241"/>
        <v/>
      </c>
      <c r="MV64" s="52" t="b">
        <f t="shared" si="628"/>
        <v>0</v>
      </c>
      <c r="MW64" t="b">
        <f>ISNA(MATCH(MV64,MV$1:MV63,0))</f>
        <v>0</v>
      </c>
      <c r="MX64" t="e">
        <f t="shared" ca="1" si="242"/>
        <v>#N/A</v>
      </c>
      <c r="MY64" t="e">
        <f t="shared" ca="1" si="243"/>
        <v>#N/A</v>
      </c>
      <c r="MZ64" t="b">
        <f t="shared" ca="1" si="244"/>
        <v>0</v>
      </c>
      <c r="NA64" t="str">
        <f t="shared" ca="1" si="245"/>
        <v>ÿ</v>
      </c>
      <c r="NB64">
        <f t="shared" ca="1" si="246"/>
        <v>0</v>
      </c>
      <c r="NC64">
        <f t="shared" ca="1" si="247"/>
        <v>0</v>
      </c>
      <c r="ND64" s="54">
        <f t="shared" ca="1" si="248"/>
        <v>6.4000000000000003E-3</v>
      </c>
      <c r="NE64">
        <f t="shared" ca="1" si="249"/>
        <v>1048576</v>
      </c>
      <c r="NF64" t="e">
        <f t="shared" ca="1" si="250"/>
        <v>#N/A</v>
      </c>
      <c r="NG64" t="str">
        <f t="shared" ca="1" si="613"/>
        <v/>
      </c>
      <c r="NH64" t="str">
        <f t="shared" ca="1" si="252"/>
        <v/>
      </c>
      <c r="NP64" s="52" t="b">
        <f t="shared" si="629"/>
        <v>0</v>
      </c>
      <c r="NQ64" t="b">
        <f>ISNA(MATCH(NP64,NP$1:NP63,0))</f>
        <v>0</v>
      </c>
      <c r="NR64" t="e">
        <f t="shared" ca="1" si="253"/>
        <v>#N/A</v>
      </c>
      <c r="NS64" t="e">
        <f t="shared" ca="1" si="254"/>
        <v>#N/A</v>
      </c>
      <c r="NT64" t="b">
        <f t="shared" ca="1" si="255"/>
        <v>0</v>
      </c>
      <c r="NU64" t="str">
        <f t="shared" ca="1" si="256"/>
        <v>ÿ</v>
      </c>
      <c r="NV64">
        <f t="shared" ca="1" si="257"/>
        <v>0</v>
      </c>
      <c r="NW64">
        <f t="shared" ca="1" si="258"/>
        <v>0</v>
      </c>
      <c r="NX64" s="54">
        <f t="shared" ca="1" si="259"/>
        <v>6.4000000000000003E-3</v>
      </c>
      <c r="NY64">
        <f t="shared" ca="1" si="260"/>
        <v>1048576</v>
      </c>
      <c r="NZ64" t="e">
        <f t="shared" ca="1" si="261"/>
        <v>#N/A</v>
      </c>
      <c r="OA64" t="str">
        <f t="shared" ca="1" si="614"/>
        <v/>
      </c>
      <c r="OB64" t="str">
        <f t="shared" ca="1" si="263"/>
        <v/>
      </c>
      <c r="OJ64" s="52" t="b">
        <f t="shared" si="630"/>
        <v>0</v>
      </c>
      <c r="OK64" t="b">
        <f>ISNA(MATCH(OJ64,OJ$1:OJ63,0))</f>
        <v>0</v>
      </c>
      <c r="OL64" t="e">
        <f t="shared" ca="1" si="264"/>
        <v>#N/A</v>
      </c>
      <c r="OM64" t="e">
        <f t="shared" ca="1" si="265"/>
        <v>#N/A</v>
      </c>
      <c r="ON64" t="b">
        <f t="shared" ca="1" si="266"/>
        <v>0</v>
      </c>
      <c r="OO64" t="str">
        <f t="shared" ca="1" si="267"/>
        <v>ÿ</v>
      </c>
      <c r="OP64">
        <f t="shared" ca="1" si="268"/>
        <v>0</v>
      </c>
      <c r="OQ64">
        <f t="shared" ca="1" si="269"/>
        <v>0</v>
      </c>
      <c r="OR64" s="54">
        <f t="shared" ca="1" si="270"/>
        <v>6.4000000000000003E-3</v>
      </c>
      <c r="OS64">
        <f t="shared" ca="1" si="271"/>
        <v>1048576</v>
      </c>
      <c r="OT64" t="e">
        <f t="shared" ca="1" si="272"/>
        <v>#N/A</v>
      </c>
      <c r="OU64" t="str">
        <f t="shared" ca="1" si="615"/>
        <v/>
      </c>
      <c r="OV64" t="str">
        <f t="shared" ca="1" si="274"/>
        <v/>
      </c>
      <c r="PD64" s="52" t="b">
        <f t="shared" si="631"/>
        <v>0</v>
      </c>
      <c r="PE64" t="b">
        <f>ISNA(MATCH(PD64,PD$1:PD63,0))</f>
        <v>0</v>
      </c>
      <c r="PF64" t="e">
        <f t="shared" ca="1" si="275"/>
        <v>#N/A</v>
      </c>
      <c r="PG64" t="e">
        <f t="shared" ca="1" si="276"/>
        <v>#N/A</v>
      </c>
      <c r="PH64" t="b">
        <f t="shared" ca="1" si="277"/>
        <v>0</v>
      </c>
      <c r="PI64" t="str">
        <f t="shared" ca="1" si="278"/>
        <v>ÿ</v>
      </c>
      <c r="PJ64">
        <f t="shared" ca="1" si="279"/>
        <v>0</v>
      </c>
      <c r="PK64">
        <f t="shared" ca="1" si="280"/>
        <v>0</v>
      </c>
      <c r="PL64" s="54">
        <f t="shared" ca="1" si="281"/>
        <v>6.4000000000000003E-3</v>
      </c>
      <c r="PM64">
        <f t="shared" ca="1" si="282"/>
        <v>1048576</v>
      </c>
      <c r="PN64" t="e">
        <f t="shared" ca="1" si="283"/>
        <v>#N/A</v>
      </c>
      <c r="PO64" t="str">
        <f t="shared" ca="1" si="616"/>
        <v/>
      </c>
      <c r="PP64" t="str">
        <f t="shared" ca="1" si="285"/>
        <v/>
      </c>
      <c r="PX64" s="52" t="b">
        <f t="shared" si="632"/>
        <v>0</v>
      </c>
      <c r="PY64" t="b">
        <f>ISNA(MATCH(PX64,PX$1:PX63,0))</f>
        <v>0</v>
      </c>
      <c r="PZ64" t="e">
        <f t="shared" ca="1" si="286"/>
        <v>#N/A</v>
      </c>
      <c r="QA64" t="e">
        <f t="shared" ca="1" si="287"/>
        <v>#N/A</v>
      </c>
      <c r="QB64" t="b">
        <f t="shared" ca="1" si="288"/>
        <v>0</v>
      </c>
      <c r="QC64" t="str">
        <f t="shared" ca="1" si="289"/>
        <v>ÿ</v>
      </c>
      <c r="QD64">
        <f t="shared" ca="1" si="290"/>
        <v>0</v>
      </c>
      <c r="QE64">
        <f t="shared" ca="1" si="291"/>
        <v>0</v>
      </c>
      <c r="QF64" s="54">
        <f t="shared" ca="1" si="292"/>
        <v>6.4000000000000003E-3</v>
      </c>
      <c r="QG64">
        <f t="shared" ca="1" si="293"/>
        <v>1048576</v>
      </c>
      <c r="QH64" t="e">
        <f t="shared" ca="1" si="294"/>
        <v>#N/A</v>
      </c>
      <c r="QI64" t="str">
        <f t="shared" ca="1" si="617"/>
        <v/>
      </c>
      <c r="QJ64" t="str">
        <f t="shared" ca="1" si="296"/>
        <v/>
      </c>
      <c r="QR64" s="52" t="b">
        <f t="shared" si="633"/>
        <v>0</v>
      </c>
      <c r="QS64" t="b">
        <f>ISNA(MATCH(QR64,QR$1:QR63,0))</f>
        <v>0</v>
      </c>
      <c r="QT64" t="e">
        <f t="shared" ca="1" si="297"/>
        <v>#N/A</v>
      </c>
      <c r="QU64" t="e">
        <f t="shared" ca="1" si="298"/>
        <v>#N/A</v>
      </c>
      <c r="QV64" t="b">
        <f t="shared" ca="1" si="299"/>
        <v>0</v>
      </c>
      <c r="QW64" t="str">
        <f t="shared" ca="1" si="300"/>
        <v>ÿ</v>
      </c>
      <c r="QX64">
        <f t="shared" ca="1" si="301"/>
        <v>0</v>
      </c>
      <c r="QY64">
        <f t="shared" ca="1" si="302"/>
        <v>0</v>
      </c>
      <c r="QZ64" s="54">
        <f t="shared" ca="1" si="303"/>
        <v>6.4000000000000003E-3</v>
      </c>
      <c r="RA64">
        <f t="shared" ca="1" si="304"/>
        <v>1048576</v>
      </c>
      <c r="RB64" t="e">
        <f t="shared" ca="1" si="305"/>
        <v>#N/A</v>
      </c>
      <c r="RC64" t="str">
        <f t="shared" ca="1" si="618"/>
        <v/>
      </c>
      <c r="RD64" t="str">
        <f t="shared" ca="1" si="307"/>
        <v/>
      </c>
      <c r="RL64" s="52" t="b">
        <f t="shared" si="634"/>
        <v>0</v>
      </c>
      <c r="RM64" t="b">
        <f>ISNA(MATCH(RL64,RL$1:RL63,0))</f>
        <v>0</v>
      </c>
      <c r="RN64" t="e">
        <f t="shared" ca="1" si="308"/>
        <v>#N/A</v>
      </c>
      <c r="RO64" t="e">
        <f t="shared" ca="1" si="309"/>
        <v>#N/A</v>
      </c>
      <c r="RP64" t="b">
        <f t="shared" ca="1" si="310"/>
        <v>0</v>
      </c>
      <c r="RQ64" t="str">
        <f t="shared" ca="1" si="311"/>
        <v>ÿ</v>
      </c>
      <c r="RR64">
        <f t="shared" ca="1" si="312"/>
        <v>0</v>
      </c>
      <c r="RS64">
        <f t="shared" ca="1" si="313"/>
        <v>0</v>
      </c>
      <c r="RT64" s="54">
        <f t="shared" ca="1" si="314"/>
        <v>6.4000000000000003E-3</v>
      </c>
      <c r="RU64">
        <f t="shared" ca="1" si="315"/>
        <v>1048576</v>
      </c>
      <c r="RV64" t="e">
        <f t="shared" ca="1" si="316"/>
        <v>#N/A</v>
      </c>
      <c r="RW64" t="str">
        <f t="shared" ca="1" si="619"/>
        <v/>
      </c>
      <c r="RX64" t="str">
        <f t="shared" ca="1" si="318"/>
        <v/>
      </c>
      <c r="SF64" s="52" t="b">
        <f t="shared" si="635"/>
        <v>0</v>
      </c>
      <c r="SG64" t="b">
        <f>ISNA(MATCH(SF64,SF$1:SF63,0))</f>
        <v>0</v>
      </c>
      <c r="SH64" t="e">
        <f t="shared" ca="1" si="319"/>
        <v>#N/A</v>
      </c>
      <c r="SI64" t="e">
        <f t="shared" ca="1" si="320"/>
        <v>#N/A</v>
      </c>
      <c r="SJ64" t="b">
        <f t="shared" ca="1" si="321"/>
        <v>0</v>
      </c>
      <c r="SK64" t="str">
        <f t="shared" ca="1" si="322"/>
        <v>ÿ</v>
      </c>
      <c r="SL64">
        <f t="shared" ca="1" si="323"/>
        <v>0</v>
      </c>
      <c r="SM64">
        <f t="shared" ca="1" si="324"/>
        <v>0</v>
      </c>
      <c r="SN64" s="54">
        <f t="shared" ca="1" si="325"/>
        <v>6.4000000000000003E-3</v>
      </c>
      <c r="SO64">
        <f t="shared" ca="1" si="326"/>
        <v>1048576</v>
      </c>
      <c r="SP64" t="e">
        <f t="shared" ca="1" si="327"/>
        <v>#N/A</v>
      </c>
      <c r="SQ64" t="str">
        <f t="shared" ca="1" si="620"/>
        <v/>
      </c>
      <c r="SR64" t="str">
        <f t="shared" ca="1" si="329"/>
        <v/>
      </c>
      <c r="SZ64" s="52" t="b">
        <f t="shared" si="636"/>
        <v>0</v>
      </c>
      <c r="TA64" t="b">
        <f>ISNA(MATCH(SZ64,SZ$1:SZ63,0))</f>
        <v>0</v>
      </c>
      <c r="TB64" t="e">
        <f t="shared" ca="1" si="330"/>
        <v>#N/A</v>
      </c>
      <c r="TC64" t="e">
        <f t="shared" ca="1" si="331"/>
        <v>#N/A</v>
      </c>
      <c r="TD64" t="b">
        <f t="shared" ca="1" si="332"/>
        <v>0</v>
      </c>
      <c r="TE64" t="str">
        <f t="shared" ca="1" si="333"/>
        <v>ÿ</v>
      </c>
      <c r="TF64">
        <f t="shared" ca="1" si="334"/>
        <v>0</v>
      </c>
      <c r="TG64">
        <f t="shared" ca="1" si="335"/>
        <v>0</v>
      </c>
      <c r="TH64" s="54">
        <f t="shared" ca="1" si="336"/>
        <v>6.4000000000000003E-3</v>
      </c>
      <c r="TI64">
        <f t="shared" ca="1" si="337"/>
        <v>1048576</v>
      </c>
      <c r="TJ64" t="e">
        <f t="shared" ca="1" si="338"/>
        <v>#N/A</v>
      </c>
      <c r="TK64" t="str">
        <f t="shared" ca="1" si="621"/>
        <v/>
      </c>
      <c r="TL64" t="str">
        <f t="shared" ca="1" si="340"/>
        <v/>
      </c>
      <c r="TT64" s="52" t="b">
        <f t="shared" si="637"/>
        <v>0</v>
      </c>
      <c r="TU64" t="b">
        <f>ISNA(MATCH(TT64,TT$1:TT63,0))</f>
        <v>0</v>
      </c>
      <c r="TV64" t="e">
        <f t="shared" ca="1" si="341"/>
        <v>#N/A</v>
      </c>
      <c r="TW64" t="e">
        <f t="shared" ca="1" si="342"/>
        <v>#N/A</v>
      </c>
      <c r="TX64" t="b">
        <f t="shared" ca="1" si="343"/>
        <v>0</v>
      </c>
      <c r="TY64" t="str">
        <f t="shared" ca="1" si="344"/>
        <v>ÿ</v>
      </c>
      <c r="TZ64">
        <f t="shared" ca="1" si="345"/>
        <v>0</v>
      </c>
      <c r="UA64">
        <f t="shared" ca="1" si="346"/>
        <v>0</v>
      </c>
      <c r="UB64" s="54">
        <f t="shared" ca="1" si="347"/>
        <v>6.4000000000000003E-3</v>
      </c>
      <c r="UC64">
        <f t="shared" ca="1" si="348"/>
        <v>1048576</v>
      </c>
      <c r="UD64" t="e">
        <f t="shared" ca="1" si="349"/>
        <v>#N/A</v>
      </c>
      <c r="UE64" t="str">
        <f t="shared" ca="1" si="622"/>
        <v/>
      </c>
      <c r="UF64" t="str">
        <f t="shared" ca="1" si="351"/>
        <v/>
      </c>
      <c r="UN64" s="52" t="b">
        <f t="shared" si="638"/>
        <v>0</v>
      </c>
      <c r="UO64" t="b">
        <f>ISNA(MATCH(UN64,UN$1:UN63,0))</f>
        <v>0</v>
      </c>
      <c r="UP64" t="e">
        <f t="shared" ca="1" si="352"/>
        <v>#N/A</v>
      </c>
      <c r="UQ64" t="e">
        <f t="shared" ca="1" si="353"/>
        <v>#N/A</v>
      </c>
      <c r="UR64" t="b">
        <f t="shared" ca="1" si="354"/>
        <v>0</v>
      </c>
      <c r="US64" t="str">
        <f t="shared" ca="1" si="355"/>
        <v>ÿ</v>
      </c>
      <c r="UT64">
        <f t="shared" ca="1" si="356"/>
        <v>0</v>
      </c>
      <c r="UU64">
        <f t="shared" ca="1" si="357"/>
        <v>0</v>
      </c>
      <c r="UV64" s="54">
        <f t="shared" ca="1" si="358"/>
        <v>6.4000000000000003E-3</v>
      </c>
      <c r="UW64">
        <f t="shared" ca="1" si="359"/>
        <v>1048576</v>
      </c>
      <c r="UX64" t="e">
        <f t="shared" ca="1" si="360"/>
        <v>#N/A</v>
      </c>
      <c r="UY64" t="str">
        <f t="shared" ca="1" si="623"/>
        <v/>
      </c>
      <c r="UZ64" t="str">
        <f t="shared" ca="1" si="362"/>
        <v/>
      </c>
      <c r="VH64" s="52" t="b">
        <f t="shared" si="639"/>
        <v>0</v>
      </c>
      <c r="VI64" t="b">
        <f>ISNA(MATCH(VH64,VH$1:VH63,0))</f>
        <v>0</v>
      </c>
      <c r="VJ64" t="e">
        <f t="shared" ca="1" si="363"/>
        <v>#N/A</v>
      </c>
      <c r="VK64" t="e">
        <f t="shared" ca="1" si="364"/>
        <v>#N/A</v>
      </c>
      <c r="VL64" t="b">
        <f t="shared" ca="1" si="365"/>
        <v>0</v>
      </c>
      <c r="VM64" t="str">
        <f t="shared" ca="1" si="366"/>
        <v>ÿ</v>
      </c>
      <c r="VN64">
        <f t="shared" ca="1" si="367"/>
        <v>0</v>
      </c>
      <c r="VO64">
        <f t="shared" ca="1" si="368"/>
        <v>0</v>
      </c>
      <c r="VP64" s="54">
        <f t="shared" ca="1" si="369"/>
        <v>6.4000000000000003E-3</v>
      </c>
      <c r="VQ64">
        <f t="shared" ca="1" si="370"/>
        <v>1048576</v>
      </c>
      <c r="VR64" t="e">
        <f t="shared" ca="1" si="371"/>
        <v>#N/A</v>
      </c>
      <c r="VS64" t="str">
        <f t="shared" ca="1" si="624"/>
        <v/>
      </c>
      <c r="VT64" t="str">
        <f t="shared" ca="1" si="373"/>
        <v/>
      </c>
      <c r="WB64" s="52" t="b">
        <f t="shared" si="640"/>
        <v>0</v>
      </c>
      <c r="WC64" t="b">
        <f>ISNA(MATCH(WB64,WB$1:WB63,0))</f>
        <v>0</v>
      </c>
      <c r="WD64" t="e">
        <f t="shared" ca="1" si="374"/>
        <v>#N/A</v>
      </c>
      <c r="WE64" t="e">
        <f t="shared" ca="1" si="375"/>
        <v>#N/A</v>
      </c>
      <c r="WF64" t="b">
        <f t="shared" ca="1" si="376"/>
        <v>0</v>
      </c>
      <c r="WG64" t="str">
        <f t="shared" ca="1" si="377"/>
        <v>ÿ</v>
      </c>
      <c r="WH64">
        <f t="shared" ca="1" si="378"/>
        <v>0</v>
      </c>
      <c r="WI64">
        <f t="shared" ca="1" si="379"/>
        <v>0</v>
      </c>
      <c r="WJ64" s="54">
        <f t="shared" ca="1" si="380"/>
        <v>6.4000000000000003E-3</v>
      </c>
      <c r="WK64">
        <f t="shared" ca="1" si="381"/>
        <v>1048576</v>
      </c>
      <c r="WL64" t="e">
        <f t="shared" ca="1" si="382"/>
        <v>#N/A</v>
      </c>
      <c r="WM64" t="str">
        <f t="shared" ca="1" si="625"/>
        <v/>
      </c>
      <c r="WN64" t="str">
        <f t="shared" ca="1" si="384"/>
        <v/>
      </c>
      <c r="WV64" s="52" t="b">
        <f t="shared" si="641"/>
        <v>0</v>
      </c>
      <c r="WW64" t="b">
        <f>ISNA(MATCH(WV64,WV$1:WV63,0))</f>
        <v>0</v>
      </c>
      <c r="WX64" t="e">
        <f t="shared" ca="1" si="385"/>
        <v>#N/A</v>
      </c>
      <c r="WY64" t="e">
        <f t="shared" ca="1" si="386"/>
        <v>#N/A</v>
      </c>
      <c r="WZ64" t="b">
        <f t="shared" ca="1" si="387"/>
        <v>0</v>
      </c>
      <c r="XA64" t="str">
        <f t="shared" ca="1" si="388"/>
        <v>ÿ</v>
      </c>
      <c r="XB64">
        <f t="shared" ca="1" si="389"/>
        <v>0</v>
      </c>
      <c r="XC64">
        <f t="shared" ca="1" si="390"/>
        <v>0</v>
      </c>
      <c r="XD64" s="54">
        <f t="shared" ca="1" si="391"/>
        <v>6.4000000000000003E-3</v>
      </c>
      <c r="XE64">
        <f t="shared" ca="1" si="392"/>
        <v>1048576</v>
      </c>
      <c r="XF64" t="e">
        <f t="shared" ca="1" si="393"/>
        <v>#N/A</v>
      </c>
      <c r="XG64" t="str">
        <f t="shared" ca="1" si="626"/>
        <v/>
      </c>
      <c r="XH64" t="str">
        <f t="shared" ca="1" si="169"/>
        <v/>
      </c>
    </row>
    <row r="65" spans="1:632" x14ac:dyDescent="0.3">
      <c r="A65">
        <f t="shared" ca="1" si="170"/>
        <v>55</v>
      </c>
      <c r="J65" s="6" t="str">
        <f>IF('Analyse Plan de Gamme'!$N65=0,N_D,'Analyse Plan de Gamme'!$N65)</f>
        <v xml:space="preserve"> ... </v>
      </c>
      <c r="K65" t="b">
        <f>ISNA(MATCH(J65,J$1:J64,0))</f>
        <v>0</v>
      </c>
      <c r="L65" t="e">
        <f t="shared" ca="1" si="416"/>
        <v>#N/A</v>
      </c>
      <c r="M65" t="e">
        <f t="shared" ca="1" si="417"/>
        <v>#N/A</v>
      </c>
      <c r="N65" t="b">
        <f t="shared" ca="1" si="418"/>
        <v>0</v>
      </c>
      <c r="O65" t="str">
        <f t="shared" ca="1" si="419"/>
        <v>ÿ</v>
      </c>
      <c r="P65">
        <f t="shared" ca="1" si="420"/>
        <v>1048576</v>
      </c>
      <c r="Q65" t="e">
        <f t="shared" ca="1" si="421"/>
        <v>#N/A</v>
      </c>
      <c r="R65" s="4" t="str">
        <f t="shared" ca="1" si="422"/>
        <v/>
      </c>
      <c r="T65" s="6" t="str">
        <f>IF('Analyse Plan de Gamme'!$P65=0,N_D,'Analyse Plan de Gamme'!$P65)</f>
        <v xml:space="preserve"> ... </v>
      </c>
      <c r="U65" t="b">
        <f>ISNA(MATCH(T65,T$1:T64,0))</f>
        <v>0</v>
      </c>
      <c r="V65" t="e">
        <f t="shared" ca="1" si="423"/>
        <v>#N/A</v>
      </c>
      <c r="W65" t="e">
        <f t="shared" ca="1" si="424"/>
        <v>#N/A</v>
      </c>
      <c r="X65" t="b">
        <f t="shared" ca="1" si="425"/>
        <v>0</v>
      </c>
      <c r="Y65" t="str">
        <f t="shared" ca="1" si="426"/>
        <v>ÿ</v>
      </c>
      <c r="Z65">
        <f t="shared" ca="1" si="427"/>
        <v>1048576</v>
      </c>
      <c r="AA65" t="e">
        <f t="shared" ca="1" si="428"/>
        <v>#N/A</v>
      </c>
      <c r="AB65" s="4" t="str">
        <f t="shared" ca="1" si="429"/>
        <v/>
      </c>
      <c r="AD65" s="6" t="str">
        <f>IF('Analyse Plan de Gamme'!$W65=0,N_D,'Analyse Plan de Gamme'!$W65)</f>
        <v xml:space="preserve"> ... </v>
      </c>
      <c r="AE65" t="b">
        <f>ISNA(MATCH(AD65,AD$1:AD64,0))</f>
        <v>0</v>
      </c>
      <c r="AF65" t="e">
        <f t="shared" ca="1" si="430"/>
        <v>#N/A</v>
      </c>
      <c r="AG65" t="e">
        <f t="shared" ca="1" si="431"/>
        <v>#N/A</v>
      </c>
      <c r="AH65" t="b">
        <f t="shared" ca="1" si="432"/>
        <v>0</v>
      </c>
      <c r="AI65" t="str">
        <f t="shared" ca="1" si="433"/>
        <v>ÿ</v>
      </c>
      <c r="AJ65">
        <f t="shared" ca="1" si="434"/>
        <v>1048576</v>
      </c>
      <c r="AK65" t="e">
        <f t="shared" ca="1" si="435"/>
        <v>#N/A</v>
      </c>
      <c r="AL65" s="4" t="str">
        <f t="shared" ca="1" si="436"/>
        <v/>
      </c>
      <c r="AN65" s="6" t="str">
        <f>IF('Analyse Plan de Gamme'!$AH65=0,N_D,'Analyse Plan de Gamme'!$AH65)</f>
        <v xml:space="preserve"> ... </v>
      </c>
      <c r="AO65" t="b">
        <f>ISNA(MATCH(AN65,AN$1:AN64,0))</f>
        <v>0</v>
      </c>
      <c r="AP65" t="e">
        <f t="shared" ca="1" si="437"/>
        <v>#N/A</v>
      </c>
      <c r="AQ65" t="e">
        <f t="shared" ca="1" si="438"/>
        <v>#N/A</v>
      </c>
      <c r="AR65" t="b">
        <f t="shared" ca="1" si="439"/>
        <v>0</v>
      </c>
      <c r="AS65" t="str">
        <f t="shared" ca="1" si="440"/>
        <v>ÿ</v>
      </c>
      <c r="AT65">
        <f t="shared" ca="1" si="441"/>
        <v>1048576</v>
      </c>
      <c r="AU65" t="e">
        <f t="shared" ca="1" si="442"/>
        <v>#N/A</v>
      </c>
      <c r="AV65" s="4" t="str">
        <f t="shared" ca="1" si="443"/>
        <v/>
      </c>
      <c r="AX65" s="6" t="str">
        <f>IF('Analyse Plan de Gamme'!$AT65=0,N_D,'Analyse Plan de Gamme'!$AT65)</f>
        <v xml:space="preserve"> ... </v>
      </c>
      <c r="AY65" t="b">
        <f>ISNA(MATCH(AX65,AX$1:AX64,0))</f>
        <v>0</v>
      </c>
      <c r="AZ65" t="e">
        <f t="shared" ca="1" si="444"/>
        <v>#N/A</v>
      </c>
      <c r="BA65" t="e">
        <f t="shared" ca="1" si="445"/>
        <v>#N/A</v>
      </c>
      <c r="BB65" t="b">
        <f t="shared" ca="1" si="446"/>
        <v>0</v>
      </c>
      <c r="BC65" t="str">
        <f t="shared" ca="1" si="447"/>
        <v>ÿ</v>
      </c>
      <c r="BD65">
        <f t="shared" ca="1" si="448"/>
        <v>1048576</v>
      </c>
      <c r="BE65" t="e">
        <f t="shared" ca="1" si="449"/>
        <v>#N/A</v>
      </c>
      <c r="BF65" s="4" t="str">
        <f t="shared" ca="1" si="450"/>
        <v/>
      </c>
      <c r="BH65" s="6" t="str">
        <f>IF('Analyse Plan de Gamme'!$BF65=0,N_D,'Analyse Plan de Gamme'!$BF65)</f>
        <v xml:space="preserve"> ... </v>
      </c>
      <c r="BI65" t="b">
        <f>ISNA(MATCH(BH65,BH$1:BH64,0))</f>
        <v>0</v>
      </c>
      <c r="BJ65" t="e">
        <f t="shared" ca="1" si="451"/>
        <v>#N/A</v>
      </c>
      <c r="BK65" t="e">
        <f t="shared" ca="1" si="452"/>
        <v>#N/A</v>
      </c>
      <c r="BL65" t="b">
        <f t="shared" ca="1" si="453"/>
        <v>0</v>
      </c>
      <c r="BM65" t="str">
        <f t="shared" ca="1" si="454"/>
        <v>ÿ</v>
      </c>
      <c r="BN65">
        <f t="shared" ca="1" si="455"/>
        <v>1048576</v>
      </c>
      <c r="BO65" t="e">
        <f t="shared" ca="1" si="456"/>
        <v>#N/A</v>
      </c>
      <c r="BP65" s="4" t="str">
        <f t="shared" ca="1" si="457"/>
        <v/>
      </c>
      <c r="BR65" s="6" t="str">
        <f>IF('Analyse Plan de Gamme'!$BG65=0,N_D,'Analyse Plan de Gamme'!$BG65)</f>
        <v xml:space="preserve"> ... </v>
      </c>
      <c r="BS65" t="b">
        <f>ISNA(MATCH(BR65,BR$1:BR64,0))</f>
        <v>0</v>
      </c>
      <c r="BT65" t="e">
        <f t="shared" ca="1" si="458"/>
        <v>#N/A</v>
      </c>
      <c r="BU65" t="e">
        <f t="shared" ca="1" si="459"/>
        <v>#N/A</v>
      </c>
      <c r="BV65" t="b">
        <f t="shared" ca="1" si="460"/>
        <v>0</v>
      </c>
      <c r="BW65" t="str">
        <f t="shared" ca="1" si="461"/>
        <v>ÿ</v>
      </c>
      <c r="BX65">
        <f t="shared" ca="1" si="462"/>
        <v>1048576</v>
      </c>
      <c r="BY65" t="e">
        <f t="shared" ca="1" si="463"/>
        <v>#N/A</v>
      </c>
      <c r="BZ65" s="4" t="str">
        <f t="shared" ca="1" si="464"/>
        <v/>
      </c>
      <c r="CB65" s="6" t="str">
        <f>IF('Analyse Plan de Gamme'!$BH65=0,N_D,'Analyse Plan de Gamme'!$BH65)</f>
        <v xml:space="preserve"> ... </v>
      </c>
      <c r="CC65" t="b">
        <f>ISNA(MATCH(CB65,CB$1:CB64,0))</f>
        <v>0</v>
      </c>
      <c r="CD65" t="e">
        <f t="shared" ca="1" si="465"/>
        <v>#N/A</v>
      </c>
      <c r="CE65" t="e">
        <f t="shared" ca="1" si="466"/>
        <v>#N/A</v>
      </c>
      <c r="CF65" t="b">
        <f t="shared" ca="1" si="467"/>
        <v>0</v>
      </c>
      <c r="CG65" t="str">
        <f t="shared" ca="1" si="468"/>
        <v>ÿ</v>
      </c>
      <c r="CH65">
        <f t="shared" ca="1" si="469"/>
        <v>1048576</v>
      </c>
      <c r="CI65" t="e">
        <f t="shared" ca="1" si="470"/>
        <v>#N/A</v>
      </c>
      <c r="CJ65" s="4" t="str">
        <f t="shared" ca="1" si="471"/>
        <v/>
      </c>
      <c r="CL65" s="6" t="str">
        <f>IF('Analyse Plan de Gamme'!$BJ65=0,N_D,'Analyse Plan de Gamme'!$BJ65)</f>
        <v xml:space="preserve"> ... </v>
      </c>
      <c r="CM65" t="b">
        <f>ISNA(MATCH(CL65,CL$1:CL64,0))</f>
        <v>0</v>
      </c>
      <c r="CN65" t="e">
        <f t="shared" ca="1" si="472"/>
        <v>#N/A</v>
      </c>
      <c r="CO65" t="e">
        <f t="shared" ca="1" si="473"/>
        <v>#N/A</v>
      </c>
      <c r="CP65" t="b">
        <f t="shared" ca="1" si="474"/>
        <v>0</v>
      </c>
      <c r="CQ65" t="str">
        <f t="shared" ca="1" si="475"/>
        <v>ÿ</v>
      </c>
      <c r="CR65">
        <f t="shared" ca="1" si="476"/>
        <v>1048576</v>
      </c>
      <c r="CS65" t="e">
        <f t="shared" ca="1" si="477"/>
        <v>#N/A</v>
      </c>
      <c r="CT65" s="4" t="str">
        <f t="shared" ca="1" si="478"/>
        <v/>
      </c>
      <c r="CV65" s="6" t="str">
        <f>IF('Analyse Plan de Gamme'!$BK65=0,N_D,'Analyse Plan de Gamme'!$BK65)</f>
        <v xml:space="preserve"> ... </v>
      </c>
      <c r="CW65" t="b">
        <f>ISNA(MATCH(CV65,CV$1:CV64,0))</f>
        <v>0</v>
      </c>
      <c r="CX65" t="e">
        <f t="shared" ca="1" si="479"/>
        <v>#N/A</v>
      </c>
      <c r="CY65" t="e">
        <f t="shared" ca="1" si="480"/>
        <v>#N/A</v>
      </c>
      <c r="CZ65" t="b">
        <f t="shared" ca="1" si="481"/>
        <v>0</v>
      </c>
      <c r="DA65" t="str">
        <f t="shared" ca="1" si="482"/>
        <v>ÿ</v>
      </c>
      <c r="DB65">
        <f t="shared" ca="1" si="483"/>
        <v>1048576</v>
      </c>
      <c r="DC65" t="e">
        <f t="shared" ca="1" si="484"/>
        <v>#N/A</v>
      </c>
      <c r="DD65" s="4" t="str">
        <f t="shared" ca="1" si="485"/>
        <v/>
      </c>
      <c r="DF65" s="6" t="str">
        <f>IF('Analyse Plan de Gamme'!$BL65=0,N_D,'Analyse Plan de Gamme'!$BL65)</f>
        <v xml:space="preserve"> ... </v>
      </c>
      <c r="DG65" t="b">
        <f>ISNA(MATCH(DF65,DF$1:DF64,0))</f>
        <v>0</v>
      </c>
      <c r="DH65" t="e">
        <f t="shared" ca="1" si="486"/>
        <v>#N/A</v>
      </c>
      <c r="DI65" t="e">
        <f t="shared" ca="1" si="487"/>
        <v>#N/A</v>
      </c>
      <c r="DJ65" t="b">
        <f t="shared" ca="1" si="488"/>
        <v>0</v>
      </c>
      <c r="DK65" t="str">
        <f t="shared" ca="1" si="489"/>
        <v>ÿ</v>
      </c>
      <c r="DL65">
        <f t="shared" ca="1" si="490"/>
        <v>1048576</v>
      </c>
      <c r="DM65" t="e">
        <f t="shared" ca="1" si="491"/>
        <v>#N/A</v>
      </c>
      <c r="DN65" s="4" t="str">
        <f t="shared" ca="1" si="492"/>
        <v/>
      </c>
      <c r="DP65" s="43">
        <f>'Analyse Plan de Gamme'!$BM65</f>
        <v>0</v>
      </c>
      <c r="DQ65" t="b">
        <f>ISNA(MATCH(DP65,DP$1:DP64,0))</f>
        <v>0</v>
      </c>
      <c r="DR65" t="e">
        <f t="shared" ca="1" si="493"/>
        <v>#N/A</v>
      </c>
      <c r="DS65" t="e">
        <f t="shared" ca="1" si="494"/>
        <v>#N/A</v>
      </c>
      <c r="DT65" t="b">
        <f t="shared" ca="1" si="495"/>
        <v>0</v>
      </c>
      <c r="DU65" t="str">
        <f t="shared" ca="1" si="496"/>
        <v>ÿ</v>
      </c>
      <c r="DV65">
        <f t="shared" ca="1" si="497"/>
        <v>1048576</v>
      </c>
      <c r="DW65" t="e">
        <f t="shared" ca="1" si="498"/>
        <v>#N/A</v>
      </c>
      <c r="DX65" s="4" t="str">
        <f t="shared" ca="1" si="499"/>
        <v/>
      </c>
      <c r="DZ65" s="6" t="str">
        <f>IF('Analyse Plan de Gamme'!$BO65=0,N_D,'Analyse Plan de Gamme'!$BO65)</f>
        <v xml:space="preserve"> ... </v>
      </c>
      <c r="EA65" t="b">
        <f>ISNA(MATCH(DZ65,DZ$1:DZ64,0))</f>
        <v>0</v>
      </c>
      <c r="EB65" t="e">
        <f t="shared" ca="1" si="500"/>
        <v>#N/A</v>
      </c>
      <c r="EC65" t="e">
        <f t="shared" ca="1" si="501"/>
        <v>#N/A</v>
      </c>
      <c r="ED65" t="b">
        <f t="shared" ca="1" si="502"/>
        <v>0</v>
      </c>
      <c r="EE65" t="str">
        <f t="shared" ca="1" si="503"/>
        <v>ÿ</v>
      </c>
      <c r="EF65">
        <f t="shared" ca="1" si="504"/>
        <v>1048576</v>
      </c>
      <c r="EG65" t="e">
        <f t="shared" ca="1" si="505"/>
        <v>#N/A</v>
      </c>
      <c r="EH65" s="4" t="str">
        <f t="shared" ca="1" si="506"/>
        <v/>
      </c>
      <c r="EJ65" s="6" t="str">
        <f>IF('Analyse Plan de Gamme'!$BP65=0,N_D,'Analyse Plan de Gamme'!$BP65)</f>
        <v xml:space="preserve"> ... </v>
      </c>
      <c r="EK65" t="b">
        <f>ISNA(MATCH(EJ65,EJ$1:EJ64,0))</f>
        <v>0</v>
      </c>
      <c r="EL65" t="e">
        <f t="shared" ca="1" si="507"/>
        <v>#N/A</v>
      </c>
      <c r="EM65" t="e">
        <f t="shared" ca="1" si="508"/>
        <v>#N/A</v>
      </c>
      <c r="EN65" t="b">
        <f t="shared" ca="1" si="509"/>
        <v>0</v>
      </c>
      <c r="EO65" t="str">
        <f t="shared" ca="1" si="510"/>
        <v>ÿ</v>
      </c>
      <c r="EP65">
        <f t="shared" ca="1" si="511"/>
        <v>1048576</v>
      </c>
      <c r="EQ65" t="e">
        <f t="shared" ca="1" si="512"/>
        <v>#N/A</v>
      </c>
      <c r="ER65" s="4" t="str">
        <f t="shared" ca="1" si="513"/>
        <v/>
      </c>
      <c r="ET65" s="6" t="str">
        <f>IF('Analyse Plan de Gamme'!$BQ65=0,N_D,'Analyse Plan de Gamme'!$BQ65)</f>
        <v xml:space="preserve"> ... </v>
      </c>
      <c r="EU65" t="b">
        <f>ISNA(MATCH(ET65,ET$1:ET64,0))</f>
        <v>0</v>
      </c>
      <c r="EV65" t="e">
        <f t="shared" ca="1" si="514"/>
        <v>#N/A</v>
      </c>
      <c r="EW65" t="e">
        <f t="shared" ca="1" si="515"/>
        <v>#N/A</v>
      </c>
      <c r="EX65" t="b">
        <f t="shared" ca="1" si="516"/>
        <v>0</v>
      </c>
      <c r="EY65" t="str">
        <f t="shared" ca="1" si="517"/>
        <v>ÿ</v>
      </c>
      <c r="EZ65">
        <f t="shared" ca="1" si="518"/>
        <v>1048576</v>
      </c>
      <c r="FA65" t="e">
        <f t="shared" ca="1" si="519"/>
        <v>#N/A</v>
      </c>
      <c r="FB65" s="4" t="str">
        <f t="shared" ca="1" si="520"/>
        <v/>
      </c>
      <c r="FD65" s="6" t="str">
        <f>IF('Analyse Plan de Gamme'!$BR65=0,N_D,'Analyse Plan de Gamme'!$BR65)</f>
        <v xml:space="preserve"> ... </v>
      </c>
      <c r="FE65" t="b">
        <f>ISNA(MATCH(FD65,FD$1:FD64,0))</f>
        <v>0</v>
      </c>
      <c r="FF65" t="e">
        <f t="shared" ca="1" si="521"/>
        <v>#N/A</v>
      </c>
      <c r="FG65" t="e">
        <f t="shared" ca="1" si="522"/>
        <v>#N/A</v>
      </c>
      <c r="FH65" t="b">
        <f t="shared" ca="1" si="523"/>
        <v>0</v>
      </c>
      <c r="FI65" t="str">
        <f t="shared" ca="1" si="524"/>
        <v>ÿ</v>
      </c>
      <c r="FJ65">
        <f t="shared" ca="1" si="525"/>
        <v>1048576</v>
      </c>
      <c r="FK65" t="e">
        <f t="shared" ca="1" si="526"/>
        <v>#N/A</v>
      </c>
      <c r="FL65" s="4" t="str">
        <f t="shared" ca="1" si="527"/>
        <v/>
      </c>
      <c r="FN65" s="6" t="str">
        <f>IF('Analyse Plan de Gamme'!$BT65=0,N_D,'Analyse Plan de Gamme'!$BT65)</f>
        <v xml:space="preserve"> ... </v>
      </c>
      <c r="FO65" t="b">
        <f>ISNA(MATCH(FN65,FN$1:FN64,0))</f>
        <v>0</v>
      </c>
      <c r="FP65" t="e">
        <f t="shared" ca="1" si="528"/>
        <v>#N/A</v>
      </c>
      <c r="FQ65" t="e">
        <f t="shared" ca="1" si="529"/>
        <v>#N/A</v>
      </c>
      <c r="FR65" t="b">
        <f t="shared" ca="1" si="530"/>
        <v>0</v>
      </c>
      <c r="FS65" t="str">
        <f t="shared" ca="1" si="531"/>
        <v>ÿ</v>
      </c>
      <c r="FT65">
        <f t="shared" ca="1" si="532"/>
        <v>1048576</v>
      </c>
      <c r="FU65" t="e">
        <f t="shared" ca="1" si="533"/>
        <v>#N/A</v>
      </c>
      <c r="FV65" s="4" t="str">
        <f t="shared" ca="1" si="534"/>
        <v/>
      </c>
      <c r="FX65" s="6" t="str">
        <f>IF('Analyse Plan de Gamme'!$BU65=0,N_D,'Analyse Plan de Gamme'!$BU65)</f>
        <v xml:space="preserve"> ... </v>
      </c>
      <c r="FY65" t="b">
        <f>ISNA(MATCH(FX65,FX$1:FX64,0))</f>
        <v>0</v>
      </c>
      <c r="FZ65" t="e">
        <f t="shared" ca="1" si="535"/>
        <v>#N/A</v>
      </c>
      <c r="GA65" t="e">
        <f t="shared" ca="1" si="536"/>
        <v>#N/A</v>
      </c>
      <c r="GB65" t="b">
        <f t="shared" ca="1" si="537"/>
        <v>0</v>
      </c>
      <c r="GC65" t="str">
        <f t="shared" ca="1" si="538"/>
        <v>ÿ</v>
      </c>
      <c r="GD65">
        <f t="shared" ca="1" si="539"/>
        <v>1048576</v>
      </c>
      <c r="GE65" t="e">
        <f t="shared" ca="1" si="540"/>
        <v>#N/A</v>
      </c>
      <c r="GF65" s="4" t="str">
        <f t="shared" ca="1" si="541"/>
        <v/>
      </c>
      <c r="GH65" s="6" t="str">
        <f>IF('Analyse Plan de Gamme'!$BW65=0,N_D,'Analyse Plan de Gamme'!$BW65)</f>
        <v xml:space="preserve"> ... </v>
      </c>
      <c r="GI65" t="b">
        <f>ISNA(MATCH(GH65,GH$1:GH64,0))</f>
        <v>0</v>
      </c>
      <c r="GJ65" t="e">
        <f t="shared" ca="1" si="542"/>
        <v>#N/A</v>
      </c>
      <c r="GK65" t="e">
        <f t="shared" ca="1" si="543"/>
        <v>#N/A</v>
      </c>
      <c r="GL65" t="b">
        <f t="shared" ca="1" si="544"/>
        <v>0</v>
      </c>
      <c r="GM65" t="str">
        <f t="shared" ca="1" si="545"/>
        <v>ÿ</v>
      </c>
      <c r="GN65">
        <f t="shared" ca="1" si="546"/>
        <v>1048576</v>
      </c>
      <c r="GO65" t="e">
        <f t="shared" ca="1" si="547"/>
        <v>#N/A</v>
      </c>
      <c r="GP65" s="4" t="str">
        <f t="shared" ca="1" si="548"/>
        <v/>
      </c>
      <c r="GR65" s="6" t="str">
        <f>IF('Analyse Plan de Gamme'!$BX65=0,N_D,'Analyse Plan de Gamme'!$BX65)</f>
        <v xml:space="preserve"> ... </v>
      </c>
      <c r="GS65" t="b">
        <f>ISNA(MATCH(GR65,GR$1:GR64,0))</f>
        <v>0</v>
      </c>
      <c r="GT65" t="e">
        <f t="shared" ca="1" si="549"/>
        <v>#N/A</v>
      </c>
      <c r="GU65" t="e">
        <f t="shared" ca="1" si="550"/>
        <v>#N/A</v>
      </c>
      <c r="GV65" t="b">
        <f t="shared" ca="1" si="551"/>
        <v>0</v>
      </c>
      <c r="GW65" t="str">
        <f t="shared" ca="1" si="552"/>
        <v>ÿ</v>
      </c>
      <c r="GX65">
        <f t="shared" ca="1" si="553"/>
        <v>1048576</v>
      </c>
      <c r="GY65" t="e">
        <f t="shared" ca="1" si="554"/>
        <v>#N/A</v>
      </c>
      <c r="GZ65" s="4" t="str">
        <f t="shared" ca="1" si="555"/>
        <v/>
      </c>
      <c r="HG65" s="44">
        <f>'Analyse Plan de Gamme'!$K65</f>
        <v>0</v>
      </c>
      <c r="HH65" s="44">
        <f>'Analyse Plan de Gamme'!$L65</f>
        <v>0</v>
      </c>
      <c r="HI65" s="50">
        <f t="shared" si="395"/>
        <v>2.7499999999999982</v>
      </c>
      <c r="HK65" t="b">
        <f>ABS('Analyse Plan de Gamme'!$C65)&gt;1</f>
        <v>0</v>
      </c>
      <c r="HL65" s="43">
        <f t="shared" ca="1" si="192"/>
        <v>6.4999999999999997E-3</v>
      </c>
      <c r="HM65" t="b">
        <f ca="1">AND(ISNA(MATCH(HL65,HL$1:HL64,0)),HL65&gt;1,$HK65)</f>
        <v>0</v>
      </c>
      <c r="HN65" t="e">
        <f t="shared" ca="1" si="556"/>
        <v>#N/A</v>
      </c>
      <c r="HO65" t="e">
        <f t="shared" ca="1" si="557"/>
        <v>#N/A</v>
      </c>
      <c r="HP65" t="b">
        <f t="shared" ca="1" si="558"/>
        <v>0</v>
      </c>
      <c r="HQ65" t="str">
        <f t="shared" ca="1" si="559"/>
        <v>ÿ</v>
      </c>
      <c r="HR65">
        <f t="shared" ca="1" si="560"/>
        <v>1048576</v>
      </c>
      <c r="HS65" t="e">
        <f t="shared" ca="1" si="561"/>
        <v>#N/A</v>
      </c>
      <c r="HT65" s="4" t="str">
        <f t="shared" ca="1" si="562"/>
        <v/>
      </c>
      <c r="HU65">
        <f ca="1">SUM($HT$10:$HT65)</f>
        <v>3926000.0154999997</v>
      </c>
      <c r="HV65" s="45">
        <f t="shared" ca="1" si="196"/>
        <v>1</v>
      </c>
      <c r="HW65" t="b">
        <f t="shared" ca="1" si="396"/>
        <v>0</v>
      </c>
      <c r="HX65" t="b">
        <f t="shared" ca="1" si="197"/>
        <v>0</v>
      </c>
      <c r="ID65" s="60" t="b">
        <f>IF($HK65,'Analyse Plan de Gamme'!$K65)</f>
        <v>0</v>
      </c>
      <c r="IE65" t="b">
        <f>IF($HK65,'Analyse Plan de Gamme'!$L65)</f>
        <v>0</v>
      </c>
      <c r="IF65" s="52" t="b">
        <f t="shared" si="563"/>
        <v>0</v>
      </c>
      <c r="IG65" t="b">
        <f>ISNA(MATCH(IF65,IF$1:IF64,0))</f>
        <v>0</v>
      </c>
      <c r="IH65" t="e">
        <f t="shared" ca="1" si="564"/>
        <v>#N/A</v>
      </c>
      <c r="II65" t="e">
        <f t="shared" ca="1" si="565"/>
        <v>#N/A</v>
      </c>
      <c r="IJ65" t="b">
        <f t="shared" ca="1" si="566"/>
        <v>0</v>
      </c>
      <c r="IK65" t="str">
        <f t="shared" ca="1" si="567"/>
        <v>ÿ</v>
      </c>
      <c r="IL65">
        <f t="shared" ca="1" si="568"/>
        <v>0</v>
      </c>
      <c r="IM65">
        <f t="shared" ca="1" si="569"/>
        <v>0</v>
      </c>
      <c r="IN65" s="54">
        <f t="shared" ca="1" si="570"/>
        <v>6.4999999999999997E-3</v>
      </c>
      <c r="IO65">
        <f t="shared" ca="1" si="571"/>
        <v>1048576</v>
      </c>
      <c r="IP65" t="e">
        <f t="shared" ca="1" si="572"/>
        <v>#N/A</v>
      </c>
      <c r="IQ65" t="str">
        <f t="shared" ca="1" si="573"/>
        <v/>
      </c>
      <c r="IR65" t="str">
        <f t="shared" ca="1" si="574"/>
        <v/>
      </c>
      <c r="IZ65" s="52" t="b">
        <f t="shared" si="575"/>
        <v>0</v>
      </c>
      <c r="JA65" t="b">
        <f>ISNA(MATCH(IZ65,IZ$1:IZ64,0))</f>
        <v>0</v>
      </c>
      <c r="JB65" t="e">
        <f t="shared" ca="1" si="576"/>
        <v>#N/A</v>
      </c>
      <c r="JC65" t="e">
        <f t="shared" ca="1" si="577"/>
        <v>#N/A</v>
      </c>
      <c r="JD65" t="b">
        <f t="shared" ca="1" si="578"/>
        <v>0</v>
      </c>
      <c r="JE65" t="str">
        <f t="shared" ca="1" si="579"/>
        <v>ÿ</v>
      </c>
      <c r="JF65">
        <f t="shared" ca="1" si="580"/>
        <v>0</v>
      </c>
      <c r="JG65">
        <f t="shared" ca="1" si="581"/>
        <v>0</v>
      </c>
      <c r="JH65" s="54">
        <f t="shared" ca="1" si="582"/>
        <v>6.4999999999999997E-3</v>
      </c>
      <c r="JI65">
        <f t="shared" ca="1" si="583"/>
        <v>1048576</v>
      </c>
      <c r="JJ65" t="e">
        <f t="shared" ca="1" si="584"/>
        <v>#N/A</v>
      </c>
      <c r="JK65" t="str">
        <f t="shared" ca="1" si="585"/>
        <v/>
      </c>
      <c r="JL65" t="str">
        <f t="shared" ca="1" si="586"/>
        <v/>
      </c>
      <c r="JT65" s="52" t="b">
        <f t="shared" si="587"/>
        <v>0</v>
      </c>
      <c r="JU65" t="b">
        <f>ISNA(MATCH(JT65,JT$1:JT64,0))</f>
        <v>0</v>
      </c>
      <c r="JV65" t="e">
        <f t="shared" ca="1" si="588"/>
        <v>#N/A</v>
      </c>
      <c r="JW65" t="e">
        <f t="shared" ca="1" si="589"/>
        <v>#N/A</v>
      </c>
      <c r="JX65" t="b">
        <f t="shared" ca="1" si="590"/>
        <v>0</v>
      </c>
      <c r="JY65" t="str">
        <f t="shared" ca="1" si="591"/>
        <v>ÿ</v>
      </c>
      <c r="JZ65">
        <f t="shared" ca="1" si="592"/>
        <v>0</v>
      </c>
      <c r="KA65">
        <f t="shared" ca="1" si="593"/>
        <v>0</v>
      </c>
      <c r="KB65" s="54">
        <f t="shared" ca="1" si="594"/>
        <v>6.4999999999999997E-3</v>
      </c>
      <c r="KC65">
        <f t="shared" ca="1" si="595"/>
        <v>1048576</v>
      </c>
      <c r="KD65" t="e">
        <f t="shared" ca="1" si="596"/>
        <v>#N/A</v>
      </c>
      <c r="KE65" t="str">
        <f t="shared" ca="1" si="597"/>
        <v/>
      </c>
      <c r="KF65" t="str">
        <f t="shared" ca="1" si="598"/>
        <v/>
      </c>
      <c r="KN65" s="52" t="b">
        <f t="shared" si="599"/>
        <v>0</v>
      </c>
      <c r="KO65" t="b">
        <f>ISNA(MATCH(KN65,KN$1:KN64,0))</f>
        <v>0</v>
      </c>
      <c r="KP65" t="e">
        <f t="shared" ca="1" si="600"/>
        <v>#N/A</v>
      </c>
      <c r="KQ65" t="e">
        <f t="shared" ca="1" si="601"/>
        <v>#N/A</v>
      </c>
      <c r="KR65" t="b">
        <f t="shared" ca="1" si="602"/>
        <v>0</v>
      </c>
      <c r="KS65" t="str">
        <f t="shared" ca="1" si="603"/>
        <v>ÿ</v>
      </c>
      <c r="KT65">
        <f t="shared" ca="1" si="604"/>
        <v>0</v>
      </c>
      <c r="KU65">
        <f t="shared" ca="1" si="605"/>
        <v>0</v>
      </c>
      <c r="KV65" s="54">
        <f t="shared" ca="1" si="606"/>
        <v>6.4999999999999997E-3</v>
      </c>
      <c r="KW65">
        <f t="shared" ca="1" si="607"/>
        <v>1048576</v>
      </c>
      <c r="KX65" t="e">
        <f t="shared" ca="1" si="608"/>
        <v>#N/A</v>
      </c>
      <c r="KY65" t="str">
        <f t="shared" ca="1" si="609"/>
        <v/>
      </c>
      <c r="KZ65" t="str">
        <f t="shared" ca="1" si="610"/>
        <v/>
      </c>
      <c r="LH65" s="52" t="b">
        <f t="shared" si="219"/>
        <v>0</v>
      </c>
      <c r="LI65" t="b">
        <f>ISNA(MATCH(LH65,LH$1:LH64,0))</f>
        <v>0</v>
      </c>
      <c r="LJ65" t="e">
        <f t="shared" ca="1" si="220"/>
        <v>#N/A</v>
      </c>
      <c r="LK65" t="e">
        <f t="shared" ca="1" si="221"/>
        <v>#N/A</v>
      </c>
      <c r="LL65" t="b">
        <f t="shared" ca="1" si="222"/>
        <v>0</v>
      </c>
      <c r="LM65" t="str">
        <f t="shared" ca="1" si="223"/>
        <v>ÿ</v>
      </c>
      <c r="LN65">
        <f t="shared" ca="1" si="224"/>
        <v>0</v>
      </c>
      <c r="LO65">
        <f t="shared" ca="1" si="225"/>
        <v>0</v>
      </c>
      <c r="LP65" s="54">
        <f t="shared" ca="1" si="226"/>
        <v>6.4999999999999997E-3</v>
      </c>
      <c r="LQ65">
        <f t="shared" ca="1" si="227"/>
        <v>1048576</v>
      </c>
      <c r="LR65" t="e">
        <f t="shared" ca="1" si="228"/>
        <v>#N/A</v>
      </c>
      <c r="LS65" t="str">
        <f t="shared" ca="1" si="611"/>
        <v/>
      </c>
      <c r="LT65" t="str">
        <f t="shared" ca="1" si="230"/>
        <v/>
      </c>
      <c r="MB65" s="52" t="b">
        <f t="shared" si="627"/>
        <v>0</v>
      </c>
      <c r="MC65" t="b">
        <f>ISNA(MATCH(MB65,MB$1:MB64,0))</f>
        <v>0</v>
      </c>
      <c r="MD65" t="e">
        <f t="shared" ca="1" si="231"/>
        <v>#N/A</v>
      </c>
      <c r="ME65" t="e">
        <f t="shared" ca="1" si="232"/>
        <v>#N/A</v>
      </c>
      <c r="MF65" t="b">
        <f t="shared" ca="1" si="233"/>
        <v>0</v>
      </c>
      <c r="MG65" t="str">
        <f t="shared" ca="1" si="234"/>
        <v>ÿ</v>
      </c>
      <c r="MH65">
        <f t="shared" ca="1" si="235"/>
        <v>0</v>
      </c>
      <c r="MI65">
        <f t="shared" ca="1" si="236"/>
        <v>0</v>
      </c>
      <c r="MJ65" s="54">
        <f t="shared" ca="1" si="237"/>
        <v>6.4999999999999997E-3</v>
      </c>
      <c r="MK65">
        <f t="shared" ca="1" si="238"/>
        <v>1048576</v>
      </c>
      <c r="ML65" t="e">
        <f t="shared" ca="1" si="239"/>
        <v>#N/A</v>
      </c>
      <c r="MM65" t="str">
        <f t="shared" ca="1" si="612"/>
        <v/>
      </c>
      <c r="MN65" t="str">
        <f t="shared" ca="1" si="241"/>
        <v/>
      </c>
      <c r="MV65" s="52" t="b">
        <f t="shared" si="628"/>
        <v>0</v>
      </c>
      <c r="MW65" t="b">
        <f>ISNA(MATCH(MV65,MV$1:MV64,0))</f>
        <v>0</v>
      </c>
      <c r="MX65" t="e">
        <f t="shared" ca="1" si="242"/>
        <v>#N/A</v>
      </c>
      <c r="MY65" t="e">
        <f t="shared" ca="1" si="243"/>
        <v>#N/A</v>
      </c>
      <c r="MZ65" t="b">
        <f t="shared" ca="1" si="244"/>
        <v>0</v>
      </c>
      <c r="NA65" t="str">
        <f t="shared" ca="1" si="245"/>
        <v>ÿ</v>
      </c>
      <c r="NB65">
        <f t="shared" ca="1" si="246"/>
        <v>0</v>
      </c>
      <c r="NC65">
        <f t="shared" ca="1" si="247"/>
        <v>0</v>
      </c>
      <c r="ND65" s="54">
        <f t="shared" ca="1" si="248"/>
        <v>6.4999999999999997E-3</v>
      </c>
      <c r="NE65">
        <f t="shared" ca="1" si="249"/>
        <v>1048576</v>
      </c>
      <c r="NF65" t="e">
        <f t="shared" ca="1" si="250"/>
        <v>#N/A</v>
      </c>
      <c r="NG65" t="str">
        <f t="shared" ca="1" si="613"/>
        <v/>
      </c>
      <c r="NH65" t="str">
        <f t="shared" ca="1" si="252"/>
        <v/>
      </c>
      <c r="NP65" s="52" t="b">
        <f t="shared" si="629"/>
        <v>0</v>
      </c>
      <c r="NQ65" t="b">
        <f>ISNA(MATCH(NP65,NP$1:NP64,0))</f>
        <v>0</v>
      </c>
      <c r="NR65" t="e">
        <f t="shared" ca="1" si="253"/>
        <v>#N/A</v>
      </c>
      <c r="NS65" t="e">
        <f t="shared" ca="1" si="254"/>
        <v>#N/A</v>
      </c>
      <c r="NT65" t="b">
        <f t="shared" ca="1" si="255"/>
        <v>0</v>
      </c>
      <c r="NU65" t="str">
        <f t="shared" ca="1" si="256"/>
        <v>ÿ</v>
      </c>
      <c r="NV65">
        <f t="shared" ca="1" si="257"/>
        <v>0</v>
      </c>
      <c r="NW65">
        <f t="shared" ca="1" si="258"/>
        <v>0</v>
      </c>
      <c r="NX65" s="54">
        <f t="shared" ca="1" si="259"/>
        <v>6.4999999999999997E-3</v>
      </c>
      <c r="NY65">
        <f t="shared" ca="1" si="260"/>
        <v>1048576</v>
      </c>
      <c r="NZ65" t="e">
        <f t="shared" ca="1" si="261"/>
        <v>#N/A</v>
      </c>
      <c r="OA65" t="str">
        <f t="shared" ca="1" si="614"/>
        <v/>
      </c>
      <c r="OB65" t="str">
        <f t="shared" ca="1" si="263"/>
        <v/>
      </c>
      <c r="OJ65" s="52" t="b">
        <f t="shared" si="630"/>
        <v>0</v>
      </c>
      <c r="OK65" t="b">
        <f>ISNA(MATCH(OJ65,OJ$1:OJ64,0))</f>
        <v>0</v>
      </c>
      <c r="OL65" t="e">
        <f t="shared" ca="1" si="264"/>
        <v>#N/A</v>
      </c>
      <c r="OM65" t="e">
        <f t="shared" ca="1" si="265"/>
        <v>#N/A</v>
      </c>
      <c r="ON65" t="b">
        <f t="shared" ca="1" si="266"/>
        <v>0</v>
      </c>
      <c r="OO65" t="str">
        <f t="shared" ca="1" si="267"/>
        <v>ÿ</v>
      </c>
      <c r="OP65">
        <f t="shared" ca="1" si="268"/>
        <v>0</v>
      </c>
      <c r="OQ65">
        <f t="shared" ca="1" si="269"/>
        <v>0</v>
      </c>
      <c r="OR65" s="54">
        <f t="shared" ca="1" si="270"/>
        <v>6.4999999999999997E-3</v>
      </c>
      <c r="OS65">
        <f t="shared" ca="1" si="271"/>
        <v>1048576</v>
      </c>
      <c r="OT65" t="e">
        <f t="shared" ca="1" si="272"/>
        <v>#N/A</v>
      </c>
      <c r="OU65" t="str">
        <f t="shared" ca="1" si="615"/>
        <v/>
      </c>
      <c r="OV65" t="str">
        <f t="shared" ca="1" si="274"/>
        <v/>
      </c>
      <c r="PD65" s="52" t="b">
        <f t="shared" si="631"/>
        <v>0</v>
      </c>
      <c r="PE65" t="b">
        <f>ISNA(MATCH(PD65,PD$1:PD64,0))</f>
        <v>0</v>
      </c>
      <c r="PF65" t="e">
        <f t="shared" ca="1" si="275"/>
        <v>#N/A</v>
      </c>
      <c r="PG65" t="e">
        <f t="shared" ca="1" si="276"/>
        <v>#N/A</v>
      </c>
      <c r="PH65" t="b">
        <f t="shared" ca="1" si="277"/>
        <v>0</v>
      </c>
      <c r="PI65" t="str">
        <f t="shared" ca="1" si="278"/>
        <v>ÿ</v>
      </c>
      <c r="PJ65">
        <f t="shared" ca="1" si="279"/>
        <v>0</v>
      </c>
      <c r="PK65">
        <f t="shared" ca="1" si="280"/>
        <v>0</v>
      </c>
      <c r="PL65" s="54">
        <f t="shared" ca="1" si="281"/>
        <v>6.4999999999999997E-3</v>
      </c>
      <c r="PM65">
        <f t="shared" ca="1" si="282"/>
        <v>1048576</v>
      </c>
      <c r="PN65" t="e">
        <f t="shared" ca="1" si="283"/>
        <v>#N/A</v>
      </c>
      <c r="PO65" t="str">
        <f t="shared" ca="1" si="616"/>
        <v/>
      </c>
      <c r="PP65" t="str">
        <f t="shared" ca="1" si="285"/>
        <v/>
      </c>
      <c r="PX65" s="52" t="b">
        <f t="shared" si="632"/>
        <v>0</v>
      </c>
      <c r="PY65" t="b">
        <f>ISNA(MATCH(PX65,PX$1:PX64,0))</f>
        <v>0</v>
      </c>
      <c r="PZ65" t="e">
        <f t="shared" ca="1" si="286"/>
        <v>#N/A</v>
      </c>
      <c r="QA65" t="e">
        <f t="shared" ca="1" si="287"/>
        <v>#N/A</v>
      </c>
      <c r="QB65" t="b">
        <f t="shared" ca="1" si="288"/>
        <v>0</v>
      </c>
      <c r="QC65" t="str">
        <f t="shared" ca="1" si="289"/>
        <v>ÿ</v>
      </c>
      <c r="QD65">
        <f t="shared" ca="1" si="290"/>
        <v>0</v>
      </c>
      <c r="QE65">
        <f t="shared" ca="1" si="291"/>
        <v>0</v>
      </c>
      <c r="QF65" s="54">
        <f t="shared" ca="1" si="292"/>
        <v>6.4999999999999997E-3</v>
      </c>
      <c r="QG65">
        <f t="shared" ca="1" si="293"/>
        <v>1048576</v>
      </c>
      <c r="QH65" t="e">
        <f t="shared" ca="1" si="294"/>
        <v>#N/A</v>
      </c>
      <c r="QI65" t="str">
        <f t="shared" ca="1" si="617"/>
        <v/>
      </c>
      <c r="QJ65" t="str">
        <f t="shared" ca="1" si="296"/>
        <v/>
      </c>
      <c r="QR65" s="52" t="b">
        <f t="shared" si="633"/>
        <v>0</v>
      </c>
      <c r="QS65" t="b">
        <f>ISNA(MATCH(QR65,QR$1:QR64,0))</f>
        <v>0</v>
      </c>
      <c r="QT65" t="e">
        <f t="shared" ca="1" si="297"/>
        <v>#N/A</v>
      </c>
      <c r="QU65" t="e">
        <f t="shared" ca="1" si="298"/>
        <v>#N/A</v>
      </c>
      <c r="QV65" t="b">
        <f t="shared" ca="1" si="299"/>
        <v>0</v>
      </c>
      <c r="QW65" t="str">
        <f t="shared" ca="1" si="300"/>
        <v>ÿ</v>
      </c>
      <c r="QX65">
        <f t="shared" ca="1" si="301"/>
        <v>0</v>
      </c>
      <c r="QY65">
        <f t="shared" ca="1" si="302"/>
        <v>0</v>
      </c>
      <c r="QZ65" s="54">
        <f t="shared" ca="1" si="303"/>
        <v>6.4999999999999997E-3</v>
      </c>
      <c r="RA65">
        <f t="shared" ca="1" si="304"/>
        <v>1048576</v>
      </c>
      <c r="RB65" t="e">
        <f t="shared" ca="1" si="305"/>
        <v>#N/A</v>
      </c>
      <c r="RC65" t="str">
        <f t="shared" ca="1" si="618"/>
        <v/>
      </c>
      <c r="RD65" t="str">
        <f t="shared" ca="1" si="307"/>
        <v/>
      </c>
      <c r="RL65" s="52" t="b">
        <f t="shared" si="634"/>
        <v>0</v>
      </c>
      <c r="RM65" t="b">
        <f>ISNA(MATCH(RL65,RL$1:RL64,0))</f>
        <v>0</v>
      </c>
      <c r="RN65" t="e">
        <f t="shared" ca="1" si="308"/>
        <v>#N/A</v>
      </c>
      <c r="RO65" t="e">
        <f t="shared" ca="1" si="309"/>
        <v>#N/A</v>
      </c>
      <c r="RP65" t="b">
        <f t="shared" ca="1" si="310"/>
        <v>0</v>
      </c>
      <c r="RQ65" t="str">
        <f t="shared" ca="1" si="311"/>
        <v>ÿ</v>
      </c>
      <c r="RR65">
        <f t="shared" ca="1" si="312"/>
        <v>0</v>
      </c>
      <c r="RS65">
        <f t="shared" ca="1" si="313"/>
        <v>0</v>
      </c>
      <c r="RT65" s="54">
        <f t="shared" ca="1" si="314"/>
        <v>6.4999999999999997E-3</v>
      </c>
      <c r="RU65">
        <f t="shared" ca="1" si="315"/>
        <v>1048576</v>
      </c>
      <c r="RV65" t="e">
        <f t="shared" ca="1" si="316"/>
        <v>#N/A</v>
      </c>
      <c r="RW65" t="str">
        <f t="shared" ca="1" si="619"/>
        <v/>
      </c>
      <c r="RX65" t="str">
        <f t="shared" ca="1" si="318"/>
        <v/>
      </c>
      <c r="SF65" s="52" t="b">
        <f t="shared" si="635"/>
        <v>0</v>
      </c>
      <c r="SG65" t="b">
        <f>ISNA(MATCH(SF65,SF$1:SF64,0))</f>
        <v>0</v>
      </c>
      <c r="SH65" t="e">
        <f t="shared" ca="1" si="319"/>
        <v>#N/A</v>
      </c>
      <c r="SI65" t="e">
        <f t="shared" ca="1" si="320"/>
        <v>#N/A</v>
      </c>
      <c r="SJ65" t="b">
        <f t="shared" ca="1" si="321"/>
        <v>0</v>
      </c>
      <c r="SK65" t="str">
        <f t="shared" ca="1" si="322"/>
        <v>ÿ</v>
      </c>
      <c r="SL65">
        <f t="shared" ca="1" si="323"/>
        <v>0</v>
      </c>
      <c r="SM65">
        <f t="shared" ca="1" si="324"/>
        <v>0</v>
      </c>
      <c r="SN65" s="54">
        <f t="shared" ca="1" si="325"/>
        <v>6.4999999999999997E-3</v>
      </c>
      <c r="SO65">
        <f t="shared" ca="1" si="326"/>
        <v>1048576</v>
      </c>
      <c r="SP65" t="e">
        <f t="shared" ca="1" si="327"/>
        <v>#N/A</v>
      </c>
      <c r="SQ65" t="str">
        <f t="shared" ca="1" si="620"/>
        <v/>
      </c>
      <c r="SR65" t="str">
        <f t="shared" ca="1" si="329"/>
        <v/>
      </c>
      <c r="SZ65" s="52" t="b">
        <f t="shared" si="636"/>
        <v>0</v>
      </c>
      <c r="TA65" t="b">
        <f>ISNA(MATCH(SZ65,SZ$1:SZ64,0))</f>
        <v>0</v>
      </c>
      <c r="TB65" t="e">
        <f t="shared" ca="1" si="330"/>
        <v>#N/A</v>
      </c>
      <c r="TC65" t="e">
        <f t="shared" ca="1" si="331"/>
        <v>#N/A</v>
      </c>
      <c r="TD65" t="b">
        <f t="shared" ca="1" si="332"/>
        <v>0</v>
      </c>
      <c r="TE65" t="str">
        <f t="shared" ca="1" si="333"/>
        <v>ÿ</v>
      </c>
      <c r="TF65">
        <f t="shared" ca="1" si="334"/>
        <v>0</v>
      </c>
      <c r="TG65">
        <f t="shared" ca="1" si="335"/>
        <v>0</v>
      </c>
      <c r="TH65" s="54">
        <f t="shared" ca="1" si="336"/>
        <v>6.4999999999999997E-3</v>
      </c>
      <c r="TI65">
        <f t="shared" ca="1" si="337"/>
        <v>1048576</v>
      </c>
      <c r="TJ65" t="e">
        <f t="shared" ca="1" si="338"/>
        <v>#N/A</v>
      </c>
      <c r="TK65" t="str">
        <f t="shared" ca="1" si="621"/>
        <v/>
      </c>
      <c r="TL65" t="str">
        <f t="shared" ca="1" si="340"/>
        <v/>
      </c>
      <c r="TT65" s="52" t="b">
        <f t="shared" si="637"/>
        <v>0</v>
      </c>
      <c r="TU65" t="b">
        <f>ISNA(MATCH(TT65,TT$1:TT64,0))</f>
        <v>0</v>
      </c>
      <c r="TV65" t="e">
        <f t="shared" ca="1" si="341"/>
        <v>#N/A</v>
      </c>
      <c r="TW65" t="e">
        <f t="shared" ca="1" si="342"/>
        <v>#N/A</v>
      </c>
      <c r="TX65" t="b">
        <f t="shared" ca="1" si="343"/>
        <v>0</v>
      </c>
      <c r="TY65" t="str">
        <f t="shared" ca="1" si="344"/>
        <v>ÿ</v>
      </c>
      <c r="TZ65">
        <f t="shared" ca="1" si="345"/>
        <v>0</v>
      </c>
      <c r="UA65">
        <f t="shared" ca="1" si="346"/>
        <v>0</v>
      </c>
      <c r="UB65" s="54">
        <f t="shared" ca="1" si="347"/>
        <v>6.4999999999999997E-3</v>
      </c>
      <c r="UC65">
        <f t="shared" ca="1" si="348"/>
        <v>1048576</v>
      </c>
      <c r="UD65" t="e">
        <f t="shared" ca="1" si="349"/>
        <v>#N/A</v>
      </c>
      <c r="UE65" t="str">
        <f t="shared" ca="1" si="622"/>
        <v/>
      </c>
      <c r="UF65" t="str">
        <f t="shared" ca="1" si="351"/>
        <v/>
      </c>
      <c r="UN65" s="52" t="b">
        <f t="shared" si="638"/>
        <v>0</v>
      </c>
      <c r="UO65" t="b">
        <f>ISNA(MATCH(UN65,UN$1:UN64,0))</f>
        <v>0</v>
      </c>
      <c r="UP65" t="e">
        <f t="shared" ca="1" si="352"/>
        <v>#N/A</v>
      </c>
      <c r="UQ65" t="e">
        <f t="shared" ca="1" si="353"/>
        <v>#N/A</v>
      </c>
      <c r="UR65" t="b">
        <f t="shared" ca="1" si="354"/>
        <v>0</v>
      </c>
      <c r="US65" t="str">
        <f t="shared" ca="1" si="355"/>
        <v>ÿ</v>
      </c>
      <c r="UT65">
        <f t="shared" ca="1" si="356"/>
        <v>0</v>
      </c>
      <c r="UU65">
        <f t="shared" ca="1" si="357"/>
        <v>0</v>
      </c>
      <c r="UV65" s="54">
        <f t="shared" ca="1" si="358"/>
        <v>6.4999999999999997E-3</v>
      </c>
      <c r="UW65">
        <f t="shared" ca="1" si="359"/>
        <v>1048576</v>
      </c>
      <c r="UX65" t="e">
        <f t="shared" ca="1" si="360"/>
        <v>#N/A</v>
      </c>
      <c r="UY65" t="str">
        <f t="shared" ca="1" si="623"/>
        <v/>
      </c>
      <c r="UZ65" t="str">
        <f t="shared" ca="1" si="362"/>
        <v/>
      </c>
      <c r="VH65" s="52" t="b">
        <f t="shared" si="639"/>
        <v>0</v>
      </c>
      <c r="VI65" t="b">
        <f>ISNA(MATCH(VH65,VH$1:VH64,0))</f>
        <v>0</v>
      </c>
      <c r="VJ65" t="e">
        <f t="shared" ca="1" si="363"/>
        <v>#N/A</v>
      </c>
      <c r="VK65" t="e">
        <f t="shared" ca="1" si="364"/>
        <v>#N/A</v>
      </c>
      <c r="VL65" t="b">
        <f t="shared" ca="1" si="365"/>
        <v>0</v>
      </c>
      <c r="VM65" t="str">
        <f t="shared" ca="1" si="366"/>
        <v>ÿ</v>
      </c>
      <c r="VN65">
        <f t="shared" ca="1" si="367"/>
        <v>0</v>
      </c>
      <c r="VO65">
        <f t="shared" ca="1" si="368"/>
        <v>0</v>
      </c>
      <c r="VP65" s="54">
        <f t="shared" ca="1" si="369"/>
        <v>6.4999999999999997E-3</v>
      </c>
      <c r="VQ65">
        <f t="shared" ca="1" si="370"/>
        <v>1048576</v>
      </c>
      <c r="VR65" t="e">
        <f t="shared" ca="1" si="371"/>
        <v>#N/A</v>
      </c>
      <c r="VS65" t="str">
        <f t="shared" ca="1" si="624"/>
        <v/>
      </c>
      <c r="VT65" t="str">
        <f t="shared" ca="1" si="373"/>
        <v/>
      </c>
      <c r="WB65" s="52" t="b">
        <f t="shared" si="640"/>
        <v>0</v>
      </c>
      <c r="WC65" t="b">
        <f>ISNA(MATCH(WB65,WB$1:WB64,0))</f>
        <v>0</v>
      </c>
      <c r="WD65" t="e">
        <f t="shared" ca="1" si="374"/>
        <v>#N/A</v>
      </c>
      <c r="WE65" t="e">
        <f t="shared" ca="1" si="375"/>
        <v>#N/A</v>
      </c>
      <c r="WF65" t="b">
        <f t="shared" ca="1" si="376"/>
        <v>0</v>
      </c>
      <c r="WG65" t="str">
        <f t="shared" ca="1" si="377"/>
        <v>ÿ</v>
      </c>
      <c r="WH65">
        <f t="shared" ca="1" si="378"/>
        <v>0</v>
      </c>
      <c r="WI65">
        <f t="shared" ca="1" si="379"/>
        <v>0</v>
      </c>
      <c r="WJ65" s="54">
        <f t="shared" ca="1" si="380"/>
        <v>6.4999999999999997E-3</v>
      </c>
      <c r="WK65">
        <f t="shared" ca="1" si="381"/>
        <v>1048576</v>
      </c>
      <c r="WL65" t="e">
        <f t="shared" ca="1" si="382"/>
        <v>#N/A</v>
      </c>
      <c r="WM65" t="str">
        <f t="shared" ca="1" si="625"/>
        <v/>
      </c>
      <c r="WN65" t="str">
        <f t="shared" ca="1" si="384"/>
        <v/>
      </c>
      <c r="WV65" s="52" t="b">
        <f t="shared" si="641"/>
        <v>0</v>
      </c>
      <c r="WW65" t="b">
        <f>ISNA(MATCH(WV65,WV$1:WV64,0))</f>
        <v>0</v>
      </c>
      <c r="WX65" t="e">
        <f t="shared" ca="1" si="385"/>
        <v>#N/A</v>
      </c>
      <c r="WY65" t="e">
        <f t="shared" ca="1" si="386"/>
        <v>#N/A</v>
      </c>
      <c r="WZ65" t="b">
        <f t="shared" ca="1" si="387"/>
        <v>0</v>
      </c>
      <c r="XA65" t="str">
        <f t="shared" ca="1" si="388"/>
        <v>ÿ</v>
      </c>
      <c r="XB65">
        <f t="shared" ca="1" si="389"/>
        <v>0</v>
      </c>
      <c r="XC65">
        <f t="shared" ca="1" si="390"/>
        <v>0</v>
      </c>
      <c r="XD65" s="54">
        <f t="shared" ca="1" si="391"/>
        <v>6.4999999999999997E-3</v>
      </c>
      <c r="XE65">
        <f t="shared" ca="1" si="392"/>
        <v>1048576</v>
      </c>
      <c r="XF65" t="e">
        <f t="shared" ca="1" si="393"/>
        <v>#N/A</v>
      </c>
      <c r="XG65" t="str">
        <f t="shared" ca="1" si="626"/>
        <v/>
      </c>
      <c r="XH65" t="str">
        <f t="shared" ca="1" si="169"/>
        <v/>
      </c>
    </row>
    <row r="66" spans="1:632" x14ac:dyDescent="0.3">
      <c r="A66">
        <f t="shared" ca="1" si="170"/>
        <v>56</v>
      </c>
      <c r="J66" s="6" t="str">
        <f>IF('Analyse Plan de Gamme'!$N66=0,N_D,'Analyse Plan de Gamme'!$N66)</f>
        <v xml:space="preserve"> ... </v>
      </c>
      <c r="K66" t="b">
        <f>ISNA(MATCH(J66,J$1:J65,0))</f>
        <v>0</v>
      </c>
      <c r="L66" t="e">
        <f t="shared" ca="1" si="416"/>
        <v>#N/A</v>
      </c>
      <c r="M66" t="e">
        <f t="shared" ca="1" si="417"/>
        <v>#N/A</v>
      </c>
      <c r="N66" t="b">
        <f t="shared" ca="1" si="418"/>
        <v>0</v>
      </c>
      <c r="O66" t="str">
        <f t="shared" ca="1" si="419"/>
        <v>ÿ</v>
      </c>
      <c r="P66">
        <f t="shared" ca="1" si="420"/>
        <v>1048576</v>
      </c>
      <c r="Q66" t="e">
        <f t="shared" ca="1" si="421"/>
        <v>#N/A</v>
      </c>
      <c r="R66" s="4" t="str">
        <f t="shared" ca="1" si="422"/>
        <v/>
      </c>
      <c r="T66" s="6" t="str">
        <f>IF('Analyse Plan de Gamme'!$P66=0,N_D,'Analyse Plan de Gamme'!$P66)</f>
        <v xml:space="preserve"> ... </v>
      </c>
      <c r="U66" t="b">
        <f>ISNA(MATCH(T66,T$1:T65,0))</f>
        <v>0</v>
      </c>
      <c r="V66" t="e">
        <f t="shared" ca="1" si="423"/>
        <v>#N/A</v>
      </c>
      <c r="W66" t="e">
        <f t="shared" ca="1" si="424"/>
        <v>#N/A</v>
      </c>
      <c r="X66" t="b">
        <f t="shared" ca="1" si="425"/>
        <v>0</v>
      </c>
      <c r="Y66" t="str">
        <f t="shared" ca="1" si="426"/>
        <v>ÿ</v>
      </c>
      <c r="Z66">
        <f t="shared" ca="1" si="427"/>
        <v>1048576</v>
      </c>
      <c r="AA66" t="e">
        <f t="shared" ca="1" si="428"/>
        <v>#N/A</v>
      </c>
      <c r="AB66" s="4" t="str">
        <f t="shared" ca="1" si="429"/>
        <v/>
      </c>
      <c r="AD66" s="6" t="str">
        <f>IF('Analyse Plan de Gamme'!$W66=0,N_D,'Analyse Plan de Gamme'!$W66)</f>
        <v xml:space="preserve"> ... </v>
      </c>
      <c r="AE66" t="b">
        <f>ISNA(MATCH(AD66,AD$1:AD65,0))</f>
        <v>0</v>
      </c>
      <c r="AF66" t="e">
        <f t="shared" ca="1" si="430"/>
        <v>#N/A</v>
      </c>
      <c r="AG66" t="e">
        <f t="shared" ca="1" si="431"/>
        <v>#N/A</v>
      </c>
      <c r="AH66" t="b">
        <f t="shared" ca="1" si="432"/>
        <v>0</v>
      </c>
      <c r="AI66" t="str">
        <f t="shared" ca="1" si="433"/>
        <v>ÿ</v>
      </c>
      <c r="AJ66">
        <f t="shared" ca="1" si="434"/>
        <v>1048576</v>
      </c>
      <c r="AK66" t="e">
        <f t="shared" ca="1" si="435"/>
        <v>#N/A</v>
      </c>
      <c r="AL66" s="4" t="str">
        <f t="shared" ca="1" si="436"/>
        <v/>
      </c>
      <c r="AN66" s="6" t="str">
        <f>IF('Analyse Plan de Gamme'!$AH66=0,N_D,'Analyse Plan de Gamme'!$AH66)</f>
        <v xml:space="preserve"> ... </v>
      </c>
      <c r="AO66" t="b">
        <f>ISNA(MATCH(AN66,AN$1:AN65,0))</f>
        <v>0</v>
      </c>
      <c r="AP66" t="e">
        <f t="shared" ca="1" si="437"/>
        <v>#N/A</v>
      </c>
      <c r="AQ66" t="e">
        <f t="shared" ca="1" si="438"/>
        <v>#N/A</v>
      </c>
      <c r="AR66" t="b">
        <f t="shared" ca="1" si="439"/>
        <v>0</v>
      </c>
      <c r="AS66" t="str">
        <f t="shared" ca="1" si="440"/>
        <v>ÿ</v>
      </c>
      <c r="AT66">
        <f t="shared" ca="1" si="441"/>
        <v>1048576</v>
      </c>
      <c r="AU66" t="e">
        <f t="shared" ca="1" si="442"/>
        <v>#N/A</v>
      </c>
      <c r="AV66" s="4" t="str">
        <f t="shared" ca="1" si="443"/>
        <v/>
      </c>
      <c r="AX66" s="6" t="str">
        <f>IF('Analyse Plan de Gamme'!$AT66=0,N_D,'Analyse Plan de Gamme'!$AT66)</f>
        <v xml:space="preserve"> ... </v>
      </c>
      <c r="AY66" t="b">
        <f>ISNA(MATCH(AX66,AX$1:AX65,0))</f>
        <v>0</v>
      </c>
      <c r="AZ66" t="e">
        <f t="shared" ca="1" si="444"/>
        <v>#N/A</v>
      </c>
      <c r="BA66" t="e">
        <f t="shared" ca="1" si="445"/>
        <v>#N/A</v>
      </c>
      <c r="BB66" t="b">
        <f t="shared" ca="1" si="446"/>
        <v>0</v>
      </c>
      <c r="BC66" t="str">
        <f t="shared" ca="1" si="447"/>
        <v>ÿ</v>
      </c>
      <c r="BD66">
        <f t="shared" ca="1" si="448"/>
        <v>1048576</v>
      </c>
      <c r="BE66" t="e">
        <f t="shared" ca="1" si="449"/>
        <v>#N/A</v>
      </c>
      <c r="BF66" s="4" t="str">
        <f t="shared" ca="1" si="450"/>
        <v/>
      </c>
      <c r="BH66" s="6" t="str">
        <f>IF('Analyse Plan de Gamme'!$BF66=0,N_D,'Analyse Plan de Gamme'!$BF66)</f>
        <v xml:space="preserve"> ... </v>
      </c>
      <c r="BI66" t="b">
        <f>ISNA(MATCH(BH66,BH$1:BH65,0))</f>
        <v>0</v>
      </c>
      <c r="BJ66" t="e">
        <f t="shared" ca="1" si="451"/>
        <v>#N/A</v>
      </c>
      <c r="BK66" t="e">
        <f t="shared" ca="1" si="452"/>
        <v>#N/A</v>
      </c>
      <c r="BL66" t="b">
        <f t="shared" ca="1" si="453"/>
        <v>0</v>
      </c>
      <c r="BM66" t="str">
        <f t="shared" ca="1" si="454"/>
        <v>ÿ</v>
      </c>
      <c r="BN66">
        <f t="shared" ca="1" si="455"/>
        <v>1048576</v>
      </c>
      <c r="BO66" t="e">
        <f t="shared" ca="1" si="456"/>
        <v>#N/A</v>
      </c>
      <c r="BP66" s="4" t="str">
        <f t="shared" ca="1" si="457"/>
        <v/>
      </c>
      <c r="BR66" s="6" t="str">
        <f>IF('Analyse Plan de Gamme'!$BG66=0,N_D,'Analyse Plan de Gamme'!$BG66)</f>
        <v xml:space="preserve"> ... </v>
      </c>
      <c r="BS66" t="b">
        <f>ISNA(MATCH(BR66,BR$1:BR65,0))</f>
        <v>0</v>
      </c>
      <c r="BT66" t="e">
        <f t="shared" ca="1" si="458"/>
        <v>#N/A</v>
      </c>
      <c r="BU66" t="e">
        <f t="shared" ca="1" si="459"/>
        <v>#N/A</v>
      </c>
      <c r="BV66" t="b">
        <f t="shared" ca="1" si="460"/>
        <v>0</v>
      </c>
      <c r="BW66" t="str">
        <f t="shared" ca="1" si="461"/>
        <v>ÿ</v>
      </c>
      <c r="BX66">
        <f t="shared" ca="1" si="462"/>
        <v>1048576</v>
      </c>
      <c r="BY66" t="e">
        <f t="shared" ca="1" si="463"/>
        <v>#N/A</v>
      </c>
      <c r="BZ66" s="4" t="str">
        <f t="shared" ca="1" si="464"/>
        <v/>
      </c>
      <c r="CB66" s="6" t="str">
        <f>IF('Analyse Plan de Gamme'!$BH66=0,N_D,'Analyse Plan de Gamme'!$BH66)</f>
        <v xml:space="preserve"> ... </v>
      </c>
      <c r="CC66" t="b">
        <f>ISNA(MATCH(CB66,CB$1:CB65,0))</f>
        <v>0</v>
      </c>
      <c r="CD66" t="e">
        <f t="shared" ca="1" si="465"/>
        <v>#N/A</v>
      </c>
      <c r="CE66" t="e">
        <f t="shared" ca="1" si="466"/>
        <v>#N/A</v>
      </c>
      <c r="CF66" t="b">
        <f t="shared" ca="1" si="467"/>
        <v>0</v>
      </c>
      <c r="CG66" t="str">
        <f t="shared" ca="1" si="468"/>
        <v>ÿ</v>
      </c>
      <c r="CH66">
        <f t="shared" ca="1" si="469"/>
        <v>1048576</v>
      </c>
      <c r="CI66" t="e">
        <f t="shared" ca="1" si="470"/>
        <v>#N/A</v>
      </c>
      <c r="CJ66" s="4" t="str">
        <f t="shared" ca="1" si="471"/>
        <v/>
      </c>
      <c r="CL66" s="6" t="str">
        <f>IF('Analyse Plan de Gamme'!$BJ66=0,N_D,'Analyse Plan de Gamme'!$BJ66)</f>
        <v xml:space="preserve"> ... </v>
      </c>
      <c r="CM66" t="b">
        <f>ISNA(MATCH(CL66,CL$1:CL65,0))</f>
        <v>0</v>
      </c>
      <c r="CN66" t="e">
        <f t="shared" ca="1" si="472"/>
        <v>#N/A</v>
      </c>
      <c r="CO66" t="e">
        <f t="shared" ca="1" si="473"/>
        <v>#N/A</v>
      </c>
      <c r="CP66" t="b">
        <f t="shared" ca="1" si="474"/>
        <v>0</v>
      </c>
      <c r="CQ66" t="str">
        <f t="shared" ca="1" si="475"/>
        <v>ÿ</v>
      </c>
      <c r="CR66">
        <f t="shared" ca="1" si="476"/>
        <v>1048576</v>
      </c>
      <c r="CS66" t="e">
        <f t="shared" ca="1" si="477"/>
        <v>#N/A</v>
      </c>
      <c r="CT66" s="4" t="str">
        <f t="shared" ca="1" si="478"/>
        <v/>
      </c>
      <c r="CV66" s="6" t="str">
        <f>IF('Analyse Plan de Gamme'!$BK66=0,N_D,'Analyse Plan de Gamme'!$BK66)</f>
        <v xml:space="preserve"> ... </v>
      </c>
      <c r="CW66" t="b">
        <f>ISNA(MATCH(CV66,CV$1:CV65,0))</f>
        <v>0</v>
      </c>
      <c r="CX66" t="e">
        <f t="shared" ca="1" si="479"/>
        <v>#N/A</v>
      </c>
      <c r="CY66" t="e">
        <f t="shared" ca="1" si="480"/>
        <v>#N/A</v>
      </c>
      <c r="CZ66" t="b">
        <f t="shared" ca="1" si="481"/>
        <v>0</v>
      </c>
      <c r="DA66" t="str">
        <f t="shared" ca="1" si="482"/>
        <v>ÿ</v>
      </c>
      <c r="DB66">
        <f t="shared" ca="1" si="483"/>
        <v>1048576</v>
      </c>
      <c r="DC66" t="e">
        <f t="shared" ca="1" si="484"/>
        <v>#N/A</v>
      </c>
      <c r="DD66" s="4" t="str">
        <f t="shared" ca="1" si="485"/>
        <v/>
      </c>
      <c r="DF66" s="6" t="str">
        <f>IF('Analyse Plan de Gamme'!$BL66=0,N_D,'Analyse Plan de Gamme'!$BL66)</f>
        <v xml:space="preserve"> ... </v>
      </c>
      <c r="DG66" t="b">
        <f>ISNA(MATCH(DF66,DF$1:DF65,0))</f>
        <v>0</v>
      </c>
      <c r="DH66" t="e">
        <f t="shared" ca="1" si="486"/>
        <v>#N/A</v>
      </c>
      <c r="DI66" t="e">
        <f t="shared" ca="1" si="487"/>
        <v>#N/A</v>
      </c>
      <c r="DJ66" t="b">
        <f t="shared" ca="1" si="488"/>
        <v>0</v>
      </c>
      <c r="DK66" t="str">
        <f t="shared" ca="1" si="489"/>
        <v>ÿ</v>
      </c>
      <c r="DL66">
        <f t="shared" ca="1" si="490"/>
        <v>1048576</v>
      </c>
      <c r="DM66" t="e">
        <f t="shared" ca="1" si="491"/>
        <v>#N/A</v>
      </c>
      <c r="DN66" s="4" t="str">
        <f t="shared" ca="1" si="492"/>
        <v/>
      </c>
      <c r="DP66" s="43">
        <f>'Analyse Plan de Gamme'!$BM66</f>
        <v>0</v>
      </c>
      <c r="DQ66" t="b">
        <f>ISNA(MATCH(DP66,DP$1:DP65,0))</f>
        <v>0</v>
      </c>
      <c r="DR66" t="e">
        <f t="shared" ca="1" si="493"/>
        <v>#N/A</v>
      </c>
      <c r="DS66" t="e">
        <f t="shared" ca="1" si="494"/>
        <v>#N/A</v>
      </c>
      <c r="DT66" t="b">
        <f t="shared" ca="1" si="495"/>
        <v>0</v>
      </c>
      <c r="DU66" t="str">
        <f t="shared" ca="1" si="496"/>
        <v>ÿ</v>
      </c>
      <c r="DV66">
        <f t="shared" ca="1" si="497"/>
        <v>1048576</v>
      </c>
      <c r="DW66" t="e">
        <f t="shared" ca="1" si="498"/>
        <v>#N/A</v>
      </c>
      <c r="DX66" s="4" t="str">
        <f t="shared" ca="1" si="499"/>
        <v/>
      </c>
      <c r="DZ66" s="6" t="str">
        <f>IF('Analyse Plan de Gamme'!$BO66=0,N_D,'Analyse Plan de Gamme'!$BO66)</f>
        <v xml:space="preserve"> ... </v>
      </c>
      <c r="EA66" t="b">
        <f>ISNA(MATCH(DZ66,DZ$1:DZ65,0))</f>
        <v>0</v>
      </c>
      <c r="EB66" t="e">
        <f t="shared" ca="1" si="500"/>
        <v>#N/A</v>
      </c>
      <c r="EC66" t="e">
        <f t="shared" ca="1" si="501"/>
        <v>#N/A</v>
      </c>
      <c r="ED66" t="b">
        <f t="shared" ca="1" si="502"/>
        <v>0</v>
      </c>
      <c r="EE66" t="str">
        <f t="shared" ca="1" si="503"/>
        <v>ÿ</v>
      </c>
      <c r="EF66">
        <f t="shared" ca="1" si="504"/>
        <v>1048576</v>
      </c>
      <c r="EG66" t="e">
        <f t="shared" ca="1" si="505"/>
        <v>#N/A</v>
      </c>
      <c r="EH66" s="4" t="str">
        <f t="shared" ca="1" si="506"/>
        <v/>
      </c>
      <c r="EJ66" s="6" t="str">
        <f>IF('Analyse Plan de Gamme'!$BP66=0,N_D,'Analyse Plan de Gamme'!$BP66)</f>
        <v xml:space="preserve"> ... </v>
      </c>
      <c r="EK66" t="b">
        <f>ISNA(MATCH(EJ66,EJ$1:EJ65,0))</f>
        <v>0</v>
      </c>
      <c r="EL66" t="e">
        <f t="shared" ca="1" si="507"/>
        <v>#N/A</v>
      </c>
      <c r="EM66" t="e">
        <f t="shared" ca="1" si="508"/>
        <v>#N/A</v>
      </c>
      <c r="EN66" t="b">
        <f t="shared" ca="1" si="509"/>
        <v>0</v>
      </c>
      <c r="EO66" t="str">
        <f t="shared" ca="1" si="510"/>
        <v>ÿ</v>
      </c>
      <c r="EP66">
        <f t="shared" ca="1" si="511"/>
        <v>1048576</v>
      </c>
      <c r="EQ66" t="e">
        <f t="shared" ca="1" si="512"/>
        <v>#N/A</v>
      </c>
      <c r="ER66" s="4" t="str">
        <f t="shared" ca="1" si="513"/>
        <v/>
      </c>
      <c r="ET66" s="6" t="str">
        <f>IF('Analyse Plan de Gamme'!$BQ66=0,N_D,'Analyse Plan de Gamme'!$BQ66)</f>
        <v xml:space="preserve"> ... </v>
      </c>
      <c r="EU66" t="b">
        <f>ISNA(MATCH(ET66,ET$1:ET65,0))</f>
        <v>0</v>
      </c>
      <c r="EV66" t="e">
        <f t="shared" ca="1" si="514"/>
        <v>#N/A</v>
      </c>
      <c r="EW66" t="e">
        <f t="shared" ca="1" si="515"/>
        <v>#N/A</v>
      </c>
      <c r="EX66" t="b">
        <f t="shared" ca="1" si="516"/>
        <v>0</v>
      </c>
      <c r="EY66" t="str">
        <f t="shared" ca="1" si="517"/>
        <v>ÿ</v>
      </c>
      <c r="EZ66">
        <f t="shared" ca="1" si="518"/>
        <v>1048576</v>
      </c>
      <c r="FA66" t="e">
        <f t="shared" ca="1" si="519"/>
        <v>#N/A</v>
      </c>
      <c r="FB66" s="4" t="str">
        <f t="shared" ca="1" si="520"/>
        <v/>
      </c>
      <c r="FD66" s="6" t="str">
        <f>IF('Analyse Plan de Gamme'!$BR66=0,N_D,'Analyse Plan de Gamme'!$BR66)</f>
        <v xml:space="preserve"> ... </v>
      </c>
      <c r="FE66" t="b">
        <f>ISNA(MATCH(FD66,FD$1:FD65,0))</f>
        <v>0</v>
      </c>
      <c r="FF66" t="e">
        <f t="shared" ca="1" si="521"/>
        <v>#N/A</v>
      </c>
      <c r="FG66" t="e">
        <f t="shared" ca="1" si="522"/>
        <v>#N/A</v>
      </c>
      <c r="FH66" t="b">
        <f t="shared" ca="1" si="523"/>
        <v>0</v>
      </c>
      <c r="FI66" t="str">
        <f t="shared" ca="1" si="524"/>
        <v>ÿ</v>
      </c>
      <c r="FJ66">
        <f t="shared" ca="1" si="525"/>
        <v>1048576</v>
      </c>
      <c r="FK66" t="e">
        <f t="shared" ca="1" si="526"/>
        <v>#N/A</v>
      </c>
      <c r="FL66" s="4" t="str">
        <f t="shared" ca="1" si="527"/>
        <v/>
      </c>
      <c r="FN66" s="6" t="str">
        <f>IF('Analyse Plan de Gamme'!$BT66=0,N_D,'Analyse Plan de Gamme'!$BT66)</f>
        <v xml:space="preserve"> ... </v>
      </c>
      <c r="FO66" t="b">
        <f>ISNA(MATCH(FN66,FN$1:FN65,0))</f>
        <v>0</v>
      </c>
      <c r="FP66" t="e">
        <f t="shared" ca="1" si="528"/>
        <v>#N/A</v>
      </c>
      <c r="FQ66" t="e">
        <f t="shared" ca="1" si="529"/>
        <v>#N/A</v>
      </c>
      <c r="FR66" t="b">
        <f t="shared" ca="1" si="530"/>
        <v>0</v>
      </c>
      <c r="FS66" t="str">
        <f t="shared" ca="1" si="531"/>
        <v>ÿ</v>
      </c>
      <c r="FT66">
        <f t="shared" ca="1" si="532"/>
        <v>1048576</v>
      </c>
      <c r="FU66" t="e">
        <f t="shared" ca="1" si="533"/>
        <v>#N/A</v>
      </c>
      <c r="FV66" s="4" t="str">
        <f t="shared" ca="1" si="534"/>
        <v/>
      </c>
      <c r="FX66" s="6" t="str">
        <f>IF('Analyse Plan de Gamme'!$BU66=0,N_D,'Analyse Plan de Gamme'!$BU66)</f>
        <v xml:space="preserve"> ... </v>
      </c>
      <c r="FY66" t="b">
        <f>ISNA(MATCH(FX66,FX$1:FX65,0))</f>
        <v>0</v>
      </c>
      <c r="FZ66" t="e">
        <f t="shared" ca="1" si="535"/>
        <v>#N/A</v>
      </c>
      <c r="GA66" t="e">
        <f t="shared" ca="1" si="536"/>
        <v>#N/A</v>
      </c>
      <c r="GB66" t="b">
        <f t="shared" ca="1" si="537"/>
        <v>0</v>
      </c>
      <c r="GC66" t="str">
        <f t="shared" ca="1" si="538"/>
        <v>ÿ</v>
      </c>
      <c r="GD66">
        <f t="shared" ca="1" si="539"/>
        <v>1048576</v>
      </c>
      <c r="GE66" t="e">
        <f t="shared" ca="1" si="540"/>
        <v>#N/A</v>
      </c>
      <c r="GF66" s="4" t="str">
        <f t="shared" ca="1" si="541"/>
        <v/>
      </c>
      <c r="GH66" s="6" t="str">
        <f>IF('Analyse Plan de Gamme'!$BW66=0,N_D,'Analyse Plan de Gamme'!$BW66)</f>
        <v xml:space="preserve"> ... </v>
      </c>
      <c r="GI66" t="b">
        <f>ISNA(MATCH(GH66,GH$1:GH65,0))</f>
        <v>0</v>
      </c>
      <c r="GJ66" t="e">
        <f t="shared" ca="1" si="542"/>
        <v>#N/A</v>
      </c>
      <c r="GK66" t="e">
        <f t="shared" ca="1" si="543"/>
        <v>#N/A</v>
      </c>
      <c r="GL66" t="b">
        <f t="shared" ca="1" si="544"/>
        <v>0</v>
      </c>
      <c r="GM66" t="str">
        <f t="shared" ca="1" si="545"/>
        <v>ÿ</v>
      </c>
      <c r="GN66">
        <f t="shared" ca="1" si="546"/>
        <v>1048576</v>
      </c>
      <c r="GO66" t="e">
        <f t="shared" ca="1" si="547"/>
        <v>#N/A</v>
      </c>
      <c r="GP66" s="4" t="str">
        <f t="shared" ca="1" si="548"/>
        <v/>
      </c>
      <c r="GR66" s="6" t="str">
        <f>IF('Analyse Plan de Gamme'!$BX66=0,N_D,'Analyse Plan de Gamme'!$BX66)</f>
        <v xml:space="preserve"> ... </v>
      </c>
      <c r="GS66" t="b">
        <f>ISNA(MATCH(GR66,GR$1:GR65,0))</f>
        <v>0</v>
      </c>
      <c r="GT66" t="e">
        <f t="shared" ca="1" si="549"/>
        <v>#N/A</v>
      </c>
      <c r="GU66" t="e">
        <f t="shared" ca="1" si="550"/>
        <v>#N/A</v>
      </c>
      <c r="GV66" t="b">
        <f t="shared" ca="1" si="551"/>
        <v>0</v>
      </c>
      <c r="GW66" t="str">
        <f t="shared" ca="1" si="552"/>
        <v>ÿ</v>
      </c>
      <c r="GX66">
        <f t="shared" ca="1" si="553"/>
        <v>1048576</v>
      </c>
      <c r="GY66" t="e">
        <f t="shared" ca="1" si="554"/>
        <v>#N/A</v>
      </c>
      <c r="GZ66" s="4" t="str">
        <f t="shared" ca="1" si="555"/>
        <v/>
      </c>
      <c r="HG66" s="44">
        <f>'Analyse Plan de Gamme'!$K66</f>
        <v>0</v>
      </c>
      <c r="HH66" s="44">
        <f>'Analyse Plan de Gamme'!$L66</f>
        <v>0</v>
      </c>
      <c r="HI66" s="50">
        <f t="shared" si="395"/>
        <v>2.799999999999998</v>
      </c>
      <c r="HK66" t="b">
        <f>ABS('Analyse Plan de Gamme'!$C66)&gt;1</f>
        <v>0</v>
      </c>
      <c r="HL66" s="43">
        <f t="shared" ca="1" si="192"/>
        <v>6.6E-3</v>
      </c>
      <c r="HM66" t="b">
        <f ca="1">AND(ISNA(MATCH(HL66,HL$1:HL65,0)),HL66&gt;1,$HK66)</f>
        <v>0</v>
      </c>
      <c r="HN66" t="e">
        <f t="shared" ca="1" si="556"/>
        <v>#N/A</v>
      </c>
      <c r="HO66" t="e">
        <f t="shared" ca="1" si="557"/>
        <v>#N/A</v>
      </c>
      <c r="HP66" t="b">
        <f t="shared" ca="1" si="558"/>
        <v>0</v>
      </c>
      <c r="HQ66" t="str">
        <f t="shared" ca="1" si="559"/>
        <v>ÿ</v>
      </c>
      <c r="HR66">
        <f t="shared" ca="1" si="560"/>
        <v>1048576</v>
      </c>
      <c r="HS66" t="e">
        <f t="shared" ca="1" si="561"/>
        <v>#N/A</v>
      </c>
      <c r="HT66" s="4" t="str">
        <f t="shared" ca="1" si="562"/>
        <v/>
      </c>
      <c r="HU66">
        <f ca="1">SUM($HT$10:$HT66)</f>
        <v>3926000.0154999997</v>
      </c>
      <c r="HV66" s="45">
        <f t="shared" ca="1" si="196"/>
        <v>1</v>
      </c>
      <c r="HW66" t="b">
        <f t="shared" ca="1" si="396"/>
        <v>0</v>
      </c>
      <c r="HX66" t="b">
        <f t="shared" ca="1" si="197"/>
        <v>0</v>
      </c>
      <c r="ID66" s="60" t="b">
        <f>IF($HK66,'Analyse Plan de Gamme'!$K66)</f>
        <v>0</v>
      </c>
      <c r="IE66" t="b">
        <f>IF($HK66,'Analyse Plan de Gamme'!$L66)</f>
        <v>0</v>
      </c>
      <c r="IF66" s="52" t="b">
        <f t="shared" si="563"/>
        <v>0</v>
      </c>
      <c r="IG66" t="b">
        <f>ISNA(MATCH(IF66,IF$1:IF65,0))</f>
        <v>0</v>
      </c>
      <c r="IH66" t="e">
        <f t="shared" ca="1" si="564"/>
        <v>#N/A</v>
      </c>
      <c r="II66" t="e">
        <f t="shared" ca="1" si="565"/>
        <v>#N/A</v>
      </c>
      <c r="IJ66" t="b">
        <f t="shared" ca="1" si="566"/>
        <v>0</v>
      </c>
      <c r="IK66" t="str">
        <f t="shared" ca="1" si="567"/>
        <v>ÿ</v>
      </c>
      <c r="IL66">
        <f t="shared" ca="1" si="568"/>
        <v>0</v>
      </c>
      <c r="IM66">
        <f t="shared" ca="1" si="569"/>
        <v>0</v>
      </c>
      <c r="IN66" s="54">
        <f t="shared" ca="1" si="570"/>
        <v>6.6E-3</v>
      </c>
      <c r="IO66">
        <f t="shared" ca="1" si="571"/>
        <v>1048576</v>
      </c>
      <c r="IP66" t="e">
        <f t="shared" ca="1" si="572"/>
        <v>#N/A</v>
      </c>
      <c r="IQ66" t="str">
        <f t="shared" ca="1" si="573"/>
        <v/>
      </c>
      <c r="IR66" t="str">
        <f t="shared" ca="1" si="574"/>
        <v/>
      </c>
      <c r="IZ66" s="52" t="b">
        <f t="shared" si="575"/>
        <v>0</v>
      </c>
      <c r="JA66" t="b">
        <f>ISNA(MATCH(IZ66,IZ$1:IZ65,0))</f>
        <v>0</v>
      </c>
      <c r="JB66" t="e">
        <f t="shared" ca="1" si="576"/>
        <v>#N/A</v>
      </c>
      <c r="JC66" t="e">
        <f t="shared" ca="1" si="577"/>
        <v>#N/A</v>
      </c>
      <c r="JD66" t="b">
        <f t="shared" ca="1" si="578"/>
        <v>0</v>
      </c>
      <c r="JE66" t="str">
        <f t="shared" ca="1" si="579"/>
        <v>ÿ</v>
      </c>
      <c r="JF66">
        <f t="shared" ca="1" si="580"/>
        <v>0</v>
      </c>
      <c r="JG66">
        <f t="shared" ca="1" si="581"/>
        <v>0</v>
      </c>
      <c r="JH66" s="54">
        <f t="shared" ca="1" si="582"/>
        <v>6.6E-3</v>
      </c>
      <c r="JI66">
        <f t="shared" ca="1" si="583"/>
        <v>1048576</v>
      </c>
      <c r="JJ66" t="e">
        <f t="shared" ca="1" si="584"/>
        <v>#N/A</v>
      </c>
      <c r="JK66" t="str">
        <f t="shared" ca="1" si="585"/>
        <v/>
      </c>
      <c r="JL66" t="str">
        <f t="shared" ca="1" si="586"/>
        <v/>
      </c>
      <c r="JT66" s="52" t="b">
        <f t="shared" si="587"/>
        <v>0</v>
      </c>
      <c r="JU66" t="b">
        <f>ISNA(MATCH(JT66,JT$1:JT65,0))</f>
        <v>0</v>
      </c>
      <c r="JV66" t="e">
        <f t="shared" ca="1" si="588"/>
        <v>#N/A</v>
      </c>
      <c r="JW66" t="e">
        <f t="shared" ca="1" si="589"/>
        <v>#N/A</v>
      </c>
      <c r="JX66" t="b">
        <f t="shared" ca="1" si="590"/>
        <v>0</v>
      </c>
      <c r="JY66" t="str">
        <f t="shared" ca="1" si="591"/>
        <v>ÿ</v>
      </c>
      <c r="JZ66">
        <f t="shared" ca="1" si="592"/>
        <v>0</v>
      </c>
      <c r="KA66">
        <f t="shared" ca="1" si="593"/>
        <v>0</v>
      </c>
      <c r="KB66" s="54">
        <f t="shared" ca="1" si="594"/>
        <v>6.6E-3</v>
      </c>
      <c r="KC66">
        <f t="shared" ca="1" si="595"/>
        <v>1048576</v>
      </c>
      <c r="KD66" t="e">
        <f t="shared" ca="1" si="596"/>
        <v>#N/A</v>
      </c>
      <c r="KE66" t="str">
        <f t="shared" ca="1" si="597"/>
        <v/>
      </c>
      <c r="KF66" t="str">
        <f t="shared" ca="1" si="598"/>
        <v/>
      </c>
      <c r="KN66" s="52" t="b">
        <f t="shared" si="599"/>
        <v>0</v>
      </c>
      <c r="KO66" t="b">
        <f>ISNA(MATCH(KN66,KN$1:KN65,0))</f>
        <v>0</v>
      </c>
      <c r="KP66" t="e">
        <f t="shared" ca="1" si="600"/>
        <v>#N/A</v>
      </c>
      <c r="KQ66" t="e">
        <f t="shared" ca="1" si="601"/>
        <v>#N/A</v>
      </c>
      <c r="KR66" t="b">
        <f t="shared" ca="1" si="602"/>
        <v>0</v>
      </c>
      <c r="KS66" t="str">
        <f t="shared" ca="1" si="603"/>
        <v>ÿ</v>
      </c>
      <c r="KT66">
        <f t="shared" ca="1" si="604"/>
        <v>0</v>
      </c>
      <c r="KU66">
        <f t="shared" ca="1" si="605"/>
        <v>0</v>
      </c>
      <c r="KV66" s="54">
        <f t="shared" ca="1" si="606"/>
        <v>6.6E-3</v>
      </c>
      <c r="KW66">
        <f t="shared" ca="1" si="607"/>
        <v>1048576</v>
      </c>
      <c r="KX66" t="e">
        <f t="shared" ca="1" si="608"/>
        <v>#N/A</v>
      </c>
      <c r="KY66" t="str">
        <f t="shared" ca="1" si="609"/>
        <v/>
      </c>
      <c r="KZ66" t="str">
        <f t="shared" ca="1" si="610"/>
        <v/>
      </c>
      <c r="LH66" s="52" t="b">
        <f t="shared" si="219"/>
        <v>0</v>
      </c>
      <c r="LI66" t="b">
        <f>ISNA(MATCH(LH66,LH$1:LH65,0))</f>
        <v>0</v>
      </c>
      <c r="LJ66" t="e">
        <f t="shared" ca="1" si="220"/>
        <v>#N/A</v>
      </c>
      <c r="LK66" t="e">
        <f t="shared" ca="1" si="221"/>
        <v>#N/A</v>
      </c>
      <c r="LL66" t="b">
        <f t="shared" ca="1" si="222"/>
        <v>0</v>
      </c>
      <c r="LM66" t="str">
        <f t="shared" ca="1" si="223"/>
        <v>ÿ</v>
      </c>
      <c r="LN66">
        <f t="shared" ca="1" si="224"/>
        <v>0</v>
      </c>
      <c r="LO66">
        <f t="shared" ca="1" si="225"/>
        <v>0</v>
      </c>
      <c r="LP66" s="54">
        <f t="shared" ca="1" si="226"/>
        <v>6.6E-3</v>
      </c>
      <c r="LQ66">
        <f t="shared" ca="1" si="227"/>
        <v>1048576</v>
      </c>
      <c r="LR66" t="e">
        <f t="shared" ca="1" si="228"/>
        <v>#N/A</v>
      </c>
      <c r="LS66" t="str">
        <f t="shared" ca="1" si="611"/>
        <v/>
      </c>
      <c r="LT66" t="str">
        <f t="shared" ca="1" si="230"/>
        <v/>
      </c>
      <c r="MB66" s="52" t="b">
        <f t="shared" si="627"/>
        <v>0</v>
      </c>
      <c r="MC66" t="b">
        <f>ISNA(MATCH(MB66,MB$1:MB65,0))</f>
        <v>0</v>
      </c>
      <c r="MD66" t="e">
        <f t="shared" ca="1" si="231"/>
        <v>#N/A</v>
      </c>
      <c r="ME66" t="e">
        <f t="shared" ca="1" si="232"/>
        <v>#N/A</v>
      </c>
      <c r="MF66" t="b">
        <f t="shared" ca="1" si="233"/>
        <v>0</v>
      </c>
      <c r="MG66" t="str">
        <f t="shared" ca="1" si="234"/>
        <v>ÿ</v>
      </c>
      <c r="MH66">
        <f t="shared" ca="1" si="235"/>
        <v>0</v>
      </c>
      <c r="MI66">
        <f t="shared" ca="1" si="236"/>
        <v>0</v>
      </c>
      <c r="MJ66" s="54">
        <f t="shared" ca="1" si="237"/>
        <v>6.6E-3</v>
      </c>
      <c r="MK66">
        <f t="shared" ca="1" si="238"/>
        <v>1048576</v>
      </c>
      <c r="ML66" t="e">
        <f t="shared" ca="1" si="239"/>
        <v>#N/A</v>
      </c>
      <c r="MM66" t="str">
        <f t="shared" ca="1" si="612"/>
        <v/>
      </c>
      <c r="MN66" t="str">
        <f t="shared" ca="1" si="241"/>
        <v/>
      </c>
      <c r="MV66" s="52" t="b">
        <f t="shared" si="628"/>
        <v>0</v>
      </c>
      <c r="MW66" t="b">
        <f>ISNA(MATCH(MV66,MV$1:MV65,0))</f>
        <v>0</v>
      </c>
      <c r="MX66" t="e">
        <f t="shared" ca="1" si="242"/>
        <v>#N/A</v>
      </c>
      <c r="MY66" t="e">
        <f t="shared" ca="1" si="243"/>
        <v>#N/A</v>
      </c>
      <c r="MZ66" t="b">
        <f t="shared" ca="1" si="244"/>
        <v>0</v>
      </c>
      <c r="NA66" t="str">
        <f t="shared" ca="1" si="245"/>
        <v>ÿ</v>
      </c>
      <c r="NB66">
        <f t="shared" ca="1" si="246"/>
        <v>0</v>
      </c>
      <c r="NC66">
        <f t="shared" ca="1" si="247"/>
        <v>0</v>
      </c>
      <c r="ND66" s="54">
        <f t="shared" ca="1" si="248"/>
        <v>6.6E-3</v>
      </c>
      <c r="NE66">
        <f t="shared" ca="1" si="249"/>
        <v>1048576</v>
      </c>
      <c r="NF66" t="e">
        <f t="shared" ca="1" si="250"/>
        <v>#N/A</v>
      </c>
      <c r="NG66" t="str">
        <f t="shared" ca="1" si="613"/>
        <v/>
      </c>
      <c r="NH66" t="str">
        <f t="shared" ca="1" si="252"/>
        <v/>
      </c>
      <c r="NP66" s="52" t="b">
        <f t="shared" si="629"/>
        <v>0</v>
      </c>
      <c r="NQ66" t="b">
        <f>ISNA(MATCH(NP66,NP$1:NP65,0))</f>
        <v>0</v>
      </c>
      <c r="NR66" t="e">
        <f t="shared" ca="1" si="253"/>
        <v>#N/A</v>
      </c>
      <c r="NS66" t="e">
        <f t="shared" ca="1" si="254"/>
        <v>#N/A</v>
      </c>
      <c r="NT66" t="b">
        <f t="shared" ca="1" si="255"/>
        <v>0</v>
      </c>
      <c r="NU66" t="str">
        <f t="shared" ca="1" si="256"/>
        <v>ÿ</v>
      </c>
      <c r="NV66">
        <f t="shared" ca="1" si="257"/>
        <v>0</v>
      </c>
      <c r="NW66">
        <f t="shared" ca="1" si="258"/>
        <v>0</v>
      </c>
      <c r="NX66" s="54">
        <f t="shared" ca="1" si="259"/>
        <v>6.6E-3</v>
      </c>
      <c r="NY66">
        <f t="shared" ca="1" si="260"/>
        <v>1048576</v>
      </c>
      <c r="NZ66" t="e">
        <f t="shared" ca="1" si="261"/>
        <v>#N/A</v>
      </c>
      <c r="OA66" t="str">
        <f t="shared" ca="1" si="614"/>
        <v/>
      </c>
      <c r="OB66" t="str">
        <f t="shared" ca="1" si="263"/>
        <v/>
      </c>
      <c r="OJ66" s="52" t="b">
        <f t="shared" si="630"/>
        <v>0</v>
      </c>
      <c r="OK66" t="b">
        <f>ISNA(MATCH(OJ66,OJ$1:OJ65,0))</f>
        <v>0</v>
      </c>
      <c r="OL66" t="e">
        <f t="shared" ca="1" si="264"/>
        <v>#N/A</v>
      </c>
      <c r="OM66" t="e">
        <f t="shared" ca="1" si="265"/>
        <v>#N/A</v>
      </c>
      <c r="ON66" t="b">
        <f t="shared" ca="1" si="266"/>
        <v>0</v>
      </c>
      <c r="OO66" t="str">
        <f t="shared" ca="1" si="267"/>
        <v>ÿ</v>
      </c>
      <c r="OP66">
        <f t="shared" ca="1" si="268"/>
        <v>0</v>
      </c>
      <c r="OQ66">
        <f t="shared" ca="1" si="269"/>
        <v>0</v>
      </c>
      <c r="OR66" s="54">
        <f t="shared" ca="1" si="270"/>
        <v>6.6E-3</v>
      </c>
      <c r="OS66">
        <f t="shared" ca="1" si="271"/>
        <v>1048576</v>
      </c>
      <c r="OT66" t="e">
        <f t="shared" ca="1" si="272"/>
        <v>#N/A</v>
      </c>
      <c r="OU66" t="str">
        <f t="shared" ca="1" si="615"/>
        <v/>
      </c>
      <c r="OV66" t="str">
        <f t="shared" ca="1" si="274"/>
        <v/>
      </c>
      <c r="PD66" s="52" t="b">
        <f t="shared" si="631"/>
        <v>0</v>
      </c>
      <c r="PE66" t="b">
        <f>ISNA(MATCH(PD66,PD$1:PD65,0))</f>
        <v>0</v>
      </c>
      <c r="PF66" t="e">
        <f t="shared" ca="1" si="275"/>
        <v>#N/A</v>
      </c>
      <c r="PG66" t="e">
        <f t="shared" ca="1" si="276"/>
        <v>#N/A</v>
      </c>
      <c r="PH66" t="b">
        <f t="shared" ca="1" si="277"/>
        <v>0</v>
      </c>
      <c r="PI66" t="str">
        <f t="shared" ca="1" si="278"/>
        <v>ÿ</v>
      </c>
      <c r="PJ66">
        <f t="shared" ca="1" si="279"/>
        <v>0</v>
      </c>
      <c r="PK66">
        <f t="shared" ca="1" si="280"/>
        <v>0</v>
      </c>
      <c r="PL66" s="54">
        <f t="shared" ca="1" si="281"/>
        <v>6.6E-3</v>
      </c>
      <c r="PM66">
        <f t="shared" ca="1" si="282"/>
        <v>1048576</v>
      </c>
      <c r="PN66" t="e">
        <f t="shared" ca="1" si="283"/>
        <v>#N/A</v>
      </c>
      <c r="PO66" t="str">
        <f t="shared" ca="1" si="616"/>
        <v/>
      </c>
      <c r="PP66" t="str">
        <f t="shared" ca="1" si="285"/>
        <v/>
      </c>
      <c r="PX66" s="52" t="b">
        <f t="shared" si="632"/>
        <v>0</v>
      </c>
      <c r="PY66" t="b">
        <f>ISNA(MATCH(PX66,PX$1:PX65,0))</f>
        <v>0</v>
      </c>
      <c r="PZ66" t="e">
        <f t="shared" ca="1" si="286"/>
        <v>#N/A</v>
      </c>
      <c r="QA66" t="e">
        <f t="shared" ca="1" si="287"/>
        <v>#N/A</v>
      </c>
      <c r="QB66" t="b">
        <f t="shared" ca="1" si="288"/>
        <v>0</v>
      </c>
      <c r="QC66" t="str">
        <f t="shared" ca="1" si="289"/>
        <v>ÿ</v>
      </c>
      <c r="QD66">
        <f t="shared" ca="1" si="290"/>
        <v>0</v>
      </c>
      <c r="QE66">
        <f t="shared" ca="1" si="291"/>
        <v>0</v>
      </c>
      <c r="QF66" s="54">
        <f t="shared" ca="1" si="292"/>
        <v>6.6E-3</v>
      </c>
      <c r="QG66">
        <f t="shared" ca="1" si="293"/>
        <v>1048576</v>
      </c>
      <c r="QH66" t="e">
        <f t="shared" ca="1" si="294"/>
        <v>#N/A</v>
      </c>
      <c r="QI66" t="str">
        <f t="shared" ca="1" si="617"/>
        <v/>
      </c>
      <c r="QJ66" t="str">
        <f t="shared" ca="1" si="296"/>
        <v/>
      </c>
      <c r="QR66" s="52" t="b">
        <f t="shared" si="633"/>
        <v>0</v>
      </c>
      <c r="QS66" t="b">
        <f>ISNA(MATCH(QR66,QR$1:QR65,0))</f>
        <v>0</v>
      </c>
      <c r="QT66" t="e">
        <f t="shared" ca="1" si="297"/>
        <v>#N/A</v>
      </c>
      <c r="QU66" t="e">
        <f t="shared" ca="1" si="298"/>
        <v>#N/A</v>
      </c>
      <c r="QV66" t="b">
        <f t="shared" ca="1" si="299"/>
        <v>0</v>
      </c>
      <c r="QW66" t="str">
        <f t="shared" ca="1" si="300"/>
        <v>ÿ</v>
      </c>
      <c r="QX66">
        <f t="shared" ca="1" si="301"/>
        <v>0</v>
      </c>
      <c r="QY66">
        <f t="shared" ca="1" si="302"/>
        <v>0</v>
      </c>
      <c r="QZ66" s="54">
        <f t="shared" ca="1" si="303"/>
        <v>6.6E-3</v>
      </c>
      <c r="RA66">
        <f t="shared" ca="1" si="304"/>
        <v>1048576</v>
      </c>
      <c r="RB66" t="e">
        <f t="shared" ca="1" si="305"/>
        <v>#N/A</v>
      </c>
      <c r="RC66" t="str">
        <f t="shared" ca="1" si="618"/>
        <v/>
      </c>
      <c r="RD66" t="str">
        <f t="shared" ca="1" si="307"/>
        <v/>
      </c>
      <c r="RL66" s="52" t="b">
        <f t="shared" si="634"/>
        <v>0</v>
      </c>
      <c r="RM66" t="b">
        <f>ISNA(MATCH(RL66,RL$1:RL65,0))</f>
        <v>0</v>
      </c>
      <c r="RN66" t="e">
        <f t="shared" ca="1" si="308"/>
        <v>#N/A</v>
      </c>
      <c r="RO66" t="e">
        <f t="shared" ca="1" si="309"/>
        <v>#N/A</v>
      </c>
      <c r="RP66" t="b">
        <f t="shared" ca="1" si="310"/>
        <v>0</v>
      </c>
      <c r="RQ66" t="str">
        <f t="shared" ca="1" si="311"/>
        <v>ÿ</v>
      </c>
      <c r="RR66">
        <f t="shared" ca="1" si="312"/>
        <v>0</v>
      </c>
      <c r="RS66">
        <f t="shared" ca="1" si="313"/>
        <v>0</v>
      </c>
      <c r="RT66" s="54">
        <f t="shared" ca="1" si="314"/>
        <v>6.6E-3</v>
      </c>
      <c r="RU66">
        <f t="shared" ca="1" si="315"/>
        <v>1048576</v>
      </c>
      <c r="RV66" t="e">
        <f t="shared" ca="1" si="316"/>
        <v>#N/A</v>
      </c>
      <c r="RW66" t="str">
        <f t="shared" ca="1" si="619"/>
        <v/>
      </c>
      <c r="RX66" t="str">
        <f t="shared" ca="1" si="318"/>
        <v/>
      </c>
      <c r="SF66" s="52" t="b">
        <f t="shared" si="635"/>
        <v>0</v>
      </c>
      <c r="SG66" t="b">
        <f>ISNA(MATCH(SF66,SF$1:SF65,0))</f>
        <v>0</v>
      </c>
      <c r="SH66" t="e">
        <f t="shared" ca="1" si="319"/>
        <v>#N/A</v>
      </c>
      <c r="SI66" t="e">
        <f t="shared" ca="1" si="320"/>
        <v>#N/A</v>
      </c>
      <c r="SJ66" t="b">
        <f t="shared" ca="1" si="321"/>
        <v>0</v>
      </c>
      <c r="SK66" t="str">
        <f t="shared" ca="1" si="322"/>
        <v>ÿ</v>
      </c>
      <c r="SL66">
        <f t="shared" ca="1" si="323"/>
        <v>0</v>
      </c>
      <c r="SM66">
        <f t="shared" ca="1" si="324"/>
        <v>0</v>
      </c>
      <c r="SN66" s="54">
        <f t="shared" ca="1" si="325"/>
        <v>6.6E-3</v>
      </c>
      <c r="SO66">
        <f t="shared" ca="1" si="326"/>
        <v>1048576</v>
      </c>
      <c r="SP66" t="e">
        <f t="shared" ca="1" si="327"/>
        <v>#N/A</v>
      </c>
      <c r="SQ66" t="str">
        <f t="shared" ca="1" si="620"/>
        <v/>
      </c>
      <c r="SR66" t="str">
        <f t="shared" ca="1" si="329"/>
        <v/>
      </c>
      <c r="SZ66" s="52" t="b">
        <f t="shared" si="636"/>
        <v>0</v>
      </c>
      <c r="TA66" t="b">
        <f>ISNA(MATCH(SZ66,SZ$1:SZ65,0))</f>
        <v>0</v>
      </c>
      <c r="TB66" t="e">
        <f t="shared" ca="1" si="330"/>
        <v>#N/A</v>
      </c>
      <c r="TC66" t="e">
        <f t="shared" ca="1" si="331"/>
        <v>#N/A</v>
      </c>
      <c r="TD66" t="b">
        <f t="shared" ca="1" si="332"/>
        <v>0</v>
      </c>
      <c r="TE66" t="str">
        <f t="shared" ca="1" si="333"/>
        <v>ÿ</v>
      </c>
      <c r="TF66">
        <f t="shared" ca="1" si="334"/>
        <v>0</v>
      </c>
      <c r="TG66">
        <f t="shared" ca="1" si="335"/>
        <v>0</v>
      </c>
      <c r="TH66" s="54">
        <f t="shared" ca="1" si="336"/>
        <v>6.6E-3</v>
      </c>
      <c r="TI66">
        <f t="shared" ca="1" si="337"/>
        <v>1048576</v>
      </c>
      <c r="TJ66" t="e">
        <f t="shared" ca="1" si="338"/>
        <v>#N/A</v>
      </c>
      <c r="TK66" t="str">
        <f t="shared" ca="1" si="621"/>
        <v/>
      </c>
      <c r="TL66" t="str">
        <f t="shared" ca="1" si="340"/>
        <v/>
      </c>
      <c r="TT66" s="52" t="b">
        <f t="shared" si="637"/>
        <v>0</v>
      </c>
      <c r="TU66" t="b">
        <f>ISNA(MATCH(TT66,TT$1:TT65,0))</f>
        <v>0</v>
      </c>
      <c r="TV66" t="e">
        <f t="shared" ca="1" si="341"/>
        <v>#N/A</v>
      </c>
      <c r="TW66" t="e">
        <f t="shared" ca="1" si="342"/>
        <v>#N/A</v>
      </c>
      <c r="TX66" t="b">
        <f t="shared" ca="1" si="343"/>
        <v>0</v>
      </c>
      <c r="TY66" t="str">
        <f t="shared" ca="1" si="344"/>
        <v>ÿ</v>
      </c>
      <c r="TZ66">
        <f t="shared" ca="1" si="345"/>
        <v>0</v>
      </c>
      <c r="UA66">
        <f t="shared" ca="1" si="346"/>
        <v>0</v>
      </c>
      <c r="UB66" s="54">
        <f t="shared" ca="1" si="347"/>
        <v>6.6E-3</v>
      </c>
      <c r="UC66">
        <f t="shared" ca="1" si="348"/>
        <v>1048576</v>
      </c>
      <c r="UD66" t="e">
        <f t="shared" ca="1" si="349"/>
        <v>#N/A</v>
      </c>
      <c r="UE66" t="str">
        <f t="shared" ca="1" si="622"/>
        <v/>
      </c>
      <c r="UF66" t="str">
        <f t="shared" ca="1" si="351"/>
        <v/>
      </c>
      <c r="UN66" s="52" t="b">
        <f t="shared" si="638"/>
        <v>0</v>
      </c>
      <c r="UO66" t="b">
        <f>ISNA(MATCH(UN66,UN$1:UN65,0))</f>
        <v>0</v>
      </c>
      <c r="UP66" t="e">
        <f t="shared" ca="1" si="352"/>
        <v>#N/A</v>
      </c>
      <c r="UQ66" t="e">
        <f t="shared" ca="1" si="353"/>
        <v>#N/A</v>
      </c>
      <c r="UR66" t="b">
        <f t="shared" ca="1" si="354"/>
        <v>0</v>
      </c>
      <c r="US66" t="str">
        <f t="shared" ca="1" si="355"/>
        <v>ÿ</v>
      </c>
      <c r="UT66">
        <f t="shared" ca="1" si="356"/>
        <v>0</v>
      </c>
      <c r="UU66">
        <f t="shared" ca="1" si="357"/>
        <v>0</v>
      </c>
      <c r="UV66" s="54">
        <f t="shared" ca="1" si="358"/>
        <v>6.6E-3</v>
      </c>
      <c r="UW66">
        <f t="shared" ca="1" si="359"/>
        <v>1048576</v>
      </c>
      <c r="UX66" t="e">
        <f t="shared" ca="1" si="360"/>
        <v>#N/A</v>
      </c>
      <c r="UY66" t="str">
        <f t="shared" ca="1" si="623"/>
        <v/>
      </c>
      <c r="UZ66" t="str">
        <f t="shared" ca="1" si="362"/>
        <v/>
      </c>
      <c r="VH66" s="52" t="b">
        <f t="shared" si="639"/>
        <v>0</v>
      </c>
      <c r="VI66" t="b">
        <f>ISNA(MATCH(VH66,VH$1:VH65,0))</f>
        <v>0</v>
      </c>
      <c r="VJ66" t="e">
        <f t="shared" ca="1" si="363"/>
        <v>#N/A</v>
      </c>
      <c r="VK66" t="e">
        <f t="shared" ca="1" si="364"/>
        <v>#N/A</v>
      </c>
      <c r="VL66" t="b">
        <f t="shared" ca="1" si="365"/>
        <v>0</v>
      </c>
      <c r="VM66" t="str">
        <f t="shared" ca="1" si="366"/>
        <v>ÿ</v>
      </c>
      <c r="VN66">
        <f t="shared" ca="1" si="367"/>
        <v>0</v>
      </c>
      <c r="VO66">
        <f t="shared" ca="1" si="368"/>
        <v>0</v>
      </c>
      <c r="VP66" s="54">
        <f t="shared" ca="1" si="369"/>
        <v>6.6E-3</v>
      </c>
      <c r="VQ66">
        <f t="shared" ca="1" si="370"/>
        <v>1048576</v>
      </c>
      <c r="VR66" t="e">
        <f t="shared" ca="1" si="371"/>
        <v>#N/A</v>
      </c>
      <c r="VS66" t="str">
        <f t="shared" ca="1" si="624"/>
        <v/>
      </c>
      <c r="VT66" t="str">
        <f t="shared" ca="1" si="373"/>
        <v/>
      </c>
      <c r="WB66" s="52" t="b">
        <f t="shared" si="640"/>
        <v>0</v>
      </c>
      <c r="WC66" t="b">
        <f>ISNA(MATCH(WB66,WB$1:WB65,0))</f>
        <v>0</v>
      </c>
      <c r="WD66" t="e">
        <f t="shared" ca="1" si="374"/>
        <v>#N/A</v>
      </c>
      <c r="WE66" t="e">
        <f t="shared" ca="1" si="375"/>
        <v>#N/A</v>
      </c>
      <c r="WF66" t="b">
        <f t="shared" ca="1" si="376"/>
        <v>0</v>
      </c>
      <c r="WG66" t="str">
        <f t="shared" ca="1" si="377"/>
        <v>ÿ</v>
      </c>
      <c r="WH66">
        <f t="shared" ca="1" si="378"/>
        <v>0</v>
      </c>
      <c r="WI66">
        <f t="shared" ca="1" si="379"/>
        <v>0</v>
      </c>
      <c r="WJ66" s="54">
        <f t="shared" ca="1" si="380"/>
        <v>6.6E-3</v>
      </c>
      <c r="WK66">
        <f t="shared" ca="1" si="381"/>
        <v>1048576</v>
      </c>
      <c r="WL66" t="e">
        <f t="shared" ca="1" si="382"/>
        <v>#N/A</v>
      </c>
      <c r="WM66" t="str">
        <f t="shared" ca="1" si="625"/>
        <v/>
      </c>
      <c r="WN66" t="str">
        <f t="shared" ca="1" si="384"/>
        <v/>
      </c>
      <c r="WV66" s="52" t="b">
        <f t="shared" si="641"/>
        <v>0</v>
      </c>
      <c r="WW66" t="b">
        <f>ISNA(MATCH(WV66,WV$1:WV65,0))</f>
        <v>0</v>
      </c>
      <c r="WX66" t="e">
        <f t="shared" ca="1" si="385"/>
        <v>#N/A</v>
      </c>
      <c r="WY66" t="e">
        <f t="shared" ca="1" si="386"/>
        <v>#N/A</v>
      </c>
      <c r="WZ66" t="b">
        <f t="shared" ca="1" si="387"/>
        <v>0</v>
      </c>
      <c r="XA66" t="str">
        <f t="shared" ca="1" si="388"/>
        <v>ÿ</v>
      </c>
      <c r="XB66">
        <f t="shared" ca="1" si="389"/>
        <v>0</v>
      </c>
      <c r="XC66">
        <f t="shared" ca="1" si="390"/>
        <v>0</v>
      </c>
      <c r="XD66" s="54">
        <f t="shared" ca="1" si="391"/>
        <v>6.6E-3</v>
      </c>
      <c r="XE66">
        <f t="shared" ca="1" si="392"/>
        <v>1048576</v>
      </c>
      <c r="XF66" t="e">
        <f t="shared" ca="1" si="393"/>
        <v>#N/A</v>
      </c>
      <c r="XG66" t="str">
        <f t="shared" ca="1" si="626"/>
        <v/>
      </c>
      <c r="XH66" t="str">
        <f t="shared" ca="1" si="169"/>
        <v/>
      </c>
    </row>
    <row r="67" spans="1:632" x14ac:dyDescent="0.3">
      <c r="A67">
        <f t="shared" ca="1" si="170"/>
        <v>57</v>
      </c>
      <c r="J67" s="6" t="str">
        <f>IF('Analyse Plan de Gamme'!$N67=0,N_D,'Analyse Plan de Gamme'!$N67)</f>
        <v xml:space="preserve"> ... </v>
      </c>
      <c r="K67" t="b">
        <f>ISNA(MATCH(J67,J$1:J66,0))</f>
        <v>0</v>
      </c>
      <c r="L67" t="e">
        <f t="shared" ca="1" si="416"/>
        <v>#N/A</v>
      </c>
      <c r="M67" t="e">
        <f t="shared" ca="1" si="417"/>
        <v>#N/A</v>
      </c>
      <c r="N67" t="b">
        <f t="shared" ca="1" si="418"/>
        <v>0</v>
      </c>
      <c r="O67" t="str">
        <f t="shared" ca="1" si="419"/>
        <v>ÿ</v>
      </c>
      <c r="P67">
        <f t="shared" ca="1" si="420"/>
        <v>1048576</v>
      </c>
      <c r="Q67" t="e">
        <f t="shared" ca="1" si="421"/>
        <v>#N/A</v>
      </c>
      <c r="R67" s="4" t="str">
        <f t="shared" ca="1" si="422"/>
        <v/>
      </c>
      <c r="T67" s="6" t="str">
        <f>IF('Analyse Plan de Gamme'!$P67=0,N_D,'Analyse Plan de Gamme'!$P67)</f>
        <v xml:space="preserve"> ... </v>
      </c>
      <c r="U67" t="b">
        <f>ISNA(MATCH(T67,T$1:T66,0))</f>
        <v>0</v>
      </c>
      <c r="V67" t="e">
        <f t="shared" ca="1" si="423"/>
        <v>#N/A</v>
      </c>
      <c r="W67" t="e">
        <f t="shared" ca="1" si="424"/>
        <v>#N/A</v>
      </c>
      <c r="X67" t="b">
        <f t="shared" ca="1" si="425"/>
        <v>0</v>
      </c>
      <c r="Y67" t="str">
        <f t="shared" ca="1" si="426"/>
        <v>ÿ</v>
      </c>
      <c r="Z67">
        <f t="shared" ca="1" si="427"/>
        <v>1048576</v>
      </c>
      <c r="AA67" t="e">
        <f t="shared" ca="1" si="428"/>
        <v>#N/A</v>
      </c>
      <c r="AB67" s="4" t="str">
        <f t="shared" ca="1" si="429"/>
        <v/>
      </c>
      <c r="AD67" s="6" t="str">
        <f>IF('Analyse Plan de Gamme'!$W67=0,N_D,'Analyse Plan de Gamme'!$W67)</f>
        <v xml:space="preserve"> ... </v>
      </c>
      <c r="AE67" t="b">
        <f>ISNA(MATCH(AD67,AD$1:AD66,0))</f>
        <v>0</v>
      </c>
      <c r="AF67" t="e">
        <f t="shared" ca="1" si="430"/>
        <v>#N/A</v>
      </c>
      <c r="AG67" t="e">
        <f t="shared" ca="1" si="431"/>
        <v>#N/A</v>
      </c>
      <c r="AH67" t="b">
        <f t="shared" ca="1" si="432"/>
        <v>0</v>
      </c>
      <c r="AI67" t="str">
        <f t="shared" ca="1" si="433"/>
        <v>ÿ</v>
      </c>
      <c r="AJ67">
        <f t="shared" ca="1" si="434"/>
        <v>1048576</v>
      </c>
      <c r="AK67" t="e">
        <f t="shared" ca="1" si="435"/>
        <v>#N/A</v>
      </c>
      <c r="AL67" s="4" t="str">
        <f t="shared" ca="1" si="436"/>
        <v/>
      </c>
      <c r="AN67" s="6" t="str">
        <f>IF('Analyse Plan de Gamme'!$AH67=0,N_D,'Analyse Plan de Gamme'!$AH67)</f>
        <v xml:space="preserve"> ... </v>
      </c>
      <c r="AO67" t="b">
        <f>ISNA(MATCH(AN67,AN$1:AN66,0))</f>
        <v>0</v>
      </c>
      <c r="AP67" t="e">
        <f t="shared" ca="1" si="437"/>
        <v>#N/A</v>
      </c>
      <c r="AQ67" t="e">
        <f t="shared" ca="1" si="438"/>
        <v>#N/A</v>
      </c>
      <c r="AR67" t="b">
        <f t="shared" ca="1" si="439"/>
        <v>0</v>
      </c>
      <c r="AS67" t="str">
        <f t="shared" ca="1" si="440"/>
        <v>ÿ</v>
      </c>
      <c r="AT67">
        <f t="shared" ca="1" si="441"/>
        <v>1048576</v>
      </c>
      <c r="AU67" t="e">
        <f t="shared" ca="1" si="442"/>
        <v>#N/A</v>
      </c>
      <c r="AV67" s="4" t="str">
        <f t="shared" ca="1" si="443"/>
        <v/>
      </c>
      <c r="AX67" s="6" t="str">
        <f>IF('Analyse Plan de Gamme'!$AT67=0,N_D,'Analyse Plan de Gamme'!$AT67)</f>
        <v xml:space="preserve"> ... </v>
      </c>
      <c r="AY67" t="b">
        <f>ISNA(MATCH(AX67,AX$1:AX66,0))</f>
        <v>0</v>
      </c>
      <c r="AZ67" t="e">
        <f t="shared" ca="1" si="444"/>
        <v>#N/A</v>
      </c>
      <c r="BA67" t="e">
        <f t="shared" ca="1" si="445"/>
        <v>#N/A</v>
      </c>
      <c r="BB67" t="b">
        <f t="shared" ca="1" si="446"/>
        <v>0</v>
      </c>
      <c r="BC67" t="str">
        <f t="shared" ca="1" si="447"/>
        <v>ÿ</v>
      </c>
      <c r="BD67">
        <f t="shared" ca="1" si="448"/>
        <v>1048576</v>
      </c>
      <c r="BE67" t="e">
        <f t="shared" ca="1" si="449"/>
        <v>#N/A</v>
      </c>
      <c r="BF67" s="4" t="str">
        <f t="shared" ca="1" si="450"/>
        <v/>
      </c>
      <c r="BH67" s="6" t="str">
        <f>IF('Analyse Plan de Gamme'!$BF67=0,N_D,'Analyse Plan de Gamme'!$BF67)</f>
        <v xml:space="preserve"> ... </v>
      </c>
      <c r="BI67" t="b">
        <f>ISNA(MATCH(BH67,BH$1:BH66,0))</f>
        <v>0</v>
      </c>
      <c r="BJ67" t="e">
        <f t="shared" ca="1" si="451"/>
        <v>#N/A</v>
      </c>
      <c r="BK67" t="e">
        <f t="shared" ca="1" si="452"/>
        <v>#N/A</v>
      </c>
      <c r="BL67" t="b">
        <f t="shared" ca="1" si="453"/>
        <v>0</v>
      </c>
      <c r="BM67" t="str">
        <f t="shared" ca="1" si="454"/>
        <v>ÿ</v>
      </c>
      <c r="BN67">
        <f t="shared" ca="1" si="455"/>
        <v>1048576</v>
      </c>
      <c r="BO67" t="e">
        <f t="shared" ca="1" si="456"/>
        <v>#N/A</v>
      </c>
      <c r="BP67" s="4" t="str">
        <f t="shared" ca="1" si="457"/>
        <v/>
      </c>
      <c r="BR67" s="6" t="str">
        <f>IF('Analyse Plan de Gamme'!$BG67=0,N_D,'Analyse Plan de Gamme'!$BG67)</f>
        <v xml:space="preserve"> ... </v>
      </c>
      <c r="BS67" t="b">
        <f>ISNA(MATCH(BR67,BR$1:BR66,0))</f>
        <v>0</v>
      </c>
      <c r="BT67" t="e">
        <f t="shared" ca="1" si="458"/>
        <v>#N/A</v>
      </c>
      <c r="BU67" t="e">
        <f t="shared" ca="1" si="459"/>
        <v>#N/A</v>
      </c>
      <c r="BV67" t="b">
        <f t="shared" ca="1" si="460"/>
        <v>0</v>
      </c>
      <c r="BW67" t="str">
        <f t="shared" ca="1" si="461"/>
        <v>ÿ</v>
      </c>
      <c r="BX67">
        <f t="shared" ca="1" si="462"/>
        <v>1048576</v>
      </c>
      <c r="BY67" t="e">
        <f t="shared" ca="1" si="463"/>
        <v>#N/A</v>
      </c>
      <c r="BZ67" s="4" t="str">
        <f t="shared" ca="1" si="464"/>
        <v/>
      </c>
      <c r="CB67" s="6" t="str">
        <f>IF('Analyse Plan de Gamme'!$BH67=0,N_D,'Analyse Plan de Gamme'!$BH67)</f>
        <v xml:space="preserve"> ... </v>
      </c>
      <c r="CC67" t="b">
        <f>ISNA(MATCH(CB67,CB$1:CB66,0))</f>
        <v>0</v>
      </c>
      <c r="CD67" t="e">
        <f t="shared" ca="1" si="465"/>
        <v>#N/A</v>
      </c>
      <c r="CE67" t="e">
        <f t="shared" ca="1" si="466"/>
        <v>#N/A</v>
      </c>
      <c r="CF67" t="b">
        <f t="shared" ca="1" si="467"/>
        <v>0</v>
      </c>
      <c r="CG67" t="str">
        <f t="shared" ca="1" si="468"/>
        <v>ÿ</v>
      </c>
      <c r="CH67">
        <f t="shared" ca="1" si="469"/>
        <v>1048576</v>
      </c>
      <c r="CI67" t="e">
        <f t="shared" ca="1" si="470"/>
        <v>#N/A</v>
      </c>
      <c r="CJ67" s="4" t="str">
        <f t="shared" ca="1" si="471"/>
        <v/>
      </c>
      <c r="CL67" s="6" t="str">
        <f>IF('Analyse Plan de Gamme'!$BJ67=0,N_D,'Analyse Plan de Gamme'!$BJ67)</f>
        <v xml:space="preserve"> ... </v>
      </c>
      <c r="CM67" t="b">
        <f>ISNA(MATCH(CL67,CL$1:CL66,0))</f>
        <v>0</v>
      </c>
      <c r="CN67" t="e">
        <f t="shared" ca="1" si="472"/>
        <v>#N/A</v>
      </c>
      <c r="CO67" t="e">
        <f t="shared" ca="1" si="473"/>
        <v>#N/A</v>
      </c>
      <c r="CP67" t="b">
        <f t="shared" ca="1" si="474"/>
        <v>0</v>
      </c>
      <c r="CQ67" t="str">
        <f t="shared" ca="1" si="475"/>
        <v>ÿ</v>
      </c>
      <c r="CR67">
        <f t="shared" ca="1" si="476"/>
        <v>1048576</v>
      </c>
      <c r="CS67" t="e">
        <f t="shared" ca="1" si="477"/>
        <v>#N/A</v>
      </c>
      <c r="CT67" s="4" t="str">
        <f t="shared" ca="1" si="478"/>
        <v/>
      </c>
      <c r="CV67" s="6" t="str">
        <f>IF('Analyse Plan de Gamme'!$BK67=0,N_D,'Analyse Plan de Gamme'!$BK67)</f>
        <v xml:space="preserve"> ... </v>
      </c>
      <c r="CW67" t="b">
        <f>ISNA(MATCH(CV67,CV$1:CV66,0))</f>
        <v>0</v>
      </c>
      <c r="CX67" t="e">
        <f t="shared" ca="1" si="479"/>
        <v>#N/A</v>
      </c>
      <c r="CY67" t="e">
        <f t="shared" ca="1" si="480"/>
        <v>#N/A</v>
      </c>
      <c r="CZ67" t="b">
        <f t="shared" ca="1" si="481"/>
        <v>0</v>
      </c>
      <c r="DA67" t="str">
        <f t="shared" ca="1" si="482"/>
        <v>ÿ</v>
      </c>
      <c r="DB67">
        <f t="shared" ca="1" si="483"/>
        <v>1048576</v>
      </c>
      <c r="DC67" t="e">
        <f t="shared" ca="1" si="484"/>
        <v>#N/A</v>
      </c>
      <c r="DD67" s="4" t="str">
        <f t="shared" ca="1" si="485"/>
        <v/>
      </c>
      <c r="DF67" s="6" t="str">
        <f>IF('Analyse Plan de Gamme'!$BL67=0,N_D,'Analyse Plan de Gamme'!$BL67)</f>
        <v xml:space="preserve"> ... </v>
      </c>
      <c r="DG67" t="b">
        <f>ISNA(MATCH(DF67,DF$1:DF66,0))</f>
        <v>0</v>
      </c>
      <c r="DH67" t="e">
        <f t="shared" ca="1" si="486"/>
        <v>#N/A</v>
      </c>
      <c r="DI67" t="e">
        <f t="shared" ca="1" si="487"/>
        <v>#N/A</v>
      </c>
      <c r="DJ67" t="b">
        <f t="shared" ca="1" si="488"/>
        <v>0</v>
      </c>
      <c r="DK67" t="str">
        <f t="shared" ca="1" si="489"/>
        <v>ÿ</v>
      </c>
      <c r="DL67">
        <f t="shared" ca="1" si="490"/>
        <v>1048576</v>
      </c>
      <c r="DM67" t="e">
        <f t="shared" ca="1" si="491"/>
        <v>#N/A</v>
      </c>
      <c r="DN67" s="4" t="str">
        <f t="shared" ca="1" si="492"/>
        <v/>
      </c>
      <c r="DP67" s="43">
        <f>'Analyse Plan de Gamme'!$BM67</f>
        <v>0</v>
      </c>
      <c r="DQ67" t="b">
        <f>ISNA(MATCH(DP67,DP$1:DP66,0))</f>
        <v>0</v>
      </c>
      <c r="DR67" t="e">
        <f t="shared" ca="1" si="493"/>
        <v>#N/A</v>
      </c>
      <c r="DS67" t="e">
        <f t="shared" ca="1" si="494"/>
        <v>#N/A</v>
      </c>
      <c r="DT67" t="b">
        <f t="shared" ca="1" si="495"/>
        <v>0</v>
      </c>
      <c r="DU67" t="str">
        <f t="shared" ca="1" si="496"/>
        <v>ÿ</v>
      </c>
      <c r="DV67">
        <f t="shared" ca="1" si="497"/>
        <v>1048576</v>
      </c>
      <c r="DW67" t="e">
        <f t="shared" ca="1" si="498"/>
        <v>#N/A</v>
      </c>
      <c r="DX67" s="4" t="str">
        <f t="shared" ca="1" si="499"/>
        <v/>
      </c>
      <c r="DZ67" s="6" t="str">
        <f>IF('Analyse Plan de Gamme'!$BO67=0,N_D,'Analyse Plan de Gamme'!$BO67)</f>
        <v xml:space="preserve"> ... </v>
      </c>
      <c r="EA67" t="b">
        <f>ISNA(MATCH(DZ67,DZ$1:DZ66,0))</f>
        <v>0</v>
      </c>
      <c r="EB67" t="e">
        <f t="shared" ca="1" si="500"/>
        <v>#N/A</v>
      </c>
      <c r="EC67" t="e">
        <f t="shared" ca="1" si="501"/>
        <v>#N/A</v>
      </c>
      <c r="ED67" t="b">
        <f t="shared" ca="1" si="502"/>
        <v>0</v>
      </c>
      <c r="EE67" t="str">
        <f t="shared" ca="1" si="503"/>
        <v>ÿ</v>
      </c>
      <c r="EF67">
        <f t="shared" ca="1" si="504"/>
        <v>1048576</v>
      </c>
      <c r="EG67" t="e">
        <f t="shared" ca="1" si="505"/>
        <v>#N/A</v>
      </c>
      <c r="EH67" s="4" t="str">
        <f t="shared" ca="1" si="506"/>
        <v/>
      </c>
      <c r="EJ67" s="6" t="str">
        <f>IF('Analyse Plan de Gamme'!$BP67=0,N_D,'Analyse Plan de Gamme'!$BP67)</f>
        <v xml:space="preserve"> ... </v>
      </c>
      <c r="EK67" t="b">
        <f>ISNA(MATCH(EJ67,EJ$1:EJ66,0))</f>
        <v>0</v>
      </c>
      <c r="EL67" t="e">
        <f t="shared" ca="1" si="507"/>
        <v>#N/A</v>
      </c>
      <c r="EM67" t="e">
        <f t="shared" ca="1" si="508"/>
        <v>#N/A</v>
      </c>
      <c r="EN67" t="b">
        <f t="shared" ca="1" si="509"/>
        <v>0</v>
      </c>
      <c r="EO67" t="str">
        <f t="shared" ca="1" si="510"/>
        <v>ÿ</v>
      </c>
      <c r="EP67">
        <f t="shared" ca="1" si="511"/>
        <v>1048576</v>
      </c>
      <c r="EQ67" t="e">
        <f t="shared" ca="1" si="512"/>
        <v>#N/A</v>
      </c>
      <c r="ER67" s="4" t="str">
        <f t="shared" ca="1" si="513"/>
        <v/>
      </c>
      <c r="ET67" s="6" t="str">
        <f>IF('Analyse Plan de Gamme'!$BQ67=0,N_D,'Analyse Plan de Gamme'!$BQ67)</f>
        <v xml:space="preserve"> ... </v>
      </c>
      <c r="EU67" t="b">
        <f>ISNA(MATCH(ET67,ET$1:ET66,0))</f>
        <v>0</v>
      </c>
      <c r="EV67" t="e">
        <f t="shared" ca="1" si="514"/>
        <v>#N/A</v>
      </c>
      <c r="EW67" t="e">
        <f t="shared" ca="1" si="515"/>
        <v>#N/A</v>
      </c>
      <c r="EX67" t="b">
        <f t="shared" ca="1" si="516"/>
        <v>0</v>
      </c>
      <c r="EY67" t="str">
        <f t="shared" ca="1" si="517"/>
        <v>ÿ</v>
      </c>
      <c r="EZ67">
        <f t="shared" ca="1" si="518"/>
        <v>1048576</v>
      </c>
      <c r="FA67" t="e">
        <f t="shared" ca="1" si="519"/>
        <v>#N/A</v>
      </c>
      <c r="FB67" s="4" t="str">
        <f t="shared" ca="1" si="520"/>
        <v/>
      </c>
      <c r="FD67" s="6" t="str">
        <f>IF('Analyse Plan de Gamme'!$BR67=0,N_D,'Analyse Plan de Gamme'!$BR67)</f>
        <v xml:space="preserve"> ... </v>
      </c>
      <c r="FE67" t="b">
        <f>ISNA(MATCH(FD67,FD$1:FD66,0))</f>
        <v>0</v>
      </c>
      <c r="FF67" t="e">
        <f t="shared" ca="1" si="521"/>
        <v>#N/A</v>
      </c>
      <c r="FG67" t="e">
        <f t="shared" ca="1" si="522"/>
        <v>#N/A</v>
      </c>
      <c r="FH67" t="b">
        <f t="shared" ca="1" si="523"/>
        <v>0</v>
      </c>
      <c r="FI67" t="str">
        <f t="shared" ca="1" si="524"/>
        <v>ÿ</v>
      </c>
      <c r="FJ67">
        <f t="shared" ca="1" si="525"/>
        <v>1048576</v>
      </c>
      <c r="FK67" t="e">
        <f t="shared" ca="1" si="526"/>
        <v>#N/A</v>
      </c>
      <c r="FL67" s="4" t="str">
        <f t="shared" ca="1" si="527"/>
        <v/>
      </c>
      <c r="FN67" s="6" t="str">
        <f>IF('Analyse Plan de Gamme'!$BT67=0,N_D,'Analyse Plan de Gamme'!$BT67)</f>
        <v xml:space="preserve"> ... </v>
      </c>
      <c r="FO67" t="b">
        <f>ISNA(MATCH(FN67,FN$1:FN66,0))</f>
        <v>0</v>
      </c>
      <c r="FP67" t="e">
        <f t="shared" ca="1" si="528"/>
        <v>#N/A</v>
      </c>
      <c r="FQ67" t="e">
        <f t="shared" ca="1" si="529"/>
        <v>#N/A</v>
      </c>
      <c r="FR67" t="b">
        <f t="shared" ca="1" si="530"/>
        <v>0</v>
      </c>
      <c r="FS67" t="str">
        <f t="shared" ca="1" si="531"/>
        <v>ÿ</v>
      </c>
      <c r="FT67">
        <f t="shared" ca="1" si="532"/>
        <v>1048576</v>
      </c>
      <c r="FU67" t="e">
        <f t="shared" ca="1" si="533"/>
        <v>#N/A</v>
      </c>
      <c r="FV67" s="4" t="str">
        <f t="shared" ca="1" si="534"/>
        <v/>
      </c>
      <c r="FX67" s="6" t="str">
        <f>IF('Analyse Plan de Gamme'!$BU67=0,N_D,'Analyse Plan de Gamme'!$BU67)</f>
        <v xml:space="preserve"> ... </v>
      </c>
      <c r="FY67" t="b">
        <f>ISNA(MATCH(FX67,FX$1:FX66,0))</f>
        <v>0</v>
      </c>
      <c r="FZ67" t="e">
        <f t="shared" ca="1" si="535"/>
        <v>#N/A</v>
      </c>
      <c r="GA67" t="e">
        <f t="shared" ca="1" si="536"/>
        <v>#N/A</v>
      </c>
      <c r="GB67" t="b">
        <f t="shared" ca="1" si="537"/>
        <v>0</v>
      </c>
      <c r="GC67" t="str">
        <f t="shared" ca="1" si="538"/>
        <v>ÿ</v>
      </c>
      <c r="GD67">
        <f t="shared" ca="1" si="539"/>
        <v>1048576</v>
      </c>
      <c r="GE67" t="e">
        <f t="shared" ca="1" si="540"/>
        <v>#N/A</v>
      </c>
      <c r="GF67" s="4" t="str">
        <f t="shared" ca="1" si="541"/>
        <v/>
      </c>
      <c r="GH67" s="6" t="str">
        <f>IF('Analyse Plan de Gamme'!$BW67=0,N_D,'Analyse Plan de Gamme'!$BW67)</f>
        <v xml:space="preserve"> ... </v>
      </c>
      <c r="GI67" t="b">
        <f>ISNA(MATCH(GH67,GH$1:GH66,0))</f>
        <v>0</v>
      </c>
      <c r="GJ67" t="e">
        <f t="shared" ca="1" si="542"/>
        <v>#N/A</v>
      </c>
      <c r="GK67" t="e">
        <f t="shared" ca="1" si="543"/>
        <v>#N/A</v>
      </c>
      <c r="GL67" t="b">
        <f t="shared" ca="1" si="544"/>
        <v>0</v>
      </c>
      <c r="GM67" t="str">
        <f t="shared" ca="1" si="545"/>
        <v>ÿ</v>
      </c>
      <c r="GN67">
        <f t="shared" ca="1" si="546"/>
        <v>1048576</v>
      </c>
      <c r="GO67" t="e">
        <f t="shared" ca="1" si="547"/>
        <v>#N/A</v>
      </c>
      <c r="GP67" s="4" t="str">
        <f t="shared" ca="1" si="548"/>
        <v/>
      </c>
      <c r="GR67" s="6" t="str">
        <f>IF('Analyse Plan de Gamme'!$BX67=0,N_D,'Analyse Plan de Gamme'!$BX67)</f>
        <v xml:space="preserve"> ... </v>
      </c>
      <c r="GS67" t="b">
        <f>ISNA(MATCH(GR67,GR$1:GR66,0))</f>
        <v>0</v>
      </c>
      <c r="GT67" t="e">
        <f t="shared" ca="1" si="549"/>
        <v>#N/A</v>
      </c>
      <c r="GU67" t="e">
        <f t="shared" ca="1" si="550"/>
        <v>#N/A</v>
      </c>
      <c r="GV67" t="b">
        <f t="shared" ca="1" si="551"/>
        <v>0</v>
      </c>
      <c r="GW67" t="str">
        <f t="shared" ca="1" si="552"/>
        <v>ÿ</v>
      </c>
      <c r="GX67">
        <f t="shared" ca="1" si="553"/>
        <v>1048576</v>
      </c>
      <c r="GY67" t="e">
        <f t="shared" ca="1" si="554"/>
        <v>#N/A</v>
      </c>
      <c r="GZ67" s="4" t="str">
        <f t="shared" ca="1" si="555"/>
        <v/>
      </c>
      <c r="HG67" s="44">
        <f>'Analyse Plan de Gamme'!$K67</f>
        <v>0</v>
      </c>
      <c r="HH67" s="44">
        <f>'Analyse Plan de Gamme'!$L67</f>
        <v>0</v>
      </c>
      <c r="HI67" s="50">
        <f t="shared" si="395"/>
        <v>2.8499999999999979</v>
      </c>
      <c r="HK67" t="b">
        <f>ABS('Analyse Plan de Gamme'!$C67)&gt;1</f>
        <v>0</v>
      </c>
      <c r="HL67" s="43">
        <f t="shared" ca="1" si="192"/>
        <v>6.7000000000000002E-3</v>
      </c>
      <c r="HM67" t="b">
        <f ca="1">AND(ISNA(MATCH(HL67,HL$1:HL66,0)),HL67&gt;1,$HK67)</f>
        <v>0</v>
      </c>
      <c r="HN67" t="e">
        <f t="shared" ca="1" si="556"/>
        <v>#N/A</v>
      </c>
      <c r="HO67" t="e">
        <f t="shared" ca="1" si="557"/>
        <v>#N/A</v>
      </c>
      <c r="HP67" t="b">
        <f t="shared" ca="1" si="558"/>
        <v>0</v>
      </c>
      <c r="HQ67" t="str">
        <f t="shared" ca="1" si="559"/>
        <v>ÿ</v>
      </c>
      <c r="HR67">
        <f t="shared" ca="1" si="560"/>
        <v>1048576</v>
      </c>
      <c r="HS67" t="e">
        <f t="shared" ca="1" si="561"/>
        <v>#N/A</v>
      </c>
      <c r="HT67" s="4" t="str">
        <f t="shared" ca="1" si="562"/>
        <v/>
      </c>
      <c r="HU67">
        <f ca="1">SUM($HT$10:$HT67)</f>
        <v>3926000.0154999997</v>
      </c>
      <c r="HV67" s="45">
        <f t="shared" ca="1" si="196"/>
        <v>1</v>
      </c>
      <c r="HW67" t="b">
        <f t="shared" ca="1" si="396"/>
        <v>0</v>
      </c>
      <c r="HX67" t="b">
        <f t="shared" ca="1" si="197"/>
        <v>0</v>
      </c>
      <c r="ID67" s="60" t="b">
        <f>IF($HK67,'Analyse Plan de Gamme'!$K67)</f>
        <v>0</v>
      </c>
      <c r="IE67" t="b">
        <f>IF($HK67,'Analyse Plan de Gamme'!$L67)</f>
        <v>0</v>
      </c>
      <c r="IF67" s="52" t="b">
        <f t="shared" si="563"/>
        <v>0</v>
      </c>
      <c r="IG67" t="b">
        <f>ISNA(MATCH(IF67,IF$1:IF66,0))</f>
        <v>0</v>
      </c>
      <c r="IH67" t="e">
        <f t="shared" ca="1" si="564"/>
        <v>#N/A</v>
      </c>
      <c r="II67" t="e">
        <f t="shared" ca="1" si="565"/>
        <v>#N/A</v>
      </c>
      <c r="IJ67" t="b">
        <f t="shared" ca="1" si="566"/>
        <v>0</v>
      </c>
      <c r="IK67" t="str">
        <f t="shared" ca="1" si="567"/>
        <v>ÿ</v>
      </c>
      <c r="IL67">
        <f t="shared" ca="1" si="568"/>
        <v>0</v>
      </c>
      <c r="IM67">
        <f t="shared" ca="1" si="569"/>
        <v>0</v>
      </c>
      <c r="IN67" s="54">
        <f t="shared" ca="1" si="570"/>
        <v>6.7000000000000002E-3</v>
      </c>
      <c r="IO67">
        <f t="shared" ca="1" si="571"/>
        <v>1048576</v>
      </c>
      <c r="IP67" t="e">
        <f t="shared" ca="1" si="572"/>
        <v>#N/A</v>
      </c>
      <c r="IQ67" t="str">
        <f t="shared" ca="1" si="573"/>
        <v/>
      </c>
      <c r="IR67" t="str">
        <f t="shared" ca="1" si="574"/>
        <v/>
      </c>
      <c r="IZ67" s="52" t="b">
        <f t="shared" si="575"/>
        <v>0</v>
      </c>
      <c r="JA67" t="b">
        <f>ISNA(MATCH(IZ67,IZ$1:IZ66,0))</f>
        <v>0</v>
      </c>
      <c r="JB67" t="e">
        <f t="shared" ca="1" si="576"/>
        <v>#N/A</v>
      </c>
      <c r="JC67" t="e">
        <f t="shared" ca="1" si="577"/>
        <v>#N/A</v>
      </c>
      <c r="JD67" t="b">
        <f t="shared" ca="1" si="578"/>
        <v>0</v>
      </c>
      <c r="JE67" t="str">
        <f t="shared" ca="1" si="579"/>
        <v>ÿ</v>
      </c>
      <c r="JF67">
        <f t="shared" ca="1" si="580"/>
        <v>0</v>
      </c>
      <c r="JG67">
        <f t="shared" ca="1" si="581"/>
        <v>0</v>
      </c>
      <c r="JH67" s="54">
        <f t="shared" ca="1" si="582"/>
        <v>6.7000000000000002E-3</v>
      </c>
      <c r="JI67">
        <f t="shared" ca="1" si="583"/>
        <v>1048576</v>
      </c>
      <c r="JJ67" t="e">
        <f t="shared" ca="1" si="584"/>
        <v>#N/A</v>
      </c>
      <c r="JK67" t="str">
        <f t="shared" ca="1" si="585"/>
        <v/>
      </c>
      <c r="JL67" t="str">
        <f t="shared" ca="1" si="586"/>
        <v/>
      </c>
      <c r="JT67" s="52" t="b">
        <f t="shared" si="587"/>
        <v>0</v>
      </c>
      <c r="JU67" t="b">
        <f>ISNA(MATCH(JT67,JT$1:JT66,0))</f>
        <v>0</v>
      </c>
      <c r="JV67" t="e">
        <f t="shared" ca="1" si="588"/>
        <v>#N/A</v>
      </c>
      <c r="JW67" t="e">
        <f t="shared" ca="1" si="589"/>
        <v>#N/A</v>
      </c>
      <c r="JX67" t="b">
        <f t="shared" ca="1" si="590"/>
        <v>0</v>
      </c>
      <c r="JY67" t="str">
        <f t="shared" ca="1" si="591"/>
        <v>ÿ</v>
      </c>
      <c r="JZ67">
        <f t="shared" ca="1" si="592"/>
        <v>0</v>
      </c>
      <c r="KA67">
        <f t="shared" ca="1" si="593"/>
        <v>0</v>
      </c>
      <c r="KB67" s="54">
        <f t="shared" ca="1" si="594"/>
        <v>6.7000000000000002E-3</v>
      </c>
      <c r="KC67">
        <f t="shared" ca="1" si="595"/>
        <v>1048576</v>
      </c>
      <c r="KD67" t="e">
        <f t="shared" ca="1" si="596"/>
        <v>#N/A</v>
      </c>
      <c r="KE67" t="str">
        <f t="shared" ca="1" si="597"/>
        <v/>
      </c>
      <c r="KF67" t="str">
        <f t="shared" ca="1" si="598"/>
        <v/>
      </c>
      <c r="KN67" s="52" t="b">
        <f t="shared" si="599"/>
        <v>0</v>
      </c>
      <c r="KO67" t="b">
        <f>ISNA(MATCH(KN67,KN$1:KN66,0))</f>
        <v>0</v>
      </c>
      <c r="KP67" t="e">
        <f t="shared" ca="1" si="600"/>
        <v>#N/A</v>
      </c>
      <c r="KQ67" t="e">
        <f t="shared" ca="1" si="601"/>
        <v>#N/A</v>
      </c>
      <c r="KR67" t="b">
        <f t="shared" ca="1" si="602"/>
        <v>0</v>
      </c>
      <c r="KS67" t="str">
        <f t="shared" ca="1" si="603"/>
        <v>ÿ</v>
      </c>
      <c r="KT67">
        <f t="shared" ca="1" si="604"/>
        <v>0</v>
      </c>
      <c r="KU67">
        <f t="shared" ca="1" si="605"/>
        <v>0</v>
      </c>
      <c r="KV67" s="54">
        <f t="shared" ca="1" si="606"/>
        <v>6.7000000000000002E-3</v>
      </c>
      <c r="KW67">
        <f t="shared" ca="1" si="607"/>
        <v>1048576</v>
      </c>
      <c r="KX67" t="e">
        <f t="shared" ca="1" si="608"/>
        <v>#N/A</v>
      </c>
      <c r="KY67" t="str">
        <f t="shared" ca="1" si="609"/>
        <v/>
      </c>
      <c r="KZ67" t="str">
        <f t="shared" ca="1" si="610"/>
        <v/>
      </c>
      <c r="LH67" s="52" t="b">
        <f t="shared" si="219"/>
        <v>0</v>
      </c>
      <c r="LI67" t="b">
        <f>ISNA(MATCH(LH67,LH$1:LH66,0))</f>
        <v>0</v>
      </c>
      <c r="LJ67" t="e">
        <f t="shared" ca="1" si="220"/>
        <v>#N/A</v>
      </c>
      <c r="LK67" t="e">
        <f t="shared" ca="1" si="221"/>
        <v>#N/A</v>
      </c>
      <c r="LL67" t="b">
        <f t="shared" ca="1" si="222"/>
        <v>0</v>
      </c>
      <c r="LM67" t="str">
        <f t="shared" ca="1" si="223"/>
        <v>ÿ</v>
      </c>
      <c r="LN67">
        <f t="shared" ca="1" si="224"/>
        <v>0</v>
      </c>
      <c r="LO67">
        <f t="shared" ca="1" si="225"/>
        <v>0</v>
      </c>
      <c r="LP67" s="54">
        <f t="shared" ca="1" si="226"/>
        <v>6.7000000000000002E-3</v>
      </c>
      <c r="LQ67">
        <f t="shared" ca="1" si="227"/>
        <v>1048576</v>
      </c>
      <c r="LR67" t="e">
        <f t="shared" ca="1" si="228"/>
        <v>#N/A</v>
      </c>
      <c r="LS67" t="str">
        <f t="shared" ca="1" si="611"/>
        <v/>
      </c>
      <c r="LT67" t="str">
        <f t="shared" ca="1" si="230"/>
        <v/>
      </c>
      <c r="MB67" s="52" t="b">
        <f t="shared" si="627"/>
        <v>0</v>
      </c>
      <c r="MC67" t="b">
        <f>ISNA(MATCH(MB67,MB$1:MB66,0))</f>
        <v>0</v>
      </c>
      <c r="MD67" t="e">
        <f t="shared" ca="1" si="231"/>
        <v>#N/A</v>
      </c>
      <c r="ME67" t="e">
        <f t="shared" ca="1" si="232"/>
        <v>#N/A</v>
      </c>
      <c r="MF67" t="b">
        <f t="shared" ca="1" si="233"/>
        <v>0</v>
      </c>
      <c r="MG67" t="str">
        <f t="shared" ca="1" si="234"/>
        <v>ÿ</v>
      </c>
      <c r="MH67">
        <f t="shared" ca="1" si="235"/>
        <v>0</v>
      </c>
      <c r="MI67">
        <f t="shared" ca="1" si="236"/>
        <v>0</v>
      </c>
      <c r="MJ67" s="54">
        <f t="shared" ca="1" si="237"/>
        <v>6.7000000000000002E-3</v>
      </c>
      <c r="MK67">
        <f t="shared" ca="1" si="238"/>
        <v>1048576</v>
      </c>
      <c r="ML67" t="e">
        <f t="shared" ca="1" si="239"/>
        <v>#N/A</v>
      </c>
      <c r="MM67" t="str">
        <f t="shared" ca="1" si="612"/>
        <v/>
      </c>
      <c r="MN67" t="str">
        <f t="shared" ca="1" si="241"/>
        <v/>
      </c>
      <c r="MV67" s="52" t="b">
        <f t="shared" si="628"/>
        <v>0</v>
      </c>
      <c r="MW67" t="b">
        <f>ISNA(MATCH(MV67,MV$1:MV66,0))</f>
        <v>0</v>
      </c>
      <c r="MX67" t="e">
        <f t="shared" ca="1" si="242"/>
        <v>#N/A</v>
      </c>
      <c r="MY67" t="e">
        <f t="shared" ca="1" si="243"/>
        <v>#N/A</v>
      </c>
      <c r="MZ67" t="b">
        <f t="shared" ca="1" si="244"/>
        <v>0</v>
      </c>
      <c r="NA67" t="str">
        <f t="shared" ca="1" si="245"/>
        <v>ÿ</v>
      </c>
      <c r="NB67">
        <f t="shared" ca="1" si="246"/>
        <v>0</v>
      </c>
      <c r="NC67">
        <f t="shared" ca="1" si="247"/>
        <v>0</v>
      </c>
      <c r="ND67" s="54">
        <f t="shared" ca="1" si="248"/>
        <v>6.7000000000000002E-3</v>
      </c>
      <c r="NE67">
        <f t="shared" ca="1" si="249"/>
        <v>1048576</v>
      </c>
      <c r="NF67" t="e">
        <f t="shared" ca="1" si="250"/>
        <v>#N/A</v>
      </c>
      <c r="NG67" t="str">
        <f t="shared" ca="1" si="613"/>
        <v/>
      </c>
      <c r="NH67" t="str">
        <f t="shared" ca="1" si="252"/>
        <v/>
      </c>
      <c r="NP67" s="52" t="b">
        <f t="shared" si="629"/>
        <v>0</v>
      </c>
      <c r="NQ67" t="b">
        <f>ISNA(MATCH(NP67,NP$1:NP66,0))</f>
        <v>0</v>
      </c>
      <c r="NR67" t="e">
        <f t="shared" ca="1" si="253"/>
        <v>#N/A</v>
      </c>
      <c r="NS67" t="e">
        <f t="shared" ca="1" si="254"/>
        <v>#N/A</v>
      </c>
      <c r="NT67" t="b">
        <f t="shared" ca="1" si="255"/>
        <v>0</v>
      </c>
      <c r="NU67" t="str">
        <f t="shared" ca="1" si="256"/>
        <v>ÿ</v>
      </c>
      <c r="NV67">
        <f t="shared" ca="1" si="257"/>
        <v>0</v>
      </c>
      <c r="NW67">
        <f t="shared" ca="1" si="258"/>
        <v>0</v>
      </c>
      <c r="NX67" s="54">
        <f t="shared" ca="1" si="259"/>
        <v>6.7000000000000002E-3</v>
      </c>
      <c r="NY67">
        <f t="shared" ca="1" si="260"/>
        <v>1048576</v>
      </c>
      <c r="NZ67" t="e">
        <f t="shared" ca="1" si="261"/>
        <v>#N/A</v>
      </c>
      <c r="OA67" t="str">
        <f t="shared" ca="1" si="614"/>
        <v/>
      </c>
      <c r="OB67" t="str">
        <f t="shared" ca="1" si="263"/>
        <v/>
      </c>
      <c r="OJ67" s="52" t="b">
        <f t="shared" si="630"/>
        <v>0</v>
      </c>
      <c r="OK67" t="b">
        <f>ISNA(MATCH(OJ67,OJ$1:OJ66,0))</f>
        <v>0</v>
      </c>
      <c r="OL67" t="e">
        <f t="shared" ca="1" si="264"/>
        <v>#N/A</v>
      </c>
      <c r="OM67" t="e">
        <f t="shared" ca="1" si="265"/>
        <v>#N/A</v>
      </c>
      <c r="ON67" t="b">
        <f t="shared" ca="1" si="266"/>
        <v>0</v>
      </c>
      <c r="OO67" t="str">
        <f t="shared" ca="1" si="267"/>
        <v>ÿ</v>
      </c>
      <c r="OP67">
        <f t="shared" ca="1" si="268"/>
        <v>0</v>
      </c>
      <c r="OQ67">
        <f t="shared" ca="1" si="269"/>
        <v>0</v>
      </c>
      <c r="OR67" s="54">
        <f t="shared" ca="1" si="270"/>
        <v>6.7000000000000002E-3</v>
      </c>
      <c r="OS67">
        <f t="shared" ca="1" si="271"/>
        <v>1048576</v>
      </c>
      <c r="OT67" t="e">
        <f t="shared" ca="1" si="272"/>
        <v>#N/A</v>
      </c>
      <c r="OU67" t="str">
        <f t="shared" ca="1" si="615"/>
        <v/>
      </c>
      <c r="OV67" t="str">
        <f t="shared" ca="1" si="274"/>
        <v/>
      </c>
      <c r="PD67" s="52" t="b">
        <f t="shared" si="631"/>
        <v>0</v>
      </c>
      <c r="PE67" t="b">
        <f>ISNA(MATCH(PD67,PD$1:PD66,0))</f>
        <v>0</v>
      </c>
      <c r="PF67" t="e">
        <f t="shared" ca="1" si="275"/>
        <v>#N/A</v>
      </c>
      <c r="PG67" t="e">
        <f t="shared" ca="1" si="276"/>
        <v>#N/A</v>
      </c>
      <c r="PH67" t="b">
        <f t="shared" ca="1" si="277"/>
        <v>0</v>
      </c>
      <c r="PI67" t="str">
        <f t="shared" ca="1" si="278"/>
        <v>ÿ</v>
      </c>
      <c r="PJ67">
        <f t="shared" ca="1" si="279"/>
        <v>0</v>
      </c>
      <c r="PK67">
        <f t="shared" ca="1" si="280"/>
        <v>0</v>
      </c>
      <c r="PL67" s="54">
        <f t="shared" ca="1" si="281"/>
        <v>6.7000000000000002E-3</v>
      </c>
      <c r="PM67">
        <f t="shared" ca="1" si="282"/>
        <v>1048576</v>
      </c>
      <c r="PN67" t="e">
        <f t="shared" ca="1" si="283"/>
        <v>#N/A</v>
      </c>
      <c r="PO67" t="str">
        <f t="shared" ca="1" si="616"/>
        <v/>
      </c>
      <c r="PP67" t="str">
        <f t="shared" ca="1" si="285"/>
        <v/>
      </c>
      <c r="PX67" s="52" t="b">
        <f t="shared" si="632"/>
        <v>0</v>
      </c>
      <c r="PY67" t="b">
        <f>ISNA(MATCH(PX67,PX$1:PX66,0))</f>
        <v>0</v>
      </c>
      <c r="PZ67" t="e">
        <f t="shared" ca="1" si="286"/>
        <v>#N/A</v>
      </c>
      <c r="QA67" t="e">
        <f t="shared" ca="1" si="287"/>
        <v>#N/A</v>
      </c>
      <c r="QB67" t="b">
        <f t="shared" ca="1" si="288"/>
        <v>0</v>
      </c>
      <c r="QC67" t="str">
        <f t="shared" ca="1" si="289"/>
        <v>ÿ</v>
      </c>
      <c r="QD67">
        <f t="shared" ca="1" si="290"/>
        <v>0</v>
      </c>
      <c r="QE67">
        <f t="shared" ca="1" si="291"/>
        <v>0</v>
      </c>
      <c r="QF67" s="54">
        <f t="shared" ca="1" si="292"/>
        <v>6.7000000000000002E-3</v>
      </c>
      <c r="QG67">
        <f t="shared" ca="1" si="293"/>
        <v>1048576</v>
      </c>
      <c r="QH67" t="e">
        <f t="shared" ca="1" si="294"/>
        <v>#N/A</v>
      </c>
      <c r="QI67" t="str">
        <f t="shared" ca="1" si="617"/>
        <v/>
      </c>
      <c r="QJ67" t="str">
        <f t="shared" ca="1" si="296"/>
        <v/>
      </c>
      <c r="QR67" s="52" t="b">
        <f t="shared" si="633"/>
        <v>0</v>
      </c>
      <c r="QS67" t="b">
        <f>ISNA(MATCH(QR67,QR$1:QR66,0))</f>
        <v>0</v>
      </c>
      <c r="QT67" t="e">
        <f t="shared" ca="1" si="297"/>
        <v>#N/A</v>
      </c>
      <c r="QU67" t="e">
        <f t="shared" ca="1" si="298"/>
        <v>#N/A</v>
      </c>
      <c r="QV67" t="b">
        <f t="shared" ca="1" si="299"/>
        <v>0</v>
      </c>
      <c r="QW67" t="str">
        <f t="shared" ca="1" si="300"/>
        <v>ÿ</v>
      </c>
      <c r="QX67">
        <f t="shared" ca="1" si="301"/>
        <v>0</v>
      </c>
      <c r="QY67">
        <f t="shared" ca="1" si="302"/>
        <v>0</v>
      </c>
      <c r="QZ67" s="54">
        <f t="shared" ca="1" si="303"/>
        <v>6.7000000000000002E-3</v>
      </c>
      <c r="RA67">
        <f t="shared" ca="1" si="304"/>
        <v>1048576</v>
      </c>
      <c r="RB67" t="e">
        <f t="shared" ca="1" si="305"/>
        <v>#N/A</v>
      </c>
      <c r="RC67" t="str">
        <f t="shared" ca="1" si="618"/>
        <v/>
      </c>
      <c r="RD67" t="str">
        <f t="shared" ca="1" si="307"/>
        <v/>
      </c>
      <c r="RL67" s="52" t="b">
        <f t="shared" si="634"/>
        <v>0</v>
      </c>
      <c r="RM67" t="b">
        <f>ISNA(MATCH(RL67,RL$1:RL66,0))</f>
        <v>0</v>
      </c>
      <c r="RN67" t="e">
        <f t="shared" ca="1" si="308"/>
        <v>#N/A</v>
      </c>
      <c r="RO67" t="e">
        <f t="shared" ca="1" si="309"/>
        <v>#N/A</v>
      </c>
      <c r="RP67" t="b">
        <f t="shared" ca="1" si="310"/>
        <v>0</v>
      </c>
      <c r="RQ67" t="str">
        <f t="shared" ca="1" si="311"/>
        <v>ÿ</v>
      </c>
      <c r="RR67">
        <f t="shared" ca="1" si="312"/>
        <v>0</v>
      </c>
      <c r="RS67">
        <f t="shared" ca="1" si="313"/>
        <v>0</v>
      </c>
      <c r="RT67" s="54">
        <f t="shared" ca="1" si="314"/>
        <v>6.7000000000000002E-3</v>
      </c>
      <c r="RU67">
        <f t="shared" ca="1" si="315"/>
        <v>1048576</v>
      </c>
      <c r="RV67" t="e">
        <f t="shared" ca="1" si="316"/>
        <v>#N/A</v>
      </c>
      <c r="RW67" t="str">
        <f t="shared" ca="1" si="619"/>
        <v/>
      </c>
      <c r="RX67" t="str">
        <f t="shared" ca="1" si="318"/>
        <v/>
      </c>
      <c r="SF67" s="52" t="b">
        <f t="shared" si="635"/>
        <v>0</v>
      </c>
      <c r="SG67" t="b">
        <f>ISNA(MATCH(SF67,SF$1:SF66,0))</f>
        <v>0</v>
      </c>
      <c r="SH67" t="e">
        <f t="shared" ca="1" si="319"/>
        <v>#N/A</v>
      </c>
      <c r="SI67" t="e">
        <f t="shared" ca="1" si="320"/>
        <v>#N/A</v>
      </c>
      <c r="SJ67" t="b">
        <f t="shared" ca="1" si="321"/>
        <v>0</v>
      </c>
      <c r="SK67" t="str">
        <f t="shared" ca="1" si="322"/>
        <v>ÿ</v>
      </c>
      <c r="SL67">
        <f t="shared" ca="1" si="323"/>
        <v>0</v>
      </c>
      <c r="SM67">
        <f t="shared" ca="1" si="324"/>
        <v>0</v>
      </c>
      <c r="SN67" s="54">
        <f t="shared" ca="1" si="325"/>
        <v>6.7000000000000002E-3</v>
      </c>
      <c r="SO67">
        <f t="shared" ca="1" si="326"/>
        <v>1048576</v>
      </c>
      <c r="SP67" t="e">
        <f t="shared" ca="1" si="327"/>
        <v>#N/A</v>
      </c>
      <c r="SQ67" t="str">
        <f t="shared" ca="1" si="620"/>
        <v/>
      </c>
      <c r="SR67" t="str">
        <f t="shared" ca="1" si="329"/>
        <v/>
      </c>
      <c r="SZ67" s="52" t="b">
        <f t="shared" si="636"/>
        <v>0</v>
      </c>
      <c r="TA67" t="b">
        <f>ISNA(MATCH(SZ67,SZ$1:SZ66,0))</f>
        <v>0</v>
      </c>
      <c r="TB67" t="e">
        <f t="shared" ca="1" si="330"/>
        <v>#N/A</v>
      </c>
      <c r="TC67" t="e">
        <f t="shared" ca="1" si="331"/>
        <v>#N/A</v>
      </c>
      <c r="TD67" t="b">
        <f t="shared" ca="1" si="332"/>
        <v>0</v>
      </c>
      <c r="TE67" t="str">
        <f t="shared" ca="1" si="333"/>
        <v>ÿ</v>
      </c>
      <c r="TF67">
        <f t="shared" ca="1" si="334"/>
        <v>0</v>
      </c>
      <c r="TG67">
        <f t="shared" ca="1" si="335"/>
        <v>0</v>
      </c>
      <c r="TH67" s="54">
        <f t="shared" ca="1" si="336"/>
        <v>6.7000000000000002E-3</v>
      </c>
      <c r="TI67">
        <f t="shared" ca="1" si="337"/>
        <v>1048576</v>
      </c>
      <c r="TJ67" t="e">
        <f t="shared" ca="1" si="338"/>
        <v>#N/A</v>
      </c>
      <c r="TK67" t="str">
        <f t="shared" ca="1" si="621"/>
        <v/>
      </c>
      <c r="TL67" t="str">
        <f t="shared" ca="1" si="340"/>
        <v/>
      </c>
      <c r="TT67" s="52" t="b">
        <f t="shared" si="637"/>
        <v>0</v>
      </c>
      <c r="TU67" t="b">
        <f>ISNA(MATCH(TT67,TT$1:TT66,0))</f>
        <v>0</v>
      </c>
      <c r="TV67" t="e">
        <f t="shared" ca="1" si="341"/>
        <v>#N/A</v>
      </c>
      <c r="TW67" t="e">
        <f t="shared" ca="1" si="342"/>
        <v>#N/A</v>
      </c>
      <c r="TX67" t="b">
        <f t="shared" ca="1" si="343"/>
        <v>0</v>
      </c>
      <c r="TY67" t="str">
        <f t="shared" ca="1" si="344"/>
        <v>ÿ</v>
      </c>
      <c r="TZ67">
        <f t="shared" ca="1" si="345"/>
        <v>0</v>
      </c>
      <c r="UA67">
        <f t="shared" ca="1" si="346"/>
        <v>0</v>
      </c>
      <c r="UB67" s="54">
        <f t="shared" ca="1" si="347"/>
        <v>6.7000000000000002E-3</v>
      </c>
      <c r="UC67">
        <f t="shared" ca="1" si="348"/>
        <v>1048576</v>
      </c>
      <c r="UD67" t="e">
        <f t="shared" ca="1" si="349"/>
        <v>#N/A</v>
      </c>
      <c r="UE67" t="str">
        <f t="shared" ca="1" si="622"/>
        <v/>
      </c>
      <c r="UF67" t="str">
        <f t="shared" ca="1" si="351"/>
        <v/>
      </c>
      <c r="UN67" s="52" t="b">
        <f t="shared" si="638"/>
        <v>0</v>
      </c>
      <c r="UO67" t="b">
        <f>ISNA(MATCH(UN67,UN$1:UN66,0))</f>
        <v>0</v>
      </c>
      <c r="UP67" t="e">
        <f t="shared" ca="1" si="352"/>
        <v>#N/A</v>
      </c>
      <c r="UQ67" t="e">
        <f t="shared" ca="1" si="353"/>
        <v>#N/A</v>
      </c>
      <c r="UR67" t="b">
        <f t="shared" ca="1" si="354"/>
        <v>0</v>
      </c>
      <c r="US67" t="str">
        <f t="shared" ca="1" si="355"/>
        <v>ÿ</v>
      </c>
      <c r="UT67">
        <f t="shared" ca="1" si="356"/>
        <v>0</v>
      </c>
      <c r="UU67">
        <f t="shared" ca="1" si="357"/>
        <v>0</v>
      </c>
      <c r="UV67" s="54">
        <f t="shared" ca="1" si="358"/>
        <v>6.7000000000000002E-3</v>
      </c>
      <c r="UW67">
        <f t="shared" ca="1" si="359"/>
        <v>1048576</v>
      </c>
      <c r="UX67" t="e">
        <f t="shared" ca="1" si="360"/>
        <v>#N/A</v>
      </c>
      <c r="UY67" t="str">
        <f t="shared" ca="1" si="623"/>
        <v/>
      </c>
      <c r="UZ67" t="str">
        <f t="shared" ca="1" si="362"/>
        <v/>
      </c>
      <c r="VH67" s="52" t="b">
        <f t="shared" si="639"/>
        <v>0</v>
      </c>
      <c r="VI67" t="b">
        <f>ISNA(MATCH(VH67,VH$1:VH66,0))</f>
        <v>0</v>
      </c>
      <c r="VJ67" t="e">
        <f t="shared" ca="1" si="363"/>
        <v>#N/A</v>
      </c>
      <c r="VK67" t="e">
        <f t="shared" ca="1" si="364"/>
        <v>#N/A</v>
      </c>
      <c r="VL67" t="b">
        <f t="shared" ca="1" si="365"/>
        <v>0</v>
      </c>
      <c r="VM67" t="str">
        <f t="shared" ca="1" si="366"/>
        <v>ÿ</v>
      </c>
      <c r="VN67">
        <f t="shared" ca="1" si="367"/>
        <v>0</v>
      </c>
      <c r="VO67">
        <f t="shared" ca="1" si="368"/>
        <v>0</v>
      </c>
      <c r="VP67" s="54">
        <f t="shared" ca="1" si="369"/>
        <v>6.7000000000000002E-3</v>
      </c>
      <c r="VQ67">
        <f t="shared" ca="1" si="370"/>
        <v>1048576</v>
      </c>
      <c r="VR67" t="e">
        <f t="shared" ca="1" si="371"/>
        <v>#N/A</v>
      </c>
      <c r="VS67" t="str">
        <f t="shared" ca="1" si="624"/>
        <v/>
      </c>
      <c r="VT67" t="str">
        <f t="shared" ca="1" si="373"/>
        <v/>
      </c>
      <c r="WB67" s="52" t="b">
        <f t="shared" si="640"/>
        <v>0</v>
      </c>
      <c r="WC67" t="b">
        <f>ISNA(MATCH(WB67,WB$1:WB66,0))</f>
        <v>0</v>
      </c>
      <c r="WD67" t="e">
        <f t="shared" ca="1" si="374"/>
        <v>#N/A</v>
      </c>
      <c r="WE67" t="e">
        <f t="shared" ca="1" si="375"/>
        <v>#N/A</v>
      </c>
      <c r="WF67" t="b">
        <f t="shared" ca="1" si="376"/>
        <v>0</v>
      </c>
      <c r="WG67" t="str">
        <f t="shared" ca="1" si="377"/>
        <v>ÿ</v>
      </c>
      <c r="WH67">
        <f t="shared" ca="1" si="378"/>
        <v>0</v>
      </c>
      <c r="WI67">
        <f t="shared" ca="1" si="379"/>
        <v>0</v>
      </c>
      <c r="WJ67" s="54">
        <f t="shared" ca="1" si="380"/>
        <v>6.7000000000000002E-3</v>
      </c>
      <c r="WK67">
        <f t="shared" ca="1" si="381"/>
        <v>1048576</v>
      </c>
      <c r="WL67" t="e">
        <f t="shared" ca="1" si="382"/>
        <v>#N/A</v>
      </c>
      <c r="WM67" t="str">
        <f t="shared" ca="1" si="625"/>
        <v/>
      </c>
      <c r="WN67" t="str">
        <f t="shared" ca="1" si="384"/>
        <v/>
      </c>
      <c r="WV67" s="52" t="b">
        <f t="shared" si="641"/>
        <v>0</v>
      </c>
      <c r="WW67" t="b">
        <f>ISNA(MATCH(WV67,WV$1:WV66,0))</f>
        <v>0</v>
      </c>
      <c r="WX67" t="e">
        <f t="shared" ca="1" si="385"/>
        <v>#N/A</v>
      </c>
      <c r="WY67" t="e">
        <f t="shared" ca="1" si="386"/>
        <v>#N/A</v>
      </c>
      <c r="WZ67" t="b">
        <f t="shared" ca="1" si="387"/>
        <v>0</v>
      </c>
      <c r="XA67" t="str">
        <f t="shared" ca="1" si="388"/>
        <v>ÿ</v>
      </c>
      <c r="XB67">
        <f t="shared" ca="1" si="389"/>
        <v>0</v>
      </c>
      <c r="XC67">
        <f t="shared" ca="1" si="390"/>
        <v>0</v>
      </c>
      <c r="XD67" s="54">
        <f t="shared" ca="1" si="391"/>
        <v>6.7000000000000002E-3</v>
      </c>
      <c r="XE67">
        <f t="shared" ca="1" si="392"/>
        <v>1048576</v>
      </c>
      <c r="XF67" t="e">
        <f t="shared" ca="1" si="393"/>
        <v>#N/A</v>
      </c>
      <c r="XG67" t="str">
        <f t="shared" ca="1" si="626"/>
        <v/>
      </c>
      <c r="XH67" t="str">
        <f t="shared" ca="1" si="169"/>
        <v/>
      </c>
    </row>
    <row r="68" spans="1:632" x14ac:dyDescent="0.3">
      <c r="A68">
        <f t="shared" ca="1" si="170"/>
        <v>58</v>
      </c>
      <c r="J68" s="6" t="str">
        <f>IF('Analyse Plan de Gamme'!$N68=0,N_D,'Analyse Plan de Gamme'!$N68)</f>
        <v xml:space="preserve"> ... </v>
      </c>
      <c r="K68" t="b">
        <f>ISNA(MATCH(J68,J$1:J67,0))</f>
        <v>0</v>
      </c>
      <c r="L68" t="e">
        <f t="shared" ca="1" si="416"/>
        <v>#N/A</v>
      </c>
      <c r="M68" t="e">
        <f t="shared" ca="1" si="417"/>
        <v>#N/A</v>
      </c>
      <c r="N68" t="b">
        <f t="shared" ca="1" si="418"/>
        <v>0</v>
      </c>
      <c r="O68" t="str">
        <f t="shared" ca="1" si="419"/>
        <v>ÿ</v>
      </c>
      <c r="P68">
        <f t="shared" ca="1" si="420"/>
        <v>1048576</v>
      </c>
      <c r="Q68" t="e">
        <f t="shared" ca="1" si="421"/>
        <v>#N/A</v>
      </c>
      <c r="R68" s="4" t="str">
        <f t="shared" ca="1" si="422"/>
        <v/>
      </c>
      <c r="T68" s="6" t="str">
        <f>IF('Analyse Plan de Gamme'!$P68=0,N_D,'Analyse Plan de Gamme'!$P68)</f>
        <v xml:space="preserve"> ... </v>
      </c>
      <c r="U68" t="b">
        <f>ISNA(MATCH(T68,T$1:T67,0))</f>
        <v>0</v>
      </c>
      <c r="V68" t="e">
        <f t="shared" ca="1" si="423"/>
        <v>#N/A</v>
      </c>
      <c r="W68" t="e">
        <f t="shared" ca="1" si="424"/>
        <v>#N/A</v>
      </c>
      <c r="X68" t="b">
        <f t="shared" ca="1" si="425"/>
        <v>0</v>
      </c>
      <c r="Y68" t="str">
        <f t="shared" ca="1" si="426"/>
        <v>ÿ</v>
      </c>
      <c r="Z68">
        <f t="shared" ca="1" si="427"/>
        <v>1048576</v>
      </c>
      <c r="AA68" t="e">
        <f t="shared" ca="1" si="428"/>
        <v>#N/A</v>
      </c>
      <c r="AB68" s="4" t="str">
        <f t="shared" ca="1" si="429"/>
        <v/>
      </c>
      <c r="AD68" s="6" t="str">
        <f>IF('Analyse Plan de Gamme'!$W68=0,N_D,'Analyse Plan de Gamme'!$W68)</f>
        <v xml:space="preserve"> ... </v>
      </c>
      <c r="AE68" t="b">
        <f>ISNA(MATCH(AD68,AD$1:AD67,0))</f>
        <v>0</v>
      </c>
      <c r="AF68" t="e">
        <f t="shared" ca="1" si="430"/>
        <v>#N/A</v>
      </c>
      <c r="AG68" t="e">
        <f t="shared" ca="1" si="431"/>
        <v>#N/A</v>
      </c>
      <c r="AH68" t="b">
        <f t="shared" ca="1" si="432"/>
        <v>0</v>
      </c>
      <c r="AI68" t="str">
        <f t="shared" ca="1" si="433"/>
        <v>ÿ</v>
      </c>
      <c r="AJ68">
        <f t="shared" ca="1" si="434"/>
        <v>1048576</v>
      </c>
      <c r="AK68" t="e">
        <f t="shared" ca="1" si="435"/>
        <v>#N/A</v>
      </c>
      <c r="AL68" s="4" t="str">
        <f t="shared" ca="1" si="436"/>
        <v/>
      </c>
      <c r="AN68" s="6" t="str">
        <f>IF('Analyse Plan de Gamme'!$AH68=0,N_D,'Analyse Plan de Gamme'!$AH68)</f>
        <v xml:space="preserve"> ... </v>
      </c>
      <c r="AO68" t="b">
        <f>ISNA(MATCH(AN68,AN$1:AN67,0))</f>
        <v>0</v>
      </c>
      <c r="AP68" t="e">
        <f t="shared" ca="1" si="437"/>
        <v>#N/A</v>
      </c>
      <c r="AQ68" t="e">
        <f t="shared" ca="1" si="438"/>
        <v>#N/A</v>
      </c>
      <c r="AR68" t="b">
        <f t="shared" ca="1" si="439"/>
        <v>0</v>
      </c>
      <c r="AS68" t="str">
        <f t="shared" ca="1" si="440"/>
        <v>ÿ</v>
      </c>
      <c r="AT68">
        <f t="shared" ca="1" si="441"/>
        <v>1048576</v>
      </c>
      <c r="AU68" t="e">
        <f t="shared" ca="1" si="442"/>
        <v>#N/A</v>
      </c>
      <c r="AV68" s="4" t="str">
        <f t="shared" ca="1" si="443"/>
        <v/>
      </c>
      <c r="AX68" s="6" t="str">
        <f>IF('Analyse Plan de Gamme'!$AT68=0,N_D,'Analyse Plan de Gamme'!$AT68)</f>
        <v xml:space="preserve"> ... </v>
      </c>
      <c r="AY68" t="b">
        <f>ISNA(MATCH(AX68,AX$1:AX67,0))</f>
        <v>0</v>
      </c>
      <c r="AZ68" t="e">
        <f t="shared" ca="1" si="444"/>
        <v>#N/A</v>
      </c>
      <c r="BA68" t="e">
        <f t="shared" ca="1" si="445"/>
        <v>#N/A</v>
      </c>
      <c r="BB68" t="b">
        <f t="shared" ca="1" si="446"/>
        <v>0</v>
      </c>
      <c r="BC68" t="str">
        <f t="shared" ca="1" si="447"/>
        <v>ÿ</v>
      </c>
      <c r="BD68">
        <f t="shared" ca="1" si="448"/>
        <v>1048576</v>
      </c>
      <c r="BE68" t="e">
        <f t="shared" ca="1" si="449"/>
        <v>#N/A</v>
      </c>
      <c r="BF68" s="4" t="str">
        <f t="shared" ca="1" si="450"/>
        <v/>
      </c>
      <c r="BH68" s="6" t="str">
        <f>IF('Analyse Plan de Gamme'!$BF68=0,N_D,'Analyse Plan de Gamme'!$BF68)</f>
        <v xml:space="preserve"> ... </v>
      </c>
      <c r="BI68" t="b">
        <f>ISNA(MATCH(BH68,BH$1:BH67,0))</f>
        <v>0</v>
      </c>
      <c r="BJ68" t="e">
        <f t="shared" ca="1" si="451"/>
        <v>#N/A</v>
      </c>
      <c r="BK68" t="e">
        <f t="shared" ca="1" si="452"/>
        <v>#N/A</v>
      </c>
      <c r="BL68" t="b">
        <f t="shared" ca="1" si="453"/>
        <v>0</v>
      </c>
      <c r="BM68" t="str">
        <f t="shared" ca="1" si="454"/>
        <v>ÿ</v>
      </c>
      <c r="BN68">
        <f t="shared" ca="1" si="455"/>
        <v>1048576</v>
      </c>
      <c r="BO68" t="e">
        <f t="shared" ca="1" si="456"/>
        <v>#N/A</v>
      </c>
      <c r="BP68" s="4" t="str">
        <f t="shared" ca="1" si="457"/>
        <v/>
      </c>
      <c r="BR68" s="6" t="str">
        <f>IF('Analyse Plan de Gamme'!$BG68=0,N_D,'Analyse Plan de Gamme'!$BG68)</f>
        <v xml:space="preserve"> ... </v>
      </c>
      <c r="BS68" t="b">
        <f>ISNA(MATCH(BR68,BR$1:BR67,0))</f>
        <v>0</v>
      </c>
      <c r="BT68" t="e">
        <f t="shared" ca="1" si="458"/>
        <v>#N/A</v>
      </c>
      <c r="BU68" t="e">
        <f t="shared" ca="1" si="459"/>
        <v>#N/A</v>
      </c>
      <c r="BV68" t="b">
        <f t="shared" ca="1" si="460"/>
        <v>0</v>
      </c>
      <c r="BW68" t="str">
        <f t="shared" ca="1" si="461"/>
        <v>ÿ</v>
      </c>
      <c r="BX68">
        <f t="shared" ca="1" si="462"/>
        <v>1048576</v>
      </c>
      <c r="BY68" t="e">
        <f t="shared" ca="1" si="463"/>
        <v>#N/A</v>
      </c>
      <c r="BZ68" s="4" t="str">
        <f t="shared" ca="1" si="464"/>
        <v/>
      </c>
      <c r="CB68" s="6" t="str">
        <f>IF('Analyse Plan de Gamme'!$BH68=0,N_D,'Analyse Plan de Gamme'!$BH68)</f>
        <v xml:space="preserve"> ... </v>
      </c>
      <c r="CC68" t="b">
        <f>ISNA(MATCH(CB68,CB$1:CB67,0))</f>
        <v>0</v>
      </c>
      <c r="CD68" t="e">
        <f t="shared" ca="1" si="465"/>
        <v>#N/A</v>
      </c>
      <c r="CE68" t="e">
        <f t="shared" ca="1" si="466"/>
        <v>#N/A</v>
      </c>
      <c r="CF68" t="b">
        <f t="shared" ca="1" si="467"/>
        <v>0</v>
      </c>
      <c r="CG68" t="str">
        <f t="shared" ca="1" si="468"/>
        <v>ÿ</v>
      </c>
      <c r="CH68">
        <f t="shared" ca="1" si="469"/>
        <v>1048576</v>
      </c>
      <c r="CI68" t="e">
        <f t="shared" ca="1" si="470"/>
        <v>#N/A</v>
      </c>
      <c r="CJ68" s="4" t="str">
        <f t="shared" ca="1" si="471"/>
        <v/>
      </c>
      <c r="CL68" s="6" t="str">
        <f>IF('Analyse Plan de Gamme'!$BJ68=0,N_D,'Analyse Plan de Gamme'!$BJ68)</f>
        <v xml:space="preserve"> ... </v>
      </c>
      <c r="CM68" t="b">
        <f>ISNA(MATCH(CL68,CL$1:CL67,0))</f>
        <v>0</v>
      </c>
      <c r="CN68" t="e">
        <f t="shared" ca="1" si="472"/>
        <v>#N/A</v>
      </c>
      <c r="CO68" t="e">
        <f t="shared" ca="1" si="473"/>
        <v>#N/A</v>
      </c>
      <c r="CP68" t="b">
        <f t="shared" ca="1" si="474"/>
        <v>0</v>
      </c>
      <c r="CQ68" t="str">
        <f t="shared" ca="1" si="475"/>
        <v>ÿ</v>
      </c>
      <c r="CR68">
        <f t="shared" ca="1" si="476"/>
        <v>1048576</v>
      </c>
      <c r="CS68" t="e">
        <f t="shared" ca="1" si="477"/>
        <v>#N/A</v>
      </c>
      <c r="CT68" s="4" t="str">
        <f t="shared" ca="1" si="478"/>
        <v/>
      </c>
      <c r="CV68" s="6" t="str">
        <f>IF('Analyse Plan de Gamme'!$BK68=0,N_D,'Analyse Plan de Gamme'!$BK68)</f>
        <v xml:space="preserve"> ... </v>
      </c>
      <c r="CW68" t="b">
        <f>ISNA(MATCH(CV68,CV$1:CV67,0))</f>
        <v>0</v>
      </c>
      <c r="CX68" t="e">
        <f t="shared" ca="1" si="479"/>
        <v>#N/A</v>
      </c>
      <c r="CY68" t="e">
        <f t="shared" ca="1" si="480"/>
        <v>#N/A</v>
      </c>
      <c r="CZ68" t="b">
        <f t="shared" ca="1" si="481"/>
        <v>0</v>
      </c>
      <c r="DA68" t="str">
        <f t="shared" ca="1" si="482"/>
        <v>ÿ</v>
      </c>
      <c r="DB68">
        <f t="shared" ca="1" si="483"/>
        <v>1048576</v>
      </c>
      <c r="DC68" t="e">
        <f t="shared" ca="1" si="484"/>
        <v>#N/A</v>
      </c>
      <c r="DD68" s="4" t="str">
        <f t="shared" ca="1" si="485"/>
        <v/>
      </c>
      <c r="DF68" s="6" t="str">
        <f>IF('Analyse Plan de Gamme'!$BL68=0,N_D,'Analyse Plan de Gamme'!$BL68)</f>
        <v xml:space="preserve"> ... </v>
      </c>
      <c r="DG68" t="b">
        <f>ISNA(MATCH(DF68,DF$1:DF67,0))</f>
        <v>0</v>
      </c>
      <c r="DH68" t="e">
        <f t="shared" ca="1" si="486"/>
        <v>#N/A</v>
      </c>
      <c r="DI68" t="e">
        <f t="shared" ca="1" si="487"/>
        <v>#N/A</v>
      </c>
      <c r="DJ68" t="b">
        <f t="shared" ca="1" si="488"/>
        <v>0</v>
      </c>
      <c r="DK68" t="str">
        <f t="shared" ca="1" si="489"/>
        <v>ÿ</v>
      </c>
      <c r="DL68">
        <f t="shared" ca="1" si="490"/>
        <v>1048576</v>
      </c>
      <c r="DM68" t="e">
        <f t="shared" ca="1" si="491"/>
        <v>#N/A</v>
      </c>
      <c r="DN68" s="4" t="str">
        <f t="shared" ca="1" si="492"/>
        <v/>
      </c>
      <c r="DP68" s="43">
        <f>'Analyse Plan de Gamme'!$BM68</f>
        <v>0</v>
      </c>
      <c r="DQ68" t="b">
        <f>ISNA(MATCH(DP68,DP$1:DP67,0))</f>
        <v>0</v>
      </c>
      <c r="DR68" t="e">
        <f t="shared" ca="1" si="493"/>
        <v>#N/A</v>
      </c>
      <c r="DS68" t="e">
        <f t="shared" ca="1" si="494"/>
        <v>#N/A</v>
      </c>
      <c r="DT68" t="b">
        <f t="shared" ca="1" si="495"/>
        <v>0</v>
      </c>
      <c r="DU68" t="str">
        <f t="shared" ca="1" si="496"/>
        <v>ÿ</v>
      </c>
      <c r="DV68">
        <f t="shared" ca="1" si="497"/>
        <v>1048576</v>
      </c>
      <c r="DW68" t="e">
        <f t="shared" ca="1" si="498"/>
        <v>#N/A</v>
      </c>
      <c r="DX68" s="4" t="str">
        <f t="shared" ca="1" si="499"/>
        <v/>
      </c>
      <c r="DZ68" s="6" t="str">
        <f>IF('Analyse Plan de Gamme'!$BO68=0,N_D,'Analyse Plan de Gamme'!$BO68)</f>
        <v xml:space="preserve"> ... </v>
      </c>
      <c r="EA68" t="b">
        <f>ISNA(MATCH(DZ68,DZ$1:DZ67,0))</f>
        <v>0</v>
      </c>
      <c r="EB68" t="e">
        <f t="shared" ca="1" si="500"/>
        <v>#N/A</v>
      </c>
      <c r="EC68" t="e">
        <f t="shared" ca="1" si="501"/>
        <v>#N/A</v>
      </c>
      <c r="ED68" t="b">
        <f t="shared" ca="1" si="502"/>
        <v>0</v>
      </c>
      <c r="EE68" t="str">
        <f t="shared" ca="1" si="503"/>
        <v>ÿ</v>
      </c>
      <c r="EF68">
        <f t="shared" ca="1" si="504"/>
        <v>1048576</v>
      </c>
      <c r="EG68" t="e">
        <f t="shared" ca="1" si="505"/>
        <v>#N/A</v>
      </c>
      <c r="EH68" s="4" t="str">
        <f t="shared" ca="1" si="506"/>
        <v/>
      </c>
      <c r="EJ68" s="6" t="str">
        <f>IF('Analyse Plan de Gamme'!$BP68=0,N_D,'Analyse Plan de Gamme'!$BP68)</f>
        <v xml:space="preserve"> ... </v>
      </c>
      <c r="EK68" t="b">
        <f>ISNA(MATCH(EJ68,EJ$1:EJ67,0))</f>
        <v>0</v>
      </c>
      <c r="EL68" t="e">
        <f t="shared" ca="1" si="507"/>
        <v>#N/A</v>
      </c>
      <c r="EM68" t="e">
        <f t="shared" ca="1" si="508"/>
        <v>#N/A</v>
      </c>
      <c r="EN68" t="b">
        <f t="shared" ca="1" si="509"/>
        <v>0</v>
      </c>
      <c r="EO68" t="str">
        <f t="shared" ca="1" si="510"/>
        <v>ÿ</v>
      </c>
      <c r="EP68">
        <f t="shared" ca="1" si="511"/>
        <v>1048576</v>
      </c>
      <c r="EQ68" t="e">
        <f t="shared" ca="1" si="512"/>
        <v>#N/A</v>
      </c>
      <c r="ER68" s="4" t="str">
        <f t="shared" ca="1" si="513"/>
        <v/>
      </c>
      <c r="ET68" s="6" t="str">
        <f>IF('Analyse Plan de Gamme'!$BQ68=0,N_D,'Analyse Plan de Gamme'!$BQ68)</f>
        <v xml:space="preserve"> ... </v>
      </c>
      <c r="EU68" t="b">
        <f>ISNA(MATCH(ET68,ET$1:ET67,0))</f>
        <v>0</v>
      </c>
      <c r="EV68" t="e">
        <f t="shared" ca="1" si="514"/>
        <v>#N/A</v>
      </c>
      <c r="EW68" t="e">
        <f t="shared" ca="1" si="515"/>
        <v>#N/A</v>
      </c>
      <c r="EX68" t="b">
        <f t="shared" ca="1" si="516"/>
        <v>0</v>
      </c>
      <c r="EY68" t="str">
        <f t="shared" ca="1" si="517"/>
        <v>ÿ</v>
      </c>
      <c r="EZ68">
        <f t="shared" ca="1" si="518"/>
        <v>1048576</v>
      </c>
      <c r="FA68" t="e">
        <f t="shared" ca="1" si="519"/>
        <v>#N/A</v>
      </c>
      <c r="FB68" s="4" t="str">
        <f t="shared" ca="1" si="520"/>
        <v/>
      </c>
      <c r="FD68" s="6" t="str">
        <f>IF('Analyse Plan de Gamme'!$BR68=0,N_D,'Analyse Plan de Gamme'!$BR68)</f>
        <v xml:space="preserve"> ... </v>
      </c>
      <c r="FE68" t="b">
        <f>ISNA(MATCH(FD68,FD$1:FD67,0))</f>
        <v>0</v>
      </c>
      <c r="FF68" t="e">
        <f t="shared" ca="1" si="521"/>
        <v>#N/A</v>
      </c>
      <c r="FG68" t="e">
        <f t="shared" ca="1" si="522"/>
        <v>#N/A</v>
      </c>
      <c r="FH68" t="b">
        <f t="shared" ca="1" si="523"/>
        <v>0</v>
      </c>
      <c r="FI68" t="str">
        <f t="shared" ca="1" si="524"/>
        <v>ÿ</v>
      </c>
      <c r="FJ68">
        <f t="shared" ca="1" si="525"/>
        <v>1048576</v>
      </c>
      <c r="FK68" t="e">
        <f t="shared" ca="1" si="526"/>
        <v>#N/A</v>
      </c>
      <c r="FL68" s="4" t="str">
        <f t="shared" ca="1" si="527"/>
        <v/>
      </c>
      <c r="FN68" s="6" t="str">
        <f>IF('Analyse Plan de Gamme'!$BT68=0,N_D,'Analyse Plan de Gamme'!$BT68)</f>
        <v xml:space="preserve"> ... </v>
      </c>
      <c r="FO68" t="b">
        <f>ISNA(MATCH(FN68,FN$1:FN67,0))</f>
        <v>0</v>
      </c>
      <c r="FP68" t="e">
        <f t="shared" ca="1" si="528"/>
        <v>#N/A</v>
      </c>
      <c r="FQ68" t="e">
        <f t="shared" ca="1" si="529"/>
        <v>#N/A</v>
      </c>
      <c r="FR68" t="b">
        <f t="shared" ca="1" si="530"/>
        <v>0</v>
      </c>
      <c r="FS68" t="str">
        <f t="shared" ca="1" si="531"/>
        <v>ÿ</v>
      </c>
      <c r="FT68">
        <f t="shared" ca="1" si="532"/>
        <v>1048576</v>
      </c>
      <c r="FU68" t="e">
        <f t="shared" ca="1" si="533"/>
        <v>#N/A</v>
      </c>
      <c r="FV68" s="4" t="str">
        <f t="shared" ca="1" si="534"/>
        <v/>
      </c>
      <c r="FX68" s="6" t="str">
        <f>IF('Analyse Plan de Gamme'!$BU68=0,N_D,'Analyse Plan de Gamme'!$BU68)</f>
        <v xml:space="preserve"> ... </v>
      </c>
      <c r="FY68" t="b">
        <f>ISNA(MATCH(FX68,FX$1:FX67,0))</f>
        <v>0</v>
      </c>
      <c r="FZ68" t="e">
        <f t="shared" ca="1" si="535"/>
        <v>#N/A</v>
      </c>
      <c r="GA68" t="e">
        <f t="shared" ca="1" si="536"/>
        <v>#N/A</v>
      </c>
      <c r="GB68" t="b">
        <f t="shared" ca="1" si="537"/>
        <v>0</v>
      </c>
      <c r="GC68" t="str">
        <f t="shared" ca="1" si="538"/>
        <v>ÿ</v>
      </c>
      <c r="GD68">
        <f t="shared" ca="1" si="539"/>
        <v>1048576</v>
      </c>
      <c r="GE68" t="e">
        <f t="shared" ca="1" si="540"/>
        <v>#N/A</v>
      </c>
      <c r="GF68" s="4" t="str">
        <f t="shared" ca="1" si="541"/>
        <v/>
      </c>
      <c r="GH68" s="6" t="str">
        <f>IF('Analyse Plan de Gamme'!$BW68=0,N_D,'Analyse Plan de Gamme'!$BW68)</f>
        <v xml:space="preserve"> ... </v>
      </c>
      <c r="GI68" t="b">
        <f>ISNA(MATCH(GH68,GH$1:GH67,0))</f>
        <v>0</v>
      </c>
      <c r="GJ68" t="e">
        <f t="shared" ca="1" si="542"/>
        <v>#N/A</v>
      </c>
      <c r="GK68" t="e">
        <f t="shared" ca="1" si="543"/>
        <v>#N/A</v>
      </c>
      <c r="GL68" t="b">
        <f t="shared" ca="1" si="544"/>
        <v>0</v>
      </c>
      <c r="GM68" t="str">
        <f t="shared" ca="1" si="545"/>
        <v>ÿ</v>
      </c>
      <c r="GN68">
        <f t="shared" ca="1" si="546"/>
        <v>1048576</v>
      </c>
      <c r="GO68" t="e">
        <f t="shared" ca="1" si="547"/>
        <v>#N/A</v>
      </c>
      <c r="GP68" s="4" t="str">
        <f t="shared" ca="1" si="548"/>
        <v/>
      </c>
      <c r="GR68" s="6" t="str">
        <f>IF('Analyse Plan de Gamme'!$BX68=0,N_D,'Analyse Plan de Gamme'!$BX68)</f>
        <v xml:space="preserve"> ... </v>
      </c>
      <c r="GS68" t="b">
        <f>ISNA(MATCH(GR68,GR$1:GR67,0))</f>
        <v>0</v>
      </c>
      <c r="GT68" t="e">
        <f t="shared" ca="1" si="549"/>
        <v>#N/A</v>
      </c>
      <c r="GU68" t="e">
        <f t="shared" ca="1" si="550"/>
        <v>#N/A</v>
      </c>
      <c r="GV68" t="b">
        <f t="shared" ca="1" si="551"/>
        <v>0</v>
      </c>
      <c r="GW68" t="str">
        <f t="shared" ca="1" si="552"/>
        <v>ÿ</v>
      </c>
      <c r="GX68">
        <f t="shared" ca="1" si="553"/>
        <v>1048576</v>
      </c>
      <c r="GY68" t="e">
        <f t="shared" ca="1" si="554"/>
        <v>#N/A</v>
      </c>
      <c r="GZ68" s="4" t="str">
        <f t="shared" ca="1" si="555"/>
        <v/>
      </c>
      <c r="HG68" s="44">
        <f>'Analyse Plan de Gamme'!$K68</f>
        <v>0</v>
      </c>
      <c r="HH68" s="44">
        <f>'Analyse Plan de Gamme'!$L68</f>
        <v>0</v>
      </c>
      <c r="HI68" s="50">
        <f t="shared" si="395"/>
        <v>2.8999999999999977</v>
      </c>
      <c r="HK68" t="b">
        <f>ABS('Analyse Plan de Gamme'!$C68)&gt;1</f>
        <v>0</v>
      </c>
      <c r="HL68" s="43">
        <f t="shared" ca="1" si="192"/>
        <v>6.7999999999999996E-3</v>
      </c>
      <c r="HM68" t="b">
        <f ca="1">AND(ISNA(MATCH(HL68,HL$1:HL67,0)),HL68&gt;1,$HK68)</f>
        <v>0</v>
      </c>
      <c r="HN68" t="e">
        <f t="shared" ca="1" si="556"/>
        <v>#N/A</v>
      </c>
      <c r="HO68" t="e">
        <f t="shared" ca="1" si="557"/>
        <v>#N/A</v>
      </c>
      <c r="HP68" t="b">
        <f t="shared" ca="1" si="558"/>
        <v>0</v>
      </c>
      <c r="HQ68" t="str">
        <f t="shared" ca="1" si="559"/>
        <v>ÿ</v>
      </c>
      <c r="HR68">
        <f t="shared" ca="1" si="560"/>
        <v>1048576</v>
      </c>
      <c r="HS68" t="e">
        <f t="shared" ca="1" si="561"/>
        <v>#N/A</v>
      </c>
      <c r="HT68" s="4" t="str">
        <f t="shared" ca="1" si="562"/>
        <v/>
      </c>
      <c r="HU68">
        <f ca="1">SUM($HT$10:$HT68)</f>
        <v>3926000.0154999997</v>
      </c>
      <c r="HV68" s="45">
        <f t="shared" ca="1" si="196"/>
        <v>1</v>
      </c>
      <c r="HW68" t="b">
        <f t="shared" ca="1" si="396"/>
        <v>0</v>
      </c>
      <c r="HX68" t="b">
        <f t="shared" ca="1" si="197"/>
        <v>0</v>
      </c>
      <c r="ID68" s="60" t="b">
        <f>IF($HK68,'Analyse Plan de Gamme'!$K68)</f>
        <v>0</v>
      </c>
      <c r="IE68" t="b">
        <f>IF($HK68,'Analyse Plan de Gamme'!$L68)</f>
        <v>0</v>
      </c>
      <c r="IF68" s="52" t="b">
        <f t="shared" si="563"/>
        <v>0</v>
      </c>
      <c r="IG68" t="b">
        <f>ISNA(MATCH(IF68,IF$1:IF67,0))</f>
        <v>0</v>
      </c>
      <c r="IH68" t="e">
        <f t="shared" ca="1" si="564"/>
        <v>#N/A</v>
      </c>
      <c r="II68" t="e">
        <f t="shared" ca="1" si="565"/>
        <v>#N/A</v>
      </c>
      <c r="IJ68" t="b">
        <f t="shared" ca="1" si="566"/>
        <v>0</v>
      </c>
      <c r="IK68" t="str">
        <f t="shared" ca="1" si="567"/>
        <v>ÿ</v>
      </c>
      <c r="IL68">
        <f t="shared" ca="1" si="568"/>
        <v>0</v>
      </c>
      <c r="IM68">
        <f t="shared" ca="1" si="569"/>
        <v>0</v>
      </c>
      <c r="IN68" s="54">
        <f t="shared" ca="1" si="570"/>
        <v>6.7999999999999996E-3</v>
      </c>
      <c r="IO68">
        <f t="shared" ca="1" si="571"/>
        <v>1048576</v>
      </c>
      <c r="IP68" t="e">
        <f t="shared" ca="1" si="572"/>
        <v>#N/A</v>
      </c>
      <c r="IQ68" t="str">
        <f t="shared" ca="1" si="573"/>
        <v/>
      </c>
      <c r="IR68" t="str">
        <f t="shared" ca="1" si="574"/>
        <v/>
      </c>
      <c r="IZ68" s="52" t="b">
        <f t="shared" si="575"/>
        <v>0</v>
      </c>
      <c r="JA68" t="b">
        <f>ISNA(MATCH(IZ68,IZ$1:IZ67,0))</f>
        <v>0</v>
      </c>
      <c r="JB68" t="e">
        <f t="shared" ca="1" si="576"/>
        <v>#N/A</v>
      </c>
      <c r="JC68" t="e">
        <f t="shared" ca="1" si="577"/>
        <v>#N/A</v>
      </c>
      <c r="JD68" t="b">
        <f t="shared" ca="1" si="578"/>
        <v>0</v>
      </c>
      <c r="JE68" t="str">
        <f t="shared" ca="1" si="579"/>
        <v>ÿ</v>
      </c>
      <c r="JF68">
        <f t="shared" ca="1" si="580"/>
        <v>0</v>
      </c>
      <c r="JG68">
        <f t="shared" ca="1" si="581"/>
        <v>0</v>
      </c>
      <c r="JH68" s="54">
        <f t="shared" ca="1" si="582"/>
        <v>6.7999999999999996E-3</v>
      </c>
      <c r="JI68">
        <f t="shared" ca="1" si="583"/>
        <v>1048576</v>
      </c>
      <c r="JJ68" t="e">
        <f t="shared" ca="1" si="584"/>
        <v>#N/A</v>
      </c>
      <c r="JK68" t="str">
        <f t="shared" ca="1" si="585"/>
        <v/>
      </c>
      <c r="JL68" t="str">
        <f t="shared" ca="1" si="586"/>
        <v/>
      </c>
      <c r="JT68" s="52" t="b">
        <f t="shared" si="587"/>
        <v>0</v>
      </c>
      <c r="JU68" t="b">
        <f>ISNA(MATCH(JT68,JT$1:JT67,0))</f>
        <v>0</v>
      </c>
      <c r="JV68" t="e">
        <f t="shared" ca="1" si="588"/>
        <v>#N/A</v>
      </c>
      <c r="JW68" t="e">
        <f t="shared" ca="1" si="589"/>
        <v>#N/A</v>
      </c>
      <c r="JX68" t="b">
        <f t="shared" ca="1" si="590"/>
        <v>0</v>
      </c>
      <c r="JY68" t="str">
        <f t="shared" ca="1" si="591"/>
        <v>ÿ</v>
      </c>
      <c r="JZ68">
        <f t="shared" ca="1" si="592"/>
        <v>0</v>
      </c>
      <c r="KA68">
        <f t="shared" ca="1" si="593"/>
        <v>0</v>
      </c>
      <c r="KB68" s="54">
        <f t="shared" ca="1" si="594"/>
        <v>6.7999999999999996E-3</v>
      </c>
      <c r="KC68">
        <f t="shared" ca="1" si="595"/>
        <v>1048576</v>
      </c>
      <c r="KD68" t="e">
        <f t="shared" ca="1" si="596"/>
        <v>#N/A</v>
      </c>
      <c r="KE68" t="str">
        <f t="shared" ca="1" si="597"/>
        <v/>
      </c>
      <c r="KF68" t="str">
        <f t="shared" ca="1" si="598"/>
        <v/>
      </c>
      <c r="KN68" s="52" t="b">
        <f t="shared" si="599"/>
        <v>0</v>
      </c>
      <c r="KO68" t="b">
        <f>ISNA(MATCH(KN68,KN$1:KN67,0))</f>
        <v>0</v>
      </c>
      <c r="KP68" t="e">
        <f t="shared" ca="1" si="600"/>
        <v>#N/A</v>
      </c>
      <c r="KQ68" t="e">
        <f t="shared" ca="1" si="601"/>
        <v>#N/A</v>
      </c>
      <c r="KR68" t="b">
        <f t="shared" ca="1" si="602"/>
        <v>0</v>
      </c>
      <c r="KS68" t="str">
        <f t="shared" ca="1" si="603"/>
        <v>ÿ</v>
      </c>
      <c r="KT68">
        <f t="shared" ca="1" si="604"/>
        <v>0</v>
      </c>
      <c r="KU68">
        <f t="shared" ca="1" si="605"/>
        <v>0</v>
      </c>
      <c r="KV68" s="54">
        <f t="shared" ca="1" si="606"/>
        <v>6.7999999999999996E-3</v>
      </c>
      <c r="KW68">
        <f t="shared" ca="1" si="607"/>
        <v>1048576</v>
      </c>
      <c r="KX68" t="e">
        <f t="shared" ca="1" si="608"/>
        <v>#N/A</v>
      </c>
      <c r="KY68" t="str">
        <f t="shared" ca="1" si="609"/>
        <v/>
      </c>
      <c r="KZ68" t="str">
        <f t="shared" ca="1" si="610"/>
        <v/>
      </c>
      <c r="LH68" s="52" t="b">
        <f t="shared" si="219"/>
        <v>0</v>
      </c>
      <c r="LI68" t="b">
        <f>ISNA(MATCH(LH68,LH$1:LH67,0))</f>
        <v>0</v>
      </c>
      <c r="LJ68" t="e">
        <f t="shared" ca="1" si="220"/>
        <v>#N/A</v>
      </c>
      <c r="LK68" t="e">
        <f t="shared" ca="1" si="221"/>
        <v>#N/A</v>
      </c>
      <c r="LL68" t="b">
        <f t="shared" ca="1" si="222"/>
        <v>0</v>
      </c>
      <c r="LM68" t="str">
        <f t="shared" ca="1" si="223"/>
        <v>ÿ</v>
      </c>
      <c r="LN68">
        <f t="shared" ca="1" si="224"/>
        <v>0</v>
      </c>
      <c r="LO68">
        <f t="shared" ca="1" si="225"/>
        <v>0</v>
      </c>
      <c r="LP68" s="54">
        <f t="shared" ca="1" si="226"/>
        <v>6.7999999999999996E-3</v>
      </c>
      <c r="LQ68">
        <f t="shared" ca="1" si="227"/>
        <v>1048576</v>
      </c>
      <c r="LR68" t="e">
        <f t="shared" ca="1" si="228"/>
        <v>#N/A</v>
      </c>
      <c r="LS68" t="str">
        <f t="shared" ca="1" si="611"/>
        <v/>
      </c>
      <c r="LT68" t="str">
        <f t="shared" ca="1" si="230"/>
        <v/>
      </c>
      <c r="MB68" s="52" t="b">
        <f t="shared" si="627"/>
        <v>0</v>
      </c>
      <c r="MC68" t="b">
        <f>ISNA(MATCH(MB68,MB$1:MB67,0))</f>
        <v>0</v>
      </c>
      <c r="MD68" t="e">
        <f t="shared" ca="1" si="231"/>
        <v>#N/A</v>
      </c>
      <c r="ME68" t="e">
        <f t="shared" ca="1" si="232"/>
        <v>#N/A</v>
      </c>
      <c r="MF68" t="b">
        <f t="shared" ca="1" si="233"/>
        <v>0</v>
      </c>
      <c r="MG68" t="str">
        <f t="shared" ca="1" si="234"/>
        <v>ÿ</v>
      </c>
      <c r="MH68">
        <f t="shared" ca="1" si="235"/>
        <v>0</v>
      </c>
      <c r="MI68">
        <f t="shared" ca="1" si="236"/>
        <v>0</v>
      </c>
      <c r="MJ68" s="54">
        <f t="shared" ca="1" si="237"/>
        <v>6.7999999999999996E-3</v>
      </c>
      <c r="MK68">
        <f t="shared" ca="1" si="238"/>
        <v>1048576</v>
      </c>
      <c r="ML68" t="e">
        <f t="shared" ca="1" si="239"/>
        <v>#N/A</v>
      </c>
      <c r="MM68" t="str">
        <f t="shared" ca="1" si="612"/>
        <v/>
      </c>
      <c r="MN68" t="str">
        <f t="shared" ca="1" si="241"/>
        <v/>
      </c>
      <c r="MV68" s="52" t="b">
        <f t="shared" si="628"/>
        <v>0</v>
      </c>
      <c r="MW68" t="b">
        <f>ISNA(MATCH(MV68,MV$1:MV67,0))</f>
        <v>0</v>
      </c>
      <c r="MX68" t="e">
        <f t="shared" ca="1" si="242"/>
        <v>#N/A</v>
      </c>
      <c r="MY68" t="e">
        <f t="shared" ca="1" si="243"/>
        <v>#N/A</v>
      </c>
      <c r="MZ68" t="b">
        <f t="shared" ca="1" si="244"/>
        <v>0</v>
      </c>
      <c r="NA68" t="str">
        <f t="shared" ca="1" si="245"/>
        <v>ÿ</v>
      </c>
      <c r="NB68">
        <f t="shared" ca="1" si="246"/>
        <v>0</v>
      </c>
      <c r="NC68">
        <f t="shared" ca="1" si="247"/>
        <v>0</v>
      </c>
      <c r="ND68" s="54">
        <f t="shared" ca="1" si="248"/>
        <v>6.7999999999999996E-3</v>
      </c>
      <c r="NE68">
        <f t="shared" ca="1" si="249"/>
        <v>1048576</v>
      </c>
      <c r="NF68" t="e">
        <f t="shared" ca="1" si="250"/>
        <v>#N/A</v>
      </c>
      <c r="NG68" t="str">
        <f t="shared" ca="1" si="613"/>
        <v/>
      </c>
      <c r="NH68" t="str">
        <f t="shared" ca="1" si="252"/>
        <v/>
      </c>
      <c r="NP68" s="52" t="b">
        <f t="shared" si="629"/>
        <v>0</v>
      </c>
      <c r="NQ68" t="b">
        <f>ISNA(MATCH(NP68,NP$1:NP67,0))</f>
        <v>0</v>
      </c>
      <c r="NR68" t="e">
        <f t="shared" ca="1" si="253"/>
        <v>#N/A</v>
      </c>
      <c r="NS68" t="e">
        <f t="shared" ca="1" si="254"/>
        <v>#N/A</v>
      </c>
      <c r="NT68" t="b">
        <f t="shared" ca="1" si="255"/>
        <v>0</v>
      </c>
      <c r="NU68" t="str">
        <f t="shared" ca="1" si="256"/>
        <v>ÿ</v>
      </c>
      <c r="NV68">
        <f t="shared" ca="1" si="257"/>
        <v>0</v>
      </c>
      <c r="NW68">
        <f t="shared" ca="1" si="258"/>
        <v>0</v>
      </c>
      <c r="NX68" s="54">
        <f t="shared" ca="1" si="259"/>
        <v>6.7999999999999996E-3</v>
      </c>
      <c r="NY68">
        <f t="shared" ca="1" si="260"/>
        <v>1048576</v>
      </c>
      <c r="NZ68" t="e">
        <f t="shared" ca="1" si="261"/>
        <v>#N/A</v>
      </c>
      <c r="OA68" t="str">
        <f t="shared" ca="1" si="614"/>
        <v/>
      </c>
      <c r="OB68" t="str">
        <f t="shared" ca="1" si="263"/>
        <v/>
      </c>
      <c r="OJ68" s="52" t="b">
        <f t="shared" si="630"/>
        <v>0</v>
      </c>
      <c r="OK68" t="b">
        <f>ISNA(MATCH(OJ68,OJ$1:OJ67,0))</f>
        <v>0</v>
      </c>
      <c r="OL68" t="e">
        <f t="shared" ca="1" si="264"/>
        <v>#N/A</v>
      </c>
      <c r="OM68" t="e">
        <f t="shared" ca="1" si="265"/>
        <v>#N/A</v>
      </c>
      <c r="ON68" t="b">
        <f t="shared" ca="1" si="266"/>
        <v>0</v>
      </c>
      <c r="OO68" t="str">
        <f t="shared" ca="1" si="267"/>
        <v>ÿ</v>
      </c>
      <c r="OP68">
        <f t="shared" ca="1" si="268"/>
        <v>0</v>
      </c>
      <c r="OQ68">
        <f t="shared" ca="1" si="269"/>
        <v>0</v>
      </c>
      <c r="OR68" s="54">
        <f t="shared" ca="1" si="270"/>
        <v>6.7999999999999996E-3</v>
      </c>
      <c r="OS68">
        <f t="shared" ca="1" si="271"/>
        <v>1048576</v>
      </c>
      <c r="OT68" t="e">
        <f t="shared" ca="1" si="272"/>
        <v>#N/A</v>
      </c>
      <c r="OU68" t="str">
        <f t="shared" ca="1" si="615"/>
        <v/>
      </c>
      <c r="OV68" t="str">
        <f t="shared" ca="1" si="274"/>
        <v/>
      </c>
      <c r="PD68" s="52" t="b">
        <f t="shared" si="631"/>
        <v>0</v>
      </c>
      <c r="PE68" t="b">
        <f>ISNA(MATCH(PD68,PD$1:PD67,0))</f>
        <v>0</v>
      </c>
      <c r="PF68" t="e">
        <f t="shared" ca="1" si="275"/>
        <v>#N/A</v>
      </c>
      <c r="PG68" t="e">
        <f t="shared" ca="1" si="276"/>
        <v>#N/A</v>
      </c>
      <c r="PH68" t="b">
        <f t="shared" ca="1" si="277"/>
        <v>0</v>
      </c>
      <c r="PI68" t="str">
        <f t="shared" ca="1" si="278"/>
        <v>ÿ</v>
      </c>
      <c r="PJ68">
        <f t="shared" ca="1" si="279"/>
        <v>0</v>
      </c>
      <c r="PK68">
        <f t="shared" ca="1" si="280"/>
        <v>0</v>
      </c>
      <c r="PL68" s="54">
        <f t="shared" ca="1" si="281"/>
        <v>6.7999999999999996E-3</v>
      </c>
      <c r="PM68">
        <f t="shared" ca="1" si="282"/>
        <v>1048576</v>
      </c>
      <c r="PN68" t="e">
        <f t="shared" ca="1" si="283"/>
        <v>#N/A</v>
      </c>
      <c r="PO68" t="str">
        <f t="shared" ca="1" si="616"/>
        <v/>
      </c>
      <c r="PP68" t="str">
        <f t="shared" ca="1" si="285"/>
        <v/>
      </c>
      <c r="PX68" s="52" t="b">
        <f t="shared" si="632"/>
        <v>0</v>
      </c>
      <c r="PY68" t="b">
        <f>ISNA(MATCH(PX68,PX$1:PX67,0))</f>
        <v>0</v>
      </c>
      <c r="PZ68" t="e">
        <f t="shared" ca="1" si="286"/>
        <v>#N/A</v>
      </c>
      <c r="QA68" t="e">
        <f t="shared" ca="1" si="287"/>
        <v>#N/A</v>
      </c>
      <c r="QB68" t="b">
        <f t="shared" ca="1" si="288"/>
        <v>0</v>
      </c>
      <c r="QC68" t="str">
        <f t="shared" ca="1" si="289"/>
        <v>ÿ</v>
      </c>
      <c r="QD68">
        <f t="shared" ca="1" si="290"/>
        <v>0</v>
      </c>
      <c r="QE68">
        <f t="shared" ca="1" si="291"/>
        <v>0</v>
      </c>
      <c r="QF68" s="54">
        <f t="shared" ca="1" si="292"/>
        <v>6.7999999999999996E-3</v>
      </c>
      <c r="QG68">
        <f t="shared" ca="1" si="293"/>
        <v>1048576</v>
      </c>
      <c r="QH68" t="e">
        <f t="shared" ca="1" si="294"/>
        <v>#N/A</v>
      </c>
      <c r="QI68" t="str">
        <f t="shared" ca="1" si="617"/>
        <v/>
      </c>
      <c r="QJ68" t="str">
        <f t="shared" ca="1" si="296"/>
        <v/>
      </c>
      <c r="QR68" s="52" t="b">
        <f t="shared" si="633"/>
        <v>0</v>
      </c>
      <c r="QS68" t="b">
        <f>ISNA(MATCH(QR68,QR$1:QR67,0))</f>
        <v>0</v>
      </c>
      <c r="QT68" t="e">
        <f t="shared" ca="1" si="297"/>
        <v>#N/A</v>
      </c>
      <c r="QU68" t="e">
        <f t="shared" ca="1" si="298"/>
        <v>#N/A</v>
      </c>
      <c r="QV68" t="b">
        <f t="shared" ca="1" si="299"/>
        <v>0</v>
      </c>
      <c r="QW68" t="str">
        <f t="shared" ca="1" si="300"/>
        <v>ÿ</v>
      </c>
      <c r="QX68">
        <f t="shared" ca="1" si="301"/>
        <v>0</v>
      </c>
      <c r="QY68">
        <f t="shared" ca="1" si="302"/>
        <v>0</v>
      </c>
      <c r="QZ68" s="54">
        <f t="shared" ca="1" si="303"/>
        <v>6.7999999999999996E-3</v>
      </c>
      <c r="RA68">
        <f t="shared" ca="1" si="304"/>
        <v>1048576</v>
      </c>
      <c r="RB68" t="e">
        <f t="shared" ca="1" si="305"/>
        <v>#N/A</v>
      </c>
      <c r="RC68" t="str">
        <f t="shared" ca="1" si="618"/>
        <v/>
      </c>
      <c r="RD68" t="str">
        <f t="shared" ca="1" si="307"/>
        <v/>
      </c>
      <c r="RL68" s="52" t="b">
        <f t="shared" si="634"/>
        <v>0</v>
      </c>
      <c r="RM68" t="b">
        <f>ISNA(MATCH(RL68,RL$1:RL67,0))</f>
        <v>0</v>
      </c>
      <c r="RN68" t="e">
        <f t="shared" ca="1" si="308"/>
        <v>#N/A</v>
      </c>
      <c r="RO68" t="e">
        <f t="shared" ca="1" si="309"/>
        <v>#N/A</v>
      </c>
      <c r="RP68" t="b">
        <f t="shared" ca="1" si="310"/>
        <v>0</v>
      </c>
      <c r="RQ68" t="str">
        <f t="shared" ca="1" si="311"/>
        <v>ÿ</v>
      </c>
      <c r="RR68">
        <f t="shared" ca="1" si="312"/>
        <v>0</v>
      </c>
      <c r="RS68">
        <f t="shared" ca="1" si="313"/>
        <v>0</v>
      </c>
      <c r="RT68" s="54">
        <f t="shared" ca="1" si="314"/>
        <v>6.7999999999999996E-3</v>
      </c>
      <c r="RU68">
        <f t="shared" ca="1" si="315"/>
        <v>1048576</v>
      </c>
      <c r="RV68" t="e">
        <f t="shared" ca="1" si="316"/>
        <v>#N/A</v>
      </c>
      <c r="RW68" t="str">
        <f t="shared" ca="1" si="619"/>
        <v/>
      </c>
      <c r="RX68" t="str">
        <f t="shared" ca="1" si="318"/>
        <v/>
      </c>
      <c r="SF68" s="52" t="b">
        <f t="shared" si="635"/>
        <v>0</v>
      </c>
      <c r="SG68" t="b">
        <f>ISNA(MATCH(SF68,SF$1:SF67,0))</f>
        <v>0</v>
      </c>
      <c r="SH68" t="e">
        <f t="shared" ca="1" si="319"/>
        <v>#N/A</v>
      </c>
      <c r="SI68" t="e">
        <f t="shared" ca="1" si="320"/>
        <v>#N/A</v>
      </c>
      <c r="SJ68" t="b">
        <f t="shared" ca="1" si="321"/>
        <v>0</v>
      </c>
      <c r="SK68" t="str">
        <f t="shared" ca="1" si="322"/>
        <v>ÿ</v>
      </c>
      <c r="SL68">
        <f t="shared" ca="1" si="323"/>
        <v>0</v>
      </c>
      <c r="SM68">
        <f t="shared" ca="1" si="324"/>
        <v>0</v>
      </c>
      <c r="SN68" s="54">
        <f t="shared" ca="1" si="325"/>
        <v>6.7999999999999996E-3</v>
      </c>
      <c r="SO68">
        <f t="shared" ca="1" si="326"/>
        <v>1048576</v>
      </c>
      <c r="SP68" t="e">
        <f t="shared" ca="1" si="327"/>
        <v>#N/A</v>
      </c>
      <c r="SQ68" t="str">
        <f t="shared" ca="1" si="620"/>
        <v/>
      </c>
      <c r="SR68" t="str">
        <f t="shared" ca="1" si="329"/>
        <v/>
      </c>
      <c r="SZ68" s="52" t="b">
        <f t="shared" si="636"/>
        <v>0</v>
      </c>
      <c r="TA68" t="b">
        <f>ISNA(MATCH(SZ68,SZ$1:SZ67,0))</f>
        <v>0</v>
      </c>
      <c r="TB68" t="e">
        <f t="shared" ca="1" si="330"/>
        <v>#N/A</v>
      </c>
      <c r="TC68" t="e">
        <f t="shared" ca="1" si="331"/>
        <v>#N/A</v>
      </c>
      <c r="TD68" t="b">
        <f t="shared" ca="1" si="332"/>
        <v>0</v>
      </c>
      <c r="TE68" t="str">
        <f t="shared" ca="1" si="333"/>
        <v>ÿ</v>
      </c>
      <c r="TF68">
        <f t="shared" ca="1" si="334"/>
        <v>0</v>
      </c>
      <c r="TG68">
        <f t="shared" ca="1" si="335"/>
        <v>0</v>
      </c>
      <c r="TH68" s="54">
        <f t="shared" ca="1" si="336"/>
        <v>6.7999999999999996E-3</v>
      </c>
      <c r="TI68">
        <f t="shared" ca="1" si="337"/>
        <v>1048576</v>
      </c>
      <c r="TJ68" t="e">
        <f t="shared" ca="1" si="338"/>
        <v>#N/A</v>
      </c>
      <c r="TK68" t="str">
        <f t="shared" ca="1" si="621"/>
        <v/>
      </c>
      <c r="TL68" t="str">
        <f t="shared" ca="1" si="340"/>
        <v/>
      </c>
      <c r="TT68" s="52" t="b">
        <f t="shared" si="637"/>
        <v>0</v>
      </c>
      <c r="TU68" t="b">
        <f>ISNA(MATCH(TT68,TT$1:TT67,0))</f>
        <v>0</v>
      </c>
      <c r="TV68" t="e">
        <f t="shared" ca="1" si="341"/>
        <v>#N/A</v>
      </c>
      <c r="TW68" t="e">
        <f t="shared" ca="1" si="342"/>
        <v>#N/A</v>
      </c>
      <c r="TX68" t="b">
        <f t="shared" ca="1" si="343"/>
        <v>0</v>
      </c>
      <c r="TY68" t="str">
        <f t="shared" ca="1" si="344"/>
        <v>ÿ</v>
      </c>
      <c r="TZ68">
        <f t="shared" ca="1" si="345"/>
        <v>0</v>
      </c>
      <c r="UA68">
        <f t="shared" ca="1" si="346"/>
        <v>0</v>
      </c>
      <c r="UB68" s="54">
        <f t="shared" ca="1" si="347"/>
        <v>6.7999999999999996E-3</v>
      </c>
      <c r="UC68">
        <f t="shared" ca="1" si="348"/>
        <v>1048576</v>
      </c>
      <c r="UD68" t="e">
        <f t="shared" ca="1" si="349"/>
        <v>#N/A</v>
      </c>
      <c r="UE68" t="str">
        <f t="shared" ca="1" si="622"/>
        <v/>
      </c>
      <c r="UF68" t="str">
        <f t="shared" ca="1" si="351"/>
        <v/>
      </c>
      <c r="UN68" s="52" t="b">
        <f t="shared" si="638"/>
        <v>0</v>
      </c>
      <c r="UO68" t="b">
        <f>ISNA(MATCH(UN68,UN$1:UN67,0))</f>
        <v>0</v>
      </c>
      <c r="UP68" t="e">
        <f t="shared" ca="1" si="352"/>
        <v>#N/A</v>
      </c>
      <c r="UQ68" t="e">
        <f t="shared" ca="1" si="353"/>
        <v>#N/A</v>
      </c>
      <c r="UR68" t="b">
        <f t="shared" ca="1" si="354"/>
        <v>0</v>
      </c>
      <c r="US68" t="str">
        <f t="shared" ca="1" si="355"/>
        <v>ÿ</v>
      </c>
      <c r="UT68">
        <f t="shared" ca="1" si="356"/>
        <v>0</v>
      </c>
      <c r="UU68">
        <f t="shared" ca="1" si="357"/>
        <v>0</v>
      </c>
      <c r="UV68" s="54">
        <f t="shared" ca="1" si="358"/>
        <v>6.7999999999999996E-3</v>
      </c>
      <c r="UW68">
        <f t="shared" ca="1" si="359"/>
        <v>1048576</v>
      </c>
      <c r="UX68" t="e">
        <f t="shared" ca="1" si="360"/>
        <v>#N/A</v>
      </c>
      <c r="UY68" t="str">
        <f t="shared" ca="1" si="623"/>
        <v/>
      </c>
      <c r="UZ68" t="str">
        <f t="shared" ca="1" si="362"/>
        <v/>
      </c>
      <c r="VH68" s="52" t="b">
        <f t="shared" si="639"/>
        <v>0</v>
      </c>
      <c r="VI68" t="b">
        <f>ISNA(MATCH(VH68,VH$1:VH67,0))</f>
        <v>0</v>
      </c>
      <c r="VJ68" t="e">
        <f t="shared" ca="1" si="363"/>
        <v>#N/A</v>
      </c>
      <c r="VK68" t="e">
        <f t="shared" ca="1" si="364"/>
        <v>#N/A</v>
      </c>
      <c r="VL68" t="b">
        <f t="shared" ca="1" si="365"/>
        <v>0</v>
      </c>
      <c r="VM68" t="str">
        <f t="shared" ca="1" si="366"/>
        <v>ÿ</v>
      </c>
      <c r="VN68">
        <f t="shared" ca="1" si="367"/>
        <v>0</v>
      </c>
      <c r="VO68">
        <f t="shared" ca="1" si="368"/>
        <v>0</v>
      </c>
      <c r="VP68" s="54">
        <f t="shared" ca="1" si="369"/>
        <v>6.7999999999999996E-3</v>
      </c>
      <c r="VQ68">
        <f t="shared" ca="1" si="370"/>
        <v>1048576</v>
      </c>
      <c r="VR68" t="e">
        <f t="shared" ca="1" si="371"/>
        <v>#N/A</v>
      </c>
      <c r="VS68" t="str">
        <f t="shared" ca="1" si="624"/>
        <v/>
      </c>
      <c r="VT68" t="str">
        <f t="shared" ca="1" si="373"/>
        <v/>
      </c>
      <c r="WB68" s="52" t="b">
        <f t="shared" si="640"/>
        <v>0</v>
      </c>
      <c r="WC68" t="b">
        <f>ISNA(MATCH(WB68,WB$1:WB67,0))</f>
        <v>0</v>
      </c>
      <c r="WD68" t="e">
        <f t="shared" ca="1" si="374"/>
        <v>#N/A</v>
      </c>
      <c r="WE68" t="e">
        <f t="shared" ca="1" si="375"/>
        <v>#N/A</v>
      </c>
      <c r="WF68" t="b">
        <f t="shared" ca="1" si="376"/>
        <v>0</v>
      </c>
      <c r="WG68" t="str">
        <f t="shared" ca="1" si="377"/>
        <v>ÿ</v>
      </c>
      <c r="WH68">
        <f t="shared" ca="1" si="378"/>
        <v>0</v>
      </c>
      <c r="WI68">
        <f t="shared" ca="1" si="379"/>
        <v>0</v>
      </c>
      <c r="WJ68" s="54">
        <f t="shared" ca="1" si="380"/>
        <v>6.7999999999999996E-3</v>
      </c>
      <c r="WK68">
        <f t="shared" ca="1" si="381"/>
        <v>1048576</v>
      </c>
      <c r="WL68" t="e">
        <f t="shared" ca="1" si="382"/>
        <v>#N/A</v>
      </c>
      <c r="WM68" t="str">
        <f t="shared" ca="1" si="625"/>
        <v/>
      </c>
      <c r="WN68" t="str">
        <f t="shared" ca="1" si="384"/>
        <v/>
      </c>
      <c r="WV68" s="52" t="b">
        <f t="shared" si="641"/>
        <v>0</v>
      </c>
      <c r="WW68" t="b">
        <f>ISNA(MATCH(WV68,WV$1:WV67,0))</f>
        <v>0</v>
      </c>
      <c r="WX68" t="e">
        <f t="shared" ca="1" si="385"/>
        <v>#N/A</v>
      </c>
      <c r="WY68" t="e">
        <f t="shared" ca="1" si="386"/>
        <v>#N/A</v>
      </c>
      <c r="WZ68" t="b">
        <f t="shared" ca="1" si="387"/>
        <v>0</v>
      </c>
      <c r="XA68" t="str">
        <f t="shared" ca="1" si="388"/>
        <v>ÿ</v>
      </c>
      <c r="XB68">
        <f t="shared" ca="1" si="389"/>
        <v>0</v>
      </c>
      <c r="XC68">
        <f t="shared" ca="1" si="390"/>
        <v>0</v>
      </c>
      <c r="XD68" s="54">
        <f t="shared" ca="1" si="391"/>
        <v>6.7999999999999996E-3</v>
      </c>
      <c r="XE68">
        <f t="shared" ca="1" si="392"/>
        <v>1048576</v>
      </c>
      <c r="XF68" t="e">
        <f t="shared" ca="1" si="393"/>
        <v>#N/A</v>
      </c>
      <c r="XG68" t="str">
        <f t="shared" ca="1" si="626"/>
        <v/>
      </c>
      <c r="XH68" t="str">
        <f t="shared" ca="1" si="169"/>
        <v/>
      </c>
    </row>
    <row r="69" spans="1:632" x14ac:dyDescent="0.3">
      <c r="A69">
        <f t="shared" ca="1" si="170"/>
        <v>59</v>
      </c>
      <c r="J69" s="6" t="str">
        <f>IF('Analyse Plan de Gamme'!$N69=0,N_D,'Analyse Plan de Gamme'!$N69)</f>
        <v xml:space="preserve"> ... </v>
      </c>
      <c r="K69" t="b">
        <f>ISNA(MATCH(J69,J$1:J68,0))</f>
        <v>0</v>
      </c>
      <c r="L69" t="e">
        <f t="shared" ca="1" si="416"/>
        <v>#N/A</v>
      </c>
      <c r="M69" t="e">
        <f t="shared" ca="1" si="417"/>
        <v>#N/A</v>
      </c>
      <c r="N69" t="b">
        <f t="shared" ca="1" si="418"/>
        <v>0</v>
      </c>
      <c r="O69" t="str">
        <f t="shared" ca="1" si="419"/>
        <v>ÿ</v>
      </c>
      <c r="P69">
        <f t="shared" ca="1" si="420"/>
        <v>1048576</v>
      </c>
      <c r="Q69" t="e">
        <f t="shared" ca="1" si="421"/>
        <v>#N/A</v>
      </c>
      <c r="R69" s="4" t="str">
        <f t="shared" ca="1" si="422"/>
        <v/>
      </c>
      <c r="T69" s="6" t="str">
        <f>IF('Analyse Plan de Gamme'!$P69=0,N_D,'Analyse Plan de Gamme'!$P69)</f>
        <v xml:space="preserve"> ... </v>
      </c>
      <c r="U69" t="b">
        <f>ISNA(MATCH(T69,T$1:T68,0))</f>
        <v>0</v>
      </c>
      <c r="V69" t="e">
        <f t="shared" ca="1" si="423"/>
        <v>#N/A</v>
      </c>
      <c r="W69" t="e">
        <f t="shared" ca="1" si="424"/>
        <v>#N/A</v>
      </c>
      <c r="X69" t="b">
        <f t="shared" ca="1" si="425"/>
        <v>0</v>
      </c>
      <c r="Y69" t="str">
        <f t="shared" ca="1" si="426"/>
        <v>ÿ</v>
      </c>
      <c r="Z69">
        <f t="shared" ca="1" si="427"/>
        <v>1048576</v>
      </c>
      <c r="AA69" t="e">
        <f t="shared" ca="1" si="428"/>
        <v>#N/A</v>
      </c>
      <c r="AB69" s="4" t="str">
        <f t="shared" ca="1" si="429"/>
        <v/>
      </c>
      <c r="AD69" s="6" t="str">
        <f>IF('Analyse Plan de Gamme'!$W69=0,N_D,'Analyse Plan de Gamme'!$W69)</f>
        <v xml:space="preserve"> ... </v>
      </c>
      <c r="AE69" t="b">
        <f>ISNA(MATCH(AD69,AD$1:AD68,0))</f>
        <v>0</v>
      </c>
      <c r="AF69" t="e">
        <f t="shared" ca="1" si="430"/>
        <v>#N/A</v>
      </c>
      <c r="AG69" t="e">
        <f t="shared" ca="1" si="431"/>
        <v>#N/A</v>
      </c>
      <c r="AH69" t="b">
        <f t="shared" ca="1" si="432"/>
        <v>0</v>
      </c>
      <c r="AI69" t="str">
        <f t="shared" ca="1" si="433"/>
        <v>ÿ</v>
      </c>
      <c r="AJ69">
        <f t="shared" ca="1" si="434"/>
        <v>1048576</v>
      </c>
      <c r="AK69" t="e">
        <f t="shared" ca="1" si="435"/>
        <v>#N/A</v>
      </c>
      <c r="AL69" s="4" t="str">
        <f t="shared" ca="1" si="436"/>
        <v/>
      </c>
      <c r="AN69" s="6" t="str">
        <f>IF('Analyse Plan de Gamme'!$AH69=0,N_D,'Analyse Plan de Gamme'!$AH69)</f>
        <v xml:space="preserve"> ... </v>
      </c>
      <c r="AO69" t="b">
        <f>ISNA(MATCH(AN69,AN$1:AN68,0))</f>
        <v>0</v>
      </c>
      <c r="AP69" t="e">
        <f t="shared" ca="1" si="437"/>
        <v>#N/A</v>
      </c>
      <c r="AQ69" t="e">
        <f t="shared" ca="1" si="438"/>
        <v>#N/A</v>
      </c>
      <c r="AR69" t="b">
        <f t="shared" ca="1" si="439"/>
        <v>0</v>
      </c>
      <c r="AS69" t="str">
        <f t="shared" ca="1" si="440"/>
        <v>ÿ</v>
      </c>
      <c r="AT69">
        <f t="shared" ca="1" si="441"/>
        <v>1048576</v>
      </c>
      <c r="AU69" t="e">
        <f t="shared" ca="1" si="442"/>
        <v>#N/A</v>
      </c>
      <c r="AV69" s="4" t="str">
        <f t="shared" ca="1" si="443"/>
        <v/>
      </c>
      <c r="AX69" s="6" t="str">
        <f>IF('Analyse Plan de Gamme'!$AT69=0,N_D,'Analyse Plan de Gamme'!$AT69)</f>
        <v xml:space="preserve"> ... </v>
      </c>
      <c r="AY69" t="b">
        <f>ISNA(MATCH(AX69,AX$1:AX68,0))</f>
        <v>0</v>
      </c>
      <c r="AZ69" t="e">
        <f t="shared" ca="1" si="444"/>
        <v>#N/A</v>
      </c>
      <c r="BA69" t="e">
        <f t="shared" ca="1" si="445"/>
        <v>#N/A</v>
      </c>
      <c r="BB69" t="b">
        <f t="shared" ca="1" si="446"/>
        <v>0</v>
      </c>
      <c r="BC69" t="str">
        <f t="shared" ca="1" si="447"/>
        <v>ÿ</v>
      </c>
      <c r="BD69">
        <f t="shared" ca="1" si="448"/>
        <v>1048576</v>
      </c>
      <c r="BE69" t="e">
        <f t="shared" ca="1" si="449"/>
        <v>#N/A</v>
      </c>
      <c r="BF69" s="4" t="str">
        <f t="shared" ca="1" si="450"/>
        <v/>
      </c>
      <c r="BH69" s="6" t="str">
        <f>IF('Analyse Plan de Gamme'!$BF69=0,N_D,'Analyse Plan de Gamme'!$BF69)</f>
        <v xml:space="preserve"> ... </v>
      </c>
      <c r="BI69" t="b">
        <f>ISNA(MATCH(BH69,BH$1:BH68,0))</f>
        <v>0</v>
      </c>
      <c r="BJ69" t="e">
        <f t="shared" ca="1" si="451"/>
        <v>#N/A</v>
      </c>
      <c r="BK69" t="e">
        <f t="shared" ca="1" si="452"/>
        <v>#N/A</v>
      </c>
      <c r="BL69" t="b">
        <f t="shared" ca="1" si="453"/>
        <v>0</v>
      </c>
      <c r="BM69" t="str">
        <f t="shared" ca="1" si="454"/>
        <v>ÿ</v>
      </c>
      <c r="BN69">
        <f t="shared" ca="1" si="455"/>
        <v>1048576</v>
      </c>
      <c r="BO69" t="e">
        <f t="shared" ca="1" si="456"/>
        <v>#N/A</v>
      </c>
      <c r="BP69" s="4" t="str">
        <f t="shared" ca="1" si="457"/>
        <v/>
      </c>
      <c r="BR69" s="6" t="str">
        <f>IF('Analyse Plan de Gamme'!$BG69=0,N_D,'Analyse Plan de Gamme'!$BG69)</f>
        <v xml:space="preserve"> ... </v>
      </c>
      <c r="BS69" t="b">
        <f>ISNA(MATCH(BR69,BR$1:BR68,0))</f>
        <v>0</v>
      </c>
      <c r="BT69" t="e">
        <f t="shared" ca="1" si="458"/>
        <v>#N/A</v>
      </c>
      <c r="BU69" t="e">
        <f t="shared" ca="1" si="459"/>
        <v>#N/A</v>
      </c>
      <c r="BV69" t="b">
        <f t="shared" ca="1" si="460"/>
        <v>0</v>
      </c>
      <c r="BW69" t="str">
        <f t="shared" ca="1" si="461"/>
        <v>ÿ</v>
      </c>
      <c r="BX69">
        <f t="shared" ca="1" si="462"/>
        <v>1048576</v>
      </c>
      <c r="BY69" t="e">
        <f t="shared" ca="1" si="463"/>
        <v>#N/A</v>
      </c>
      <c r="BZ69" s="4" t="str">
        <f t="shared" ca="1" si="464"/>
        <v/>
      </c>
      <c r="CB69" s="6" t="str">
        <f>IF('Analyse Plan de Gamme'!$BH69=0,N_D,'Analyse Plan de Gamme'!$BH69)</f>
        <v xml:space="preserve"> ... </v>
      </c>
      <c r="CC69" t="b">
        <f>ISNA(MATCH(CB69,CB$1:CB68,0))</f>
        <v>0</v>
      </c>
      <c r="CD69" t="e">
        <f t="shared" ca="1" si="465"/>
        <v>#N/A</v>
      </c>
      <c r="CE69" t="e">
        <f t="shared" ca="1" si="466"/>
        <v>#N/A</v>
      </c>
      <c r="CF69" t="b">
        <f t="shared" ca="1" si="467"/>
        <v>0</v>
      </c>
      <c r="CG69" t="str">
        <f t="shared" ca="1" si="468"/>
        <v>ÿ</v>
      </c>
      <c r="CH69">
        <f t="shared" ca="1" si="469"/>
        <v>1048576</v>
      </c>
      <c r="CI69" t="e">
        <f t="shared" ca="1" si="470"/>
        <v>#N/A</v>
      </c>
      <c r="CJ69" s="4" t="str">
        <f t="shared" ca="1" si="471"/>
        <v/>
      </c>
      <c r="CL69" s="6" t="str">
        <f>IF('Analyse Plan de Gamme'!$BJ69=0,N_D,'Analyse Plan de Gamme'!$BJ69)</f>
        <v xml:space="preserve"> ... </v>
      </c>
      <c r="CM69" t="b">
        <f>ISNA(MATCH(CL69,CL$1:CL68,0))</f>
        <v>0</v>
      </c>
      <c r="CN69" t="e">
        <f t="shared" ca="1" si="472"/>
        <v>#N/A</v>
      </c>
      <c r="CO69" t="e">
        <f t="shared" ca="1" si="473"/>
        <v>#N/A</v>
      </c>
      <c r="CP69" t="b">
        <f t="shared" ca="1" si="474"/>
        <v>0</v>
      </c>
      <c r="CQ69" t="str">
        <f t="shared" ca="1" si="475"/>
        <v>ÿ</v>
      </c>
      <c r="CR69">
        <f t="shared" ca="1" si="476"/>
        <v>1048576</v>
      </c>
      <c r="CS69" t="e">
        <f t="shared" ca="1" si="477"/>
        <v>#N/A</v>
      </c>
      <c r="CT69" s="4" t="str">
        <f t="shared" ca="1" si="478"/>
        <v/>
      </c>
      <c r="CV69" s="6" t="str">
        <f>IF('Analyse Plan de Gamme'!$BK69=0,N_D,'Analyse Plan de Gamme'!$BK69)</f>
        <v xml:space="preserve"> ... </v>
      </c>
      <c r="CW69" t="b">
        <f>ISNA(MATCH(CV69,CV$1:CV68,0))</f>
        <v>0</v>
      </c>
      <c r="CX69" t="e">
        <f t="shared" ca="1" si="479"/>
        <v>#N/A</v>
      </c>
      <c r="CY69" t="e">
        <f t="shared" ca="1" si="480"/>
        <v>#N/A</v>
      </c>
      <c r="CZ69" t="b">
        <f t="shared" ca="1" si="481"/>
        <v>0</v>
      </c>
      <c r="DA69" t="str">
        <f t="shared" ca="1" si="482"/>
        <v>ÿ</v>
      </c>
      <c r="DB69">
        <f t="shared" ca="1" si="483"/>
        <v>1048576</v>
      </c>
      <c r="DC69" t="e">
        <f t="shared" ca="1" si="484"/>
        <v>#N/A</v>
      </c>
      <c r="DD69" s="4" t="str">
        <f t="shared" ca="1" si="485"/>
        <v/>
      </c>
      <c r="DF69" s="6" t="str">
        <f>IF('Analyse Plan de Gamme'!$BL69=0,N_D,'Analyse Plan de Gamme'!$BL69)</f>
        <v xml:space="preserve"> ... </v>
      </c>
      <c r="DG69" t="b">
        <f>ISNA(MATCH(DF69,DF$1:DF68,0))</f>
        <v>0</v>
      </c>
      <c r="DH69" t="e">
        <f t="shared" ca="1" si="486"/>
        <v>#N/A</v>
      </c>
      <c r="DI69" t="e">
        <f t="shared" ca="1" si="487"/>
        <v>#N/A</v>
      </c>
      <c r="DJ69" t="b">
        <f t="shared" ca="1" si="488"/>
        <v>0</v>
      </c>
      <c r="DK69" t="str">
        <f t="shared" ca="1" si="489"/>
        <v>ÿ</v>
      </c>
      <c r="DL69">
        <f t="shared" ca="1" si="490"/>
        <v>1048576</v>
      </c>
      <c r="DM69" t="e">
        <f t="shared" ca="1" si="491"/>
        <v>#N/A</v>
      </c>
      <c r="DN69" s="4" t="str">
        <f t="shared" ca="1" si="492"/>
        <v/>
      </c>
      <c r="DP69" s="43">
        <f>'Analyse Plan de Gamme'!$BM69</f>
        <v>0</v>
      </c>
      <c r="DQ69" t="b">
        <f>ISNA(MATCH(DP69,DP$1:DP68,0))</f>
        <v>0</v>
      </c>
      <c r="DR69" t="e">
        <f t="shared" ca="1" si="493"/>
        <v>#N/A</v>
      </c>
      <c r="DS69" t="e">
        <f t="shared" ca="1" si="494"/>
        <v>#N/A</v>
      </c>
      <c r="DT69" t="b">
        <f t="shared" ca="1" si="495"/>
        <v>0</v>
      </c>
      <c r="DU69" t="str">
        <f t="shared" ca="1" si="496"/>
        <v>ÿ</v>
      </c>
      <c r="DV69">
        <f t="shared" ca="1" si="497"/>
        <v>1048576</v>
      </c>
      <c r="DW69" t="e">
        <f t="shared" ca="1" si="498"/>
        <v>#N/A</v>
      </c>
      <c r="DX69" s="4" t="str">
        <f t="shared" ca="1" si="499"/>
        <v/>
      </c>
      <c r="DZ69" s="6" t="str">
        <f>IF('Analyse Plan de Gamme'!$BO69=0,N_D,'Analyse Plan de Gamme'!$BO69)</f>
        <v xml:space="preserve"> ... </v>
      </c>
      <c r="EA69" t="b">
        <f>ISNA(MATCH(DZ69,DZ$1:DZ68,0))</f>
        <v>0</v>
      </c>
      <c r="EB69" t="e">
        <f t="shared" ca="1" si="500"/>
        <v>#N/A</v>
      </c>
      <c r="EC69" t="e">
        <f t="shared" ca="1" si="501"/>
        <v>#N/A</v>
      </c>
      <c r="ED69" t="b">
        <f t="shared" ca="1" si="502"/>
        <v>0</v>
      </c>
      <c r="EE69" t="str">
        <f t="shared" ca="1" si="503"/>
        <v>ÿ</v>
      </c>
      <c r="EF69">
        <f t="shared" ca="1" si="504"/>
        <v>1048576</v>
      </c>
      <c r="EG69" t="e">
        <f t="shared" ca="1" si="505"/>
        <v>#N/A</v>
      </c>
      <c r="EH69" s="4" t="str">
        <f t="shared" ca="1" si="506"/>
        <v/>
      </c>
      <c r="EJ69" s="6" t="str">
        <f>IF('Analyse Plan de Gamme'!$BP69=0,N_D,'Analyse Plan de Gamme'!$BP69)</f>
        <v xml:space="preserve"> ... </v>
      </c>
      <c r="EK69" t="b">
        <f>ISNA(MATCH(EJ69,EJ$1:EJ68,0))</f>
        <v>0</v>
      </c>
      <c r="EL69" t="e">
        <f t="shared" ca="1" si="507"/>
        <v>#N/A</v>
      </c>
      <c r="EM69" t="e">
        <f t="shared" ca="1" si="508"/>
        <v>#N/A</v>
      </c>
      <c r="EN69" t="b">
        <f t="shared" ca="1" si="509"/>
        <v>0</v>
      </c>
      <c r="EO69" t="str">
        <f t="shared" ca="1" si="510"/>
        <v>ÿ</v>
      </c>
      <c r="EP69">
        <f t="shared" ca="1" si="511"/>
        <v>1048576</v>
      </c>
      <c r="EQ69" t="e">
        <f t="shared" ca="1" si="512"/>
        <v>#N/A</v>
      </c>
      <c r="ER69" s="4" t="str">
        <f t="shared" ca="1" si="513"/>
        <v/>
      </c>
      <c r="ET69" s="6" t="str">
        <f>IF('Analyse Plan de Gamme'!$BQ69=0,N_D,'Analyse Plan de Gamme'!$BQ69)</f>
        <v xml:space="preserve"> ... </v>
      </c>
      <c r="EU69" t="b">
        <f>ISNA(MATCH(ET69,ET$1:ET68,0))</f>
        <v>0</v>
      </c>
      <c r="EV69" t="e">
        <f t="shared" ca="1" si="514"/>
        <v>#N/A</v>
      </c>
      <c r="EW69" t="e">
        <f t="shared" ca="1" si="515"/>
        <v>#N/A</v>
      </c>
      <c r="EX69" t="b">
        <f t="shared" ca="1" si="516"/>
        <v>0</v>
      </c>
      <c r="EY69" t="str">
        <f t="shared" ca="1" si="517"/>
        <v>ÿ</v>
      </c>
      <c r="EZ69">
        <f t="shared" ca="1" si="518"/>
        <v>1048576</v>
      </c>
      <c r="FA69" t="e">
        <f t="shared" ca="1" si="519"/>
        <v>#N/A</v>
      </c>
      <c r="FB69" s="4" t="str">
        <f t="shared" ca="1" si="520"/>
        <v/>
      </c>
      <c r="FD69" s="6" t="str">
        <f>IF('Analyse Plan de Gamme'!$BR69=0,N_D,'Analyse Plan de Gamme'!$BR69)</f>
        <v xml:space="preserve"> ... </v>
      </c>
      <c r="FE69" t="b">
        <f>ISNA(MATCH(FD69,FD$1:FD68,0))</f>
        <v>0</v>
      </c>
      <c r="FF69" t="e">
        <f t="shared" ca="1" si="521"/>
        <v>#N/A</v>
      </c>
      <c r="FG69" t="e">
        <f t="shared" ca="1" si="522"/>
        <v>#N/A</v>
      </c>
      <c r="FH69" t="b">
        <f t="shared" ca="1" si="523"/>
        <v>0</v>
      </c>
      <c r="FI69" t="str">
        <f t="shared" ca="1" si="524"/>
        <v>ÿ</v>
      </c>
      <c r="FJ69">
        <f t="shared" ca="1" si="525"/>
        <v>1048576</v>
      </c>
      <c r="FK69" t="e">
        <f t="shared" ca="1" si="526"/>
        <v>#N/A</v>
      </c>
      <c r="FL69" s="4" t="str">
        <f t="shared" ca="1" si="527"/>
        <v/>
      </c>
      <c r="FN69" s="6" t="str">
        <f>IF('Analyse Plan de Gamme'!$BT69=0,N_D,'Analyse Plan de Gamme'!$BT69)</f>
        <v xml:space="preserve"> ... </v>
      </c>
      <c r="FO69" t="b">
        <f>ISNA(MATCH(FN69,FN$1:FN68,0))</f>
        <v>0</v>
      </c>
      <c r="FP69" t="e">
        <f t="shared" ca="1" si="528"/>
        <v>#N/A</v>
      </c>
      <c r="FQ69" t="e">
        <f t="shared" ca="1" si="529"/>
        <v>#N/A</v>
      </c>
      <c r="FR69" t="b">
        <f t="shared" ca="1" si="530"/>
        <v>0</v>
      </c>
      <c r="FS69" t="str">
        <f t="shared" ca="1" si="531"/>
        <v>ÿ</v>
      </c>
      <c r="FT69">
        <f t="shared" ca="1" si="532"/>
        <v>1048576</v>
      </c>
      <c r="FU69" t="e">
        <f t="shared" ca="1" si="533"/>
        <v>#N/A</v>
      </c>
      <c r="FV69" s="4" t="str">
        <f t="shared" ca="1" si="534"/>
        <v/>
      </c>
      <c r="FX69" s="6" t="str">
        <f>IF('Analyse Plan de Gamme'!$BU69=0,N_D,'Analyse Plan de Gamme'!$BU69)</f>
        <v xml:space="preserve"> ... </v>
      </c>
      <c r="FY69" t="b">
        <f>ISNA(MATCH(FX69,FX$1:FX68,0))</f>
        <v>0</v>
      </c>
      <c r="FZ69" t="e">
        <f t="shared" ca="1" si="535"/>
        <v>#N/A</v>
      </c>
      <c r="GA69" t="e">
        <f t="shared" ca="1" si="536"/>
        <v>#N/A</v>
      </c>
      <c r="GB69" t="b">
        <f t="shared" ca="1" si="537"/>
        <v>0</v>
      </c>
      <c r="GC69" t="str">
        <f t="shared" ca="1" si="538"/>
        <v>ÿ</v>
      </c>
      <c r="GD69">
        <f t="shared" ca="1" si="539"/>
        <v>1048576</v>
      </c>
      <c r="GE69" t="e">
        <f t="shared" ca="1" si="540"/>
        <v>#N/A</v>
      </c>
      <c r="GF69" s="4" t="str">
        <f t="shared" ca="1" si="541"/>
        <v/>
      </c>
      <c r="GH69" s="6" t="str">
        <f>IF('Analyse Plan de Gamme'!$BW69=0,N_D,'Analyse Plan de Gamme'!$BW69)</f>
        <v xml:space="preserve"> ... </v>
      </c>
      <c r="GI69" t="b">
        <f>ISNA(MATCH(GH69,GH$1:GH68,0))</f>
        <v>0</v>
      </c>
      <c r="GJ69" t="e">
        <f t="shared" ca="1" si="542"/>
        <v>#N/A</v>
      </c>
      <c r="GK69" t="e">
        <f t="shared" ca="1" si="543"/>
        <v>#N/A</v>
      </c>
      <c r="GL69" t="b">
        <f t="shared" ca="1" si="544"/>
        <v>0</v>
      </c>
      <c r="GM69" t="str">
        <f t="shared" ca="1" si="545"/>
        <v>ÿ</v>
      </c>
      <c r="GN69">
        <f t="shared" ca="1" si="546"/>
        <v>1048576</v>
      </c>
      <c r="GO69" t="e">
        <f t="shared" ca="1" si="547"/>
        <v>#N/A</v>
      </c>
      <c r="GP69" s="4" t="str">
        <f t="shared" ca="1" si="548"/>
        <v/>
      </c>
      <c r="GR69" s="6" t="str">
        <f>IF('Analyse Plan de Gamme'!$BX69=0,N_D,'Analyse Plan de Gamme'!$BX69)</f>
        <v xml:space="preserve"> ... </v>
      </c>
      <c r="GS69" t="b">
        <f>ISNA(MATCH(GR69,GR$1:GR68,0))</f>
        <v>0</v>
      </c>
      <c r="GT69" t="e">
        <f t="shared" ca="1" si="549"/>
        <v>#N/A</v>
      </c>
      <c r="GU69" t="e">
        <f t="shared" ca="1" si="550"/>
        <v>#N/A</v>
      </c>
      <c r="GV69" t="b">
        <f t="shared" ca="1" si="551"/>
        <v>0</v>
      </c>
      <c r="GW69" t="str">
        <f t="shared" ca="1" si="552"/>
        <v>ÿ</v>
      </c>
      <c r="GX69">
        <f t="shared" ca="1" si="553"/>
        <v>1048576</v>
      </c>
      <c r="GY69" t="e">
        <f t="shared" ca="1" si="554"/>
        <v>#N/A</v>
      </c>
      <c r="GZ69" s="4" t="str">
        <f t="shared" ca="1" si="555"/>
        <v/>
      </c>
      <c r="HG69" s="44">
        <f>'Analyse Plan de Gamme'!$K69</f>
        <v>0</v>
      </c>
      <c r="HH69" s="44">
        <f>'Analyse Plan de Gamme'!$L69</f>
        <v>0</v>
      </c>
      <c r="HI69" s="50">
        <f t="shared" si="395"/>
        <v>2.9499999999999975</v>
      </c>
      <c r="HK69" t="b">
        <f>ABS('Analyse Plan de Gamme'!$C69)&gt;1</f>
        <v>0</v>
      </c>
      <c r="HL69" s="43">
        <f t="shared" ca="1" si="192"/>
        <v>6.8999999999999999E-3</v>
      </c>
      <c r="HM69" t="b">
        <f ca="1">AND(ISNA(MATCH(HL69,HL$1:HL68,0)),HL69&gt;1,$HK69)</f>
        <v>0</v>
      </c>
      <c r="HN69" t="e">
        <f t="shared" ca="1" si="556"/>
        <v>#N/A</v>
      </c>
      <c r="HO69" t="e">
        <f t="shared" ca="1" si="557"/>
        <v>#N/A</v>
      </c>
      <c r="HP69" t="b">
        <f t="shared" ca="1" si="558"/>
        <v>0</v>
      </c>
      <c r="HQ69" t="str">
        <f t="shared" ca="1" si="559"/>
        <v>ÿ</v>
      </c>
      <c r="HR69">
        <f t="shared" ca="1" si="560"/>
        <v>1048576</v>
      </c>
      <c r="HS69" t="e">
        <f t="shared" ca="1" si="561"/>
        <v>#N/A</v>
      </c>
      <c r="HT69" s="4" t="str">
        <f t="shared" ca="1" si="562"/>
        <v/>
      </c>
      <c r="HU69">
        <f ca="1">SUM($HT$10:$HT69)</f>
        <v>3926000.0154999997</v>
      </c>
      <c r="HV69" s="45">
        <f t="shared" ca="1" si="196"/>
        <v>1</v>
      </c>
      <c r="HW69" t="b">
        <f t="shared" ca="1" si="396"/>
        <v>0</v>
      </c>
      <c r="HX69" t="b">
        <f t="shared" ca="1" si="197"/>
        <v>0</v>
      </c>
      <c r="ID69" s="60" t="b">
        <f>IF($HK69,'Analyse Plan de Gamme'!$K69)</f>
        <v>0</v>
      </c>
      <c r="IE69" t="b">
        <f>IF($HK69,'Analyse Plan de Gamme'!$L69)</f>
        <v>0</v>
      </c>
      <c r="IF69" s="52" t="b">
        <f t="shared" si="563"/>
        <v>0</v>
      </c>
      <c r="IG69" t="b">
        <f>ISNA(MATCH(IF69,IF$1:IF68,0))</f>
        <v>0</v>
      </c>
      <c r="IH69" t="e">
        <f t="shared" ca="1" si="564"/>
        <v>#N/A</v>
      </c>
      <c r="II69" t="e">
        <f t="shared" ca="1" si="565"/>
        <v>#N/A</v>
      </c>
      <c r="IJ69" t="b">
        <f t="shared" ca="1" si="566"/>
        <v>0</v>
      </c>
      <c r="IK69" t="str">
        <f t="shared" ca="1" si="567"/>
        <v>ÿ</v>
      </c>
      <c r="IL69">
        <f t="shared" ca="1" si="568"/>
        <v>0</v>
      </c>
      <c r="IM69">
        <f t="shared" ca="1" si="569"/>
        <v>0</v>
      </c>
      <c r="IN69" s="54">
        <f t="shared" ca="1" si="570"/>
        <v>6.8999999999999999E-3</v>
      </c>
      <c r="IO69">
        <f t="shared" ca="1" si="571"/>
        <v>1048576</v>
      </c>
      <c r="IP69" t="e">
        <f t="shared" ca="1" si="572"/>
        <v>#N/A</v>
      </c>
      <c r="IQ69" t="str">
        <f t="shared" ca="1" si="573"/>
        <v/>
      </c>
      <c r="IR69" t="str">
        <f t="shared" ca="1" si="574"/>
        <v/>
      </c>
      <c r="IZ69" s="52" t="b">
        <f t="shared" si="575"/>
        <v>0</v>
      </c>
      <c r="JA69" t="b">
        <f>ISNA(MATCH(IZ69,IZ$1:IZ68,0))</f>
        <v>0</v>
      </c>
      <c r="JB69" t="e">
        <f t="shared" ca="1" si="576"/>
        <v>#N/A</v>
      </c>
      <c r="JC69" t="e">
        <f t="shared" ca="1" si="577"/>
        <v>#N/A</v>
      </c>
      <c r="JD69" t="b">
        <f t="shared" ca="1" si="578"/>
        <v>0</v>
      </c>
      <c r="JE69" t="str">
        <f t="shared" ca="1" si="579"/>
        <v>ÿ</v>
      </c>
      <c r="JF69">
        <f t="shared" ca="1" si="580"/>
        <v>0</v>
      </c>
      <c r="JG69">
        <f t="shared" ca="1" si="581"/>
        <v>0</v>
      </c>
      <c r="JH69" s="54">
        <f t="shared" ca="1" si="582"/>
        <v>6.8999999999999999E-3</v>
      </c>
      <c r="JI69">
        <f t="shared" ca="1" si="583"/>
        <v>1048576</v>
      </c>
      <c r="JJ69" t="e">
        <f t="shared" ca="1" si="584"/>
        <v>#N/A</v>
      </c>
      <c r="JK69" t="str">
        <f t="shared" ca="1" si="585"/>
        <v/>
      </c>
      <c r="JL69" t="str">
        <f t="shared" ca="1" si="586"/>
        <v/>
      </c>
      <c r="JT69" s="52" t="b">
        <f t="shared" si="587"/>
        <v>0</v>
      </c>
      <c r="JU69" t="b">
        <f>ISNA(MATCH(JT69,JT$1:JT68,0))</f>
        <v>0</v>
      </c>
      <c r="JV69" t="e">
        <f t="shared" ca="1" si="588"/>
        <v>#N/A</v>
      </c>
      <c r="JW69" t="e">
        <f t="shared" ca="1" si="589"/>
        <v>#N/A</v>
      </c>
      <c r="JX69" t="b">
        <f t="shared" ca="1" si="590"/>
        <v>0</v>
      </c>
      <c r="JY69" t="str">
        <f t="shared" ca="1" si="591"/>
        <v>ÿ</v>
      </c>
      <c r="JZ69">
        <f t="shared" ca="1" si="592"/>
        <v>0</v>
      </c>
      <c r="KA69">
        <f t="shared" ca="1" si="593"/>
        <v>0</v>
      </c>
      <c r="KB69" s="54">
        <f t="shared" ca="1" si="594"/>
        <v>6.8999999999999999E-3</v>
      </c>
      <c r="KC69">
        <f t="shared" ca="1" si="595"/>
        <v>1048576</v>
      </c>
      <c r="KD69" t="e">
        <f t="shared" ca="1" si="596"/>
        <v>#N/A</v>
      </c>
      <c r="KE69" t="str">
        <f t="shared" ca="1" si="597"/>
        <v/>
      </c>
      <c r="KF69" t="str">
        <f t="shared" ca="1" si="598"/>
        <v/>
      </c>
      <c r="KN69" s="52" t="b">
        <f t="shared" si="599"/>
        <v>0</v>
      </c>
      <c r="KO69" t="b">
        <f>ISNA(MATCH(KN69,KN$1:KN68,0))</f>
        <v>0</v>
      </c>
      <c r="KP69" t="e">
        <f t="shared" ca="1" si="600"/>
        <v>#N/A</v>
      </c>
      <c r="KQ69" t="e">
        <f t="shared" ca="1" si="601"/>
        <v>#N/A</v>
      </c>
      <c r="KR69" t="b">
        <f t="shared" ca="1" si="602"/>
        <v>0</v>
      </c>
      <c r="KS69" t="str">
        <f t="shared" ca="1" si="603"/>
        <v>ÿ</v>
      </c>
      <c r="KT69">
        <f t="shared" ca="1" si="604"/>
        <v>0</v>
      </c>
      <c r="KU69">
        <f t="shared" ca="1" si="605"/>
        <v>0</v>
      </c>
      <c r="KV69" s="54">
        <f t="shared" ca="1" si="606"/>
        <v>6.8999999999999999E-3</v>
      </c>
      <c r="KW69">
        <f t="shared" ca="1" si="607"/>
        <v>1048576</v>
      </c>
      <c r="KX69" t="e">
        <f t="shared" ca="1" si="608"/>
        <v>#N/A</v>
      </c>
      <c r="KY69" t="str">
        <f t="shared" ca="1" si="609"/>
        <v/>
      </c>
      <c r="KZ69" t="str">
        <f t="shared" ca="1" si="610"/>
        <v/>
      </c>
      <c r="LH69" s="52" t="b">
        <f t="shared" si="219"/>
        <v>0</v>
      </c>
      <c r="LI69" t="b">
        <f>ISNA(MATCH(LH69,LH$1:LH68,0))</f>
        <v>0</v>
      </c>
      <c r="LJ69" t="e">
        <f t="shared" ca="1" si="220"/>
        <v>#N/A</v>
      </c>
      <c r="LK69" t="e">
        <f t="shared" ca="1" si="221"/>
        <v>#N/A</v>
      </c>
      <c r="LL69" t="b">
        <f t="shared" ca="1" si="222"/>
        <v>0</v>
      </c>
      <c r="LM69" t="str">
        <f t="shared" ca="1" si="223"/>
        <v>ÿ</v>
      </c>
      <c r="LN69">
        <f t="shared" ca="1" si="224"/>
        <v>0</v>
      </c>
      <c r="LO69">
        <f t="shared" ca="1" si="225"/>
        <v>0</v>
      </c>
      <c r="LP69" s="54">
        <f t="shared" ca="1" si="226"/>
        <v>6.8999999999999999E-3</v>
      </c>
      <c r="LQ69">
        <f t="shared" ca="1" si="227"/>
        <v>1048576</v>
      </c>
      <c r="LR69" t="e">
        <f t="shared" ca="1" si="228"/>
        <v>#N/A</v>
      </c>
      <c r="LS69" t="str">
        <f t="shared" ca="1" si="611"/>
        <v/>
      </c>
      <c r="LT69" t="str">
        <f t="shared" ca="1" si="230"/>
        <v/>
      </c>
      <c r="MB69" s="52" t="b">
        <f t="shared" si="627"/>
        <v>0</v>
      </c>
      <c r="MC69" t="b">
        <f>ISNA(MATCH(MB69,MB$1:MB68,0))</f>
        <v>0</v>
      </c>
      <c r="MD69" t="e">
        <f t="shared" ca="1" si="231"/>
        <v>#N/A</v>
      </c>
      <c r="ME69" t="e">
        <f t="shared" ca="1" si="232"/>
        <v>#N/A</v>
      </c>
      <c r="MF69" t="b">
        <f t="shared" ca="1" si="233"/>
        <v>0</v>
      </c>
      <c r="MG69" t="str">
        <f t="shared" ca="1" si="234"/>
        <v>ÿ</v>
      </c>
      <c r="MH69">
        <f t="shared" ca="1" si="235"/>
        <v>0</v>
      </c>
      <c r="MI69">
        <f t="shared" ca="1" si="236"/>
        <v>0</v>
      </c>
      <c r="MJ69" s="54">
        <f t="shared" ca="1" si="237"/>
        <v>6.8999999999999999E-3</v>
      </c>
      <c r="MK69">
        <f t="shared" ca="1" si="238"/>
        <v>1048576</v>
      </c>
      <c r="ML69" t="e">
        <f t="shared" ca="1" si="239"/>
        <v>#N/A</v>
      </c>
      <c r="MM69" t="str">
        <f t="shared" ca="1" si="612"/>
        <v/>
      </c>
      <c r="MN69" t="str">
        <f t="shared" ca="1" si="241"/>
        <v/>
      </c>
      <c r="MV69" s="52" t="b">
        <f t="shared" si="628"/>
        <v>0</v>
      </c>
      <c r="MW69" t="b">
        <f>ISNA(MATCH(MV69,MV$1:MV68,0))</f>
        <v>0</v>
      </c>
      <c r="MX69" t="e">
        <f t="shared" ca="1" si="242"/>
        <v>#N/A</v>
      </c>
      <c r="MY69" t="e">
        <f t="shared" ca="1" si="243"/>
        <v>#N/A</v>
      </c>
      <c r="MZ69" t="b">
        <f t="shared" ca="1" si="244"/>
        <v>0</v>
      </c>
      <c r="NA69" t="str">
        <f t="shared" ca="1" si="245"/>
        <v>ÿ</v>
      </c>
      <c r="NB69">
        <f t="shared" ca="1" si="246"/>
        <v>0</v>
      </c>
      <c r="NC69">
        <f t="shared" ca="1" si="247"/>
        <v>0</v>
      </c>
      <c r="ND69" s="54">
        <f t="shared" ca="1" si="248"/>
        <v>6.8999999999999999E-3</v>
      </c>
      <c r="NE69">
        <f t="shared" ca="1" si="249"/>
        <v>1048576</v>
      </c>
      <c r="NF69" t="e">
        <f t="shared" ca="1" si="250"/>
        <v>#N/A</v>
      </c>
      <c r="NG69" t="str">
        <f t="shared" ca="1" si="613"/>
        <v/>
      </c>
      <c r="NH69" t="str">
        <f t="shared" ca="1" si="252"/>
        <v/>
      </c>
      <c r="NP69" s="52" t="b">
        <f t="shared" si="629"/>
        <v>0</v>
      </c>
      <c r="NQ69" t="b">
        <f>ISNA(MATCH(NP69,NP$1:NP68,0))</f>
        <v>0</v>
      </c>
      <c r="NR69" t="e">
        <f t="shared" ca="1" si="253"/>
        <v>#N/A</v>
      </c>
      <c r="NS69" t="e">
        <f t="shared" ca="1" si="254"/>
        <v>#N/A</v>
      </c>
      <c r="NT69" t="b">
        <f t="shared" ca="1" si="255"/>
        <v>0</v>
      </c>
      <c r="NU69" t="str">
        <f t="shared" ca="1" si="256"/>
        <v>ÿ</v>
      </c>
      <c r="NV69">
        <f t="shared" ca="1" si="257"/>
        <v>0</v>
      </c>
      <c r="NW69">
        <f t="shared" ca="1" si="258"/>
        <v>0</v>
      </c>
      <c r="NX69" s="54">
        <f t="shared" ca="1" si="259"/>
        <v>6.8999999999999999E-3</v>
      </c>
      <c r="NY69">
        <f t="shared" ca="1" si="260"/>
        <v>1048576</v>
      </c>
      <c r="NZ69" t="e">
        <f t="shared" ca="1" si="261"/>
        <v>#N/A</v>
      </c>
      <c r="OA69" t="str">
        <f t="shared" ca="1" si="614"/>
        <v/>
      </c>
      <c r="OB69" t="str">
        <f t="shared" ca="1" si="263"/>
        <v/>
      </c>
      <c r="OJ69" s="52" t="b">
        <f t="shared" si="630"/>
        <v>0</v>
      </c>
      <c r="OK69" t="b">
        <f>ISNA(MATCH(OJ69,OJ$1:OJ68,0))</f>
        <v>0</v>
      </c>
      <c r="OL69" t="e">
        <f t="shared" ca="1" si="264"/>
        <v>#N/A</v>
      </c>
      <c r="OM69" t="e">
        <f t="shared" ca="1" si="265"/>
        <v>#N/A</v>
      </c>
      <c r="ON69" t="b">
        <f t="shared" ca="1" si="266"/>
        <v>0</v>
      </c>
      <c r="OO69" t="str">
        <f t="shared" ca="1" si="267"/>
        <v>ÿ</v>
      </c>
      <c r="OP69">
        <f t="shared" ca="1" si="268"/>
        <v>0</v>
      </c>
      <c r="OQ69">
        <f t="shared" ca="1" si="269"/>
        <v>0</v>
      </c>
      <c r="OR69" s="54">
        <f t="shared" ca="1" si="270"/>
        <v>6.8999999999999999E-3</v>
      </c>
      <c r="OS69">
        <f t="shared" ca="1" si="271"/>
        <v>1048576</v>
      </c>
      <c r="OT69" t="e">
        <f t="shared" ca="1" si="272"/>
        <v>#N/A</v>
      </c>
      <c r="OU69" t="str">
        <f t="shared" ca="1" si="615"/>
        <v/>
      </c>
      <c r="OV69" t="str">
        <f t="shared" ca="1" si="274"/>
        <v/>
      </c>
      <c r="PD69" s="52" t="b">
        <f t="shared" si="631"/>
        <v>0</v>
      </c>
      <c r="PE69" t="b">
        <f>ISNA(MATCH(PD69,PD$1:PD68,0))</f>
        <v>0</v>
      </c>
      <c r="PF69" t="e">
        <f t="shared" ca="1" si="275"/>
        <v>#N/A</v>
      </c>
      <c r="PG69" t="e">
        <f t="shared" ca="1" si="276"/>
        <v>#N/A</v>
      </c>
      <c r="PH69" t="b">
        <f t="shared" ca="1" si="277"/>
        <v>0</v>
      </c>
      <c r="PI69" t="str">
        <f t="shared" ca="1" si="278"/>
        <v>ÿ</v>
      </c>
      <c r="PJ69">
        <f t="shared" ca="1" si="279"/>
        <v>0</v>
      </c>
      <c r="PK69">
        <f t="shared" ca="1" si="280"/>
        <v>0</v>
      </c>
      <c r="PL69" s="54">
        <f t="shared" ca="1" si="281"/>
        <v>6.8999999999999999E-3</v>
      </c>
      <c r="PM69">
        <f t="shared" ca="1" si="282"/>
        <v>1048576</v>
      </c>
      <c r="PN69" t="e">
        <f t="shared" ca="1" si="283"/>
        <v>#N/A</v>
      </c>
      <c r="PO69" t="str">
        <f t="shared" ca="1" si="616"/>
        <v/>
      </c>
      <c r="PP69" t="str">
        <f t="shared" ca="1" si="285"/>
        <v/>
      </c>
      <c r="PX69" s="52" t="b">
        <f t="shared" si="632"/>
        <v>0</v>
      </c>
      <c r="PY69" t="b">
        <f>ISNA(MATCH(PX69,PX$1:PX68,0))</f>
        <v>0</v>
      </c>
      <c r="PZ69" t="e">
        <f t="shared" ca="1" si="286"/>
        <v>#N/A</v>
      </c>
      <c r="QA69" t="e">
        <f t="shared" ca="1" si="287"/>
        <v>#N/A</v>
      </c>
      <c r="QB69" t="b">
        <f t="shared" ca="1" si="288"/>
        <v>0</v>
      </c>
      <c r="QC69" t="str">
        <f t="shared" ca="1" si="289"/>
        <v>ÿ</v>
      </c>
      <c r="QD69">
        <f t="shared" ca="1" si="290"/>
        <v>0</v>
      </c>
      <c r="QE69">
        <f t="shared" ca="1" si="291"/>
        <v>0</v>
      </c>
      <c r="QF69" s="54">
        <f t="shared" ca="1" si="292"/>
        <v>6.8999999999999999E-3</v>
      </c>
      <c r="QG69">
        <f t="shared" ca="1" si="293"/>
        <v>1048576</v>
      </c>
      <c r="QH69" t="e">
        <f t="shared" ca="1" si="294"/>
        <v>#N/A</v>
      </c>
      <c r="QI69" t="str">
        <f t="shared" ca="1" si="617"/>
        <v/>
      </c>
      <c r="QJ69" t="str">
        <f t="shared" ca="1" si="296"/>
        <v/>
      </c>
      <c r="QR69" s="52" t="b">
        <f t="shared" si="633"/>
        <v>0</v>
      </c>
      <c r="QS69" t="b">
        <f>ISNA(MATCH(QR69,QR$1:QR68,0))</f>
        <v>0</v>
      </c>
      <c r="QT69" t="e">
        <f t="shared" ca="1" si="297"/>
        <v>#N/A</v>
      </c>
      <c r="QU69" t="e">
        <f t="shared" ca="1" si="298"/>
        <v>#N/A</v>
      </c>
      <c r="QV69" t="b">
        <f t="shared" ca="1" si="299"/>
        <v>0</v>
      </c>
      <c r="QW69" t="str">
        <f t="shared" ca="1" si="300"/>
        <v>ÿ</v>
      </c>
      <c r="QX69">
        <f t="shared" ca="1" si="301"/>
        <v>0</v>
      </c>
      <c r="QY69">
        <f t="shared" ca="1" si="302"/>
        <v>0</v>
      </c>
      <c r="QZ69" s="54">
        <f t="shared" ca="1" si="303"/>
        <v>6.8999999999999999E-3</v>
      </c>
      <c r="RA69">
        <f t="shared" ca="1" si="304"/>
        <v>1048576</v>
      </c>
      <c r="RB69" t="e">
        <f t="shared" ca="1" si="305"/>
        <v>#N/A</v>
      </c>
      <c r="RC69" t="str">
        <f t="shared" ca="1" si="618"/>
        <v/>
      </c>
      <c r="RD69" t="str">
        <f t="shared" ca="1" si="307"/>
        <v/>
      </c>
      <c r="RL69" s="52" t="b">
        <f t="shared" si="634"/>
        <v>0</v>
      </c>
      <c r="RM69" t="b">
        <f>ISNA(MATCH(RL69,RL$1:RL68,0))</f>
        <v>0</v>
      </c>
      <c r="RN69" t="e">
        <f t="shared" ca="1" si="308"/>
        <v>#N/A</v>
      </c>
      <c r="RO69" t="e">
        <f t="shared" ca="1" si="309"/>
        <v>#N/A</v>
      </c>
      <c r="RP69" t="b">
        <f t="shared" ca="1" si="310"/>
        <v>0</v>
      </c>
      <c r="RQ69" t="str">
        <f t="shared" ca="1" si="311"/>
        <v>ÿ</v>
      </c>
      <c r="RR69">
        <f t="shared" ca="1" si="312"/>
        <v>0</v>
      </c>
      <c r="RS69">
        <f t="shared" ca="1" si="313"/>
        <v>0</v>
      </c>
      <c r="RT69" s="54">
        <f t="shared" ca="1" si="314"/>
        <v>6.8999999999999999E-3</v>
      </c>
      <c r="RU69">
        <f t="shared" ca="1" si="315"/>
        <v>1048576</v>
      </c>
      <c r="RV69" t="e">
        <f t="shared" ca="1" si="316"/>
        <v>#N/A</v>
      </c>
      <c r="RW69" t="str">
        <f t="shared" ca="1" si="619"/>
        <v/>
      </c>
      <c r="RX69" t="str">
        <f t="shared" ca="1" si="318"/>
        <v/>
      </c>
      <c r="SF69" s="52" t="b">
        <f t="shared" si="635"/>
        <v>0</v>
      </c>
      <c r="SG69" t="b">
        <f>ISNA(MATCH(SF69,SF$1:SF68,0))</f>
        <v>0</v>
      </c>
      <c r="SH69" t="e">
        <f t="shared" ca="1" si="319"/>
        <v>#N/A</v>
      </c>
      <c r="SI69" t="e">
        <f t="shared" ca="1" si="320"/>
        <v>#N/A</v>
      </c>
      <c r="SJ69" t="b">
        <f t="shared" ca="1" si="321"/>
        <v>0</v>
      </c>
      <c r="SK69" t="str">
        <f t="shared" ca="1" si="322"/>
        <v>ÿ</v>
      </c>
      <c r="SL69">
        <f t="shared" ca="1" si="323"/>
        <v>0</v>
      </c>
      <c r="SM69">
        <f t="shared" ca="1" si="324"/>
        <v>0</v>
      </c>
      <c r="SN69" s="54">
        <f t="shared" ca="1" si="325"/>
        <v>6.8999999999999999E-3</v>
      </c>
      <c r="SO69">
        <f t="shared" ca="1" si="326"/>
        <v>1048576</v>
      </c>
      <c r="SP69" t="e">
        <f t="shared" ca="1" si="327"/>
        <v>#N/A</v>
      </c>
      <c r="SQ69" t="str">
        <f t="shared" ca="1" si="620"/>
        <v/>
      </c>
      <c r="SR69" t="str">
        <f t="shared" ca="1" si="329"/>
        <v/>
      </c>
      <c r="SZ69" s="52" t="b">
        <f t="shared" si="636"/>
        <v>0</v>
      </c>
      <c r="TA69" t="b">
        <f>ISNA(MATCH(SZ69,SZ$1:SZ68,0))</f>
        <v>0</v>
      </c>
      <c r="TB69" t="e">
        <f t="shared" ca="1" si="330"/>
        <v>#N/A</v>
      </c>
      <c r="TC69" t="e">
        <f t="shared" ca="1" si="331"/>
        <v>#N/A</v>
      </c>
      <c r="TD69" t="b">
        <f t="shared" ca="1" si="332"/>
        <v>0</v>
      </c>
      <c r="TE69" t="str">
        <f t="shared" ca="1" si="333"/>
        <v>ÿ</v>
      </c>
      <c r="TF69">
        <f t="shared" ca="1" si="334"/>
        <v>0</v>
      </c>
      <c r="TG69">
        <f t="shared" ca="1" si="335"/>
        <v>0</v>
      </c>
      <c r="TH69" s="54">
        <f t="shared" ca="1" si="336"/>
        <v>6.8999999999999999E-3</v>
      </c>
      <c r="TI69">
        <f t="shared" ca="1" si="337"/>
        <v>1048576</v>
      </c>
      <c r="TJ69" t="e">
        <f t="shared" ca="1" si="338"/>
        <v>#N/A</v>
      </c>
      <c r="TK69" t="str">
        <f t="shared" ca="1" si="621"/>
        <v/>
      </c>
      <c r="TL69" t="str">
        <f t="shared" ca="1" si="340"/>
        <v/>
      </c>
      <c r="TT69" s="52" t="b">
        <f t="shared" si="637"/>
        <v>0</v>
      </c>
      <c r="TU69" t="b">
        <f>ISNA(MATCH(TT69,TT$1:TT68,0))</f>
        <v>0</v>
      </c>
      <c r="TV69" t="e">
        <f t="shared" ca="1" si="341"/>
        <v>#N/A</v>
      </c>
      <c r="TW69" t="e">
        <f t="shared" ca="1" si="342"/>
        <v>#N/A</v>
      </c>
      <c r="TX69" t="b">
        <f t="shared" ca="1" si="343"/>
        <v>0</v>
      </c>
      <c r="TY69" t="str">
        <f t="shared" ca="1" si="344"/>
        <v>ÿ</v>
      </c>
      <c r="TZ69">
        <f t="shared" ca="1" si="345"/>
        <v>0</v>
      </c>
      <c r="UA69">
        <f t="shared" ca="1" si="346"/>
        <v>0</v>
      </c>
      <c r="UB69" s="54">
        <f t="shared" ca="1" si="347"/>
        <v>6.8999999999999999E-3</v>
      </c>
      <c r="UC69">
        <f t="shared" ca="1" si="348"/>
        <v>1048576</v>
      </c>
      <c r="UD69" t="e">
        <f t="shared" ca="1" si="349"/>
        <v>#N/A</v>
      </c>
      <c r="UE69" t="str">
        <f t="shared" ca="1" si="622"/>
        <v/>
      </c>
      <c r="UF69" t="str">
        <f t="shared" ca="1" si="351"/>
        <v/>
      </c>
      <c r="UN69" s="52" t="b">
        <f t="shared" si="638"/>
        <v>0</v>
      </c>
      <c r="UO69" t="b">
        <f>ISNA(MATCH(UN69,UN$1:UN68,0))</f>
        <v>0</v>
      </c>
      <c r="UP69" t="e">
        <f t="shared" ca="1" si="352"/>
        <v>#N/A</v>
      </c>
      <c r="UQ69" t="e">
        <f t="shared" ca="1" si="353"/>
        <v>#N/A</v>
      </c>
      <c r="UR69" t="b">
        <f t="shared" ca="1" si="354"/>
        <v>0</v>
      </c>
      <c r="US69" t="str">
        <f t="shared" ca="1" si="355"/>
        <v>ÿ</v>
      </c>
      <c r="UT69">
        <f t="shared" ca="1" si="356"/>
        <v>0</v>
      </c>
      <c r="UU69">
        <f t="shared" ca="1" si="357"/>
        <v>0</v>
      </c>
      <c r="UV69" s="54">
        <f t="shared" ca="1" si="358"/>
        <v>6.8999999999999999E-3</v>
      </c>
      <c r="UW69">
        <f t="shared" ca="1" si="359"/>
        <v>1048576</v>
      </c>
      <c r="UX69" t="e">
        <f t="shared" ca="1" si="360"/>
        <v>#N/A</v>
      </c>
      <c r="UY69" t="str">
        <f t="shared" ca="1" si="623"/>
        <v/>
      </c>
      <c r="UZ69" t="str">
        <f t="shared" ca="1" si="362"/>
        <v/>
      </c>
      <c r="VH69" s="52" t="b">
        <f t="shared" si="639"/>
        <v>0</v>
      </c>
      <c r="VI69" t="b">
        <f>ISNA(MATCH(VH69,VH$1:VH68,0))</f>
        <v>0</v>
      </c>
      <c r="VJ69" t="e">
        <f t="shared" ca="1" si="363"/>
        <v>#N/A</v>
      </c>
      <c r="VK69" t="e">
        <f t="shared" ca="1" si="364"/>
        <v>#N/A</v>
      </c>
      <c r="VL69" t="b">
        <f t="shared" ca="1" si="365"/>
        <v>0</v>
      </c>
      <c r="VM69" t="str">
        <f t="shared" ca="1" si="366"/>
        <v>ÿ</v>
      </c>
      <c r="VN69">
        <f t="shared" ca="1" si="367"/>
        <v>0</v>
      </c>
      <c r="VO69">
        <f t="shared" ca="1" si="368"/>
        <v>0</v>
      </c>
      <c r="VP69" s="54">
        <f t="shared" ca="1" si="369"/>
        <v>6.8999999999999999E-3</v>
      </c>
      <c r="VQ69">
        <f t="shared" ca="1" si="370"/>
        <v>1048576</v>
      </c>
      <c r="VR69" t="e">
        <f t="shared" ca="1" si="371"/>
        <v>#N/A</v>
      </c>
      <c r="VS69" t="str">
        <f t="shared" ca="1" si="624"/>
        <v/>
      </c>
      <c r="VT69" t="str">
        <f t="shared" ca="1" si="373"/>
        <v/>
      </c>
      <c r="WB69" s="52" t="b">
        <f t="shared" si="640"/>
        <v>0</v>
      </c>
      <c r="WC69" t="b">
        <f>ISNA(MATCH(WB69,WB$1:WB68,0))</f>
        <v>0</v>
      </c>
      <c r="WD69" t="e">
        <f t="shared" ca="1" si="374"/>
        <v>#N/A</v>
      </c>
      <c r="WE69" t="e">
        <f t="shared" ca="1" si="375"/>
        <v>#N/A</v>
      </c>
      <c r="WF69" t="b">
        <f t="shared" ca="1" si="376"/>
        <v>0</v>
      </c>
      <c r="WG69" t="str">
        <f t="shared" ca="1" si="377"/>
        <v>ÿ</v>
      </c>
      <c r="WH69">
        <f t="shared" ca="1" si="378"/>
        <v>0</v>
      </c>
      <c r="WI69">
        <f t="shared" ca="1" si="379"/>
        <v>0</v>
      </c>
      <c r="WJ69" s="54">
        <f t="shared" ca="1" si="380"/>
        <v>6.8999999999999999E-3</v>
      </c>
      <c r="WK69">
        <f t="shared" ca="1" si="381"/>
        <v>1048576</v>
      </c>
      <c r="WL69" t="e">
        <f t="shared" ca="1" si="382"/>
        <v>#N/A</v>
      </c>
      <c r="WM69" t="str">
        <f t="shared" ca="1" si="625"/>
        <v/>
      </c>
      <c r="WN69" t="str">
        <f t="shared" ca="1" si="384"/>
        <v/>
      </c>
      <c r="WV69" s="52" t="b">
        <f t="shared" si="641"/>
        <v>0</v>
      </c>
      <c r="WW69" t="b">
        <f>ISNA(MATCH(WV69,WV$1:WV68,0))</f>
        <v>0</v>
      </c>
      <c r="WX69" t="e">
        <f t="shared" ca="1" si="385"/>
        <v>#N/A</v>
      </c>
      <c r="WY69" t="e">
        <f t="shared" ca="1" si="386"/>
        <v>#N/A</v>
      </c>
      <c r="WZ69" t="b">
        <f t="shared" ca="1" si="387"/>
        <v>0</v>
      </c>
      <c r="XA69" t="str">
        <f t="shared" ca="1" si="388"/>
        <v>ÿ</v>
      </c>
      <c r="XB69">
        <f t="shared" ca="1" si="389"/>
        <v>0</v>
      </c>
      <c r="XC69">
        <f t="shared" ca="1" si="390"/>
        <v>0</v>
      </c>
      <c r="XD69" s="54">
        <f t="shared" ca="1" si="391"/>
        <v>6.8999999999999999E-3</v>
      </c>
      <c r="XE69">
        <f t="shared" ca="1" si="392"/>
        <v>1048576</v>
      </c>
      <c r="XF69" t="e">
        <f t="shared" ca="1" si="393"/>
        <v>#N/A</v>
      </c>
      <c r="XG69" t="str">
        <f t="shared" ca="1" si="626"/>
        <v/>
      </c>
      <c r="XH69" t="str">
        <f t="shared" ca="1" si="169"/>
        <v/>
      </c>
    </row>
    <row r="70" spans="1:632" x14ac:dyDescent="0.3">
      <c r="A70">
        <f t="shared" ca="1" si="170"/>
        <v>60</v>
      </c>
      <c r="J70" s="6" t="str">
        <f>IF('Analyse Plan de Gamme'!$N70=0,N_D,'Analyse Plan de Gamme'!$N70)</f>
        <v xml:space="preserve"> ... </v>
      </c>
      <c r="K70" t="b">
        <f>ISNA(MATCH(J70,J$1:J69,0))</f>
        <v>0</v>
      </c>
      <c r="L70" t="e">
        <f t="shared" ca="1" si="416"/>
        <v>#N/A</v>
      </c>
      <c r="M70" t="e">
        <f t="shared" ca="1" si="417"/>
        <v>#N/A</v>
      </c>
      <c r="N70" t="b">
        <f t="shared" ca="1" si="418"/>
        <v>0</v>
      </c>
      <c r="O70" t="str">
        <f t="shared" ca="1" si="419"/>
        <v>ÿ</v>
      </c>
      <c r="P70">
        <f t="shared" ca="1" si="420"/>
        <v>1048576</v>
      </c>
      <c r="Q70" t="e">
        <f t="shared" ca="1" si="421"/>
        <v>#N/A</v>
      </c>
      <c r="R70" s="4" t="str">
        <f t="shared" ca="1" si="422"/>
        <v/>
      </c>
      <c r="T70" s="6" t="str">
        <f>IF('Analyse Plan de Gamme'!$P70=0,N_D,'Analyse Plan de Gamme'!$P70)</f>
        <v xml:space="preserve"> ... </v>
      </c>
      <c r="U70" t="b">
        <f>ISNA(MATCH(T70,T$1:T69,0))</f>
        <v>0</v>
      </c>
      <c r="V70" t="e">
        <f t="shared" ca="1" si="423"/>
        <v>#N/A</v>
      </c>
      <c r="W70" t="e">
        <f t="shared" ca="1" si="424"/>
        <v>#N/A</v>
      </c>
      <c r="X70" t="b">
        <f t="shared" ca="1" si="425"/>
        <v>0</v>
      </c>
      <c r="Y70" t="str">
        <f t="shared" ca="1" si="426"/>
        <v>ÿ</v>
      </c>
      <c r="Z70">
        <f t="shared" ca="1" si="427"/>
        <v>1048576</v>
      </c>
      <c r="AA70" t="e">
        <f t="shared" ca="1" si="428"/>
        <v>#N/A</v>
      </c>
      <c r="AB70" s="4" t="str">
        <f t="shared" ca="1" si="429"/>
        <v/>
      </c>
      <c r="AD70" s="6" t="str">
        <f>IF('Analyse Plan de Gamme'!$W70=0,N_D,'Analyse Plan de Gamme'!$W70)</f>
        <v xml:space="preserve"> ... </v>
      </c>
      <c r="AE70" t="b">
        <f>ISNA(MATCH(AD70,AD$1:AD69,0))</f>
        <v>0</v>
      </c>
      <c r="AF70" t="e">
        <f t="shared" ca="1" si="430"/>
        <v>#N/A</v>
      </c>
      <c r="AG70" t="e">
        <f t="shared" ca="1" si="431"/>
        <v>#N/A</v>
      </c>
      <c r="AH70" t="b">
        <f t="shared" ca="1" si="432"/>
        <v>0</v>
      </c>
      <c r="AI70" t="str">
        <f t="shared" ca="1" si="433"/>
        <v>ÿ</v>
      </c>
      <c r="AJ70">
        <f t="shared" ca="1" si="434"/>
        <v>1048576</v>
      </c>
      <c r="AK70" t="e">
        <f t="shared" ca="1" si="435"/>
        <v>#N/A</v>
      </c>
      <c r="AL70" s="4" t="str">
        <f t="shared" ca="1" si="436"/>
        <v/>
      </c>
      <c r="AN70" s="6" t="str">
        <f>IF('Analyse Plan de Gamme'!$AH70=0,N_D,'Analyse Plan de Gamme'!$AH70)</f>
        <v xml:space="preserve"> ... </v>
      </c>
      <c r="AO70" t="b">
        <f>ISNA(MATCH(AN70,AN$1:AN69,0))</f>
        <v>0</v>
      </c>
      <c r="AP70" t="e">
        <f t="shared" ca="1" si="437"/>
        <v>#N/A</v>
      </c>
      <c r="AQ70" t="e">
        <f t="shared" ca="1" si="438"/>
        <v>#N/A</v>
      </c>
      <c r="AR70" t="b">
        <f t="shared" ca="1" si="439"/>
        <v>0</v>
      </c>
      <c r="AS70" t="str">
        <f t="shared" ca="1" si="440"/>
        <v>ÿ</v>
      </c>
      <c r="AT70">
        <f t="shared" ca="1" si="441"/>
        <v>1048576</v>
      </c>
      <c r="AU70" t="e">
        <f t="shared" ca="1" si="442"/>
        <v>#N/A</v>
      </c>
      <c r="AV70" s="4" t="str">
        <f t="shared" ca="1" si="443"/>
        <v/>
      </c>
      <c r="AX70" s="6" t="str">
        <f>IF('Analyse Plan de Gamme'!$AT70=0,N_D,'Analyse Plan de Gamme'!$AT70)</f>
        <v xml:space="preserve"> ... </v>
      </c>
      <c r="AY70" t="b">
        <f>ISNA(MATCH(AX70,AX$1:AX69,0))</f>
        <v>0</v>
      </c>
      <c r="AZ70" t="e">
        <f t="shared" ca="1" si="444"/>
        <v>#N/A</v>
      </c>
      <c r="BA70" t="e">
        <f t="shared" ca="1" si="445"/>
        <v>#N/A</v>
      </c>
      <c r="BB70" t="b">
        <f t="shared" ca="1" si="446"/>
        <v>0</v>
      </c>
      <c r="BC70" t="str">
        <f t="shared" ca="1" si="447"/>
        <v>ÿ</v>
      </c>
      <c r="BD70">
        <f t="shared" ca="1" si="448"/>
        <v>1048576</v>
      </c>
      <c r="BE70" t="e">
        <f t="shared" ca="1" si="449"/>
        <v>#N/A</v>
      </c>
      <c r="BF70" s="4" t="str">
        <f t="shared" ca="1" si="450"/>
        <v/>
      </c>
      <c r="BH70" s="6" t="str">
        <f>IF('Analyse Plan de Gamme'!$BF70=0,N_D,'Analyse Plan de Gamme'!$BF70)</f>
        <v xml:space="preserve"> ... </v>
      </c>
      <c r="BI70" t="b">
        <f>ISNA(MATCH(BH70,BH$1:BH69,0))</f>
        <v>0</v>
      </c>
      <c r="BJ70" t="e">
        <f t="shared" ca="1" si="451"/>
        <v>#N/A</v>
      </c>
      <c r="BK70" t="e">
        <f t="shared" ca="1" si="452"/>
        <v>#N/A</v>
      </c>
      <c r="BL70" t="b">
        <f t="shared" ca="1" si="453"/>
        <v>0</v>
      </c>
      <c r="BM70" t="str">
        <f t="shared" ca="1" si="454"/>
        <v>ÿ</v>
      </c>
      <c r="BN70">
        <f t="shared" ca="1" si="455"/>
        <v>1048576</v>
      </c>
      <c r="BO70" t="e">
        <f t="shared" ca="1" si="456"/>
        <v>#N/A</v>
      </c>
      <c r="BP70" s="4" t="str">
        <f t="shared" ca="1" si="457"/>
        <v/>
      </c>
      <c r="BR70" s="6" t="str">
        <f>IF('Analyse Plan de Gamme'!$BG70=0,N_D,'Analyse Plan de Gamme'!$BG70)</f>
        <v xml:space="preserve"> ... </v>
      </c>
      <c r="BS70" t="b">
        <f>ISNA(MATCH(BR70,BR$1:BR69,0))</f>
        <v>0</v>
      </c>
      <c r="BT70" t="e">
        <f t="shared" ca="1" si="458"/>
        <v>#N/A</v>
      </c>
      <c r="BU70" t="e">
        <f t="shared" ca="1" si="459"/>
        <v>#N/A</v>
      </c>
      <c r="BV70" t="b">
        <f t="shared" ca="1" si="460"/>
        <v>0</v>
      </c>
      <c r="BW70" t="str">
        <f t="shared" ca="1" si="461"/>
        <v>ÿ</v>
      </c>
      <c r="BX70">
        <f t="shared" ca="1" si="462"/>
        <v>1048576</v>
      </c>
      <c r="BY70" t="e">
        <f t="shared" ca="1" si="463"/>
        <v>#N/A</v>
      </c>
      <c r="BZ70" s="4" t="str">
        <f t="shared" ca="1" si="464"/>
        <v/>
      </c>
      <c r="CB70" s="6" t="str">
        <f>IF('Analyse Plan de Gamme'!$BH70=0,N_D,'Analyse Plan de Gamme'!$BH70)</f>
        <v xml:space="preserve"> ... </v>
      </c>
      <c r="CC70" t="b">
        <f>ISNA(MATCH(CB70,CB$1:CB69,0))</f>
        <v>0</v>
      </c>
      <c r="CD70" t="e">
        <f t="shared" ca="1" si="465"/>
        <v>#N/A</v>
      </c>
      <c r="CE70" t="e">
        <f t="shared" ca="1" si="466"/>
        <v>#N/A</v>
      </c>
      <c r="CF70" t="b">
        <f t="shared" ca="1" si="467"/>
        <v>0</v>
      </c>
      <c r="CG70" t="str">
        <f t="shared" ca="1" si="468"/>
        <v>ÿ</v>
      </c>
      <c r="CH70">
        <f t="shared" ca="1" si="469"/>
        <v>1048576</v>
      </c>
      <c r="CI70" t="e">
        <f t="shared" ca="1" si="470"/>
        <v>#N/A</v>
      </c>
      <c r="CJ70" s="4" t="str">
        <f t="shared" ca="1" si="471"/>
        <v/>
      </c>
      <c r="CL70" s="6" t="str">
        <f>IF('Analyse Plan de Gamme'!$BJ70=0,N_D,'Analyse Plan de Gamme'!$BJ70)</f>
        <v xml:space="preserve"> ... </v>
      </c>
      <c r="CM70" t="b">
        <f>ISNA(MATCH(CL70,CL$1:CL69,0))</f>
        <v>0</v>
      </c>
      <c r="CN70" t="e">
        <f t="shared" ca="1" si="472"/>
        <v>#N/A</v>
      </c>
      <c r="CO70" t="e">
        <f t="shared" ca="1" si="473"/>
        <v>#N/A</v>
      </c>
      <c r="CP70" t="b">
        <f t="shared" ca="1" si="474"/>
        <v>0</v>
      </c>
      <c r="CQ70" t="str">
        <f t="shared" ca="1" si="475"/>
        <v>ÿ</v>
      </c>
      <c r="CR70">
        <f t="shared" ca="1" si="476"/>
        <v>1048576</v>
      </c>
      <c r="CS70" t="e">
        <f t="shared" ca="1" si="477"/>
        <v>#N/A</v>
      </c>
      <c r="CT70" s="4" t="str">
        <f t="shared" ca="1" si="478"/>
        <v/>
      </c>
      <c r="CV70" s="6" t="str">
        <f>IF('Analyse Plan de Gamme'!$BK70=0,N_D,'Analyse Plan de Gamme'!$BK70)</f>
        <v xml:space="preserve"> ... </v>
      </c>
      <c r="CW70" t="b">
        <f>ISNA(MATCH(CV70,CV$1:CV69,0))</f>
        <v>0</v>
      </c>
      <c r="CX70" t="e">
        <f t="shared" ca="1" si="479"/>
        <v>#N/A</v>
      </c>
      <c r="CY70" t="e">
        <f t="shared" ca="1" si="480"/>
        <v>#N/A</v>
      </c>
      <c r="CZ70" t="b">
        <f t="shared" ca="1" si="481"/>
        <v>0</v>
      </c>
      <c r="DA70" t="str">
        <f t="shared" ca="1" si="482"/>
        <v>ÿ</v>
      </c>
      <c r="DB70">
        <f t="shared" ca="1" si="483"/>
        <v>1048576</v>
      </c>
      <c r="DC70" t="e">
        <f t="shared" ca="1" si="484"/>
        <v>#N/A</v>
      </c>
      <c r="DD70" s="4" t="str">
        <f t="shared" ca="1" si="485"/>
        <v/>
      </c>
      <c r="DF70" s="6" t="str">
        <f>IF('Analyse Plan de Gamme'!$BL70=0,N_D,'Analyse Plan de Gamme'!$BL70)</f>
        <v xml:space="preserve"> ... </v>
      </c>
      <c r="DG70" t="b">
        <f>ISNA(MATCH(DF70,DF$1:DF69,0))</f>
        <v>0</v>
      </c>
      <c r="DH70" t="e">
        <f t="shared" ca="1" si="486"/>
        <v>#N/A</v>
      </c>
      <c r="DI70" t="e">
        <f t="shared" ca="1" si="487"/>
        <v>#N/A</v>
      </c>
      <c r="DJ70" t="b">
        <f t="shared" ca="1" si="488"/>
        <v>0</v>
      </c>
      <c r="DK70" t="str">
        <f t="shared" ca="1" si="489"/>
        <v>ÿ</v>
      </c>
      <c r="DL70">
        <f t="shared" ca="1" si="490"/>
        <v>1048576</v>
      </c>
      <c r="DM70" t="e">
        <f t="shared" ca="1" si="491"/>
        <v>#N/A</v>
      </c>
      <c r="DN70" s="4" t="str">
        <f t="shared" ca="1" si="492"/>
        <v/>
      </c>
      <c r="DP70" s="43">
        <f>'Analyse Plan de Gamme'!$BM70</f>
        <v>0</v>
      </c>
      <c r="DQ70" t="b">
        <f>ISNA(MATCH(DP70,DP$1:DP69,0))</f>
        <v>0</v>
      </c>
      <c r="DR70" t="e">
        <f t="shared" ca="1" si="493"/>
        <v>#N/A</v>
      </c>
      <c r="DS70" t="e">
        <f t="shared" ca="1" si="494"/>
        <v>#N/A</v>
      </c>
      <c r="DT70" t="b">
        <f t="shared" ca="1" si="495"/>
        <v>0</v>
      </c>
      <c r="DU70" t="str">
        <f t="shared" ca="1" si="496"/>
        <v>ÿ</v>
      </c>
      <c r="DV70">
        <f t="shared" ca="1" si="497"/>
        <v>1048576</v>
      </c>
      <c r="DW70" t="e">
        <f t="shared" ca="1" si="498"/>
        <v>#N/A</v>
      </c>
      <c r="DX70" s="4" t="str">
        <f t="shared" ca="1" si="499"/>
        <v/>
      </c>
      <c r="DZ70" s="6" t="str">
        <f>IF('Analyse Plan de Gamme'!$BO70=0,N_D,'Analyse Plan de Gamme'!$BO70)</f>
        <v xml:space="preserve"> ... </v>
      </c>
      <c r="EA70" t="b">
        <f>ISNA(MATCH(DZ70,DZ$1:DZ69,0))</f>
        <v>0</v>
      </c>
      <c r="EB70" t="e">
        <f t="shared" ca="1" si="500"/>
        <v>#N/A</v>
      </c>
      <c r="EC70" t="e">
        <f t="shared" ca="1" si="501"/>
        <v>#N/A</v>
      </c>
      <c r="ED70" t="b">
        <f t="shared" ca="1" si="502"/>
        <v>0</v>
      </c>
      <c r="EE70" t="str">
        <f t="shared" ca="1" si="503"/>
        <v>ÿ</v>
      </c>
      <c r="EF70">
        <f t="shared" ca="1" si="504"/>
        <v>1048576</v>
      </c>
      <c r="EG70" t="e">
        <f t="shared" ca="1" si="505"/>
        <v>#N/A</v>
      </c>
      <c r="EH70" s="4" t="str">
        <f t="shared" ca="1" si="506"/>
        <v/>
      </c>
      <c r="EJ70" s="6" t="str">
        <f>IF('Analyse Plan de Gamme'!$BP70=0,N_D,'Analyse Plan de Gamme'!$BP70)</f>
        <v xml:space="preserve"> ... </v>
      </c>
      <c r="EK70" t="b">
        <f>ISNA(MATCH(EJ70,EJ$1:EJ69,0))</f>
        <v>0</v>
      </c>
      <c r="EL70" t="e">
        <f t="shared" ca="1" si="507"/>
        <v>#N/A</v>
      </c>
      <c r="EM70" t="e">
        <f t="shared" ca="1" si="508"/>
        <v>#N/A</v>
      </c>
      <c r="EN70" t="b">
        <f t="shared" ca="1" si="509"/>
        <v>0</v>
      </c>
      <c r="EO70" t="str">
        <f t="shared" ca="1" si="510"/>
        <v>ÿ</v>
      </c>
      <c r="EP70">
        <f t="shared" ca="1" si="511"/>
        <v>1048576</v>
      </c>
      <c r="EQ70" t="e">
        <f t="shared" ca="1" si="512"/>
        <v>#N/A</v>
      </c>
      <c r="ER70" s="4" t="str">
        <f t="shared" ca="1" si="513"/>
        <v/>
      </c>
      <c r="ET70" s="6" t="str">
        <f>IF('Analyse Plan de Gamme'!$BQ70=0,N_D,'Analyse Plan de Gamme'!$BQ70)</f>
        <v xml:space="preserve"> ... </v>
      </c>
      <c r="EU70" t="b">
        <f>ISNA(MATCH(ET70,ET$1:ET69,0))</f>
        <v>0</v>
      </c>
      <c r="EV70" t="e">
        <f t="shared" ca="1" si="514"/>
        <v>#N/A</v>
      </c>
      <c r="EW70" t="e">
        <f t="shared" ca="1" si="515"/>
        <v>#N/A</v>
      </c>
      <c r="EX70" t="b">
        <f t="shared" ca="1" si="516"/>
        <v>0</v>
      </c>
      <c r="EY70" t="str">
        <f t="shared" ca="1" si="517"/>
        <v>ÿ</v>
      </c>
      <c r="EZ70">
        <f t="shared" ca="1" si="518"/>
        <v>1048576</v>
      </c>
      <c r="FA70" t="e">
        <f t="shared" ca="1" si="519"/>
        <v>#N/A</v>
      </c>
      <c r="FB70" s="4" t="str">
        <f t="shared" ca="1" si="520"/>
        <v/>
      </c>
      <c r="FD70" s="6" t="str">
        <f>IF('Analyse Plan de Gamme'!$BR70=0,N_D,'Analyse Plan de Gamme'!$BR70)</f>
        <v xml:space="preserve"> ... </v>
      </c>
      <c r="FE70" t="b">
        <f>ISNA(MATCH(FD70,FD$1:FD69,0))</f>
        <v>0</v>
      </c>
      <c r="FF70" t="e">
        <f t="shared" ca="1" si="521"/>
        <v>#N/A</v>
      </c>
      <c r="FG70" t="e">
        <f t="shared" ca="1" si="522"/>
        <v>#N/A</v>
      </c>
      <c r="FH70" t="b">
        <f t="shared" ca="1" si="523"/>
        <v>0</v>
      </c>
      <c r="FI70" t="str">
        <f t="shared" ca="1" si="524"/>
        <v>ÿ</v>
      </c>
      <c r="FJ70">
        <f t="shared" ca="1" si="525"/>
        <v>1048576</v>
      </c>
      <c r="FK70" t="e">
        <f t="shared" ca="1" si="526"/>
        <v>#N/A</v>
      </c>
      <c r="FL70" s="4" t="str">
        <f t="shared" ca="1" si="527"/>
        <v/>
      </c>
      <c r="FN70" s="6" t="str">
        <f>IF('Analyse Plan de Gamme'!$BT70=0,N_D,'Analyse Plan de Gamme'!$BT70)</f>
        <v xml:space="preserve"> ... </v>
      </c>
      <c r="FO70" t="b">
        <f>ISNA(MATCH(FN70,FN$1:FN69,0))</f>
        <v>0</v>
      </c>
      <c r="FP70" t="e">
        <f t="shared" ca="1" si="528"/>
        <v>#N/A</v>
      </c>
      <c r="FQ70" t="e">
        <f t="shared" ca="1" si="529"/>
        <v>#N/A</v>
      </c>
      <c r="FR70" t="b">
        <f t="shared" ca="1" si="530"/>
        <v>0</v>
      </c>
      <c r="FS70" t="str">
        <f t="shared" ca="1" si="531"/>
        <v>ÿ</v>
      </c>
      <c r="FT70">
        <f t="shared" ca="1" si="532"/>
        <v>1048576</v>
      </c>
      <c r="FU70" t="e">
        <f t="shared" ca="1" si="533"/>
        <v>#N/A</v>
      </c>
      <c r="FV70" s="4" t="str">
        <f t="shared" ca="1" si="534"/>
        <v/>
      </c>
      <c r="FX70" s="6" t="str">
        <f>IF('Analyse Plan de Gamme'!$BU70=0,N_D,'Analyse Plan de Gamme'!$BU70)</f>
        <v xml:space="preserve"> ... </v>
      </c>
      <c r="FY70" t="b">
        <f>ISNA(MATCH(FX70,FX$1:FX69,0))</f>
        <v>0</v>
      </c>
      <c r="FZ70" t="e">
        <f t="shared" ca="1" si="535"/>
        <v>#N/A</v>
      </c>
      <c r="GA70" t="e">
        <f t="shared" ca="1" si="536"/>
        <v>#N/A</v>
      </c>
      <c r="GB70" t="b">
        <f t="shared" ca="1" si="537"/>
        <v>0</v>
      </c>
      <c r="GC70" t="str">
        <f t="shared" ca="1" si="538"/>
        <v>ÿ</v>
      </c>
      <c r="GD70">
        <f t="shared" ca="1" si="539"/>
        <v>1048576</v>
      </c>
      <c r="GE70" t="e">
        <f t="shared" ca="1" si="540"/>
        <v>#N/A</v>
      </c>
      <c r="GF70" s="4" t="str">
        <f t="shared" ca="1" si="541"/>
        <v/>
      </c>
      <c r="GH70" s="6" t="str">
        <f>IF('Analyse Plan de Gamme'!$BW70=0,N_D,'Analyse Plan de Gamme'!$BW70)</f>
        <v xml:space="preserve"> ... </v>
      </c>
      <c r="GI70" t="b">
        <f>ISNA(MATCH(GH70,GH$1:GH69,0))</f>
        <v>0</v>
      </c>
      <c r="GJ70" t="e">
        <f t="shared" ca="1" si="542"/>
        <v>#N/A</v>
      </c>
      <c r="GK70" t="e">
        <f t="shared" ca="1" si="543"/>
        <v>#N/A</v>
      </c>
      <c r="GL70" t="b">
        <f t="shared" ca="1" si="544"/>
        <v>0</v>
      </c>
      <c r="GM70" t="str">
        <f t="shared" ca="1" si="545"/>
        <v>ÿ</v>
      </c>
      <c r="GN70">
        <f t="shared" ca="1" si="546"/>
        <v>1048576</v>
      </c>
      <c r="GO70" t="e">
        <f t="shared" ca="1" si="547"/>
        <v>#N/A</v>
      </c>
      <c r="GP70" s="4" t="str">
        <f t="shared" ca="1" si="548"/>
        <v/>
      </c>
      <c r="GR70" s="6" t="str">
        <f>IF('Analyse Plan de Gamme'!$BX70=0,N_D,'Analyse Plan de Gamme'!$BX70)</f>
        <v xml:space="preserve"> ... </v>
      </c>
      <c r="GS70" t="b">
        <f>ISNA(MATCH(GR70,GR$1:GR69,0))</f>
        <v>0</v>
      </c>
      <c r="GT70" t="e">
        <f t="shared" ca="1" si="549"/>
        <v>#N/A</v>
      </c>
      <c r="GU70" t="e">
        <f t="shared" ca="1" si="550"/>
        <v>#N/A</v>
      </c>
      <c r="GV70" t="b">
        <f t="shared" ca="1" si="551"/>
        <v>0</v>
      </c>
      <c r="GW70" t="str">
        <f t="shared" ca="1" si="552"/>
        <v>ÿ</v>
      </c>
      <c r="GX70">
        <f t="shared" ca="1" si="553"/>
        <v>1048576</v>
      </c>
      <c r="GY70" t="e">
        <f t="shared" ca="1" si="554"/>
        <v>#N/A</v>
      </c>
      <c r="GZ70" s="4" t="str">
        <f t="shared" ca="1" si="555"/>
        <v/>
      </c>
      <c r="HG70" s="44">
        <f>'Analyse Plan de Gamme'!$K70</f>
        <v>0</v>
      </c>
      <c r="HH70" s="44">
        <f>'Analyse Plan de Gamme'!$L70</f>
        <v>0</v>
      </c>
      <c r="HI70" s="50">
        <f t="shared" si="395"/>
        <v>2.9999999999999973</v>
      </c>
      <c r="HK70" t="b">
        <f>ABS('Analyse Plan de Gamme'!$C70)&gt;1</f>
        <v>0</v>
      </c>
      <c r="HL70" s="43">
        <f t="shared" ca="1" si="192"/>
        <v>7.0000000000000001E-3</v>
      </c>
      <c r="HM70" t="b">
        <f ca="1">AND(ISNA(MATCH(HL70,HL$1:HL69,0)),HL70&gt;1,$HK70)</f>
        <v>0</v>
      </c>
      <c r="HN70" t="e">
        <f t="shared" ca="1" si="556"/>
        <v>#N/A</v>
      </c>
      <c r="HO70" t="e">
        <f t="shared" ca="1" si="557"/>
        <v>#N/A</v>
      </c>
      <c r="HP70" t="b">
        <f t="shared" ca="1" si="558"/>
        <v>0</v>
      </c>
      <c r="HQ70" t="str">
        <f t="shared" ca="1" si="559"/>
        <v>ÿ</v>
      </c>
      <c r="HR70">
        <f t="shared" ca="1" si="560"/>
        <v>1048576</v>
      </c>
      <c r="HS70" t="e">
        <f t="shared" ca="1" si="561"/>
        <v>#N/A</v>
      </c>
      <c r="HT70" s="4" t="str">
        <f t="shared" ca="1" si="562"/>
        <v/>
      </c>
      <c r="HU70">
        <f ca="1">SUM($HT$10:$HT70)</f>
        <v>3926000.0154999997</v>
      </c>
      <c r="HV70" s="45">
        <f t="shared" ca="1" si="196"/>
        <v>1</v>
      </c>
      <c r="HW70" t="b">
        <f t="shared" ca="1" si="396"/>
        <v>0</v>
      </c>
      <c r="HX70" t="b">
        <f t="shared" ca="1" si="197"/>
        <v>0</v>
      </c>
      <c r="ID70" s="60" t="b">
        <f>IF($HK70,'Analyse Plan de Gamme'!$K70)</f>
        <v>0</v>
      </c>
      <c r="IE70" t="b">
        <f>IF($HK70,'Analyse Plan de Gamme'!$L70)</f>
        <v>0</v>
      </c>
      <c r="IF70" s="52" t="b">
        <f t="shared" si="563"/>
        <v>0</v>
      </c>
      <c r="IG70" t="b">
        <f>ISNA(MATCH(IF70,IF$1:IF69,0))</f>
        <v>0</v>
      </c>
      <c r="IH70" t="e">
        <f t="shared" ca="1" si="564"/>
        <v>#N/A</v>
      </c>
      <c r="II70" t="e">
        <f t="shared" ca="1" si="565"/>
        <v>#N/A</v>
      </c>
      <c r="IJ70" t="b">
        <f t="shared" ca="1" si="566"/>
        <v>0</v>
      </c>
      <c r="IK70" t="str">
        <f t="shared" ca="1" si="567"/>
        <v>ÿ</v>
      </c>
      <c r="IL70">
        <f t="shared" ca="1" si="568"/>
        <v>0</v>
      </c>
      <c r="IM70">
        <f t="shared" ca="1" si="569"/>
        <v>0</v>
      </c>
      <c r="IN70" s="54">
        <f t="shared" ca="1" si="570"/>
        <v>7.0000000000000001E-3</v>
      </c>
      <c r="IO70">
        <f t="shared" ca="1" si="571"/>
        <v>1048576</v>
      </c>
      <c r="IP70" t="e">
        <f t="shared" ca="1" si="572"/>
        <v>#N/A</v>
      </c>
      <c r="IQ70" t="str">
        <f t="shared" ca="1" si="573"/>
        <v/>
      </c>
      <c r="IR70" t="str">
        <f t="shared" ca="1" si="574"/>
        <v/>
      </c>
      <c r="IZ70" s="52" t="b">
        <f t="shared" si="575"/>
        <v>0</v>
      </c>
      <c r="JA70" t="b">
        <f>ISNA(MATCH(IZ70,IZ$1:IZ69,0))</f>
        <v>0</v>
      </c>
      <c r="JB70" t="e">
        <f t="shared" ca="1" si="576"/>
        <v>#N/A</v>
      </c>
      <c r="JC70" t="e">
        <f t="shared" ca="1" si="577"/>
        <v>#N/A</v>
      </c>
      <c r="JD70" t="b">
        <f t="shared" ca="1" si="578"/>
        <v>0</v>
      </c>
      <c r="JE70" t="str">
        <f t="shared" ca="1" si="579"/>
        <v>ÿ</v>
      </c>
      <c r="JF70">
        <f t="shared" ca="1" si="580"/>
        <v>0</v>
      </c>
      <c r="JG70">
        <f t="shared" ca="1" si="581"/>
        <v>0</v>
      </c>
      <c r="JH70" s="54">
        <f t="shared" ca="1" si="582"/>
        <v>7.0000000000000001E-3</v>
      </c>
      <c r="JI70">
        <f t="shared" ca="1" si="583"/>
        <v>1048576</v>
      </c>
      <c r="JJ70" t="e">
        <f t="shared" ca="1" si="584"/>
        <v>#N/A</v>
      </c>
      <c r="JK70" t="str">
        <f t="shared" ca="1" si="585"/>
        <v/>
      </c>
      <c r="JL70" t="str">
        <f t="shared" ca="1" si="586"/>
        <v/>
      </c>
      <c r="JT70" s="52" t="b">
        <f t="shared" si="587"/>
        <v>0</v>
      </c>
      <c r="JU70" t="b">
        <f>ISNA(MATCH(JT70,JT$1:JT69,0))</f>
        <v>0</v>
      </c>
      <c r="JV70" t="e">
        <f t="shared" ca="1" si="588"/>
        <v>#N/A</v>
      </c>
      <c r="JW70" t="e">
        <f t="shared" ca="1" si="589"/>
        <v>#N/A</v>
      </c>
      <c r="JX70" t="b">
        <f t="shared" ca="1" si="590"/>
        <v>0</v>
      </c>
      <c r="JY70" t="str">
        <f t="shared" ca="1" si="591"/>
        <v>ÿ</v>
      </c>
      <c r="JZ70">
        <f t="shared" ca="1" si="592"/>
        <v>0</v>
      </c>
      <c r="KA70">
        <f t="shared" ca="1" si="593"/>
        <v>0</v>
      </c>
      <c r="KB70" s="54">
        <f t="shared" ca="1" si="594"/>
        <v>7.0000000000000001E-3</v>
      </c>
      <c r="KC70">
        <f t="shared" ca="1" si="595"/>
        <v>1048576</v>
      </c>
      <c r="KD70" t="e">
        <f t="shared" ca="1" si="596"/>
        <v>#N/A</v>
      </c>
      <c r="KE70" t="str">
        <f t="shared" ca="1" si="597"/>
        <v/>
      </c>
      <c r="KF70" t="str">
        <f t="shared" ca="1" si="598"/>
        <v/>
      </c>
      <c r="KN70" s="52" t="b">
        <f t="shared" si="599"/>
        <v>0</v>
      </c>
      <c r="KO70" t="b">
        <f>ISNA(MATCH(KN70,KN$1:KN69,0))</f>
        <v>0</v>
      </c>
      <c r="KP70" t="e">
        <f t="shared" ca="1" si="600"/>
        <v>#N/A</v>
      </c>
      <c r="KQ70" t="e">
        <f t="shared" ca="1" si="601"/>
        <v>#N/A</v>
      </c>
      <c r="KR70" t="b">
        <f t="shared" ca="1" si="602"/>
        <v>0</v>
      </c>
      <c r="KS70" t="str">
        <f t="shared" ca="1" si="603"/>
        <v>ÿ</v>
      </c>
      <c r="KT70">
        <f t="shared" ca="1" si="604"/>
        <v>0</v>
      </c>
      <c r="KU70">
        <f t="shared" ca="1" si="605"/>
        <v>0</v>
      </c>
      <c r="KV70" s="54">
        <f t="shared" ca="1" si="606"/>
        <v>7.0000000000000001E-3</v>
      </c>
      <c r="KW70">
        <f t="shared" ca="1" si="607"/>
        <v>1048576</v>
      </c>
      <c r="KX70" t="e">
        <f t="shared" ca="1" si="608"/>
        <v>#N/A</v>
      </c>
      <c r="KY70" t="str">
        <f t="shared" ca="1" si="609"/>
        <v/>
      </c>
      <c r="KZ70" t="str">
        <f t="shared" ca="1" si="610"/>
        <v/>
      </c>
      <c r="LH70" s="52" t="b">
        <f t="shared" si="219"/>
        <v>0</v>
      </c>
      <c r="LI70" t="b">
        <f>ISNA(MATCH(LH70,LH$1:LH69,0))</f>
        <v>0</v>
      </c>
      <c r="LJ70" t="e">
        <f t="shared" ca="1" si="220"/>
        <v>#N/A</v>
      </c>
      <c r="LK70" t="e">
        <f t="shared" ca="1" si="221"/>
        <v>#N/A</v>
      </c>
      <c r="LL70" t="b">
        <f t="shared" ca="1" si="222"/>
        <v>0</v>
      </c>
      <c r="LM70" t="str">
        <f t="shared" ca="1" si="223"/>
        <v>ÿ</v>
      </c>
      <c r="LN70">
        <f t="shared" ca="1" si="224"/>
        <v>0</v>
      </c>
      <c r="LO70">
        <f t="shared" ca="1" si="225"/>
        <v>0</v>
      </c>
      <c r="LP70" s="54">
        <f t="shared" ca="1" si="226"/>
        <v>7.0000000000000001E-3</v>
      </c>
      <c r="LQ70">
        <f t="shared" ca="1" si="227"/>
        <v>1048576</v>
      </c>
      <c r="LR70" t="e">
        <f t="shared" ca="1" si="228"/>
        <v>#N/A</v>
      </c>
      <c r="LS70" t="str">
        <f t="shared" ca="1" si="611"/>
        <v/>
      </c>
      <c r="LT70" t="str">
        <f t="shared" ca="1" si="230"/>
        <v/>
      </c>
      <c r="MB70" s="52" t="b">
        <f t="shared" si="627"/>
        <v>0</v>
      </c>
      <c r="MC70" t="b">
        <f>ISNA(MATCH(MB70,MB$1:MB69,0))</f>
        <v>0</v>
      </c>
      <c r="MD70" t="e">
        <f t="shared" ca="1" si="231"/>
        <v>#N/A</v>
      </c>
      <c r="ME70" t="e">
        <f t="shared" ca="1" si="232"/>
        <v>#N/A</v>
      </c>
      <c r="MF70" t="b">
        <f t="shared" ca="1" si="233"/>
        <v>0</v>
      </c>
      <c r="MG70" t="str">
        <f t="shared" ca="1" si="234"/>
        <v>ÿ</v>
      </c>
      <c r="MH70">
        <f t="shared" ca="1" si="235"/>
        <v>0</v>
      </c>
      <c r="MI70">
        <f t="shared" ca="1" si="236"/>
        <v>0</v>
      </c>
      <c r="MJ70" s="54">
        <f t="shared" ca="1" si="237"/>
        <v>7.0000000000000001E-3</v>
      </c>
      <c r="MK70">
        <f t="shared" ca="1" si="238"/>
        <v>1048576</v>
      </c>
      <c r="ML70" t="e">
        <f t="shared" ca="1" si="239"/>
        <v>#N/A</v>
      </c>
      <c r="MM70" t="str">
        <f t="shared" ca="1" si="612"/>
        <v/>
      </c>
      <c r="MN70" t="str">
        <f t="shared" ca="1" si="241"/>
        <v/>
      </c>
      <c r="MV70" s="52" t="b">
        <f t="shared" si="628"/>
        <v>0</v>
      </c>
      <c r="MW70" t="b">
        <f>ISNA(MATCH(MV70,MV$1:MV69,0))</f>
        <v>0</v>
      </c>
      <c r="MX70" t="e">
        <f t="shared" ca="1" si="242"/>
        <v>#N/A</v>
      </c>
      <c r="MY70" t="e">
        <f t="shared" ca="1" si="243"/>
        <v>#N/A</v>
      </c>
      <c r="MZ70" t="b">
        <f t="shared" ca="1" si="244"/>
        <v>0</v>
      </c>
      <c r="NA70" t="str">
        <f t="shared" ca="1" si="245"/>
        <v>ÿ</v>
      </c>
      <c r="NB70">
        <f t="shared" ca="1" si="246"/>
        <v>0</v>
      </c>
      <c r="NC70">
        <f t="shared" ca="1" si="247"/>
        <v>0</v>
      </c>
      <c r="ND70" s="54">
        <f t="shared" ca="1" si="248"/>
        <v>7.0000000000000001E-3</v>
      </c>
      <c r="NE70">
        <f t="shared" ca="1" si="249"/>
        <v>1048576</v>
      </c>
      <c r="NF70" t="e">
        <f t="shared" ca="1" si="250"/>
        <v>#N/A</v>
      </c>
      <c r="NG70" t="str">
        <f t="shared" ca="1" si="613"/>
        <v/>
      </c>
      <c r="NH70" t="str">
        <f t="shared" ca="1" si="252"/>
        <v/>
      </c>
      <c r="NP70" s="52" t="b">
        <f t="shared" si="629"/>
        <v>0</v>
      </c>
      <c r="NQ70" t="b">
        <f>ISNA(MATCH(NP70,NP$1:NP69,0))</f>
        <v>0</v>
      </c>
      <c r="NR70" t="e">
        <f t="shared" ca="1" si="253"/>
        <v>#N/A</v>
      </c>
      <c r="NS70" t="e">
        <f t="shared" ca="1" si="254"/>
        <v>#N/A</v>
      </c>
      <c r="NT70" t="b">
        <f t="shared" ca="1" si="255"/>
        <v>0</v>
      </c>
      <c r="NU70" t="str">
        <f t="shared" ca="1" si="256"/>
        <v>ÿ</v>
      </c>
      <c r="NV70">
        <f t="shared" ca="1" si="257"/>
        <v>0</v>
      </c>
      <c r="NW70">
        <f t="shared" ca="1" si="258"/>
        <v>0</v>
      </c>
      <c r="NX70" s="54">
        <f t="shared" ca="1" si="259"/>
        <v>7.0000000000000001E-3</v>
      </c>
      <c r="NY70">
        <f t="shared" ca="1" si="260"/>
        <v>1048576</v>
      </c>
      <c r="NZ70" t="e">
        <f t="shared" ca="1" si="261"/>
        <v>#N/A</v>
      </c>
      <c r="OA70" t="str">
        <f t="shared" ca="1" si="614"/>
        <v/>
      </c>
      <c r="OB70" t="str">
        <f t="shared" ca="1" si="263"/>
        <v/>
      </c>
      <c r="OJ70" s="52" t="b">
        <f t="shared" si="630"/>
        <v>0</v>
      </c>
      <c r="OK70" t="b">
        <f>ISNA(MATCH(OJ70,OJ$1:OJ69,0))</f>
        <v>0</v>
      </c>
      <c r="OL70" t="e">
        <f t="shared" ca="1" si="264"/>
        <v>#N/A</v>
      </c>
      <c r="OM70" t="e">
        <f t="shared" ca="1" si="265"/>
        <v>#N/A</v>
      </c>
      <c r="ON70" t="b">
        <f t="shared" ca="1" si="266"/>
        <v>0</v>
      </c>
      <c r="OO70" t="str">
        <f t="shared" ca="1" si="267"/>
        <v>ÿ</v>
      </c>
      <c r="OP70">
        <f t="shared" ca="1" si="268"/>
        <v>0</v>
      </c>
      <c r="OQ70">
        <f t="shared" ca="1" si="269"/>
        <v>0</v>
      </c>
      <c r="OR70" s="54">
        <f t="shared" ca="1" si="270"/>
        <v>7.0000000000000001E-3</v>
      </c>
      <c r="OS70">
        <f t="shared" ca="1" si="271"/>
        <v>1048576</v>
      </c>
      <c r="OT70" t="e">
        <f t="shared" ca="1" si="272"/>
        <v>#N/A</v>
      </c>
      <c r="OU70" t="str">
        <f t="shared" ca="1" si="615"/>
        <v/>
      </c>
      <c r="OV70" t="str">
        <f t="shared" ca="1" si="274"/>
        <v/>
      </c>
      <c r="PD70" s="52" t="b">
        <f t="shared" si="631"/>
        <v>0</v>
      </c>
      <c r="PE70" t="b">
        <f>ISNA(MATCH(PD70,PD$1:PD69,0))</f>
        <v>0</v>
      </c>
      <c r="PF70" t="e">
        <f t="shared" ca="1" si="275"/>
        <v>#N/A</v>
      </c>
      <c r="PG70" t="e">
        <f t="shared" ca="1" si="276"/>
        <v>#N/A</v>
      </c>
      <c r="PH70" t="b">
        <f t="shared" ca="1" si="277"/>
        <v>0</v>
      </c>
      <c r="PI70" t="str">
        <f t="shared" ca="1" si="278"/>
        <v>ÿ</v>
      </c>
      <c r="PJ70">
        <f t="shared" ca="1" si="279"/>
        <v>0</v>
      </c>
      <c r="PK70">
        <f t="shared" ca="1" si="280"/>
        <v>0</v>
      </c>
      <c r="PL70" s="54">
        <f t="shared" ca="1" si="281"/>
        <v>7.0000000000000001E-3</v>
      </c>
      <c r="PM70">
        <f t="shared" ca="1" si="282"/>
        <v>1048576</v>
      </c>
      <c r="PN70" t="e">
        <f t="shared" ca="1" si="283"/>
        <v>#N/A</v>
      </c>
      <c r="PO70" t="str">
        <f t="shared" ca="1" si="616"/>
        <v/>
      </c>
      <c r="PP70" t="str">
        <f t="shared" ca="1" si="285"/>
        <v/>
      </c>
      <c r="PX70" s="52" t="b">
        <f t="shared" si="632"/>
        <v>0</v>
      </c>
      <c r="PY70" t="b">
        <f>ISNA(MATCH(PX70,PX$1:PX69,0))</f>
        <v>0</v>
      </c>
      <c r="PZ70" t="e">
        <f t="shared" ca="1" si="286"/>
        <v>#N/A</v>
      </c>
      <c r="QA70" t="e">
        <f t="shared" ca="1" si="287"/>
        <v>#N/A</v>
      </c>
      <c r="QB70" t="b">
        <f t="shared" ca="1" si="288"/>
        <v>0</v>
      </c>
      <c r="QC70" t="str">
        <f t="shared" ca="1" si="289"/>
        <v>ÿ</v>
      </c>
      <c r="QD70">
        <f t="shared" ca="1" si="290"/>
        <v>0</v>
      </c>
      <c r="QE70">
        <f t="shared" ca="1" si="291"/>
        <v>0</v>
      </c>
      <c r="QF70" s="54">
        <f t="shared" ca="1" si="292"/>
        <v>7.0000000000000001E-3</v>
      </c>
      <c r="QG70">
        <f t="shared" ca="1" si="293"/>
        <v>1048576</v>
      </c>
      <c r="QH70" t="e">
        <f t="shared" ca="1" si="294"/>
        <v>#N/A</v>
      </c>
      <c r="QI70" t="str">
        <f t="shared" ca="1" si="617"/>
        <v/>
      </c>
      <c r="QJ70" t="str">
        <f t="shared" ca="1" si="296"/>
        <v/>
      </c>
      <c r="QR70" s="52" t="b">
        <f t="shared" si="633"/>
        <v>0</v>
      </c>
      <c r="QS70" t="b">
        <f>ISNA(MATCH(QR70,QR$1:QR69,0))</f>
        <v>0</v>
      </c>
      <c r="QT70" t="e">
        <f t="shared" ca="1" si="297"/>
        <v>#N/A</v>
      </c>
      <c r="QU70" t="e">
        <f t="shared" ca="1" si="298"/>
        <v>#N/A</v>
      </c>
      <c r="QV70" t="b">
        <f t="shared" ca="1" si="299"/>
        <v>0</v>
      </c>
      <c r="QW70" t="str">
        <f t="shared" ca="1" si="300"/>
        <v>ÿ</v>
      </c>
      <c r="QX70">
        <f t="shared" ca="1" si="301"/>
        <v>0</v>
      </c>
      <c r="QY70">
        <f t="shared" ca="1" si="302"/>
        <v>0</v>
      </c>
      <c r="QZ70" s="54">
        <f t="shared" ca="1" si="303"/>
        <v>7.0000000000000001E-3</v>
      </c>
      <c r="RA70">
        <f t="shared" ca="1" si="304"/>
        <v>1048576</v>
      </c>
      <c r="RB70" t="e">
        <f t="shared" ca="1" si="305"/>
        <v>#N/A</v>
      </c>
      <c r="RC70" t="str">
        <f t="shared" ca="1" si="618"/>
        <v/>
      </c>
      <c r="RD70" t="str">
        <f t="shared" ca="1" si="307"/>
        <v/>
      </c>
      <c r="RL70" s="52" t="b">
        <f t="shared" si="634"/>
        <v>0</v>
      </c>
      <c r="RM70" t="b">
        <f>ISNA(MATCH(RL70,RL$1:RL69,0))</f>
        <v>0</v>
      </c>
      <c r="RN70" t="e">
        <f t="shared" ca="1" si="308"/>
        <v>#N/A</v>
      </c>
      <c r="RO70" t="e">
        <f t="shared" ca="1" si="309"/>
        <v>#N/A</v>
      </c>
      <c r="RP70" t="b">
        <f t="shared" ca="1" si="310"/>
        <v>0</v>
      </c>
      <c r="RQ70" t="str">
        <f t="shared" ca="1" si="311"/>
        <v>ÿ</v>
      </c>
      <c r="RR70">
        <f t="shared" ca="1" si="312"/>
        <v>0</v>
      </c>
      <c r="RS70">
        <f t="shared" ca="1" si="313"/>
        <v>0</v>
      </c>
      <c r="RT70" s="54">
        <f t="shared" ca="1" si="314"/>
        <v>7.0000000000000001E-3</v>
      </c>
      <c r="RU70">
        <f t="shared" ca="1" si="315"/>
        <v>1048576</v>
      </c>
      <c r="RV70" t="e">
        <f t="shared" ca="1" si="316"/>
        <v>#N/A</v>
      </c>
      <c r="RW70" t="str">
        <f t="shared" ca="1" si="619"/>
        <v/>
      </c>
      <c r="RX70" t="str">
        <f t="shared" ca="1" si="318"/>
        <v/>
      </c>
      <c r="SF70" s="52" t="b">
        <f t="shared" si="635"/>
        <v>0</v>
      </c>
      <c r="SG70" t="b">
        <f>ISNA(MATCH(SF70,SF$1:SF69,0))</f>
        <v>0</v>
      </c>
      <c r="SH70" t="e">
        <f t="shared" ca="1" si="319"/>
        <v>#N/A</v>
      </c>
      <c r="SI70" t="e">
        <f t="shared" ca="1" si="320"/>
        <v>#N/A</v>
      </c>
      <c r="SJ70" t="b">
        <f t="shared" ca="1" si="321"/>
        <v>0</v>
      </c>
      <c r="SK70" t="str">
        <f t="shared" ca="1" si="322"/>
        <v>ÿ</v>
      </c>
      <c r="SL70">
        <f t="shared" ca="1" si="323"/>
        <v>0</v>
      </c>
      <c r="SM70">
        <f t="shared" ca="1" si="324"/>
        <v>0</v>
      </c>
      <c r="SN70" s="54">
        <f t="shared" ca="1" si="325"/>
        <v>7.0000000000000001E-3</v>
      </c>
      <c r="SO70">
        <f t="shared" ca="1" si="326"/>
        <v>1048576</v>
      </c>
      <c r="SP70" t="e">
        <f t="shared" ca="1" si="327"/>
        <v>#N/A</v>
      </c>
      <c r="SQ70" t="str">
        <f t="shared" ca="1" si="620"/>
        <v/>
      </c>
      <c r="SR70" t="str">
        <f t="shared" ca="1" si="329"/>
        <v/>
      </c>
      <c r="SZ70" s="52" t="b">
        <f t="shared" si="636"/>
        <v>0</v>
      </c>
      <c r="TA70" t="b">
        <f>ISNA(MATCH(SZ70,SZ$1:SZ69,0))</f>
        <v>0</v>
      </c>
      <c r="TB70" t="e">
        <f t="shared" ca="1" si="330"/>
        <v>#N/A</v>
      </c>
      <c r="TC70" t="e">
        <f t="shared" ca="1" si="331"/>
        <v>#N/A</v>
      </c>
      <c r="TD70" t="b">
        <f t="shared" ca="1" si="332"/>
        <v>0</v>
      </c>
      <c r="TE70" t="str">
        <f t="shared" ca="1" si="333"/>
        <v>ÿ</v>
      </c>
      <c r="TF70">
        <f t="shared" ca="1" si="334"/>
        <v>0</v>
      </c>
      <c r="TG70">
        <f t="shared" ca="1" si="335"/>
        <v>0</v>
      </c>
      <c r="TH70" s="54">
        <f t="shared" ca="1" si="336"/>
        <v>7.0000000000000001E-3</v>
      </c>
      <c r="TI70">
        <f t="shared" ca="1" si="337"/>
        <v>1048576</v>
      </c>
      <c r="TJ70" t="e">
        <f t="shared" ca="1" si="338"/>
        <v>#N/A</v>
      </c>
      <c r="TK70" t="str">
        <f t="shared" ca="1" si="621"/>
        <v/>
      </c>
      <c r="TL70" t="str">
        <f t="shared" ca="1" si="340"/>
        <v/>
      </c>
      <c r="TT70" s="52" t="b">
        <f t="shared" si="637"/>
        <v>0</v>
      </c>
      <c r="TU70" t="b">
        <f>ISNA(MATCH(TT70,TT$1:TT69,0))</f>
        <v>0</v>
      </c>
      <c r="TV70" t="e">
        <f t="shared" ca="1" si="341"/>
        <v>#N/A</v>
      </c>
      <c r="TW70" t="e">
        <f t="shared" ca="1" si="342"/>
        <v>#N/A</v>
      </c>
      <c r="TX70" t="b">
        <f t="shared" ca="1" si="343"/>
        <v>0</v>
      </c>
      <c r="TY70" t="str">
        <f t="shared" ca="1" si="344"/>
        <v>ÿ</v>
      </c>
      <c r="TZ70">
        <f t="shared" ca="1" si="345"/>
        <v>0</v>
      </c>
      <c r="UA70">
        <f t="shared" ca="1" si="346"/>
        <v>0</v>
      </c>
      <c r="UB70" s="54">
        <f t="shared" ca="1" si="347"/>
        <v>7.0000000000000001E-3</v>
      </c>
      <c r="UC70">
        <f t="shared" ca="1" si="348"/>
        <v>1048576</v>
      </c>
      <c r="UD70" t="e">
        <f t="shared" ca="1" si="349"/>
        <v>#N/A</v>
      </c>
      <c r="UE70" t="str">
        <f t="shared" ca="1" si="622"/>
        <v/>
      </c>
      <c r="UF70" t="str">
        <f t="shared" ca="1" si="351"/>
        <v/>
      </c>
      <c r="UN70" s="52" t="b">
        <f t="shared" si="638"/>
        <v>0</v>
      </c>
      <c r="UO70" t="b">
        <f>ISNA(MATCH(UN70,UN$1:UN69,0))</f>
        <v>0</v>
      </c>
      <c r="UP70" t="e">
        <f t="shared" ca="1" si="352"/>
        <v>#N/A</v>
      </c>
      <c r="UQ70" t="e">
        <f t="shared" ca="1" si="353"/>
        <v>#N/A</v>
      </c>
      <c r="UR70" t="b">
        <f t="shared" ca="1" si="354"/>
        <v>0</v>
      </c>
      <c r="US70" t="str">
        <f t="shared" ca="1" si="355"/>
        <v>ÿ</v>
      </c>
      <c r="UT70">
        <f t="shared" ca="1" si="356"/>
        <v>0</v>
      </c>
      <c r="UU70">
        <f t="shared" ca="1" si="357"/>
        <v>0</v>
      </c>
      <c r="UV70" s="54">
        <f t="shared" ca="1" si="358"/>
        <v>7.0000000000000001E-3</v>
      </c>
      <c r="UW70">
        <f t="shared" ca="1" si="359"/>
        <v>1048576</v>
      </c>
      <c r="UX70" t="e">
        <f t="shared" ca="1" si="360"/>
        <v>#N/A</v>
      </c>
      <c r="UY70" t="str">
        <f t="shared" ca="1" si="623"/>
        <v/>
      </c>
      <c r="UZ70" t="str">
        <f t="shared" ca="1" si="362"/>
        <v/>
      </c>
      <c r="VH70" s="52" t="b">
        <f t="shared" si="639"/>
        <v>0</v>
      </c>
      <c r="VI70" t="b">
        <f>ISNA(MATCH(VH70,VH$1:VH69,0))</f>
        <v>0</v>
      </c>
      <c r="VJ70" t="e">
        <f t="shared" ca="1" si="363"/>
        <v>#N/A</v>
      </c>
      <c r="VK70" t="e">
        <f t="shared" ca="1" si="364"/>
        <v>#N/A</v>
      </c>
      <c r="VL70" t="b">
        <f t="shared" ca="1" si="365"/>
        <v>0</v>
      </c>
      <c r="VM70" t="str">
        <f t="shared" ca="1" si="366"/>
        <v>ÿ</v>
      </c>
      <c r="VN70">
        <f t="shared" ca="1" si="367"/>
        <v>0</v>
      </c>
      <c r="VO70">
        <f t="shared" ca="1" si="368"/>
        <v>0</v>
      </c>
      <c r="VP70" s="54">
        <f t="shared" ca="1" si="369"/>
        <v>7.0000000000000001E-3</v>
      </c>
      <c r="VQ70">
        <f t="shared" ca="1" si="370"/>
        <v>1048576</v>
      </c>
      <c r="VR70" t="e">
        <f t="shared" ca="1" si="371"/>
        <v>#N/A</v>
      </c>
      <c r="VS70" t="str">
        <f t="shared" ca="1" si="624"/>
        <v/>
      </c>
      <c r="VT70" t="str">
        <f t="shared" ca="1" si="373"/>
        <v/>
      </c>
      <c r="WB70" s="52" t="b">
        <f t="shared" si="640"/>
        <v>0</v>
      </c>
      <c r="WC70" t="b">
        <f>ISNA(MATCH(WB70,WB$1:WB69,0))</f>
        <v>0</v>
      </c>
      <c r="WD70" t="e">
        <f t="shared" ca="1" si="374"/>
        <v>#N/A</v>
      </c>
      <c r="WE70" t="e">
        <f t="shared" ca="1" si="375"/>
        <v>#N/A</v>
      </c>
      <c r="WF70" t="b">
        <f t="shared" ca="1" si="376"/>
        <v>0</v>
      </c>
      <c r="WG70" t="str">
        <f t="shared" ca="1" si="377"/>
        <v>ÿ</v>
      </c>
      <c r="WH70">
        <f t="shared" ca="1" si="378"/>
        <v>0</v>
      </c>
      <c r="WI70">
        <f t="shared" ca="1" si="379"/>
        <v>0</v>
      </c>
      <c r="WJ70" s="54">
        <f t="shared" ca="1" si="380"/>
        <v>7.0000000000000001E-3</v>
      </c>
      <c r="WK70">
        <f t="shared" ca="1" si="381"/>
        <v>1048576</v>
      </c>
      <c r="WL70" t="e">
        <f t="shared" ca="1" si="382"/>
        <v>#N/A</v>
      </c>
      <c r="WM70" t="str">
        <f t="shared" ca="1" si="625"/>
        <v/>
      </c>
      <c r="WN70" t="str">
        <f t="shared" ca="1" si="384"/>
        <v/>
      </c>
      <c r="WV70" s="52" t="b">
        <f t="shared" si="641"/>
        <v>0</v>
      </c>
      <c r="WW70" t="b">
        <f>ISNA(MATCH(WV70,WV$1:WV69,0))</f>
        <v>0</v>
      </c>
      <c r="WX70" t="e">
        <f t="shared" ca="1" si="385"/>
        <v>#N/A</v>
      </c>
      <c r="WY70" t="e">
        <f t="shared" ca="1" si="386"/>
        <v>#N/A</v>
      </c>
      <c r="WZ70" t="b">
        <f t="shared" ca="1" si="387"/>
        <v>0</v>
      </c>
      <c r="XA70" t="str">
        <f t="shared" ca="1" si="388"/>
        <v>ÿ</v>
      </c>
      <c r="XB70">
        <f t="shared" ca="1" si="389"/>
        <v>0</v>
      </c>
      <c r="XC70">
        <f t="shared" ca="1" si="390"/>
        <v>0</v>
      </c>
      <c r="XD70" s="54">
        <f t="shared" ca="1" si="391"/>
        <v>7.0000000000000001E-3</v>
      </c>
      <c r="XE70">
        <f t="shared" ca="1" si="392"/>
        <v>1048576</v>
      </c>
      <c r="XF70" t="e">
        <f t="shared" ca="1" si="393"/>
        <v>#N/A</v>
      </c>
      <c r="XG70" t="str">
        <f t="shared" ca="1" si="626"/>
        <v/>
      </c>
      <c r="XH70" t="str">
        <f t="shared" ca="1" si="169"/>
        <v/>
      </c>
    </row>
    <row r="71" spans="1:632" x14ac:dyDescent="0.3">
      <c r="A71">
        <f t="shared" ca="1" si="170"/>
        <v>61</v>
      </c>
      <c r="J71" s="6" t="str">
        <f>IF('Analyse Plan de Gamme'!$N71=0,N_D,'Analyse Plan de Gamme'!$N71)</f>
        <v xml:space="preserve"> ... </v>
      </c>
      <c r="K71" t="b">
        <f>ISNA(MATCH(J71,J$1:J70,0))</f>
        <v>0</v>
      </c>
      <c r="L71" t="e">
        <f t="shared" ca="1" si="416"/>
        <v>#N/A</v>
      </c>
      <c r="M71" t="e">
        <f t="shared" ca="1" si="417"/>
        <v>#N/A</v>
      </c>
      <c r="N71" t="b">
        <f t="shared" ca="1" si="418"/>
        <v>0</v>
      </c>
      <c r="O71" t="str">
        <f t="shared" ca="1" si="419"/>
        <v>ÿ</v>
      </c>
      <c r="P71">
        <f t="shared" ca="1" si="420"/>
        <v>1048576</v>
      </c>
      <c r="Q71" t="e">
        <f t="shared" ca="1" si="421"/>
        <v>#N/A</v>
      </c>
      <c r="R71" s="4" t="str">
        <f t="shared" ca="1" si="422"/>
        <v/>
      </c>
      <c r="T71" s="6" t="str">
        <f>IF('Analyse Plan de Gamme'!$P71=0,N_D,'Analyse Plan de Gamme'!$P71)</f>
        <v xml:space="preserve"> ... </v>
      </c>
      <c r="U71" t="b">
        <f>ISNA(MATCH(T71,T$1:T70,0))</f>
        <v>0</v>
      </c>
      <c r="V71" t="e">
        <f t="shared" ca="1" si="423"/>
        <v>#N/A</v>
      </c>
      <c r="W71" t="e">
        <f t="shared" ca="1" si="424"/>
        <v>#N/A</v>
      </c>
      <c r="X71" t="b">
        <f t="shared" ca="1" si="425"/>
        <v>0</v>
      </c>
      <c r="Y71" t="str">
        <f t="shared" ca="1" si="426"/>
        <v>ÿ</v>
      </c>
      <c r="Z71">
        <f t="shared" ca="1" si="427"/>
        <v>1048576</v>
      </c>
      <c r="AA71" t="e">
        <f t="shared" ca="1" si="428"/>
        <v>#N/A</v>
      </c>
      <c r="AB71" s="4" t="str">
        <f t="shared" ca="1" si="429"/>
        <v/>
      </c>
      <c r="AD71" s="6" t="str">
        <f>IF('Analyse Plan de Gamme'!$W71=0,N_D,'Analyse Plan de Gamme'!$W71)</f>
        <v xml:space="preserve"> ... </v>
      </c>
      <c r="AE71" t="b">
        <f>ISNA(MATCH(AD71,AD$1:AD70,0))</f>
        <v>0</v>
      </c>
      <c r="AF71" t="e">
        <f t="shared" ca="1" si="430"/>
        <v>#N/A</v>
      </c>
      <c r="AG71" t="e">
        <f t="shared" ca="1" si="431"/>
        <v>#N/A</v>
      </c>
      <c r="AH71" t="b">
        <f t="shared" ca="1" si="432"/>
        <v>0</v>
      </c>
      <c r="AI71" t="str">
        <f t="shared" ca="1" si="433"/>
        <v>ÿ</v>
      </c>
      <c r="AJ71">
        <f t="shared" ca="1" si="434"/>
        <v>1048576</v>
      </c>
      <c r="AK71" t="e">
        <f t="shared" ca="1" si="435"/>
        <v>#N/A</v>
      </c>
      <c r="AL71" s="4" t="str">
        <f t="shared" ca="1" si="436"/>
        <v/>
      </c>
      <c r="AN71" s="6" t="str">
        <f>IF('Analyse Plan de Gamme'!$AH71=0,N_D,'Analyse Plan de Gamme'!$AH71)</f>
        <v xml:space="preserve"> ... </v>
      </c>
      <c r="AO71" t="b">
        <f>ISNA(MATCH(AN71,AN$1:AN70,0))</f>
        <v>0</v>
      </c>
      <c r="AP71" t="e">
        <f t="shared" ca="1" si="437"/>
        <v>#N/A</v>
      </c>
      <c r="AQ71" t="e">
        <f t="shared" ca="1" si="438"/>
        <v>#N/A</v>
      </c>
      <c r="AR71" t="b">
        <f t="shared" ca="1" si="439"/>
        <v>0</v>
      </c>
      <c r="AS71" t="str">
        <f t="shared" ca="1" si="440"/>
        <v>ÿ</v>
      </c>
      <c r="AT71">
        <f t="shared" ca="1" si="441"/>
        <v>1048576</v>
      </c>
      <c r="AU71" t="e">
        <f t="shared" ca="1" si="442"/>
        <v>#N/A</v>
      </c>
      <c r="AV71" s="4" t="str">
        <f t="shared" ca="1" si="443"/>
        <v/>
      </c>
      <c r="AX71" s="6" t="str">
        <f>IF('Analyse Plan de Gamme'!$AT71=0,N_D,'Analyse Plan de Gamme'!$AT71)</f>
        <v xml:space="preserve"> ... </v>
      </c>
      <c r="AY71" t="b">
        <f>ISNA(MATCH(AX71,AX$1:AX70,0))</f>
        <v>0</v>
      </c>
      <c r="AZ71" t="e">
        <f t="shared" ca="1" si="444"/>
        <v>#N/A</v>
      </c>
      <c r="BA71" t="e">
        <f t="shared" ca="1" si="445"/>
        <v>#N/A</v>
      </c>
      <c r="BB71" t="b">
        <f t="shared" ca="1" si="446"/>
        <v>0</v>
      </c>
      <c r="BC71" t="str">
        <f t="shared" ca="1" si="447"/>
        <v>ÿ</v>
      </c>
      <c r="BD71">
        <f t="shared" ca="1" si="448"/>
        <v>1048576</v>
      </c>
      <c r="BE71" t="e">
        <f t="shared" ca="1" si="449"/>
        <v>#N/A</v>
      </c>
      <c r="BF71" s="4" t="str">
        <f t="shared" ca="1" si="450"/>
        <v/>
      </c>
      <c r="BH71" s="6" t="str">
        <f>IF('Analyse Plan de Gamme'!$BF71=0,N_D,'Analyse Plan de Gamme'!$BF71)</f>
        <v xml:space="preserve"> ... </v>
      </c>
      <c r="BI71" t="b">
        <f>ISNA(MATCH(BH71,BH$1:BH70,0))</f>
        <v>0</v>
      </c>
      <c r="BJ71" t="e">
        <f t="shared" ca="1" si="451"/>
        <v>#N/A</v>
      </c>
      <c r="BK71" t="e">
        <f t="shared" ca="1" si="452"/>
        <v>#N/A</v>
      </c>
      <c r="BL71" t="b">
        <f t="shared" ca="1" si="453"/>
        <v>0</v>
      </c>
      <c r="BM71" t="str">
        <f t="shared" ca="1" si="454"/>
        <v>ÿ</v>
      </c>
      <c r="BN71">
        <f t="shared" ca="1" si="455"/>
        <v>1048576</v>
      </c>
      <c r="BO71" t="e">
        <f t="shared" ca="1" si="456"/>
        <v>#N/A</v>
      </c>
      <c r="BP71" s="4" t="str">
        <f t="shared" ca="1" si="457"/>
        <v/>
      </c>
      <c r="BR71" s="6" t="str">
        <f>IF('Analyse Plan de Gamme'!$BG71=0,N_D,'Analyse Plan de Gamme'!$BG71)</f>
        <v xml:space="preserve"> ... </v>
      </c>
      <c r="BS71" t="b">
        <f>ISNA(MATCH(BR71,BR$1:BR70,0))</f>
        <v>0</v>
      </c>
      <c r="BT71" t="e">
        <f t="shared" ca="1" si="458"/>
        <v>#N/A</v>
      </c>
      <c r="BU71" t="e">
        <f t="shared" ca="1" si="459"/>
        <v>#N/A</v>
      </c>
      <c r="BV71" t="b">
        <f t="shared" ca="1" si="460"/>
        <v>0</v>
      </c>
      <c r="BW71" t="str">
        <f t="shared" ca="1" si="461"/>
        <v>ÿ</v>
      </c>
      <c r="BX71">
        <f t="shared" ca="1" si="462"/>
        <v>1048576</v>
      </c>
      <c r="BY71" t="e">
        <f t="shared" ca="1" si="463"/>
        <v>#N/A</v>
      </c>
      <c r="BZ71" s="4" t="str">
        <f t="shared" ca="1" si="464"/>
        <v/>
      </c>
      <c r="CB71" s="6" t="str">
        <f>IF('Analyse Plan de Gamme'!$BH71=0,N_D,'Analyse Plan de Gamme'!$BH71)</f>
        <v xml:space="preserve"> ... </v>
      </c>
      <c r="CC71" t="b">
        <f>ISNA(MATCH(CB71,CB$1:CB70,0))</f>
        <v>0</v>
      </c>
      <c r="CD71" t="e">
        <f t="shared" ca="1" si="465"/>
        <v>#N/A</v>
      </c>
      <c r="CE71" t="e">
        <f t="shared" ca="1" si="466"/>
        <v>#N/A</v>
      </c>
      <c r="CF71" t="b">
        <f t="shared" ca="1" si="467"/>
        <v>0</v>
      </c>
      <c r="CG71" t="str">
        <f t="shared" ca="1" si="468"/>
        <v>ÿ</v>
      </c>
      <c r="CH71">
        <f t="shared" ca="1" si="469"/>
        <v>1048576</v>
      </c>
      <c r="CI71" t="e">
        <f t="shared" ca="1" si="470"/>
        <v>#N/A</v>
      </c>
      <c r="CJ71" s="4" t="str">
        <f t="shared" ca="1" si="471"/>
        <v/>
      </c>
      <c r="CL71" s="6" t="str">
        <f>IF('Analyse Plan de Gamme'!$BJ71=0,N_D,'Analyse Plan de Gamme'!$BJ71)</f>
        <v xml:space="preserve"> ... </v>
      </c>
      <c r="CM71" t="b">
        <f>ISNA(MATCH(CL71,CL$1:CL70,0))</f>
        <v>0</v>
      </c>
      <c r="CN71" t="e">
        <f t="shared" ca="1" si="472"/>
        <v>#N/A</v>
      </c>
      <c r="CO71" t="e">
        <f t="shared" ca="1" si="473"/>
        <v>#N/A</v>
      </c>
      <c r="CP71" t="b">
        <f t="shared" ca="1" si="474"/>
        <v>0</v>
      </c>
      <c r="CQ71" t="str">
        <f t="shared" ca="1" si="475"/>
        <v>ÿ</v>
      </c>
      <c r="CR71">
        <f t="shared" ca="1" si="476"/>
        <v>1048576</v>
      </c>
      <c r="CS71" t="e">
        <f t="shared" ca="1" si="477"/>
        <v>#N/A</v>
      </c>
      <c r="CT71" s="4" t="str">
        <f t="shared" ca="1" si="478"/>
        <v/>
      </c>
      <c r="CV71" s="6" t="str">
        <f>IF('Analyse Plan de Gamme'!$BK71=0,N_D,'Analyse Plan de Gamme'!$BK71)</f>
        <v xml:space="preserve"> ... </v>
      </c>
      <c r="CW71" t="b">
        <f>ISNA(MATCH(CV71,CV$1:CV70,0))</f>
        <v>0</v>
      </c>
      <c r="CX71" t="e">
        <f t="shared" ca="1" si="479"/>
        <v>#N/A</v>
      </c>
      <c r="CY71" t="e">
        <f t="shared" ca="1" si="480"/>
        <v>#N/A</v>
      </c>
      <c r="CZ71" t="b">
        <f t="shared" ca="1" si="481"/>
        <v>0</v>
      </c>
      <c r="DA71" t="str">
        <f t="shared" ca="1" si="482"/>
        <v>ÿ</v>
      </c>
      <c r="DB71">
        <f t="shared" ca="1" si="483"/>
        <v>1048576</v>
      </c>
      <c r="DC71" t="e">
        <f t="shared" ca="1" si="484"/>
        <v>#N/A</v>
      </c>
      <c r="DD71" s="4" t="str">
        <f t="shared" ca="1" si="485"/>
        <v/>
      </c>
      <c r="DF71" s="6" t="str">
        <f>IF('Analyse Plan de Gamme'!$BL71=0,N_D,'Analyse Plan de Gamme'!$BL71)</f>
        <v xml:space="preserve"> ... </v>
      </c>
      <c r="DG71" t="b">
        <f>ISNA(MATCH(DF71,DF$1:DF70,0))</f>
        <v>0</v>
      </c>
      <c r="DH71" t="e">
        <f t="shared" ca="1" si="486"/>
        <v>#N/A</v>
      </c>
      <c r="DI71" t="e">
        <f t="shared" ca="1" si="487"/>
        <v>#N/A</v>
      </c>
      <c r="DJ71" t="b">
        <f t="shared" ca="1" si="488"/>
        <v>0</v>
      </c>
      <c r="DK71" t="str">
        <f t="shared" ca="1" si="489"/>
        <v>ÿ</v>
      </c>
      <c r="DL71">
        <f t="shared" ca="1" si="490"/>
        <v>1048576</v>
      </c>
      <c r="DM71" t="e">
        <f t="shared" ca="1" si="491"/>
        <v>#N/A</v>
      </c>
      <c r="DN71" s="4" t="str">
        <f t="shared" ca="1" si="492"/>
        <v/>
      </c>
      <c r="DP71" s="43">
        <f>'Analyse Plan de Gamme'!$BM71</f>
        <v>0</v>
      </c>
      <c r="DQ71" t="b">
        <f>ISNA(MATCH(DP71,DP$1:DP70,0))</f>
        <v>0</v>
      </c>
      <c r="DR71" t="e">
        <f t="shared" ca="1" si="493"/>
        <v>#N/A</v>
      </c>
      <c r="DS71" t="e">
        <f t="shared" ca="1" si="494"/>
        <v>#N/A</v>
      </c>
      <c r="DT71" t="b">
        <f t="shared" ca="1" si="495"/>
        <v>0</v>
      </c>
      <c r="DU71" t="str">
        <f t="shared" ca="1" si="496"/>
        <v>ÿ</v>
      </c>
      <c r="DV71">
        <f t="shared" ca="1" si="497"/>
        <v>1048576</v>
      </c>
      <c r="DW71" t="e">
        <f t="shared" ca="1" si="498"/>
        <v>#N/A</v>
      </c>
      <c r="DX71" s="4" t="str">
        <f t="shared" ca="1" si="499"/>
        <v/>
      </c>
      <c r="DZ71" s="6" t="str">
        <f>IF('Analyse Plan de Gamme'!$BO71=0,N_D,'Analyse Plan de Gamme'!$BO71)</f>
        <v xml:space="preserve"> ... </v>
      </c>
      <c r="EA71" t="b">
        <f>ISNA(MATCH(DZ71,DZ$1:DZ70,0))</f>
        <v>0</v>
      </c>
      <c r="EB71" t="e">
        <f t="shared" ca="1" si="500"/>
        <v>#N/A</v>
      </c>
      <c r="EC71" t="e">
        <f t="shared" ca="1" si="501"/>
        <v>#N/A</v>
      </c>
      <c r="ED71" t="b">
        <f t="shared" ca="1" si="502"/>
        <v>0</v>
      </c>
      <c r="EE71" t="str">
        <f t="shared" ca="1" si="503"/>
        <v>ÿ</v>
      </c>
      <c r="EF71">
        <f t="shared" ca="1" si="504"/>
        <v>1048576</v>
      </c>
      <c r="EG71" t="e">
        <f t="shared" ca="1" si="505"/>
        <v>#N/A</v>
      </c>
      <c r="EH71" s="4" t="str">
        <f t="shared" ca="1" si="506"/>
        <v/>
      </c>
      <c r="EJ71" s="6" t="str">
        <f>IF('Analyse Plan de Gamme'!$BP71=0,N_D,'Analyse Plan de Gamme'!$BP71)</f>
        <v xml:space="preserve"> ... </v>
      </c>
      <c r="EK71" t="b">
        <f>ISNA(MATCH(EJ71,EJ$1:EJ70,0))</f>
        <v>0</v>
      </c>
      <c r="EL71" t="e">
        <f t="shared" ca="1" si="507"/>
        <v>#N/A</v>
      </c>
      <c r="EM71" t="e">
        <f t="shared" ca="1" si="508"/>
        <v>#N/A</v>
      </c>
      <c r="EN71" t="b">
        <f t="shared" ca="1" si="509"/>
        <v>0</v>
      </c>
      <c r="EO71" t="str">
        <f t="shared" ca="1" si="510"/>
        <v>ÿ</v>
      </c>
      <c r="EP71">
        <f t="shared" ca="1" si="511"/>
        <v>1048576</v>
      </c>
      <c r="EQ71" t="e">
        <f t="shared" ca="1" si="512"/>
        <v>#N/A</v>
      </c>
      <c r="ER71" s="4" t="str">
        <f t="shared" ca="1" si="513"/>
        <v/>
      </c>
      <c r="ET71" s="6" t="str">
        <f>IF('Analyse Plan de Gamme'!$BQ71=0,N_D,'Analyse Plan de Gamme'!$BQ71)</f>
        <v xml:space="preserve"> ... </v>
      </c>
      <c r="EU71" t="b">
        <f>ISNA(MATCH(ET71,ET$1:ET70,0))</f>
        <v>0</v>
      </c>
      <c r="EV71" t="e">
        <f t="shared" ca="1" si="514"/>
        <v>#N/A</v>
      </c>
      <c r="EW71" t="e">
        <f t="shared" ca="1" si="515"/>
        <v>#N/A</v>
      </c>
      <c r="EX71" t="b">
        <f t="shared" ca="1" si="516"/>
        <v>0</v>
      </c>
      <c r="EY71" t="str">
        <f t="shared" ca="1" si="517"/>
        <v>ÿ</v>
      </c>
      <c r="EZ71">
        <f t="shared" ca="1" si="518"/>
        <v>1048576</v>
      </c>
      <c r="FA71" t="e">
        <f t="shared" ca="1" si="519"/>
        <v>#N/A</v>
      </c>
      <c r="FB71" s="4" t="str">
        <f t="shared" ca="1" si="520"/>
        <v/>
      </c>
      <c r="FD71" s="6" t="str">
        <f>IF('Analyse Plan de Gamme'!$BR71=0,N_D,'Analyse Plan de Gamme'!$BR71)</f>
        <v xml:space="preserve"> ... </v>
      </c>
      <c r="FE71" t="b">
        <f>ISNA(MATCH(FD71,FD$1:FD70,0))</f>
        <v>0</v>
      </c>
      <c r="FF71" t="e">
        <f t="shared" ca="1" si="521"/>
        <v>#N/A</v>
      </c>
      <c r="FG71" t="e">
        <f t="shared" ca="1" si="522"/>
        <v>#N/A</v>
      </c>
      <c r="FH71" t="b">
        <f t="shared" ca="1" si="523"/>
        <v>0</v>
      </c>
      <c r="FI71" t="str">
        <f t="shared" ca="1" si="524"/>
        <v>ÿ</v>
      </c>
      <c r="FJ71">
        <f t="shared" ca="1" si="525"/>
        <v>1048576</v>
      </c>
      <c r="FK71" t="e">
        <f t="shared" ca="1" si="526"/>
        <v>#N/A</v>
      </c>
      <c r="FL71" s="4" t="str">
        <f t="shared" ca="1" si="527"/>
        <v/>
      </c>
      <c r="FN71" s="6" t="str">
        <f>IF('Analyse Plan de Gamme'!$BT71=0,N_D,'Analyse Plan de Gamme'!$BT71)</f>
        <v xml:space="preserve"> ... </v>
      </c>
      <c r="FO71" t="b">
        <f>ISNA(MATCH(FN71,FN$1:FN70,0))</f>
        <v>0</v>
      </c>
      <c r="FP71" t="e">
        <f t="shared" ca="1" si="528"/>
        <v>#N/A</v>
      </c>
      <c r="FQ71" t="e">
        <f t="shared" ca="1" si="529"/>
        <v>#N/A</v>
      </c>
      <c r="FR71" t="b">
        <f t="shared" ca="1" si="530"/>
        <v>0</v>
      </c>
      <c r="FS71" t="str">
        <f t="shared" ca="1" si="531"/>
        <v>ÿ</v>
      </c>
      <c r="FT71">
        <f t="shared" ca="1" si="532"/>
        <v>1048576</v>
      </c>
      <c r="FU71" t="e">
        <f t="shared" ca="1" si="533"/>
        <v>#N/A</v>
      </c>
      <c r="FV71" s="4" t="str">
        <f t="shared" ca="1" si="534"/>
        <v/>
      </c>
      <c r="FX71" s="6" t="str">
        <f>IF('Analyse Plan de Gamme'!$BU71=0,N_D,'Analyse Plan de Gamme'!$BU71)</f>
        <v xml:space="preserve"> ... </v>
      </c>
      <c r="FY71" t="b">
        <f>ISNA(MATCH(FX71,FX$1:FX70,0))</f>
        <v>0</v>
      </c>
      <c r="FZ71" t="e">
        <f t="shared" ca="1" si="535"/>
        <v>#N/A</v>
      </c>
      <c r="GA71" t="e">
        <f t="shared" ca="1" si="536"/>
        <v>#N/A</v>
      </c>
      <c r="GB71" t="b">
        <f t="shared" ca="1" si="537"/>
        <v>0</v>
      </c>
      <c r="GC71" t="str">
        <f t="shared" ca="1" si="538"/>
        <v>ÿ</v>
      </c>
      <c r="GD71">
        <f t="shared" ca="1" si="539"/>
        <v>1048576</v>
      </c>
      <c r="GE71" t="e">
        <f t="shared" ca="1" si="540"/>
        <v>#N/A</v>
      </c>
      <c r="GF71" s="4" t="str">
        <f t="shared" ca="1" si="541"/>
        <v/>
      </c>
      <c r="GH71" s="6" t="str">
        <f>IF('Analyse Plan de Gamme'!$BW71=0,N_D,'Analyse Plan de Gamme'!$BW71)</f>
        <v xml:space="preserve"> ... </v>
      </c>
      <c r="GI71" t="b">
        <f>ISNA(MATCH(GH71,GH$1:GH70,0))</f>
        <v>0</v>
      </c>
      <c r="GJ71" t="e">
        <f t="shared" ca="1" si="542"/>
        <v>#N/A</v>
      </c>
      <c r="GK71" t="e">
        <f t="shared" ca="1" si="543"/>
        <v>#N/A</v>
      </c>
      <c r="GL71" t="b">
        <f t="shared" ca="1" si="544"/>
        <v>0</v>
      </c>
      <c r="GM71" t="str">
        <f t="shared" ca="1" si="545"/>
        <v>ÿ</v>
      </c>
      <c r="GN71">
        <f t="shared" ca="1" si="546"/>
        <v>1048576</v>
      </c>
      <c r="GO71" t="e">
        <f t="shared" ca="1" si="547"/>
        <v>#N/A</v>
      </c>
      <c r="GP71" s="4" t="str">
        <f t="shared" ca="1" si="548"/>
        <v/>
      </c>
      <c r="GR71" s="6" t="str">
        <f>IF('Analyse Plan de Gamme'!$BX71=0,N_D,'Analyse Plan de Gamme'!$BX71)</f>
        <v xml:space="preserve"> ... </v>
      </c>
      <c r="GS71" t="b">
        <f>ISNA(MATCH(GR71,GR$1:GR70,0))</f>
        <v>0</v>
      </c>
      <c r="GT71" t="e">
        <f t="shared" ca="1" si="549"/>
        <v>#N/A</v>
      </c>
      <c r="GU71" t="e">
        <f t="shared" ca="1" si="550"/>
        <v>#N/A</v>
      </c>
      <c r="GV71" t="b">
        <f t="shared" ca="1" si="551"/>
        <v>0</v>
      </c>
      <c r="GW71" t="str">
        <f t="shared" ca="1" si="552"/>
        <v>ÿ</v>
      </c>
      <c r="GX71">
        <f t="shared" ca="1" si="553"/>
        <v>1048576</v>
      </c>
      <c r="GY71" t="e">
        <f t="shared" ca="1" si="554"/>
        <v>#N/A</v>
      </c>
      <c r="GZ71" s="4" t="str">
        <f t="shared" ca="1" si="555"/>
        <v/>
      </c>
      <c r="HG71" s="44">
        <f>'Analyse Plan de Gamme'!$K71</f>
        <v>0</v>
      </c>
      <c r="HH71" s="44">
        <f>'Analyse Plan de Gamme'!$L71</f>
        <v>0</v>
      </c>
      <c r="HI71" s="50">
        <f t="shared" si="395"/>
        <v>3.0499999999999972</v>
      </c>
      <c r="HK71" t="b">
        <f>ABS('Analyse Plan de Gamme'!$C71)&gt;1</f>
        <v>0</v>
      </c>
      <c r="HL71" s="43">
        <f t="shared" ca="1" si="192"/>
        <v>7.1000000000000004E-3</v>
      </c>
      <c r="HM71" t="b">
        <f ca="1">AND(ISNA(MATCH(HL71,HL$1:HL70,0)),HL71&gt;1,$HK71)</f>
        <v>0</v>
      </c>
      <c r="HN71" t="e">
        <f t="shared" ca="1" si="556"/>
        <v>#N/A</v>
      </c>
      <c r="HO71" t="e">
        <f t="shared" ca="1" si="557"/>
        <v>#N/A</v>
      </c>
      <c r="HP71" t="b">
        <f t="shared" ca="1" si="558"/>
        <v>0</v>
      </c>
      <c r="HQ71" t="str">
        <f t="shared" ca="1" si="559"/>
        <v>ÿ</v>
      </c>
      <c r="HR71">
        <f t="shared" ca="1" si="560"/>
        <v>1048576</v>
      </c>
      <c r="HS71" t="e">
        <f t="shared" ca="1" si="561"/>
        <v>#N/A</v>
      </c>
      <c r="HT71" s="4" t="str">
        <f t="shared" ca="1" si="562"/>
        <v/>
      </c>
      <c r="HU71">
        <f ca="1">SUM($HT$10:$HT71)</f>
        <v>3926000.0154999997</v>
      </c>
      <c r="HV71" s="45">
        <f t="shared" ca="1" si="196"/>
        <v>1</v>
      </c>
      <c r="HW71" t="b">
        <f t="shared" ca="1" si="396"/>
        <v>0</v>
      </c>
      <c r="HX71" t="b">
        <f t="shared" ca="1" si="197"/>
        <v>0</v>
      </c>
      <c r="ID71" s="60" t="b">
        <f>IF($HK71,'Analyse Plan de Gamme'!$K71)</f>
        <v>0</v>
      </c>
      <c r="IE71" t="b">
        <f>IF($HK71,'Analyse Plan de Gamme'!$L71)</f>
        <v>0</v>
      </c>
      <c r="IF71" s="52" t="b">
        <f t="shared" si="563"/>
        <v>0</v>
      </c>
      <c r="IG71" t="b">
        <f>ISNA(MATCH(IF71,IF$1:IF70,0))</f>
        <v>0</v>
      </c>
      <c r="IH71" t="e">
        <f t="shared" ca="1" si="564"/>
        <v>#N/A</v>
      </c>
      <c r="II71" t="e">
        <f t="shared" ca="1" si="565"/>
        <v>#N/A</v>
      </c>
      <c r="IJ71" t="b">
        <f t="shared" ca="1" si="566"/>
        <v>0</v>
      </c>
      <c r="IK71" t="str">
        <f t="shared" ca="1" si="567"/>
        <v>ÿ</v>
      </c>
      <c r="IL71">
        <f t="shared" ca="1" si="568"/>
        <v>0</v>
      </c>
      <c r="IM71">
        <f t="shared" ca="1" si="569"/>
        <v>0</v>
      </c>
      <c r="IN71" s="54">
        <f t="shared" ca="1" si="570"/>
        <v>7.1000000000000004E-3</v>
      </c>
      <c r="IO71">
        <f t="shared" ca="1" si="571"/>
        <v>1048576</v>
      </c>
      <c r="IP71" t="e">
        <f t="shared" ca="1" si="572"/>
        <v>#N/A</v>
      </c>
      <c r="IQ71" t="str">
        <f t="shared" ca="1" si="573"/>
        <v/>
      </c>
      <c r="IR71" t="str">
        <f t="shared" ca="1" si="574"/>
        <v/>
      </c>
      <c r="IZ71" s="52" t="b">
        <f t="shared" si="575"/>
        <v>0</v>
      </c>
      <c r="JA71" t="b">
        <f>ISNA(MATCH(IZ71,IZ$1:IZ70,0))</f>
        <v>0</v>
      </c>
      <c r="JB71" t="e">
        <f t="shared" ca="1" si="576"/>
        <v>#N/A</v>
      </c>
      <c r="JC71" t="e">
        <f t="shared" ca="1" si="577"/>
        <v>#N/A</v>
      </c>
      <c r="JD71" t="b">
        <f t="shared" ca="1" si="578"/>
        <v>0</v>
      </c>
      <c r="JE71" t="str">
        <f t="shared" ca="1" si="579"/>
        <v>ÿ</v>
      </c>
      <c r="JF71">
        <f t="shared" ca="1" si="580"/>
        <v>0</v>
      </c>
      <c r="JG71">
        <f t="shared" ca="1" si="581"/>
        <v>0</v>
      </c>
      <c r="JH71" s="54">
        <f t="shared" ca="1" si="582"/>
        <v>7.1000000000000004E-3</v>
      </c>
      <c r="JI71">
        <f t="shared" ca="1" si="583"/>
        <v>1048576</v>
      </c>
      <c r="JJ71" t="e">
        <f t="shared" ca="1" si="584"/>
        <v>#N/A</v>
      </c>
      <c r="JK71" t="str">
        <f t="shared" ca="1" si="585"/>
        <v/>
      </c>
      <c r="JL71" t="str">
        <f t="shared" ca="1" si="586"/>
        <v/>
      </c>
      <c r="JT71" s="52" t="b">
        <f t="shared" si="587"/>
        <v>0</v>
      </c>
      <c r="JU71" t="b">
        <f>ISNA(MATCH(JT71,JT$1:JT70,0))</f>
        <v>0</v>
      </c>
      <c r="JV71" t="e">
        <f t="shared" ca="1" si="588"/>
        <v>#N/A</v>
      </c>
      <c r="JW71" t="e">
        <f t="shared" ca="1" si="589"/>
        <v>#N/A</v>
      </c>
      <c r="JX71" t="b">
        <f t="shared" ca="1" si="590"/>
        <v>0</v>
      </c>
      <c r="JY71" t="str">
        <f t="shared" ca="1" si="591"/>
        <v>ÿ</v>
      </c>
      <c r="JZ71">
        <f t="shared" ca="1" si="592"/>
        <v>0</v>
      </c>
      <c r="KA71">
        <f t="shared" ca="1" si="593"/>
        <v>0</v>
      </c>
      <c r="KB71" s="54">
        <f t="shared" ca="1" si="594"/>
        <v>7.1000000000000004E-3</v>
      </c>
      <c r="KC71">
        <f t="shared" ca="1" si="595"/>
        <v>1048576</v>
      </c>
      <c r="KD71" t="e">
        <f t="shared" ca="1" si="596"/>
        <v>#N/A</v>
      </c>
      <c r="KE71" t="str">
        <f t="shared" ca="1" si="597"/>
        <v/>
      </c>
      <c r="KF71" t="str">
        <f t="shared" ca="1" si="598"/>
        <v/>
      </c>
      <c r="KN71" s="52" t="b">
        <f t="shared" si="599"/>
        <v>0</v>
      </c>
      <c r="KO71" t="b">
        <f>ISNA(MATCH(KN71,KN$1:KN70,0))</f>
        <v>0</v>
      </c>
      <c r="KP71" t="e">
        <f t="shared" ca="1" si="600"/>
        <v>#N/A</v>
      </c>
      <c r="KQ71" t="e">
        <f t="shared" ca="1" si="601"/>
        <v>#N/A</v>
      </c>
      <c r="KR71" t="b">
        <f t="shared" ca="1" si="602"/>
        <v>0</v>
      </c>
      <c r="KS71" t="str">
        <f t="shared" ca="1" si="603"/>
        <v>ÿ</v>
      </c>
      <c r="KT71">
        <f t="shared" ca="1" si="604"/>
        <v>0</v>
      </c>
      <c r="KU71">
        <f t="shared" ca="1" si="605"/>
        <v>0</v>
      </c>
      <c r="KV71" s="54">
        <f t="shared" ca="1" si="606"/>
        <v>7.1000000000000004E-3</v>
      </c>
      <c r="KW71">
        <f t="shared" ca="1" si="607"/>
        <v>1048576</v>
      </c>
      <c r="KX71" t="e">
        <f t="shared" ca="1" si="608"/>
        <v>#N/A</v>
      </c>
      <c r="KY71" t="str">
        <f t="shared" ca="1" si="609"/>
        <v/>
      </c>
      <c r="KZ71" t="str">
        <f t="shared" ca="1" si="610"/>
        <v/>
      </c>
      <c r="LH71" s="52" t="b">
        <f t="shared" si="219"/>
        <v>0</v>
      </c>
      <c r="LI71" t="b">
        <f>ISNA(MATCH(LH71,LH$1:LH70,0))</f>
        <v>0</v>
      </c>
      <c r="LJ71" t="e">
        <f t="shared" ca="1" si="220"/>
        <v>#N/A</v>
      </c>
      <c r="LK71" t="e">
        <f t="shared" ca="1" si="221"/>
        <v>#N/A</v>
      </c>
      <c r="LL71" t="b">
        <f t="shared" ca="1" si="222"/>
        <v>0</v>
      </c>
      <c r="LM71" t="str">
        <f t="shared" ca="1" si="223"/>
        <v>ÿ</v>
      </c>
      <c r="LN71">
        <f t="shared" ca="1" si="224"/>
        <v>0</v>
      </c>
      <c r="LO71">
        <f t="shared" ca="1" si="225"/>
        <v>0</v>
      </c>
      <c r="LP71" s="54">
        <f t="shared" ca="1" si="226"/>
        <v>7.1000000000000004E-3</v>
      </c>
      <c r="LQ71">
        <f t="shared" ca="1" si="227"/>
        <v>1048576</v>
      </c>
      <c r="LR71" t="e">
        <f t="shared" ca="1" si="228"/>
        <v>#N/A</v>
      </c>
      <c r="LS71" t="str">
        <f t="shared" ca="1" si="611"/>
        <v/>
      </c>
      <c r="LT71" t="str">
        <f t="shared" ca="1" si="230"/>
        <v/>
      </c>
      <c r="MB71" s="52" t="b">
        <f t="shared" si="627"/>
        <v>0</v>
      </c>
      <c r="MC71" t="b">
        <f>ISNA(MATCH(MB71,MB$1:MB70,0))</f>
        <v>0</v>
      </c>
      <c r="MD71" t="e">
        <f t="shared" ca="1" si="231"/>
        <v>#N/A</v>
      </c>
      <c r="ME71" t="e">
        <f t="shared" ca="1" si="232"/>
        <v>#N/A</v>
      </c>
      <c r="MF71" t="b">
        <f t="shared" ca="1" si="233"/>
        <v>0</v>
      </c>
      <c r="MG71" t="str">
        <f t="shared" ca="1" si="234"/>
        <v>ÿ</v>
      </c>
      <c r="MH71">
        <f t="shared" ca="1" si="235"/>
        <v>0</v>
      </c>
      <c r="MI71">
        <f t="shared" ca="1" si="236"/>
        <v>0</v>
      </c>
      <c r="MJ71" s="54">
        <f t="shared" ca="1" si="237"/>
        <v>7.1000000000000004E-3</v>
      </c>
      <c r="MK71">
        <f t="shared" ca="1" si="238"/>
        <v>1048576</v>
      </c>
      <c r="ML71" t="e">
        <f t="shared" ca="1" si="239"/>
        <v>#N/A</v>
      </c>
      <c r="MM71" t="str">
        <f t="shared" ca="1" si="612"/>
        <v/>
      </c>
      <c r="MN71" t="str">
        <f t="shared" ca="1" si="241"/>
        <v/>
      </c>
      <c r="MV71" s="52" t="b">
        <f t="shared" si="628"/>
        <v>0</v>
      </c>
      <c r="MW71" t="b">
        <f>ISNA(MATCH(MV71,MV$1:MV70,0))</f>
        <v>0</v>
      </c>
      <c r="MX71" t="e">
        <f t="shared" ca="1" si="242"/>
        <v>#N/A</v>
      </c>
      <c r="MY71" t="e">
        <f t="shared" ca="1" si="243"/>
        <v>#N/A</v>
      </c>
      <c r="MZ71" t="b">
        <f t="shared" ca="1" si="244"/>
        <v>0</v>
      </c>
      <c r="NA71" t="str">
        <f t="shared" ca="1" si="245"/>
        <v>ÿ</v>
      </c>
      <c r="NB71">
        <f t="shared" ca="1" si="246"/>
        <v>0</v>
      </c>
      <c r="NC71">
        <f t="shared" ca="1" si="247"/>
        <v>0</v>
      </c>
      <c r="ND71" s="54">
        <f t="shared" ca="1" si="248"/>
        <v>7.1000000000000004E-3</v>
      </c>
      <c r="NE71">
        <f t="shared" ca="1" si="249"/>
        <v>1048576</v>
      </c>
      <c r="NF71" t="e">
        <f t="shared" ca="1" si="250"/>
        <v>#N/A</v>
      </c>
      <c r="NG71" t="str">
        <f t="shared" ca="1" si="613"/>
        <v/>
      </c>
      <c r="NH71" t="str">
        <f t="shared" ca="1" si="252"/>
        <v/>
      </c>
      <c r="NP71" s="52" t="b">
        <f t="shared" si="629"/>
        <v>0</v>
      </c>
      <c r="NQ71" t="b">
        <f>ISNA(MATCH(NP71,NP$1:NP70,0))</f>
        <v>0</v>
      </c>
      <c r="NR71" t="e">
        <f t="shared" ca="1" si="253"/>
        <v>#N/A</v>
      </c>
      <c r="NS71" t="e">
        <f t="shared" ca="1" si="254"/>
        <v>#N/A</v>
      </c>
      <c r="NT71" t="b">
        <f t="shared" ca="1" si="255"/>
        <v>0</v>
      </c>
      <c r="NU71" t="str">
        <f t="shared" ca="1" si="256"/>
        <v>ÿ</v>
      </c>
      <c r="NV71">
        <f t="shared" ca="1" si="257"/>
        <v>0</v>
      </c>
      <c r="NW71">
        <f t="shared" ca="1" si="258"/>
        <v>0</v>
      </c>
      <c r="NX71" s="54">
        <f t="shared" ca="1" si="259"/>
        <v>7.1000000000000004E-3</v>
      </c>
      <c r="NY71">
        <f t="shared" ca="1" si="260"/>
        <v>1048576</v>
      </c>
      <c r="NZ71" t="e">
        <f t="shared" ca="1" si="261"/>
        <v>#N/A</v>
      </c>
      <c r="OA71" t="str">
        <f t="shared" ca="1" si="614"/>
        <v/>
      </c>
      <c r="OB71" t="str">
        <f t="shared" ca="1" si="263"/>
        <v/>
      </c>
      <c r="OJ71" s="52" t="b">
        <f t="shared" si="630"/>
        <v>0</v>
      </c>
      <c r="OK71" t="b">
        <f>ISNA(MATCH(OJ71,OJ$1:OJ70,0))</f>
        <v>0</v>
      </c>
      <c r="OL71" t="e">
        <f t="shared" ca="1" si="264"/>
        <v>#N/A</v>
      </c>
      <c r="OM71" t="e">
        <f t="shared" ca="1" si="265"/>
        <v>#N/A</v>
      </c>
      <c r="ON71" t="b">
        <f t="shared" ca="1" si="266"/>
        <v>0</v>
      </c>
      <c r="OO71" t="str">
        <f t="shared" ca="1" si="267"/>
        <v>ÿ</v>
      </c>
      <c r="OP71">
        <f t="shared" ca="1" si="268"/>
        <v>0</v>
      </c>
      <c r="OQ71">
        <f t="shared" ca="1" si="269"/>
        <v>0</v>
      </c>
      <c r="OR71" s="54">
        <f t="shared" ca="1" si="270"/>
        <v>7.1000000000000004E-3</v>
      </c>
      <c r="OS71">
        <f t="shared" ca="1" si="271"/>
        <v>1048576</v>
      </c>
      <c r="OT71" t="e">
        <f t="shared" ca="1" si="272"/>
        <v>#N/A</v>
      </c>
      <c r="OU71" t="str">
        <f t="shared" ca="1" si="615"/>
        <v/>
      </c>
      <c r="OV71" t="str">
        <f t="shared" ca="1" si="274"/>
        <v/>
      </c>
      <c r="PD71" s="52" t="b">
        <f t="shared" si="631"/>
        <v>0</v>
      </c>
      <c r="PE71" t="b">
        <f>ISNA(MATCH(PD71,PD$1:PD70,0))</f>
        <v>0</v>
      </c>
      <c r="PF71" t="e">
        <f t="shared" ca="1" si="275"/>
        <v>#N/A</v>
      </c>
      <c r="PG71" t="e">
        <f t="shared" ca="1" si="276"/>
        <v>#N/A</v>
      </c>
      <c r="PH71" t="b">
        <f t="shared" ca="1" si="277"/>
        <v>0</v>
      </c>
      <c r="PI71" t="str">
        <f t="shared" ca="1" si="278"/>
        <v>ÿ</v>
      </c>
      <c r="PJ71">
        <f t="shared" ca="1" si="279"/>
        <v>0</v>
      </c>
      <c r="PK71">
        <f t="shared" ca="1" si="280"/>
        <v>0</v>
      </c>
      <c r="PL71" s="54">
        <f t="shared" ca="1" si="281"/>
        <v>7.1000000000000004E-3</v>
      </c>
      <c r="PM71">
        <f t="shared" ca="1" si="282"/>
        <v>1048576</v>
      </c>
      <c r="PN71" t="e">
        <f t="shared" ca="1" si="283"/>
        <v>#N/A</v>
      </c>
      <c r="PO71" t="str">
        <f t="shared" ca="1" si="616"/>
        <v/>
      </c>
      <c r="PP71" t="str">
        <f t="shared" ca="1" si="285"/>
        <v/>
      </c>
      <c r="PX71" s="52" t="b">
        <f t="shared" si="632"/>
        <v>0</v>
      </c>
      <c r="PY71" t="b">
        <f>ISNA(MATCH(PX71,PX$1:PX70,0))</f>
        <v>0</v>
      </c>
      <c r="PZ71" t="e">
        <f t="shared" ca="1" si="286"/>
        <v>#N/A</v>
      </c>
      <c r="QA71" t="e">
        <f t="shared" ca="1" si="287"/>
        <v>#N/A</v>
      </c>
      <c r="QB71" t="b">
        <f t="shared" ca="1" si="288"/>
        <v>0</v>
      </c>
      <c r="QC71" t="str">
        <f t="shared" ca="1" si="289"/>
        <v>ÿ</v>
      </c>
      <c r="QD71">
        <f t="shared" ca="1" si="290"/>
        <v>0</v>
      </c>
      <c r="QE71">
        <f t="shared" ca="1" si="291"/>
        <v>0</v>
      </c>
      <c r="QF71" s="54">
        <f t="shared" ca="1" si="292"/>
        <v>7.1000000000000004E-3</v>
      </c>
      <c r="QG71">
        <f t="shared" ca="1" si="293"/>
        <v>1048576</v>
      </c>
      <c r="QH71" t="e">
        <f t="shared" ca="1" si="294"/>
        <v>#N/A</v>
      </c>
      <c r="QI71" t="str">
        <f t="shared" ca="1" si="617"/>
        <v/>
      </c>
      <c r="QJ71" t="str">
        <f t="shared" ca="1" si="296"/>
        <v/>
      </c>
      <c r="QR71" s="52" t="b">
        <f t="shared" si="633"/>
        <v>0</v>
      </c>
      <c r="QS71" t="b">
        <f>ISNA(MATCH(QR71,QR$1:QR70,0))</f>
        <v>0</v>
      </c>
      <c r="QT71" t="e">
        <f t="shared" ca="1" si="297"/>
        <v>#N/A</v>
      </c>
      <c r="QU71" t="e">
        <f t="shared" ca="1" si="298"/>
        <v>#N/A</v>
      </c>
      <c r="QV71" t="b">
        <f t="shared" ca="1" si="299"/>
        <v>0</v>
      </c>
      <c r="QW71" t="str">
        <f t="shared" ca="1" si="300"/>
        <v>ÿ</v>
      </c>
      <c r="QX71">
        <f t="shared" ca="1" si="301"/>
        <v>0</v>
      </c>
      <c r="QY71">
        <f t="shared" ca="1" si="302"/>
        <v>0</v>
      </c>
      <c r="QZ71" s="54">
        <f t="shared" ca="1" si="303"/>
        <v>7.1000000000000004E-3</v>
      </c>
      <c r="RA71">
        <f t="shared" ca="1" si="304"/>
        <v>1048576</v>
      </c>
      <c r="RB71" t="e">
        <f t="shared" ca="1" si="305"/>
        <v>#N/A</v>
      </c>
      <c r="RC71" t="str">
        <f t="shared" ca="1" si="618"/>
        <v/>
      </c>
      <c r="RD71" t="str">
        <f t="shared" ca="1" si="307"/>
        <v/>
      </c>
      <c r="RL71" s="52" t="b">
        <f t="shared" si="634"/>
        <v>0</v>
      </c>
      <c r="RM71" t="b">
        <f>ISNA(MATCH(RL71,RL$1:RL70,0))</f>
        <v>0</v>
      </c>
      <c r="RN71" t="e">
        <f t="shared" ca="1" si="308"/>
        <v>#N/A</v>
      </c>
      <c r="RO71" t="e">
        <f t="shared" ca="1" si="309"/>
        <v>#N/A</v>
      </c>
      <c r="RP71" t="b">
        <f t="shared" ca="1" si="310"/>
        <v>0</v>
      </c>
      <c r="RQ71" t="str">
        <f t="shared" ca="1" si="311"/>
        <v>ÿ</v>
      </c>
      <c r="RR71">
        <f t="shared" ca="1" si="312"/>
        <v>0</v>
      </c>
      <c r="RS71">
        <f t="shared" ca="1" si="313"/>
        <v>0</v>
      </c>
      <c r="RT71" s="54">
        <f t="shared" ca="1" si="314"/>
        <v>7.1000000000000004E-3</v>
      </c>
      <c r="RU71">
        <f t="shared" ca="1" si="315"/>
        <v>1048576</v>
      </c>
      <c r="RV71" t="e">
        <f t="shared" ca="1" si="316"/>
        <v>#N/A</v>
      </c>
      <c r="RW71" t="str">
        <f t="shared" ca="1" si="619"/>
        <v/>
      </c>
      <c r="RX71" t="str">
        <f t="shared" ca="1" si="318"/>
        <v/>
      </c>
      <c r="SF71" s="52" t="b">
        <f t="shared" si="635"/>
        <v>0</v>
      </c>
      <c r="SG71" t="b">
        <f>ISNA(MATCH(SF71,SF$1:SF70,0))</f>
        <v>0</v>
      </c>
      <c r="SH71" t="e">
        <f t="shared" ca="1" si="319"/>
        <v>#N/A</v>
      </c>
      <c r="SI71" t="e">
        <f t="shared" ca="1" si="320"/>
        <v>#N/A</v>
      </c>
      <c r="SJ71" t="b">
        <f t="shared" ca="1" si="321"/>
        <v>0</v>
      </c>
      <c r="SK71" t="str">
        <f t="shared" ca="1" si="322"/>
        <v>ÿ</v>
      </c>
      <c r="SL71">
        <f t="shared" ca="1" si="323"/>
        <v>0</v>
      </c>
      <c r="SM71">
        <f t="shared" ca="1" si="324"/>
        <v>0</v>
      </c>
      <c r="SN71" s="54">
        <f t="shared" ca="1" si="325"/>
        <v>7.1000000000000004E-3</v>
      </c>
      <c r="SO71">
        <f t="shared" ca="1" si="326"/>
        <v>1048576</v>
      </c>
      <c r="SP71" t="e">
        <f t="shared" ca="1" si="327"/>
        <v>#N/A</v>
      </c>
      <c r="SQ71" t="str">
        <f t="shared" ca="1" si="620"/>
        <v/>
      </c>
      <c r="SR71" t="str">
        <f t="shared" ca="1" si="329"/>
        <v/>
      </c>
      <c r="SZ71" s="52" t="b">
        <f t="shared" si="636"/>
        <v>0</v>
      </c>
      <c r="TA71" t="b">
        <f>ISNA(MATCH(SZ71,SZ$1:SZ70,0))</f>
        <v>0</v>
      </c>
      <c r="TB71" t="e">
        <f t="shared" ca="1" si="330"/>
        <v>#N/A</v>
      </c>
      <c r="TC71" t="e">
        <f t="shared" ca="1" si="331"/>
        <v>#N/A</v>
      </c>
      <c r="TD71" t="b">
        <f t="shared" ca="1" si="332"/>
        <v>0</v>
      </c>
      <c r="TE71" t="str">
        <f t="shared" ca="1" si="333"/>
        <v>ÿ</v>
      </c>
      <c r="TF71">
        <f t="shared" ca="1" si="334"/>
        <v>0</v>
      </c>
      <c r="TG71">
        <f t="shared" ca="1" si="335"/>
        <v>0</v>
      </c>
      <c r="TH71" s="54">
        <f t="shared" ca="1" si="336"/>
        <v>7.1000000000000004E-3</v>
      </c>
      <c r="TI71">
        <f t="shared" ca="1" si="337"/>
        <v>1048576</v>
      </c>
      <c r="TJ71" t="e">
        <f t="shared" ca="1" si="338"/>
        <v>#N/A</v>
      </c>
      <c r="TK71" t="str">
        <f t="shared" ca="1" si="621"/>
        <v/>
      </c>
      <c r="TL71" t="str">
        <f t="shared" ca="1" si="340"/>
        <v/>
      </c>
      <c r="TT71" s="52" t="b">
        <f t="shared" si="637"/>
        <v>0</v>
      </c>
      <c r="TU71" t="b">
        <f>ISNA(MATCH(TT71,TT$1:TT70,0))</f>
        <v>0</v>
      </c>
      <c r="TV71" t="e">
        <f t="shared" ca="1" si="341"/>
        <v>#N/A</v>
      </c>
      <c r="TW71" t="e">
        <f t="shared" ca="1" si="342"/>
        <v>#N/A</v>
      </c>
      <c r="TX71" t="b">
        <f t="shared" ca="1" si="343"/>
        <v>0</v>
      </c>
      <c r="TY71" t="str">
        <f t="shared" ca="1" si="344"/>
        <v>ÿ</v>
      </c>
      <c r="TZ71">
        <f t="shared" ca="1" si="345"/>
        <v>0</v>
      </c>
      <c r="UA71">
        <f t="shared" ca="1" si="346"/>
        <v>0</v>
      </c>
      <c r="UB71" s="54">
        <f t="shared" ca="1" si="347"/>
        <v>7.1000000000000004E-3</v>
      </c>
      <c r="UC71">
        <f t="shared" ca="1" si="348"/>
        <v>1048576</v>
      </c>
      <c r="UD71" t="e">
        <f t="shared" ca="1" si="349"/>
        <v>#N/A</v>
      </c>
      <c r="UE71" t="str">
        <f t="shared" ca="1" si="622"/>
        <v/>
      </c>
      <c r="UF71" t="str">
        <f t="shared" ca="1" si="351"/>
        <v/>
      </c>
      <c r="UN71" s="52" t="b">
        <f t="shared" si="638"/>
        <v>0</v>
      </c>
      <c r="UO71" t="b">
        <f>ISNA(MATCH(UN71,UN$1:UN70,0))</f>
        <v>0</v>
      </c>
      <c r="UP71" t="e">
        <f t="shared" ca="1" si="352"/>
        <v>#N/A</v>
      </c>
      <c r="UQ71" t="e">
        <f t="shared" ca="1" si="353"/>
        <v>#N/A</v>
      </c>
      <c r="UR71" t="b">
        <f t="shared" ca="1" si="354"/>
        <v>0</v>
      </c>
      <c r="US71" t="str">
        <f t="shared" ca="1" si="355"/>
        <v>ÿ</v>
      </c>
      <c r="UT71">
        <f t="shared" ca="1" si="356"/>
        <v>0</v>
      </c>
      <c r="UU71">
        <f t="shared" ca="1" si="357"/>
        <v>0</v>
      </c>
      <c r="UV71" s="54">
        <f t="shared" ca="1" si="358"/>
        <v>7.1000000000000004E-3</v>
      </c>
      <c r="UW71">
        <f t="shared" ca="1" si="359"/>
        <v>1048576</v>
      </c>
      <c r="UX71" t="e">
        <f t="shared" ca="1" si="360"/>
        <v>#N/A</v>
      </c>
      <c r="UY71" t="str">
        <f t="shared" ca="1" si="623"/>
        <v/>
      </c>
      <c r="UZ71" t="str">
        <f t="shared" ca="1" si="362"/>
        <v/>
      </c>
      <c r="VH71" s="52" t="b">
        <f t="shared" si="639"/>
        <v>0</v>
      </c>
      <c r="VI71" t="b">
        <f>ISNA(MATCH(VH71,VH$1:VH70,0))</f>
        <v>0</v>
      </c>
      <c r="VJ71" t="e">
        <f t="shared" ca="1" si="363"/>
        <v>#N/A</v>
      </c>
      <c r="VK71" t="e">
        <f t="shared" ca="1" si="364"/>
        <v>#N/A</v>
      </c>
      <c r="VL71" t="b">
        <f t="shared" ca="1" si="365"/>
        <v>0</v>
      </c>
      <c r="VM71" t="str">
        <f t="shared" ca="1" si="366"/>
        <v>ÿ</v>
      </c>
      <c r="VN71">
        <f t="shared" ca="1" si="367"/>
        <v>0</v>
      </c>
      <c r="VO71">
        <f t="shared" ca="1" si="368"/>
        <v>0</v>
      </c>
      <c r="VP71" s="54">
        <f t="shared" ca="1" si="369"/>
        <v>7.1000000000000004E-3</v>
      </c>
      <c r="VQ71">
        <f t="shared" ca="1" si="370"/>
        <v>1048576</v>
      </c>
      <c r="VR71" t="e">
        <f t="shared" ca="1" si="371"/>
        <v>#N/A</v>
      </c>
      <c r="VS71" t="str">
        <f t="shared" ca="1" si="624"/>
        <v/>
      </c>
      <c r="VT71" t="str">
        <f t="shared" ca="1" si="373"/>
        <v/>
      </c>
      <c r="WB71" s="52" t="b">
        <f t="shared" si="640"/>
        <v>0</v>
      </c>
      <c r="WC71" t="b">
        <f>ISNA(MATCH(WB71,WB$1:WB70,0))</f>
        <v>0</v>
      </c>
      <c r="WD71" t="e">
        <f t="shared" ca="1" si="374"/>
        <v>#N/A</v>
      </c>
      <c r="WE71" t="e">
        <f t="shared" ca="1" si="375"/>
        <v>#N/A</v>
      </c>
      <c r="WF71" t="b">
        <f t="shared" ca="1" si="376"/>
        <v>0</v>
      </c>
      <c r="WG71" t="str">
        <f t="shared" ca="1" si="377"/>
        <v>ÿ</v>
      </c>
      <c r="WH71">
        <f t="shared" ca="1" si="378"/>
        <v>0</v>
      </c>
      <c r="WI71">
        <f t="shared" ca="1" si="379"/>
        <v>0</v>
      </c>
      <c r="WJ71" s="54">
        <f t="shared" ca="1" si="380"/>
        <v>7.1000000000000004E-3</v>
      </c>
      <c r="WK71">
        <f t="shared" ca="1" si="381"/>
        <v>1048576</v>
      </c>
      <c r="WL71" t="e">
        <f t="shared" ca="1" si="382"/>
        <v>#N/A</v>
      </c>
      <c r="WM71" t="str">
        <f t="shared" ca="1" si="625"/>
        <v/>
      </c>
      <c r="WN71" t="str">
        <f t="shared" ca="1" si="384"/>
        <v/>
      </c>
      <c r="WV71" s="52" t="b">
        <f t="shared" si="641"/>
        <v>0</v>
      </c>
      <c r="WW71" t="b">
        <f>ISNA(MATCH(WV71,WV$1:WV70,0))</f>
        <v>0</v>
      </c>
      <c r="WX71" t="e">
        <f t="shared" ca="1" si="385"/>
        <v>#N/A</v>
      </c>
      <c r="WY71" t="e">
        <f t="shared" ca="1" si="386"/>
        <v>#N/A</v>
      </c>
      <c r="WZ71" t="b">
        <f t="shared" ca="1" si="387"/>
        <v>0</v>
      </c>
      <c r="XA71" t="str">
        <f t="shared" ca="1" si="388"/>
        <v>ÿ</v>
      </c>
      <c r="XB71">
        <f t="shared" ca="1" si="389"/>
        <v>0</v>
      </c>
      <c r="XC71">
        <f t="shared" ca="1" si="390"/>
        <v>0</v>
      </c>
      <c r="XD71" s="54">
        <f t="shared" ca="1" si="391"/>
        <v>7.1000000000000004E-3</v>
      </c>
      <c r="XE71">
        <f t="shared" ca="1" si="392"/>
        <v>1048576</v>
      </c>
      <c r="XF71" t="e">
        <f t="shared" ca="1" si="393"/>
        <v>#N/A</v>
      </c>
      <c r="XG71" t="str">
        <f t="shared" ca="1" si="626"/>
        <v/>
      </c>
      <c r="XH71" t="str">
        <f t="shared" ca="1" si="169"/>
        <v/>
      </c>
    </row>
    <row r="72" spans="1:632" x14ac:dyDescent="0.3">
      <c r="A72">
        <f t="shared" ca="1" si="170"/>
        <v>62</v>
      </c>
      <c r="J72" s="6" t="str">
        <f>IF('Analyse Plan de Gamme'!$N72=0,N_D,'Analyse Plan de Gamme'!$N72)</f>
        <v xml:space="preserve"> ... </v>
      </c>
      <c r="K72" t="b">
        <f>ISNA(MATCH(J72,J$1:J71,0))</f>
        <v>0</v>
      </c>
      <c r="L72" t="e">
        <f t="shared" ca="1" si="416"/>
        <v>#N/A</v>
      </c>
      <c r="M72" t="e">
        <f t="shared" ca="1" si="417"/>
        <v>#N/A</v>
      </c>
      <c r="N72" t="b">
        <f t="shared" ca="1" si="418"/>
        <v>0</v>
      </c>
      <c r="O72" t="str">
        <f t="shared" ca="1" si="419"/>
        <v>ÿ</v>
      </c>
      <c r="P72">
        <f t="shared" ca="1" si="420"/>
        <v>1048576</v>
      </c>
      <c r="Q72" t="e">
        <f t="shared" ca="1" si="421"/>
        <v>#N/A</v>
      </c>
      <c r="R72" s="4" t="str">
        <f t="shared" ca="1" si="422"/>
        <v/>
      </c>
      <c r="T72" s="6" t="str">
        <f>IF('Analyse Plan de Gamme'!$P72=0,N_D,'Analyse Plan de Gamme'!$P72)</f>
        <v xml:space="preserve"> ... </v>
      </c>
      <c r="U72" t="b">
        <f>ISNA(MATCH(T72,T$1:T71,0))</f>
        <v>0</v>
      </c>
      <c r="V72" t="e">
        <f t="shared" ca="1" si="423"/>
        <v>#N/A</v>
      </c>
      <c r="W72" t="e">
        <f t="shared" ca="1" si="424"/>
        <v>#N/A</v>
      </c>
      <c r="X72" t="b">
        <f t="shared" ca="1" si="425"/>
        <v>0</v>
      </c>
      <c r="Y72" t="str">
        <f t="shared" ca="1" si="426"/>
        <v>ÿ</v>
      </c>
      <c r="Z72">
        <f t="shared" ca="1" si="427"/>
        <v>1048576</v>
      </c>
      <c r="AA72" t="e">
        <f t="shared" ca="1" si="428"/>
        <v>#N/A</v>
      </c>
      <c r="AB72" s="4" t="str">
        <f t="shared" ca="1" si="429"/>
        <v/>
      </c>
      <c r="AD72" s="6" t="str">
        <f>IF('Analyse Plan de Gamme'!$W72=0,N_D,'Analyse Plan de Gamme'!$W72)</f>
        <v xml:space="preserve"> ... </v>
      </c>
      <c r="AE72" t="b">
        <f>ISNA(MATCH(AD72,AD$1:AD71,0))</f>
        <v>0</v>
      </c>
      <c r="AF72" t="e">
        <f t="shared" ca="1" si="430"/>
        <v>#N/A</v>
      </c>
      <c r="AG72" t="e">
        <f t="shared" ca="1" si="431"/>
        <v>#N/A</v>
      </c>
      <c r="AH72" t="b">
        <f t="shared" ca="1" si="432"/>
        <v>0</v>
      </c>
      <c r="AI72" t="str">
        <f t="shared" ca="1" si="433"/>
        <v>ÿ</v>
      </c>
      <c r="AJ72">
        <f t="shared" ca="1" si="434"/>
        <v>1048576</v>
      </c>
      <c r="AK72" t="e">
        <f t="shared" ca="1" si="435"/>
        <v>#N/A</v>
      </c>
      <c r="AL72" s="4" t="str">
        <f t="shared" ca="1" si="436"/>
        <v/>
      </c>
      <c r="AN72" s="6" t="str">
        <f>IF('Analyse Plan de Gamme'!$AH72=0,N_D,'Analyse Plan de Gamme'!$AH72)</f>
        <v xml:space="preserve"> ... </v>
      </c>
      <c r="AO72" t="b">
        <f>ISNA(MATCH(AN72,AN$1:AN71,0))</f>
        <v>0</v>
      </c>
      <c r="AP72" t="e">
        <f t="shared" ca="1" si="437"/>
        <v>#N/A</v>
      </c>
      <c r="AQ72" t="e">
        <f t="shared" ca="1" si="438"/>
        <v>#N/A</v>
      </c>
      <c r="AR72" t="b">
        <f t="shared" ca="1" si="439"/>
        <v>0</v>
      </c>
      <c r="AS72" t="str">
        <f t="shared" ca="1" si="440"/>
        <v>ÿ</v>
      </c>
      <c r="AT72">
        <f t="shared" ca="1" si="441"/>
        <v>1048576</v>
      </c>
      <c r="AU72" t="e">
        <f t="shared" ca="1" si="442"/>
        <v>#N/A</v>
      </c>
      <c r="AV72" s="4" t="str">
        <f t="shared" ca="1" si="443"/>
        <v/>
      </c>
      <c r="AX72" s="6" t="str">
        <f>IF('Analyse Plan de Gamme'!$AT72=0,N_D,'Analyse Plan de Gamme'!$AT72)</f>
        <v xml:space="preserve"> ... </v>
      </c>
      <c r="AY72" t="b">
        <f>ISNA(MATCH(AX72,AX$1:AX71,0))</f>
        <v>0</v>
      </c>
      <c r="AZ72" t="e">
        <f t="shared" ca="1" si="444"/>
        <v>#N/A</v>
      </c>
      <c r="BA72" t="e">
        <f t="shared" ca="1" si="445"/>
        <v>#N/A</v>
      </c>
      <c r="BB72" t="b">
        <f t="shared" ca="1" si="446"/>
        <v>0</v>
      </c>
      <c r="BC72" t="str">
        <f t="shared" ca="1" si="447"/>
        <v>ÿ</v>
      </c>
      <c r="BD72">
        <f t="shared" ca="1" si="448"/>
        <v>1048576</v>
      </c>
      <c r="BE72" t="e">
        <f t="shared" ca="1" si="449"/>
        <v>#N/A</v>
      </c>
      <c r="BF72" s="4" t="str">
        <f t="shared" ca="1" si="450"/>
        <v/>
      </c>
      <c r="BH72" s="6" t="str">
        <f>IF('Analyse Plan de Gamme'!$BF72=0,N_D,'Analyse Plan de Gamme'!$BF72)</f>
        <v xml:space="preserve"> ... </v>
      </c>
      <c r="BI72" t="b">
        <f>ISNA(MATCH(BH72,BH$1:BH71,0))</f>
        <v>0</v>
      </c>
      <c r="BJ72" t="e">
        <f t="shared" ca="1" si="451"/>
        <v>#N/A</v>
      </c>
      <c r="BK72" t="e">
        <f t="shared" ca="1" si="452"/>
        <v>#N/A</v>
      </c>
      <c r="BL72" t="b">
        <f t="shared" ca="1" si="453"/>
        <v>0</v>
      </c>
      <c r="BM72" t="str">
        <f t="shared" ca="1" si="454"/>
        <v>ÿ</v>
      </c>
      <c r="BN72">
        <f t="shared" ca="1" si="455"/>
        <v>1048576</v>
      </c>
      <c r="BO72" t="e">
        <f t="shared" ca="1" si="456"/>
        <v>#N/A</v>
      </c>
      <c r="BP72" s="4" t="str">
        <f t="shared" ca="1" si="457"/>
        <v/>
      </c>
      <c r="BR72" s="6" t="str">
        <f>IF('Analyse Plan de Gamme'!$BG72=0,N_D,'Analyse Plan de Gamme'!$BG72)</f>
        <v xml:space="preserve"> ... </v>
      </c>
      <c r="BS72" t="b">
        <f>ISNA(MATCH(BR72,BR$1:BR71,0))</f>
        <v>0</v>
      </c>
      <c r="BT72" t="e">
        <f t="shared" ca="1" si="458"/>
        <v>#N/A</v>
      </c>
      <c r="BU72" t="e">
        <f t="shared" ca="1" si="459"/>
        <v>#N/A</v>
      </c>
      <c r="BV72" t="b">
        <f t="shared" ca="1" si="460"/>
        <v>0</v>
      </c>
      <c r="BW72" t="str">
        <f t="shared" ca="1" si="461"/>
        <v>ÿ</v>
      </c>
      <c r="BX72">
        <f t="shared" ca="1" si="462"/>
        <v>1048576</v>
      </c>
      <c r="BY72" t="e">
        <f t="shared" ca="1" si="463"/>
        <v>#N/A</v>
      </c>
      <c r="BZ72" s="4" t="str">
        <f t="shared" ca="1" si="464"/>
        <v/>
      </c>
      <c r="CB72" s="6" t="str">
        <f>IF('Analyse Plan de Gamme'!$BH72=0,N_D,'Analyse Plan de Gamme'!$BH72)</f>
        <v xml:space="preserve"> ... </v>
      </c>
      <c r="CC72" t="b">
        <f>ISNA(MATCH(CB72,CB$1:CB71,0))</f>
        <v>0</v>
      </c>
      <c r="CD72" t="e">
        <f t="shared" ca="1" si="465"/>
        <v>#N/A</v>
      </c>
      <c r="CE72" t="e">
        <f t="shared" ca="1" si="466"/>
        <v>#N/A</v>
      </c>
      <c r="CF72" t="b">
        <f t="shared" ca="1" si="467"/>
        <v>0</v>
      </c>
      <c r="CG72" t="str">
        <f t="shared" ca="1" si="468"/>
        <v>ÿ</v>
      </c>
      <c r="CH72">
        <f t="shared" ca="1" si="469"/>
        <v>1048576</v>
      </c>
      <c r="CI72" t="e">
        <f t="shared" ca="1" si="470"/>
        <v>#N/A</v>
      </c>
      <c r="CJ72" s="4" t="str">
        <f t="shared" ca="1" si="471"/>
        <v/>
      </c>
      <c r="CL72" s="6" t="str">
        <f>IF('Analyse Plan de Gamme'!$BJ72=0,N_D,'Analyse Plan de Gamme'!$BJ72)</f>
        <v xml:space="preserve"> ... </v>
      </c>
      <c r="CM72" t="b">
        <f>ISNA(MATCH(CL72,CL$1:CL71,0))</f>
        <v>0</v>
      </c>
      <c r="CN72" t="e">
        <f t="shared" ca="1" si="472"/>
        <v>#N/A</v>
      </c>
      <c r="CO72" t="e">
        <f t="shared" ca="1" si="473"/>
        <v>#N/A</v>
      </c>
      <c r="CP72" t="b">
        <f t="shared" ca="1" si="474"/>
        <v>0</v>
      </c>
      <c r="CQ72" t="str">
        <f t="shared" ca="1" si="475"/>
        <v>ÿ</v>
      </c>
      <c r="CR72">
        <f t="shared" ca="1" si="476"/>
        <v>1048576</v>
      </c>
      <c r="CS72" t="e">
        <f t="shared" ca="1" si="477"/>
        <v>#N/A</v>
      </c>
      <c r="CT72" s="4" t="str">
        <f t="shared" ca="1" si="478"/>
        <v/>
      </c>
      <c r="CV72" s="6" t="str">
        <f>IF('Analyse Plan de Gamme'!$BK72=0,N_D,'Analyse Plan de Gamme'!$BK72)</f>
        <v xml:space="preserve"> ... </v>
      </c>
      <c r="CW72" t="b">
        <f>ISNA(MATCH(CV72,CV$1:CV71,0))</f>
        <v>0</v>
      </c>
      <c r="CX72" t="e">
        <f t="shared" ca="1" si="479"/>
        <v>#N/A</v>
      </c>
      <c r="CY72" t="e">
        <f t="shared" ca="1" si="480"/>
        <v>#N/A</v>
      </c>
      <c r="CZ72" t="b">
        <f t="shared" ca="1" si="481"/>
        <v>0</v>
      </c>
      <c r="DA72" t="str">
        <f t="shared" ca="1" si="482"/>
        <v>ÿ</v>
      </c>
      <c r="DB72">
        <f t="shared" ca="1" si="483"/>
        <v>1048576</v>
      </c>
      <c r="DC72" t="e">
        <f t="shared" ca="1" si="484"/>
        <v>#N/A</v>
      </c>
      <c r="DD72" s="4" t="str">
        <f t="shared" ca="1" si="485"/>
        <v/>
      </c>
      <c r="DF72" s="6" t="str">
        <f>IF('Analyse Plan de Gamme'!$BL72=0,N_D,'Analyse Plan de Gamme'!$BL72)</f>
        <v xml:space="preserve"> ... </v>
      </c>
      <c r="DG72" t="b">
        <f>ISNA(MATCH(DF72,DF$1:DF71,0))</f>
        <v>0</v>
      </c>
      <c r="DH72" t="e">
        <f t="shared" ca="1" si="486"/>
        <v>#N/A</v>
      </c>
      <c r="DI72" t="e">
        <f t="shared" ca="1" si="487"/>
        <v>#N/A</v>
      </c>
      <c r="DJ72" t="b">
        <f t="shared" ca="1" si="488"/>
        <v>0</v>
      </c>
      <c r="DK72" t="str">
        <f t="shared" ca="1" si="489"/>
        <v>ÿ</v>
      </c>
      <c r="DL72">
        <f t="shared" ca="1" si="490"/>
        <v>1048576</v>
      </c>
      <c r="DM72" t="e">
        <f t="shared" ca="1" si="491"/>
        <v>#N/A</v>
      </c>
      <c r="DN72" s="4" t="str">
        <f t="shared" ca="1" si="492"/>
        <v/>
      </c>
      <c r="DP72" s="43">
        <f>'Analyse Plan de Gamme'!$BM72</f>
        <v>0</v>
      </c>
      <c r="DQ72" t="b">
        <f>ISNA(MATCH(DP72,DP$1:DP71,0))</f>
        <v>0</v>
      </c>
      <c r="DR72" t="e">
        <f t="shared" ca="1" si="493"/>
        <v>#N/A</v>
      </c>
      <c r="DS72" t="e">
        <f t="shared" ca="1" si="494"/>
        <v>#N/A</v>
      </c>
      <c r="DT72" t="b">
        <f t="shared" ca="1" si="495"/>
        <v>0</v>
      </c>
      <c r="DU72" t="str">
        <f t="shared" ca="1" si="496"/>
        <v>ÿ</v>
      </c>
      <c r="DV72">
        <f t="shared" ca="1" si="497"/>
        <v>1048576</v>
      </c>
      <c r="DW72" t="e">
        <f t="shared" ca="1" si="498"/>
        <v>#N/A</v>
      </c>
      <c r="DX72" s="4" t="str">
        <f t="shared" ca="1" si="499"/>
        <v/>
      </c>
      <c r="DZ72" s="6" t="str">
        <f>IF('Analyse Plan de Gamme'!$BO72=0,N_D,'Analyse Plan de Gamme'!$BO72)</f>
        <v xml:space="preserve"> ... </v>
      </c>
      <c r="EA72" t="b">
        <f>ISNA(MATCH(DZ72,DZ$1:DZ71,0))</f>
        <v>0</v>
      </c>
      <c r="EB72" t="e">
        <f t="shared" ca="1" si="500"/>
        <v>#N/A</v>
      </c>
      <c r="EC72" t="e">
        <f t="shared" ca="1" si="501"/>
        <v>#N/A</v>
      </c>
      <c r="ED72" t="b">
        <f t="shared" ca="1" si="502"/>
        <v>0</v>
      </c>
      <c r="EE72" t="str">
        <f t="shared" ca="1" si="503"/>
        <v>ÿ</v>
      </c>
      <c r="EF72">
        <f t="shared" ca="1" si="504"/>
        <v>1048576</v>
      </c>
      <c r="EG72" t="e">
        <f t="shared" ca="1" si="505"/>
        <v>#N/A</v>
      </c>
      <c r="EH72" s="4" t="str">
        <f t="shared" ca="1" si="506"/>
        <v/>
      </c>
      <c r="EJ72" s="6" t="str">
        <f>IF('Analyse Plan de Gamme'!$BP72=0,N_D,'Analyse Plan de Gamme'!$BP72)</f>
        <v xml:space="preserve"> ... </v>
      </c>
      <c r="EK72" t="b">
        <f>ISNA(MATCH(EJ72,EJ$1:EJ71,0))</f>
        <v>0</v>
      </c>
      <c r="EL72" t="e">
        <f t="shared" ca="1" si="507"/>
        <v>#N/A</v>
      </c>
      <c r="EM72" t="e">
        <f t="shared" ca="1" si="508"/>
        <v>#N/A</v>
      </c>
      <c r="EN72" t="b">
        <f t="shared" ca="1" si="509"/>
        <v>0</v>
      </c>
      <c r="EO72" t="str">
        <f t="shared" ca="1" si="510"/>
        <v>ÿ</v>
      </c>
      <c r="EP72">
        <f t="shared" ca="1" si="511"/>
        <v>1048576</v>
      </c>
      <c r="EQ72" t="e">
        <f t="shared" ca="1" si="512"/>
        <v>#N/A</v>
      </c>
      <c r="ER72" s="4" t="str">
        <f t="shared" ca="1" si="513"/>
        <v/>
      </c>
      <c r="ET72" s="6" t="str">
        <f>IF('Analyse Plan de Gamme'!$BQ72=0,N_D,'Analyse Plan de Gamme'!$BQ72)</f>
        <v xml:space="preserve"> ... </v>
      </c>
      <c r="EU72" t="b">
        <f>ISNA(MATCH(ET72,ET$1:ET71,0))</f>
        <v>0</v>
      </c>
      <c r="EV72" t="e">
        <f t="shared" ca="1" si="514"/>
        <v>#N/A</v>
      </c>
      <c r="EW72" t="e">
        <f t="shared" ca="1" si="515"/>
        <v>#N/A</v>
      </c>
      <c r="EX72" t="b">
        <f t="shared" ca="1" si="516"/>
        <v>0</v>
      </c>
      <c r="EY72" t="str">
        <f t="shared" ca="1" si="517"/>
        <v>ÿ</v>
      </c>
      <c r="EZ72">
        <f t="shared" ca="1" si="518"/>
        <v>1048576</v>
      </c>
      <c r="FA72" t="e">
        <f t="shared" ca="1" si="519"/>
        <v>#N/A</v>
      </c>
      <c r="FB72" s="4" t="str">
        <f t="shared" ca="1" si="520"/>
        <v/>
      </c>
      <c r="FD72" s="6" t="str">
        <f>IF('Analyse Plan de Gamme'!$BR72=0,N_D,'Analyse Plan de Gamme'!$BR72)</f>
        <v xml:space="preserve"> ... </v>
      </c>
      <c r="FE72" t="b">
        <f>ISNA(MATCH(FD72,FD$1:FD71,0))</f>
        <v>0</v>
      </c>
      <c r="FF72" t="e">
        <f t="shared" ca="1" si="521"/>
        <v>#N/A</v>
      </c>
      <c r="FG72" t="e">
        <f t="shared" ca="1" si="522"/>
        <v>#N/A</v>
      </c>
      <c r="FH72" t="b">
        <f t="shared" ca="1" si="523"/>
        <v>0</v>
      </c>
      <c r="FI72" t="str">
        <f t="shared" ca="1" si="524"/>
        <v>ÿ</v>
      </c>
      <c r="FJ72">
        <f t="shared" ca="1" si="525"/>
        <v>1048576</v>
      </c>
      <c r="FK72" t="e">
        <f t="shared" ca="1" si="526"/>
        <v>#N/A</v>
      </c>
      <c r="FL72" s="4" t="str">
        <f t="shared" ca="1" si="527"/>
        <v/>
      </c>
      <c r="FN72" s="6" t="str">
        <f>IF('Analyse Plan de Gamme'!$BT72=0,N_D,'Analyse Plan de Gamme'!$BT72)</f>
        <v xml:space="preserve"> ... </v>
      </c>
      <c r="FO72" t="b">
        <f>ISNA(MATCH(FN72,FN$1:FN71,0))</f>
        <v>0</v>
      </c>
      <c r="FP72" t="e">
        <f t="shared" ca="1" si="528"/>
        <v>#N/A</v>
      </c>
      <c r="FQ72" t="e">
        <f t="shared" ca="1" si="529"/>
        <v>#N/A</v>
      </c>
      <c r="FR72" t="b">
        <f t="shared" ca="1" si="530"/>
        <v>0</v>
      </c>
      <c r="FS72" t="str">
        <f t="shared" ca="1" si="531"/>
        <v>ÿ</v>
      </c>
      <c r="FT72">
        <f t="shared" ca="1" si="532"/>
        <v>1048576</v>
      </c>
      <c r="FU72" t="e">
        <f t="shared" ca="1" si="533"/>
        <v>#N/A</v>
      </c>
      <c r="FV72" s="4" t="str">
        <f t="shared" ca="1" si="534"/>
        <v/>
      </c>
      <c r="FX72" s="6" t="str">
        <f>IF('Analyse Plan de Gamme'!$BU72=0,N_D,'Analyse Plan de Gamme'!$BU72)</f>
        <v xml:space="preserve"> ... </v>
      </c>
      <c r="FY72" t="b">
        <f>ISNA(MATCH(FX72,FX$1:FX71,0))</f>
        <v>0</v>
      </c>
      <c r="FZ72" t="e">
        <f t="shared" ca="1" si="535"/>
        <v>#N/A</v>
      </c>
      <c r="GA72" t="e">
        <f t="shared" ca="1" si="536"/>
        <v>#N/A</v>
      </c>
      <c r="GB72" t="b">
        <f t="shared" ca="1" si="537"/>
        <v>0</v>
      </c>
      <c r="GC72" t="str">
        <f t="shared" ca="1" si="538"/>
        <v>ÿ</v>
      </c>
      <c r="GD72">
        <f t="shared" ca="1" si="539"/>
        <v>1048576</v>
      </c>
      <c r="GE72" t="e">
        <f t="shared" ca="1" si="540"/>
        <v>#N/A</v>
      </c>
      <c r="GF72" s="4" t="str">
        <f t="shared" ca="1" si="541"/>
        <v/>
      </c>
      <c r="GH72" s="6" t="str">
        <f>IF('Analyse Plan de Gamme'!$BW72=0,N_D,'Analyse Plan de Gamme'!$BW72)</f>
        <v xml:space="preserve"> ... </v>
      </c>
      <c r="GI72" t="b">
        <f>ISNA(MATCH(GH72,GH$1:GH71,0))</f>
        <v>0</v>
      </c>
      <c r="GJ72" t="e">
        <f t="shared" ca="1" si="542"/>
        <v>#N/A</v>
      </c>
      <c r="GK72" t="e">
        <f t="shared" ca="1" si="543"/>
        <v>#N/A</v>
      </c>
      <c r="GL72" t="b">
        <f t="shared" ca="1" si="544"/>
        <v>0</v>
      </c>
      <c r="GM72" t="str">
        <f t="shared" ca="1" si="545"/>
        <v>ÿ</v>
      </c>
      <c r="GN72">
        <f t="shared" ca="1" si="546"/>
        <v>1048576</v>
      </c>
      <c r="GO72" t="e">
        <f t="shared" ca="1" si="547"/>
        <v>#N/A</v>
      </c>
      <c r="GP72" s="4" t="str">
        <f t="shared" ca="1" si="548"/>
        <v/>
      </c>
      <c r="GR72" s="6" t="str">
        <f>IF('Analyse Plan de Gamme'!$BX72=0,N_D,'Analyse Plan de Gamme'!$BX72)</f>
        <v xml:space="preserve"> ... </v>
      </c>
      <c r="GS72" t="b">
        <f>ISNA(MATCH(GR72,GR$1:GR71,0))</f>
        <v>0</v>
      </c>
      <c r="GT72" t="e">
        <f t="shared" ca="1" si="549"/>
        <v>#N/A</v>
      </c>
      <c r="GU72" t="e">
        <f t="shared" ca="1" si="550"/>
        <v>#N/A</v>
      </c>
      <c r="GV72" t="b">
        <f t="shared" ca="1" si="551"/>
        <v>0</v>
      </c>
      <c r="GW72" t="str">
        <f t="shared" ca="1" si="552"/>
        <v>ÿ</v>
      </c>
      <c r="GX72">
        <f t="shared" ca="1" si="553"/>
        <v>1048576</v>
      </c>
      <c r="GY72" t="e">
        <f t="shared" ca="1" si="554"/>
        <v>#N/A</v>
      </c>
      <c r="GZ72" s="4" t="str">
        <f t="shared" ca="1" si="555"/>
        <v/>
      </c>
      <c r="HG72" s="44">
        <f>'Analyse Plan de Gamme'!$K72</f>
        <v>0</v>
      </c>
      <c r="HH72" s="44">
        <f>'Analyse Plan de Gamme'!$L72</f>
        <v>0</v>
      </c>
      <c r="HI72" s="50">
        <f t="shared" si="395"/>
        <v>3.099999999999997</v>
      </c>
      <c r="HK72" t="b">
        <f>ABS('Analyse Plan de Gamme'!$C72)&gt;1</f>
        <v>0</v>
      </c>
      <c r="HL72" s="43">
        <f t="shared" ca="1" si="192"/>
        <v>7.1999999999999998E-3</v>
      </c>
      <c r="HM72" t="b">
        <f ca="1">AND(ISNA(MATCH(HL72,HL$1:HL71,0)),HL72&gt;1,$HK72)</f>
        <v>0</v>
      </c>
      <c r="HN72" t="e">
        <f t="shared" ca="1" si="556"/>
        <v>#N/A</v>
      </c>
      <c r="HO72" t="e">
        <f t="shared" ca="1" si="557"/>
        <v>#N/A</v>
      </c>
      <c r="HP72" t="b">
        <f t="shared" ca="1" si="558"/>
        <v>0</v>
      </c>
      <c r="HQ72" t="str">
        <f t="shared" ca="1" si="559"/>
        <v>ÿ</v>
      </c>
      <c r="HR72">
        <f t="shared" ca="1" si="560"/>
        <v>1048576</v>
      </c>
      <c r="HS72" t="e">
        <f t="shared" ca="1" si="561"/>
        <v>#N/A</v>
      </c>
      <c r="HT72" s="4" t="str">
        <f t="shared" ca="1" si="562"/>
        <v/>
      </c>
      <c r="HU72">
        <f ca="1">SUM($HT$10:$HT72)</f>
        <v>3926000.0154999997</v>
      </c>
      <c r="HV72" s="45">
        <f t="shared" ca="1" si="196"/>
        <v>1</v>
      </c>
      <c r="HW72" t="b">
        <f t="shared" ca="1" si="396"/>
        <v>0</v>
      </c>
      <c r="HX72" t="b">
        <f t="shared" ca="1" si="197"/>
        <v>0</v>
      </c>
      <c r="ID72" s="60" t="b">
        <f>IF($HK72,'Analyse Plan de Gamme'!$K72)</f>
        <v>0</v>
      </c>
      <c r="IE72" t="b">
        <f>IF($HK72,'Analyse Plan de Gamme'!$L72)</f>
        <v>0</v>
      </c>
      <c r="IF72" s="52" t="b">
        <f t="shared" si="563"/>
        <v>0</v>
      </c>
      <c r="IG72" t="b">
        <f>ISNA(MATCH(IF72,IF$1:IF71,0))</f>
        <v>0</v>
      </c>
      <c r="IH72" t="e">
        <f t="shared" ca="1" si="564"/>
        <v>#N/A</v>
      </c>
      <c r="II72" t="e">
        <f t="shared" ca="1" si="565"/>
        <v>#N/A</v>
      </c>
      <c r="IJ72" t="b">
        <f t="shared" ca="1" si="566"/>
        <v>0</v>
      </c>
      <c r="IK72" t="str">
        <f t="shared" ca="1" si="567"/>
        <v>ÿ</v>
      </c>
      <c r="IL72">
        <f t="shared" ca="1" si="568"/>
        <v>0</v>
      </c>
      <c r="IM72">
        <f t="shared" ca="1" si="569"/>
        <v>0</v>
      </c>
      <c r="IN72" s="54">
        <f t="shared" ca="1" si="570"/>
        <v>7.1999999999999998E-3</v>
      </c>
      <c r="IO72">
        <f t="shared" ca="1" si="571"/>
        <v>1048576</v>
      </c>
      <c r="IP72" t="e">
        <f t="shared" ca="1" si="572"/>
        <v>#N/A</v>
      </c>
      <c r="IQ72" t="str">
        <f t="shared" ca="1" si="573"/>
        <v/>
      </c>
      <c r="IR72" t="str">
        <f t="shared" ca="1" si="574"/>
        <v/>
      </c>
      <c r="IZ72" s="52" t="b">
        <f t="shared" si="575"/>
        <v>0</v>
      </c>
      <c r="JA72" t="b">
        <f>ISNA(MATCH(IZ72,IZ$1:IZ71,0))</f>
        <v>0</v>
      </c>
      <c r="JB72" t="e">
        <f t="shared" ca="1" si="576"/>
        <v>#N/A</v>
      </c>
      <c r="JC72" t="e">
        <f t="shared" ca="1" si="577"/>
        <v>#N/A</v>
      </c>
      <c r="JD72" t="b">
        <f t="shared" ca="1" si="578"/>
        <v>0</v>
      </c>
      <c r="JE72" t="str">
        <f t="shared" ca="1" si="579"/>
        <v>ÿ</v>
      </c>
      <c r="JF72">
        <f t="shared" ca="1" si="580"/>
        <v>0</v>
      </c>
      <c r="JG72">
        <f t="shared" ca="1" si="581"/>
        <v>0</v>
      </c>
      <c r="JH72" s="54">
        <f t="shared" ca="1" si="582"/>
        <v>7.1999999999999998E-3</v>
      </c>
      <c r="JI72">
        <f t="shared" ca="1" si="583"/>
        <v>1048576</v>
      </c>
      <c r="JJ72" t="e">
        <f t="shared" ca="1" si="584"/>
        <v>#N/A</v>
      </c>
      <c r="JK72" t="str">
        <f t="shared" ca="1" si="585"/>
        <v/>
      </c>
      <c r="JL72" t="str">
        <f t="shared" ca="1" si="586"/>
        <v/>
      </c>
      <c r="JT72" s="52" t="b">
        <f t="shared" si="587"/>
        <v>0</v>
      </c>
      <c r="JU72" t="b">
        <f>ISNA(MATCH(JT72,JT$1:JT71,0))</f>
        <v>0</v>
      </c>
      <c r="JV72" t="e">
        <f t="shared" ca="1" si="588"/>
        <v>#N/A</v>
      </c>
      <c r="JW72" t="e">
        <f t="shared" ca="1" si="589"/>
        <v>#N/A</v>
      </c>
      <c r="JX72" t="b">
        <f t="shared" ca="1" si="590"/>
        <v>0</v>
      </c>
      <c r="JY72" t="str">
        <f t="shared" ca="1" si="591"/>
        <v>ÿ</v>
      </c>
      <c r="JZ72">
        <f t="shared" ca="1" si="592"/>
        <v>0</v>
      </c>
      <c r="KA72">
        <f t="shared" ca="1" si="593"/>
        <v>0</v>
      </c>
      <c r="KB72" s="54">
        <f t="shared" ca="1" si="594"/>
        <v>7.1999999999999998E-3</v>
      </c>
      <c r="KC72">
        <f t="shared" ca="1" si="595"/>
        <v>1048576</v>
      </c>
      <c r="KD72" t="e">
        <f t="shared" ca="1" si="596"/>
        <v>#N/A</v>
      </c>
      <c r="KE72" t="str">
        <f t="shared" ca="1" si="597"/>
        <v/>
      </c>
      <c r="KF72" t="str">
        <f t="shared" ca="1" si="598"/>
        <v/>
      </c>
      <c r="KN72" s="52" t="b">
        <f t="shared" si="599"/>
        <v>0</v>
      </c>
      <c r="KO72" t="b">
        <f>ISNA(MATCH(KN72,KN$1:KN71,0))</f>
        <v>0</v>
      </c>
      <c r="KP72" t="e">
        <f t="shared" ca="1" si="600"/>
        <v>#N/A</v>
      </c>
      <c r="KQ72" t="e">
        <f t="shared" ca="1" si="601"/>
        <v>#N/A</v>
      </c>
      <c r="KR72" t="b">
        <f t="shared" ca="1" si="602"/>
        <v>0</v>
      </c>
      <c r="KS72" t="str">
        <f t="shared" ca="1" si="603"/>
        <v>ÿ</v>
      </c>
      <c r="KT72">
        <f t="shared" ca="1" si="604"/>
        <v>0</v>
      </c>
      <c r="KU72">
        <f t="shared" ca="1" si="605"/>
        <v>0</v>
      </c>
      <c r="KV72" s="54">
        <f t="shared" ca="1" si="606"/>
        <v>7.1999999999999998E-3</v>
      </c>
      <c r="KW72">
        <f t="shared" ca="1" si="607"/>
        <v>1048576</v>
      </c>
      <c r="KX72" t="e">
        <f t="shared" ca="1" si="608"/>
        <v>#N/A</v>
      </c>
      <c r="KY72" t="str">
        <f t="shared" ca="1" si="609"/>
        <v/>
      </c>
      <c r="KZ72" t="str">
        <f t="shared" ca="1" si="610"/>
        <v/>
      </c>
      <c r="LH72" s="52" t="b">
        <f t="shared" si="219"/>
        <v>0</v>
      </c>
      <c r="LI72" t="b">
        <f>ISNA(MATCH(LH72,LH$1:LH71,0))</f>
        <v>0</v>
      </c>
      <c r="LJ72" t="e">
        <f t="shared" ca="1" si="220"/>
        <v>#N/A</v>
      </c>
      <c r="LK72" t="e">
        <f t="shared" ca="1" si="221"/>
        <v>#N/A</v>
      </c>
      <c r="LL72" t="b">
        <f t="shared" ca="1" si="222"/>
        <v>0</v>
      </c>
      <c r="LM72" t="str">
        <f t="shared" ca="1" si="223"/>
        <v>ÿ</v>
      </c>
      <c r="LN72">
        <f t="shared" ca="1" si="224"/>
        <v>0</v>
      </c>
      <c r="LO72">
        <f t="shared" ca="1" si="225"/>
        <v>0</v>
      </c>
      <c r="LP72" s="54">
        <f t="shared" ca="1" si="226"/>
        <v>7.1999999999999998E-3</v>
      </c>
      <c r="LQ72">
        <f t="shared" ca="1" si="227"/>
        <v>1048576</v>
      </c>
      <c r="LR72" t="e">
        <f t="shared" ca="1" si="228"/>
        <v>#N/A</v>
      </c>
      <c r="LS72" t="str">
        <f t="shared" ca="1" si="611"/>
        <v/>
      </c>
      <c r="LT72" t="str">
        <f t="shared" ca="1" si="230"/>
        <v/>
      </c>
      <c r="MB72" s="52" t="b">
        <f t="shared" si="627"/>
        <v>0</v>
      </c>
      <c r="MC72" t="b">
        <f>ISNA(MATCH(MB72,MB$1:MB71,0))</f>
        <v>0</v>
      </c>
      <c r="MD72" t="e">
        <f t="shared" ca="1" si="231"/>
        <v>#N/A</v>
      </c>
      <c r="ME72" t="e">
        <f t="shared" ca="1" si="232"/>
        <v>#N/A</v>
      </c>
      <c r="MF72" t="b">
        <f t="shared" ca="1" si="233"/>
        <v>0</v>
      </c>
      <c r="MG72" t="str">
        <f t="shared" ca="1" si="234"/>
        <v>ÿ</v>
      </c>
      <c r="MH72">
        <f t="shared" ca="1" si="235"/>
        <v>0</v>
      </c>
      <c r="MI72">
        <f t="shared" ca="1" si="236"/>
        <v>0</v>
      </c>
      <c r="MJ72" s="54">
        <f t="shared" ca="1" si="237"/>
        <v>7.1999999999999998E-3</v>
      </c>
      <c r="MK72">
        <f t="shared" ca="1" si="238"/>
        <v>1048576</v>
      </c>
      <c r="ML72" t="e">
        <f t="shared" ca="1" si="239"/>
        <v>#N/A</v>
      </c>
      <c r="MM72" t="str">
        <f t="shared" ca="1" si="612"/>
        <v/>
      </c>
      <c r="MN72" t="str">
        <f t="shared" ca="1" si="241"/>
        <v/>
      </c>
      <c r="MV72" s="52" t="b">
        <f t="shared" si="628"/>
        <v>0</v>
      </c>
      <c r="MW72" t="b">
        <f>ISNA(MATCH(MV72,MV$1:MV71,0))</f>
        <v>0</v>
      </c>
      <c r="MX72" t="e">
        <f t="shared" ca="1" si="242"/>
        <v>#N/A</v>
      </c>
      <c r="MY72" t="e">
        <f t="shared" ca="1" si="243"/>
        <v>#N/A</v>
      </c>
      <c r="MZ72" t="b">
        <f t="shared" ca="1" si="244"/>
        <v>0</v>
      </c>
      <c r="NA72" t="str">
        <f t="shared" ca="1" si="245"/>
        <v>ÿ</v>
      </c>
      <c r="NB72">
        <f t="shared" ca="1" si="246"/>
        <v>0</v>
      </c>
      <c r="NC72">
        <f t="shared" ca="1" si="247"/>
        <v>0</v>
      </c>
      <c r="ND72" s="54">
        <f t="shared" ca="1" si="248"/>
        <v>7.1999999999999998E-3</v>
      </c>
      <c r="NE72">
        <f t="shared" ca="1" si="249"/>
        <v>1048576</v>
      </c>
      <c r="NF72" t="e">
        <f t="shared" ca="1" si="250"/>
        <v>#N/A</v>
      </c>
      <c r="NG72" t="str">
        <f t="shared" ca="1" si="613"/>
        <v/>
      </c>
      <c r="NH72" t="str">
        <f t="shared" ca="1" si="252"/>
        <v/>
      </c>
      <c r="NP72" s="52" t="b">
        <f t="shared" si="629"/>
        <v>0</v>
      </c>
      <c r="NQ72" t="b">
        <f>ISNA(MATCH(NP72,NP$1:NP71,0))</f>
        <v>0</v>
      </c>
      <c r="NR72" t="e">
        <f t="shared" ca="1" si="253"/>
        <v>#N/A</v>
      </c>
      <c r="NS72" t="e">
        <f t="shared" ca="1" si="254"/>
        <v>#N/A</v>
      </c>
      <c r="NT72" t="b">
        <f t="shared" ca="1" si="255"/>
        <v>0</v>
      </c>
      <c r="NU72" t="str">
        <f t="shared" ca="1" si="256"/>
        <v>ÿ</v>
      </c>
      <c r="NV72">
        <f t="shared" ca="1" si="257"/>
        <v>0</v>
      </c>
      <c r="NW72">
        <f t="shared" ca="1" si="258"/>
        <v>0</v>
      </c>
      <c r="NX72" s="54">
        <f t="shared" ca="1" si="259"/>
        <v>7.1999999999999998E-3</v>
      </c>
      <c r="NY72">
        <f t="shared" ca="1" si="260"/>
        <v>1048576</v>
      </c>
      <c r="NZ72" t="e">
        <f t="shared" ca="1" si="261"/>
        <v>#N/A</v>
      </c>
      <c r="OA72" t="str">
        <f t="shared" ca="1" si="614"/>
        <v/>
      </c>
      <c r="OB72" t="str">
        <f t="shared" ca="1" si="263"/>
        <v/>
      </c>
      <c r="OJ72" s="52" t="b">
        <f t="shared" si="630"/>
        <v>0</v>
      </c>
      <c r="OK72" t="b">
        <f>ISNA(MATCH(OJ72,OJ$1:OJ71,0))</f>
        <v>0</v>
      </c>
      <c r="OL72" t="e">
        <f t="shared" ca="1" si="264"/>
        <v>#N/A</v>
      </c>
      <c r="OM72" t="e">
        <f t="shared" ca="1" si="265"/>
        <v>#N/A</v>
      </c>
      <c r="ON72" t="b">
        <f t="shared" ca="1" si="266"/>
        <v>0</v>
      </c>
      <c r="OO72" t="str">
        <f t="shared" ca="1" si="267"/>
        <v>ÿ</v>
      </c>
      <c r="OP72">
        <f t="shared" ca="1" si="268"/>
        <v>0</v>
      </c>
      <c r="OQ72">
        <f t="shared" ca="1" si="269"/>
        <v>0</v>
      </c>
      <c r="OR72" s="54">
        <f t="shared" ca="1" si="270"/>
        <v>7.1999999999999998E-3</v>
      </c>
      <c r="OS72">
        <f t="shared" ca="1" si="271"/>
        <v>1048576</v>
      </c>
      <c r="OT72" t="e">
        <f t="shared" ca="1" si="272"/>
        <v>#N/A</v>
      </c>
      <c r="OU72" t="str">
        <f t="shared" ca="1" si="615"/>
        <v/>
      </c>
      <c r="OV72" t="str">
        <f t="shared" ca="1" si="274"/>
        <v/>
      </c>
      <c r="PD72" s="52" t="b">
        <f t="shared" si="631"/>
        <v>0</v>
      </c>
      <c r="PE72" t="b">
        <f>ISNA(MATCH(PD72,PD$1:PD71,0))</f>
        <v>0</v>
      </c>
      <c r="PF72" t="e">
        <f t="shared" ca="1" si="275"/>
        <v>#N/A</v>
      </c>
      <c r="PG72" t="e">
        <f t="shared" ca="1" si="276"/>
        <v>#N/A</v>
      </c>
      <c r="PH72" t="b">
        <f t="shared" ca="1" si="277"/>
        <v>0</v>
      </c>
      <c r="PI72" t="str">
        <f t="shared" ca="1" si="278"/>
        <v>ÿ</v>
      </c>
      <c r="PJ72">
        <f t="shared" ca="1" si="279"/>
        <v>0</v>
      </c>
      <c r="PK72">
        <f t="shared" ca="1" si="280"/>
        <v>0</v>
      </c>
      <c r="PL72" s="54">
        <f t="shared" ca="1" si="281"/>
        <v>7.1999999999999998E-3</v>
      </c>
      <c r="PM72">
        <f t="shared" ca="1" si="282"/>
        <v>1048576</v>
      </c>
      <c r="PN72" t="e">
        <f t="shared" ca="1" si="283"/>
        <v>#N/A</v>
      </c>
      <c r="PO72" t="str">
        <f t="shared" ca="1" si="616"/>
        <v/>
      </c>
      <c r="PP72" t="str">
        <f t="shared" ca="1" si="285"/>
        <v/>
      </c>
      <c r="PX72" s="52" t="b">
        <f t="shared" si="632"/>
        <v>0</v>
      </c>
      <c r="PY72" t="b">
        <f>ISNA(MATCH(PX72,PX$1:PX71,0))</f>
        <v>0</v>
      </c>
      <c r="PZ72" t="e">
        <f t="shared" ca="1" si="286"/>
        <v>#N/A</v>
      </c>
      <c r="QA72" t="e">
        <f t="shared" ca="1" si="287"/>
        <v>#N/A</v>
      </c>
      <c r="QB72" t="b">
        <f t="shared" ca="1" si="288"/>
        <v>0</v>
      </c>
      <c r="QC72" t="str">
        <f t="shared" ca="1" si="289"/>
        <v>ÿ</v>
      </c>
      <c r="QD72">
        <f t="shared" ca="1" si="290"/>
        <v>0</v>
      </c>
      <c r="QE72">
        <f t="shared" ca="1" si="291"/>
        <v>0</v>
      </c>
      <c r="QF72" s="54">
        <f t="shared" ca="1" si="292"/>
        <v>7.1999999999999998E-3</v>
      </c>
      <c r="QG72">
        <f t="shared" ca="1" si="293"/>
        <v>1048576</v>
      </c>
      <c r="QH72" t="e">
        <f t="shared" ca="1" si="294"/>
        <v>#N/A</v>
      </c>
      <c r="QI72" t="str">
        <f t="shared" ca="1" si="617"/>
        <v/>
      </c>
      <c r="QJ72" t="str">
        <f t="shared" ca="1" si="296"/>
        <v/>
      </c>
      <c r="QR72" s="52" t="b">
        <f t="shared" si="633"/>
        <v>0</v>
      </c>
      <c r="QS72" t="b">
        <f>ISNA(MATCH(QR72,QR$1:QR71,0))</f>
        <v>0</v>
      </c>
      <c r="QT72" t="e">
        <f t="shared" ca="1" si="297"/>
        <v>#N/A</v>
      </c>
      <c r="QU72" t="e">
        <f t="shared" ca="1" si="298"/>
        <v>#N/A</v>
      </c>
      <c r="QV72" t="b">
        <f t="shared" ca="1" si="299"/>
        <v>0</v>
      </c>
      <c r="QW72" t="str">
        <f t="shared" ca="1" si="300"/>
        <v>ÿ</v>
      </c>
      <c r="QX72">
        <f t="shared" ca="1" si="301"/>
        <v>0</v>
      </c>
      <c r="QY72">
        <f t="shared" ca="1" si="302"/>
        <v>0</v>
      </c>
      <c r="QZ72" s="54">
        <f t="shared" ca="1" si="303"/>
        <v>7.1999999999999998E-3</v>
      </c>
      <c r="RA72">
        <f t="shared" ca="1" si="304"/>
        <v>1048576</v>
      </c>
      <c r="RB72" t="e">
        <f t="shared" ca="1" si="305"/>
        <v>#N/A</v>
      </c>
      <c r="RC72" t="str">
        <f t="shared" ca="1" si="618"/>
        <v/>
      </c>
      <c r="RD72" t="str">
        <f t="shared" ca="1" si="307"/>
        <v/>
      </c>
      <c r="RL72" s="52" t="b">
        <f t="shared" si="634"/>
        <v>0</v>
      </c>
      <c r="RM72" t="b">
        <f>ISNA(MATCH(RL72,RL$1:RL71,0))</f>
        <v>0</v>
      </c>
      <c r="RN72" t="e">
        <f t="shared" ca="1" si="308"/>
        <v>#N/A</v>
      </c>
      <c r="RO72" t="e">
        <f t="shared" ca="1" si="309"/>
        <v>#N/A</v>
      </c>
      <c r="RP72" t="b">
        <f t="shared" ca="1" si="310"/>
        <v>0</v>
      </c>
      <c r="RQ72" t="str">
        <f t="shared" ca="1" si="311"/>
        <v>ÿ</v>
      </c>
      <c r="RR72">
        <f t="shared" ca="1" si="312"/>
        <v>0</v>
      </c>
      <c r="RS72">
        <f t="shared" ca="1" si="313"/>
        <v>0</v>
      </c>
      <c r="RT72" s="54">
        <f t="shared" ca="1" si="314"/>
        <v>7.1999999999999998E-3</v>
      </c>
      <c r="RU72">
        <f t="shared" ca="1" si="315"/>
        <v>1048576</v>
      </c>
      <c r="RV72" t="e">
        <f t="shared" ca="1" si="316"/>
        <v>#N/A</v>
      </c>
      <c r="RW72" t="str">
        <f t="shared" ca="1" si="619"/>
        <v/>
      </c>
      <c r="RX72" t="str">
        <f t="shared" ca="1" si="318"/>
        <v/>
      </c>
      <c r="SF72" s="52" t="b">
        <f t="shared" si="635"/>
        <v>0</v>
      </c>
      <c r="SG72" t="b">
        <f>ISNA(MATCH(SF72,SF$1:SF71,0))</f>
        <v>0</v>
      </c>
      <c r="SH72" t="e">
        <f t="shared" ca="1" si="319"/>
        <v>#N/A</v>
      </c>
      <c r="SI72" t="e">
        <f t="shared" ca="1" si="320"/>
        <v>#N/A</v>
      </c>
      <c r="SJ72" t="b">
        <f t="shared" ca="1" si="321"/>
        <v>0</v>
      </c>
      <c r="SK72" t="str">
        <f t="shared" ca="1" si="322"/>
        <v>ÿ</v>
      </c>
      <c r="SL72">
        <f t="shared" ca="1" si="323"/>
        <v>0</v>
      </c>
      <c r="SM72">
        <f t="shared" ca="1" si="324"/>
        <v>0</v>
      </c>
      <c r="SN72" s="54">
        <f t="shared" ca="1" si="325"/>
        <v>7.1999999999999998E-3</v>
      </c>
      <c r="SO72">
        <f t="shared" ca="1" si="326"/>
        <v>1048576</v>
      </c>
      <c r="SP72" t="e">
        <f t="shared" ca="1" si="327"/>
        <v>#N/A</v>
      </c>
      <c r="SQ72" t="str">
        <f t="shared" ca="1" si="620"/>
        <v/>
      </c>
      <c r="SR72" t="str">
        <f t="shared" ca="1" si="329"/>
        <v/>
      </c>
      <c r="SZ72" s="52" t="b">
        <f t="shared" si="636"/>
        <v>0</v>
      </c>
      <c r="TA72" t="b">
        <f>ISNA(MATCH(SZ72,SZ$1:SZ71,0))</f>
        <v>0</v>
      </c>
      <c r="TB72" t="e">
        <f t="shared" ca="1" si="330"/>
        <v>#N/A</v>
      </c>
      <c r="TC72" t="e">
        <f t="shared" ca="1" si="331"/>
        <v>#N/A</v>
      </c>
      <c r="TD72" t="b">
        <f t="shared" ca="1" si="332"/>
        <v>0</v>
      </c>
      <c r="TE72" t="str">
        <f t="shared" ca="1" si="333"/>
        <v>ÿ</v>
      </c>
      <c r="TF72">
        <f t="shared" ca="1" si="334"/>
        <v>0</v>
      </c>
      <c r="TG72">
        <f t="shared" ca="1" si="335"/>
        <v>0</v>
      </c>
      <c r="TH72" s="54">
        <f t="shared" ca="1" si="336"/>
        <v>7.1999999999999998E-3</v>
      </c>
      <c r="TI72">
        <f t="shared" ca="1" si="337"/>
        <v>1048576</v>
      </c>
      <c r="TJ72" t="e">
        <f t="shared" ca="1" si="338"/>
        <v>#N/A</v>
      </c>
      <c r="TK72" t="str">
        <f t="shared" ca="1" si="621"/>
        <v/>
      </c>
      <c r="TL72" t="str">
        <f t="shared" ca="1" si="340"/>
        <v/>
      </c>
      <c r="TT72" s="52" t="b">
        <f t="shared" si="637"/>
        <v>0</v>
      </c>
      <c r="TU72" t="b">
        <f>ISNA(MATCH(TT72,TT$1:TT71,0))</f>
        <v>0</v>
      </c>
      <c r="TV72" t="e">
        <f t="shared" ca="1" si="341"/>
        <v>#N/A</v>
      </c>
      <c r="TW72" t="e">
        <f t="shared" ca="1" si="342"/>
        <v>#N/A</v>
      </c>
      <c r="TX72" t="b">
        <f t="shared" ca="1" si="343"/>
        <v>0</v>
      </c>
      <c r="TY72" t="str">
        <f t="shared" ca="1" si="344"/>
        <v>ÿ</v>
      </c>
      <c r="TZ72">
        <f t="shared" ca="1" si="345"/>
        <v>0</v>
      </c>
      <c r="UA72">
        <f t="shared" ca="1" si="346"/>
        <v>0</v>
      </c>
      <c r="UB72" s="54">
        <f t="shared" ca="1" si="347"/>
        <v>7.1999999999999998E-3</v>
      </c>
      <c r="UC72">
        <f t="shared" ca="1" si="348"/>
        <v>1048576</v>
      </c>
      <c r="UD72" t="e">
        <f t="shared" ca="1" si="349"/>
        <v>#N/A</v>
      </c>
      <c r="UE72" t="str">
        <f t="shared" ca="1" si="622"/>
        <v/>
      </c>
      <c r="UF72" t="str">
        <f t="shared" ca="1" si="351"/>
        <v/>
      </c>
      <c r="UN72" s="52" t="b">
        <f t="shared" si="638"/>
        <v>0</v>
      </c>
      <c r="UO72" t="b">
        <f>ISNA(MATCH(UN72,UN$1:UN71,0))</f>
        <v>0</v>
      </c>
      <c r="UP72" t="e">
        <f t="shared" ca="1" si="352"/>
        <v>#N/A</v>
      </c>
      <c r="UQ72" t="e">
        <f t="shared" ca="1" si="353"/>
        <v>#N/A</v>
      </c>
      <c r="UR72" t="b">
        <f t="shared" ca="1" si="354"/>
        <v>0</v>
      </c>
      <c r="US72" t="str">
        <f t="shared" ca="1" si="355"/>
        <v>ÿ</v>
      </c>
      <c r="UT72">
        <f t="shared" ca="1" si="356"/>
        <v>0</v>
      </c>
      <c r="UU72">
        <f t="shared" ca="1" si="357"/>
        <v>0</v>
      </c>
      <c r="UV72" s="54">
        <f t="shared" ca="1" si="358"/>
        <v>7.1999999999999998E-3</v>
      </c>
      <c r="UW72">
        <f t="shared" ca="1" si="359"/>
        <v>1048576</v>
      </c>
      <c r="UX72" t="e">
        <f t="shared" ca="1" si="360"/>
        <v>#N/A</v>
      </c>
      <c r="UY72" t="str">
        <f t="shared" ca="1" si="623"/>
        <v/>
      </c>
      <c r="UZ72" t="str">
        <f t="shared" ca="1" si="362"/>
        <v/>
      </c>
      <c r="VH72" s="52" t="b">
        <f t="shared" si="639"/>
        <v>0</v>
      </c>
      <c r="VI72" t="b">
        <f>ISNA(MATCH(VH72,VH$1:VH71,0))</f>
        <v>0</v>
      </c>
      <c r="VJ72" t="e">
        <f t="shared" ca="1" si="363"/>
        <v>#N/A</v>
      </c>
      <c r="VK72" t="e">
        <f t="shared" ca="1" si="364"/>
        <v>#N/A</v>
      </c>
      <c r="VL72" t="b">
        <f t="shared" ca="1" si="365"/>
        <v>0</v>
      </c>
      <c r="VM72" t="str">
        <f t="shared" ca="1" si="366"/>
        <v>ÿ</v>
      </c>
      <c r="VN72">
        <f t="shared" ca="1" si="367"/>
        <v>0</v>
      </c>
      <c r="VO72">
        <f t="shared" ca="1" si="368"/>
        <v>0</v>
      </c>
      <c r="VP72" s="54">
        <f t="shared" ca="1" si="369"/>
        <v>7.1999999999999998E-3</v>
      </c>
      <c r="VQ72">
        <f t="shared" ca="1" si="370"/>
        <v>1048576</v>
      </c>
      <c r="VR72" t="e">
        <f t="shared" ca="1" si="371"/>
        <v>#N/A</v>
      </c>
      <c r="VS72" t="str">
        <f t="shared" ca="1" si="624"/>
        <v/>
      </c>
      <c r="VT72" t="str">
        <f t="shared" ca="1" si="373"/>
        <v/>
      </c>
      <c r="WB72" s="52" t="b">
        <f t="shared" si="640"/>
        <v>0</v>
      </c>
      <c r="WC72" t="b">
        <f>ISNA(MATCH(WB72,WB$1:WB71,0))</f>
        <v>0</v>
      </c>
      <c r="WD72" t="e">
        <f t="shared" ca="1" si="374"/>
        <v>#N/A</v>
      </c>
      <c r="WE72" t="e">
        <f t="shared" ca="1" si="375"/>
        <v>#N/A</v>
      </c>
      <c r="WF72" t="b">
        <f t="shared" ca="1" si="376"/>
        <v>0</v>
      </c>
      <c r="WG72" t="str">
        <f t="shared" ca="1" si="377"/>
        <v>ÿ</v>
      </c>
      <c r="WH72">
        <f t="shared" ca="1" si="378"/>
        <v>0</v>
      </c>
      <c r="WI72">
        <f t="shared" ca="1" si="379"/>
        <v>0</v>
      </c>
      <c r="WJ72" s="54">
        <f t="shared" ca="1" si="380"/>
        <v>7.1999999999999998E-3</v>
      </c>
      <c r="WK72">
        <f t="shared" ca="1" si="381"/>
        <v>1048576</v>
      </c>
      <c r="WL72" t="e">
        <f t="shared" ca="1" si="382"/>
        <v>#N/A</v>
      </c>
      <c r="WM72" t="str">
        <f t="shared" ca="1" si="625"/>
        <v/>
      </c>
      <c r="WN72" t="str">
        <f t="shared" ca="1" si="384"/>
        <v/>
      </c>
      <c r="WV72" s="52" t="b">
        <f t="shared" si="641"/>
        <v>0</v>
      </c>
      <c r="WW72" t="b">
        <f>ISNA(MATCH(WV72,WV$1:WV71,0))</f>
        <v>0</v>
      </c>
      <c r="WX72" t="e">
        <f t="shared" ca="1" si="385"/>
        <v>#N/A</v>
      </c>
      <c r="WY72" t="e">
        <f t="shared" ca="1" si="386"/>
        <v>#N/A</v>
      </c>
      <c r="WZ72" t="b">
        <f t="shared" ca="1" si="387"/>
        <v>0</v>
      </c>
      <c r="XA72" t="str">
        <f t="shared" ca="1" si="388"/>
        <v>ÿ</v>
      </c>
      <c r="XB72">
        <f t="shared" ca="1" si="389"/>
        <v>0</v>
      </c>
      <c r="XC72">
        <f t="shared" ca="1" si="390"/>
        <v>0</v>
      </c>
      <c r="XD72" s="54">
        <f t="shared" ca="1" si="391"/>
        <v>7.1999999999999998E-3</v>
      </c>
      <c r="XE72">
        <f t="shared" ca="1" si="392"/>
        <v>1048576</v>
      </c>
      <c r="XF72" t="e">
        <f t="shared" ca="1" si="393"/>
        <v>#N/A</v>
      </c>
      <c r="XG72" t="str">
        <f t="shared" ca="1" si="626"/>
        <v/>
      </c>
      <c r="XH72" t="str">
        <f t="shared" ca="1" si="169"/>
        <v/>
      </c>
    </row>
    <row r="73" spans="1:632" x14ac:dyDescent="0.3">
      <c r="A73">
        <f t="shared" ca="1" si="170"/>
        <v>63</v>
      </c>
      <c r="J73" s="6" t="str">
        <f>IF('Analyse Plan de Gamme'!$N73=0,N_D,'Analyse Plan de Gamme'!$N73)</f>
        <v xml:space="preserve"> ... </v>
      </c>
      <c r="K73" t="b">
        <f>ISNA(MATCH(J73,J$1:J72,0))</f>
        <v>0</v>
      </c>
      <c r="L73" t="e">
        <f t="shared" ca="1" si="416"/>
        <v>#N/A</v>
      </c>
      <c r="M73" t="e">
        <f t="shared" ca="1" si="417"/>
        <v>#N/A</v>
      </c>
      <c r="N73" t="b">
        <f t="shared" ca="1" si="418"/>
        <v>0</v>
      </c>
      <c r="O73" t="str">
        <f t="shared" ca="1" si="419"/>
        <v>ÿ</v>
      </c>
      <c r="P73">
        <f t="shared" ca="1" si="420"/>
        <v>1048576</v>
      </c>
      <c r="Q73" t="e">
        <f t="shared" ca="1" si="421"/>
        <v>#N/A</v>
      </c>
      <c r="R73" s="4" t="str">
        <f t="shared" ca="1" si="422"/>
        <v/>
      </c>
      <c r="T73" s="6" t="str">
        <f>IF('Analyse Plan de Gamme'!$P73=0,N_D,'Analyse Plan de Gamme'!$P73)</f>
        <v xml:space="preserve"> ... </v>
      </c>
      <c r="U73" t="b">
        <f>ISNA(MATCH(T73,T$1:T72,0))</f>
        <v>0</v>
      </c>
      <c r="V73" t="e">
        <f t="shared" ca="1" si="423"/>
        <v>#N/A</v>
      </c>
      <c r="W73" t="e">
        <f t="shared" ca="1" si="424"/>
        <v>#N/A</v>
      </c>
      <c r="X73" t="b">
        <f t="shared" ca="1" si="425"/>
        <v>0</v>
      </c>
      <c r="Y73" t="str">
        <f t="shared" ca="1" si="426"/>
        <v>ÿ</v>
      </c>
      <c r="Z73">
        <f t="shared" ca="1" si="427"/>
        <v>1048576</v>
      </c>
      <c r="AA73" t="e">
        <f t="shared" ca="1" si="428"/>
        <v>#N/A</v>
      </c>
      <c r="AB73" s="4" t="str">
        <f t="shared" ca="1" si="429"/>
        <v/>
      </c>
      <c r="AD73" s="6" t="str">
        <f>IF('Analyse Plan de Gamme'!$W73=0,N_D,'Analyse Plan de Gamme'!$W73)</f>
        <v xml:space="preserve"> ... </v>
      </c>
      <c r="AE73" t="b">
        <f>ISNA(MATCH(AD73,AD$1:AD72,0))</f>
        <v>0</v>
      </c>
      <c r="AF73" t="e">
        <f t="shared" ca="1" si="430"/>
        <v>#N/A</v>
      </c>
      <c r="AG73" t="e">
        <f t="shared" ca="1" si="431"/>
        <v>#N/A</v>
      </c>
      <c r="AH73" t="b">
        <f t="shared" ca="1" si="432"/>
        <v>0</v>
      </c>
      <c r="AI73" t="str">
        <f t="shared" ca="1" si="433"/>
        <v>ÿ</v>
      </c>
      <c r="AJ73">
        <f t="shared" ca="1" si="434"/>
        <v>1048576</v>
      </c>
      <c r="AK73" t="e">
        <f t="shared" ca="1" si="435"/>
        <v>#N/A</v>
      </c>
      <c r="AL73" s="4" t="str">
        <f t="shared" ca="1" si="436"/>
        <v/>
      </c>
      <c r="AN73" s="6" t="str">
        <f>IF('Analyse Plan de Gamme'!$AH73=0,N_D,'Analyse Plan de Gamme'!$AH73)</f>
        <v xml:space="preserve"> ... </v>
      </c>
      <c r="AO73" t="b">
        <f>ISNA(MATCH(AN73,AN$1:AN72,0))</f>
        <v>0</v>
      </c>
      <c r="AP73" t="e">
        <f t="shared" ca="1" si="437"/>
        <v>#N/A</v>
      </c>
      <c r="AQ73" t="e">
        <f t="shared" ca="1" si="438"/>
        <v>#N/A</v>
      </c>
      <c r="AR73" t="b">
        <f t="shared" ca="1" si="439"/>
        <v>0</v>
      </c>
      <c r="AS73" t="str">
        <f t="shared" ca="1" si="440"/>
        <v>ÿ</v>
      </c>
      <c r="AT73">
        <f t="shared" ca="1" si="441"/>
        <v>1048576</v>
      </c>
      <c r="AU73" t="e">
        <f t="shared" ca="1" si="442"/>
        <v>#N/A</v>
      </c>
      <c r="AV73" s="4" t="str">
        <f t="shared" ca="1" si="443"/>
        <v/>
      </c>
      <c r="AX73" s="6" t="str">
        <f>IF('Analyse Plan de Gamme'!$AT73=0,N_D,'Analyse Plan de Gamme'!$AT73)</f>
        <v xml:space="preserve"> ... </v>
      </c>
      <c r="AY73" t="b">
        <f>ISNA(MATCH(AX73,AX$1:AX72,0))</f>
        <v>0</v>
      </c>
      <c r="AZ73" t="e">
        <f t="shared" ca="1" si="444"/>
        <v>#N/A</v>
      </c>
      <c r="BA73" t="e">
        <f t="shared" ca="1" si="445"/>
        <v>#N/A</v>
      </c>
      <c r="BB73" t="b">
        <f t="shared" ca="1" si="446"/>
        <v>0</v>
      </c>
      <c r="BC73" t="str">
        <f t="shared" ca="1" si="447"/>
        <v>ÿ</v>
      </c>
      <c r="BD73">
        <f t="shared" ca="1" si="448"/>
        <v>1048576</v>
      </c>
      <c r="BE73" t="e">
        <f t="shared" ca="1" si="449"/>
        <v>#N/A</v>
      </c>
      <c r="BF73" s="4" t="str">
        <f t="shared" ca="1" si="450"/>
        <v/>
      </c>
      <c r="BH73" s="6" t="str">
        <f>IF('Analyse Plan de Gamme'!$BF73=0,N_D,'Analyse Plan de Gamme'!$BF73)</f>
        <v xml:space="preserve"> ... </v>
      </c>
      <c r="BI73" t="b">
        <f>ISNA(MATCH(BH73,BH$1:BH72,0))</f>
        <v>0</v>
      </c>
      <c r="BJ73" t="e">
        <f t="shared" ca="1" si="451"/>
        <v>#N/A</v>
      </c>
      <c r="BK73" t="e">
        <f t="shared" ca="1" si="452"/>
        <v>#N/A</v>
      </c>
      <c r="BL73" t="b">
        <f t="shared" ca="1" si="453"/>
        <v>0</v>
      </c>
      <c r="BM73" t="str">
        <f t="shared" ca="1" si="454"/>
        <v>ÿ</v>
      </c>
      <c r="BN73">
        <f t="shared" ca="1" si="455"/>
        <v>1048576</v>
      </c>
      <c r="BO73" t="e">
        <f t="shared" ca="1" si="456"/>
        <v>#N/A</v>
      </c>
      <c r="BP73" s="4" t="str">
        <f t="shared" ca="1" si="457"/>
        <v/>
      </c>
      <c r="BR73" s="6" t="str">
        <f>IF('Analyse Plan de Gamme'!$BG73=0,N_D,'Analyse Plan de Gamme'!$BG73)</f>
        <v xml:space="preserve"> ... </v>
      </c>
      <c r="BS73" t="b">
        <f>ISNA(MATCH(BR73,BR$1:BR72,0))</f>
        <v>0</v>
      </c>
      <c r="BT73" t="e">
        <f t="shared" ca="1" si="458"/>
        <v>#N/A</v>
      </c>
      <c r="BU73" t="e">
        <f t="shared" ca="1" si="459"/>
        <v>#N/A</v>
      </c>
      <c r="BV73" t="b">
        <f t="shared" ca="1" si="460"/>
        <v>0</v>
      </c>
      <c r="BW73" t="str">
        <f t="shared" ca="1" si="461"/>
        <v>ÿ</v>
      </c>
      <c r="BX73">
        <f t="shared" ca="1" si="462"/>
        <v>1048576</v>
      </c>
      <c r="BY73" t="e">
        <f t="shared" ca="1" si="463"/>
        <v>#N/A</v>
      </c>
      <c r="BZ73" s="4" t="str">
        <f t="shared" ca="1" si="464"/>
        <v/>
      </c>
      <c r="CB73" s="6" t="str">
        <f>IF('Analyse Plan de Gamme'!$BH73=0,N_D,'Analyse Plan de Gamme'!$BH73)</f>
        <v xml:space="preserve"> ... </v>
      </c>
      <c r="CC73" t="b">
        <f>ISNA(MATCH(CB73,CB$1:CB72,0))</f>
        <v>0</v>
      </c>
      <c r="CD73" t="e">
        <f t="shared" ca="1" si="465"/>
        <v>#N/A</v>
      </c>
      <c r="CE73" t="e">
        <f t="shared" ca="1" si="466"/>
        <v>#N/A</v>
      </c>
      <c r="CF73" t="b">
        <f t="shared" ca="1" si="467"/>
        <v>0</v>
      </c>
      <c r="CG73" t="str">
        <f t="shared" ca="1" si="468"/>
        <v>ÿ</v>
      </c>
      <c r="CH73">
        <f t="shared" ca="1" si="469"/>
        <v>1048576</v>
      </c>
      <c r="CI73" t="e">
        <f t="shared" ca="1" si="470"/>
        <v>#N/A</v>
      </c>
      <c r="CJ73" s="4" t="str">
        <f t="shared" ca="1" si="471"/>
        <v/>
      </c>
      <c r="CL73" s="6" t="str">
        <f>IF('Analyse Plan de Gamme'!$BJ73=0,N_D,'Analyse Plan de Gamme'!$BJ73)</f>
        <v xml:space="preserve"> ... </v>
      </c>
      <c r="CM73" t="b">
        <f>ISNA(MATCH(CL73,CL$1:CL72,0))</f>
        <v>0</v>
      </c>
      <c r="CN73" t="e">
        <f t="shared" ca="1" si="472"/>
        <v>#N/A</v>
      </c>
      <c r="CO73" t="e">
        <f t="shared" ca="1" si="473"/>
        <v>#N/A</v>
      </c>
      <c r="CP73" t="b">
        <f t="shared" ca="1" si="474"/>
        <v>0</v>
      </c>
      <c r="CQ73" t="str">
        <f t="shared" ca="1" si="475"/>
        <v>ÿ</v>
      </c>
      <c r="CR73">
        <f t="shared" ca="1" si="476"/>
        <v>1048576</v>
      </c>
      <c r="CS73" t="e">
        <f t="shared" ca="1" si="477"/>
        <v>#N/A</v>
      </c>
      <c r="CT73" s="4" t="str">
        <f t="shared" ca="1" si="478"/>
        <v/>
      </c>
      <c r="CV73" s="6" t="str">
        <f>IF('Analyse Plan de Gamme'!$BK73=0,N_D,'Analyse Plan de Gamme'!$BK73)</f>
        <v xml:space="preserve"> ... </v>
      </c>
      <c r="CW73" t="b">
        <f>ISNA(MATCH(CV73,CV$1:CV72,0))</f>
        <v>0</v>
      </c>
      <c r="CX73" t="e">
        <f t="shared" ca="1" si="479"/>
        <v>#N/A</v>
      </c>
      <c r="CY73" t="e">
        <f t="shared" ca="1" si="480"/>
        <v>#N/A</v>
      </c>
      <c r="CZ73" t="b">
        <f t="shared" ca="1" si="481"/>
        <v>0</v>
      </c>
      <c r="DA73" t="str">
        <f t="shared" ca="1" si="482"/>
        <v>ÿ</v>
      </c>
      <c r="DB73">
        <f t="shared" ca="1" si="483"/>
        <v>1048576</v>
      </c>
      <c r="DC73" t="e">
        <f t="shared" ca="1" si="484"/>
        <v>#N/A</v>
      </c>
      <c r="DD73" s="4" t="str">
        <f t="shared" ca="1" si="485"/>
        <v/>
      </c>
      <c r="DF73" s="6" t="str">
        <f>IF('Analyse Plan de Gamme'!$BL73=0,N_D,'Analyse Plan de Gamme'!$BL73)</f>
        <v xml:space="preserve"> ... </v>
      </c>
      <c r="DG73" t="b">
        <f>ISNA(MATCH(DF73,DF$1:DF72,0))</f>
        <v>0</v>
      </c>
      <c r="DH73" t="e">
        <f t="shared" ca="1" si="486"/>
        <v>#N/A</v>
      </c>
      <c r="DI73" t="e">
        <f t="shared" ca="1" si="487"/>
        <v>#N/A</v>
      </c>
      <c r="DJ73" t="b">
        <f t="shared" ca="1" si="488"/>
        <v>0</v>
      </c>
      <c r="DK73" t="str">
        <f t="shared" ca="1" si="489"/>
        <v>ÿ</v>
      </c>
      <c r="DL73">
        <f t="shared" ca="1" si="490"/>
        <v>1048576</v>
      </c>
      <c r="DM73" t="e">
        <f t="shared" ca="1" si="491"/>
        <v>#N/A</v>
      </c>
      <c r="DN73" s="4" t="str">
        <f t="shared" ca="1" si="492"/>
        <v/>
      </c>
      <c r="DP73" s="43">
        <f>'Analyse Plan de Gamme'!$BM73</f>
        <v>0</v>
      </c>
      <c r="DQ73" t="b">
        <f>ISNA(MATCH(DP73,DP$1:DP72,0))</f>
        <v>0</v>
      </c>
      <c r="DR73" t="e">
        <f t="shared" ca="1" si="493"/>
        <v>#N/A</v>
      </c>
      <c r="DS73" t="e">
        <f t="shared" ca="1" si="494"/>
        <v>#N/A</v>
      </c>
      <c r="DT73" t="b">
        <f t="shared" ca="1" si="495"/>
        <v>0</v>
      </c>
      <c r="DU73" t="str">
        <f t="shared" ca="1" si="496"/>
        <v>ÿ</v>
      </c>
      <c r="DV73">
        <f t="shared" ca="1" si="497"/>
        <v>1048576</v>
      </c>
      <c r="DW73" t="e">
        <f t="shared" ca="1" si="498"/>
        <v>#N/A</v>
      </c>
      <c r="DX73" s="4" t="str">
        <f t="shared" ca="1" si="499"/>
        <v/>
      </c>
      <c r="DZ73" s="6" t="str">
        <f>IF('Analyse Plan de Gamme'!$BO73=0,N_D,'Analyse Plan de Gamme'!$BO73)</f>
        <v xml:space="preserve"> ... </v>
      </c>
      <c r="EA73" t="b">
        <f>ISNA(MATCH(DZ73,DZ$1:DZ72,0))</f>
        <v>0</v>
      </c>
      <c r="EB73" t="e">
        <f t="shared" ca="1" si="500"/>
        <v>#N/A</v>
      </c>
      <c r="EC73" t="e">
        <f t="shared" ca="1" si="501"/>
        <v>#N/A</v>
      </c>
      <c r="ED73" t="b">
        <f t="shared" ca="1" si="502"/>
        <v>0</v>
      </c>
      <c r="EE73" t="str">
        <f t="shared" ca="1" si="503"/>
        <v>ÿ</v>
      </c>
      <c r="EF73">
        <f t="shared" ca="1" si="504"/>
        <v>1048576</v>
      </c>
      <c r="EG73" t="e">
        <f t="shared" ca="1" si="505"/>
        <v>#N/A</v>
      </c>
      <c r="EH73" s="4" t="str">
        <f t="shared" ca="1" si="506"/>
        <v/>
      </c>
      <c r="EJ73" s="6" t="str">
        <f>IF('Analyse Plan de Gamme'!$BP73=0,N_D,'Analyse Plan de Gamme'!$BP73)</f>
        <v xml:space="preserve"> ... </v>
      </c>
      <c r="EK73" t="b">
        <f>ISNA(MATCH(EJ73,EJ$1:EJ72,0))</f>
        <v>0</v>
      </c>
      <c r="EL73" t="e">
        <f t="shared" ca="1" si="507"/>
        <v>#N/A</v>
      </c>
      <c r="EM73" t="e">
        <f t="shared" ca="1" si="508"/>
        <v>#N/A</v>
      </c>
      <c r="EN73" t="b">
        <f t="shared" ca="1" si="509"/>
        <v>0</v>
      </c>
      <c r="EO73" t="str">
        <f t="shared" ca="1" si="510"/>
        <v>ÿ</v>
      </c>
      <c r="EP73">
        <f t="shared" ca="1" si="511"/>
        <v>1048576</v>
      </c>
      <c r="EQ73" t="e">
        <f t="shared" ca="1" si="512"/>
        <v>#N/A</v>
      </c>
      <c r="ER73" s="4" t="str">
        <f t="shared" ca="1" si="513"/>
        <v/>
      </c>
      <c r="ET73" s="6" t="str">
        <f>IF('Analyse Plan de Gamme'!$BQ73=0,N_D,'Analyse Plan de Gamme'!$BQ73)</f>
        <v xml:space="preserve"> ... </v>
      </c>
      <c r="EU73" t="b">
        <f>ISNA(MATCH(ET73,ET$1:ET72,0))</f>
        <v>0</v>
      </c>
      <c r="EV73" t="e">
        <f t="shared" ca="1" si="514"/>
        <v>#N/A</v>
      </c>
      <c r="EW73" t="e">
        <f t="shared" ca="1" si="515"/>
        <v>#N/A</v>
      </c>
      <c r="EX73" t="b">
        <f t="shared" ca="1" si="516"/>
        <v>0</v>
      </c>
      <c r="EY73" t="str">
        <f t="shared" ca="1" si="517"/>
        <v>ÿ</v>
      </c>
      <c r="EZ73">
        <f t="shared" ca="1" si="518"/>
        <v>1048576</v>
      </c>
      <c r="FA73" t="e">
        <f t="shared" ca="1" si="519"/>
        <v>#N/A</v>
      </c>
      <c r="FB73" s="4" t="str">
        <f t="shared" ca="1" si="520"/>
        <v/>
      </c>
      <c r="FD73" s="6" t="str">
        <f>IF('Analyse Plan de Gamme'!$BR73=0,N_D,'Analyse Plan de Gamme'!$BR73)</f>
        <v xml:space="preserve"> ... </v>
      </c>
      <c r="FE73" t="b">
        <f>ISNA(MATCH(FD73,FD$1:FD72,0))</f>
        <v>0</v>
      </c>
      <c r="FF73" t="e">
        <f t="shared" ca="1" si="521"/>
        <v>#N/A</v>
      </c>
      <c r="FG73" t="e">
        <f t="shared" ca="1" si="522"/>
        <v>#N/A</v>
      </c>
      <c r="FH73" t="b">
        <f t="shared" ca="1" si="523"/>
        <v>0</v>
      </c>
      <c r="FI73" t="str">
        <f t="shared" ca="1" si="524"/>
        <v>ÿ</v>
      </c>
      <c r="FJ73">
        <f t="shared" ca="1" si="525"/>
        <v>1048576</v>
      </c>
      <c r="FK73" t="e">
        <f t="shared" ca="1" si="526"/>
        <v>#N/A</v>
      </c>
      <c r="FL73" s="4" t="str">
        <f t="shared" ca="1" si="527"/>
        <v/>
      </c>
      <c r="FN73" s="6" t="str">
        <f>IF('Analyse Plan de Gamme'!$BT73=0,N_D,'Analyse Plan de Gamme'!$BT73)</f>
        <v xml:space="preserve"> ... </v>
      </c>
      <c r="FO73" t="b">
        <f>ISNA(MATCH(FN73,FN$1:FN72,0))</f>
        <v>0</v>
      </c>
      <c r="FP73" t="e">
        <f t="shared" ca="1" si="528"/>
        <v>#N/A</v>
      </c>
      <c r="FQ73" t="e">
        <f t="shared" ca="1" si="529"/>
        <v>#N/A</v>
      </c>
      <c r="FR73" t="b">
        <f t="shared" ca="1" si="530"/>
        <v>0</v>
      </c>
      <c r="FS73" t="str">
        <f t="shared" ca="1" si="531"/>
        <v>ÿ</v>
      </c>
      <c r="FT73">
        <f t="shared" ca="1" si="532"/>
        <v>1048576</v>
      </c>
      <c r="FU73" t="e">
        <f t="shared" ca="1" si="533"/>
        <v>#N/A</v>
      </c>
      <c r="FV73" s="4" t="str">
        <f t="shared" ca="1" si="534"/>
        <v/>
      </c>
      <c r="FX73" s="6" t="str">
        <f>IF('Analyse Plan de Gamme'!$BU73=0,N_D,'Analyse Plan de Gamme'!$BU73)</f>
        <v xml:space="preserve"> ... </v>
      </c>
      <c r="FY73" t="b">
        <f>ISNA(MATCH(FX73,FX$1:FX72,0))</f>
        <v>0</v>
      </c>
      <c r="FZ73" t="e">
        <f t="shared" ca="1" si="535"/>
        <v>#N/A</v>
      </c>
      <c r="GA73" t="e">
        <f t="shared" ca="1" si="536"/>
        <v>#N/A</v>
      </c>
      <c r="GB73" t="b">
        <f t="shared" ca="1" si="537"/>
        <v>0</v>
      </c>
      <c r="GC73" t="str">
        <f t="shared" ca="1" si="538"/>
        <v>ÿ</v>
      </c>
      <c r="GD73">
        <f t="shared" ca="1" si="539"/>
        <v>1048576</v>
      </c>
      <c r="GE73" t="e">
        <f t="shared" ca="1" si="540"/>
        <v>#N/A</v>
      </c>
      <c r="GF73" s="4" t="str">
        <f t="shared" ca="1" si="541"/>
        <v/>
      </c>
      <c r="GH73" s="6" t="str">
        <f>IF('Analyse Plan de Gamme'!$BW73=0,N_D,'Analyse Plan de Gamme'!$BW73)</f>
        <v xml:space="preserve"> ... </v>
      </c>
      <c r="GI73" t="b">
        <f>ISNA(MATCH(GH73,GH$1:GH72,0))</f>
        <v>0</v>
      </c>
      <c r="GJ73" t="e">
        <f t="shared" ca="1" si="542"/>
        <v>#N/A</v>
      </c>
      <c r="GK73" t="e">
        <f t="shared" ca="1" si="543"/>
        <v>#N/A</v>
      </c>
      <c r="GL73" t="b">
        <f t="shared" ca="1" si="544"/>
        <v>0</v>
      </c>
      <c r="GM73" t="str">
        <f t="shared" ca="1" si="545"/>
        <v>ÿ</v>
      </c>
      <c r="GN73">
        <f t="shared" ca="1" si="546"/>
        <v>1048576</v>
      </c>
      <c r="GO73" t="e">
        <f t="shared" ca="1" si="547"/>
        <v>#N/A</v>
      </c>
      <c r="GP73" s="4" t="str">
        <f t="shared" ca="1" si="548"/>
        <v/>
      </c>
      <c r="GR73" s="6" t="str">
        <f>IF('Analyse Plan de Gamme'!$BX73=0,N_D,'Analyse Plan de Gamme'!$BX73)</f>
        <v xml:space="preserve"> ... </v>
      </c>
      <c r="GS73" t="b">
        <f>ISNA(MATCH(GR73,GR$1:GR72,0))</f>
        <v>0</v>
      </c>
      <c r="GT73" t="e">
        <f t="shared" ca="1" si="549"/>
        <v>#N/A</v>
      </c>
      <c r="GU73" t="e">
        <f t="shared" ca="1" si="550"/>
        <v>#N/A</v>
      </c>
      <c r="GV73" t="b">
        <f t="shared" ca="1" si="551"/>
        <v>0</v>
      </c>
      <c r="GW73" t="str">
        <f t="shared" ca="1" si="552"/>
        <v>ÿ</v>
      </c>
      <c r="GX73">
        <f t="shared" ca="1" si="553"/>
        <v>1048576</v>
      </c>
      <c r="GY73" t="e">
        <f t="shared" ca="1" si="554"/>
        <v>#N/A</v>
      </c>
      <c r="GZ73" s="4" t="str">
        <f t="shared" ca="1" si="555"/>
        <v/>
      </c>
      <c r="HG73" s="44">
        <f>'Analyse Plan de Gamme'!$K73</f>
        <v>0</v>
      </c>
      <c r="HH73" s="44">
        <f>'Analyse Plan de Gamme'!$L73</f>
        <v>0</v>
      </c>
      <c r="HI73" s="50">
        <f t="shared" si="395"/>
        <v>3.1499999999999968</v>
      </c>
      <c r="HK73" t="b">
        <f>ABS('Analyse Plan de Gamme'!$C73)&gt;1</f>
        <v>0</v>
      </c>
      <c r="HL73" s="43">
        <f t="shared" ca="1" si="192"/>
        <v>7.3000000000000001E-3</v>
      </c>
      <c r="HM73" t="b">
        <f ca="1">AND(ISNA(MATCH(HL73,HL$1:HL72,0)),HL73&gt;1,$HK73)</f>
        <v>0</v>
      </c>
      <c r="HN73" t="e">
        <f t="shared" ca="1" si="556"/>
        <v>#N/A</v>
      </c>
      <c r="HO73" t="e">
        <f t="shared" ca="1" si="557"/>
        <v>#N/A</v>
      </c>
      <c r="HP73" t="b">
        <f t="shared" ca="1" si="558"/>
        <v>0</v>
      </c>
      <c r="HQ73" t="str">
        <f t="shared" ca="1" si="559"/>
        <v>ÿ</v>
      </c>
      <c r="HR73">
        <f t="shared" ca="1" si="560"/>
        <v>1048576</v>
      </c>
      <c r="HS73" t="e">
        <f t="shared" ca="1" si="561"/>
        <v>#N/A</v>
      </c>
      <c r="HT73" s="4" t="str">
        <f t="shared" ca="1" si="562"/>
        <v/>
      </c>
      <c r="HU73">
        <f ca="1">SUM($HT$10:$HT73)</f>
        <v>3926000.0154999997</v>
      </c>
      <c r="HV73" s="45">
        <f t="shared" ca="1" si="196"/>
        <v>1</v>
      </c>
      <c r="HW73" t="b">
        <f t="shared" ca="1" si="396"/>
        <v>0</v>
      </c>
      <c r="HX73" t="b">
        <f t="shared" ca="1" si="197"/>
        <v>0</v>
      </c>
      <c r="ID73" s="60" t="b">
        <f>IF($HK73,'Analyse Plan de Gamme'!$K73)</f>
        <v>0</v>
      </c>
      <c r="IE73" t="b">
        <f>IF($HK73,'Analyse Plan de Gamme'!$L73)</f>
        <v>0</v>
      </c>
      <c r="IF73" s="52" t="b">
        <f t="shared" si="563"/>
        <v>0</v>
      </c>
      <c r="IG73" t="b">
        <f>ISNA(MATCH(IF73,IF$1:IF72,0))</f>
        <v>0</v>
      </c>
      <c r="IH73" t="e">
        <f t="shared" ca="1" si="564"/>
        <v>#N/A</v>
      </c>
      <c r="II73" t="e">
        <f t="shared" ca="1" si="565"/>
        <v>#N/A</v>
      </c>
      <c r="IJ73" t="b">
        <f t="shared" ca="1" si="566"/>
        <v>0</v>
      </c>
      <c r="IK73" t="str">
        <f t="shared" ca="1" si="567"/>
        <v>ÿ</v>
      </c>
      <c r="IL73">
        <f t="shared" ca="1" si="568"/>
        <v>0</v>
      </c>
      <c r="IM73">
        <f t="shared" ca="1" si="569"/>
        <v>0</v>
      </c>
      <c r="IN73" s="54">
        <f t="shared" ca="1" si="570"/>
        <v>7.3000000000000001E-3</v>
      </c>
      <c r="IO73">
        <f t="shared" ca="1" si="571"/>
        <v>1048576</v>
      </c>
      <c r="IP73" t="e">
        <f t="shared" ca="1" si="572"/>
        <v>#N/A</v>
      </c>
      <c r="IQ73" t="str">
        <f t="shared" ca="1" si="573"/>
        <v/>
      </c>
      <c r="IR73" t="str">
        <f t="shared" ca="1" si="574"/>
        <v/>
      </c>
      <c r="IZ73" s="52" t="b">
        <f t="shared" si="575"/>
        <v>0</v>
      </c>
      <c r="JA73" t="b">
        <f>ISNA(MATCH(IZ73,IZ$1:IZ72,0))</f>
        <v>0</v>
      </c>
      <c r="JB73" t="e">
        <f t="shared" ca="1" si="576"/>
        <v>#N/A</v>
      </c>
      <c r="JC73" t="e">
        <f t="shared" ca="1" si="577"/>
        <v>#N/A</v>
      </c>
      <c r="JD73" t="b">
        <f t="shared" ca="1" si="578"/>
        <v>0</v>
      </c>
      <c r="JE73" t="str">
        <f t="shared" ca="1" si="579"/>
        <v>ÿ</v>
      </c>
      <c r="JF73">
        <f t="shared" ca="1" si="580"/>
        <v>0</v>
      </c>
      <c r="JG73">
        <f t="shared" ca="1" si="581"/>
        <v>0</v>
      </c>
      <c r="JH73" s="54">
        <f t="shared" ca="1" si="582"/>
        <v>7.3000000000000001E-3</v>
      </c>
      <c r="JI73">
        <f t="shared" ca="1" si="583"/>
        <v>1048576</v>
      </c>
      <c r="JJ73" t="e">
        <f t="shared" ca="1" si="584"/>
        <v>#N/A</v>
      </c>
      <c r="JK73" t="str">
        <f t="shared" ca="1" si="585"/>
        <v/>
      </c>
      <c r="JL73" t="str">
        <f t="shared" ca="1" si="586"/>
        <v/>
      </c>
      <c r="JT73" s="52" t="b">
        <f t="shared" si="587"/>
        <v>0</v>
      </c>
      <c r="JU73" t="b">
        <f>ISNA(MATCH(JT73,JT$1:JT72,0))</f>
        <v>0</v>
      </c>
      <c r="JV73" t="e">
        <f t="shared" ca="1" si="588"/>
        <v>#N/A</v>
      </c>
      <c r="JW73" t="e">
        <f t="shared" ca="1" si="589"/>
        <v>#N/A</v>
      </c>
      <c r="JX73" t="b">
        <f t="shared" ca="1" si="590"/>
        <v>0</v>
      </c>
      <c r="JY73" t="str">
        <f t="shared" ca="1" si="591"/>
        <v>ÿ</v>
      </c>
      <c r="JZ73">
        <f t="shared" ca="1" si="592"/>
        <v>0</v>
      </c>
      <c r="KA73">
        <f t="shared" ca="1" si="593"/>
        <v>0</v>
      </c>
      <c r="KB73" s="54">
        <f t="shared" ca="1" si="594"/>
        <v>7.3000000000000001E-3</v>
      </c>
      <c r="KC73">
        <f t="shared" ca="1" si="595"/>
        <v>1048576</v>
      </c>
      <c r="KD73" t="e">
        <f t="shared" ca="1" si="596"/>
        <v>#N/A</v>
      </c>
      <c r="KE73" t="str">
        <f t="shared" ca="1" si="597"/>
        <v/>
      </c>
      <c r="KF73" t="str">
        <f t="shared" ca="1" si="598"/>
        <v/>
      </c>
      <c r="KN73" s="52" t="b">
        <f t="shared" si="599"/>
        <v>0</v>
      </c>
      <c r="KO73" t="b">
        <f>ISNA(MATCH(KN73,KN$1:KN72,0))</f>
        <v>0</v>
      </c>
      <c r="KP73" t="e">
        <f t="shared" ca="1" si="600"/>
        <v>#N/A</v>
      </c>
      <c r="KQ73" t="e">
        <f t="shared" ca="1" si="601"/>
        <v>#N/A</v>
      </c>
      <c r="KR73" t="b">
        <f t="shared" ca="1" si="602"/>
        <v>0</v>
      </c>
      <c r="KS73" t="str">
        <f t="shared" ca="1" si="603"/>
        <v>ÿ</v>
      </c>
      <c r="KT73">
        <f t="shared" ca="1" si="604"/>
        <v>0</v>
      </c>
      <c r="KU73">
        <f t="shared" ca="1" si="605"/>
        <v>0</v>
      </c>
      <c r="KV73" s="54">
        <f t="shared" ca="1" si="606"/>
        <v>7.3000000000000001E-3</v>
      </c>
      <c r="KW73">
        <f t="shared" ca="1" si="607"/>
        <v>1048576</v>
      </c>
      <c r="KX73" t="e">
        <f t="shared" ca="1" si="608"/>
        <v>#N/A</v>
      </c>
      <c r="KY73" t="str">
        <f t="shared" ca="1" si="609"/>
        <v/>
      </c>
      <c r="KZ73" t="str">
        <f t="shared" ca="1" si="610"/>
        <v/>
      </c>
      <c r="LH73" s="52" t="b">
        <f t="shared" si="219"/>
        <v>0</v>
      </c>
      <c r="LI73" t="b">
        <f>ISNA(MATCH(LH73,LH$1:LH72,0))</f>
        <v>0</v>
      </c>
      <c r="LJ73" t="e">
        <f t="shared" ca="1" si="220"/>
        <v>#N/A</v>
      </c>
      <c r="LK73" t="e">
        <f t="shared" ca="1" si="221"/>
        <v>#N/A</v>
      </c>
      <c r="LL73" t="b">
        <f t="shared" ca="1" si="222"/>
        <v>0</v>
      </c>
      <c r="LM73" t="str">
        <f t="shared" ca="1" si="223"/>
        <v>ÿ</v>
      </c>
      <c r="LN73">
        <f t="shared" ca="1" si="224"/>
        <v>0</v>
      </c>
      <c r="LO73">
        <f t="shared" ca="1" si="225"/>
        <v>0</v>
      </c>
      <c r="LP73" s="54">
        <f t="shared" ca="1" si="226"/>
        <v>7.3000000000000001E-3</v>
      </c>
      <c r="LQ73">
        <f t="shared" ca="1" si="227"/>
        <v>1048576</v>
      </c>
      <c r="LR73" t="e">
        <f t="shared" ca="1" si="228"/>
        <v>#N/A</v>
      </c>
      <c r="LS73" t="str">
        <f t="shared" ca="1" si="611"/>
        <v/>
      </c>
      <c r="LT73" t="str">
        <f t="shared" ca="1" si="230"/>
        <v/>
      </c>
      <c r="MB73" s="52" t="b">
        <f t="shared" si="627"/>
        <v>0</v>
      </c>
      <c r="MC73" t="b">
        <f>ISNA(MATCH(MB73,MB$1:MB72,0))</f>
        <v>0</v>
      </c>
      <c r="MD73" t="e">
        <f t="shared" ca="1" si="231"/>
        <v>#N/A</v>
      </c>
      <c r="ME73" t="e">
        <f t="shared" ca="1" si="232"/>
        <v>#N/A</v>
      </c>
      <c r="MF73" t="b">
        <f t="shared" ca="1" si="233"/>
        <v>0</v>
      </c>
      <c r="MG73" t="str">
        <f t="shared" ca="1" si="234"/>
        <v>ÿ</v>
      </c>
      <c r="MH73">
        <f t="shared" ca="1" si="235"/>
        <v>0</v>
      </c>
      <c r="MI73">
        <f t="shared" ca="1" si="236"/>
        <v>0</v>
      </c>
      <c r="MJ73" s="54">
        <f t="shared" ca="1" si="237"/>
        <v>7.3000000000000001E-3</v>
      </c>
      <c r="MK73">
        <f t="shared" ca="1" si="238"/>
        <v>1048576</v>
      </c>
      <c r="ML73" t="e">
        <f t="shared" ca="1" si="239"/>
        <v>#N/A</v>
      </c>
      <c r="MM73" t="str">
        <f t="shared" ca="1" si="612"/>
        <v/>
      </c>
      <c r="MN73" t="str">
        <f t="shared" ca="1" si="241"/>
        <v/>
      </c>
      <c r="MV73" s="52" t="b">
        <f t="shared" si="628"/>
        <v>0</v>
      </c>
      <c r="MW73" t="b">
        <f>ISNA(MATCH(MV73,MV$1:MV72,0))</f>
        <v>0</v>
      </c>
      <c r="MX73" t="e">
        <f t="shared" ca="1" si="242"/>
        <v>#N/A</v>
      </c>
      <c r="MY73" t="e">
        <f t="shared" ca="1" si="243"/>
        <v>#N/A</v>
      </c>
      <c r="MZ73" t="b">
        <f t="shared" ca="1" si="244"/>
        <v>0</v>
      </c>
      <c r="NA73" t="str">
        <f t="shared" ca="1" si="245"/>
        <v>ÿ</v>
      </c>
      <c r="NB73">
        <f t="shared" ca="1" si="246"/>
        <v>0</v>
      </c>
      <c r="NC73">
        <f t="shared" ca="1" si="247"/>
        <v>0</v>
      </c>
      <c r="ND73" s="54">
        <f t="shared" ca="1" si="248"/>
        <v>7.3000000000000001E-3</v>
      </c>
      <c r="NE73">
        <f t="shared" ca="1" si="249"/>
        <v>1048576</v>
      </c>
      <c r="NF73" t="e">
        <f t="shared" ca="1" si="250"/>
        <v>#N/A</v>
      </c>
      <c r="NG73" t="str">
        <f t="shared" ca="1" si="613"/>
        <v/>
      </c>
      <c r="NH73" t="str">
        <f t="shared" ca="1" si="252"/>
        <v/>
      </c>
      <c r="NP73" s="52" t="b">
        <f t="shared" si="629"/>
        <v>0</v>
      </c>
      <c r="NQ73" t="b">
        <f>ISNA(MATCH(NP73,NP$1:NP72,0))</f>
        <v>0</v>
      </c>
      <c r="NR73" t="e">
        <f t="shared" ca="1" si="253"/>
        <v>#N/A</v>
      </c>
      <c r="NS73" t="e">
        <f t="shared" ca="1" si="254"/>
        <v>#N/A</v>
      </c>
      <c r="NT73" t="b">
        <f t="shared" ca="1" si="255"/>
        <v>0</v>
      </c>
      <c r="NU73" t="str">
        <f t="shared" ca="1" si="256"/>
        <v>ÿ</v>
      </c>
      <c r="NV73">
        <f t="shared" ca="1" si="257"/>
        <v>0</v>
      </c>
      <c r="NW73">
        <f t="shared" ca="1" si="258"/>
        <v>0</v>
      </c>
      <c r="NX73" s="54">
        <f t="shared" ca="1" si="259"/>
        <v>7.3000000000000001E-3</v>
      </c>
      <c r="NY73">
        <f t="shared" ca="1" si="260"/>
        <v>1048576</v>
      </c>
      <c r="NZ73" t="e">
        <f t="shared" ca="1" si="261"/>
        <v>#N/A</v>
      </c>
      <c r="OA73" t="str">
        <f t="shared" ca="1" si="614"/>
        <v/>
      </c>
      <c r="OB73" t="str">
        <f t="shared" ca="1" si="263"/>
        <v/>
      </c>
      <c r="OJ73" s="52" t="b">
        <f t="shared" si="630"/>
        <v>0</v>
      </c>
      <c r="OK73" t="b">
        <f>ISNA(MATCH(OJ73,OJ$1:OJ72,0))</f>
        <v>0</v>
      </c>
      <c r="OL73" t="e">
        <f t="shared" ca="1" si="264"/>
        <v>#N/A</v>
      </c>
      <c r="OM73" t="e">
        <f t="shared" ca="1" si="265"/>
        <v>#N/A</v>
      </c>
      <c r="ON73" t="b">
        <f t="shared" ca="1" si="266"/>
        <v>0</v>
      </c>
      <c r="OO73" t="str">
        <f t="shared" ca="1" si="267"/>
        <v>ÿ</v>
      </c>
      <c r="OP73">
        <f t="shared" ca="1" si="268"/>
        <v>0</v>
      </c>
      <c r="OQ73">
        <f t="shared" ca="1" si="269"/>
        <v>0</v>
      </c>
      <c r="OR73" s="54">
        <f t="shared" ca="1" si="270"/>
        <v>7.3000000000000001E-3</v>
      </c>
      <c r="OS73">
        <f t="shared" ca="1" si="271"/>
        <v>1048576</v>
      </c>
      <c r="OT73" t="e">
        <f t="shared" ca="1" si="272"/>
        <v>#N/A</v>
      </c>
      <c r="OU73" t="str">
        <f t="shared" ca="1" si="615"/>
        <v/>
      </c>
      <c r="OV73" t="str">
        <f t="shared" ca="1" si="274"/>
        <v/>
      </c>
      <c r="PD73" s="52" t="b">
        <f t="shared" si="631"/>
        <v>0</v>
      </c>
      <c r="PE73" t="b">
        <f>ISNA(MATCH(PD73,PD$1:PD72,0))</f>
        <v>0</v>
      </c>
      <c r="PF73" t="e">
        <f t="shared" ca="1" si="275"/>
        <v>#N/A</v>
      </c>
      <c r="PG73" t="e">
        <f t="shared" ca="1" si="276"/>
        <v>#N/A</v>
      </c>
      <c r="PH73" t="b">
        <f t="shared" ca="1" si="277"/>
        <v>0</v>
      </c>
      <c r="PI73" t="str">
        <f t="shared" ca="1" si="278"/>
        <v>ÿ</v>
      </c>
      <c r="PJ73">
        <f t="shared" ca="1" si="279"/>
        <v>0</v>
      </c>
      <c r="PK73">
        <f t="shared" ca="1" si="280"/>
        <v>0</v>
      </c>
      <c r="PL73" s="54">
        <f t="shared" ca="1" si="281"/>
        <v>7.3000000000000001E-3</v>
      </c>
      <c r="PM73">
        <f t="shared" ca="1" si="282"/>
        <v>1048576</v>
      </c>
      <c r="PN73" t="e">
        <f t="shared" ca="1" si="283"/>
        <v>#N/A</v>
      </c>
      <c r="PO73" t="str">
        <f t="shared" ca="1" si="616"/>
        <v/>
      </c>
      <c r="PP73" t="str">
        <f t="shared" ca="1" si="285"/>
        <v/>
      </c>
      <c r="PX73" s="52" t="b">
        <f t="shared" si="632"/>
        <v>0</v>
      </c>
      <c r="PY73" t="b">
        <f>ISNA(MATCH(PX73,PX$1:PX72,0))</f>
        <v>0</v>
      </c>
      <c r="PZ73" t="e">
        <f t="shared" ca="1" si="286"/>
        <v>#N/A</v>
      </c>
      <c r="QA73" t="e">
        <f t="shared" ca="1" si="287"/>
        <v>#N/A</v>
      </c>
      <c r="QB73" t="b">
        <f t="shared" ca="1" si="288"/>
        <v>0</v>
      </c>
      <c r="QC73" t="str">
        <f t="shared" ca="1" si="289"/>
        <v>ÿ</v>
      </c>
      <c r="QD73">
        <f t="shared" ca="1" si="290"/>
        <v>0</v>
      </c>
      <c r="QE73">
        <f t="shared" ca="1" si="291"/>
        <v>0</v>
      </c>
      <c r="QF73" s="54">
        <f t="shared" ca="1" si="292"/>
        <v>7.3000000000000001E-3</v>
      </c>
      <c r="QG73">
        <f t="shared" ca="1" si="293"/>
        <v>1048576</v>
      </c>
      <c r="QH73" t="e">
        <f t="shared" ca="1" si="294"/>
        <v>#N/A</v>
      </c>
      <c r="QI73" t="str">
        <f t="shared" ca="1" si="617"/>
        <v/>
      </c>
      <c r="QJ73" t="str">
        <f t="shared" ca="1" si="296"/>
        <v/>
      </c>
      <c r="QR73" s="52" t="b">
        <f t="shared" si="633"/>
        <v>0</v>
      </c>
      <c r="QS73" t="b">
        <f>ISNA(MATCH(QR73,QR$1:QR72,0))</f>
        <v>0</v>
      </c>
      <c r="QT73" t="e">
        <f t="shared" ca="1" si="297"/>
        <v>#N/A</v>
      </c>
      <c r="QU73" t="e">
        <f t="shared" ca="1" si="298"/>
        <v>#N/A</v>
      </c>
      <c r="QV73" t="b">
        <f t="shared" ca="1" si="299"/>
        <v>0</v>
      </c>
      <c r="QW73" t="str">
        <f t="shared" ca="1" si="300"/>
        <v>ÿ</v>
      </c>
      <c r="QX73">
        <f t="shared" ca="1" si="301"/>
        <v>0</v>
      </c>
      <c r="QY73">
        <f t="shared" ca="1" si="302"/>
        <v>0</v>
      </c>
      <c r="QZ73" s="54">
        <f t="shared" ca="1" si="303"/>
        <v>7.3000000000000001E-3</v>
      </c>
      <c r="RA73">
        <f t="shared" ca="1" si="304"/>
        <v>1048576</v>
      </c>
      <c r="RB73" t="e">
        <f t="shared" ca="1" si="305"/>
        <v>#N/A</v>
      </c>
      <c r="RC73" t="str">
        <f t="shared" ca="1" si="618"/>
        <v/>
      </c>
      <c r="RD73" t="str">
        <f t="shared" ca="1" si="307"/>
        <v/>
      </c>
      <c r="RL73" s="52" t="b">
        <f t="shared" si="634"/>
        <v>0</v>
      </c>
      <c r="RM73" t="b">
        <f>ISNA(MATCH(RL73,RL$1:RL72,0))</f>
        <v>0</v>
      </c>
      <c r="RN73" t="e">
        <f t="shared" ca="1" si="308"/>
        <v>#N/A</v>
      </c>
      <c r="RO73" t="e">
        <f t="shared" ca="1" si="309"/>
        <v>#N/A</v>
      </c>
      <c r="RP73" t="b">
        <f t="shared" ca="1" si="310"/>
        <v>0</v>
      </c>
      <c r="RQ73" t="str">
        <f t="shared" ca="1" si="311"/>
        <v>ÿ</v>
      </c>
      <c r="RR73">
        <f t="shared" ca="1" si="312"/>
        <v>0</v>
      </c>
      <c r="RS73">
        <f t="shared" ca="1" si="313"/>
        <v>0</v>
      </c>
      <c r="RT73" s="54">
        <f t="shared" ca="1" si="314"/>
        <v>7.3000000000000001E-3</v>
      </c>
      <c r="RU73">
        <f t="shared" ca="1" si="315"/>
        <v>1048576</v>
      </c>
      <c r="RV73" t="e">
        <f t="shared" ca="1" si="316"/>
        <v>#N/A</v>
      </c>
      <c r="RW73" t="str">
        <f t="shared" ca="1" si="619"/>
        <v/>
      </c>
      <c r="RX73" t="str">
        <f t="shared" ca="1" si="318"/>
        <v/>
      </c>
      <c r="SF73" s="52" t="b">
        <f t="shared" si="635"/>
        <v>0</v>
      </c>
      <c r="SG73" t="b">
        <f>ISNA(MATCH(SF73,SF$1:SF72,0))</f>
        <v>0</v>
      </c>
      <c r="SH73" t="e">
        <f t="shared" ca="1" si="319"/>
        <v>#N/A</v>
      </c>
      <c r="SI73" t="e">
        <f t="shared" ca="1" si="320"/>
        <v>#N/A</v>
      </c>
      <c r="SJ73" t="b">
        <f t="shared" ca="1" si="321"/>
        <v>0</v>
      </c>
      <c r="SK73" t="str">
        <f t="shared" ca="1" si="322"/>
        <v>ÿ</v>
      </c>
      <c r="SL73">
        <f t="shared" ca="1" si="323"/>
        <v>0</v>
      </c>
      <c r="SM73">
        <f t="shared" ca="1" si="324"/>
        <v>0</v>
      </c>
      <c r="SN73" s="54">
        <f t="shared" ca="1" si="325"/>
        <v>7.3000000000000001E-3</v>
      </c>
      <c r="SO73">
        <f t="shared" ca="1" si="326"/>
        <v>1048576</v>
      </c>
      <c r="SP73" t="e">
        <f t="shared" ca="1" si="327"/>
        <v>#N/A</v>
      </c>
      <c r="SQ73" t="str">
        <f t="shared" ca="1" si="620"/>
        <v/>
      </c>
      <c r="SR73" t="str">
        <f t="shared" ca="1" si="329"/>
        <v/>
      </c>
      <c r="SZ73" s="52" t="b">
        <f t="shared" si="636"/>
        <v>0</v>
      </c>
      <c r="TA73" t="b">
        <f>ISNA(MATCH(SZ73,SZ$1:SZ72,0))</f>
        <v>0</v>
      </c>
      <c r="TB73" t="e">
        <f t="shared" ca="1" si="330"/>
        <v>#N/A</v>
      </c>
      <c r="TC73" t="e">
        <f t="shared" ca="1" si="331"/>
        <v>#N/A</v>
      </c>
      <c r="TD73" t="b">
        <f t="shared" ca="1" si="332"/>
        <v>0</v>
      </c>
      <c r="TE73" t="str">
        <f t="shared" ca="1" si="333"/>
        <v>ÿ</v>
      </c>
      <c r="TF73">
        <f t="shared" ca="1" si="334"/>
        <v>0</v>
      </c>
      <c r="TG73">
        <f t="shared" ca="1" si="335"/>
        <v>0</v>
      </c>
      <c r="TH73" s="54">
        <f t="shared" ca="1" si="336"/>
        <v>7.3000000000000001E-3</v>
      </c>
      <c r="TI73">
        <f t="shared" ca="1" si="337"/>
        <v>1048576</v>
      </c>
      <c r="TJ73" t="e">
        <f t="shared" ca="1" si="338"/>
        <v>#N/A</v>
      </c>
      <c r="TK73" t="str">
        <f t="shared" ca="1" si="621"/>
        <v/>
      </c>
      <c r="TL73" t="str">
        <f t="shared" ca="1" si="340"/>
        <v/>
      </c>
      <c r="TT73" s="52" t="b">
        <f t="shared" si="637"/>
        <v>0</v>
      </c>
      <c r="TU73" t="b">
        <f>ISNA(MATCH(TT73,TT$1:TT72,0))</f>
        <v>0</v>
      </c>
      <c r="TV73" t="e">
        <f t="shared" ca="1" si="341"/>
        <v>#N/A</v>
      </c>
      <c r="TW73" t="e">
        <f t="shared" ca="1" si="342"/>
        <v>#N/A</v>
      </c>
      <c r="TX73" t="b">
        <f t="shared" ca="1" si="343"/>
        <v>0</v>
      </c>
      <c r="TY73" t="str">
        <f t="shared" ca="1" si="344"/>
        <v>ÿ</v>
      </c>
      <c r="TZ73">
        <f t="shared" ca="1" si="345"/>
        <v>0</v>
      </c>
      <c r="UA73">
        <f t="shared" ca="1" si="346"/>
        <v>0</v>
      </c>
      <c r="UB73" s="54">
        <f t="shared" ca="1" si="347"/>
        <v>7.3000000000000001E-3</v>
      </c>
      <c r="UC73">
        <f t="shared" ca="1" si="348"/>
        <v>1048576</v>
      </c>
      <c r="UD73" t="e">
        <f t="shared" ca="1" si="349"/>
        <v>#N/A</v>
      </c>
      <c r="UE73" t="str">
        <f t="shared" ca="1" si="622"/>
        <v/>
      </c>
      <c r="UF73" t="str">
        <f t="shared" ca="1" si="351"/>
        <v/>
      </c>
      <c r="UN73" s="52" t="b">
        <f t="shared" si="638"/>
        <v>0</v>
      </c>
      <c r="UO73" t="b">
        <f>ISNA(MATCH(UN73,UN$1:UN72,0))</f>
        <v>0</v>
      </c>
      <c r="UP73" t="e">
        <f t="shared" ca="1" si="352"/>
        <v>#N/A</v>
      </c>
      <c r="UQ73" t="e">
        <f t="shared" ca="1" si="353"/>
        <v>#N/A</v>
      </c>
      <c r="UR73" t="b">
        <f t="shared" ca="1" si="354"/>
        <v>0</v>
      </c>
      <c r="US73" t="str">
        <f t="shared" ca="1" si="355"/>
        <v>ÿ</v>
      </c>
      <c r="UT73">
        <f t="shared" ca="1" si="356"/>
        <v>0</v>
      </c>
      <c r="UU73">
        <f t="shared" ca="1" si="357"/>
        <v>0</v>
      </c>
      <c r="UV73" s="54">
        <f t="shared" ca="1" si="358"/>
        <v>7.3000000000000001E-3</v>
      </c>
      <c r="UW73">
        <f t="shared" ca="1" si="359"/>
        <v>1048576</v>
      </c>
      <c r="UX73" t="e">
        <f t="shared" ca="1" si="360"/>
        <v>#N/A</v>
      </c>
      <c r="UY73" t="str">
        <f t="shared" ca="1" si="623"/>
        <v/>
      </c>
      <c r="UZ73" t="str">
        <f t="shared" ca="1" si="362"/>
        <v/>
      </c>
      <c r="VH73" s="52" t="b">
        <f t="shared" si="639"/>
        <v>0</v>
      </c>
      <c r="VI73" t="b">
        <f>ISNA(MATCH(VH73,VH$1:VH72,0))</f>
        <v>0</v>
      </c>
      <c r="VJ73" t="e">
        <f t="shared" ca="1" si="363"/>
        <v>#N/A</v>
      </c>
      <c r="VK73" t="e">
        <f t="shared" ca="1" si="364"/>
        <v>#N/A</v>
      </c>
      <c r="VL73" t="b">
        <f t="shared" ca="1" si="365"/>
        <v>0</v>
      </c>
      <c r="VM73" t="str">
        <f t="shared" ca="1" si="366"/>
        <v>ÿ</v>
      </c>
      <c r="VN73">
        <f t="shared" ca="1" si="367"/>
        <v>0</v>
      </c>
      <c r="VO73">
        <f t="shared" ca="1" si="368"/>
        <v>0</v>
      </c>
      <c r="VP73" s="54">
        <f t="shared" ca="1" si="369"/>
        <v>7.3000000000000001E-3</v>
      </c>
      <c r="VQ73">
        <f t="shared" ca="1" si="370"/>
        <v>1048576</v>
      </c>
      <c r="VR73" t="e">
        <f t="shared" ca="1" si="371"/>
        <v>#N/A</v>
      </c>
      <c r="VS73" t="str">
        <f t="shared" ca="1" si="624"/>
        <v/>
      </c>
      <c r="VT73" t="str">
        <f t="shared" ca="1" si="373"/>
        <v/>
      </c>
      <c r="WB73" s="52" t="b">
        <f t="shared" si="640"/>
        <v>0</v>
      </c>
      <c r="WC73" t="b">
        <f>ISNA(MATCH(WB73,WB$1:WB72,0))</f>
        <v>0</v>
      </c>
      <c r="WD73" t="e">
        <f t="shared" ca="1" si="374"/>
        <v>#N/A</v>
      </c>
      <c r="WE73" t="e">
        <f t="shared" ca="1" si="375"/>
        <v>#N/A</v>
      </c>
      <c r="WF73" t="b">
        <f t="shared" ca="1" si="376"/>
        <v>0</v>
      </c>
      <c r="WG73" t="str">
        <f t="shared" ca="1" si="377"/>
        <v>ÿ</v>
      </c>
      <c r="WH73">
        <f t="shared" ca="1" si="378"/>
        <v>0</v>
      </c>
      <c r="WI73">
        <f t="shared" ca="1" si="379"/>
        <v>0</v>
      </c>
      <c r="WJ73" s="54">
        <f t="shared" ca="1" si="380"/>
        <v>7.3000000000000001E-3</v>
      </c>
      <c r="WK73">
        <f t="shared" ca="1" si="381"/>
        <v>1048576</v>
      </c>
      <c r="WL73" t="e">
        <f t="shared" ca="1" si="382"/>
        <v>#N/A</v>
      </c>
      <c r="WM73" t="str">
        <f t="shared" ca="1" si="625"/>
        <v/>
      </c>
      <c r="WN73" t="str">
        <f t="shared" ca="1" si="384"/>
        <v/>
      </c>
      <c r="WV73" s="52" t="b">
        <f t="shared" si="641"/>
        <v>0</v>
      </c>
      <c r="WW73" t="b">
        <f>ISNA(MATCH(WV73,WV$1:WV72,0))</f>
        <v>0</v>
      </c>
      <c r="WX73" t="e">
        <f t="shared" ca="1" si="385"/>
        <v>#N/A</v>
      </c>
      <c r="WY73" t="e">
        <f t="shared" ca="1" si="386"/>
        <v>#N/A</v>
      </c>
      <c r="WZ73" t="b">
        <f t="shared" ca="1" si="387"/>
        <v>0</v>
      </c>
      <c r="XA73" t="str">
        <f t="shared" ca="1" si="388"/>
        <v>ÿ</v>
      </c>
      <c r="XB73">
        <f t="shared" ca="1" si="389"/>
        <v>0</v>
      </c>
      <c r="XC73">
        <f t="shared" ca="1" si="390"/>
        <v>0</v>
      </c>
      <c r="XD73" s="54">
        <f t="shared" ca="1" si="391"/>
        <v>7.3000000000000001E-3</v>
      </c>
      <c r="XE73">
        <f t="shared" ca="1" si="392"/>
        <v>1048576</v>
      </c>
      <c r="XF73" t="e">
        <f t="shared" ca="1" si="393"/>
        <v>#N/A</v>
      </c>
      <c r="XG73" t="str">
        <f t="shared" ca="1" si="626"/>
        <v/>
      </c>
      <c r="XH73" t="str">
        <f t="shared" ca="1" si="169"/>
        <v/>
      </c>
    </row>
    <row r="74" spans="1:632" x14ac:dyDescent="0.3">
      <c r="A74">
        <f t="shared" ca="1" si="170"/>
        <v>64</v>
      </c>
      <c r="J74" s="6" t="str">
        <f>IF('Analyse Plan de Gamme'!$N74=0,N_D,'Analyse Plan de Gamme'!$N74)</f>
        <v xml:space="preserve"> ... </v>
      </c>
      <c r="K74" t="b">
        <f>ISNA(MATCH(J74,J$1:J73,0))</f>
        <v>0</v>
      </c>
      <c r="L74" t="e">
        <f t="shared" ca="1" si="416"/>
        <v>#N/A</v>
      </c>
      <c r="M74" t="e">
        <f t="shared" ca="1" si="417"/>
        <v>#N/A</v>
      </c>
      <c r="N74" t="b">
        <f t="shared" ca="1" si="418"/>
        <v>0</v>
      </c>
      <c r="O74" t="str">
        <f t="shared" ca="1" si="419"/>
        <v>ÿ</v>
      </c>
      <c r="P74">
        <f t="shared" ca="1" si="420"/>
        <v>1048576</v>
      </c>
      <c r="Q74" t="e">
        <f t="shared" ca="1" si="421"/>
        <v>#N/A</v>
      </c>
      <c r="R74" s="4" t="str">
        <f t="shared" ca="1" si="422"/>
        <v/>
      </c>
      <c r="T74" s="6" t="str">
        <f>IF('Analyse Plan de Gamme'!$P74=0,N_D,'Analyse Plan de Gamme'!$P74)</f>
        <v xml:space="preserve"> ... </v>
      </c>
      <c r="U74" t="b">
        <f>ISNA(MATCH(T74,T$1:T73,0))</f>
        <v>0</v>
      </c>
      <c r="V74" t="e">
        <f t="shared" ca="1" si="423"/>
        <v>#N/A</v>
      </c>
      <c r="W74" t="e">
        <f t="shared" ca="1" si="424"/>
        <v>#N/A</v>
      </c>
      <c r="X74" t="b">
        <f t="shared" ca="1" si="425"/>
        <v>0</v>
      </c>
      <c r="Y74" t="str">
        <f t="shared" ca="1" si="426"/>
        <v>ÿ</v>
      </c>
      <c r="Z74">
        <f t="shared" ca="1" si="427"/>
        <v>1048576</v>
      </c>
      <c r="AA74" t="e">
        <f t="shared" ca="1" si="428"/>
        <v>#N/A</v>
      </c>
      <c r="AB74" s="4" t="str">
        <f t="shared" ca="1" si="429"/>
        <v/>
      </c>
      <c r="AD74" s="6" t="str">
        <f>IF('Analyse Plan de Gamme'!$W74=0,N_D,'Analyse Plan de Gamme'!$W74)</f>
        <v xml:space="preserve"> ... </v>
      </c>
      <c r="AE74" t="b">
        <f>ISNA(MATCH(AD74,AD$1:AD73,0))</f>
        <v>0</v>
      </c>
      <c r="AF74" t="e">
        <f t="shared" ca="1" si="430"/>
        <v>#N/A</v>
      </c>
      <c r="AG74" t="e">
        <f t="shared" ca="1" si="431"/>
        <v>#N/A</v>
      </c>
      <c r="AH74" t="b">
        <f t="shared" ca="1" si="432"/>
        <v>0</v>
      </c>
      <c r="AI74" t="str">
        <f t="shared" ca="1" si="433"/>
        <v>ÿ</v>
      </c>
      <c r="AJ74">
        <f t="shared" ca="1" si="434"/>
        <v>1048576</v>
      </c>
      <c r="AK74" t="e">
        <f t="shared" ca="1" si="435"/>
        <v>#N/A</v>
      </c>
      <c r="AL74" s="4" t="str">
        <f t="shared" ca="1" si="436"/>
        <v/>
      </c>
      <c r="AN74" s="6" t="str">
        <f>IF('Analyse Plan de Gamme'!$AH74=0,N_D,'Analyse Plan de Gamme'!$AH74)</f>
        <v xml:space="preserve"> ... </v>
      </c>
      <c r="AO74" t="b">
        <f>ISNA(MATCH(AN74,AN$1:AN73,0))</f>
        <v>0</v>
      </c>
      <c r="AP74" t="e">
        <f t="shared" ca="1" si="437"/>
        <v>#N/A</v>
      </c>
      <c r="AQ74" t="e">
        <f t="shared" ca="1" si="438"/>
        <v>#N/A</v>
      </c>
      <c r="AR74" t="b">
        <f t="shared" ca="1" si="439"/>
        <v>0</v>
      </c>
      <c r="AS74" t="str">
        <f t="shared" ca="1" si="440"/>
        <v>ÿ</v>
      </c>
      <c r="AT74">
        <f t="shared" ca="1" si="441"/>
        <v>1048576</v>
      </c>
      <c r="AU74" t="e">
        <f t="shared" ca="1" si="442"/>
        <v>#N/A</v>
      </c>
      <c r="AV74" s="4" t="str">
        <f t="shared" ca="1" si="443"/>
        <v/>
      </c>
      <c r="AX74" s="6" t="str">
        <f>IF('Analyse Plan de Gamme'!$AT74=0,N_D,'Analyse Plan de Gamme'!$AT74)</f>
        <v xml:space="preserve"> ... </v>
      </c>
      <c r="AY74" t="b">
        <f>ISNA(MATCH(AX74,AX$1:AX73,0))</f>
        <v>0</v>
      </c>
      <c r="AZ74" t="e">
        <f t="shared" ca="1" si="444"/>
        <v>#N/A</v>
      </c>
      <c r="BA74" t="e">
        <f t="shared" ca="1" si="445"/>
        <v>#N/A</v>
      </c>
      <c r="BB74" t="b">
        <f t="shared" ca="1" si="446"/>
        <v>0</v>
      </c>
      <c r="BC74" t="str">
        <f t="shared" ca="1" si="447"/>
        <v>ÿ</v>
      </c>
      <c r="BD74">
        <f t="shared" ca="1" si="448"/>
        <v>1048576</v>
      </c>
      <c r="BE74" t="e">
        <f t="shared" ca="1" si="449"/>
        <v>#N/A</v>
      </c>
      <c r="BF74" s="4" t="str">
        <f t="shared" ca="1" si="450"/>
        <v/>
      </c>
      <c r="BH74" s="6" t="str">
        <f>IF('Analyse Plan de Gamme'!$BF74=0,N_D,'Analyse Plan de Gamme'!$BF74)</f>
        <v xml:space="preserve"> ... </v>
      </c>
      <c r="BI74" t="b">
        <f>ISNA(MATCH(BH74,BH$1:BH73,0))</f>
        <v>0</v>
      </c>
      <c r="BJ74" t="e">
        <f t="shared" ca="1" si="451"/>
        <v>#N/A</v>
      </c>
      <c r="BK74" t="e">
        <f t="shared" ca="1" si="452"/>
        <v>#N/A</v>
      </c>
      <c r="BL74" t="b">
        <f t="shared" ca="1" si="453"/>
        <v>0</v>
      </c>
      <c r="BM74" t="str">
        <f t="shared" ca="1" si="454"/>
        <v>ÿ</v>
      </c>
      <c r="BN74">
        <f t="shared" ca="1" si="455"/>
        <v>1048576</v>
      </c>
      <c r="BO74" t="e">
        <f t="shared" ca="1" si="456"/>
        <v>#N/A</v>
      </c>
      <c r="BP74" s="4" t="str">
        <f t="shared" ca="1" si="457"/>
        <v/>
      </c>
      <c r="BR74" s="6" t="str">
        <f>IF('Analyse Plan de Gamme'!$BG74=0,N_D,'Analyse Plan de Gamme'!$BG74)</f>
        <v xml:space="preserve"> ... </v>
      </c>
      <c r="BS74" t="b">
        <f>ISNA(MATCH(BR74,BR$1:BR73,0))</f>
        <v>0</v>
      </c>
      <c r="BT74" t="e">
        <f t="shared" ca="1" si="458"/>
        <v>#N/A</v>
      </c>
      <c r="BU74" t="e">
        <f t="shared" ca="1" si="459"/>
        <v>#N/A</v>
      </c>
      <c r="BV74" t="b">
        <f t="shared" ca="1" si="460"/>
        <v>0</v>
      </c>
      <c r="BW74" t="str">
        <f t="shared" ca="1" si="461"/>
        <v>ÿ</v>
      </c>
      <c r="BX74">
        <f t="shared" ca="1" si="462"/>
        <v>1048576</v>
      </c>
      <c r="BY74" t="e">
        <f t="shared" ca="1" si="463"/>
        <v>#N/A</v>
      </c>
      <c r="BZ74" s="4" t="str">
        <f t="shared" ca="1" si="464"/>
        <v/>
      </c>
      <c r="CB74" s="6" t="str">
        <f>IF('Analyse Plan de Gamme'!$BH74=0,N_D,'Analyse Plan de Gamme'!$BH74)</f>
        <v xml:space="preserve"> ... </v>
      </c>
      <c r="CC74" t="b">
        <f>ISNA(MATCH(CB74,CB$1:CB73,0))</f>
        <v>0</v>
      </c>
      <c r="CD74" t="e">
        <f t="shared" ca="1" si="465"/>
        <v>#N/A</v>
      </c>
      <c r="CE74" t="e">
        <f t="shared" ca="1" si="466"/>
        <v>#N/A</v>
      </c>
      <c r="CF74" t="b">
        <f t="shared" ca="1" si="467"/>
        <v>0</v>
      </c>
      <c r="CG74" t="str">
        <f t="shared" ca="1" si="468"/>
        <v>ÿ</v>
      </c>
      <c r="CH74">
        <f t="shared" ca="1" si="469"/>
        <v>1048576</v>
      </c>
      <c r="CI74" t="e">
        <f t="shared" ca="1" si="470"/>
        <v>#N/A</v>
      </c>
      <c r="CJ74" s="4" t="str">
        <f t="shared" ca="1" si="471"/>
        <v/>
      </c>
      <c r="CL74" s="6" t="str">
        <f>IF('Analyse Plan de Gamme'!$BJ74=0,N_D,'Analyse Plan de Gamme'!$BJ74)</f>
        <v xml:space="preserve"> ... </v>
      </c>
      <c r="CM74" t="b">
        <f>ISNA(MATCH(CL74,CL$1:CL73,0))</f>
        <v>0</v>
      </c>
      <c r="CN74" t="e">
        <f t="shared" ca="1" si="472"/>
        <v>#N/A</v>
      </c>
      <c r="CO74" t="e">
        <f t="shared" ca="1" si="473"/>
        <v>#N/A</v>
      </c>
      <c r="CP74" t="b">
        <f t="shared" ca="1" si="474"/>
        <v>0</v>
      </c>
      <c r="CQ74" t="str">
        <f t="shared" ca="1" si="475"/>
        <v>ÿ</v>
      </c>
      <c r="CR74">
        <f t="shared" ca="1" si="476"/>
        <v>1048576</v>
      </c>
      <c r="CS74" t="e">
        <f t="shared" ca="1" si="477"/>
        <v>#N/A</v>
      </c>
      <c r="CT74" s="4" t="str">
        <f t="shared" ca="1" si="478"/>
        <v/>
      </c>
      <c r="CV74" s="6" t="str">
        <f>IF('Analyse Plan de Gamme'!$BK74=0,N_D,'Analyse Plan de Gamme'!$BK74)</f>
        <v xml:space="preserve"> ... </v>
      </c>
      <c r="CW74" t="b">
        <f>ISNA(MATCH(CV74,CV$1:CV73,0))</f>
        <v>0</v>
      </c>
      <c r="CX74" t="e">
        <f t="shared" ca="1" si="479"/>
        <v>#N/A</v>
      </c>
      <c r="CY74" t="e">
        <f t="shared" ca="1" si="480"/>
        <v>#N/A</v>
      </c>
      <c r="CZ74" t="b">
        <f t="shared" ca="1" si="481"/>
        <v>0</v>
      </c>
      <c r="DA74" t="str">
        <f t="shared" ca="1" si="482"/>
        <v>ÿ</v>
      </c>
      <c r="DB74">
        <f t="shared" ca="1" si="483"/>
        <v>1048576</v>
      </c>
      <c r="DC74" t="e">
        <f t="shared" ca="1" si="484"/>
        <v>#N/A</v>
      </c>
      <c r="DD74" s="4" t="str">
        <f t="shared" ca="1" si="485"/>
        <v/>
      </c>
      <c r="DF74" s="6" t="str">
        <f>IF('Analyse Plan de Gamme'!$BL74=0,N_D,'Analyse Plan de Gamme'!$BL74)</f>
        <v xml:space="preserve"> ... </v>
      </c>
      <c r="DG74" t="b">
        <f>ISNA(MATCH(DF74,DF$1:DF73,0))</f>
        <v>0</v>
      </c>
      <c r="DH74" t="e">
        <f t="shared" ca="1" si="486"/>
        <v>#N/A</v>
      </c>
      <c r="DI74" t="e">
        <f t="shared" ca="1" si="487"/>
        <v>#N/A</v>
      </c>
      <c r="DJ74" t="b">
        <f t="shared" ca="1" si="488"/>
        <v>0</v>
      </c>
      <c r="DK74" t="str">
        <f t="shared" ca="1" si="489"/>
        <v>ÿ</v>
      </c>
      <c r="DL74">
        <f t="shared" ca="1" si="490"/>
        <v>1048576</v>
      </c>
      <c r="DM74" t="e">
        <f t="shared" ca="1" si="491"/>
        <v>#N/A</v>
      </c>
      <c r="DN74" s="4" t="str">
        <f t="shared" ca="1" si="492"/>
        <v/>
      </c>
      <c r="DP74" s="43">
        <f>'Analyse Plan de Gamme'!$BM74</f>
        <v>0</v>
      </c>
      <c r="DQ74" t="b">
        <f>ISNA(MATCH(DP74,DP$1:DP73,0))</f>
        <v>0</v>
      </c>
      <c r="DR74" t="e">
        <f t="shared" ca="1" si="493"/>
        <v>#N/A</v>
      </c>
      <c r="DS74" t="e">
        <f t="shared" ca="1" si="494"/>
        <v>#N/A</v>
      </c>
      <c r="DT74" t="b">
        <f t="shared" ca="1" si="495"/>
        <v>0</v>
      </c>
      <c r="DU74" t="str">
        <f t="shared" ca="1" si="496"/>
        <v>ÿ</v>
      </c>
      <c r="DV74">
        <f t="shared" ca="1" si="497"/>
        <v>1048576</v>
      </c>
      <c r="DW74" t="e">
        <f t="shared" ca="1" si="498"/>
        <v>#N/A</v>
      </c>
      <c r="DX74" s="4" t="str">
        <f t="shared" ca="1" si="499"/>
        <v/>
      </c>
      <c r="DZ74" s="6" t="str">
        <f>IF('Analyse Plan de Gamme'!$BO74=0,N_D,'Analyse Plan de Gamme'!$BO74)</f>
        <v xml:space="preserve"> ... </v>
      </c>
      <c r="EA74" t="b">
        <f>ISNA(MATCH(DZ74,DZ$1:DZ73,0))</f>
        <v>0</v>
      </c>
      <c r="EB74" t="e">
        <f t="shared" ca="1" si="500"/>
        <v>#N/A</v>
      </c>
      <c r="EC74" t="e">
        <f t="shared" ca="1" si="501"/>
        <v>#N/A</v>
      </c>
      <c r="ED74" t="b">
        <f t="shared" ca="1" si="502"/>
        <v>0</v>
      </c>
      <c r="EE74" t="str">
        <f t="shared" ca="1" si="503"/>
        <v>ÿ</v>
      </c>
      <c r="EF74">
        <f t="shared" ca="1" si="504"/>
        <v>1048576</v>
      </c>
      <c r="EG74" t="e">
        <f t="shared" ca="1" si="505"/>
        <v>#N/A</v>
      </c>
      <c r="EH74" s="4" t="str">
        <f t="shared" ca="1" si="506"/>
        <v/>
      </c>
      <c r="EJ74" s="6" t="str">
        <f>IF('Analyse Plan de Gamme'!$BP74=0,N_D,'Analyse Plan de Gamme'!$BP74)</f>
        <v xml:space="preserve"> ... </v>
      </c>
      <c r="EK74" t="b">
        <f>ISNA(MATCH(EJ74,EJ$1:EJ73,0))</f>
        <v>0</v>
      </c>
      <c r="EL74" t="e">
        <f t="shared" ca="1" si="507"/>
        <v>#N/A</v>
      </c>
      <c r="EM74" t="e">
        <f t="shared" ca="1" si="508"/>
        <v>#N/A</v>
      </c>
      <c r="EN74" t="b">
        <f t="shared" ca="1" si="509"/>
        <v>0</v>
      </c>
      <c r="EO74" t="str">
        <f t="shared" ca="1" si="510"/>
        <v>ÿ</v>
      </c>
      <c r="EP74">
        <f t="shared" ca="1" si="511"/>
        <v>1048576</v>
      </c>
      <c r="EQ74" t="e">
        <f t="shared" ca="1" si="512"/>
        <v>#N/A</v>
      </c>
      <c r="ER74" s="4" t="str">
        <f t="shared" ca="1" si="513"/>
        <v/>
      </c>
      <c r="ET74" s="6" t="str">
        <f>IF('Analyse Plan de Gamme'!$BQ74=0,N_D,'Analyse Plan de Gamme'!$BQ74)</f>
        <v xml:space="preserve"> ... </v>
      </c>
      <c r="EU74" t="b">
        <f>ISNA(MATCH(ET74,ET$1:ET73,0))</f>
        <v>0</v>
      </c>
      <c r="EV74" t="e">
        <f t="shared" ca="1" si="514"/>
        <v>#N/A</v>
      </c>
      <c r="EW74" t="e">
        <f t="shared" ca="1" si="515"/>
        <v>#N/A</v>
      </c>
      <c r="EX74" t="b">
        <f t="shared" ca="1" si="516"/>
        <v>0</v>
      </c>
      <c r="EY74" t="str">
        <f t="shared" ca="1" si="517"/>
        <v>ÿ</v>
      </c>
      <c r="EZ74">
        <f t="shared" ca="1" si="518"/>
        <v>1048576</v>
      </c>
      <c r="FA74" t="e">
        <f t="shared" ca="1" si="519"/>
        <v>#N/A</v>
      </c>
      <c r="FB74" s="4" t="str">
        <f t="shared" ca="1" si="520"/>
        <v/>
      </c>
      <c r="FD74" s="6" t="str">
        <f>IF('Analyse Plan de Gamme'!$BR74=0,N_D,'Analyse Plan de Gamme'!$BR74)</f>
        <v xml:space="preserve"> ... </v>
      </c>
      <c r="FE74" t="b">
        <f>ISNA(MATCH(FD74,FD$1:FD73,0))</f>
        <v>0</v>
      </c>
      <c r="FF74" t="e">
        <f t="shared" ca="1" si="521"/>
        <v>#N/A</v>
      </c>
      <c r="FG74" t="e">
        <f t="shared" ca="1" si="522"/>
        <v>#N/A</v>
      </c>
      <c r="FH74" t="b">
        <f t="shared" ca="1" si="523"/>
        <v>0</v>
      </c>
      <c r="FI74" t="str">
        <f t="shared" ca="1" si="524"/>
        <v>ÿ</v>
      </c>
      <c r="FJ74">
        <f t="shared" ca="1" si="525"/>
        <v>1048576</v>
      </c>
      <c r="FK74" t="e">
        <f t="shared" ca="1" si="526"/>
        <v>#N/A</v>
      </c>
      <c r="FL74" s="4" t="str">
        <f t="shared" ca="1" si="527"/>
        <v/>
      </c>
      <c r="FN74" s="6" t="str">
        <f>IF('Analyse Plan de Gamme'!$BT74=0,N_D,'Analyse Plan de Gamme'!$BT74)</f>
        <v xml:space="preserve"> ... </v>
      </c>
      <c r="FO74" t="b">
        <f>ISNA(MATCH(FN74,FN$1:FN73,0))</f>
        <v>0</v>
      </c>
      <c r="FP74" t="e">
        <f t="shared" ca="1" si="528"/>
        <v>#N/A</v>
      </c>
      <c r="FQ74" t="e">
        <f t="shared" ca="1" si="529"/>
        <v>#N/A</v>
      </c>
      <c r="FR74" t="b">
        <f t="shared" ca="1" si="530"/>
        <v>0</v>
      </c>
      <c r="FS74" t="str">
        <f t="shared" ca="1" si="531"/>
        <v>ÿ</v>
      </c>
      <c r="FT74">
        <f t="shared" ca="1" si="532"/>
        <v>1048576</v>
      </c>
      <c r="FU74" t="e">
        <f t="shared" ca="1" si="533"/>
        <v>#N/A</v>
      </c>
      <c r="FV74" s="4" t="str">
        <f t="shared" ca="1" si="534"/>
        <v/>
      </c>
      <c r="FX74" s="6" t="str">
        <f>IF('Analyse Plan de Gamme'!$BU74=0,N_D,'Analyse Plan de Gamme'!$BU74)</f>
        <v xml:space="preserve"> ... </v>
      </c>
      <c r="FY74" t="b">
        <f>ISNA(MATCH(FX74,FX$1:FX73,0))</f>
        <v>0</v>
      </c>
      <c r="FZ74" t="e">
        <f t="shared" ca="1" si="535"/>
        <v>#N/A</v>
      </c>
      <c r="GA74" t="e">
        <f t="shared" ca="1" si="536"/>
        <v>#N/A</v>
      </c>
      <c r="GB74" t="b">
        <f t="shared" ca="1" si="537"/>
        <v>0</v>
      </c>
      <c r="GC74" t="str">
        <f t="shared" ca="1" si="538"/>
        <v>ÿ</v>
      </c>
      <c r="GD74">
        <f t="shared" ca="1" si="539"/>
        <v>1048576</v>
      </c>
      <c r="GE74" t="e">
        <f t="shared" ca="1" si="540"/>
        <v>#N/A</v>
      </c>
      <c r="GF74" s="4" t="str">
        <f t="shared" ca="1" si="541"/>
        <v/>
      </c>
      <c r="GH74" s="6" t="str">
        <f>IF('Analyse Plan de Gamme'!$BW74=0,N_D,'Analyse Plan de Gamme'!$BW74)</f>
        <v xml:space="preserve"> ... </v>
      </c>
      <c r="GI74" t="b">
        <f>ISNA(MATCH(GH74,GH$1:GH73,0))</f>
        <v>0</v>
      </c>
      <c r="GJ74" t="e">
        <f t="shared" ca="1" si="542"/>
        <v>#N/A</v>
      </c>
      <c r="GK74" t="e">
        <f t="shared" ca="1" si="543"/>
        <v>#N/A</v>
      </c>
      <c r="GL74" t="b">
        <f t="shared" ca="1" si="544"/>
        <v>0</v>
      </c>
      <c r="GM74" t="str">
        <f t="shared" ca="1" si="545"/>
        <v>ÿ</v>
      </c>
      <c r="GN74">
        <f t="shared" ca="1" si="546"/>
        <v>1048576</v>
      </c>
      <c r="GO74" t="e">
        <f t="shared" ca="1" si="547"/>
        <v>#N/A</v>
      </c>
      <c r="GP74" s="4" t="str">
        <f t="shared" ca="1" si="548"/>
        <v/>
      </c>
      <c r="GR74" s="6" t="str">
        <f>IF('Analyse Plan de Gamme'!$BX74=0,N_D,'Analyse Plan de Gamme'!$BX74)</f>
        <v xml:space="preserve"> ... </v>
      </c>
      <c r="GS74" t="b">
        <f>ISNA(MATCH(GR74,GR$1:GR73,0))</f>
        <v>0</v>
      </c>
      <c r="GT74" t="e">
        <f t="shared" ca="1" si="549"/>
        <v>#N/A</v>
      </c>
      <c r="GU74" t="e">
        <f t="shared" ca="1" si="550"/>
        <v>#N/A</v>
      </c>
      <c r="GV74" t="b">
        <f t="shared" ca="1" si="551"/>
        <v>0</v>
      </c>
      <c r="GW74" t="str">
        <f t="shared" ca="1" si="552"/>
        <v>ÿ</v>
      </c>
      <c r="GX74">
        <f t="shared" ca="1" si="553"/>
        <v>1048576</v>
      </c>
      <c r="GY74" t="e">
        <f t="shared" ca="1" si="554"/>
        <v>#N/A</v>
      </c>
      <c r="GZ74" s="4" t="str">
        <f t="shared" ca="1" si="555"/>
        <v/>
      </c>
      <c r="HG74" s="44">
        <f>'Analyse Plan de Gamme'!$K74</f>
        <v>0</v>
      </c>
      <c r="HH74" s="44">
        <f>'Analyse Plan de Gamme'!$L74</f>
        <v>0</v>
      </c>
      <c r="HI74" s="50">
        <f t="shared" si="395"/>
        <v>3.1999999999999966</v>
      </c>
      <c r="HK74" t="b">
        <f>ABS('Analyse Plan de Gamme'!$C74)&gt;1</f>
        <v>0</v>
      </c>
      <c r="HL74" s="43">
        <f t="shared" ca="1" si="192"/>
        <v>7.4000000000000003E-3</v>
      </c>
      <c r="HM74" t="b">
        <f ca="1">AND(ISNA(MATCH(HL74,HL$1:HL73,0)),HL74&gt;1,$HK74)</f>
        <v>0</v>
      </c>
      <c r="HN74" t="e">
        <f t="shared" ca="1" si="556"/>
        <v>#N/A</v>
      </c>
      <c r="HO74" t="e">
        <f t="shared" ca="1" si="557"/>
        <v>#N/A</v>
      </c>
      <c r="HP74" t="b">
        <f t="shared" ca="1" si="558"/>
        <v>0</v>
      </c>
      <c r="HQ74" t="str">
        <f t="shared" ca="1" si="559"/>
        <v>ÿ</v>
      </c>
      <c r="HR74">
        <f t="shared" ca="1" si="560"/>
        <v>1048576</v>
      </c>
      <c r="HS74" t="e">
        <f t="shared" ca="1" si="561"/>
        <v>#N/A</v>
      </c>
      <c r="HT74" s="4" t="str">
        <f t="shared" ca="1" si="562"/>
        <v/>
      </c>
      <c r="HU74">
        <f ca="1">SUM($HT$10:$HT74)</f>
        <v>3926000.0154999997</v>
      </c>
      <c r="HV74" s="45">
        <f t="shared" ca="1" si="196"/>
        <v>1</v>
      </c>
      <c r="HW74" t="b">
        <f t="shared" ca="1" si="396"/>
        <v>0</v>
      </c>
      <c r="HX74" t="b">
        <f t="shared" ca="1" si="197"/>
        <v>0</v>
      </c>
      <c r="ID74" s="60" t="b">
        <f>IF($HK74,'Analyse Plan de Gamme'!$K74)</f>
        <v>0</v>
      </c>
      <c r="IE74" t="b">
        <f>IF($HK74,'Analyse Plan de Gamme'!$L74)</f>
        <v>0</v>
      </c>
      <c r="IF74" s="52" t="b">
        <f t="shared" si="563"/>
        <v>0</v>
      </c>
      <c r="IG74" t="b">
        <f>ISNA(MATCH(IF74,IF$1:IF73,0))</f>
        <v>0</v>
      </c>
      <c r="IH74" t="e">
        <f t="shared" ca="1" si="564"/>
        <v>#N/A</v>
      </c>
      <c r="II74" t="e">
        <f t="shared" ca="1" si="565"/>
        <v>#N/A</v>
      </c>
      <c r="IJ74" t="b">
        <f t="shared" ca="1" si="566"/>
        <v>0</v>
      </c>
      <c r="IK74" t="str">
        <f t="shared" ca="1" si="567"/>
        <v>ÿ</v>
      </c>
      <c r="IL74">
        <f t="shared" ca="1" si="568"/>
        <v>0</v>
      </c>
      <c r="IM74">
        <f t="shared" ca="1" si="569"/>
        <v>0</v>
      </c>
      <c r="IN74" s="54">
        <f t="shared" ca="1" si="570"/>
        <v>7.4000000000000003E-3</v>
      </c>
      <c r="IO74">
        <f t="shared" ca="1" si="571"/>
        <v>1048576</v>
      </c>
      <c r="IP74" t="e">
        <f t="shared" ca="1" si="572"/>
        <v>#N/A</v>
      </c>
      <c r="IQ74" t="str">
        <f t="shared" ca="1" si="573"/>
        <v/>
      </c>
      <c r="IR74" t="str">
        <f t="shared" ca="1" si="574"/>
        <v/>
      </c>
      <c r="IZ74" s="52" t="b">
        <f t="shared" si="575"/>
        <v>0</v>
      </c>
      <c r="JA74" t="b">
        <f>ISNA(MATCH(IZ74,IZ$1:IZ73,0))</f>
        <v>0</v>
      </c>
      <c r="JB74" t="e">
        <f t="shared" ca="1" si="576"/>
        <v>#N/A</v>
      </c>
      <c r="JC74" t="e">
        <f t="shared" ca="1" si="577"/>
        <v>#N/A</v>
      </c>
      <c r="JD74" t="b">
        <f t="shared" ca="1" si="578"/>
        <v>0</v>
      </c>
      <c r="JE74" t="str">
        <f t="shared" ca="1" si="579"/>
        <v>ÿ</v>
      </c>
      <c r="JF74">
        <f t="shared" ca="1" si="580"/>
        <v>0</v>
      </c>
      <c r="JG74">
        <f t="shared" ca="1" si="581"/>
        <v>0</v>
      </c>
      <c r="JH74" s="54">
        <f t="shared" ca="1" si="582"/>
        <v>7.4000000000000003E-3</v>
      </c>
      <c r="JI74">
        <f t="shared" ca="1" si="583"/>
        <v>1048576</v>
      </c>
      <c r="JJ74" t="e">
        <f t="shared" ca="1" si="584"/>
        <v>#N/A</v>
      </c>
      <c r="JK74" t="str">
        <f t="shared" ca="1" si="585"/>
        <v/>
      </c>
      <c r="JL74" t="str">
        <f t="shared" ca="1" si="586"/>
        <v/>
      </c>
      <c r="JT74" s="52" t="b">
        <f t="shared" si="587"/>
        <v>0</v>
      </c>
      <c r="JU74" t="b">
        <f>ISNA(MATCH(JT74,JT$1:JT73,0))</f>
        <v>0</v>
      </c>
      <c r="JV74" t="e">
        <f t="shared" ca="1" si="588"/>
        <v>#N/A</v>
      </c>
      <c r="JW74" t="e">
        <f t="shared" ca="1" si="589"/>
        <v>#N/A</v>
      </c>
      <c r="JX74" t="b">
        <f t="shared" ca="1" si="590"/>
        <v>0</v>
      </c>
      <c r="JY74" t="str">
        <f t="shared" ca="1" si="591"/>
        <v>ÿ</v>
      </c>
      <c r="JZ74">
        <f t="shared" ca="1" si="592"/>
        <v>0</v>
      </c>
      <c r="KA74">
        <f t="shared" ca="1" si="593"/>
        <v>0</v>
      </c>
      <c r="KB74" s="54">
        <f t="shared" ca="1" si="594"/>
        <v>7.4000000000000003E-3</v>
      </c>
      <c r="KC74">
        <f t="shared" ca="1" si="595"/>
        <v>1048576</v>
      </c>
      <c r="KD74" t="e">
        <f t="shared" ca="1" si="596"/>
        <v>#N/A</v>
      </c>
      <c r="KE74" t="str">
        <f t="shared" ca="1" si="597"/>
        <v/>
      </c>
      <c r="KF74" t="str">
        <f t="shared" ca="1" si="598"/>
        <v/>
      </c>
      <c r="KN74" s="52" t="b">
        <f t="shared" si="599"/>
        <v>0</v>
      </c>
      <c r="KO74" t="b">
        <f>ISNA(MATCH(KN74,KN$1:KN73,0))</f>
        <v>0</v>
      </c>
      <c r="KP74" t="e">
        <f t="shared" ca="1" si="600"/>
        <v>#N/A</v>
      </c>
      <c r="KQ74" t="e">
        <f t="shared" ca="1" si="601"/>
        <v>#N/A</v>
      </c>
      <c r="KR74" t="b">
        <f t="shared" ca="1" si="602"/>
        <v>0</v>
      </c>
      <c r="KS74" t="str">
        <f t="shared" ca="1" si="603"/>
        <v>ÿ</v>
      </c>
      <c r="KT74">
        <f t="shared" ca="1" si="604"/>
        <v>0</v>
      </c>
      <c r="KU74">
        <f t="shared" ca="1" si="605"/>
        <v>0</v>
      </c>
      <c r="KV74" s="54">
        <f t="shared" ca="1" si="606"/>
        <v>7.4000000000000003E-3</v>
      </c>
      <c r="KW74">
        <f t="shared" ca="1" si="607"/>
        <v>1048576</v>
      </c>
      <c r="KX74" t="e">
        <f t="shared" ca="1" si="608"/>
        <v>#N/A</v>
      </c>
      <c r="KY74" t="str">
        <f t="shared" ca="1" si="609"/>
        <v/>
      </c>
      <c r="KZ74" t="str">
        <f t="shared" ca="1" si="610"/>
        <v/>
      </c>
      <c r="LH74" s="52" t="b">
        <f t="shared" si="219"/>
        <v>0</v>
      </c>
      <c r="LI74" t="b">
        <f>ISNA(MATCH(LH74,LH$1:LH73,0))</f>
        <v>0</v>
      </c>
      <c r="LJ74" t="e">
        <f t="shared" ca="1" si="220"/>
        <v>#N/A</v>
      </c>
      <c r="LK74" t="e">
        <f t="shared" ca="1" si="221"/>
        <v>#N/A</v>
      </c>
      <c r="LL74" t="b">
        <f t="shared" ca="1" si="222"/>
        <v>0</v>
      </c>
      <c r="LM74" t="str">
        <f t="shared" ca="1" si="223"/>
        <v>ÿ</v>
      </c>
      <c r="LN74">
        <f t="shared" ca="1" si="224"/>
        <v>0</v>
      </c>
      <c r="LO74">
        <f t="shared" ca="1" si="225"/>
        <v>0</v>
      </c>
      <c r="LP74" s="54">
        <f t="shared" ca="1" si="226"/>
        <v>7.4000000000000003E-3</v>
      </c>
      <c r="LQ74">
        <f t="shared" ca="1" si="227"/>
        <v>1048576</v>
      </c>
      <c r="LR74" t="e">
        <f t="shared" ca="1" si="228"/>
        <v>#N/A</v>
      </c>
      <c r="LS74" t="str">
        <f t="shared" ca="1" si="611"/>
        <v/>
      </c>
      <c r="LT74" t="str">
        <f t="shared" ca="1" si="230"/>
        <v/>
      </c>
      <c r="MB74" s="52" t="b">
        <f t="shared" si="627"/>
        <v>0</v>
      </c>
      <c r="MC74" t="b">
        <f>ISNA(MATCH(MB74,MB$1:MB73,0))</f>
        <v>0</v>
      </c>
      <c r="MD74" t="e">
        <f t="shared" ca="1" si="231"/>
        <v>#N/A</v>
      </c>
      <c r="ME74" t="e">
        <f t="shared" ca="1" si="232"/>
        <v>#N/A</v>
      </c>
      <c r="MF74" t="b">
        <f t="shared" ca="1" si="233"/>
        <v>0</v>
      </c>
      <c r="MG74" t="str">
        <f t="shared" ca="1" si="234"/>
        <v>ÿ</v>
      </c>
      <c r="MH74">
        <f t="shared" ca="1" si="235"/>
        <v>0</v>
      </c>
      <c r="MI74">
        <f t="shared" ca="1" si="236"/>
        <v>0</v>
      </c>
      <c r="MJ74" s="54">
        <f t="shared" ca="1" si="237"/>
        <v>7.4000000000000003E-3</v>
      </c>
      <c r="MK74">
        <f t="shared" ca="1" si="238"/>
        <v>1048576</v>
      </c>
      <c r="ML74" t="e">
        <f t="shared" ca="1" si="239"/>
        <v>#N/A</v>
      </c>
      <c r="MM74" t="str">
        <f t="shared" ca="1" si="612"/>
        <v/>
      </c>
      <c r="MN74" t="str">
        <f t="shared" ca="1" si="241"/>
        <v/>
      </c>
      <c r="MV74" s="52" t="b">
        <f t="shared" si="628"/>
        <v>0</v>
      </c>
      <c r="MW74" t="b">
        <f>ISNA(MATCH(MV74,MV$1:MV73,0))</f>
        <v>0</v>
      </c>
      <c r="MX74" t="e">
        <f t="shared" ca="1" si="242"/>
        <v>#N/A</v>
      </c>
      <c r="MY74" t="e">
        <f t="shared" ca="1" si="243"/>
        <v>#N/A</v>
      </c>
      <c r="MZ74" t="b">
        <f t="shared" ca="1" si="244"/>
        <v>0</v>
      </c>
      <c r="NA74" t="str">
        <f t="shared" ca="1" si="245"/>
        <v>ÿ</v>
      </c>
      <c r="NB74">
        <f t="shared" ca="1" si="246"/>
        <v>0</v>
      </c>
      <c r="NC74">
        <f t="shared" ca="1" si="247"/>
        <v>0</v>
      </c>
      <c r="ND74" s="54">
        <f t="shared" ca="1" si="248"/>
        <v>7.4000000000000003E-3</v>
      </c>
      <c r="NE74">
        <f t="shared" ca="1" si="249"/>
        <v>1048576</v>
      </c>
      <c r="NF74" t="e">
        <f t="shared" ca="1" si="250"/>
        <v>#N/A</v>
      </c>
      <c r="NG74" t="str">
        <f t="shared" ca="1" si="613"/>
        <v/>
      </c>
      <c r="NH74" t="str">
        <f t="shared" ca="1" si="252"/>
        <v/>
      </c>
      <c r="NP74" s="52" t="b">
        <f t="shared" si="629"/>
        <v>0</v>
      </c>
      <c r="NQ74" t="b">
        <f>ISNA(MATCH(NP74,NP$1:NP73,0))</f>
        <v>0</v>
      </c>
      <c r="NR74" t="e">
        <f t="shared" ca="1" si="253"/>
        <v>#N/A</v>
      </c>
      <c r="NS74" t="e">
        <f t="shared" ca="1" si="254"/>
        <v>#N/A</v>
      </c>
      <c r="NT74" t="b">
        <f t="shared" ca="1" si="255"/>
        <v>0</v>
      </c>
      <c r="NU74" t="str">
        <f t="shared" ca="1" si="256"/>
        <v>ÿ</v>
      </c>
      <c r="NV74">
        <f t="shared" ca="1" si="257"/>
        <v>0</v>
      </c>
      <c r="NW74">
        <f t="shared" ca="1" si="258"/>
        <v>0</v>
      </c>
      <c r="NX74" s="54">
        <f t="shared" ca="1" si="259"/>
        <v>7.4000000000000003E-3</v>
      </c>
      <c r="NY74">
        <f t="shared" ca="1" si="260"/>
        <v>1048576</v>
      </c>
      <c r="NZ74" t="e">
        <f t="shared" ca="1" si="261"/>
        <v>#N/A</v>
      </c>
      <c r="OA74" t="str">
        <f t="shared" ca="1" si="614"/>
        <v/>
      </c>
      <c r="OB74" t="str">
        <f t="shared" ca="1" si="263"/>
        <v/>
      </c>
      <c r="OJ74" s="52" t="b">
        <f t="shared" si="630"/>
        <v>0</v>
      </c>
      <c r="OK74" t="b">
        <f>ISNA(MATCH(OJ74,OJ$1:OJ73,0))</f>
        <v>0</v>
      </c>
      <c r="OL74" t="e">
        <f t="shared" ca="1" si="264"/>
        <v>#N/A</v>
      </c>
      <c r="OM74" t="e">
        <f t="shared" ca="1" si="265"/>
        <v>#N/A</v>
      </c>
      <c r="ON74" t="b">
        <f t="shared" ca="1" si="266"/>
        <v>0</v>
      </c>
      <c r="OO74" t="str">
        <f t="shared" ca="1" si="267"/>
        <v>ÿ</v>
      </c>
      <c r="OP74">
        <f t="shared" ca="1" si="268"/>
        <v>0</v>
      </c>
      <c r="OQ74">
        <f t="shared" ca="1" si="269"/>
        <v>0</v>
      </c>
      <c r="OR74" s="54">
        <f t="shared" ca="1" si="270"/>
        <v>7.4000000000000003E-3</v>
      </c>
      <c r="OS74">
        <f t="shared" ca="1" si="271"/>
        <v>1048576</v>
      </c>
      <c r="OT74" t="e">
        <f t="shared" ca="1" si="272"/>
        <v>#N/A</v>
      </c>
      <c r="OU74" t="str">
        <f t="shared" ca="1" si="615"/>
        <v/>
      </c>
      <c r="OV74" t="str">
        <f t="shared" ca="1" si="274"/>
        <v/>
      </c>
      <c r="PD74" s="52" t="b">
        <f t="shared" si="631"/>
        <v>0</v>
      </c>
      <c r="PE74" t="b">
        <f>ISNA(MATCH(PD74,PD$1:PD73,0))</f>
        <v>0</v>
      </c>
      <c r="PF74" t="e">
        <f t="shared" ca="1" si="275"/>
        <v>#N/A</v>
      </c>
      <c r="PG74" t="e">
        <f t="shared" ca="1" si="276"/>
        <v>#N/A</v>
      </c>
      <c r="PH74" t="b">
        <f t="shared" ca="1" si="277"/>
        <v>0</v>
      </c>
      <c r="PI74" t="str">
        <f t="shared" ca="1" si="278"/>
        <v>ÿ</v>
      </c>
      <c r="PJ74">
        <f t="shared" ca="1" si="279"/>
        <v>0</v>
      </c>
      <c r="PK74">
        <f t="shared" ca="1" si="280"/>
        <v>0</v>
      </c>
      <c r="PL74" s="54">
        <f t="shared" ca="1" si="281"/>
        <v>7.4000000000000003E-3</v>
      </c>
      <c r="PM74">
        <f t="shared" ca="1" si="282"/>
        <v>1048576</v>
      </c>
      <c r="PN74" t="e">
        <f t="shared" ca="1" si="283"/>
        <v>#N/A</v>
      </c>
      <c r="PO74" t="str">
        <f t="shared" ca="1" si="616"/>
        <v/>
      </c>
      <c r="PP74" t="str">
        <f t="shared" ca="1" si="285"/>
        <v/>
      </c>
      <c r="PX74" s="52" t="b">
        <f t="shared" si="632"/>
        <v>0</v>
      </c>
      <c r="PY74" t="b">
        <f>ISNA(MATCH(PX74,PX$1:PX73,0))</f>
        <v>0</v>
      </c>
      <c r="PZ74" t="e">
        <f t="shared" ca="1" si="286"/>
        <v>#N/A</v>
      </c>
      <c r="QA74" t="e">
        <f t="shared" ca="1" si="287"/>
        <v>#N/A</v>
      </c>
      <c r="QB74" t="b">
        <f t="shared" ca="1" si="288"/>
        <v>0</v>
      </c>
      <c r="QC74" t="str">
        <f t="shared" ca="1" si="289"/>
        <v>ÿ</v>
      </c>
      <c r="QD74">
        <f t="shared" ca="1" si="290"/>
        <v>0</v>
      </c>
      <c r="QE74">
        <f t="shared" ca="1" si="291"/>
        <v>0</v>
      </c>
      <c r="QF74" s="54">
        <f t="shared" ca="1" si="292"/>
        <v>7.4000000000000003E-3</v>
      </c>
      <c r="QG74">
        <f t="shared" ca="1" si="293"/>
        <v>1048576</v>
      </c>
      <c r="QH74" t="e">
        <f t="shared" ca="1" si="294"/>
        <v>#N/A</v>
      </c>
      <c r="QI74" t="str">
        <f t="shared" ca="1" si="617"/>
        <v/>
      </c>
      <c r="QJ74" t="str">
        <f t="shared" ca="1" si="296"/>
        <v/>
      </c>
      <c r="QR74" s="52" t="b">
        <f t="shared" si="633"/>
        <v>0</v>
      </c>
      <c r="QS74" t="b">
        <f>ISNA(MATCH(QR74,QR$1:QR73,0))</f>
        <v>0</v>
      </c>
      <c r="QT74" t="e">
        <f t="shared" ca="1" si="297"/>
        <v>#N/A</v>
      </c>
      <c r="QU74" t="e">
        <f t="shared" ca="1" si="298"/>
        <v>#N/A</v>
      </c>
      <c r="QV74" t="b">
        <f t="shared" ca="1" si="299"/>
        <v>0</v>
      </c>
      <c r="QW74" t="str">
        <f t="shared" ca="1" si="300"/>
        <v>ÿ</v>
      </c>
      <c r="QX74">
        <f t="shared" ca="1" si="301"/>
        <v>0</v>
      </c>
      <c r="QY74">
        <f t="shared" ca="1" si="302"/>
        <v>0</v>
      </c>
      <c r="QZ74" s="54">
        <f t="shared" ca="1" si="303"/>
        <v>7.4000000000000003E-3</v>
      </c>
      <c r="RA74">
        <f t="shared" ca="1" si="304"/>
        <v>1048576</v>
      </c>
      <c r="RB74" t="e">
        <f t="shared" ca="1" si="305"/>
        <v>#N/A</v>
      </c>
      <c r="RC74" t="str">
        <f t="shared" ca="1" si="618"/>
        <v/>
      </c>
      <c r="RD74" t="str">
        <f t="shared" ca="1" si="307"/>
        <v/>
      </c>
      <c r="RL74" s="52" t="b">
        <f t="shared" si="634"/>
        <v>0</v>
      </c>
      <c r="RM74" t="b">
        <f>ISNA(MATCH(RL74,RL$1:RL73,0))</f>
        <v>0</v>
      </c>
      <c r="RN74" t="e">
        <f t="shared" ca="1" si="308"/>
        <v>#N/A</v>
      </c>
      <c r="RO74" t="e">
        <f t="shared" ca="1" si="309"/>
        <v>#N/A</v>
      </c>
      <c r="RP74" t="b">
        <f t="shared" ca="1" si="310"/>
        <v>0</v>
      </c>
      <c r="RQ74" t="str">
        <f t="shared" ca="1" si="311"/>
        <v>ÿ</v>
      </c>
      <c r="RR74">
        <f t="shared" ca="1" si="312"/>
        <v>0</v>
      </c>
      <c r="RS74">
        <f t="shared" ca="1" si="313"/>
        <v>0</v>
      </c>
      <c r="RT74" s="54">
        <f t="shared" ca="1" si="314"/>
        <v>7.4000000000000003E-3</v>
      </c>
      <c r="RU74">
        <f t="shared" ca="1" si="315"/>
        <v>1048576</v>
      </c>
      <c r="RV74" t="e">
        <f t="shared" ca="1" si="316"/>
        <v>#N/A</v>
      </c>
      <c r="RW74" t="str">
        <f t="shared" ca="1" si="619"/>
        <v/>
      </c>
      <c r="RX74" t="str">
        <f t="shared" ca="1" si="318"/>
        <v/>
      </c>
      <c r="SF74" s="52" t="b">
        <f t="shared" si="635"/>
        <v>0</v>
      </c>
      <c r="SG74" t="b">
        <f>ISNA(MATCH(SF74,SF$1:SF73,0))</f>
        <v>0</v>
      </c>
      <c r="SH74" t="e">
        <f t="shared" ca="1" si="319"/>
        <v>#N/A</v>
      </c>
      <c r="SI74" t="e">
        <f t="shared" ca="1" si="320"/>
        <v>#N/A</v>
      </c>
      <c r="SJ74" t="b">
        <f t="shared" ca="1" si="321"/>
        <v>0</v>
      </c>
      <c r="SK74" t="str">
        <f t="shared" ca="1" si="322"/>
        <v>ÿ</v>
      </c>
      <c r="SL74">
        <f t="shared" ca="1" si="323"/>
        <v>0</v>
      </c>
      <c r="SM74">
        <f t="shared" ca="1" si="324"/>
        <v>0</v>
      </c>
      <c r="SN74" s="54">
        <f t="shared" ca="1" si="325"/>
        <v>7.4000000000000003E-3</v>
      </c>
      <c r="SO74">
        <f t="shared" ca="1" si="326"/>
        <v>1048576</v>
      </c>
      <c r="SP74" t="e">
        <f t="shared" ca="1" si="327"/>
        <v>#N/A</v>
      </c>
      <c r="SQ74" t="str">
        <f t="shared" ca="1" si="620"/>
        <v/>
      </c>
      <c r="SR74" t="str">
        <f t="shared" ca="1" si="329"/>
        <v/>
      </c>
      <c r="SZ74" s="52" t="b">
        <f t="shared" si="636"/>
        <v>0</v>
      </c>
      <c r="TA74" t="b">
        <f>ISNA(MATCH(SZ74,SZ$1:SZ73,0))</f>
        <v>0</v>
      </c>
      <c r="TB74" t="e">
        <f t="shared" ca="1" si="330"/>
        <v>#N/A</v>
      </c>
      <c r="TC74" t="e">
        <f t="shared" ca="1" si="331"/>
        <v>#N/A</v>
      </c>
      <c r="TD74" t="b">
        <f t="shared" ca="1" si="332"/>
        <v>0</v>
      </c>
      <c r="TE74" t="str">
        <f t="shared" ca="1" si="333"/>
        <v>ÿ</v>
      </c>
      <c r="TF74">
        <f t="shared" ca="1" si="334"/>
        <v>0</v>
      </c>
      <c r="TG74">
        <f t="shared" ca="1" si="335"/>
        <v>0</v>
      </c>
      <c r="TH74" s="54">
        <f t="shared" ca="1" si="336"/>
        <v>7.4000000000000003E-3</v>
      </c>
      <c r="TI74">
        <f t="shared" ca="1" si="337"/>
        <v>1048576</v>
      </c>
      <c r="TJ74" t="e">
        <f t="shared" ca="1" si="338"/>
        <v>#N/A</v>
      </c>
      <c r="TK74" t="str">
        <f t="shared" ca="1" si="621"/>
        <v/>
      </c>
      <c r="TL74" t="str">
        <f t="shared" ca="1" si="340"/>
        <v/>
      </c>
      <c r="TT74" s="52" t="b">
        <f t="shared" si="637"/>
        <v>0</v>
      </c>
      <c r="TU74" t="b">
        <f>ISNA(MATCH(TT74,TT$1:TT73,0))</f>
        <v>0</v>
      </c>
      <c r="TV74" t="e">
        <f t="shared" ca="1" si="341"/>
        <v>#N/A</v>
      </c>
      <c r="TW74" t="e">
        <f t="shared" ca="1" si="342"/>
        <v>#N/A</v>
      </c>
      <c r="TX74" t="b">
        <f t="shared" ca="1" si="343"/>
        <v>0</v>
      </c>
      <c r="TY74" t="str">
        <f t="shared" ca="1" si="344"/>
        <v>ÿ</v>
      </c>
      <c r="TZ74">
        <f t="shared" ca="1" si="345"/>
        <v>0</v>
      </c>
      <c r="UA74">
        <f t="shared" ca="1" si="346"/>
        <v>0</v>
      </c>
      <c r="UB74" s="54">
        <f t="shared" ca="1" si="347"/>
        <v>7.4000000000000003E-3</v>
      </c>
      <c r="UC74">
        <f t="shared" ca="1" si="348"/>
        <v>1048576</v>
      </c>
      <c r="UD74" t="e">
        <f t="shared" ca="1" si="349"/>
        <v>#N/A</v>
      </c>
      <c r="UE74" t="str">
        <f t="shared" ca="1" si="622"/>
        <v/>
      </c>
      <c r="UF74" t="str">
        <f t="shared" ca="1" si="351"/>
        <v/>
      </c>
      <c r="UN74" s="52" t="b">
        <f t="shared" si="638"/>
        <v>0</v>
      </c>
      <c r="UO74" t="b">
        <f>ISNA(MATCH(UN74,UN$1:UN73,0))</f>
        <v>0</v>
      </c>
      <c r="UP74" t="e">
        <f t="shared" ca="1" si="352"/>
        <v>#N/A</v>
      </c>
      <c r="UQ74" t="e">
        <f t="shared" ca="1" si="353"/>
        <v>#N/A</v>
      </c>
      <c r="UR74" t="b">
        <f t="shared" ca="1" si="354"/>
        <v>0</v>
      </c>
      <c r="US74" t="str">
        <f t="shared" ca="1" si="355"/>
        <v>ÿ</v>
      </c>
      <c r="UT74">
        <f t="shared" ca="1" si="356"/>
        <v>0</v>
      </c>
      <c r="UU74">
        <f t="shared" ca="1" si="357"/>
        <v>0</v>
      </c>
      <c r="UV74" s="54">
        <f t="shared" ca="1" si="358"/>
        <v>7.4000000000000003E-3</v>
      </c>
      <c r="UW74">
        <f t="shared" ca="1" si="359"/>
        <v>1048576</v>
      </c>
      <c r="UX74" t="e">
        <f t="shared" ca="1" si="360"/>
        <v>#N/A</v>
      </c>
      <c r="UY74" t="str">
        <f t="shared" ca="1" si="623"/>
        <v/>
      </c>
      <c r="UZ74" t="str">
        <f t="shared" ca="1" si="362"/>
        <v/>
      </c>
      <c r="VH74" s="52" t="b">
        <f t="shared" si="639"/>
        <v>0</v>
      </c>
      <c r="VI74" t="b">
        <f>ISNA(MATCH(VH74,VH$1:VH73,0))</f>
        <v>0</v>
      </c>
      <c r="VJ74" t="e">
        <f t="shared" ca="1" si="363"/>
        <v>#N/A</v>
      </c>
      <c r="VK74" t="e">
        <f t="shared" ca="1" si="364"/>
        <v>#N/A</v>
      </c>
      <c r="VL74" t="b">
        <f t="shared" ca="1" si="365"/>
        <v>0</v>
      </c>
      <c r="VM74" t="str">
        <f t="shared" ca="1" si="366"/>
        <v>ÿ</v>
      </c>
      <c r="VN74">
        <f t="shared" ca="1" si="367"/>
        <v>0</v>
      </c>
      <c r="VO74">
        <f t="shared" ca="1" si="368"/>
        <v>0</v>
      </c>
      <c r="VP74" s="54">
        <f t="shared" ca="1" si="369"/>
        <v>7.4000000000000003E-3</v>
      </c>
      <c r="VQ74">
        <f t="shared" ca="1" si="370"/>
        <v>1048576</v>
      </c>
      <c r="VR74" t="e">
        <f t="shared" ca="1" si="371"/>
        <v>#N/A</v>
      </c>
      <c r="VS74" t="str">
        <f t="shared" ca="1" si="624"/>
        <v/>
      </c>
      <c r="VT74" t="str">
        <f t="shared" ca="1" si="373"/>
        <v/>
      </c>
      <c r="WB74" s="52" t="b">
        <f t="shared" si="640"/>
        <v>0</v>
      </c>
      <c r="WC74" t="b">
        <f>ISNA(MATCH(WB74,WB$1:WB73,0))</f>
        <v>0</v>
      </c>
      <c r="WD74" t="e">
        <f t="shared" ca="1" si="374"/>
        <v>#N/A</v>
      </c>
      <c r="WE74" t="e">
        <f t="shared" ca="1" si="375"/>
        <v>#N/A</v>
      </c>
      <c r="WF74" t="b">
        <f t="shared" ca="1" si="376"/>
        <v>0</v>
      </c>
      <c r="WG74" t="str">
        <f t="shared" ca="1" si="377"/>
        <v>ÿ</v>
      </c>
      <c r="WH74">
        <f t="shared" ca="1" si="378"/>
        <v>0</v>
      </c>
      <c r="WI74">
        <f t="shared" ca="1" si="379"/>
        <v>0</v>
      </c>
      <c r="WJ74" s="54">
        <f t="shared" ca="1" si="380"/>
        <v>7.4000000000000003E-3</v>
      </c>
      <c r="WK74">
        <f t="shared" ca="1" si="381"/>
        <v>1048576</v>
      </c>
      <c r="WL74" t="e">
        <f t="shared" ca="1" si="382"/>
        <v>#N/A</v>
      </c>
      <c r="WM74" t="str">
        <f t="shared" ca="1" si="625"/>
        <v/>
      </c>
      <c r="WN74" t="str">
        <f t="shared" ca="1" si="384"/>
        <v/>
      </c>
      <c r="WV74" s="52" t="b">
        <f t="shared" si="641"/>
        <v>0</v>
      </c>
      <c r="WW74" t="b">
        <f>ISNA(MATCH(WV74,WV$1:WV73,0))</f>
        <v>0</v>
      </c>
      <c r="WX74" t="e">
        <f t="shared" ca="1" si="385"/>
        <v>#N/A</v>
      </c>
      <c r="WY74" t="e">
        <f t="shared" ca="1" si="386"/>
        <v>#N/A</v>
      </c>
      <c r="WZ74" t="b">
        <f t="shared" ca="1" si="387"/>
        <v>0</v>
      </c>
      <c r="XA74" t="str">
        <f t="shared" ca="1" si="388"/>
        <v>ÿ</v>
      </c>
      <c r="XB74">
        <f t="shared" ca="1" si="389"/>
        <v>0</v>
      </c>
      <c r="XC74">
        <f t="shared" ca="1" si="390"/>
        <v>0</v>
      </c>
      <c r="XD74" s="54">
        <f t="shared" ca="1" si="391"/>
        <v>7.4000000000000003E-3</v>
      </c>
      <c r="XE74">
        <f t="shared" ca="1" si="392"/>
        <v>1048576</v>
      </c>
      <c r="XF74" t="e">
        <f t="shared" ca="1" si="393"/>
        <v>#N/A</v>
      </c>
      <c r="XG74" t="str">
        <f t="shared" ca="1" si="626"/>
        <v/>
      </c>
      <c r="XH74" t="str">
        <f t="shared" ca="1" si="169"/>
        <v/>
      </c>
    </row>
    <row r="75" spans="1:632" x14ac:dyDescent="0.3">
      <c r="A75">
        <f t="shared" ref="A75:A103" ca="1" si="642">A74+1</f>
        <v>65</v>
      </c>
      <c r="J75" s="6" t="str">
        <f>IF('Analyse Plan de Gamme'!$N75=0,N_D,'Analyse Plan de Gamme'!$N75)</f>
        <v xml:space="preserve"> ... </v>
      </c>
      <c r="K75" t="b">
        <f>ISNA(MATCH(J75,J$1:J74,0))</f>
        <v>0</v>
      </c>
      <c r="L75" t="e">
        <f t="shared" ca="1" si="416"/>
        <v>#N/A</v>
      </c>
      <c r="M75" t="e">
        <f t="shared" ca="1" si="417"/>
        <v>#N/A</v>
      </c>
      <c r="N75" t="b">
        <f t="shared" ca="1" si="418"/>
        <v>0</v>
      </c>
      <c r="O75" t="str">
        <f t="shared" ca="1" si="419"/>
        <v>ÿ</v>
      </c>
      <c r="P75">
        <f t="shared" ca="1" si="420"/>
        <v>1048576</v>
      </c>
      <c r="Q75" t="e">
        <f t="shared" ca="1" si="421"/>
        <v>#N/A</v>
      </c>
      <c r="R75" s="4" t="str">
        <f t="shared" ca="1" si="422"/>
        <v/>
      </c>
      <c r="T75" s="6" t="str">
        <f>IF('Analyse Plan de Gamme'!$P75=0,N_D,'Analyse Plan de Gamme'!$P75)</f>
        <v xml:space="preserve"> ... </v>
      </c>
      <c r="U75" t="b">
        <f>ISNA(MATCH(T75,T$1:T74,0))</f>
        <v>0</v>
      </c>
      <c r="V75" t="e">
        <f t="shared" ca="1" si="423"/>
        <v>#N/A</v>
      </c>
      <c r="W75" t="e">
        <f t="shared" ca="1" si="424"/>
        <v>#N/A</v>
      </c>
      <c r="X75" t="b">
        <f t="shared" ca="1" si="425"/>
        <v>0</v>
      </c>
      <c r="Y75" t="str">
        <f t="shared" ca="1" si="426"/>
        <v>ÿ</v>
      </c>
      <c r="Z75">
        <f t="shared" ca="1" si="427"/>
        <v>1048576</v>
      </c>
      <c r="AA75" t="e">
        <f t="shared" ca="1" si="428"/>
        <v>#N/A</v>
      </c>
      <c r="AB75" s="4" t="str">
        <f t="shared" ca="1" si="429"/>
        <v/>
      </c>
      <c r="AD75" s="6" t="str">
        <f>IF('Analyse Plan de Gamme'!$W75=0,N_D,'Analyse Plan de Gamme'!$W75)</f>
        <v xml:space="preserve"> ... </v>
      </c>
      <c r="AE75" t="b">
        <f>ISNA(MATCH(AD75,AD$1:AD74,0))</f>
        <v>0</v>
      </c>
      <c r="AF75" t="e">
        <f t="shared" ca="1" si="430"/>
        <v>#N/A</v>
      </c>
      <c r="AG75" t="e">
        <f t="shared" ca="1" si="431"/>
        <v>#N/A</v>
      </c>
      <c r="AH75" t="b">
        <f t="shared" ca="1" si="432"/>
        <v>0</v>
      </c>
      <c r="AI75" t="str">
        <f t="shared" ca="1" si="433"/>
        <v>ÿ</v>
      </c>
      <c r="AJ75">
        <f t="shared" ca="1" si="434"/>
        <v>1048576</v>
      </c>
      <c r="AK75" t="e">
        <f t="shared" ca="1" si="435"/>
        <v>#N/A</v>
      </c>
      <c r="AL75" s="4" t="str">
        <f t="shared" ca="1" si="436"/>
        <v/>
      </c>
      <c r="AN75" s="6" t="str">
        <f>IF('Analyse Plan de Gamme'!$AH75=0,N_D,'Analyse Plan de Gamme'!$AH75)</f>
        <v xml:space="preserve"> ... </v>
      </c>
      <c r="AO75" t="b">
        <f>ISNA(MATCH(AN75,AN$1:AN74,0))</f>
        <v>0</v>
      </c>
      <c r="AP75" t="e">
        <f t="shared" ca="1" si="437"/>
        <v>#N/A</v>
      </c>
      <c r="AQ75" t="e">
        <f t="shared" ca="1" si="438"/>
        <v>#N/A</v>
      </c>
      <c r="AR75" t="b">
        <f t="shared" ca="1" si="439"/>
        <v>0</v>
      </c>
      <c r="AS75" t="str">
        <f t="shared" ca="1" si="440"/>
        <v>ÿ</v>
      </c>
      <c r="AT75">
        <f t="shared" ca="1" si="441"/>
        <v>1048576</v>
      </c>
      <c r="AU75" t="e">
        <f t="shared" ca="1" si="442"/>
        <v>#N/A</v>
      </c>
      <c r="AV75" s="4" t="str">
        <f t="shared" ca="1" si="443"/>
        <v/>
      </c>
      <c r="AX75" s="6" t="str">
        <f>IF('Analyse Plan de Gamme'!$AT75=0,N_D,'Analyse Plan de Gamme'!$AT75)</f>
        <v xml:space="preserve"> ... </v>
      </c>
      <c r="AY75" t="b">
        <f>ISNA(MATCH(AX75,AX$1:AX74,0))</f>
        <v>0</v>
      </c>
      <c r="AZ75" t="e">
        <f t="shared" ca="1" si="444"/>
        <v>#N/A</v>
      </c>
      <c r="BA75" t="e">
        <f t="shared" ca="1" si="445"/>
        <v>#N/A</v>
      </c>
      <c r="BB75" t="b">
        <f t="shared" ca="1" si="446"/>
        <v>0</v>
      </c>
      <c r="BC75" t="str">
        <f t="shared" ca="1" si="447"/>
        <v>ÿ</v>
      </c>
      <c r="BD75">
        <f t="shared" ca="1" si="448"/>
        <v>1048576</v>
      </c>
      <c r="BE75" t="e">
        <f t="shared" ca="1" si="449"/>
        <v>#N/A</v>
      </c>
      <c r="BF75" s="4" t="str">
        <f t="shared" ca="1" si="450"/>
        <v/>
      </c>
      <c r="BH75" s="6" t="str">
        <f>IF('Analyse Plan de Gamme'!$BF75=0,N_D,'Analyse Plan de Gamme'!$BF75)</f>
        <v xml:space="preserve"> ... </v>
      </c>
      <c r="BI75" t="b">
        <f>ISNA(MATCH(BH75,BH$1:BH74,0))</f>
        <v>0</v>
      </c>
      <c r="BJ75" t="e">
        <f t="shared" ca="1" si="451"/>
        <v>#N/A</v>
      </c>
      <c r="BK75" t="e">
        <f t="shared" ca="1" si="452"/>
        <v>#N/A</v>
      </c>
      <c r="BL75" t="b">
        <f t="shared" ca="1" si="453"/>
        <v>0</v>
      </c>
      <c r="BM75" t="str">
        <f t="shared" ca="1" si="454"/>
        <v>ÿ</v>
      </c>
      <c r="BN75">
        <f t="shared" ca="1" si="455"/>
        <v>1048576</v>
      </c>
      <c r="BO75" t="e">
        <f t="shared" ca="1" si="456"/>
        <v>#N/A</v>
      </c>
      <c r="BP75" s="4" t="str">
        <f t="shared" ca="1" si="457"/>
        <v/>
      </c>
      <c r="BR75" s="6" t="str">
        <f>IF('Analyse Plan de Gamme'!$BG75=0,N_D,'Analyse Plan de Gamme'!$BG75)</f>
        <v xml:space="preserve"> ... </v>
      </c>
      <c r="BS75" t="b">
        <f>ISNA(MATCH(BR75,BR$1:BR74,0))</f>
        <v>0</v>
      </c>
      <c r="BT75" t="e">
        <f t="shared" ca="1" si="458"/>
        <v>#N/A</v>
      </c>
      <c r="BU75" t="e">
        <f t="shared" ca="1" si="459"/>
        <v>#N/A</v>
      </c>
      <c r="BV75" t="b">
        <f t="shared" ca="1" si="460"/>
        <v>0</v>
      </c>
      <c r="BW75" t="str">
        <f t="shared" ca="1" si="461"/>
        <v>ÿ</v>
      </c>
      <c r="BX75">
        <f t="shared" ca="1" si="462"/>
        <v>1048576</v>
      </c>
      <c r="BY75" t="e">
        <f t="shared" ca="1" si="463"/>
        <v>#N/A</v>
      </c>
      <c r="BZ75" s="4" t="str">
        <f t="shared" ca="1" si="464"/>
        <v/>
      </c>
      <c r="CB75" s="6" t="str">
        <f>IF('Analyse Plan de Gamme'!$BH75=0,N_D,'Analyse Plan de Gamme'!$BH75)</f>
        <v xml:space="preserve"> ... </v>
      </c>
      <c r="CC75" t="b">
        <f>ISNA(MATCH(CB75,CB$1:CB74,0))</f>
        <v>0</v>
      </c>
      <c r="CD75" t="e">
        <f t="shared" ca="1" si="465"/>
        <v>#N/A</v>
      </c>
      <c r="CE75" t="e">
        <f t="shared" ca="1" si="466"/>
        <v>#N/A</v>
      </c>
      <c r="CF75" t="b">
        <f t="shared" ca="1" si="467"/>
        <v>0</v>
      </c>
      <c r="CG75" t="str">
        <f t="shared" ca="1" si="468"/>
        <v>ÿ</v>
      </c>
      <c r="CH75">
        <f t="shared" ca="1" si="469"/>
        <v>1048576</v>
      </c>
      <c r="CI75" t="e">
        <f t="shared" ca="1" si="470"/>
        <v>#N/A</v>
      </c>
      <c r="CJ75" s="4" t="str">
        <f t="shared" ca="1" si="471"/>
        <v/>
      </c>
      <c r="CL75" s="6" t="str">
        <f>IF('Analyse Plan de Gamme'!$BJ75=0,N_D,'Analyse Plan de Gamme'!$BJ75)</f>
        <v xml:space="preserve"> ... </v>
      </c>
      <c r="CM75" t="b">
        <f>ISNA(MATCH(CL75,CL$1:CL74,0))</f>
        <v>0</v>
      </c>
      <c r="CN75" t="e">
        <f t="shared" ca="1" si="472"/>
        <v>#N/A</v>
      </c>
      <c r="CO75" t="e">
        <f t="shared" ca="1" si="473"/>
        <v>#N/A</v>
      </c>
      <c r="CP75" t="b">
        <f t="shared" ca="1" si="474"/>
        <v>0</v>
      </c>
      <c r="CQ75" t="str">
        <f t="shared" ca="1" si="475"/>
        <v>ÿ</v>
      </c>
      <c r="CR75">
        <f t="shared" ca="1" si="476"/>
        <v>1048576</v>
      </c>
      <c r="CS75" t="e">
        <f t="shared" ca="1" si="477"/>
        <v>#N/A</v>
      </c>
      <c r="CT75" s="4" t="str">
        <f t="shared" ca="1" si="478"/>
        <v/>
      </c>
      <c r="CV75" s="6" t="str">
        <f>IF('Analyse Plan de Gamme'!$BK75=0,N_D,'Analyse Plan de Gamme'!$BK75)</f>
        <v xml:space="preserve"> ... </v>
      </c>
      <c r="CW75" t="b">
        <f>ISNA(MATCH(CV75,CV$1:CV74,0))</f>
        <v>0</v>
      </c>
      <c r="CX75" t="e">
        <f t="shared" ca="1" si="479"/>
        <v>#N/A</v>
      </c>
      <c r="CY75" t="e">
        <f t="shared" ca="1" si="480"/>
        <v>#N/A</v>
      </c>
      <c r="CZ75" t="b">
        <f t="shared" ca="1" si="481"/>
        <v>0</v>
      </c>
      <c r="DA75" t="str">
        <f t="shared" ca="1" si="482"/>
        <v>ÿ</v>
      </c>
      <c r="DB75">
        <f t="shared" ca="1" si="483"/>
        <v>1048576</v>
      </c>
      <c r="DC75" t="e">
        <f t="shared" ca="1" si="484"/>
        <v>#N/A</v>
      </c>
      <c r="DD75" s="4" t="str">
        <f t="shared" ca="1" si="485"/>
        <v/>
      </c>
      <c r="DF75" s="6" t="str">
        <f>IF('Analyse Plan de Gamme'!$BL75=0,N_D,'Analyse Plan de Gamme'!$BL75)</f>
        <v xml:space="preserve"> ... </v>
      </c>
      <c r="DG75" t="b">
        <f>ISNA(MATCH(DF75,DF$1:DF74,0))</f>
        <v>0</v>
      </c>
      <c r="DH75" t="e">
        <f t="shared" ca="1" si="486"/>
        <v>#N/A</v>
      </c>
      <c r="DI75" t="e">
        <f t="shared" ca="1" si="487"/>
        <v>#N/A</v>
      </c>
      <c r="DJ75" t="b">
        <f t="shared" ca="1" si="488"/>
        <v>0</v>
      </c>
      <c r="DK75" t="str">
        <f t="shared" ca="1" si="489"/>
        <v>ÿ</v>
      </c>
      <c r="DL75">
        <f t="shared" ca="1" si="490"/>
        <v>1048576</v>
      </c>
      <c r="DM75" t="e">
        <f t="shared" ca="1" si="491"/>
        <v>#N/A</v>
      </c>
      <c r="DN75" s="4" t="str">
        <f t="shared" ca="1" si="492"/>
        <v/>
      </c>
      <c r="DP75" s="43">
        <f>'Analyse Plan de Gamme'!$BM75</f>
        <v>0</v>
      </c>
      <c r="DQ75" t="b">
        <f>ISNA(MATCH(DP75,DP$1:DP74,0))</f>
        <v>0</v>
      </c>
      <c r="DR75" t="e">
        <f t="shared" ca="1" si="493"/>
        <v>#N/A</v>
      </c>
      <c r="DS75" t="e">
        <f t="shared" ca="1" si="494"/>
        <v>#N/A</v>
      </c>
      <c r="DT75" t="b">
        <f t="shared" ca="1" si="495"/>
        <v>0</v>
      </c>
      <c r="DU75" t="str">
        <f t="shared" ca="1" si="496"/>
        <v>ÿ</v>
      </c>
      <c r="DV75">
        <f t="shared" ca="1" si="497"/>
        <v>1048576</v>
      </c>
      <c r="DW75" t="e">
        <f t="shared" ca="1" si="498"/>
        <v>#N/A</v>
      </c>
      <c r="DX75" s="4" t="str">
        <f t="shared" ca="1" si="499"/>
        <v/>
      </c>
      <c r="DZ75" s="6" t="str">
        <f>IF('Analyse Plan de Gamme'!$BO75=0,N_D,'Analyse Plan de Gamme'!$BO75)</f>
        <v xml:space="preserve"> ... </v>
      </c>
      <c r="EA75" t="b">
        <f>ISNA(MATCH(DZ75,DZ$1:DZ74,0))</f>
        <v>0</v>
      </c>
      <c r="EB75" t="e">
        <f t="shared" ca="1" si="500"/>
        <v>#N/A</v>
      </c>
      <c r="EC75" t="e">
        <f t="shared" ca="1" si="501"/>
        <v>#N/A</v>
      </c>
      <c r="ED75" t="b">
        <f t="shared" ca="1" si="502"/>
        <v>0</v>
      </c>
      <c r="EE75" t="str">
        <f t="shared" ca="1" si="503"/>
        <v>ÿ</v>
      </c>
      <c r="EF75">
        <f t="shared" ca="1" si="504"/>
        <v>1048576</v>
      </c>
      <c r="EG75" t="e">
        <f t="shared" ca="1" si="505"/>
        <v>#N/A</v>
      </c>
      <c r="EH75" s="4" t="str">
        <f t="shared" ca="1" si="506"/>
        <v/>
      </c>
      <c r="EJ75" s="6" t="str">
        <f>IF('Analyse Plan de Gamme'!$BP75=0,N_D,'Analyse Plan de Gamme'!$BP75)</f>
        <v xml:space="preserve"> ... </v>
      </c>
      <c r="EK75" t="b">
        <f>ISNA(MATCH(EJ75,EJ$1:EJ74,0))</f>
        <v>0</v>
      </c>
      <c r="EL75" t="e">
        <f t="shared" ca="1" si="507"/>
        <v>#N/A</v>
      </c>
      <c r="EM75" t="e">
        <f t="shared" ca="1" si="508"/>
        <v>#N/A</v>
      </c>
      <c r="EN75" t="b">
        <f t="shared" ca="1" si="509"/>
        <v>0</v>
      </c>
      <c r="EO75" t="str">
        <f t="shared" ca="1" si="510"/>
        <v>ÿ</v>
      </c>
      <c r="EP75">
        <f t="shared" ca="1" si="511"/>
        <v>1048576</v>
      </c>
      <c r="EQ75" t="e">
        <f t="shared" ca="1" si="512"/>
        <v>#N/A</v>
      </c>
      <c r="ER75" s="4" t="str">
        <f t="shared" ca="1" si="513"/>
        <v/>
      </c>
      <c r="ET75" s="6" t="str">
        <f>IF('Analyse Plan de Gamme'!$BQ75=0,N_D,'Analyse Plan de Gamme'!$BQ75)</f>
        <v xml:space="preserve"> ... </v>
      </c>
      <c r="EU75" t="b">
        <f>ISNA(MATCH(ET75,ET$1:ET74,0))</f>
        <v>0</v>
      </c>
      <c r="EV75" t="e">
        <f t="shared" ca="1" si="514"/>
        <v>#N/A</v>
      </c>
      <c r="EW75" t="e">
        <f t="shared" ca="1" si="515"/>
        <v>#N/A</v>
      </c>
      <c r="EX75" t="b">
        <f t="shared" ca="1" si="516"/>
        <v>0</v>
      </c>
      <c r="EY75" t="str">
        <f t="shared" ca="1" si="517"/>
        <v>ÿ</v>
      </c>
      <c r="EZ75">
        <f t="shared" ca="1" si="518"/>
        <v>1048576</v>
      </c>
      <c r="FA75" t="e">
        <f t="shared" ca="1" si="519"/>
        <v>#N/A</v>
      </c>
      <c r="FB75" s="4" t="str">
        <f t="shared" ca="1" si="520"/>
        <v/>
      </c>
      <c r="FD75" s="6" t="str">
        <f>IF('Analyse Plan de Gamme'!$BR75=0,N_D,'Analyse Plan de Gamme'!$BR75)</f>
        <v xml:space="preserve"> ... </v>
      </c>
      <c r="FE75" t="b">
        <f>ISNA(MATCH(FD75,FD$1:FD74,0))</f>
        <v>0</v>
      </c>
      <c r="FF75" t="e">
        <f t="shared" ca="1" si="521"/>
        <v>#N/A</v>
      </c>
      <c r="FG75" t="e">
        <f t="shared" ca="1" si="522"/>
        <v>#N/A</v>
      </c>
      <c r="FH75" t="b">
        <f t="shared" ca="1" si="523"/>
        <v>0</v>
      </c>
      <c r="FI75" t="str">
        <f t="shared" ca="1" si="524"/>
        <v>ÿ</v>
      </c>
      <c r="FJ75">
        <f t="shared" ca="1" si="525"/>
        <v>1048576</v>
      </c>
      <c r="FK75" t="e">
        <f t="shared" ca="1" si="526"/>
        <v>#N/A</v>
      </c>
      <c r="FL75" s="4" t="str">
        <f t="shared" ca="1" si="527"/>
        <v/>
      </c>
      <c r="FN75" s="6" t="str">
        <f>IF('Analyse Plan de Gamme'!$BT75=0,N_D,'Analyse Plan de Gamme'!$BT75)</f>
        <v xml:space="preserve"> ... </v>
      </c>
      <c r="FO75" t="b">
        <f>ISNA(MATCH(FN75,FN$1:FN74,0))</f>
        <v>0</v>
      </c>
      <c r="FP75" t="e">
        <f t="shared" ca="1" si="528"/>
        <v>#N/A</v>
      </c>
      <c r="FQ75" t="e">
        <f t="shared" ca="1" si="529"/>
        <v>#N/A</v>
      </c>
      <c r="FR75" t="b">
        <f t="shared" ca="1" si="530"/>
        <v>0</v>
      </c>
      <c r="FS75" t="str">
        <f t="shared" ca="1" si="531"/>
        <v>ÿ</v>
      </c>
      <c r="FT75">
        <f t="shared" ca="1" si="532"/>
        <v>1048576</v>
      </c>
      <c r="FU75" t="e">
        <f t="shared" ca="1" si="533"/>
        <v>#N/A</v>
      </c>
      <c r="FV75" s="4" t="str">
        <f t="shared" ca="1" si="534"/>
        <v/>
      </c>
      <c r="FX75" s="6" t="str">
        <f>IF('Analyse Plan de Gamme'!$BU75=0,N_D,'Analyse Plan de Gamme'!$BU75)</f>
        <v xml:space="preserve"> ... </v>
      </c>
      <c r="FY75" t="b">
        <f>ISNA(MATCH(FX75,FX$1:FX74,0))</f>
        <v>0</v>
      </c>
      <c r="FZ75" t="e">
        <f t="shared" ca="1" si="535"/>
        <v>#N/A</v>
      </c>
      <c r="GA75" t="e">
        <f t="shared" ca="1" si="536"/>
        <v>#N/A</v>
      </c>
      <c r="GB75" t="b">
        <f t="shared" ca="1" si="537"/>
        <v>0</v>
      </c>
      <c r="GC75" t="str">
        <f t="shared" ca="1" si="538"/>
        <v>ÿ</v>
      </c>
      <c r="GD75">
        <f t="shared" ca="1" si="539"/>
        <v>1048576</v>
      </c>
      <c r="GE75" t="e">
        <f t="shared" ca="1" si="540"/>
        <v>#N/A</v>
      </c>
      <c r="GF75" s="4" t="str">
        <f t="shared" ca="1" si="541"/>
        <v/>
      </c>
      <c r="GH75" s="6" t="str">
        <f>IF('Analyse Plan de Gamme'!$BW75=0,N_D,'Analyse Plan de Gamme'!$BW75)</f>
        <v xml:space="preserve"> ... </v>
      </c>
      <c r="GI75" t="b">
        <f>ISNA(MATCH(GH75,GH$1:GH74,0))</f>
        <v>0</v>
      </c>
      <c r="GJ75" t="e">
        <f t="shared" ca="1" si="542"/>
        <v>#N/A</v>
      </c>
      <c r="GK75" t="e">
        <f t="shared" ca="1" si="543"/>
        <v>#N/A</v>
      </c>
      <c r="GL75" t="b">
        <f t="shared" ca="1" si="544"/>
        <v>0</v>
      </c>
      <c r="GM75" t="str">
        <f t="shared" ca="1" si="545"/>
        <v>ÿ</v>
      </c>
      <c r="GN75">
        <f t="shared" ca="1" si="546"/>
        <v>1048576</v>
      </c>
      <c r="GO75" t="e">
        <f t="shared" ca="1" si="547"/>
        <v>#N/A</v>
      </c>
      <c r="GP75" s="4" t="str">
        <f t="shared" ca="1" si="548"/>
        <v/>
      </c>
      <c r="GR75" s="6" t="str">
        <f>IF('Analyse Plan de Gamme'!$BX75=0,N_D,'Analyse Plan de Gamme'!$BX75)</f>
        <v xml:space="preserve"> ... </v>
      </c>
      <c r="GS75" t="b">
        <f>ISNA(MATCH(GR75,GR$1:GR74,0))</f>
        <v>0</v>
      </c>
      <c r="GT75" t="e">
        <f t="shared" ca="1" si="549"/>
        <v>#N/A</v>
      </c>
      <c r="GU75" t="e">
        <f t="shared" ca="1" si="550"/>
        <v>#N/A</v>
      </c>
      <c r="GV75" t="b">
        <f t="shared" ca="1" si="551"/>
        <v>0</v>
      </c>
      <c r="GW75" t="str">
        <f t="shared" ca="1" si="552"/>
        <v>ÿ</v>
      </c>
      <c r="GX75">
        <f t="shared" ca="1" si="553"/>
        <v>1048576</v>
      </c>
      <c r="GY75" t="e">
        <f t="shared" ca="1" si="554"/>
        <v>#N/A</v>
      </c>
      <c r="GZ75" s="4" t="str">
        <f t="shared" ca="1" si="555"/>
        <v/>
      </c>
      <c r="HG75" s="44">
        <f>'Analyse Plan de Gamme'!$K75</f>
        <v>0</v>
      </c>
      <c r="HH75" s="44">
        <f>'Analyse Plan de Gamme'!$L75</f>
        <v>0</v>
      </c>
      <c r="HI75" s="50">
        <f t="shared" si="395"/>
        <v>3.2499999999999964</v>
      </c>
      <c r="HK75" t="b">
        <f>ABS('Analyse Plan de Gamme'!$C75)&gt;1</f>
        <v>0</v>
      </c>
      <c r="HL75" s="43">
        <f t="shared" ca="1" si="192"/>
        <v>7.4999999999999997E-3</v>
      </c>
      <c r="HM75" t="b">
        <f ca="1">AND(ISNA(MATCH(HL75,HL$1:HL74,0)),HL75&gt;1,$HK75)</f>
        <v>0</v>
      </c>
      <c r="HN75" t="e">
        <f t="shared" ca="1" si="556"/>
        <v>#N/A</v>
      </c>
      <c r="HO75" t="e">
        <f t="shared" ca="1" si="557"/>
        <v>#N/A</v>
      </c>
      <c r="HP75" t="b">
        <f t="shared" ca="1" si="558"/>
        <v>0</v>
      </c>
      <c r="HQ75" t="str">
        <f t="shared" ca="1" si="559"/>
        <v>ÿ</v>
      </c>
      <c r="HR75">
        <f t="shared" ca="1" si="560"/>
        <v>1048576</v>
      </c>
      <c r="HS75" t="e">
        <f t="shared" ca="1" si="561"/>
        <v>#N/A</v>
      </c>
      <c r="HT75" s="4" t="str">
        <f t="shared" ca="1" si="562"/>
        <v/>
      </c>
      <c r="HU75">
        <f ca="1">SUM($HT$10:$HT75)</f>
        <v>3926000.0154999997</v>
      </c>
      <c r="HV75" s="45">
        <f t="shared" ca="1" si="196"/>
        <v>1</v>
      </c>
      <c r="HW75" t="b">
        <f t="shared" ca="1" si="396"/>
        <v>0</v>
      </c>
      <c r="HX75" t="b">
        <f t="shared" ca="1" si="197"/>
        <v>0</v>
      </c>
      <c r="ID75" s="60" t="b">
        <f>IF($HK75,'Analyse Plan de Gamme'!$K75)</f>
        <v>0</v>
      </c>
      <c r="IE75" t="b">
        <f>IF($HK75,'Analyse Plan de Gamme'!$L75)</f>
        <v>0</v>
      </c>
      <c r="IF75" s="52" t="b">
        <f t="shared" si="563"/>
        <v>0</v>
      </c>
      <c r="IG75" t="b">
        <f>ISNA(MATCH(IF75,IF$1:IF74,0))</f>
        <v>0</v>
      </c>
      <c r="IH75" t="e">
        <f t="shared" ca="1" si="564"/>
        <v>#N/A</v>
      </c>
      <c r="II75" t="e">
        <f t="shared" ca="1" si="565"/>
        <v>#N/A</v>
      </c>
      <c r="IJ75" t="b">
        <f t="shared" ca="1" si="566"/>
        <v>0</v>
      </c>
      <c r="IK75" t="str">
        <f t="shared" ca="1" si="567"/>
        <v>ÿ</v>
      </c>
      <c r="IL75">
        <f t="shared" ca="1" si="568"/>
        <v>0</v>
      </c>
      <c r="IM75">
        <f t="shared" ca="1" si="569"/>
        <v>0</v>
      </c>
      <c r="IN75" s="54">
        <f t="shared" ca="1" si="570"/>
        <v>7.4999999999999997E-3</v>
      </c>
      <c r="IO75">
        <f t="shared" ca="1" si="571"/>
        <v>1048576</v>
      </c>
      <c r="IP75" t="e">
        <f t="shared" ca="1" si="572"/>
        <v>#N/A</v>
      </c>
      <c r="IQ75" t="str">
        <f t="shared" ca="1" si="573"/>
        <v/>
      </c>
      <c r="IR75" t="str">
        <f t="shared" ca="1" si="574"/>
        <v/>
      </c>
      <c r="IZ75" s="52" t="b">
        <f t="shared" si="575"/>
        <v>0</v>
      </c>
      <c r="JA75" t="b">
        <f>ISNA(MATCH(IZ75,IZ$1:IZ74,0))</f>
        <v>0</v>
      </c>
      <c r="JB75" t="e">
        <f t="shared" ca="1" si="576"/>
        <v>#N/A</v>
      </c>
      <c r="JC75" t="e">
        <f t="shared" ca="1" si="577"/>
        <v>#N/A</v>
      </c>
      <c r="JD75" t="b">
        <f t="shared" ca="1" si="578"/>
        <v>0</v>
      </c>
      <c r="JE75" t="str">
        <f t="shared" ca="1" si="579"/>
        <v>ÿ</v>
      </c>
      <c r="JF75">
        <f t="shared" ca="1" si="580"/>
        <v>0</v>
      </c>
      <c r="JG75">
        <f t="shared" ca="1" si="581"/>
        <v>0</v>
      </c>
      <c r="JH75" s="54">
        <f t="shared" ca="1" si="582"/>
        <v>7.4999999999999997E-3</v>
      </c>
      <c r="JI75">
        <f t="shared" ca="1" si="583"/>
        <v>1048576</v>
      </c>
      <c r="JJ75" t="e">
        <f t="shared" ca="1" si="584"/>
        <v>#N/A</v>
      </c>
      <c r="JK75" t="str">
        <f t="shared" ca="1" si="585"/>
        <v/>
      </c>
      <c r="JL75" t="str">
        <f t="shared" ca="1" si="586"/>
        <v/>
      </c>
      <c r="JT75" s="52" t="b">
        <f t="shared" si="587"/>
        <v>0</v>
      </c>
      <c r="JU75" t="b">
        <f>ISNA(MATCH(JT75,JT$1:JT74,0))</f>
        <v>0</v>
      </c>
      <c r="JV75" t="e">
        <f t="shared" ca="1" si="588"/>
        <v>#N/A</v>
      </c>
      <c r="JW75" t="e">
        <f t="shared" ca="1" si="589"/>
        <v>#N/A</v>
      </c>
      <c r="JX75" t="b">
        <f t="shared" ca="1" si="590"/>
        <v>0</v>
      </c>
      <c r="JY75" t="str">
        <f t="shared" ca="1" si="591"/>
        <v>ÿ</v>
      </c>
      <c r="JZ75">
        <f t="shared" ca="1" si="592"/>
        <v>0</v>
      </c>
      <c r="KA75">
        <f t="shared" ca="1" si="593"/>
        <v>0</v>
      </c>
      <c r="KB75" s="54">
        <f t="shared" ca="1" si="594"/>
        <v>7.4999999999999997E-3</v>
      </c>
      <c r="KC75">
        <f t="shared" ca="1" si="595"/>
        <v>1048576</v>
      </c>
      <c r="KD75" t="e">
        <f t="shared" ca="1" si="596"/>
        <v>#N/A</v>
      </c>
      <c r="KE75" t="str">
        <f t="shared" ca="1" si="597"/>
        <v/>
      </c>
      <c r="KF75" t="str">
        <f t="shared" ca="1" si="598"/>
        <v/>
      </c>
      <c r="KN75" s="52" t="b">
        <f t="shared" si="599"/>
        <v>0</v>
      </c>
      <c r="KO75" t="b">
        <f>ISNA(MATCH(KN75,KN$1:KN74,0))</f>
        <v>0</v>
      </c>
      <c r="KP75" t="e">
        <f t="shared" ca="1" si="600"/>
        <v>#N/A</v>
      </c>
      <c r="KQ75" t="e">
        <f t="shared" ca="1" si="601"/>
        <v>#N/A</v>
      </c>
      <c r="KR75" t="b">
        <f t="shared" ca="1" si="602"/>
        <v>0</v>
      </c>
      <c r="KS75" t="str">
        <f t="shared" ca="1" si="603"/>
        <v>ÿ</v>
      </c>
      <c r="KT75">
        <f t="shared" ca="1" si="604"/>
        <v>0</v>
      </c>
      <c r="KU75">
        <f t="shared" ca="1" si="605"/>
        <v>0</v>
      </c>
      <c r="KV75" s="54">
        <f t="shared" ca="1" si="606"/>
        <v>7.4999999999999997E-3</v>
      </c>
      <c r="KW75">
        <f t="shared" ca="1" si="607"/>
        <v>1048576</v>
      </c>
      <c r="KX75" t="e">
        <f t="shared" ca="1" si="608"/>
        <v>#N/A</v>
      </c>
      <c r="KY75" t="str">
        <f t="shared" ca="1" si="609"/>
        <v/>
      </c>
      <c r="KZ75" t="str">
        <f t="shared" ca="1" si="610"/>
        <v/>
      </c>
      <c r="LH75" s="52" t="b">
        <f t="shared" si="219"/>
        <v>0</v>
      </c>
      <c r="LI75" t="b">
        <f>ISNA(MATCH(LH75,LH$1:LH74,0))</f>
        <v>0</v>
      </c>
      <c r="LJ75" t="e">
        <f t="shared" ref="LJ75:LJ103" ca="1" si="643">MATCH(LJ$3,INDIRECT(LK75,AdrLxCx),0)+LJ74</f>
        <v>#N/A</v>
      </c>
      <c r="LK75" t="e">
        <f t="shared" ref="LK75:LK103" ca="1" si="644">ADDRESS(LJ74+1,LK$3,,AdrLxCx)&amp;":"&amp;ADDRESS(AdrMaxLig,LK$3,,AdrLxCx)</f>
        <v>#N/A</v>
      </c>
      <c r="LL75" t="b">
        <f t="shared" ca="1" si="222"/>
        <v>0</v>
      </c>
      <c r="LM75" t="str">
        <f t="shared" ref="LM75:LM103" ca="1" si="645">IF(LL75,INDEX(LH:LH,LJ75),$F$5)</f>
        <v>ÿ</v>
      </c>
      <c r="LN75">
        <f t="shared" ca="1" si="224"/>
        <v>0</v>
      </c>
      <c r="LO75">
        <f t="shared" ca="1" si="225"/>
        <v>0</v>
      </c>
      <c r="LP75" s="54">
        <f t="shared" ref="LP75:LP103" ca="1" si="646">VALUE(TEXT(INDEX(LN75:LO75,ValueScore),$HO$5)&amp;$HO$7&amp;TEXT(ROW(),$HO$5))</f>
        <v>7.4999999999999997E-3</v>
      </c>
      <c r="LQ75">
        <f t="shared" ref="LQ75:LQ103" ca="1" si="647">IF(LL75,COUNTIF(INDIRECT(LT$5,AdrLxCx),$F$3&amp;LP75),AdrMaxLig)</f>
        <v>1048576</v>
      </c>
      <c r="LR75" t="e">
        <f t="shared" ref="LR75:LR103" ca="1" si="648">MATCH($A75,LQ:LQ,0)</f>
        <v>#N/A</v>
      </c>
      <c r="LS75" t="str">
        <f t="shared" ca="1" si="611"/>
        <v/>
      </c>
      <c r="LT75" t="str">
        <f t="shared" ref="LT75:LT103" ca="1" si="649">IF(LL75,INDEX(LP:LP,LR75),"")</f>
        <v/>
      </c>
      <c r="MB75" s="52" t="b">
        <f t="shared" ref="MB75:MB103" si="650">IF($HK75,BH75)</f>
        <v>0</v>
      </c>
      <c r="MC75" t="b">
        <f>ISNA(MATCH(MB75,MB$1:MB74,0))</f>
        <v>0</v>
      </c>
      <c r="MD75" t="e">
        <f t="shared" ca="1" si="231"/>
        <v>#N/A</v>
      </c>
      <c r="ME75" t="e">
        <f t="shared" ca="1" si="232"/>
        <v>#N/A</v>
      </c>
      <c r="MF75" t="b">
        <f t="shared" ca="1" si="233"/>
        <v>0</v>
      </c>
      <c r="MG75" t="str">
        <f t="shared" ca="1" si="234"/>
        <v>ÿ</v>
      </c>
      <c r="MH75">
        <f t="shared" ca="1" si="235"/>
        <v>0</v>
      </c>
      <c r="MI75">
        <f t="shared" ca="1" si="236"/>
        <v>0</v>
      </c>
      <c r="MJ75" s="54">
        <f t="shared" ca="1" si="237"/>
        <v>7.4999999999999997E-3</v>
      </c>
      <c r="MK75">
        <f t="shared" ca="1" si="238"/>
        <v>1048576</v>
      </c>
      <c r="ML75" t="e">
        <f t="shared" ca="1" si="239"/>
        <v>#N/A</v>
      </c>
      <c r="MM75" t="str">
        <f t="shared" ca="1" si="612"/>
        <v/>
      </c>
      <c r="MN75" t="str">
        <f t="shared" ca="1" si="241"/>
        <v/>
      </c>
      <c r="MV75" s="52" t="b">
        <f t="shared" ref="MV75:MV103" si="651">IF($HK75,BR75)</f>
        <v>0</v>
      </c>
      <c r="MW75" t="b">
        <f>ISNA(MATCH(MV75,MV$1:MV74,0))</f>
        <v>0</v>
      </c>
      <c r="MX75" t="e">
        <f t="shared" ca="1" si="242"/>
        <v>#N/A</v>
      </c>
      <c r="MY75" t="e">
        <f t="shared" ca="1" si="243"/>
        <v>#N/A</v>
      </c>
      <c r="MZ75" t="b">
        <f t="shared" ca="1" si="244"/>
        <v>0</v>
      </c>
      <c r="NA75" t="str">
        <f t="shared" ca="1" si="245"/>
        <v>ÿ</v>
      </c>
      <c r="NB75">
        <f t="shared" ca="1" si="246"/>
        <v>0</v>
      </c>
      <c r="NC75">
        <f t="shared" ca="1" si="247"/>
        <v>0</v>
      </c>
      <c r="ND75" s="54">
        <f t="shared" ca="1" si="248"/>
        <v>7.4999999999999997E-3</v>
      </c>
      <c r="NE75">
        <f t="shared" ca="1" si="249"/>
        <v>1048576</v>
      </c>
      <c r="NF75" t="e">
        <f t="shared" ca="1" si="250"/>
        <v>#N/A</v>
      </c>
      <c r="NG75" t="str">
        <f t="shared" ca="1" si="613"/>
        <v/>
      </c>
      <c r="NH75" t="str">
        <f t="shared" ca="1" si="252"/>
        <v/>
      </c>
      <c r="NP75" s="52" t="b">
        <f t="shared" ref="NP75:NP103" si="652">IF($HK75,CB75)</f>
        <v>0</v>
      </c>
      <c r="NQ75" t="b">
        <f>ISNA(MATCH(NP75,NP$1:NP74,0))</f>
        <v>0</v>
      </c>
      <c r="NR75" t="e">
        <f t="shared" ca="1" si="253"/>
        <v>#N/A</v>
      </c>
      <c r="NS75" t="e">
        <f t="shared" ca="1" si="254"/>
        <v>#N/A</v>
      </c>
      <c r="NT75" t="b">
        <f t="shared" ca="1" si="255"/>
        <v>0</v>
      </c>
      <c r="NU75" t="str">
        <f t="shared" ca="1" si="256"/>
        <v>ÿ</v>
      </c>
      <c r="NV75">
        <f t="shared" ca="1" si="257"/>
        <v>0</v>
      </c>
      <c r="NW75">
        <f t="shared" ca="1" si="258"/>
        <v>0</v>
      </c>
      <c r="NX75" s="54">
        <f t="shared" ca="1" si="259"/>
        <v>7.4999999999999997E-3</v>
      </c>
      <c r="NY75">
        <f t="shared" ca="1" si="260"/>
        <v>1048576</v>
      </c>
      <c r="NZ75" t="e">
        <f t="shared" ca="1" si="261"/>
        <v>#N/A</v>
      </c>
      <c r="OA75" t="str">
        <f t="shared" ca="1" si="614"/>
        <v/>
      </c>
      <c r="OB75" t="str">
        <f t="shared" ca="1" si="263"/>
        <v/>
      </c>
      <c r="OJ75" s="52" t="b">
        <f t="shared" ref="OJ75:OJ103" si="653">IF($HK75,CL75)</f>
        <v>0</v>
      </c>
      <c r="OK75" t="b">
        <f>ISNA(MATCH(OJ75,OJ$1:OJ74,0))</f>
        <v>0</v>
      </c>
      <c r="OL75" t="e">
        <f t="shared" ca="1" si="264"/>
        <v>#N/A</v>
      </c>
      <c r="OM75" t="e">
        <f t="shared" ca="1" si="265"/>
        <v>#N/A</v>
      </c>
      <c r="ON75" t="b">
        <f t="shared" ca="1" si="266"/>
        <v>0</v>
      </c>
      <c r="OO75" t="str">
        <f t="shared" ca="1" si="267"/>
        <v>ÿ</v>
      </c>
      <c r="OP75">
        <f t="shared" ca="1" si="268"/>
        <v>0</v>
      </c>
      <c r="OQ75">
        <f t="shared" ca="1" si="269"/>
        <v>0</v>
      </c>
      <c r="OR75" s="54">
        <f t="shared" ca="1" si="270"/>
        <v>7.4999999999999997E-3</v>
      </c>
      <c r="OS75">
        <f t="shared" ca="1" si="271"/>
        <v>1048576</v>
      </c>
      <c r="OT75" t="e">
        <f t="shared" ca="1" si="272"/>
        <v>#N/A</v>
      </c>
      <c r="OU75" t="str">
        <f t="shared" ca="1" si="615"/>
        <v/>
      </c>
      <c r="OV75" t="str">
        <f t="shared" ca="1" si="274"/>
        <v/>
      </c>
      <c r="PD75" s="52" t="b">
        <f t="shared" ref="PD75:PD103" si="654">IF($HK75,CV75)</f>
        <v>0</v>
      </c>
      <c r="PE75" t="b">
        <f>ISNA(MATCH(PD75,PD$1:PD74,0))</f>
        <v>0</v>
      </c>
      <c r="PF75" t="e">
        <f t="shared" ca="1" si="275"/>
        <v>#N/A</v>
      </c>
      <c r="PG75" t="e">
        <f t="shared" ca="1" si="276"/>
        <v>#N/A</v>
      </c>
      <c r="PH75" t="b">
        <f t="shared" ca="1" si="277"/>
        <v>0</v>
      </c>
      <c r="PI75" t="str">
        <f t="shared" ca="1" si="278"/>
        <v>ÿ</v>
      </c>
      <c r="PJ75">
        <f t="shared" ca="1" si="279"/>
        <v>0</v>
      </c>
      <c r="PK75">
        <f t="shared" ca="1" si="280"/>
        <v>0</v>
      </c>
      <c r="PL75" s="54">
        <f t="shared" ca="1" si="281"/>
        <v>7.4999999999999997E-3</v>
      </c>
      <c r="PM75">
        <f t="shared" ca="1" si="282"/>
        <v>1048576</v>
      </c>
      <c r="PN75" t="e">
        <f t="shared" ca="1" si="283"/>
        <v>#N/A</v>
      </c>
      <c r="PO75" t="str">
        <f t="shared" ca="1" si="616"/>
        <v/>
      </c>
      <c r="PP75" t="str">
        <f t="shared" ca="1" si="285"/>
        <v/>
      </c>
      <c r="PX75" s="52" t="b">
        <f t="shared" ref="PX75:PX103" si="655">IF($HK75,DF75)</f>
        <v>0</v>
      </c>
      <c r="PY75" t="b">
        <f>ISNA(MATCH(PX75,PX$1:PX74,0))</f>
        <v>0</v>
      </c>
      <c r="PZ75" t="e">
        <f t="shared" ca="1" si="286"/>
        <v>#N/A</v>
      </c>
      <c r="QA75" t="e">
        <f t="shared" ca="1" si="287"/>
        <v>#N/A</v>
      </c>
      <c r="QB75" t="b">
        <f t="shared" ca="1" si="288"/>
        <v>0</v>
      </c>
      <c r="QC75" t="str">
        <f t="shared" ca="1" si="289"/>
        <v>ÿ</v>
      </c>
      <c r="QD75">
        <f t="shared" ca="1" si="290"/>
        <v>0</v>
      </c>
      <c r="QE75">
        <f t="shared" ca="1" si="291"/>
        <v>0</v>
      </c>
      <c r="QF75" s="54">
        <f t="shared" ca="1" si="292"/>
        <v>7.4999999999999997E-3</v>
      </c>
      <c r="QG75">
        <f t="shared" ca="1" si="293"/>
        <v>1048576</v>
      </c>
      <c r="QH75" t="e">
        <f t="shared" ca="1" si="294"/>
        <v>#N/A</v>
      </c>
      <c r="QI75" t="str">
        <f t="shared" ca="1" si="617"/>
        <v/>
      </c>
      <c r="QJ75" t="str">
        <f t="shared" ca="1" si="296"/>
        <v/>
      </c>
      <c r="QR75" s="52" t="b">
        <f t="shared" ref="QR75:QR103" si="656">IF($HK75,DP75)</f>
        <v>0</v>
      </c>
      <c r="QS75" t="b">
        <f>ISNA(MATCH(QR75,QR$1:QR74,0))</f>
        <v>0</v>
      </c>
      <c r="QT75" t="e">
        <f t="shared" ca="1" si="297"/>
        <v>#N/A</v>
      </c>
      <c r="QU75" t="e">
        <f t="shared" ca="1" si="298"/>
        <v>#N/A</v>
      </c>
      <c r="QV75" t="b">
        <f t="shared" ca="1" si="299"/>
        <v>0</v>
      </c>
      <c r="QW75" t="str">
        <f t="shared" ca="1" si="300"/>
        <v>ÿ</v>
      </c>
      <c r="QX75">
        <f t="shared" ca="1" si="301"/>
        <v>0</v>
      </c>
      <c r="QY75">
        <f t="shared" ca="1" si="302"/>
        <v>0</v>
      </c>
      <c r="QZ75" s="54">
        <f t="shared" ca="1" si="303"/>
        <v>7.4999999999999997E-3</v>
      </c>
      <c r="RA75">
        <f t="shared" ca="1" si="304"/>
        <v>1048576</v>
      </c>
      <c r="RB75" t="e">
        <f t="shared" ca="1" si="305"/>
        <v>#N/A</v>
      </c>
      <c r="RC75" t="str">
        <f t="shared" ca="1" si="618"/>
        <v/>
      </c>
      <c r="RD75" t="str">
        <f t="shared" ca="1" si="307"/>
        <v/>
      </c>
      <c r="RL75" s="52" t="b">
        <f t="shared" ref="RL75:RL103" si="657">IF($HK75,DZ75)</f>
        <v>0</v>
      </c>
      <c r="RM75" t="b">
        <f>ISNA(MATCH(RL75,RL$1:RL74,0))</f>
        <v>0</v>
      </c>
      <c r="RN75" t="e">
        <f t="shared" ca="1" si="308"/>
        <v>#N/A</v>
      </c>
      <c r="RO75" t="e">
        <f t="shared" ca="1" si="309"/>
        <v>#N/A</v>
      </c>
      <c r="RP75" t="b">
        <f t="shared" ca="1" si="310"/>
        <v>0</v>
      </c>
      <c r="RQ75" t="str">
        <f t="shared" ca="1" si="311"/>
        <v>ÿ</v>
      </c>
      <c r="RR75">
        <f t="shared" ca="1" si="312"/>
        <v>0</v>
      </c>
      <c r="RS75">
        <f t="shared" ca="1" si="313"/>
        <v>0</v>
      </c>
      <c r="RT75" s="54">
        <f t="shared" ca="1" si="314"/>
        <v>7.4999999999999997E-3</v>
      </c>
      <c r="RU75">
        <f t="shared" ca="1" si="315"/>
        <v>1048576</v>
      </c>
      <c r="RV75" t="e">
        <f t="shared" ca="1" si="316"/>
        <v>#N/A</v>
      </c>
      <c r="RW75" t="str">
        <f t="shared" ca="1" si="619"/>
        <v/>
      </c>
      <c r="RX75" t="str">
        <f t="shared" ca="1" si="318"/>
        <v/>
      </c>
      <c r="SF75" s="52" t="b">
        <f t="shared" ref="SF75:SF103" si="658">IF($HK75,EJ75)</f>
        <v>0</v>
      </c>
      <c r="SG75" t="b">
        <f>ISNA(MATCH(SF75,SF$1:SF74,0))</f>
        <v>0</v>
      </c>
      <c r="SH75" t="e">
        <f t="shared" ca="1" si="319"/>
        <v>#N/A</v>
      </c>
      <c r="SI75" t="e">
        <f t="shared" ca="1" si="320"/>
        <v>#N/A</v>
      </c>
      <c r="SJ75" t="b">
        <f t="shared" ca="1" si="321"/>
        <v>0</v>
      </c>
      <c r="SK75" t="str">
        <f t="shared" ca="1" si="322"/>
        <v>ÿ</v>
      </c>
      <c r="SL75">
        <f t="shared" ca="1" si="323"/>
        <v>0</v>
      </c>
      <c r="SM75">
        <f t="shared" ca="1" si="324"/>
        <v>0</v>
      </c>
      <c r="SN75" s="54">
        <f t="shared" ca="1" si="325"/>
        <v>7.4999999999999997E-3</v>
      </c>
      <c r="SO75">
        <f t="shared" ca="1" si="326"/>
        <v>1048576</v>
      </c>
      <c r="SP75" t="e">
        <f t="shared" ca="1" si="327"/>
        <v>#N/A</v>
      </c>
      <c r="SQ75" t="str">
        <f t="shared" ca="1" si="620"/>
        <v/>
      </c>
      <c r="SR75" t="str">
        <f t="shared" ca="1" si="329"/>
        <v/>
      </c>
      <c r="SZ75" s="52" t="b">
        <f t="shared" ref="SZ75:SZ103" si="659">IF($HK75,ET75)</f>
        <v>0</v>
      </c>
      <c r="TA75" t="b">
        <f>ISNA(MATCH(SZ75,SZ$1:SZ74,0))</f>
        <v>0</v>
      </c>
      <c r="TB75" t="e">
        <f t="shared" ca="1" si="330"/>
        <v>#N/A</v>
      </c>
      <c r="TC75" t="e">
        <f t="shared" ca="1" si="331"/>
        <v>#N/A</v>
      </c>
      <c r="TD75" t="b">
        <f t="shared" ca="1" si="332"/>
        <v>0</v>
      </c>
      <c r="TE75" t="str">
        <f t="shared" ca="1" si="333"/>
        <v>ÿ</v>
      </c>
      <c r="TF75">
        <f t="shared" ca="1" si="334"/>
        <v>0</v>
      </c>
      <c r="TG75">
        <f t="shared" ca="1" si="335"/>
        <v>0</v>
      </c>
      <c r="TH75" s="54">
        <f t="shared" ca="1" si="336"/>
        <v>7.4999999999999997E-3</v>
      </c>
      <c r="TI75">
        <f t="shared" ca="1" si="337"/>
        <v>1048576</v>
      </c>
      <c r="TJ75" t="e">
        <f t="shared" ca="1" si="338"/>
        <v>#N/A</v>
      </c>
      <c r="TK75" t="str">
        <f t="shared" ca="1" si="621"/>
        <v/>
      </c>
      <c r="TL75" t="str">
        <f t="shared" ca="1" si="340"/>
        <v/>
      </c>
      <c r="TT75" s="52" t="b">
        <f t="shared" ref="TT75:TT103" si="660">IF($HK75,FD75)</f>
        <v>0</v>
      </c>
      <c r="TU75" t="b">
        <f>ISNA(MATCH(TT75,TT$1:TT74,0))</f>
        <v>0</v>
      </c>
      <c r="TV75" t="e">
        <f t="shared" ca="1" si="341"/>
        <v>#N/A</v>
      </c>
      <c r="TW75" t="e">
        <f t="shared" ca="1" si="342"/>
        <v>#N/A</v>
      </c>
      <c r="TX75" t="b">
        <f t="shared" ca="1" si="343"/>
        <v>0</v>
      </c>
      <c r="TY75" t="str">
        <f t="shared" ca="1" si="344"/>
        <v>ÿ</v>
      </c>
      <c r="TZ75">
        <f t="shared" ca="1" si="345"/>
        <v>0</v>
      </c>
      <c r="UA75">
        <f t="shared" ca="1" si="346"/>
        <v>0</v>
      </c>
      <c r="UB75" s="54">
        <f t="shared" ca="1" si="347"/>
        <v>7.4999999999999997E-3</v>
      </c>
      <c r="UC75">
        <f t="shared" ca="1" si="348"/>
        <v>1048576</v>
      </c>
      <c r="UD75" t="e">
        <f t="shared" ca="1" si="349"/>
        <v>#N/A</v>
      </c>
      <c r="UE75" t="str">
        <f t="shared" ca="1" si="622"/>
        <v/>
      </c>
      <c r="UF75" t="str">
        <f t="shared" ca="1" si="351"/>
        <v/>
      </c>
      <c r="UN75" s="52" t="b">
        <f t="shared" ref="UN75:UN103" si="661">IF($HK75,FN75)</f>
        <v>0</v>
      </c>
      <c r="UO75" t="b">
        <f>ISNA(MATCH(UN75,UN$1:UN74,0))</f>
        <v>0</v>
      </c>
      <c r="UP75" t="e">
        <f t="shared" ca="1" si="352"/>
        <v>#N/A</v>
      </c>
      <c r="UQ75" t="e">
        <f t="shared" ca="1" si="353"/>
        <v>#N/A</v>
      </c>
      <c r="UR75" t="b">
        <f t="shared" ca="1" si="354"/>
        <v>0</v>
      </c>
      <c r="US75" t="str">
        <f t="shared" ca="1" si="355"/>
        <v>ÿ</v>
      </c>
      <c r="UT75">
        <f t="shared" ca="1" si="356"/>
        <v>0</v>
      </c>
      <c r="UU75">
        <f t="shared" ca="1" si="357"/>
        <v>0</v>
      </c>
      <c r="UV75" s="54">
        <f t="shared" ca="1" si="358"/>
        <v>7.4999999999999997E-3</v>
      </c>
      <c r="UW75">
        <f t="shared" ca="1" si="359"/>
        <v>1048576</v>
      </c>
      <c r="UX75" t="e">
        <f t="shared" ca="1" si="360"/>
        <v>#N/A</v>
      </c>
      <c r="UY75" t="str">
        <f t="shared" ca="1" si="623"/>
        <v/>
      </c>
      <c r="UZ75" t="str">
        <f t="shared" ca="1" si="362"/>
        <v/>
      </c>
      <c r="VH75" s="52" t="b">
        <f t="shared" ref="VH75:VH103" si="662">IF($HK75,FX75)</f>
        <v>0</v>
      </c>
      <c r="VI75" t="b">
        <f>ISNA(MATCH(VH75,VH$1:VH74,0))</f>
        <v>0</v>
      </c>
      <c r="VJ75" t="e">
        <f t="shared" ca="1" si="363"/>
        <v>#N/A</v>
      </c>
      <c r="VK75" t="e">
        <f t="shared" ca="1" si="364"/>
        <v>#N/A</v>
      </c>
      <c r="VL75" t="b">
        <f t="shared" ca="1" si="365"/>
        <v>0</v>
      </c>
      <c r="VM75" t="str">
        <f t="shared" ca="1" si="366"/>
        <v>ÿ</v>
      </c>
      <c r="VN75">
        <f t="shared" ca="1" si="367"/>
        <v>0</v>
      </c>
      <c r="VO75">
        <f t="shared" ca="1" si="368"/>
        <v>0</v>
      </c>
      <c r="VP75" s="54">
        <f t="shared" ca="1" si="369"/>
        <v>7.4999999999999997E-3</v>
      </c>
      <c r="VQ75">
        <f t="shared" ca="1" si="370"/>
        <v>1048576</v>
      </c>
      <c r="VR75" t="e">
        <f t="shared" ca="1" si="371"/>
        <v>#N/A</v>
      </c>
      <c r="VS75" t="str">
        <f t="shared" ca="1" si="624"/>
        <v/>
      </c>
      <c r="VT75" t="str">
        <f t="shared" ca="1" si="373"/>
        <v/>
      </c>
      <c r="WB75" s="52" t="b">
        <f t="shared" ref="WB75:WB103" si="663">IF($HK75,GH75)</f>
        <v>0</v>
      </c>
      <c r="WC75" t="b">
        <f>ISNA(MATCH(WB75,WB$1:WB74,0))</f>
        <v>0</v>
      </c>
      <c r="WD75" t="e">
        <f t="shared" ca="1" si="374"/>
        <v>#N/A</v>
      </c>
      <c r="WE75" t="e">
        <f t="shared" ca="1" si="375"/>
        <v>#N/A</v>
      </c>
      <c r="WF75" t="b">
        <f t="shared" ca="1" si="376"/>
        <v>0</v>
      </c>
      <c r="WG75" t="str">
        <f t="shared" ca="1" si="377"/>
        <v>ÿ</v>
      </c>
      <c r="WH75">
        <f t="shared" ca="1" si="378"/>
        <v>0</v>
      </c>
      <c r="WI75">
        <f t="shared" ca="1" si="379"/>
        <v>0</v>
      </c>
      <c r="WJ75" s="54">
        <f t="shared" ca="1" si="380"/>
        <v>7.4999999999999997E-3</v>
      </c>
      <c r="WK75">
        <f t="shared" ca="1" si="381"/>
        <v>1048576</v>
      </c>
      <c r="WL75" t="e">
        <f t="shared" ca="1" si="382"/>
        <v>#N/A</v>
      </c>
      <c r="WM75" t="str">
        <f t="shared" ca="1" si="625"/>
        <v/>
      </c>
      <c r="WN75" t="str">
        <f t="shared" ca="1" si="384"/>
        <v/>
      </c>
      <c r="WV75" s="52" t="b">
        <f t="shared" ref="WV75:WV103" si="664">IF($HK75,GR75)</f>
        <v>0</v>
      </c>
      <c r="WW75" t="b">
        <f>ISNA(MATCH(WV75,WV$1:WV74,0))</f>
        <v>0</v>
      </c>
      <c r="WX75" t="e">
        <f t="shared" ca="1" si="385"/>
        <v>#N/A</v>
      </c>
      <c r="WY75" t="e">
        <f t="shared" ca="1" si="386"/>
        <v>#N/A</v>
      </c>
      <c r="WZ75" t="b">
        <f t="shared" ca="1" si="387"/>
        <v>0</v>
      </c>
      <c r="XA75" t="str">
        <f t="shared" ca="1" si="388"/>
        <v>ÿ</v>
      </c>
      <c r="XB75">
        <f t="shared" ca="1" si="389"/>
        <v>0</v>
      </c>
      <c r="XC75">
        <f t="shared" ca="1" si="390"/>
        <v>0</v>
      </c>
      <c r="XD75" s="54">
        <f t="shared" ca="1" si="391"/>
        <v>7.4999999999999997E-3</v>
      </c>
      <c r="XE75">
        <f t="shared" ca="1" si="392"/>
        <v>1048576</v>
      </c>
      <c r="XF75" t="e">
        <f t="shared" ca="1" si="393"/>
        <v>#N/A</v>
      </c>
      <c r="XG75" t="str">
        <f t="shared" ca="1" si="626"/>
        <v/>
      </c>
      <c r="XH75" t="str">
        <f t="shared" ca="1" si="169"/>
        <v/>
      </c>
    </row>
    <row r="76" spans="1:632" x14ac:dyDescent="0.3">
      <c r="A76">
        <f t="shared" ca="1" si="642"/>
        <v>66</v>
      </c>
      <c r="J76" s="6" t="str">
        <f>IF('Analyse Plan de Gamme'!$N76=0,N_D,'Analyse Plan de Gamme'!$N76)</f>
        <v xml:space="preserve"> ... </v>
      </c>
      <c r="K76" t="b">
        <f>ISNA(MATCH(J76,J$1:J75,0))</f>
        <v>0</v>
      </c>
      <c r="L76" t="e">
        <f t="shared" ca="1" si="416"/>
        <v>#N/A</v>
      </c>
      <c r="M76" t="e">
        <f t="shared" ca="1" si="417"/>
        <v>#N/A</v>
      </c>
      <c r="N76" t="b">
        <f t="shared" ca="1" si="418"/>
        <v>0</v>
      </c>
      <c r="O76" t="str">
        <f t="shared" ca="1" si="419"/>
        <v>ÿ</v>
      </c>
      <c r="P76">
        <f t="shared" ca="1" si="420"/>
        <v>1048576</v>
      </c>
      <c r="Q76" t="e">
        <f t="shared" ca="1" si="421"/>
        <v>#N/A</v>
      </c>
      <c r="R76" s="4" t="str">
        <f t="shared" ca="1" si="422"/>
        <v/>
      </c>
      <c r="T76" s="6" t="str">
        <f>IF('Analyse Plan de Gamme'!$P76=0,N_D,'Analyse Plan de Gamme'!$P76)</f>
        <v xml:space="preserve"> ... </v>
      </c>
      <c r="U76" t="b">
        <f>ISNA(MATCH(T76,T$1:T75,0))</f>
        <v>0</v>
      </c>
      <c r="V76" t="e">
        <f t="shared" ca="1" si="423"/>
        <v>#N/A</v>
      </c>
      <c r="W76" t="e">
        <f t="shared" ca="1" si="424"/>
        <v>#N/A</v>
      </c>
      <c r="X76" t="b">
        <f t="shared" ca="1" si="425"/>
        <v>0</v>
      </c>
      <c r="Y76" t="str">
        <f t="shared" ca="1" si="426"/>
        <v>ÿ</v>
      </c>
      <c r="Z76">
        <f t="shared" ca="1" si="427"/>
        <v>1048576</v>
      </c>
      <c r="AA76" t="e">
        <f t="shared" ca="1" si="428"/>
        <v>#N/A</v>
      </c>
      <c r="AB76" s="4" t="str">
        <f t="shared" ca="1" si="429"/>
        <v/>
      </c>
      <c r="AD76" s="6" t="str">
        <f>IF('Analyse Plan de Gamme'!$W76=0,N_D,'Analyse Plan de Gamme'!$W76)</f>
        <v xml:space="preserve"> ... </v>
      </c>
      <c r="AE76" t="b">
        <f>ISNA(MATCH(AD76,AD$1:AD75,0))</f>
        <v>0</v>
      </c>
      <c r="AF76" t="e">
        <f t="shared" ca="1" si="430"/>
        <v>#N/A</v>
      </c>
      <c r="AG76" t="e">
        <f t="shared" ca="1" si="431"/>
        <v>#N/A</v>
      </c>
      <c r="AH76" t="b">
        <f t="shared" ca="1" si="432"/>
        <v>0</v>
      </c>
      <c r="AI76" t="str">
        <f t="shared" ca="1" si="433"/>
        <v>ÿ</v>
      </c>
      <c r="AJ76">
        <f t="shared" ca="1" si="434"/>
        <v>1048576</v>
      </c>
      <c r="AK76" t="e">
        <f t="shared" ca="1" si="435"/>
        <v>#N/A</v>
      </c>
      <c r="AL76" s="4" t="str">
        <f t="shared" ca="1" si="436"/>
        <v/>
      </c>
      <c r="AN76" s="6" t="str">
        <f>IF('Analyse Plan de Gamme'!$AH76=0,N_D,'Analyse Plan de Gamme'!$AH76)</f>
        <v xml:space="preserve"> ... </v>
      </c>
      <c r="AO76" t="b">
        <f>ISNA(MATCH(AN76,AN$1:AN75,0))</f>
        <v>0</v>
      </c>
      <c r="AP76" t="e">
        <f t="shared" ca="1" si="437"/>
        <v>#N/A</v>
      </c>
      <c r="AQ76" t="e">
        <f t="shared" ca="1" si="438"/>
        <v>#N/A</v>
      </c>
      <c r="AR76" t="b">
        <f t="shared" ca="1" si="439"/>
        <v>0</v>
      </c>
      <c r="AS76" t="str">
        <f t="shared" ca="1" si="440"/>
        <v>ÿ</v>
      </c>
      <c r="AT76">
        <f t="shared" ca="1" si="441"/>
        <v>1048576</v>
      </c>
      <c r="AU76" t="e">
        <f t="shared" ca="1" si="442"/>
        <v>#N/A</v>
      </c>
      <c r="AV76" s="4" t="str">
        <f t="shared" ca="1" si="443"/>
        <v/>
      </c>
      <c r="AX76" s="6" t="str">
        <f>IF('Analyse Plan de Gamme'!$AT76=0,N_D,'Analyse Plan de Gamme'!$AT76)</f>
        <v xml:space="preserve"> ... </v>
      </c>
      <c r="AY76" t="b">
        <f>ISNA(MATCH(AX76,AX$1:AX75,0))</f>
        <v>0</v>
      </c>
      <c r="AZ76" t="e">
        <f t="shared" ca="1" si="444"/>
        <v>#N/A</v>
      </c>
      <c r="BA76" t="e">
        <f t="shared" ca="1" si="445"/>
        <v>#N/A</v>
      </c>
      <c r="BB76" t="b">
        <f t="shared" ca="1" si="446"/>
        <v>0</v>
      </c>
      <c r="BC76" t="str">
        <f t="shared" ca="1" si="447"/>
        <v>ÿ</v>
      </c>
      <c r="BD76">
        <f t="shared" ca="1" si="448"/>
        <v>1048576</v>
      </c>
      <c r="BE76" t="e">
        <f t="shared" ca="1" si="449"/>
        <v>#N/A</v>
      </c>
      <c r="BF76" s="4" t="str">
        <f t="shared" ca="1" si="450"/>
        <v/>
      </c>
      <c r="BH76" s="6" t="str">
        <f>IF('Analyse Plan de Gamme'!$BF76=0,N_D,'Analyse Plan de Gamme'!$BF76)</f>
        <v xml:space="preserve"> ... </v>
      </c>
      <c r="BI76" t="b">
        <f>ISNA(MATCH(BH76,BH$1:BH75,0))</f>
        <v>0</v>
      </c>
      <c r="BJ76" t="e">
        <f t="shared" ca="1" si="451"/>
        <v>#N/A</v>
      </c>
      <c r="BK76" t="e">
        <f t="shared" ca="1" si="452"/>
        <v>#N/A</v>
      </c>
      <c r="BL76" t="b">
        <f t="shared" ca="1" si="453"/>
        <v>0</v>
      </c>
      <c r="BM76" t="str">
        <f t="shared" ca="1" si="454"/>
        <v>ÿ</v>
      </c>
      <c r="BN76">
        <f t="shared" ca="1" si="455"/>
        <v>1048576</v>
      </c>
      <c r="BO76" t="e">
        <f t="shared" ca="1" si="456"/>
        <v>#N/A</v>
      </c>
      <c r="BP76" s="4" t="str">
        <f t="shared" ca="1" si="457"/>
        <v/>
      </c>
      <c r="BR76" s="6" t="str">
        <f>IF('Analyse Plan de Gamme'!$BG76=0,N_D,'Analyse Plan de Gamme'!$BG76)</f>
        <v xml:space="preserve"> ... </v>
      </c>
      <c r="BS76" t="b">
        <f>ISNA(MATCH(BR76,BR$1:BR75,0))</f>
        <v>0</v>
      </c>
      <c r="BT76" t="e">
        <f t="shared" ca="1" si="458"/>
        <v>#N/A</v>
      </c>
      <c r="BU76" t="e">
        <f t="shared" ca="1" si="459"/>
        <v>#N/A</v>
      </c>
      <c r="BV76" t="b">
        <f t="shared" ca="1" si="460"/>
        <v>0</v>
      </c>
      <c r="BW76" t="str">
        <f t="shared" ca="1" si="461"/>
        <v>ÿ</v>
      </c>
      <c r="BX76">
        <f t="shared" ca="1" si="462"/>
        <v>1048576</v>
      </c>
      <c r="BY76" t="e">
        <f t="shared" ca="1" si="463"/>
        <v>#N/A</v>
      </c>
      <c r="BZ76" s="4" t="str">
        <f t="shared" ca="1" si="464"/>
        <v/>
      </c>
      <c r="CB76" s="6" t="str">
        <f>IF('Analyse Plan de Gamme'!$BH76=0,N_D,'Analyse Plan de Gamme'!$BH76)</f>
        <v xml:space="preserve"> ... </v>
      </c>
      <c r="CC76" t="b">
        <f>ISNA(MATCH(CB76,CB$1:CB75,0))</f>
        <v>0</v>
      </c>
      <c r="CD76" t="e">
        <f t="shared" ca="1" si="465"/>
        <v>#N/A</v>
      </c>
      <c r="CE76" t="e">
        <f t="shared" ca="1" si="466"/>
        <v>#N/A</v>
      </c>
      <c r="CF76" t="b">
        <f t="shared" ca="1" si="467"/>
        <v>0</v>
      </c>
      <c r="CG76" t="str">
        <f t="shared" ca="1" si="468"/>
        <v>ÿ</v>
      </c>
      <c r="CH76">
        <f t="shared" ca="1" si="469"/>
        <v>1048576</v>
      </c>
      <c r="CI76" t="e">
        <f t="shared" ca="1" si="470"/>
        <v>#N/A</v>
      </c>
      <c r="CJ76" s="4" t="str">
        <f t="shared" ca="1" si="471"/>
        <v/>
      </c>
      <c r="CL76" s="6" t="str">
        <f>IF('Analyse Plan de Gamme'!$BJ76=0,N_D,'Analyse Plan de Gamme'!$BJ76)</f>
        <v xml:space="preserve"> ... </v>
      </c>
      <c r="CM76" t="b">
        <f>ISNA(MATCH(CL76,CL$1:CL75,0))</f>
        <v>0</v>
      </c>
      <c r="CN76" t="e">
        <f t="shared" ca="1" si="472"/>
        <v>#N/A</v>
      </c>
      <c r="CO76" t="e">
        <f t="shared" ca="1" si="473"/>
        <v>#N/A</v>
      </c>
      <c r="CP76" t="b">
        <f t="shared" ca="1" si="474"/>
        <v>0</v>
      </c>
      <c r="CQ76" t="str">
        <f t="shared" ca="1" si="475"/>
        <v>ÿ</v>
      </c>
      <c r="CR76">
        <f t="shared" ca="1" si="476"/>
        <v>1048576</v>
      </c>
      <c r="CS76" t="e">
        <f t="shared" ca="1" si="477"/>
        <v>#N/A</v>
      </c>
      <c r="CT76" s="4" t="str">
        <f t="shared" ca="1" si="478"/>
        <v/>
      </c>
      <c r="CV76" s="6" t="str">
        <f>IF('Analyse Plan de Gamme'!$BK76=0,N_D,'Analyse Plan de Gamme'!$BK76)</f>
        <v xml:space="preserve"> ... </v>
      </c>
      <c r="CW76" t="b">
        <f>ISNA(MATCH(CV76,CV$1:CV75,0))</f>
        <v>0</v>
      </c>
      <c r="CX76" t="e">
        <f t="shared" ca="1" si="479"/>
        <v>#N/A</v>
      </c>
      <c r="CY76" t="e">
        <f t="shared" ca="1" si="480"/>
        <v>#N/A</v>
      </c>
      <c r="CZ76" t="b">
        <f t="shared" ca="1" si="481"/>
        <v>0</v>
      </c>
      <c r="DA76" t="str">
        <f t="shared" ca="1" si="482"/>
        <v>ÿ</v>
      </c>
      <c r="DB76">
        <f t="shared" ca="1" si="483"/>
        <v>1048576</v>
      </c>
      <c r="DC76" t="e">
        <f t="shared" ca="1" si="484"/>
        <v>#N/A</v>
      </c>
      <c r="DD76" s="4" t="str">
        <f t="shared" ca="1" si="485"/>
        <v/>
      </c>
      <c r="DF76" s="6" t="str">
        <f>IF('Analyse Plan de Gamme'!$BL76=0,N_D,'Analyse Plan de Gamme'!$BL76)</f>
        <v xml:space="preserve"> ... </v>
      </c>
      <c r="DG76" t="b">
        <f>ISNA(MATCH(DF76,DF$1:DF75,0))</f>
        <v>0</v>
      </c>
      <c r="DH76" t="e">
        <f t="shared" ca="1" si="486"/>
        <v>#N/A</v>
      </c>
      <c r="DI76" t="e">
        <f t="shared" ca="1" si="487"/>
        <v>#N/A</v>
      </c>
      <c r="DJ76" t="b">
        <f t="shared" ca="1" si="488"/>
        <v>0</v>
      </c>
      <c r="DK76" t="str">
        <f t="shared" ca="1" si="489"/>
        <v>ÿ</v>
      </c>
      <c r="DL76">
        <f t="shared" ca="1" si="490"/>
        <v>1048576</v>
      </c>
      <c r="DM76" t="e">
        <f t="shared" ca="1" si="491"/>
        <v>#N/A</v>
      </c>
      <c r="DN76" s="4" t="str">
        <f t="shared" ca="1" si="492"/>
        <v/>
      </c>
      <c r="DP76" s="43">
        <f>'Analyse Plan de Gamme'!$BM76</f>
        <v>0</v>
      </c>
      <c r="DQ76" t="b">
        <f>ISNA(MATCH(DP76,DP$1:DP75,0))</f>
        <v>0</v>
      </c>
      <c r="DR76" t="e">
        <f t="shared" ca="1" si="493"/>
        <v>#N/A</v>
      </c>
      <c r="DS76" t="e">
        <f t="shared" ca="1" si="494"/>
        <v>#N/A</v>
      </c>
      <c r="DT76" t="b">
        <f t="shared" ca="1" si="495"/>
        <v>0</v>
      </c>
      <c r="DU76" t="str">
        <f t="shared" ca="1" si="496"/>
        <v>ÿ</v>
      </c>
      <c r="DV76">
        <f t="shared" ca="1" si="497"/>
        <v>1048576</v>
      </c>
      <c r="DW76" t="e">
        <f t="shared" ca="1" si="498"/>
        <v>#N/A</v>
      </c>
      <c r="DX76" s="4" t="str">
        <f t="shared" ca="1" si="499"/>
        <v/>
      </c>
      <c r="DZ76" s="6" t="str">
        <f>IF('Analyse Plan de Gamme'!$BO76=0,N_D,'Analyse Plan de Gamme'!$BO76)</f>
        <v xml:space="preserve"> ... </v>
      </c>
      <c r="EA76" t="b">
        <f>ISNA(MATCH(DZ76,DZ$1:DZ75,0))</f>
        <v>0</v>
      </c>
      <c r="EB76" t="e">
        <f t="shared" ca="1" si="500"/>
        <v>#N/A</v>
      </c>
      <c r="EC76" t="e">
        <f t="shared" ca="1" si="501"/>
        <v>#N/A</v>
      </c>
      <c r="ED76" t="b">
        <f t="shared" ca="1" si="502"/>
        <v>0</v>
      </c>
      <c r="EE76" t="str">
        <f t="shared" ca="1" si="503"/>
        <v>ÿ</v>
      </c>
      <c r="EF76">
        <f t="shared" ca="1" si="504"/>
        <v>1048576</v>
      </c>
      <c r="EG76" t="e">
        <f t="shared" ca="1" si="505"/>
        <v>#N/A</v>
      </c>
      <c r="EH76" s="4" t="str">
        <f t="shared" ca="1" si="506"/>
        <v/>
      </c>
      <c r="EJ76" s="6" t="str">
        <f>IF('Analyse Plan de Gamme'!$BP76=0,N_D,'Analyse Plan de Gamme'!$BP76)</f>
        <v xml:space="preserve"> ... </v>
      </c>
      <c r="EK76" t="b">
        <f>ISNA(MATCH(EJ76,EJ$1:EJ75,0))</f>
        <v>0</v>
      </c>
      <c r="EL76" t="e">
        <f t="shared" ca="1" si="507"/>
        <v>#N/A</v>
      </c>
      <c r="EM76" t="e">
        <f t="shared" ca="1" si="508"/>
        <v>#N/A</v>
      </c>
      <c r="EN76" t="b">
        <f t="shared" ca="1" si="509"/>
        <v>0</v>
      </c>
      <c r="EO76" t="str">
        <f t="shared" ca="1" si="510"/>
        <v>ÿ</v>
      </c>
      <c r="EP76">
        <f t="shared" ca="1" si="511"/>
        <v>1048576</v>
      </c>
      <c r="EQ76" t="e">
        <f t="shared" ca="1" si="512"/>
        <v>#N/A</v>
      </c>
      <c r="ER76" s="4" t="str">
        <f t="shared" ca="1" si="513"/>
        <v/>
      </c>
      <c r="ET76" s="6" t="str">
        <f>IF('Analyse Plan de Gamme'!$BQ76=0,N_D,'Analyse Plan de Gamme'!$BQ76)</f>
        <v xml:space="preserve"> ... </v>
      </c>
      <c r="EU76" t="b">
        <f>ISNA(MATCH(ET76,ET$1:ET75,0))</f>
        <v>0</v>
      </c>
      <c r="EV76" t="e">
        <f t="shared" ca="1" si="514"/>
        <v>#N/A</v>
      </c>
      <c r="EW76" t="e">
        <f t="shared" ca="1" si="515"/>
        <v>#N/A</v>
      </c>
      <c r="EX76" t="b">
        <f t="shared" ca="1" si="516"/>
        <v>0</v>
      </c>
      <c r="EY76" t="str">
        <f t="shared" ca="1" si="517"/>
        <v>ÿ</v>
      </c>
      <c r="EZ76">
        <f t="shared" ca="1" si="518"/>
        <v>1048576</v>
      </c>
      <c r="FA76" t="e">
        <f t="shared" ca="1" si="519"/>
        <v>#N/A</v>
      </c>
      <c r="FB76" s="4" t="str">
        <f t="shared" ca="1" si="520"/>
        <v/>
      </c>
      <c r="FD76" s="6" t="str">
        <f>IF('Analyse Plan de Gamme'!$BR76=0,N_D,'Analyse Plan de Gamme'!$BR76)</f>
        <v xml:space="preserve"> ... </v>
      </c>
      <c r="FE76" t="b">
        <f>ISNA(MATCH(FD76,FD$1:FD75,0))</f>
        <v>0</v>
      </c>
      <c r="FF76" t="e">
        <f t="shared" ca="1" si="521"/>
        <v>#N/A</v>
      </c>
      <c r="FG76" t="e">
        <f t="shared" ca="1" si="522"/>
        <v>#N/A</v>
      </c>
      <c r="FH76" t="b">
        <f t="shared" ca="1" si="523"/>
        <v>0</v>
      </c>
      <c r="FI76" t="str">
        <f t="shared" ca="1" si="524"/>
        <v>ÿ</v>
      </c>
      <c r="FJ76">
        <f t="shared" ca="1" si="525"/>
        <v>1048576</v>
      </c>
      <c r="FK76" t="e">
        <f t="shared" ca="1" si="526"/>
        <v>#N/A</v>
      </c>
      <c r="FL76" s="4" t="str">
        <f t="shared" ca="1" si="527"/>
        <v/>
      </c>
      <c r="FN76" s="6" t="str">
        <f>IF('Analyse Plan de Gamme'!$BT76=0,N_D,'Analyse Plan de Gamme'!$BT76)</f>
        <v xml:space="preserve"> ... </v>
      </c>
      <c r="FO76" t="b">
        <f>ISNA(MATCH(FN76,FN$1:FN75,0))</f>
        <v>0</v>
      </c>
      <c r="FP76" t="e">
        <f t="shared" ca="1" si="528"/>
        <v>#N/A</v>
      </c>
      <c r="FQ76" t="e">
        <f t="shared" ca="1" si="529"/>
        <v>#N/A</v>
      </c>
      <c r="FR76" t="b">
        <f t="shared" ca="1" si="530"/>
        <v>0</v>
      </c>
      <c r="FS76" t="str">
        <f t="shared" ca="1" si="531"/>
        <v>ÿ</v>
      </c>
      <c r="FT76">
        <f t="shared" ca="1" si="532"/>
        <v>1048576</v>
      </c>
      <c r="FU76" t="e">
        <f t="shared" ca="1" si="533"/>
        <v>#N/A</v>
      </c>
      <c r="FV76" s="4" t="str">
        <f t="shared" ca="1" si="534"/>
        <v/>
      </c>
      <c r="FX76" s="6" t="str">
        <f>IF('Analyse Plan de Gamme'!$BU76=0,N_D,'Analyse Plan de Gamme'!$BU76)</f>
        <v xml:space="preserve"> ... </v>
      </c>
      <c r="FY76" t="b">
        <f>ISNA(MATCH(FX76,FX$1:FX75,0))</f>
        <v>0</v>
      </c>
      <c r="FZ76" t="e">
        <f t="shared" ca="1" si="535"/>
        <v>#N/A</v>
      </c>
      <c r="GA76" t="e">
        <f t="shared" ca="1" si="536"/>
        <v>#N/A</v>
      </c>
      <c r="GB76" t="b">
        <f t="shared" ca="1" si="537"/>
        <v>0</v>
      </c>
      <c r="GC76" t="str">
        <f t="shared" ca="1" si="538"/>
        <v>ÿ</v>
      </c>
      <c r="GD76">
        <f t="shared" ca="1" si="539"/>
        <v>1048576</v>
      </c>
      <c r="GE76" t="e">
        <f t="shared" ca="1" si="540"/>
        <v>#N/A</v>
      </c>
      <c r="GF76" s="4" t="str">
        <f t="shared" ca="1" si="541"/>
        <v/>
      </c>
      <c r="GH76" s="6" t="str">
        <f>IF('Analyse Plan de Gamme'!$BW76=0,N_D,'Analyse Plan de Gamme'!$BW76)</f>
        <v xml:space="preserve"> ... </v>
      </c>
      <c r="GI76" t="b">
        <f>ISNA(MATCH(GH76,GH$1:GH75,0))</f>
        <v>0</v>
      </c>
      <c r="GJ76" t="e">
        <f t="shared" ca="1" si="542"/>
        <v>#N/A</v>
      </c>
      <c r="GK76" t="e">
        <f t="shared" ca="1" si="543"/>
        <v>#N/A</v>
      </c>
      <c r="GL76" t="b">
        <f t="shared" ca="1" si="544"/>
        <v>0</v>
      </c>
      <c r="GM76" t="str">
        <f t="shared" ca="1" si="545"/>
        <v>ÿ</v>
      </c>
      <c r="GN76">
        <f t="shared" ca="1" si="546"/>
        <v>1048576</v>
      </c>
      <c r="GO76" t="e">
        <f t="shared" ca="1" si="547"/>
        <v>#N/A</v>
      </c>
      <c r="GP76" s="4" t="str">
        <f t="shared" ca="1" si="548"/>
        <v/>
      </c>
      <c r="GR76" s="6" t="str">
        <f>IF('Analyse Plan de Gamme'!$BX76=0,N_D,'Analyse Plan de Gamme'!$BX76)</f>
        <v xml:space="preserve"> ... </v>
      </c>
      <c r="GS76" t="b">
        <f>ISNA(MATCH(GR76,GR$1:GR75,0))</f>
        <v>0</v>
      </c>
      <c r="GT76" t="e">
        <f t="shared" ca="1" si="549"/>
        <v>#N/A</v>
      </c>
      <c r="GU76" t="e">
        <f t="shared" ca="1" si="550"/>
        <v>#N/A</v>
      </c>
      <c r="GV76" t="b">
        <f t="shared" ca="1" si="551"/>
        <v>0</v>
      </c>
      <c r="GW76" t="str">
        <f t="shared" ca="1" si="552"/>
        <v>ÿ</v>
      </c>
      <c r="GX76">
        <f t="shared" ca="1" si="553"/>
        <v>1048576</v>
      </c>
      <c r="GY76" t="e">
        <f t="shared" ca="1" si="554"/>
        <v>#N/A</v>
      </c>
      <c r="GZ76" s="4" t="str">
        <f t="shared" ca="1" si="555"/>
        <v/>
      </c>
      <c r="HG76" s="44">
        <f>'Analyse Plan de Gamme'!$K76</f>
        <v>0</v>
      </c>
      <c r="HH76" s="44">
        <f>'Analyse Plan de Gamme'!$L76</f>
        <v>0</v>
      </c>
      <c r="HI76" s="50">
        <f t="shared" si="395"/>
        <v>3.2999999999999963</v>
      </c>
      <c r="HK76" t="b">
        <f>ABS('Analyse Plan de Gamme'!$C76)&gt;1</f>
        <v>0</v>
      </c>
      <c r="HL76" s="43">
        <f t="shared" ref="HL76:HL103" ca="1" si="665">VALUE(TEXT(INDIRECT($HJ$4,AdrLxCx),$HO$5)&amp;$HO$7&amp;TEXT(ROW(),$HO$5))</f>
        <v>7.6E-3</v>
      </c>
      <c r="HM76" t="b">
        <f ca="1">AND(ISNA(MATCH(HL76,HL$1:HL75,0)),HL76&gt;1,$HK76)</f>
        <v>0</v>
      </c>
      <c r="HN76" t="e">
        <f t="shared" ca="1" si="556"/>
        <v>#N/A</v>
      </c>
      <c r="HO76" t="e">
        <f t="shared" ca="1" si="557"/>
        <v>#N/A</v>
      </c>
      <c r="HP76" t="b">
        <f t="shared" ca="1" si="558"/>
        <v>0</v>
      </c>
      <c r="HQ76" t="str">
        <f t="shared" ca="1" si="559"/>
        <v>ÿ</v>
      </c>
      <c r="HR76">
        <f t="shared" ca="1" si="560"/>
        <v>1048576</v>
      </c>
      <c r="HS76" t="e">
        <f t="shared" ca="1" si="561"/>
        <v>#N/A</v>
      </c>
      <c r="HT76" s="4" t="str">
        <f t="shared" ca="1" si="562"/>
        <v/>
      </c>
      <c r="HU76">
        <f ca="1">SUM($HT$10:$HT76)</f>
        <v>3926000.0154999997</v>
      </c>
      <c r="HV76" s="45">
        <f t="shared" ref="HV76:HV103" ca="1" si="666">$HU76/$HW$1</f>
        <v>1</v>
      </c>
      <c r="HW76" t="b">
        <f t="shared" ca="1" si="396"/>
        <v>0</v>
      </c>
      <c r="HX76" t="b">
        <f t="shared" ref="HX76:HX103" ca="1" si="667">IF($HW76,INDEX($HN:$HN,$HS76))</f>
        <v>0</v>
      </c>
      <c r="ID76" s="60" t="b">
        <f>IF($HK76,'Analyse Plan de Gamme'!$K76)</f>
        <v>0</v>
      </c>
      <c r="IE76" t="b">
        <f>IF($HK76,'Analyse Plan de Gamme'!$L76)</f>
        <v>0</v>
      </c>
      <c r="IF76" s="52" t="b">
        <f t="shared" si="563"/>
        <v>0</v>
      </c>
      <c r="IG76" t="b">
        <f>ISNA(MATCH(IF76,IF$1:IF75,0))</f>
        <v>0</v>
      </c>
      <c r="IH76" t="e">
        <f t="shared" ca="1" si="564"/>
        <v>#N/A</v>
      </c>
      <c r="II76" t="e">
        <f t="shared" ca="1" si="565"/>
        <v>#N/A</v>
      </c>
      <c r="IJ76" t="b">
        <f t="shared" ca="1" si="566"/>
        <v>0</v>
      </c>
      <c r="IK76" t="str">
        <f t="shared" ca="1" si="567"/>
        <v>ÿ</v>
      </c>
      <c r="IL76">
        <f t="shared" ca="1" si="568"/>
        <v>0</v>
      </c>
      <c r="IM76">
        <f t="shared" ca="1" si="569"/>
        <v>0</v>
      </c>
      <c r="IN76" s="54">
        <f t="shared" ca="1" si="570"/>
        <v>7.6E-3</v>
      </c>
      <c r="IO76">
        <f t="shared" ca="1" si="571"/>
        <v>1048576</v>
      </c>
      <c r="IP76" t="e">
        <f t="shared" ca="1" si="572"/>
        <v>#N/A</v>
      </c>
      <c r="IQ76" t="str">
        <f t="shared" ca="1" si="573"/>
        <v/>
      </c>
      <c r="IR76" t="str">
        <f t="shared" ca="1" si="574"/>
        <v/>
      </c>
      <c r="IZ76" s="52" t="b">
        <f t="shared" si="575"/>
        <v>0</v>
      </c>
      <c r="JA76" t="b">
        <f>ISNA(MATCH(IZ76,IZ$1:IZ75,0))</f>
        <v>0</v>
      </c>
      <c r="JB76" t="e">
        <f t="shared" ca="1" si="576"/>
        <v>#N/A</v>
      </c>
      <c r="JC76" t="e">
        <f t="shared" ca="1" si="577"/>
        <v>#N/A</v>
      </c>
      <c r="JD76" t="b">
        <f t="shared" ca="1" si="578"/>
        <v>0</v>
      </c>
      <c r="JE76" t="str">
        <f t="shared" ca="1" si="579"/>
        <v>ÿ</v>
      </c>
      <c r="JF76">
        <f t="shared" ca="1" si="580"/>
        <v>0</v>
      </c>
      <c r="JG76">
        <f t="shared" ca="1" si="581"/>
        <v>0</v>
      </c>
      <c r="JH76" s="54">
        <f t="shared" ca="1" si="582"/>
        <v>7.6E-3</v>
      </c>
      <c r="JI76">
        <f t="shared" ca="1" si="583"/>
        <v>1048576</v>
      </c>
      <c r="JJ76" t="e">
        <f t="shared" ca="1" si="584"/>
        <v>#N/A</v>
      </c>
      <c r="JK76" t="str">
        <f t="shared" ca="1" si="585"/>
        <v/>
      </c>
      <c r="JL76" t="str">
        <f t="shared" ca="1" si="586"/>
        <v/>
      </c>
      <c r="JT76" s="52" t="b">
        <f t="shared" si="587"/>
        <v>0</v>
      </c>
      <c r="JU76" t="b">
        <f>ISNA(MATCH(JT76,JT$1:JT75,0))</f>
        <v>0</v>
      </c>
      <c r="JV76" t="e">
        <f t="shared" ca="1" si="588"/>
        <v>#N/A</v>
      </c>
      <c r="JW76" t="e">
        <f t="shared" ca="1" si="589"/>
        <v>#N/A</v>
      </c>
      <c r="JX76" t="b">
        <f t="shared" ca="1" si="590"/>
        <v>0</v>
      </c>
      <c r="JY76" t="str">
        <f t="shared" ca="1" si="591"/>
        <v>ÿ</v>
      </c>
      <c r="JZ76">
        <f t="shared" ca="1" si="592"/>
        <v>0</v>
      </c>
      <c r="KA76">
        <f t="shared" ca="1" si="593"/>
        <v>0</v>
      </c>
      <c r="KB76" s="54">
        <f t="shared" ca="1" si="594"/>
        <v>7.6E-3</v>
      </c>
      <c r="KC76">
        <f t="shared" ca="1" si="595"/>
        <v>1048576</v>
      </c>
      <c r="KD76" t="e">
        <f t="shared" ca="1" si="596"/>
        <v>#N/A</v>
      </c>
      <c r="KE76" t="str">
        <f t="shared" ca="1" si="597"/>
        <v/>
      </c>
      <c r="KF76" t="str">
        <f t="shared" ca="1" si="598"/>
        <v/>
      </c>
      <c r="KN76" s="52" t="b">
        <f t="shared" si="599"/>
        <v>0</v>
      </c>
      <c r="KO76" t="b">
        <f>ISNA(MATCH(KN76,KN$1:KN75,0))</f>
        <v>0</v>
      </c>
      <c r="KP76" t="e">
        <f t="shared" ca="1" si="600"/>
        <v>#N/A</v>
      </c>
      <c r="KQ76" t="e">
        <f t="shared" ca="1" si="601"/>
        <v>#N/A</v>
      </c>
      <c r="KR76" t="b">
        <f t="shared" ca="1" si="602"/>
        <v>0</v>
      </c>
      <c r="KS76" t="str">
        <f t="shared" ca="1" si="603"/>
        <v>ÿ</v>
      </c>
      <c r="KT76">
        <f t="shared" ca="1" si="604"/>
        <v>0</v>
      </c>
      <c r="KU76">
        <f t="shared" ca="1" si="605"/>
        <v>0</v>
      </c>
      <c r="KV76" s="54">
        <f t="shared" ca="1" si="606"/>
        <v>7.6E-3</v>
      </c>
      <c r="KW76">
        <f t="shared" ca="1" si="607"/>
        <v>1048576</v>
      </c>
      <c r="KX76" t="e">
        <f t="shared" ca="1" si="608"/>
        <v>#N/A</v>
      </c>
      <c r="KY76" t="str">
        <f t="shared" ca="1" si="609"/>
        <v/>
      </c>
      <c r="KZ76" t="str">
        <f t="shared" ca="1" si="610"/>
        <v/>
      </c>
      <c r="LH76" s="52" t="b">
        <f t="shared" ref="LH76:LH103" si="668">IF($HK76,AX76)</f>
        <v>0</v>
      </c>
      <c r="LI76" t="b">
        <f>ISNA(MATCH(LH76,LH$1:LH75,0))</f>
        <v>0</v>
      </c>
      <c r="LJ76" t="e">
        <f t="shared" ca="1" si="643"/>
        <v>#N/A</v>
      </c>
      <c r="LK76" t="e">
        <f t="shared" ca="1" si="644"/>
        <v>#N/A</v>
      </c>
      <c r="LL76" t="b">
        <f t="shared" ref="LL76:LL103" ca="1" si="669">NOT(ISNA(LJ76))</f>
        <v>0</v>
      </c>
      <c r="LM76" t="str">
        <f t="shared" ca="1" si="645"/>
        <v>ÿ</v>
      </c>
      <c r="LN76">
        <f t="shared" ref="LN76:LN103" ca="1" si="670">SUMIF(LH:LH,LM76,$ID:$ID)</f>
        <v>0</v>
      </c>
      <c r="LO76">
        <f t="shared" ref="LO76:LO103" ca="1" si="671">SUMIF(LH:LH,LM76,$IE:$IE)</f>
        <v>0</v>
      </c>
      <c r="LP76" s="54">
        <f t="shared" ca="1" si="646"/>
        <v>7.6E-3</v>
      </c>
      <c r="LQ76">
        <f t="shared" ca="1" si="647"/>
        <v>1048576</v>
      </c>
      <c r="LR76" t="e">
        <f t="shared" ca="1" si="648"/>
        <v>#N/A</v>
      </c>
      <c r="LS76" t="str">
        <f t="shared" ca="1" si="611"/>
        <v/>
      </c>
      <c r="LT76" t="str">
        <f t="shared" ca="1" si="649"/>
        <v/>
      </c>
      <c r="MB76" s="52" t="b">
        <f t="shared" si="650"/>
        <v>0</v>
      </c>
      <c r="MC76" t="b">
        <f>ISNA(MATCH(MB76,MB$1:MB75,0))</f>
        <v>0</v>
      </c>
      <c r="MD76" t="e">
        <f t="shared" ref="MD76:MD103" ca="1" si="672">MATCH(MD$3,INDIRECT(ME76,AdrLxCx),0)+MD75</f>
        <v>#N/A</v>
      </c>
      <c r="ME76" t="e">
        <f t="shared" ref="ME76:ME103" ca="1" si="673">ADDRESS(MD75+1,ME$3,,AdrLxCx)&amp;":"&amp;ADDRESS(AdrMaxLig,ME$3,,AdrLxCx)</f>
        <v>#N/A</v>
      </c>
      <c r="MF76" t="b">
        <f t="shared" ref="MF76:MF103" ca="1" si="674">NOT(ISNA(MD76))</f>
        <v>0</v>
      </c>
      <c r="MG76" t="str">
        <f t="shared" ref="MG76:MG103" ca="1" si="675">IF(MF76,INDEX(MB:MB,MD76),$F$5)</f>
        <v>ÿ</v>
      </c>
      <c r="MH76">
        <f t="shared" ref="MH76:MH103" ca="1" si="676">SUMIF(MB:MB,MG76,$ID:$ID)</f>
        <v>0</v>
      </c>
      <c r="MI76">
        <f t="shared" ref="MI76:MI103" ca="1" si="677">SUMIF(MB:MB,MG76,$IE:$IE)</f>
        <v>0</v>
      </c>
      <c r="MJ76" s="54">
        <f t="shared" ref="MJ76:MJ103" ca="1" si="678">VALUE(TEXT(INDEX(MH76:MI76,ValueScore),$HO$5)&amp;$HO$7&amp;TEXT(ROW(),$HO$5))</f>
        <v>7.6E-3</v>
      </c>
      <c r="MK76">
        <f t="shared" ref="MK76:MK103" ca="1" si="679">IF(MF76,COUNTIF(INDIRECT(MN$5,AdrLxCx),$F$3&amp;MJ76),AdrMaxLig)</f>
        <v>1048576</v>
      </c>
      <c r="ML76" t="e">
        <f t="shared" ref="ML76:ML103" ca="1" si="680">MATCH($A76,MK:MK,0)</f>
        <v>#N/A</v>
      </c>
      <c r="MM76" t="str">
        <f t="shared" ca="1" si="612"/>
        <v/>
      </c>
      <c r="MN76" t="str">
        <f t="shared" ref="MN76:MN103" ca="1" si="681">IF(MF76,INDEX(MJ:MJ,ML76),"")</f>
        <v/>
      </c>
      <c r="MV76" s="52" t="b">
        <f t="shared" si="651"/>
        <v>0</v>
      </c>
      <c r="MW76" t="b">
        <f>ISNA(MATCH(MV76,MV$1:MV75,0))</f>
        <v>0</v>
      </c>
      <c r="MX76" t="e">
        <f t="shared" ref="MX76:MX103" ca="1" si="682">MATCH(MX$3,INDIRECT(MY76,AdrLxCx),0)+MX75</f>
        <v>#N/A</v>
      </c>
      <c r="MY76" t="e">
        <f t="shared" ref="MY76:MY103" ca="1" si="683">ADDRESS(MX75+1,MY$3,,AdrLxCx)&amp;":"&amp;ADDRESS(AdrMaxLig,MY$3,,AdrLxCx)</f>
        <v>#N/A</v>
      </c>
      <c r="MZ76" t="b">
        <f t="shared" ref="MZ76:MZ103" ca="1" si="684">NOT(ISNA(MX76))</f>
        <v>0</v>
      </c>
      <c r="NA76" t="str">
        <f t="shared" ref="NA76:NA103" ca="1" si="685">IF(MZ76,INDEX(MV:MV,MX76),$F$5)</f>
        <v>ÿ</v>
      </c>
      <c r="NB76">
        <f t="shared" ref="NB76:NB103" ca="1" si="686">SUMIF(MV:MV,NA76,$ID:$ID)</f>
        <v>0</v>
      </c>
      <c r="NC76">
        <f t="shared" ref="NC76:NC103" ca="1" si="687">SUMIF(MV:MV,NA76,$IE:$IE)</f>
        <v>0</v>
      </c>
      <c r="ND76" s="54">
        <f t="shared" ref="ND76:ND103" ca="1" si="688">VALUE(TEXT(INDEX(NB76:NC76,ValueScore),$HO$5)&amp;$HO$7&amp;TEXT(ROW(),$HO$5))</f>
        <v>7.6E-3</v>
      </c>
      <c r="NE76">
        <f t="shared" ref="NE76:NE103" ca="1" si="689">IF(MZ76,COUNTIF(INDIRECT(NH$5,AdrLxCx),$F$3&amp;ND76),AdrMaxLig)</f>
        <v>1048576</v>
      </c>
      <c r="NF76" t="e">
        <f t="shared" ref="NF76:NF103" ca="1" si="690">MATCH($A76,NE:NE,0)</f>
        <v>#N/A</v>
      </c>
      <c r="NG76" t="str">
        <f t="shared" ca="1" si="613"/>
        <v/>
      </c>
      <c r="NH76" t="str">
        <f t="shared" ref="NH76:NH103" ca="1" si="691">IF(MZ76,INDEX(ND:ND,NF76),"")</f>
        <v/>
      </c>
      <c r="NP76" s="52" t="b">
        <f t="shared" si="652"/>
        <v>0</v>
      </c>
      <c r="NQ76" t="b">
        <f>ISNA(MATCH(NP76,NP$1:NP75,0))</f>
        <v>0</v>
      </c>
      <c r="NR76" t="e">
        <f t="shared" ref="NR76:NR103" ca="1" si="692">MATCH(NR$3,INDIRECT(NS76,AdrLxCx),0)+NR75</f>
        <v>#N/A</v>
      </c>
      <c r="NS76" t="e">
        <f t="shared" ref="NS76:NS103" ca="1" si="693">ADDRESS(NR75+1,NS$3,,AdrLxCx)&amp;":"&amp;ADDRESS(AdrMaxLig,NS$3,,AdrLxCx)</f>
        <v>#N/A</v>
      </c>
      <c r="NT76" t="b">
        <f t="shared" ref="NT76:NT103" ca="1" si="694">NOT(ISNA(NR76))</f>
        <v>0</v>
      </c>
      <c r="NU76" t="str">
        <f t="shared" ref="NU76:NU103" ca="1" si="695">IF(NT76,INDEX(NP:NP,NR76),$F$5)</f>
        <v>ÿ</v>
      </c>
      <c r="NV76">
        <f t="shared" ref="NV76:NV103" ca="1" si="696">SUMIF(NP:NP,NU76,$ID:$ID)</f>
        <v>0</v>
      </c>
      <c r="NW76">
        <f t="shared" ref="NW76:NW103" ca="1" si="697">SUMIF(NP:NP,NU76,$IE:$IE)</f>
        <v>0</v>
      </c>
      <c r="NX76" s="54">
        <f t="shared" ref="NX76:NX103" ca="1" si="698">VALUE(TEXT(INDEX(NV76:NW76,ValueScore),$HO$5)&amp;$HO$7&amp;TEXT(ROW(),$HO$5))</f>
        <v>7.6E-3</v>
      </c>
      <c r="NY76">
        <f t="shared" ref="NY76:NY103" ca="1" si="699">IF(NT76,COUNTIF(INDIRECT(OB$5,AdrLxCx),$F$3&amp;NX76),AdrMaxLig)</f>
        <v>1048576</v>
      </c>
      <c r="NZ76" t="e">
        <f t="shared" ref="NZ76:NZ103" ca="1" si="700">MATCH($A76,NY:NY,0)</f>
        <v>#N/A</v>
      </c>
      <c r="OA76" t="str">
        <f t="shared" ca="1" si="614"/>
        <v/>
      </c>
      <c r="OB76" t="str">
        <f t="shared" ref="OB76:OB103" ca="1" si="701">IF(NT76,INDEX(NX:NX,NZ76),"")</f>
        <v/>
      </c>
      <c r="OJ76" s="52" t="b">
        <f t="shared" si="653"/>
        <v>0</v>
      </c>
      <c r="OK76" t="b">
        <f>ISNA(MATCH(OJ76,OJ$1:OJ75,0))</f>
        <v>0</v>
      </c>
      <c r="OL76" t="e">
        <f t="shared" ref="OL76:OL103" ca="1" si="702">MATCH(OL$3,INDIRECT(OM76,AdrLxCx),0)+OL75</f>
        <v>#N/A</v>
      </c>
      <c r="OM76" t="e">
        <f t="shared" ref="OM76:OM103" ca="1" si="703">ADDRESS(OL75+1,OM$3,,AdrLxCx)&amp;":"&amp;ADDRESS(AdrMaxLig,OM$3,,AdrLxCx)</f>
        <v>#N/A</v>
      </c>
      <c r="ON76" t="b">
        <f t="shared" ref="ON76:ON103" ca="1" si="704">NOT(ISNA(OL76))</f>
        <v>0</v>
      </c>
      <c r="OO76" t="str">
        <f t="shared" ref="OO76:OO103" ca="1" si="705">IF(ON76,INDEX(OJ:OJ,OL76),$F$5)</f>
        <v>ÿ</v>
      </c>
      <c r="OP76">
        <f t="shared" ref="OP76:OP103" ca="1" si="706">SUMIF(OJ:OJ,OO76,$ID:$ID)</f>
        <v>0</v>
      </c>
      <c r="OQ76">
        <f t="shared" ref="OQ76:OQ103" ca="1" si="707">SUMIF(OJ:OJ,OO76,$IE:$IE)</f>
        <v>0</v>
      </c>
      <c r="OR76" s="54">
        <f t="shared" ref="OR76:OR103" ca="1" si="708">VALUE(TEXT(INDEX(OP76:OQ76,ValueScore),$HO$5)&amp;$HO$7&amp;TEXT(ROW(),$HO$5))</f>
        <v>7.6E-3</v>
      </c>
      <c r="OS76">
        <f t="shared" ref="OS76:OS103" ca="1" si="709">IF(ON76,COUNTIF(INDIRECT(OV$5,AdrLxCx),$F$3&amp;OR76),AdrMaxLig)</f>
        <v>1048576</v>
      </c>
      <c r="OT76" t="e">
        <f t="shared" ref="OT76:OT103" ca="1" si="710">MATCH($A76,OS:OS,0)</f>
        <v>#N/A</v>
      </c>
      <c r="OU76" t="str">
        <f t="shared" ca="1" si="615"/>
        <v/>
      </c>
      <c r="OV76" t="str">
        <f t="shared" ref="OV76:OV103" ca="1" si="711">IF(ON76,INDEX(OR:OR,OT76),"")</f>
        <v/>
      </c>
      <c r="PD76" s="52" t="b">
        <f t="shared" si="654"/>
        <v>0</v>
      </c>
      <c r="PE76" t="b">
        <f>ISNA(MATCH(PD76,PD$1:PD75,0))</f>
        <v>0</v>
      </c>
      <c r="PF76" t="e">
        <f t="shared" ref="PF76:PF103" ca="1" si="712">MATCH(PF$3,INDIRECT(PG76,AdrLxCx),0)+PF75</f>
        <v>#N/A</v>
      </c>
      <c r="PG76" t="e">
        <f t="shared" ref="PG76:PG103" ca="1" si="713">ADDRESS(PF75+1,PG$3,,AdrLxCx)&amp;":"&amp;ADDRESS(AdrMaxLig,PG$3,,AdrLxCx)</f>
        <v>#N/A</v>
      </c>
      <c r="PH76" t="b">
        <f t="shared" ref="PH76:PH103" ca="1" si="714">NOT(ISNA(PF76))</f>
        <v>0</v>
      </c>
      <c r="PI76" t="str">
        <f t="shared" ref="PI76:PI103" ca="1" si="715">IF(PH76,INDEX(PD:PD,PF76),$F$5)</f>
        <v>ÿ</v>
      </c>
      <c r="PJ76">
        <f t="shared" ref="PJ76:PJ103" ca="1" si="716">SUMIF(PD:PD,PI76,$ID:$ID)</f>
        <v>0</v>
      </c>
      <c r="PK76">
        <f t="shared" ref="PK76:PK103" ca="1" si="717">SUMIF(PD:PD,PI76,$IE:$IE)</f>
        <v>0</v>
      </c>
      <c r="PL76" s="54">
        <f t="shared" ref="PL76:PL103" ca="1" si="718">VALUE(TEXT(INDEX(PJ76:PK76,ValueScore),$HO$5)&amp;$HO$7&amp;TEXT(ROW(),$HO$5))</f>
        <v>7.6E-3</v>
      </c>
      <c r="PM76">
        <f t="shared" ref="PM76:PM103" ca="1" si="719">IF(PH76,COUNTIF(INDIRECT(PP$5,AdrLxCx),$F$3&amp;PL76),AdrMaxLig)</f>
        <v>1048576</v>
      </c>
      <c r="PN76" t="e">
        <f t="shared" ref="PN76:PN103" ca="1" si="720">MATCH($A76,PM:PM,0)</f>
        <v>#N/A</v>
      </c>
      <c r="PO76" t="str">
        <f t="shared" ca="1" si="616"/>
        <v/>
      </c>
      <c r="PP76" t="str">
        <f t="shared" ref="PP76:PP103" ca="1" si="721">IF(PH76,INDEX(PL:PL,PN76),"")</f>
        <v/>
      </c>
      <c r="PX76" s="52" t="b">
        <f t="shared" si="655"/>
        <v>0</v>
      </c>
      <c r="PY76" t="b">
        <f>ISNA(MATCH(PX76,PX$1:PX75,0))</f>
        <v>0</v>
      </c>
      <c r="PZ76" t="e">
        <f t="shared" ref="PZ76:PZ103" ca="1" si="722">MATCH(PZ$3,INDIRECT(QA76,AdrLxCx),0)+PZ75</f>
        <v>#N/A</v>
      </c>
      <c r="QA76" t="e">
        <f t="shared" ref="QA76:QA103" ca="1" si="723">ADDRESS(PZ75+1,QA$3,,AdrLxCx)&amp;":"&amp;ADDRESS(AdrMaxLig,QA$3,,AdrLxCx)</f>
        <v>#N/A</v>
      </c>
      <c r="QB76" t="b">
        <f t="shared" ref="QB76:QB103" ca="1" si="724">NOT(ISNA(PZ76))</f>
        <v>0</v>
      </c>
      <c r="QC76" t="str">
        <f t="shared" ref="QC76:QC103" ca="1" si="725">IF(QB76,INDEX(PX:PX,PZ76),$F$5)</f>
        <v>ÿ</v>
      </c>
      <c r="QD76">
        <f t="shared" ref="QD76:QD103" ca="1" si="726">SUMIF(PX:PX,QC76,$ID:$ID)</f>
        <v>0</v>
      </c>
      <c r="QE76">
        <f t="shared" ref="QE76:QE103" ca="1" si="727">SUMIF(PX:PX,QC76,$IE:$IE)</f>
        <v>0</v>
      </c>
      <c r="QF76" s="54">
        <f t="shared" ref="QF76:QF103" ca="1" si="728">VALUE(TEXT(INDEX(QD76:QE76,ValueScore),$HO$5)&amp;$HO$7&amp;TEXT(ROW(),$HO$5))</f>
        <v>7.6E-3</v>
      </c>
      <c r="QG76">
        <f t="shared" ref="QG76:QG103" ca="1" si="729">IF(QB76,COUNTIF(INDIRECT(QJ$5,AdrLxCx),$F$3&amp;QF76),AdrMaxLig)</f>
        <v>1048576</v>
      </c>
      <c r="QH76" t="e">
        <f t="shared" ref="QH76:QH103" ca="1" si="730">MATCH($A76,QG:QG,0)</f>
        <v>#N/A</v>
      </c>
      <c r="QI76" t="str">
        <f t="shared" ca="1" si="617"/>
        <v/>
      </c>
      <c r="QJ76" t="str">
        <f t="shared" ref="QJ76:QJ103" ca="1" si="731">IF(QB76,INDEX(QF:QF,QH76),"")</f>
        <v/>
      </c>
      <c r="QR76" s="52" t="b">
        <f t="shared" si="656"/>
        <v>0</v>
      </c>
      <c r="QS76" t="b">
        <f>ISNA(MATCH(QR76,QR$1:QR75,0))</f>
        <v>0</v>
      </c>
      <c r="QT76" t="e">
        <f t="shared" ref="QT76:QT103" ca="1" si="732">MATCH(QT$3,INDIRECT(QU76,AdrLxCx),0)+QT75</f>
        <v>#N/A</v>
      </c>
      <c r="QU76" t="e">
        <f t="shared" ref="QU76:QU103" ca="1" si="733">ADDRESS(QT75+1,QU$3,,AdrLxCx)&amp;":"&amp;ADDRESS(AdrMaxLig,QU$3,,AdrLxCx)</f>
        <v>#N/A</v>
      </c>
      <c r="QV76" t="b">
        <f t="shared" ref="QV76:QV103" ca="1" si="734">NOT(ISNA(QT76))</f>
        <v>0</v>
      </c>
      <c r="QW76" t="str">
        <f t="shared" ref="QW76:QW103" ca="1" si="735">IF(QV76,INDEX(QR:QR,QT76),$F$5)</f>
        <v>ÿ</v>
      </c>
      <c r="QX76">
        <f t="shared" ref="QX76:QX103" ca="1" si="736">SUMIF(QR:QR,QW76,$ID:$ID)</f>
        <v>0</v>
      </c>
      <c r="QY76">
        <f t="shared" ref="QY76:QY103" ca="1" si="737">SUMIF(QR:QR,QW76,$IE:$IE)</f>
        <v>0</v>
      </c>
      <c r="QZ76" s="54">
        <f t="shared" ref="QZ76:QZ103" ca="1" si="738">VALUE(TEXT(INDEX(QX76:QY76,ValueScore),$HO$5)&amp;$HO$7&amp;TEXT(ROW(),$HO$5))</f>
        <v>7.6E-3</v>
      </c>
      <c r="RA76">
        <f t="shared" ref="RA76:RA103" ca="1" si="739">IF(QV76,COUNTIF(INDIRECT(RD$5,AdrLxCx),$F$3&amp;QZ76),AdrMaxLig)</f>
        <v>1048576</v>
      </c>
      <c r="RB76" t="e">
        <f t="shared" ref="RB76:RB103" ca="1" si="740">MATCH($A76,RA:RA,0)</f>
        <v>#N/A</v>
      </c>
      <c r="RC76" t="str">
        <f t="shared" ca="1" si="618"/>
        <v/>
      </c>
      <c r="RD76" t="str">
        <f t="shared" ref="RD76:RD103" ca="1" si="741">IF(QV76,INDEX(QZ:QZ,RB76),"")</f>
        <v/>
      </c>
      <c r="RL76" s="52" t="b">
        <f t="shared" si="657"/>
        <v>0</v>
      </c>
      <c r="RM76" t="b">
        <f>ISNA(MATCH(RL76,RL$1:RL75,0))</f>
        <v>0</v>
      </c>
      <c r="RN76" t="e">
        <f t="shared" ref="RN76:RN103" ca="1" si="742">MATCH(RN$3,INDIRECT(RO76,AdrLxCx),0)+RN75</f>
        <v>#N/A</v>
      </c>
      <c r="RO76" t="e">
        <f t="shared" ref="RO76:RO103" ca="1" si="743">ADDRESS(RN75+1,RO$3,,AdrLxCx)&amp;":"&amp;ADDRESS(AdrMaxLig,RO$3,,AdrLxCx)</f>
        <v>#N/A</v>
      </c>
      <c r="RP76" t="b">
        <f t="shared" ref="RP76:RP103" ca="1" si="744">NOT(ISNA(RN76))</f>
        <v>0</v>
      </c>
      <c r="RQ76" t="str">
        <f t="shared" ref="RQ76:RQ103" ca="1" si="745">IF(RP76,INDEX(RL:RL,RN76),$F$5)</f>
        <v>ÿ</v>
      </c>
      <c r="RR76">
        <f t="shared" ref="RR76:RR103" ca="1" si="746">SUMIF(RL:RL,RQ76,$ID:$ID)</f>
        <v>0</v>
      </c>
      <c r="RS76">
        <f t="shared" ref="RS76:RS103" ca="1" si="747">SUMIF(RL:RL,RQ76,$IE:$IE)</f>
        <v>0</v>
      </c>
      <c r="RT76" s="54">
        <f t="shared" ref="RT76:RT103" ca="1" si="748">VALUE(TEXT(INDEX(RR76:RS76,ValueScore),$HO$5)&amp;$HO$7&amp;TEXT(ROW(),$HO$5))</f>
        <v>7.6E-3</v>
      </c>
      <c r="RU76">
        <f t="shared" ref="RU76:RU103" ca="1" si="749">IF(RP76,COUNTIF(INDIRECT(RX$5,AdrLxCx),$F$3&amp;RT76),AdrMaxLig)</f>
        <v>1048576</v>
      </c>
      <c r="RV76" t="e">
        <f t="shared" ref="RV76:RV103" ca="1" si="750">MATCH($A76,RU:RU,0)</f>
        <v>#N/A</v>
      </c>
      <c r="RW76" t="str">
        <f t="shared" ca="1" si="619"/>
        <v/>
      </c>
      <c r="RX76" t="str">
        <f t="shared" ref="RX76:RX103" ca="1" si="751">IF(RP76,INDEX(RT:RT,RV76),"")</f>
        <v/>
      </c>
      <c r="SF76" s="52" t="b">
        <f t="shared" si="658"/>
        <v>0</v>
      </c>
      <c r="SG76" t="b">
        <f>ISNA(MATCH(SF76,SF$1:SF75,0))</f>
        <v>0</v>
      </c>
      <c r="SH76" t="e">
        <f t="shared" ref="SH76:SH103" ca="1" si="752">MATCH(SH$3,INDIRECT(SI76,AdrLxCx),0)+SH75</f>
        <v>#N/A</v>
      </c>
      <c r="SI76" t="e">
        <f t="shared" ref="SI76:SI103" ca="1" si="753">ADDRESS(SH75+1,SI$3,,AdrLxCx)&amp;":"&amp;ADDRESS(AdrMaxLig,SI$3,,AdrLxCx)</f>
        <v>#N/A</v>
      </c>
      <c r="SJ76" t="b">
        <f t="shared" ref="SJ76:SJ103" ca="1" si="754">NOT(ISNA(SH76))</f>
        <v>0</v>
      </c>
      <c r="SK76" t="str">
        <f t="shared" ref="SK76:SK103" ca="1" si="755">IF(SJ76,INDEX(SF:SF,SH76),$F$5)</f>
        <v>ÿ</v>
      </c>
      <c r="SL76">
        <f t="shared" ref="SL76:SL103" ca="1" si="756">SUMIF(SF:SF,SK76,$ID:$ID)</f>
        <v>0</v>
      </c>
      <c r="SM76">
        <f t="shared" ref="SM76:SM103" ca="1" si="757">SUMIF(SF:SF,SK76,$IE:$IE)</f>
        <v>0</v>
      </c>
      <c r="SN76" s="54">
        <f t="shared" ref="SN76:SN103" ca="1" si="758">VALUE(TEXT(INDEX(SL76:SM76,ValueScore),$HO$5)&amp;$HO$7&amp;TEXT(ROW(),$HO$5))</f>
        <v>7.6E-3</v>
      </c>
      <c r="SO76">
        <f t="shared" ref="SO76:SO103" ca="1" si="759">IF(SJ76,COUNTIF(INDIRECT(SR$5,AdrLxCx),$F$3&amp;SN76),AdrMaxLig)</f>
        <v>1048576</v>
      </c>
      <c r="SP76" t="e">
        <f t="shared" ref="SP76:SP103" ca="1" si="760">MATCH($A76,SO:SO,0)</f>
        <v>#N/A</v>
      </c>
      <c r="SQ76" t="str">
        <f t="shared" ca="1" si="620"/>
        <v/>
      </c>
      <c r="SR76" t="str">
        <f t="shared" ref="SR76:SR103" ca="1" si="761">IF(SJ76,INDEX(SN:SN,SP76),"")</f>
        <v/>
      </c>
      <c r="SZ76" s="52" t="b">
        <f t="shared" si="659"/>
        <v>0</v>
      </c>
      <c r="TA76" t="b">
        <f>ISNA(MATCH(SZ76,SZ$1:SZ75,0))</f>
        <v>0</v>
      </c>
      <c r="TB76" t="e">
        <f t="shared" ref="TB76:TB103" ca="1" si="762">MATCH(TB$3,INDIRECT(TC76,AdrLxCx),0)+TB75</f>
        <v>#N/A</v>
      </c>
      <c r="TC76" t="e">
        <f t="shared" ref="TC76:TC103" ca="1" si="763">ADDRESS(TB75+1,TC$3,,AdrLxCx)&amp;":"&amp;ADDRESS(AdrMaxLig,TC$3,,AdrLxCx)</f>
        <v>#N/A</v>
      </c>
      <c r="TD76" t="b">
        <f t="shared" ref="TD76:TD103" ca="1" si="764">NOT(ISNA(TB76))</f>
        <v>0</v>
      </c>
      <c r="TE76" t="str">
        <f t="shared" ref="TE76:TE103" ca="1" si="765">IF(TD76,INDEX(SZ:SZ,TB76),$F$5)</f>
        <v>ÿ</v>
      </c>
      <c r="TF76">
        <f t="shared" ref="TF76:TF103" ca="1" si="766">SUMIF(SZ:SZ,TE76,$ID:$ID)</f>
        <v>0</v>
      </c>
      <c r="TG76">
        <f t="shared" ref="TG76:TG103" ca="1" si="767">SUMIF(SZ:SZ,TE76,$IE:$IE)</f>
        <v>0</v>
      </c>
      <c r="TH76" s="54">
        <f t="shared" ref="TH76:TH103" ca="1" si="768">VALUE(TEXT(INDEX(TF76:TG76,ValueScore),$HO$5)&amp;$HO$7&amp;TEXT(ROW(),$HO$5))</f>
        <v>7.6E-3</v>
      </c>
      <c r="TI76">
        <f t="shared" ref="TI76:TI103" ca="1" si="769">IF(TD76,COUNTIF(INDIRECT(TL$5,AdrLxCx),$F$3&amp;TH76),AdrMaxLig)</f>
        <v>1048576</v>
      </c>
      <c r="TJ76" t="e">
        <f t="shared" ref="TJ76:TJ103" ca="1" si="770">MATCH($A76,TI:TI,0)</f>
        <v>#N/A</v>
      </c>
      <c r="TK76" t="str">
        <f t="shared" ca="1" si="621"/>
        <v/>
      </c>
      <c r="TL76" t="str">
        <f t="shared" ref="TL76:TL103" ca="1" si="771">IF(TD76,INDEX(TH:TH,TJ76),"")</f>
        <v/>
      </c>
      <c r="TT76" s="52" t="b">
        <f t="shared" si="660"/>
        <v>0</v>
      </c>
      <c r="TU76" t="b">
        <f>ISNA(MATCH(TT76,TT$1:TT75,0))</f>
        <v>0</v>
      </c>
      <c r="TV76" t="e">
        <f t="shared" ref="TV76:TV103" ca="1" si="772">MATCH(TV$3,INDIRECT(TW76,AdrLxCx),0)+TV75</f>
        <v>#N/A</v>
      </c>
      <c r="TW76" t="e">
        <f t="shared" ref="TW76:TW103" ca="1" si="773">ADDRESS(TV75+1,TW$3,,AdrLxCx)&amp;":"&amp;ADDRESS(AdrMaxLig,TW$3,,AdrLxCx)</f>
        <v>#N/A</v>
      </c>
      <c r="TX76" t="b">
        <f t="shared" ref="TX76:TX103" ca="1" si="774">NOT(ISNA(TV76))</f>
        <v>0</v>
      </c>
      <c r="TY76" t="str">
        <f t="shared" ref="TY76:TY103" ca="1" si="775">IF(TX76,INDEX(TT:TT,TV76),$F$5)</f>
        <v>ÿ</v>
      </c>
      <c r="TZ76">
        <f t="shared" ref="TZ76:TZ103" ca="1" si="776">SUMIF(TT:TT,TY76,$ID:$ID)</f>
        <v>0</v>
      </c>
      <c r="UA76">
        <f t="shared" ref="UA76:UA103" ca="1" si="777">SUMIF(TT:TT,TY76,$IE:$IE)</f>
        <v>0</v>
      </c>
      <c r="UB76" s="54">
        <f t="shared" ref="UB76:UB103" ca="1" si="778">VALUE(TEXT(INDEX(TZ76:UA76,ValueScore),$HO$5)&amp;$HO$7&amp;TEXT(ROW(),$HO$5))</f>
        <v>7.6E-3</v>
      </c>
      <c r="UC76">
        <f t="shared" ref="UC76:UC103" ca="1" si="779">IF(TX76,COUNTIF(INDIRECT(UF$5,AdrLxCx),$F$3&amp;UB76),AdrMaxLig)</f>
        <v>1048576</v>
      </c>
      <c r="UD76" t="e">
        <f t="shared" ref="UD76:UD103" ca="1" si="780">MATCH($A76,UC:UC,0)</f>
        <v>#N/A</v>
      </c>
      <c r="UE76" t="str">
        <f t="shared" ca="1" si="622"/>
        <v/>
      </c>
      <c r="UF76" t="str">
        <f t="shared" ref="UF76:UF103" ca="1" si="781">IF(TX76,INDEX(UB:UB,UD76),"")</f>
        <v/>
      </c>
      <c r="UN76" s="52" t="b">
        <f t="shared" si="661"/>
        <v>0</v>
      </c>
      <c r="UO76" t="b">
        <f>ISNA(MATCH(UN76,UN$1:UN75,0))</f>
        <v>0</v>
      </c>
      <c r="UP76" t="e">
        <f t="shared" ref="UP76:UP103" ca="1" si="782">MATCH(UP$3,INDIRECT(UQ76,AdrLxCx),0)+UP75</f>
        <v>#N/A</v>
      </c>
      <c r="UQ76" t="e">
        <f t="shared" ref="UQ76:UQ103" ca="1" si="783">ADDRESS(UP75+1,UQ$3,,AdrLxCx)&amp;":"&amp;ADDRESS(AdrMaxLig,UQ$3,,AdrLxCx)</f>
        <v>#N/A</v>
      </c>
      <c r="UR76" t="b">
        <f t="shared" ref="UR76:UR103" ca="1" si="784">NOT(ISNA(UP76))</f>
        <v>0</v>
      </c>
      <c r="US76" t="str">
        <f t="shared" ref="US76:US103" ca="1" si="785">IF(UR76,INDEX(UN:UN,UP76),$F$5)</f>
        <v>ÿ</v>
      </c>
      <c r="UT76">
        <f t="shared" ref="UT76:UT103" ca="1" si="786">SUMIF(UN:UN,US76,$ID:$ID)</f>
        <v>0</v>
      </c>
      <c r="UU76">
        <f t="shared" ref="UU76:UU103" ca="1" si="787">SUMIF(UN:UN,US76,$IE:$IE)</f>
        <v>0</v>
      </c>
      <c r="UV76" s="54">
        <f t="shared" ref="UV76:UV103" ca="1" si="788">VALUE(TEXT(INDEX(UT76:UU76,ValueScore),$HO$5)&amp;$HO$7&amp;TEXT(ROW(),$HO$5))</f>
        <v>7.6E-3</v>
      </c>
      <c r="UW76">
        <f t="shared" ref="UW76:UW103" ca="1" si="789">IF(UR76,COUNTIF(INDIRECT(UZ$5,AdrLxCx),$F$3&amp;UV76),AdrMaxLig)</f>
        <v>1048576</v>
      </c>
      <c r="UX76" t="e">
        <f t="shared" ref="UX76:UX103" ca="1" si="790">MATCH($A76,UW:UW,0)</f>
        <v>#N/A</v>
      </c>
      <c r="UY76" t="str">
        <f t="shared" ca="1" si="623"/>
        <v/>
      </c>
      <c r="UZ76" t="str">
        <f t="shared" ref="UZ76:UZ103" ca="1" si="791">IF(UR76,INDEX(UV:UV,UX76),"")</f>
        <v/>
      </c>
      <c r="VH76" s="52" t="b">
        <f t="shared" si="662"/>
        <v>0</v>
      </c>
      <c r="VI76" t="b">
        <f>ISNA(MATCH(VH76,VH$1:VH75,0))</f>
        <v>0</v>
      </c>
      <c r="VJ76" t="e">
        <f t="shared" ref="VJ76:VJ103" ca="1" si="792">MATCH(VJ$3,INDIRECT(VK76,AdrLxCx),0)+VJ75</f>
        <v>#N/A</v>
      </c>
      <c r="VK76" t="e">
        <f t="shared" ref="VK76:VK103" ca="1" si="793">ADDRESS(VJ75+1,VK$3,,AdrLxCx)&amp;":"&amp;ADDRESS(AdrMaxLig,VK$3,,AdrLxCx)</f>
        <v>#N/A</v>
      </c>
      <c r="VL76" t="b">
        <f t="shared" ref="VL76:VL103" ca="1" si="794">NOT(ISNA(VJ76))</f>
        <v>0</v>
      </c>
      <c r="VM76" t="str">
        <f t="shared" ref="VM76:VM103" ca="1" si="795">IF(VL76,INDEX(VH:VH,VJ76),$F$5)</f>
        <v>ÿ</v>
      </c>
      <c r="VN76">
        <f t="shared" ref="VN76:VN103" ca="1" si="796">SUMIF(VH:VH,VM76,$ID:$ID)</f>
        <v>0</v>
      </c>
      <c r="VO76">
        <f t="shared" ref="VO76:VO103" ca="1" si="797">SUMIF(VH:VH,VM76,$IE:$IE)</f>
        <v>0</v>
      </c>
      <c r="VP76" s="54">
        <f t="shared" ref="VP76:VP103" ca="1" si="798">VALUE(TEXT(INDEX(VN76:VO76,ValueScore),$HO$5)&amp;$HO$7&amp;TEXT(ROW(),$HO$5))</f>
        <v>7.6E-3</v>
      </c>
      <c r="VQ76">
        <f t="shared" ref="VQ76:VQ103" ca="1" si="799">IF(VL76,COUNTIF(INDIRECT(VT$5,AdrLxCx),$F$3&amp;VP76),AdrMaxLig)</f>
        <v>1048576</v>
      </c>
      <c r="VR76" t="e">
        <f t="shared" ref="VR76:VR103" ca="1" si="800">MATCH($A76,VQ:VQ,0)</f>
        <v>#N/A</v>
      </c>
      <c r="VS76" t="str">
        <f t="shared" ca="1" si="624"/>
        <v/>
      </c>
      <c r="VT76" t="str">
        <f t="shared" ref="VT76:VT103" ca="1" si="801">IF(VL76,INDEX(VP:VP,VR76),"")</f>
        <v/>
      </c>
      <c r="WB76" s="52" t="b">
        <f t="shared" si="663"/>
        <v>0</v>
      </c>
      <c r="WC76" t="b">
        <f>ISNA(MATCH(WB76,WB$1:WB75,0))</f>
        <v>0</v>
      </c>
      <c r="WD76" t="e">
        <f t="shared" ref="WD76:WD103" ca="1" si="802">MATCH(WD$3,INDIRECT(WE76,AdrLxCx),0)+WD75</f>
        <v>#N/A</v>
      </c>
      <c r="WE76" t="e">
        <f t="shared" ref="WE76:WE103" ca="1" si="803">ADDRESS(WD75+1,WE$3,,AdrLxCx)&amp;":"&amp;ADDRESS(AdrMaxLig,WE$3,,AdrLxCx)</f>
        <v>#N/A</v>
      </c>
      <c r="WF76" t="b">
        <f t="shared" ref="WF76:WF103" ca="1" si="804">NOT(ISNA(WD76))</f>
        <v>0</v>
      </c>
      <c r="WG76" t="str">
        <f t="shared" ref="WG76:WG103" ca="1" si="805">IF(WF76,INDEX(WB:WB,WD76),$F$5)</f>
        <v>ÿ</v>
      </c>
      <c r="WH76">
        <f t="shared" ref="WH76:WH103" ca="1" si="806">SUMIF(WB:WB,WG76,$ID:$ID)</f>
        <v>0</v>
      </c>
      <c r="WI76">
        <f t="shared" ref="WI76:WI103" ca="1" si="807">SUMIF(WB:WB,WG76,$IE:$IE)</f>
        <v>0</v>
      </c>
      <c r="WJ76" s="54">
        <f t="shared" ref="WJ76:WJ103" ca="1" si="808">VALUE(TEXT(INDEX(WH76:WI76,ValueScore),$HO$5)&amp;$HO$7&amp;TEXT(ROW(),$HO$5))</f>
        <v>7.6E-3</v>
      </c>
      <c r="WK76">
        <f t="shared" ref="WK76:WK103" ca="1" si="809">IF(WF76,COUNTIF(INDIRECT(WN$5,AdrLxCx),$F$3&amp;WJ76),AdrMaxLig)</f>
        <v>1048576</v>
      </c>
      <c r="WL76" t="e">
        <f t="shared" ref="WL76:WL103" ca="1" si="810">MATCH($A76,WK:WK,0)</f>
        <v>#N/A</v>
      </c>
      <c r="WM76" t="str">
        <f t="shared" ca="1" si="625"/>
        <v/>
      </c>
      <c r="WN76" t="str">
        <f t="shared" ref="WN76:WN103" ca="1" si="811">IF(WF76,INDEX(WJ:WJ,WL76),"")</f>
        <v/>
      </c>
      <c r="WV76" s="52" t="b">
        <f t="shared" si="664"/>
        <v>0</v>
      </c>
      <c r="WW76" t="b">
        <f>ISNA(MATCH(WV76,WV$1:WV75,0))</f>
        <v>0</v>
      </c>
      <c r="WX76" t="e">
        <f t="shared" ref="WX76:WX103" ca="1" si="812">MATCH(WX$3,INDIRECT(WY76,AdrLxCx),0)+WX75</f>
        <v>#N/A</v>
      </c>
      <c r="WY76" t="e">
        <f t="shared" ref="WY76:WY103" ca="1" si="813">ADDRESS(WX75+1,WY$3,,AdrLxCx)&amp;":"&amp;ADDRESS(AdrMaxLig,WY$3,,AdrLxCx)</f>
        <v>#N/A</v>
      </c>
      <c r="WZ76" t="b">
        <f t="shared" ref="WZ76:WZ103" ca="1" si="814">NOT(ISNA(WX76))</f>
        <v>0</v>
      </c>
      <c r="XA76" t="str">
        <f t="shared" ref="XA76:XA103" ca="1" si="815">IF(WZ76,INDEX(WV:WV,WX76),$F$5)</f>
        <v>ÿ</v>
      </c>
      <c r="XB76">
        <f t="shared" ref="XB76:XB103" ca="1" si="816">SUMIF(WV:WV,XA76,$ID:$ID)</f>
        <v>0</v>
      </c>
      <c r="XC76">
        <f t="shared" ref="XC76:XC103" ca="1" si="817">SUMIF(WV:WV,XA76,$IE:$IE)</f>
        <v>0</v>
      </c>
      <c r="XD76" s="54">
        <f t="shared" ref="XD76:XD103" ca="1" si="818">VALUE(TEXT(INDEX(XB76:XC76,ValueScore),$HO$5)&amp;$HO$7&amp;TEXT(ROW(),$HO$5))</f>
        <v>7.6E-3</v>
      </c>
      <c r="XE76">
        <f t="shared" ref="XE76:XE103" ca="1" si="819">IF(WZ76,COUNTIF(INDIRECT(XH$5,AdrLxCx),$F$3&amp;XD76),AdrMaxLig)</f>
        <v>1048576</v>
      </c>
      <c r="XF76" t="e">
        <f t="shared" ref="XF76:XF103" ca="1" si="820">MATCH($A76,XE:XE,0)</f>
        <v>#N/A</v>
      </c>
      <c r="XG76" t="str">
        <f t="shared" ca="1" si="626"/>
        <v/>
      </c>
      <c r="XH76" t="str">
        <f t="shared" ref="XH76:XH103" ca="1" si="821">IF(WZ76,INDEX(XD:XD,XF76),"")</f>
        <v/>
      </c>
    </row>
    <row r="77" spans="1:632" x14ac:dyDescent="0.3">
      <c r="A77">
        <f t="shared" ca="1" si="642"/>
        <v>67</v>
      </c>
      <c r="J77" s="6" t="str">
        <f>IF('Analyse Plan de Gamme'!$N77=0,N_D,'Analyse Plan de Gamme'!$N77)</f>
        <v xml:space="preserve"> ... </v>
      </c>
      <c r="K77" t="b">
        <f>ISNA(MATCH(J77,J$1:J76,0))</f>
        <v>0</v>
      </c>
      <c r="L77" t="e">
        <f t="shared" ca="1" si="416"/>
        <v>#N/A</v>
      </c>
      <c r="M77" t="e">
        <f t="shared" ca="1" si="417"/>
        <v>#N/A</v>
      </c>
      <c r="N77" t="b">
        <f t="shared" ca="1" si="418"/>
        <v>0</v>
      </c>
      <c r="O77" t="str">
        <f t="shared" ca="1" si="419"/>
        <v>ÿ</v>
      </c>
      <c r="P77">
        <f t="shared" ca="1" si="420"/>
        <v>1048576</v>
      </c>
      <c r="Q77" t="e">
        <f t="shared" ca="1" si="421"/>
        <v>#N/A</v>
      </c>
      <c r="R77" s="4" t="str">
        <f t="shared" ca="1" si="422"/>
        <v/>
      </c>
      <c r="T77" s="6" t="str">
        <f>IF('Analyse Plan de Gamme'!$P77=0,N_D,'Analyse Plan de Gamme'!$P77)</f>
        <v xml:space="preserve"> ... </v>
      </c>
      <c r="U77" t="b">
        <f>ISNA(MATCH(T77,T$1:T76,0))</f>
        <v>0</v>
      </c>
      <c r="V77" t="e">
        <f t="shared" ca="1" si="423"/>
        <v>#N/A</v>
      </c>
      <c r="W77" t="e">
        <f t="shared" ca="1" si="424"/>
        <v>#N/A</v>
      </c>
      <c r="X77" t="b">
        <f t="shared" ca="1" si="425"/>
        <v>0</v>
      </c>
      <c r="Y77" t="str">
        <f t="shared" ca="1" si="426"/>
        <v>ÿ</v>
      </c>
      <c r="Z77">
        <f t="shared" ca="1" si="427"/>
        <v>1048576</v>
      </c>
      <c r="AA77" t="e">
        <f t="shared" ca="1" si="428"/>
        <v>#N/A</v>
      </c>
      <c r="AB77" s="4" t="str">
        <f t="shared" ca="1" si="429"/>
        <v/>
      </c>
      <c r="AD77" s="6" t="str">
        <f>IF('Analyse Plan de Gamme'!$W77=0,N_D,'Analyse Plan de Gamme'!$W77)</f>
        <v xml:space="preserve"> ... </v>
      </c>
      <c r="AE77" t="b">
        <f>ISNA(MATCH(AD77,AD$1:AD76,0))</f>
        <v>0</v>
      </c>
      <c r="AF77" t="e">
        <f t="shared" ca="1" si="430"/>
        <v>#N/A</v>
      </c>
      <c r="AG77" t="e">
        <f t="shared" ca="1" si="431"/>
        <v>#N/A</v>
      </c>
      <c r="AH77" t="b">
        <f t="shared" ca="1" si="432"/>
        <v>0</v>
      </c>
      <c r="AI77" t="str">
        <f t="shared" ca="1" si="433"/>
        <v>ÿ</v>
      </c>
      <c r="AJ77">
        <f t="shared" ca="1" si="434"/>
        <v>1048576</v>
      </c>
      <c r="AK77" t="e">
        <f t="shared" ca="1" si="435"/>
        <v>#N/A</v>
      </c>
      <c r="AL77" s="4" t="str">
        <f t="shared" ca="1" si="436"/>
        <v/>
      </c>
      <c r="AN77" s="6" t="str">
        <f>IF('Analyse Plan de Gamme'!$AH77=0,N_D,'Analyse Plan de Gamme'!$AH77)</f>
        <v xml:space="preserve"> ... </v>
      </c>
      <c r="AO77" t="b">
        <f>ISNA(MATCH(AN77,AN$1:AN76,0))</f>
        <v>0</v>
      </c>
      <c r="AP77" t="e">
        <f t="shared" ca="1" si="437"/>
        <v>#N/A</v>
      </c>
      <c r="AQ77" t="e">
        <f t="shared" ca="1" si="438"/>
        <v>#N/A</v>
      </c>
      <c r="AR77" t="b">
        <f t="shared" ca="1" si="439"/>
        <v>0</v>
      </c>
      <c r="AS77" t="str">
        <f t="shared" ca="1" si="440"/>
        <v>ÿ</v>
      </c>
      <c r="AT77">
        <f t="shared" ca="1" si="441"/>
        <v>1048576</v>
      </c>
      <c r="AU77" t="e">
        <f t="shared" ca="1" si="442"/>
        <v>#N/A</v>
      </c>
      <c r="AV77" s="4" t="str">
        <f t="shared" ca="1" si="443"/>
        <v/>
      </c>
      <c r="AX77" s="6" t="str">
        <f>IF('Analyse Plan de Gamme'!$AT77=0,N_D,'Analyse Plan de Gamme'!$AT77)</f>
        <v xml:space="preserve"> ... </v>
      </c>
      <c r="AY77" t="b">
        <f>ISNA(MATCH(AX77,AX$1:AX76,0))</f>
        <v>0</v>
      </c>
      <c r="AZ77" t="e">
        <f t="shared" ca="1" si="444"/>
        <v>#N/A</v>
      </c>
      <c r="BA77" t="e">
        <f t="shared" ca="1" si="445"/>
        <v>#N/A</v>
      </c>
      <c r="BB77" t="b">
        <f t="shared" ca="1" si="446"/>
        <v>0</v>
      </c>
      <c r="BC77" t="str">
        <f t="shared" ca="1" si="447"/>
        <v>ÿ</v>
      </c>
      <c r="BD77">
        <f t="shared" ca="1" si="448"/>
        <v>1048576</v>
      </c>
      <c r="BE77" t="e">
        <f t="shared" ca="1" si="449"/>
        <v>#N/A</v>
      </c>
      <c r="BF77" s="4" t="str">
        <f t="shared" ca="1" si="450"/>
        <v/>
      </c>
      <c r="BH77" s="6" t="str">
        <f>IF('Analyse Plan de Gamme'!$BF77=0,N_D,'Analyse Plan de Gamme'!$BF77)</f>
        <v xml:space="preserve"> ... </v>
      </c>
      <c r="BI77" t="b">
        <f>ISNA(MATCH(BH77,BH$1:BH76,0))</f>
        <v>0</v>
      </c>
      <c r="BJ77" t="e">
        <f t="shared" ca="1" si="451"/>
        <v>#N/A</v>
      </c>
      <c r="BK77" t="e">
        <f t="shared" ca="1" si="452"/>
        <v>#N/A</v>
      </c>
      <c r="BL77" t="b">
        <f t="shared" ca="1" si="453"/>
        <v>0</v>
      </c>
      <c r="BM77" t="str">
        <f t="shared" ca="1" si="454"/>
        <v>ÿ</v>
      </c>
      <c r="BN77">
        <f t="shared" ca="1" si="455"/>
        <v>1048576</v>
      </c>
      <c r="BO77" t="e">
        <f t="shared" ca="1" si="456"/>
        <v>#N/A</v>
      </c>
      <c r="BP77" s="4" t="str">
        <f t="shared" ca="1" si="457"/>
        <v/>
      </c>
      <c r="BR77" s="6" t="str">
        <f>IF('Analyse Plan de Gamme'!$BG77=0,N_D,'Analyse Plan de Gamme'!$BG77)</f>
        <v xml:space="preserve"> ... </v>
      </c>
      <c r="BS77" t="b">
        <f>ISNA(MATCH(BR77,BR$1:BR76,0))</f>
        <v>0</v>
      </c>
      <c r="BT77" t="e">
        <f t="shared" ca="1" si="458"/>
        <v>#N/A</v>
      </c>
      <c r="BU77" t="e">
        <f t="shared" ca="1" si="459"/>
        <v>#N/A</v>
      </c>
      <c r="BV77" t="b">
        <f t="shared" ca="1" si="460"/>
        <v>0</v>
      </c>
      <c r="BW77" t="str">
        <f t="shared" ca="1" si="461"/>
        <v>ÿ</v>
      </c>
      <c r="BX77">
        <f t="shared" ca="1" si="462"/>
        <v>1048576</v>
      </c>
      <c r="BY77" t="e">
        <f t="shared" ca="1" si="463"/>
        <v>#N/A</v>
      </c>
      <c r="BZ77" s="4" t="str">
        <f t="shared" ca="1" si="464"/>
        <v/>
      </c>
      <c r="CB77" s="6" t="str">
        <f>IF('Analyse Plan de Gamme'!$BH77=0,N_D,'Analyse Plan de Gamme'!$BH77)</f>
        <v xml:space="preserve"> ... </v>
      </c>
      <c r="CC77" t="b">
        <f>ISNA(MATCH(CB77,CB$1:CB76,0))</f>
        <v>0</v>
      </c>
      <c r="CD77" t="e">
        <f t="shared" ca="1" si="465"/>
        <v>#N/A</v>
      </c>
      <c r="CE77" t="e">
        <f t="shared" ca="1" si="466"/>
        <v>#N/A</v>
      </c>
      <c r="CF77" t="b">
        <f t="shared" ca="1" si="467"/>
        <v>0</v>
      </c>
      <c r="CG77" t="str">
        <f t="shared" ca="1" si="468"/>
        <v>ÿ</v>
      </c>
      <c r="CH77">
        <f t="shared" ca="1" si="469"/>
        <v>1048576</v>
      </c>
      <c r="CI77" t="e">
        <f t="shared" ca="1" si="470"/>
        <v>#N/A</v>
      </c>
      <c r="CJ77" s="4" t="str">
        <f t="shared" ca="1" si="471"/>
        <v/>
      </c>
      <c r="CL77" s="6" t="str">
        <f>IF('Analyse Plan de Gamme'!$BJ77=0,N_D,'Analyse Plan de Gamme'!$BJ77)</f>
        <v xml:space="preserve"> ... </v>
      </c>
      <c r="CM77" t="b">
        <f>ISNA(MATCH(CL77,CL$1:CL76,0))</f>
        <v>0</v>
      </c>
      <c r="CN77" t="e">
        <f t="shared" ca="1" si="472"/>
        <v>#N/A</v>
      </c>
      <c r="CO77" t="e">
        <f t="shared" ca="1" si="473"/>
        <v>#N/A</v>
      </c>
      <c r="CP77" t="b">
        <f t="shared" ca="1" si="474"/>
        <v>0</v>
      </c>
      <c r="CQ77" t="str">
        <f t="shared" ca="1" si="475"/>
        <v>ÿ</v>
      </c>
      <c r="CR77">
        <f t="shared" ca="1" si="476"/>
        <v>1048576</v>
      </c>
      <c r="CS77" t="e">
        <f t="shared" ca="1" si="477"/>
        <v>#N/A</v>
      </c>
      <c r="CT77" s="4" t="str">
        <f t="shared" ca="1" si="478"/>
        <v/>
      </c>
      <c r="CV77" s="6" t="str">
        <f>IF('Analyse Plan de Gamme'!$BK77=0,N_D,'Analyse Plan de Gamme'!$BK77)</f>
        <v xml:space="preserve"> ... </v>
      </c>
      <c r="CW77" t="b">
        <f>ISNA(MATCH(CV77,CV$1:CV76,0))</f>
        <v>0</v>
      </c>
      <c r="CX77" t="e">
        <f t="shared" ca="1" si="479"/>
        <v>#N/A</v>
      </c>
      <c r="CY77" t="e">
        <f t="shared" ca="1" si="480"/>
        <v>#N/A</v>
      </c>
      <c r="CZ77" t="b">
        <f t="shared" ca="1" si="481"/>
        <v>0</v>
      </c>
      <c r="DA77" t="str">
        <f t="shared" ca="1" si="482"/>
        <v>ÿ</v>
      </c>
      <c r="DB77">
        <f t="shared" ca="1" si="483"/>
        <v>1048576</v>
      </c>
      <c r="DC77" t="e">
        <f t="shared" ca="1" si="484"/>
        <v>#N/A</v>
      </c>
      <c r="DD77" s="4" t="str">
        <f t="shared" ca="1" si="485"/>
        <v/>
      </c>
      <c r="DF77" s="6" t="str">
        <f>IF('Analyse Plan de Gamme'!$BL77=0,N_D,'Analyse Plan de Gamme'!$BL77)</f>
        <v xml:space="preserve"> ... </v>
      </c>
      <c r="DG77" t="b">
        <f>ISNA(MATCH(DF77,DF$1:DF76,0))</f>
        <v>0</v>
      </c>
      <c r="DH77" t="e">
        <f t="shared" ca="1" si="486"/>
        <v>#N/A</v>
      </c>
      <c r="DI77" t="e">
        <f t="shared" ca="1" si="487"/>
        <v>#N/A</v>
      </c>
      <c r="DJ77" t="b">
        <f t="shared" ca="1" si="488"/>
        <v>0</v>
      </c>
      <c r="DK77" t="str">
        <f t="shared" ca="1" si="489"/>
        <v>ÿ</v>
      </c>
      <c r="DL77">
        <f t="shared" ca="1" si="490"/>
        <v>1048576</v>
      </c>
      <c r="DM77" t="e">
        <f t="shared" ca="1" si="491"/>
        <v>#N/A</v>
      </c>
      <c r="DN77" s="4" t="str">
        <f t="shared" ca="1" si="492"/>
        <v/>
      </c>
      <c r="DP77" s="43">
        <f>'Analyse Plan de Gamme'!$BM77</f>
        <v>0</v>
      </c>
      <c r="DQ77" t="b">
        <f>ISNA(MATCH(DP77,DP$1:DP76,0))</f>
        <v>0</v>
      </c>
      <c r="DR77" t="e">
        <f t="shared" ca="1" si="493"/>
        <v>#N/A</v>
      </c>
      <c r="DS77" t="e">
        <f t="shared" ca="1" si="494"/>
        <v>#N/A</v>
      </c>
      <c r="DT77" t="b">
        <f t="shared" ca="1" si="495"/>
        <v>0</v>
      </c>
      <c r="DU77" t="str">
        <f t="shared" ca="1" si="496"/>
        <v>ÿ</v>
      </c>
      <c r="DV77">
        <f t="shared" ca="1" si="497"/>
        <v>1048576</v>
      </c>
      <c r="DW77" t="e">
        <f t="shared" ca="1" si="498"/>
        <v>#N/A</v>
      </c>
      <c r="DX77" s="4" t="str">
        <f t="shared" ca="1" si="499"/>
        <v/>
      </c>
      <c r="DZ77" s="6" t="str">
        <f>IF('Analyse Plan de Gamme'!$BO77=0,N_D,'Analyse Plan de Gamme'!$BO77)</f>
        <v xml:space="preserve"> ... </v>
      </c>
      <c r="EA77" t="b">
        <f>ISNA(MATCH(DZ77,DZ$1:DZ76,0))</f>
        <v>0</v>
      </c>
      <c r="EB77" t="e">
        <f t="shared" ca="1" si="500"/>
        <v>#N/A</v>
      </c>
      <c r="EC77" t="e">
        <f t="shared" ca="1" si="501"/>
        <v>#N/A</v>
      </c>
      <c r="ED77" t="b">
        <f t="shared" ca="1" si="502"/>
        <v>0</v>
      </c>
      <c r="EE77" t="str">
        <f t="shared" ca="1" si="503"/>
        <v>ÿ</v>
      </c>
      <c r="EF77">
        <f t="shared" ca="1" si="504"/>
        <v>1048576</v>
      </c>
      <c r="EG77" t="e">
        <f t="shared" ca="1" si="505"/>
        <v>#N/A</v>
      </c>
      <c r="EH77" s="4" t="str">
        <f t="shared" ca="1" si="506"/>
        <v/>
      </c>
      <c r="EJ77" s="6" t="str">
        <f>IF('Analyse Plan de Gamme'!$BP77=0,N_D,'Analyse Plan de Gamme'!$BP77)</f>
        <v xml:space="preserve"> ... </v>
      </c>
      <c r="EK77" t="b">
        <f>ISNA(MATCH(EJ77,EJ$1:EJ76,0))</f>
        <v>0</v>
      </c>
      <c r="EL77" t="e">
        <f t="shared" ca="1" si="507"/>
        <v>#N/A</v>
      </c>
      <c r="EM77" t="e">
        <f t="shared" ca="1" si="508"/>
        <v>#N/A</v>
      </c>
      <c r="EN77" t="b">
        <f t="shared" ca="1" si="509"/>
        <v>0</v>
      </c>
      <c r="EO77" t="str">
        <f t="shared" ca="1" si="510"/>
        <v>ÿ</v>
      </c>
      <c r="EP77">
        <f t="shared" ca="1" si="511"/>
        <v>1048576</v>
      </c>
      <c r="EQ77" t="e">
        <f t="shared" ca="1" si="512"/>
        <v>#N/A</v>
      </c>
      <c r="ER77" s="4" t="str">
        <f t="shared" ca="1" si="513"/>
        <v/>
      </c>
      <c r="ET77" s="6" t="str">
        <f>IF('Analyse Plan de Gamme'!$BQ77=0,N_D,'Analyse Plan de Gamme'!$BQ77)</f>
        <v xml:space="preserve"> ... </v>
      </c>
      <c r="EU77" t="b">
        <f>ISNA(MATCH(ET77,ET$1:ET76,0))</f>
        <v>0</v>
      </c>
      <c r="EV77" t="e">
        <f t="shared" ca="1" si="514"/>
        <v>#N/A</v>
      </c>
      <c r="EW77" t="e">
        <f t="shared" ca="1" si="515"/>
        <v>#N/A</v>
      </c>
      <c r="EX77" t="b">
        <f t="shared" ca="1" si="516"/>
        <v>0</v>
      </c>
      <c r="EY77" t="str">
        <f t="shared" ca="1" si="517"/>
        <v>ÿ</v>
      </c>
      <c r="EZ77">
        <f t="shared" ca="1" si="518"/>
        <v>1048576</v>
      </c>
      <c r="FA77" t="e">
        <f t="shared" ca="1" si="519"/>
        <v>#N/A</v>
      </c>
      <c r="FB77" s="4" t="str">
        <f t="shared" ca="1" si="520"/>
        <v/>
      </c>
      <c r="FD77" s="6" t="str">
        <f>IF('Analyse Plan de Gamme'!$BR77=0,N_D,'Analyse Plan de Gamme'!$BR77)</f>
        <v xml:space="preserve"> ... </v>
      </c>
      <c r="FE77" t="b">
        <f>ISNA(MATCH(FD77,FD$1:FD76,0))</f>
        <v>0</v>
      </c>
      <c r="FF77" t="e">
        <f t="shared" ca="1" si="521"/>
        <v>#N/A</v>
      </c>
      <c r="FG77" t="e">
        <f t="shared" ca="1" si="522"/>
        <v>#N/A</v>
      </c>
      <c r="FH77" t="b">
        <f t="shared" ca="1" si="523"/>
        <v>0</v>
      </c>
      <c r="FI77" t="str">
        <f t="shared" ca="1" si="524"/>
        <v>ÿ</v>
      </c>
      <c r="FJ77">
        <f t="shared" ca="1" si="525"/>
        <v>1048576</v>
      </c>
      <c r="FK77" t="e">
        <f t="shared" ca="1" si="526"/>
        <v>#N/A</v>
      </c>
      <c r="FL77" s="4" t="str">
        <f t="shared" ca="1" si="527"/>
        <v/>
      </c>
      <c r="FN77" s="6" t="str">
        <f>IF('Analyse Plan de Gamme'!$BT77=0,N_D,'Analyse Plan de Gamme'!$BT77)</f>
        <v xml:space="preserve"> ... </v>
      </c>
      <c r="FO77" t="b">
        <f>ISNA(MATCH(FN77,FN$1:FN76,0))</f>
        <v>0</v>
      </c>
      <c r="FP77" t="e">
        <f t="shared" ca="1" si="528"/>
        <v>#N/A</v>
      </c>
      <c r="FQ77" t="e">
        <f t="shared" ca="1" si="529"/>
        <v>#N/A</v>
      </c>
      <c r="FR77" t="b">
        <f t="shared" ca="1" si="530"/>
        <v>0</v>
      </c>
      <c r="FS77" t="str">
        <f t="shared" ca="1" si="531"/>
        <v>ÿ</v>
      </c>
      <c r="FT77">
        <f t="shared" ca="1" si="532"/>
        <v>1048576</v>
      </c>
      <c r="FU77" t="e">
        <f t="shared" ca="1" si="533"/>
        <v>#N/A</v>
      </c>
      <c r="FV77" s="4" t="str">
        <f t="shared" ca="1" si="534"/>
        <v/>
      </c>
      <c r="FX77" s="6" t="str">
        <f>IF('Analyse Plan de Gamme'!$BU77=0,N_D,'Analyse Plan de Gamme'!$BU77)</f>
        <v xml:space="preserve"> ... </v>
      </c>
      <c r="FY77" t="b">
        <f>ISNA(MATCH(FX77,FX$1:FX76,0))</f>
        <v>0</v>
      </c>
      <c r="FZ77" t="e">
        <f t="shared" ca="1" si="535"/>
        <v>#N/A</v>
      </c>
      <c r="GA77" t="e">
        <f t="shared" ca="1" si="536"/>
        <v>#N/A</v>
      </c>
      <c r="GB77" t="b">
        <f t="shared" ca="1" si="537"/>
        <v>0</v>
      </c>
      <c r="GC77" t="str">
        <f t="shared" ca="1" si="538"/>
        <v>ÿ</v>
      </c>
      <c r="GD77">
        <f t="shared" ca="1" si="539"/>
        <v>1048576</v>
      </c>
      <c r="GE77" t="e">
        <f t="shared" ca="1" si="540"/>
        <v>#N/A</v>
      </c>
      <c r="GF77" s="4" t="str">
        <f t="shared" ca="1" si="541"/>
        <v/>
      </c>
      <c r="GH77" s="6" t="str">
        <f>IF('Analyse Plan de Gamme'!$BW77=0,N_D,'Analyse Plan de Gamme'!$BW77)</f>
        <v xml:space="preserve"> ... </v>
      </c>
      <c r="GI77" t="b">
        <f>ISNA(MATCH(GH77,GH$1:GH76,0))</f>
        <v>0</v>
      </c>
      <c r="GJ77" t="e">
        <f t="shared" ca="1" si="542"/>
        <v>#N/A</v>
      </c>
      <c r="GK77" t="e">
        <f t="shared" ca="1" si="543"/>
        <v>#N/A</v>
      </c>
      <c r="GL77" t="b">
        <f t="shared" ca="1" si="544"/>
        <v>0</v>
      </c>
      <c r="GM77" t="str">
        <f t="shared" ca="1" si="545"/>
        <v>ÿ</v>
      </c>
      <c r="GN77">
        <f t="shared" ca="1" si="546"/>
        <v>1048576</v>
      </c>
      <c r="GO77" t="e">
        <f t="shared" ca="1" si="547"/>
        <v>#N/A</v>
      </c>
      <c r="GP77" s="4" t="str">
        <f t="shared" ca="1" si="548"/>
        <v/>
      </c>
      <c r="GR77" s="6" t="str">
        <f>IF('Analyse Plan de Gamme'!$BX77=0,N_D,'Analyse Plan de Gamme'!$BX77)</f>
        <v xml:space="preserve"> ... </v>
      </c>
      <c r="GS77" t="b">
        <f>ISNA(MATCH(GR77,GR$1:GR76,0))</f>
        <v>0</v>
      </c>
      <c r="GT77" t="e">
        <f t="shared" ca="1" si="549"/>
        <v>#N/A</v>
      </c>
      <c r="GU77" t="e">
        <f t="shared" ca="1" si="550"/>
        <v>#N/A</v>
      </c>
      <c r="GV77" t="b">
        <f t="shared" ca="1" si="551"/>
        <v>0</v>
      </c>
      <c r="GW77" t="str">
        <f t="shared" ca="1" si="552"/>
        <v>ÿ</v>
      </c>
      <c r="GX77">
        <f t="shared" ca="1" si="553"/>
        <v>1048576</v>
      </c>
      <c r="GY77" t="e">
        <f t="shared" ca="1" si="554"/>
        <v>#N/A</v>
      </c>
      <c r="GZ77" s="4" t="str">
        <f t="shared" ca="1" si="555"/>
        <v/>
      </c>
      <c r="HG77" s="44">
        <f>'Analyse Plan de Gamme'!$K77</f>
        <v>0</v>
      </c>
      <c r="HH77" s="44">
        <f>'Analyse Plan de Gamme'!$L77</f>
        <v>0</v>
      </c>
      <c r="HI77" s="50">
        <f t="shared" ref="HI77:HI103" si="822">+HI76+HI$11</f>
        <v>3.3499999999999961</v>
      </c>
      <c r="HK77" t="b">
        <f>ABS('Analyse Plan de Gamme'!$C77)&gt;1</f>
        <v>0</v>
      </c>
      <c r="HL77" s="43">
        <f t="shared" ca="1" si="665"/>
        <v>7.7000000000000002E-3</v>
      </c>
      <c r="HM77" t="b">
        <f ca="1">AND(ISNA(MATCH(HL77,HL$1:HL76,0)),HL77&gt;1,$HK77)</f>
        <v>0</v>
      </c>
      <c r="HN77" t="e">
        <f t="shared" ca="1" si="556"/>
        <v>#N/A</v>
      </c>
      <c r="HO77" t="e">
        <f t="shared" ca="1" si="557"/>
        <v>#N/A</v>
      </c>
      <c r="HP77" t="b">
        <f t="shared" ca="1" si="558"/>
        <v>0</v>
      </c>
      <c r="HQ77" t="str">
        <f t="shared" ca="1" si="559"/>
        <v>ÿ</v>
      </c>
      <c r="HR77">
        <f t="shared" ca="1" si="560"/>
        <v>1048576</v>
      </c>
      <c r="HS77" t="e">
        <f t="shared" ca="1" si="561"/>
        <v>#N/A</v>
      </c>
      <c r="HT77" s="4" t="str">
        <f t="shared" ca="1" si="562"/>
        <v/>
      </c>
      <c r="HU77">
        <f ca="1">SUM($HT$10:$HT77)</f>
        <v>3926000.0154999997</v>
      </c>
      <c r="HV77" s="45">
        <f t="shared" ca="1" si="666"/>
        <v>1</v>
      </c>
      <c r="HW77" t="b">
        <f t="shared" ref="HW77:HW103" ca="1" si="823">$HV77&lt;=HW$3</f>
        <v>0</v>
      </c>
      <c r="HX77" t="b">
        <f t="shared" ca="1" si="667"/>
        <v>0</v>
      </c>
      <c r="ID77" s="60" t="b">
        <f>IF($HK77,'Analyse Plan de Gamme'!$K77)</f>
        <v>0</v>
      </c>
      <c r="IE77" t="b">
        <f>IF($HK77,'Analyse Plan de Gamme'!$L77)</f>
        <v>0</v>
      </c>
      <c r="IF77" s="52" t="b">
        <f t="shared" si="563"/>
        <v>0</v>
      </c>
      <c r="IG77" t="b">
        <f>ISNA(MATCH(IF77,IF$1:IF76,0))</f>
        <v>0</v>
      </c>
      <c r="IH77" t="e">
        <f t="shared" ca="1" si="564"/>
        <v>#N/A</v>
      </c>
      <c r="II77" t="e">
        <f t="shared" ca="1" si="565"/>
        <v>#N/A</v>
      </c>
      <c r="IJ77" t="b">
        <f t="shared" ca="1" si="566"/>
        <v>0</v>
      </c>
      <c r="IK77" t="str">
        <f t="shared" ca="1" si="567"/>
        <v>ÿ</v>
      </c>
      <c r="IL77">
        <f t="shared" ca="1" si="568"/>
        <v>0</v>
      </c>
      <c r="IM77">
        <f t="shared" ca="1" si="569"/>
        <v>0</v>
      </c>
      <c r="IN77" s="54">
        <f t="shared" ca="1" si="570"/>
        <v>7.7000000000000002E-3</v>
      </c>
      <c r="IO77">
        <f t="shared" ca="1" si="571"/>
        <v>1048576</v>
      </c>
      <c r="IP77" t="e">
        <f t="shared" ca="1" si="572"/>
        <v>#N/A</v>
      </c>
      <c r="IQ77" t="str">
        <f t="shared" ca="1" si="573"/>
        <v/>
      </c>
      <c r="IR77" t="str">
        <f t="shared" ca="1" si="574"/>
        <v/>
      </c>
      <c r="IZ77" s="52" t="b">
        <f t="shared" si="575"/>
        <v>0</v>
      </c>
      <c r="JA77" t="b">
        <f>ISNA(MATCH(IZ77,IZ$1:IZ76,0))</f>
        <v>0</v>
      </c>
      <c r="JB77" t="e">
        <f t="shared" ca="1" si="576"/>
        <v>#N/A</v>
      </c>
      <c r="JC77" t="e">
        <f t="shared" ca="1" si="577"/>
        <v>#N/A</v>
      </c>
      <c r="JD77" t="b">
        <f t="shared" ca="1" si="578"/>
        <v>0</v>
      </c>
      <c r="JE77" t="str">
        <f t="shared" ca="1" si="579"/>
        <v>ÿ</v>
      </c>
      <c r="JF77">
        <f t="shared" ca="1" si="580"/>
        <v>0</v>
      </c>
      <c r="JG77">
        <f t="shared" ca="1" si="581"/>
        <v>0</v>
      </c>
      <c r="JH77" s="54">
        <f t="shared" ca="1" si="582"/>
        <v>7.7000000000000002E-3</v>
      </c>
      <c r="JI77">
        <f t="shared" ca="1" si="583"/>
        <v>1048576</v>
      </c>
      <c r="JJ77" t="e">
        <f t="shared" ca="1" si="584"/>
        <v>#N/A</v>
      </c>
      <c r="JK77" t="str">
        <f t="shared" ca="1" si="585"/>
        <v/>
      </c>
      <c r="JL77" t="str">
        <f t="shared" ca="1" si="586"/>
        <v/>
      </c>
      <c r="JT77" s="52" t="b">
        <f t="shared" si="587"/>
        <v>0</v>
      </c>
      <c r="JU77" t="b">
        <f>ISNA(MATCH(JT77,JT$1:JT76,0))</f>
        <v>0</v>
      </c>
      <c r="JV77" t="e">
        <f t="shared" ca="1" si="588"/>
        <v>#N/A</v>
      </c>
      <c r="JW77" t="e">
        <f t="shared" ca="1" si="589"/>
        <v>#N/A</v>
      </c>
      <c r="JX77" t="b">
        <f t="shared" ca="1" si="590"/>
        <v>0</v>
      </c>
      <c r="JY77" t="str">
        <f t="shared" ca="1" si="591"/>
        <v>ÿ</v>
      </c>
      <c r="JZ77">
        <f t="shared" ca="1" si="592"/>
        <v>0</v>
      </c>
      <c r="KA77">
        <f t="shared" ca="1" si="593"/>
        <v>0</v>
      </c>
      <c r="KB77" s="54">
        <f t="shared" ca="1" si="594"/>
        <v>7.7000000000000002E-3</v>
      </c>
      <c r="KC77">
        <f t="shared" ca="1" si="595"/>
        <v>1048576</v>
      </c>
      <c r="KD77" t="e">
        <f t="shared" ca="1" si="596"/>
        <v>#N/A</v>
      </c>
      <c r="KE77" t="str">
        <f t="shared" ca="1" si="597"/>
        <v/>
      </c>
      <c r="KF77" t="str">
        <f t="shared" ca="1" si="598"/>
        <v/>
      </c>
      <c r="KN77" s="52" t="b">
        <f t="shared" si="599"/>
        <v>0</v>
      </c>
      <c r="KO77" t="b">
        <f>ISNA(MATCH(KN77,KN$1:KN76,0))</f>
        <v>0</v>
      </c>
      <c r="KP77" t="e">
        <f t="shared" ca="1" si="600"/>
        <v>#N/A</v>
      </c>
      <c r="KQ77" t="e">
        <f t="shared" ca="1" si="601"/>
        <v>#N/A</v>
      </c>
      <c r="KR77" t="b">
        <f t="shared" ca="1" si="602"/>
        <v>0</v>
      </c>
      <c r="KS77" t="str">
        <f t="shared" ca="1" si="603"/>
        <v>ÿ</v>
      </c>
      <c r="KT77">
        <f t="shared" ca="1" si="604"/>
        <v>0</v>
      </c>
      <c r="KU77">
        <f t="shared" ca="1" si="605"/>
        <v>0</v>
      </c>
      <c r="KV77" s="54">
        <f t="shared" ca="1" si="606"/>
        <v>7.7000000000000002E-3</v>
      </c>
      <c r="KW77">
        <f t="shared" ca="1" si="607"/>
        <v>1048576</v>
      </c>
      <c r="KX77" t="e">
        <f t="shared" ca="1" si="608"/>
        <v>#N/A</v>
      </c>
      <c r="KY77" t="str">
        <f t="shared" ca="1" si="609"/>
        <v/>
      </c>
      <c r="KZ77" t="str">
        <f t="shared" ca="1" si="610"/>
        <v/>
      </c>
      <c r="LH77" s="52" t="b">
        <f t="shared" si="668"/>
        <v>0</v>
      </c>
      <c r="LI77" t="b">
        <f>ISNA(MATCH(LH77,LH$1:LH76,0))</f>
        <v>0</v>
      </c>
      <c r="LJ77" t="e">
        <f t="shared" ca="1" si="643"/>
        <v>#N/A</v>
      </c>
      <c r="LK77" t="e">
        <f t="shared" ca="1" si="644"/>
        <v>#N/A</v>
      </c>
      <c r="LL77" t="b">
        <f t="shared" ca="1" si="669"/>
        <v>0</v>
      </c>
      <c r="LM77" t="str">
        <f t="shared" ca="1" si="645"/>
        <v>ÿ</v>
      </c>
      <c r="LN77">
        <f t="shared" ca="1" si="670"/>
        <v>0</v>
      </c>
      <c r="LO77">
        <f t="shared" ca="1" si="671"/>
        <v>0</v>
      </c>
      <c r="LP77" s="54">
        <f t="shared" ca="1" si="646"/>
        <v>7.7000000000000002E-3</v>
      </c>
      <c r="LQ77">
        <f t="shared" ca="1" si="647"/>
        <v>1048576</v>
      </c>
      <c r="LR77" t="e">
        <f t="shared" ca="1" si="648"/>
        <v>#N/A</v>
      </c>
      <c r="LS77" t="str">
        <f t="shared" ca="1" si="611"/>
        <v/>
      </c>
      <c r="LT77" t="str">
        <f t="shared" ca="1" si="649"/>
        <v/>
      </c>
      <c r="MB77" s="52" t="b">
        <f t="shared" si="650"/>
        <v>0</v>
      </c>
      <c r="MC77" t="b">
        <f>ISNA(MATCH(MB77,MB$1:MB76,0))</f>
        <v>0</v>
      </c>
      <c r="MD77" t="e">
        <f t="shared" ca="1" si="672"/>
        <v>#N/A</v>
      </c>
      <c r="ME77" t="e">
        <f t="shared" ca="1" si="673"/>
        <v>#N/A</v>
      </c>
      <c r="MF77" t="b">
        <f t="shared" ca="1" si="674"/>
        <v>0</v>
      </c>
      <c r="MG77" t="str">
        <f t="shared" ca="1" si="675"/>
        <v>ÿ</v>
      </c>
      <c r="MH77">
        <f t="shared" ca="1" si="676"/>
        <v>0</v>
      </c>
      <c r="MI77">
        <f t="shared" ca="1" si="677"/>
        <v>0</v>
      </c>
      <c r="MJ77" s="54">
        <f t="shared" ca="1" si="678"/>
        <v>7.7000000000000002E-3</v>
      </c>
      <c r="MK77">
        <f t="shared" ca="1" si="679"/>
        <v>1048576</v>
      </c>
      <c r="ML77" t="e">
        <f t="shared" ca="1" si="680"/>
        <v>#N/A</v>
      </c>
      <c r="MM77" t="str">
        <f t="shared" ca="1" si="612"/>
        <v/>
      </c>
      <c r="MN77" t="str">
        <f t="shared" ca="1" si="681"/>
        <v/>
      </c>
      <c r="MV77" s="52" t="b">
        <f t="shared" si="651"/>
        <v>0</v>
      </c>
      <c r="MW77" t="b">
        <f>ISNA(MATCH(MV77,MV$1:MV76,0))</f>
        <v>0</v>
      </c>
      <c r="MX77" t="e">
        <f t="shared" ca="1" si="682"/>
        <v>#N/A</v>
      </c>
      <c r="MY77" t="e">
        <f t="shared" ca="1" si="683"/>
        <v>#N/A</v>
      </c>
      <c r="MZ77" t="b">
        <f t="shared" ca="1" si="684"/>
        <v>0</v>
      </c>
      <c r="NA77" t="str">
        <f t="shared" ca="1" si="685"/>
        <v>ÿ</v>
      </c>
      <c r="NB77">
        <f t="shared" ca="1" si="686"/>
        <v>0</v>
      </c>
      <c r="NC77">
        <f t="shared" ca="1" si="687"/>
        <v>0</v>
      </c>
      <c r="ND77" s="54">
        <f t="shared" ca="1" si="688"/>
        <v>7.7000000000000002E-3</v>
      </c>
      <c r="NE77">
        <f t="shared" ca="1" si="689"/>
        <v>1048576</v>
      </c>
      <c r="NF77" t="e">
        <f t="shared" ca="1" si="690"/>
        <v>#N/A</v>
      </c>
      <c r="NG77" t="str">
        <f t="shared" ca="1" si="613"/>
        <v/>
      </c>
      <c r="NH77" t="str">
        <f t="shared" ca="1" si="691"/>
        <v/>
      </c>
      <c r="NP77" s="52" t="b">
        <f t="shared" si="652"/>
        <v>0</v>
      </c>
      <c r="NQ77" t="b">
        <f>ISNA(MATCH(NP77,NP$1:NP76,0))</f>
        <v>0</v>
      </c>
      <c r="NR77" t="e">
        <f t="shared" ca="1" si="692"/>
        <v>#N/A</v>
      </c>
      <c r="NS77" t="e">
        <f t="shared" ca="1" si="693"/>
        <v>#N/A</v>
      </c>
      <c r="NT77" t="b">
        <f t="shared" ca="1" si="694"/>
        <v>0</v>
      </c>
      <c r="NU77" t="str">
        <f t="shared" ca="1" si="695"/>
        <v>ÿ</v>
      </c>
      <c r="NV77">
        <f t="shared" ca="1" si="696"/>
        <v>0</v>
      </c>
      <c r="NW77">
        <f t="shared" ca="1" si="697"/>
        <v>0</v>
      </c>
      <c r="NX77" s="54">
        <f t="shared" ca="1" si="698"/>
        <v>7.7000000000000002E-3</v>
      </c>
      <c r="NY77">
        <f t="shared" ca="1" si="699"/>
        <v>1048576</v>
      </c>
      <c r="NZ77" t="e">
        <f t="shared" ca="1" si="700"/>
        <v>#N/A</v>
      </c>
      <c r="OA77" t="str">
        <f t="shared" ca="1" si="614"/>
        <v/>
      </c>
      <c r="OB77" t="str">
        <f t="shared" ca="1" si="701"/>
        <v/>
      </c>
      <c r="OJ77" s="52" t="b">
        <f t="shared" si="653"/>
        <v>0</v>
      </c>
      <c r="OK77" t="b">
        <f>ISNA(MATCH(OJ77,OJ$1:OJ76,0))</f>
        <v>0</v>
      </c>
      <c r="OL77" t="e">
        <f t="shared" ca="1" si="702"/>
        <v>#N/A</v>
      </c>
      <c r="OM77" t="e">
        <f t="shared" ca="1" si="703"/>
        <v>#N/A</v>
      </c>
      <c r="ON77" t="b">
        <f t="shared" ca="1" si="704"/>
        <v>0</v>
      </c>
      <c r="OO77" t="str">
        <f t="shared" ca="1" si="705"/>
        <v>ÿ</v>
      </c>
      <c r="OP77">
        <f t="shared" ca="1" si="706"/>
        <v>0</v>
      </c>
      <c r="OQ77">
        <f t="shared" ca="1" si="707"/>
        <v>0</v>
      </c>
      <c r="OR77" s="54">
        <f t="shared" ca="1" si="708"/>
        <v>7.7000000000000002E-3</v>
      </c>
      <c r="OS77">
        <f t="shared" ca="1" si="709"/>
        <v>1048576</v>
      </c>
      <c r="OT77" t="e">
        <f t="shared" ca="1" si="710"/>
        <v>#N/A</v>
      </c>
      <c r="OU77" t="str">
        <f t="shared" ca="1" si="615"/>
        <v/>
      </c>
      <c r="OV77" t="str">
        <f t="shared" ca="1" si="711"/>
        <v/>
      </c>
      <c r="PD77" s="52" t="b">
        <f t="shared" si="654"/>
        <v>0</v>
      </c>
      <c r="PE77" t="b">
        <f>ISNA(MATCH(PD77,PD$1:PD76,0))</f>
        <v>0</v>
      </c>
      <c r="PF77" t="e">
        <f t="shared" ca="1" si="712"/>
        <v>#N/A</v>
      </c>
      <c r="PG77" t="e">
        <f t="shared" ca="1" si="713"/>
        <v>#N/A</v>
      </c>
      <c r="PH77" t="b">
        <f t="shared" ca="1" si="714"/>
        <v>0</v>
      </c>
      <c r="PI77" t="str">
        <f t="shared" ca="1" si="715"/>
        <v>ÿ</v>
      </c>
      <c r="PJ77">
        <f t="shared" ca="1" si="716"/>
        <v>0</v>
      </c>
      <c r="PK77">
        <f t="shared" ca="1" si="717"/>
        <v>0</v>
      </c>
      <c r="PL77" s="54">
        <f t="shared" ca="1" si="718"/>
        <v>7.7000000000000002E-3</v>
      </c>
      <c r="PM77">
        <f t="shared" ca="1" si="719"/>
        <v>1048576</v>
      </c>
      <c r="PN77" t="e">
        <f t="shared" ca="1" si="720"/>
        <v>#N/A</v>
      </c>
      <c r="PO77" t="str">
        <f t="shared" ca="1" si="616"/>
        <v/>
      </c>
      <c r="PP77" t="str">
        <f t="shared" ca="1" si="721"/>
        <v/>
      </c>
      <c r="PX77" s="52" t="b">
        <f t="shared" si="655"/>
        <v>0</v>
      </c>
      <c r="PY77" t="b">
        <f>ISNA(MATCH(PX77,PX$1:PX76,0))</f>
        <v>0</v>
      </c>
      <c r="PZ77" t="e">
        <f t="shared" ca="1" si="722"/>
        <v>#N/A</v>
      </c>
      <c r="QA77" t="e">
        <f t="shared" ca="1" si="723"/>
        <v>#N/A</v>
      </c>
      <c r="QB77" t="b">
        <f t="shared" ca="1" si="724"/>
        <v>0</v>
      </c>
      <c r="QC77" t="str">
        <f t="shared" ca="1" si="725"/>
        <v>ÿ</v>
      </c>
      <c r="QD77">
        <f t="shared" ca="1" si="726"/>
        <v>0</v>
      </c>
      <c r="QE77">
        <f t="shared" ca="1" si="727"/>
        <v>0</v>
      </c>
      <c r="QF77" s="54">
        <f t="shared" ca="1" si="728"/>
        <v>7.7000000000000002E-3</v>
      </c>
      <c r="QG77">
        <f t="shared" ca="1" si="729"/>
        <v>1048576</v>
      </c>
      <c r="QH77" t="e">
        <f t="shared" ca="1" si="730"/>
        <v>#N/A</v>
      </c>
      <c r="QI77" t="str">
        <f t="shared" ca="1" si="617"/>
        <v/>
      </c>
      <c r="QJ77" t="str">
        <f t="shared" ca="1" si="731"/>
        <v/>
      </c>
      <c r="QR77" s="52" t="b">
        <f t="shared" si="656"/>
        <v>0</v>
      </c>
      <c r="QS77" t="b">
        <f>ISNA(MATCH(QR77,QR$1:QR76,0))</f>
        <v>0</v>
      </c>
      <c r="QT77" t="e">
        <f t="shared" ca="1" si="732"/>
        <v>#N/A</v>
      </c>
      <c r="QU77" t="e">
        <f t="shared" ca="1" si="733"/>
        <v>#N/A</v>
      </c>
      <c r="QV77" t="b">
        <f t="shared" ca="1" si="734"/>
        <v>0</v>
      </c>
      <c r="QW77" t="str">
        <f t="shared" ca="1" si="735"/>
        <v>ÿ</v>
      </c>
      <c r="QX77">
        <f t="shared" ca="1" si="736"/>
        <v>0</v>
      </c>
      <c r="QY77">
        <f t="shared" ca="1" si="737"/>
        <v>0</v>
      </c>
      <c r="QZ77" s="54">
        <f t="shared" ca="1" si="738"/>
        <v>7.7000000000000002E-3</v>
      </c>
      <c r="RA77">
        <f t="shared" ca="1" si="739"/>
        <v>1048576</v>
      </c>
      <c r="RB77" t="e">
        <f t="shared" ca="1" si="740"/>
        <v>#N/A</v>
      </c>
      <c r="RC77" t="str">
        <f t="shared" ca="1" si="618"/>
        <v/>
      </c>
      <c r="RD77" t="str">
        <f t="shared" ca="1" si="741"/>
        <v/>
      </c>
      <c r="RL77" s="52" t="b">
        <f t="shared" si="657"/>
        <v>0</v>
      </c>
      <c r="RM77" t="b">
        <f>ISNA(MATCH(RL77,RL$1:RL76,0))</f>
        <v>0</v>
      </c>
      <c r="RN77" t="e">
        <f t="shared" ca="1" si="742"/>
        <v>#N/A</v>
      </c>
      <c r="RO77" t="e">
        <f t="shared" ca="1" si="743"/>
        <v>#N/A</v>
      </c>
      <c r="RP77" t="b">
        <f t="shared" ca="1" si="744"/>
        <v>0</v>
      </c>
      <c r="RQ77" t="str">
        <f t="shared" ca="1" si="745"/>
        <v>ÿ</v>
      </c>
      <c r="RR77">
        <f t="shared" ca="1" si="746"/>
        <v>0</v>
      </c>
      <c r="RS77">
        <f t="shared" ca="1" si="747"/>
        <v>0</v>
      </c>
      <c r="RT77" s="54">
        <f t="shared" ca="1" si="748"/>
        <v>7.7000000000000002E-3</v>
      </c>
      <c r="RU77">
        <f t="shared" ca="1" si="749"/>
        <v>1048576</v>
      </c>
      <c r="RV77" t="e">
        <f t="shared" ca="1" si="750"/>
        <v>#N/A</v>
      </c>
      <c r="RW77" t="str">
        <f t="shared" ca="1" si="619"/>
        <v/>
      </c>
      <c r="RX77" t="str">
        <f t="shared" ca="1" si="751"/>
        <v/>
      </c>
      <c r="SF77" s="52" t="b">
        <f t="shared" si="658"/>
        <v>0</v>
      </c>
      <c r="SG77" t="b">
        <f>ISNA(MATCH(SF77,SF$1:SF76,0))</f>
        <v>0</v>
      </c>
      <c r="SH77" t="e">
        <f t="shared" ca="1" si="752"/>
        <v>#N/A</v>
      </c>
      <c r="SI77" t="e">
        <f t="shared" ca="1" si="753"/>
        <v>#N/A</v>
      </c>
      <c r="SJ77" t="b">
        <f t="shared" ca="1" si="754"/>
        <v>0</v>
      </c>
      <c r="SK77" t="str">
        <f t="shared" ca="1" si="755"/>
        <v>ÿ</v>
      </c>
      <c r="SL77">
        <f t="shared" ca="1" si="756"/>
        <v>0</v>
      </c>
      <c r="SM77">
        <f t="shared" ca="1" si="757"/>
        <v>0</v>
      </c>
      <c r="SN77" s="54">
        <f t="shared" ca="1" si="758"/>
        <v>7.7000000000000002E-3</v>
      </c>
      <c r="SO77">
        <f t="shared" ca="1" si="759"/>
        <v>1048576</v>
      </c>
      <c r="SP77" t="e">
        <f t="shared" ca="1" si="760"/>
        <v>#N/A</v>
      </c>
      <c r="SQ77" t="str">
        <f t="shared" ca="1" si="620"/>
        <v/>
      </c>
      <c r="SR77" t="str">
        <f t="shared" ca="1" si="761"/>
        <v/>
      </c>
      <c r="SZ77" s="52" t="b">
        <f t="shared" si="659"/>
        <v>0</v>
      </c>
      <c r="TA77" t="b">
        <f>ISNA(MATCH(SZ77,SZ$1:SZ76,0))</f>
        <v>0</v>
      </c>
      <c r="TB77" t="e">
        <f t="shared" ca="1" si="762"/>
        <v>#N/A</v>
      </c>
      <c r="TC77" t="e">
        <f t="shared" ca="1" si="763"/>
        <v>#N/A</v>
      </c>
      <c r="TD77" t="b">
        <f t="shared" ca="1" si="764"/>
        <v>0</v>
      </c>
      <c r="TE77" t="str">
        <f t="shared" ca="1" si="765"/>
        <v>ÿ</v>
      </c>
      <c r="TF77">
        <f t="shared" ca="1" si="766"/>
        <v>0</v>
      </c>
      <c r="TG77">
        <f t="shared" ca="1" si="767"/>
        <v>0</v>
      </c>
      <c r="TH77" s="54">
        <f t="shared" ca="1" si="768"/>
        <v>7.7000000000000002E-3</v>
      </c>
      <c r="TI77">
        <f t="shared" ca="1" si="769"/>
        <v>1048576</v>
      </c>
      <c r="TJ77" t="e">
        <f t="shared" ca="1" si="770"/>
        <v>#N/A</v>
      </c>
      <c r="TK77" t="str">
        <f t="shared" ca="1" si="621"/>
        <v/>
      </c>
      <c r="TL77" t="str">
        <f t="shared" ca="1" si="771"/>
        <v/>
      </c>
      <c r="TT77" s="52" t="b">
        <f t="shared" si="660"/>
        <v>0</v>
      </c>
      <c r="TU77" t="b">
        <f>ISNA(MATCH(TT77,TT$1:TT76,0))</f>
        <v>0</v>
      </c>
      <c r="TV77" t="e">
        <f t="shared" ca="1" si="772"/>
        <v>#N/A</v>
      </c>
      <c r="TW77" t="e">
        <f t="shared" ca="1" si="773"/>
        <v>#N/A</v>
      </c>
      <c r="TX77" t="b">
        <f t="shared" ca="1" si="774"/>
        <v>0</v>
      </c>
      <c r="TY77" t="str">
        <f t="shared" ca="1" si="775"/>
        <v>ÿ</v>
      </c>
      <c r="TZ77">
        <f t="shared" ca="1" si="776"/>
        <v>0</v>
      </c>
      <c r="UA77">
        <f t="shared" ca="1" si="777"/>
        <v>0</v>
      </c>
      <c r="UB77" s="54">
        <f t="shared" ca="1" si="778"/>
        <v>7.7000000000000002E-3</v>
      </c>
      <c r="UC77">
        <f t="shared" ca="1" si="779"/>
        <v>1048576</v>
      </c>
      <c r="UD77" t="e">
        <f t="shared" ca="1" si="780"/>
        <v>#N/A</v>
      </c>
      <c r="UE77" t="str">
        <f t="shared" ca="1" si="622"/>
        <v/>
      </c>
      <c r="UF77" t="str">
        <f t="shared" ca="1" si="781"/>
        <v/>
      </c>
      <c r="UN77" s="52" t="b">
        <f t="shared" si="661"/>
        <v>0</v>
      </c>
      <c r="UO77" t="b">
        <f>ISNA(MATCH(UN77,UN$1:UN76,0))</f>
        <v>0</v>
      </c>
      <c r="UP77" t="e">
        <f t="shared" ca="1" si="782"/>
        <v>#N/A</v>
      </c>
      <c r="UQ77" t="e">
        <f t="shared" ca="1" si="783"/>
        <v>#N/A</v>
      </c>
      <c r="UR77" t="b">
        <f t="shared" ca="1" si="784"/>
        <v>0</v>
      </c>
      <c r="US77" t="str">
        <f t="shared" ca="1" si="785"/>
        <v>ÿ</v>
      </c>
      <c r="UT77">
        <f t="shared" ca="1" si="786"/>
        <v>0</v>
      </c>
      <c r="UU77">
        <f t="shared" ca="1" si="787"/>
        <v>0</v>
      </c>
      <c r="UV77" s="54">
        <f t="shared" ca="1" si="788"/>
        <v>7.7000000000000002E-3</v>
      </c>
      <c r="UW77">
        <f t="shared" ca="1" si="789"/>
        <v>1048576</v>
      </c>
      <c r="UX77" t="e">
        <f t="shared" ca="1" si="790"/>
        <v>#N/A</v>
      </c>
      <c r="UY77" t="str">
        <f t="shared" ca="1" si="623"/>
        <v/>
      </c>
      <c r="UZ77" t="str">
        <f t="shared" ca="1" si="791"/>
        <v/>
      </c>
      <c r="VH77" s="52" t="b">
        <f t="shared" si="662"/>
        <v>0</v>
      </c>
      <c r="VI77" t="b">
        <f>ISNA(MATCH(VH77,VH$1:VH76,0))</f>
        <v>0</v>
      </c>
      <c r="VJ77" t="e">
        <f t="shared" ca="1" si="792"/>
        <v>#N/A</v>
      </c>
      <c r="VK77" t="e">
        <f t="shared" ca="1" si="793"/>
        <v>#N/A</v>
      </c>
      <c r="VL77" t="b">
        <f t="shared" ca="1" si="794"/>
        <v>0</v>
      </c>
      <c r="VM77" t="str">
        <f t="shared" ca="1" si="795"/>
        <v>ÿ</v>
      </c>
      <c r="VN77">
        <f t="shared" ca="1" si="796"/>
        <v>0</v>
      </c>
      <c r="VO77">
        <f t="shared" ca="1" si="797"/>
        <v>0</v>
      </c>
      <c r="VP77" s="54">
        <f t="shared" ca="1" si="798"/>
        <v>7.7000000000000002E-3</v>
      </c>
      <c r="VQ77">
        <f t="shared" ca="1" si="799"/>
        <v>1048576</v>
      </c>
      <c r="VR77" t="e">
        <f t="shared" ca="1" si="800"/>
        <v>#N/A</v>
      </c>
      <c r="VS77" t="str">
        <f t="shared" ca="1" si="624"/>
        <v/>
      </c>
      <c r="VT77" t="str">
        <f t="shared" ca="1" si="801"/>
        <v/>
      </c>
      <c r="WB77" s="52" t="b">
        <f t="shared" si="663"/>
        <v>0</v>
      </c>
      <c r="WC77" t="b">
        <f>ISNA(MATCH(WB77,WB$1:WB76,0))</f>
        <v>0</v>
      </c>
      <c r="WD77" t="e">
        <f t="shared" ca="1" si="802"/>
        <v>#N/A</v>
      </c>
      <c r="WE77" t="e">
        <f t="shared" ca="1" si="803"/>
        <v>#N/A</v>
      </c>
      <c r="WF77" t="b">
        <f t="shared" ca="1" si="804"/>
        <v>0</v>
      </c>
      <c r="WG77" t="str">
        <f t="shared" ca="1" si="805"/>
        <v>ÿ</v>
      </c>
      <c r="WH77">
        <f t="shared" ca="1" si="806"/>
        <v>0</v>
      </c>
      <c r="WI77">
        <f t="shared" ca="1" si="807"/>
        <v>0</v>
      </c>
      <c r="WJ77" s="54">
        <f t="shared" ca="1" si="808"/>
        <v>7.7000000000000002E-3</v>
      </c>
      <c r="WK77">
        <f t="shared" ca="1" si="809"/>
        <v>1048576</v>
      </c>
      <c r="WL77" t="e">
        <f t="shared" ca="1" si="810"/>
        <v>#N/A</v>
      </c>
      <c r="WM77" t="str">
        <f t="shared" ca="1" si="625"/>
        <v/>
      </c>
      <c r="WN77" t="str">
        <f t="shared" ca="1" si="811"/>
        <v/>
      </c>
      <c r="WV77" s="52" t="b">
        <f t="shared" si="664"/>
        <v>0</v>
      </c>
      <c r="WW77" t="b">
        <f>ISNA(MATCH(WV77,WV$1:WV76,0))</f>
        <v>0</v>
      </c>
      <c r="WX77" t="e">
        <f t="shared" ca="1" si="812"/>
        <v>#N/A</v>
      </c>
      <c r="WY77" t="e">
        <f t="shared" ca="1" si="813"/>
        <v>#N/A</v>
      </c>
      <c r="WZ77" t="b">
        <f t="shared" ca="1" si="814"/>
        <v>0</v>
      </c>
      <c r="XA77" t="str">
        <f t="shared" ca="1" si="815"/>
        <v>ÿ</v>
      </c>
      <c r="XB77">
        <f t="shared" ca="1" si="816"/>
        <v>0</v>
      </c>
      <c r="XC77">
        <f t="shared" ca="1" si="817"/>
        <v>0</v>
      </c>
      <c r="XD77" s="54">
        <f t="shared" ca="1" si="818"/>
        <v>7.7000000000000002E-3</v>
      </c>
      <c r="XE77">
        <f t="shared" ca="1" si="819"/>
        <v>1048576</v>
      </c>
      <c r="XF77" t="e">
        <f t="shared" ca="1" si="820"/>
        <v>#N/A</v>
      </c>
      <c r="XG77" t="str">
        <f t="shared" ca="1" si="626"/>
        <v/>
      </c>
      <c r="XH77" t="str">
        <f t="shared" ca="1" si="821"/>
        <v/>
      </c>
    </row>
    <row r="78" spans="1:632" x14ac:dyDescent="0.3">
      <c r="A78">
        <f t="shared" ca="1" si="642"/>
        <v>68</v>
      </c>
      <c r="J78" s="6" t="str">
        <f>IF('Analyse Plan de Gamme'!$N78=0,N_D,'Analyse Plan de Gamme'!$N78)</f>
        <v xml:space="preserve"> ... </v>
      </c>
      <c r="K78" t="b">
        <f>ISNA(MATCH(J78,J$1:J77,0))</f>
        <v>0</v>
      </c>
      <c r="L78" t="e">
        <f t="shared" ca="1" si="416"/>
        <v>#N/A</v>
      </c>
      <c r="M78" t="e">
        <f t="shared" ca="1" si="417"/>
        <v>#N/A</v>
      </c>
      <c r="N78" t="b">
        <f t="shared" ca="1" si="418"/>
        <v>0</v>
      </c>
      <c r="O78" t="str">
        <f t="shared" ca="1" si="419"/>
        <v>ÿ</v>
      </c>
      <c r="P78">
        <f t="shared" ca="1" si="420"/>
        <v>1048576</v>
      </c>
      <c r="Q78" t="e">
        <f t="shared" ca="1" si="421"/>
        <v>#N/A</v>
      </c>
      <c r="R78" s="4" t="str">
        <f t="shared" ca="1" si="422"/>
        <v/>
      </c>
      <c r="T78" s="6" t="str">
        <f>IF('Analyse Plan de Gamme'!$P78=0,N_D,'Analyse Plan de Gamme'!$P78)</f>
        <v xml:space="preserve"> ... </v>
      </c>
      <c r="U78" t="b">
        <f>ISNA(MATCH(T78,T$1:T77,0))</f>
        <v>0</v>
      </c>
      <c r="V78" t="e">
        <f t="shared" ca="1" si="423"/>
        <v>#N/A</v>
      </c>
      <c r="W78" t="e">
        <f t="shared" ca="1" si="424"/>
        <v>#N/A</v>
      </c>
      <c r="X78" t="b">
        <f t="shared" ca="1" si="425"/>
        <v>0</v>
      </c>
      <c r="Y78" t="str">
        <f t="shared" ca="1" si="426"/>
        <v>ÿ</v>
      </c>
      <c r="Z78">
        <f t="shared" ca="1" si="427"/>
        <v>1048576</v>
      </c>
      <c r="AA78" t="e">
        <f t="shared" ca="1" si="428"/>
        <v>#N/A</v>
      </c>
      <c r="AB78" s="4" t="str">
        <f t="shared" ca="1" si="429"/>
        <v/>
      </c>
      <c r="AD78" s="6" t="str">
        <f>IF('Analyse Plan de Gamme'!$W78=0,N_D,'Analyse Plan de Gamme'!$W78)</f>
        <v xml:space="preserve"> ... </v>
      </c>
      <c r="AE78" t="b">
        <f>ISNA(MATCH(AD78,AD$1:AD77,0))</f>
        <v>0</v>
      </c>
      <c r="AF78" t="e">
        <f t="shared" ca="1" si="430"/>
        <v>#N/A</v>
      </c>
      <c r="AG78" t="e">
        <f t="shared" ca="1" si="431"/>
        <v>#N/A</v>
      </c>
      <c r="AH78" t="b">
        <f t="shared" ca="1" si="432"/>
        <v>0</v>
      </c>
      <c r="AI78" t="str">
        <f t="shared" ca="1" si="433"/>
        <v>ÿ</v>
      </c>
      <c r="AJ78">
        <f t="shared" ca="1" si="434"/>
        <v>1048576</v>
      </c>
      <c r="AK78" t="e">
        <f t="shared" ca="1" si="435"/>
        <v>#N/A</v>
      </c>
      <c r="AL78" s="4" t="str">
        <f t="shared" ca="1" si="436"/>
        <v/>
      </c>
      <c r="AN78" s="6" t="str">
        <f>IF('Analyse Plan de Gamme'!$AH78=0,N_D,'Analyse Plan de Gamme'!$AH78)</f>
        <v xml:space="preserve"> ... </v>
      </c>
      <c r="AO78" t="b">
        <f>ISNA(MATCH(AN78,AN$1:AN77,0))</f>
        <v>0</v>
      </c>
      <c r="AP78" t="e">
        <f t="shared" ca="1" si="437"/>
        <v>#N/A</v>
      </c>
      <c r="AQ78" t="e">
        <f t="shared" ca="1" si="438"/>
        <v>#N/A</v>
      </c>
      <c r="AR78" t="b">
        <f t="shared" ca="1" si="439"/>
        <v>0</v>
      </c>
      <c r="AS78" t="str">
        <f t="shared" ca="1" si="440"/>
        <v>ÿ</v>
      </c>
      <c r="AT78">
        <f t="shared" ca="1" si="441"/>
        <v>1048576</v>
      </c>
      <c r="AU78" t="e">
        <f t="shared" ca="1" si="442"/>
        <v>#N/A</v>
      </c>
      <c r="AV78" s="4" t="str">
        <f t="shared" ca="1" si="443"/>
        <v/>
      </c>
      <c r="AX78" s="6" t="str">
        <f>IF('Analyse Plan de Gamme'!$AT78=0,N_D,'Analyse Plan de Gamme'!$AT78)</f>
        <v xml:space="preserve"> ... </v>
      </c>
      <c r="AY78" t="b">
        <f>ISNA(MATCH(AX78,AX$1:AX77,0))</f>
        <v>0</v>
      </c>
      <c r="AZ78" t="e">
        <f t="shared" ca="1" si="444"/>
        <v>#N/A</v>
      </c>
      <c r="BA78" t="e">
        <f t="shared" ca="1" si="445"/>
        <v>#N/A</v>
      </c>
      <c r="BB78" t="b">
        <f t="shared" ca="1" si="446"/>
        <v>0</v>
      </c>
      <c r="BC78" t="str">
        <f t="shared" ca="1" si="447"/>
        <v>ÿ</v>
      </c>
      <c r="BD78">
        <f t="shared" ca="1" si="448"/>
        <v>1048576</v>
      </c>
      <c r="BE78" t="e">
        <f t="shared" ca="1" si="449"/>
        <v>#N/A</v>
      </c>
      <c r="BF78" s="4" t="str">
        <f t="shared" ca="1" si="450"/>
        <v/>
      </c>
      <c r="BH78" s="6" t="str">
        <f>IF('Analyse Plan de Gamme'!$BF78=0,N_D,'Analyse Plan de Gamme'!$BF78)</f>
        <v xml:space="preserve"> ... </v>
      </c>
      <c r="BI78" t="b">
        <f>ISNA(MATCH(BH78,BH$1:BH77,0))</f>
        <v>0</v>
      </c>
      <c r="BJ78" t="e">
        <f t="shared" ca="1" si="451"/>
        <v>#N/A</v>
      </c>
      <c r="BK78" t="e">
        <f t="shared" ca="1" si="452"/>
        <v>#N/A</v>
      </c>
      <c r="BL78" t="b">
        <f t="shared" ca="1" si="453"/>
        <v>0</v>
      </c>
      <c r="BM78" t="str">
        <f t="shared" ca="1" si="454"/>
        <v>ÿ</v>
      </c>
      <c r="BN78">
        <f t="shared" ca="1" si="455"/>
        <v>1048576</v>
      </c>
      <c r="BO78" t="e">
        <f t="shared" ca="1" si="456"/>
        <v>#N/A</v>
      </c>
      <c r="BP78" s="4" t="str">
        <f t="shared" ca="1" si="457"/>
        <v/>
      </c>
      <c r="BR78" s="6" t="str">
        <f>IF('Analyse Plan de Gamme'!$BG78=0,N_D,'Analyse Plan de Gamme'!$BG78)</f>
        <v xml:space="preserve"> ... </v>
      </c>
      <c r="BS78" t="b">
        <f>ISNA(MATCH(BR78,BR$1:BR77,0))</f>
        <v>0</v>
      </c>
      <c r="BT78" t="e">
        <f t="shared" ca="1" si="458"/>
        <v>#N/A</v>
      </c>
      <c r="BU78" t="e">
        <f t="shared" ca="1" si="459"/>
        <v>#N/A</v>
      </c>
      <c r="BV78" t="b">
        <f t="shared" ca="1" si="460"/>
        <v>0</v>
      </c>
      <c r="BW78" t="str">
        <f t="shared" ca="1" si="461"/>
        <v>ÿ</v>
      </c>
      <c r="BX78">
        <f t="shared" ca="1" si="462"/>
        <v>1048576</v>
      </c>
      <c r="BY78" t="e">
        <f t="shared" ca="1" si="463"/>
        <v>#N/A</v>
      </c>
      <c r="BZ78" s="4" t="str">
        <f t="shared" ca="1" si="464"/>
        <v/>
      </c>
      <c r="CB78" s="6" t="str">
        <f>IF('Analyse Plan de Gamme'!$BH78=0,N_D,'Analyse Plan de Gamme'!$BH78)</f>
        <v xml:space="preserve"> ... </v>
      </c>
      <c r="CC78" t="b">
        <f>ISNA(MATCH(CB78,CB$1:CB77,0))</f>
        <v>0</v>
      </c>
      <c r="CD78" t="e">
        <f t="shared" ca="1" si="465"/>
        <v>#N/A</v>
      </c>
      <c r="CE78" t="e">
        <f t="shared" ca="1" si="466"/>
        <v>#N/A</v>
      </c>
      <c r="CF78" t="b">
        <f t="shared" ca="1" si="467"/>
        <v>0</v>
      </c>
      <c r="CG78" t="str">
        <f t="shared" ca="1" si="468"/>
        <v>ÿ</v>
      </c>
      <c r="CH78">
        <f t="shared" ca="1" si="469"/>
        <v>1048576</v>
      </c>
      <c r="CI78" t="e">
        <f t="shared" ca="1" si="470"/>
        <v>#N/A</v>
      </c>
      <c r="CJ78" s="4" t="str">
        <f t="shared" ca="1" si="471"/>
        <v/>
      </c>
      <c r="CL78" s="6" t="str">
        <f>IF('Analyse Plan de Gamme'!$BJ78=0,N_D,'Analyse Plan de Gamme'!$BJ78)</f>
        <v xml:space="preserve"> ... </v>
      </c>
      <c r="CM78" t="b">
        <f>ISNA(MATCH(CL78,CL$1:CL77,0))</f>
        <v>0</v>
      </c>
      <c r="CN78" t="e">
        <f t="shared" ca="1" si="472"/>
        <v>#N/A</v>
      </c>
      <c r="CO78" t="e">
        <f t="shared" ca="1" si="473"/>
        <v>#N/A</v>
      </c>
      <c r="CP78" t="b">
        <f t="shared" ca="1" si="474"/>
        <v>0</v>
      </c>
      <c r="CQ78" t="str">
        <f t="shared" ca="1" si="475"/>
        <v>ÿ</v>
      </c>
      <c r="CR78">
        <f t="shared" ca="1" si="476"/>
        <v>1048576</v>
      </c>
      <c r="CS78" t="e">
        <f t="shared" ca="1" si="477"/>
        <v>#N/A</v>
      </c>
      <c r="CT78" s="4" t="str">
        <f t="shared" ca="1" si="478"/>
        <v/>
      </c>
      <c r="CV78" s="6" t="str">
        <f>IF('Analyse Plan de Gamme'!$BK78=0,N_D,'Analyse Plan de Gamme'!$BK78)</f>
        <v xml:space="preserve"> ... </v>
      </c>
      <c r="CW78" t="b">
        <f>ISNA(MATCH(CV78,CV$1:CV77,0))</f>
        <v>0</v>
      </c>
      <c r="CX78" t="e">
        <f t="shared" ca="1" si="479"/>
        <v>#N/A</v>
      </c>
      <c r="CY78" t="e">
        <f t="shared" ca="1" si="480"/>
        <v>#N/A</v>
      </c>
      <c r="CZ78" t="b">
        <f t="shared" ca="1" si="481"/>
        <v>0</v>
      </c>
      <c r="DA78" t="str">
        <f t="shared" ca="1" si="482"/>
        <v>ÿ</v>
      </c>
      <c r="DB78">
        <f t="shared" ca="1" si="483"/>
        <v>1048576</v>
      </c>
      <c r="DC78" t="e">
        <f t="shared" ca="1" si="484"/>
        <v>#N/A</v>
      </c>
      <c r="DD78" s="4" t="str">
        <f t="shared" ca="1" si="485"/>
        <v/>
      </c>
      <c r="DF78" s="6" t="str">
        <f>IF('Analyse Plan de Gamme'!$BL78=0,N_D,'Analyse Plan de Gamme'!$BL78)</f>
        <v xml:space="preserve"> ... </v>
      </c>
      <c r="DG78" t="b">
        <f>ISNA(MATCH(DF78,DF$1:DF77,0))</f>
        <v>0</v>
      </c>
      <c r="DH78" t="e">
        <f t="shared" ca="1" si="486"/>
        <v>#N/A</v>
      </c>
      <c r="DI78" t="e">
        <f t="shared" ca="1" si="487"/>
        <v>#N/A</v>
      </c>
      <c r="DJ78" t="b">
        <f t="shared" ca="1" si="488"/>
        <v>0</v>
      </c>
      <c r="DK78" t="str">
        <f t="shared" ca="1" si="489"/>
        <v>ÿ</v>
      </c>
      <c r="DL78">
        <f t="shared" ca="1" si="490"/>
        <v>1048576</v>
      </c>
      <c r="DM78" t="e">
        <f t="shared" ca="1" si="491"/>
        <v>#N/A</v>
      </c>
      <c r="DN78" s="4" t="str">
        <f t="shared" ca="1" si="492"/>
        <v/>
      </c>
      <c r="DP78" s="43">
        <f>'Analyse Plan de Gamme'!$BM78</f>
        <v>0</v>
      </c>
      <c r="DQ78" t="b">
        <f>ISNA(MATCH(DP78,DP$1:DP77,0))</f>
        <v>0</v>
      </c>
      <c r="DR78" t="e">
        <f t="shared" ca="1" si="493"/>
        <v>#N/A</v>
      </c>
      <c r="DS78" t="e">
        <f t="shared" ca="1" si="494"/>
        <v>#N/A</v>
      </c>
      <c r="DT78" t="b">
        <f t="shared" ca="1" si="495"/>
        <v>0</v>
      </c>
      <c r="DU78" t="str">
        <f t="shared" ca="1" si="496"/>
        <v>ÿ</v>
      </c>
      <c r="DV78">
        <f t="shared" ca="1" si="497"/>
        <v>1048576</v>
      </c>
      <c r="DW78" t="e">
        <f t="shared" ca="1" si="498"/>
        <v>#N/A</v>
      </c>
      <c r="DX78" s="4" t="str">
        <f t="shared" ca="1" si="499"/>
        <v/>
      </c>
      <c r="DZ78" s="6" t="str">
        <f>IF('Analyse Plan de Gamme'!$BO78=0,N_D,'Analyse Plan de Gamme'!$BO78)</f>
        <v xml:space="preserve"> ... </v>
      </c>
      <c r="EA78" t="b">
        <f>ISNA(MATCH(DZ78,DZ$1:DZ77,0))</f>
        <v>0</v>
      </c>
      <c r="EB78" t="e">
        <f t="shared" ca="1" si="500"/>
        <v>#N/A</v>
      </c>
      <c r="EC78" t="e">
        <f t="shared" ca="1" si="501"/>
        <v>#N/A</v>
      </c>
      <c r="ED78" t="b">
        <f t="shared" ca="1" si="502"/>
        <v>0</v>
      </c>
      <c r="EE78" t="str">
        <f t="shared" ca="1" si="503"/>
        <v>ÿ</v>
      </c>
      <c r="EF78">
        <f t="shared" ca="1" si="504"/>
        <v>1048576</v>
      </c>
      <c r="EG78" t="e">
        <f t="shared" ca="1" si="505"/>
        <v>#N/A</v>
      </c>
      <c r="EH78" s="4" t="str">
        <f t="shared" ca="1" si="506"/>
        <v/>
      </c>
      <c r="EJ78" s="6" t="str">
        <f>IF('Analyse Plan de Gamme'!$BP78=0,N_D,'Analyse Plan de Gamme'!$BP78)</f>
        <v xml:space="preserve"> ... </v>
      </c>
      <c r="EK78" t="b">
        <f>ISNA(MATCH(EJ78,EJ$1:EJ77,0))</f>
        <v>0</v>
      </c>
      <c r="EL78" t="e">
        <f t="shared" ca="1" si="507"/>
        <v>#N/A</v>
      </c>
      <c r="EM78" t="e">
        <f t="shared" ca="1" si="508"/>
        <v>#N/A</v>
      </c>
      <c r="EN78" t="b">
        <f t="shared" ca="1" si="509"/>
        <v>0</v>
      </c>
      <c r="EO78" t="str">
        <f t="shared" ca="1" si="510"/>
        <v>ÿ</v>
      </c>
      <c r="EP78">
        <f t="shared" ca="1" si="511"/>
        <v>1048576</v>
      </c>
      <c r="EQ78" t="e">
        <f t="shared" ca="1" si="512"/>
        <v>#N/A</v>
      </c>
      <c r="ER78" s="4" t="str">
        <f t="shared" ca="1" si="513"/>
        <v/>
      </c>
      <c r="ET78" s="6" t="str">
        <f>IF('Analyse Plan de Gamme'!$BQ78=0,N_D,'Analyse Plan de Gamme'!$BQ78)</f>
        <v xml:space="preserve"> ... </v>
      </c>
      <c r="EU78" t="b">
        <f>ISNA(MATCH(ET78,ET$1:ET77,0))</f>
        <v>0</v>
      </c>
      <c r="EV78" t="e">
        <f t="shared" ca="1" si="514"/>
        <v>#N/A</v>
      </c>
      <c r="EW78" t="e">
        <f t="shared" ca="1" si="515"/>
        <v>#N/A</v>
      </c>
      <c r="EX78" t="b">
        <f t="shared" ca="1" si="516"/>
        <v>0</v>
      </c>
      <c r="EY78" t="str">
        <f t="shared" ca="1" si="517"/>
        <v>ÿ</v>
      </c>
      <c r="EZ78">
        <f t="shared" ca="1" si="518"/>
        <v>1048576</v>
      </c>
      <c r="FA78" t="e">
        <f t="shared" ca="1" si="519"/>
        <v>#N/A</v>
      </c>
      <c r="FB78" s="4" t="str">
        <f t="shared" ca="1" si="520"/>
        <v/>
      </c>
      <c r="FD78" s="6" t="str">
        <f>IF('Analyse Plan de Gamme'!$BR78=0,N_D,'Analyse Plan de Gamme'!$BR78)</f>
        <v xml:space="preserve"> ... </v>
      </c>
      <c r="FE78" t="b">
        <f>ISNA(MATCH(FD78,FD$1:FD77,0))</f>
        <v>0</v>
      </c>
      <c r="FF78" t="e">
        <f t="shared" ca="1" si="521"/>
        <v>#N/A</v>
      </c>
      <c r="FG78" t="e">
        <f t="shared" ca="1" si="522"/>
        <v>#N/A</v>
      </c>
      <c r="FH78" t="b">
        <f t="shared" ca="1" si="523"/>
        <v>0</v>
      </c>
      <c r="FI78" t="str">
        <f t="shared" ca="1" si="524"/>
        <v>ÿ</v>
      </c>
      <c r="FJ78">
        <f t="shared" ca="1" si="525"/>
        <v>1048576</v>
      </c>
      <c r="FK78" t="e">
        <f t="shared" ca="1" si="526"/>
        <v>#N/A</v>
      </c>
      <c r="FL78" s="4" t="str">
        <f t="shared" ca="1" si="527"/>
        <v/>
      </c>
      <c r="FN78" s="6" t="str">
        <f>IF('Analyse Plan de Gamme'!$BT78=0,N_D,'Analyse Plan de Gamme'!$BT78)</f>
        <v xml:space="preserve"> ... </v>
      </c>
      <c r="FO78" t="b">
        <f>ISNA(MATCH(FN78,FN$1:FN77,0))</f>
        <v>0</v>
      </c>
      <c r="FP78" t="e">
        <f t="shared" ca="1" si="528"/>
        <v>#N/A</v>
      </c>
      <c r="FQ78" t="e">
        <f t="shared" ca="1" si="529"/>
        <v>#N/A</v>
      </c>
      <c r="FR78" t="b">
        <f t="shared" ca="1" si="530"/>
        <v>0</v>
      </c>
      <c r="FS78" t="str">
        <f t="shared" ca="1" si="531"/>
        <v>ÿ</v>
      </c>
      <c r="FT78">
        <f t="shared" ca="1" si="532"/>
        <v>1048576</v>
      </c>
      <c r="FU78" t="e">
        <f t="shared" ca="1" si="533"/>
        <v>#N/A</v>
      </c>
      <c r="FV78" s="4" t="str">
        <f t="shared" ca="1" si="534"/>
        <v/>
      </c>
      <c r="FX78" s="6" t="str">
        <f>IF('Analyse Plan de Gamme'!$BU78=0,N_D,'Analyse Plan de Gamme'!$BU78)</f>
        <v xml:space="preserve"> ... </v>
      </c>
      <c r="FY78" t="b">
        <f>ISNA(MATCH(FX78,FX$1:FX77,0))</f>
        <v>0</v>
      </c>
      <c r="FZ78" t="e">
        <f t="shared" ca="1" si="535"/>
        <v>#N/A</v>
      </c>
      <c r="GA78" t="e">
        <f t="shared" ca="1" si="536"/>
        <v>#N/A</v>
      </c>
      <c r="GB78" t="b">
        <f t="shared" ca="1" si="537"/>
        <v>0</v>
      </c>
      <c r="GC78" t="str">
        <f t="shared" ca="1" si="538"/>
        <v>ÿ</v>
      </c>
      <c r="GD78">
        <f t="shared" ca="1" si="539"/>
        <v>1048576</v>
      </c>
      <c r="GE78" t="e">
        <f t="shared" ca="1" si="540"/>
        <v>#N/A</v>
      </c>
      <c r="GF78" s="4" t="str">
        <f t="shared" ca="1" si="541"/>
        <v/>
      </c>
      <c r="GH78" s="6" t="str">
        <f>IF('Analyse Plan de Gamme'!$BW78=0,N_D,'Analyse Plan de Gamme'!$BW78)</f>
        <v xml:space="preserve"> ... </v>
      </c>
      <c r="GI78" t="b">
        <f>ISNA(MATCH(GH78,GH$1:GH77,0))</f>
        <v>0</v>
      </c>
      <c r="GJ78" t="e">
        <f t="shared" ca="1" si="542"/>
        <v>#N/A</v>
      </c>
      <c r="GK78" t="e">
        <f t="shared" ca="1" si="543"/>
        <v>#N/A</v>
      </c>
      <c r="GL78" t="b">
        <f t="shared" ca="1" si="544"/>
        <v>0</v>
      </c>
      <c r="GM78" t="str">
        <f t="shared" ca="1" si="545"/>
        <v>ÿ</v>
      </c>
      <c r="GN78">
        <f t="shared" ca="1" si="546"/>
        <v>1048576</v>
      </c>
      <c r="GO78" t="e">
        <f t="shared" ca="1" si="547"/>
        <v>#N/A</v>
      </c>
      <c r="GP78" s="4" t="str">
        <f t="shared" ca="1" si="548"/>
        <v/>
      </c>
      <c r="GR78" s="6" t="str">
        <f>IF('Analyse Plan de Gamme'!$BX78=0,N_D,'Analyse Plan de Gamme'!$BX78)</f>
        <v xml:space="preserve"> ... </v>
      </c>
      <c r="GS78" t="b">
        <f>ISNA(MATCH(GR78,GR$1:GR77,0))</f>
        <v>0</v>
      </c>
      <c r="GT78" t="e">
        <f t="shared" ca="1" si="549"/>
        <v>#N/A</v>
      </c>
      <c r="GU78" t="e">
        <f t="shared" ca="1" si="550"/>
        <v>#N/A</v>
      </c>
      <c r="GV78" t="b">
        <f t="shared" ca="1" si="551"/>
        <v>0</v>
      </c>
      <c r="GW78" t="str">
        <f t="shared" ca="1" si="552"/>
        <v>ÿ</v>
      </c>
      <c r="GX78">
        <f t="shared" ca="1" si="553"/>
        <v>1048576</v>
      </c>
      <c r="GY78" t="e">
        <f t="shared" ca="1" si="554"/>
        <v>#N/A</v>
      </c>
      <c r="GZ78" s="4" t="str">
        <f t="shared" ca="1" si="555"/>
        <v/>
      </c>
      <c r="HG78" s="44">
        <f>'Analyse Plan de Gamme'!$K78</f>
        <v>0</v>
      </c>
      <c r="HH78" s="44">
        <f>'Analyse Plan de Gamme'!$L78</f>
        <v>0</v>
      </c>
      <c r="HI78" s="50">
        <f t="shared" si="822"/>
        <v>3.3999999999999959</v>
      </c>
      <c r="HK78" t="b">
        <f>ABS('Analyse Plan de Gamme'!$C78)&gt;1</f>
        <v>0</v>
      </c>
      <c r="HL78" s="43">
        <f t="shared" ca="1" si="665"/>
        <v>7.7999999999999996E-3</v>
      </c>
      <c r="HM78" t="b">
        <f ca="1">AND(ISNA(MATCH(HL78,HL$1:HL77,0)),HL78&gt;1,$HK78)</f>
        <v>0</v>
      </c>
      <c r="HN78" t="e">
        <f t="shared" ca="1" si="556"/>
        <v>#N/A</v>
      </c>
      <c r="HO78" t="e">
        <f t="shared" ca="1" si="557"/>
        <v>#N/A</v>
      </c>
      <c r="HP78" t="b">
        <f t="shared" ca="1" si="558"/>
        <v>0</v>
      </c>
      <c r="HQ78" t="str">
        <f t="shared" ca="1" si="559"/>
        <v>ÿ</v>
      </c>
      <c r="HR78">
        <f t="shared" ca="1" si="560"/>
        <v>1048576</v>
      </c>
      <c r="HS78" t="e">
        <f t="shared" ca="1" si="561"/>
        <v>#N/A</v>
      </c>
      <c r="HT78" s="4" t="str">
        <f t="shared" ca="1" si="562"/>
        <v/>
      </c>
      <c r="HU78">
        <f ca="1">SUM($HT$10:$HT78)</f>
        <v>3926000.0154999997</v>
      </c>
      <c r="HV78" s="45">
        <f t="shared" ca="1" si="666"/>
        <v>1</v>
      </c>
      <c r="HW78" t="b">
        <f t="shared" ca="1" si="823"/>
        <v>0</v>
      </c>
      <c r="HX78" t="b">
        <f t="shared" ca="1" si="667"/>
        <v>0</v>
      </c>
      <c r="ID78" s="60" t="b">
        <f>IF($HK78,'Analyse Plan de Gamme'!$K78)</f>
        <v>0</v>
      </c>
      <c r="IE78" t="b">
        <f>IF($HK78,'Analyse Plan de Gamme'!$L78)</f>
        <v>0</v>
      </c>
      <c r="IF78" s="52" t="b">
        <f t="shared" si="563"/>
        <v>0</v>
      </c>
      <c r="IG78" t="b">
        <f>ISNA(MATCH(IF78,IF$1:IF77,0))</f>
        <v>0</v>
      </c>
      <c r="IH78" t="e">
        <f t="shared" ca="1" si="564"/>
        <v>#N/A</v>
      </c>
      <c r="II78" t="e">
        <f t="shared" ca="1" si="565"/>
        <v>#N/A</v>
      </c>
      <c r="IJ78" t="b">
        <f t="shared" ca="1" si="566"/>
        <v>0</v>
      </c>
      <c r="IK78" t="str">
        <f t="shared" ca="1" si="567"/>
        <v>ÿ</v>
      </c>
      <c r="IL78">
        <f t="shared" ca="1" si="568"/>
        <v>0</v>
      </c>
      <c r="IM78">
        <f t="shared" ca="1" si="569"/>
        <v>0</v>
      </c>
      <c r="IN78" s="54">
        <f t="shared" ca="1" si="570"/>
        <v>7.7999999999999996E-3</v>
      </c>
      <c r="IO78">
        <f t="shared" ca="1" si="571"/>
        <v>1048576</v>
      </c>
      <c r="IP78" t="e">
        <f t="shared" ca="1" si="572"/>
        <v>#N/A</v>
      </c>
      <c r="IQ78" t="str">
        <f t="shared" ca="1" si="573"/>
        <v/>
      </c>
      <c r="IR78" t="str">
        <f t="shared" ca="1" si="574"/>
        <v/>
      </c>
      <c r="IZ78" s="52" t="b">
        <f t="shared" si="575"/>
        <v>0</v>
      </c>
      <c r="JA78" t="b">
        <f>ISNA(MATCH(IZ78,IZ$1:IZ77,0))</f>
        <v>0</v>
      </c>
      <c r="JB78" t="e">
        <f t="shared" ca="1" si="576"/>
        <v>#N/A</v>
      </c>
      <c r="JC78" t="e">
        <f t="shared" ca="1" si="577"/>
        <v>#N/A</v>
      </c>
      <c r="JD78" t="b">
        <f t="shared" ca="1" si="578"/>
        <v>0</v>
      </c>
      <c r="JE78" t="str">
        <f t="shared" ca="1" si="579"/>
        <v>ÿ</v>
      </c>
      <c r="JF78">
        <f t="shared" ca="1" si="580"/>
        <v>0</v>
      </c>
      <c r="JG78">
        <f t="shared" ca="1" si="581"/>
        <v>0</v>
      </c>
      <c r="JH78" s="54">
        <f t="shared" ca="1" si="582"/>
        <v>7.7999999999999996E-3</v>
      </c>
      <c r="JI78">
        <f t="shared" ca="1" si="583"/>
        <v>1048576</v>
      </c>
      <c r="JJ78" t="e">
        <f t="shared" ca="1" si="584"/>
        <v>#N/A</v>
      </c>
      <c r="JK78" t="str">
        <f t="shared" ca="1" si="585"/>
        <v/>
      </c>
      <c r="JL78" t="str">
        <f t="shared" ca="1" si="586"/>
        <v/>
      </c>
      <c r="JT78" s="52" t="b">
        <f t="shared" si="587"/>
        <v>0</v>
      </c>
      <c r="JU78" t="b">
        <f>ISNA(MATCH(JT78,JT$1:JT77,0))</f>
        <v>0</v>
      </c>
      <c r="JV78" t="e">
        <f t="shared" ca="1" si="588"/>
        <v>#N/A</v>
      </c>
      <c r="JW78" t="e">
        <f t="shared" ca="1" si="589"/>
        <v>#N/A</v>
      </c>
      <c r="JX78" t="b">
        <f t="shared" ca="1" si="590"/>
        <v>0</v>
      </c>
      <c r="JY78" t="str">
        <f t="shared" ca="1" si="591"/>
        <v>ÿ</v>
      </c>
      <c r="JZ78">
        <f t="shared" ca="1" si="592"/>
        <v>0</v>
      </c>
      <c r="KA78">
        <f t="shared" ca="1" si="593"/>
        <v>0</v>
      </c>
      <c r="KB78" s="54">
        <f t="shared" ca="1" si="594"/>
        <v>7.7999999999999996E-3</v>
      </c>
      <c r="KC78">
        <f t="shared" ca="1" si="595"/>
        <v>1048576</v>
      </c>
      <c r="KD78" t="e">
        <f t="shared" ca="1" si="596"/>
        <v>#N/A</v>
      </c>
      <c r="KE78" t="str">
        <f t="shared" ca="1" si="597"/>
        <v/>
      </c>
      <c r="KF78" t="str">
        <f t="shared" ca="1" si="598"/>
        <v/>
      </c>
      <c r="KN78" s="52" t="b">
        <f t="shared" si="599"/>
        <v>0</v>
      </c>
      <c r="KO78" t="b">
        <f>ISNA(MATCH(KN78,KN$1:KN77,0))</f>
        <v>0</v>
      </c>
      <c r="KP78" t="e">
        <f t="shared" ca="1" si="600"/>
        <v>#N/A</v>
      </c>
      <c r="KQ78" t="e">
        <f t="shared" ca="1" si="601"/>
        <v>#N/A</v>
      </c>
      <c r="KR78" t="b">
        <f t="shared" ca="1" si="602"/>
        <v>0</v>
      </c>
      <c r="KS78" t="str">
        <f t="shared" ca="1" si="603"/>
        <v>ÿ</v>
      </c>
      <c r="KT78">
        <f t="shared" ca="1" si="604"/>
        <v>0</v>
      </c>
      <c r="KU78">
        <f t="shared" ca="1" si="605"/>
        <v>0</v>
      </c>
      <c r="KV78" s="54">
        <f t="shared" ca="1" si="606"/>
        <v>7.7999999999999996E-3</v>
      </c>
      <c r="KW78">
        <f t="shared" ca="1" si="607"/>
        <v>1048576</v>
      </c>
      <c r="KX78" t="e">
        <f t="shared" ca="1" si="608"/>
        <v>#N/A</v>
      </c>
      <c r="KY78" t="str">
        <f t="shared" ca="1" si="609"/>
        <v/>
      </c>
      <c r="KZ78" t="str">
        <f t="shared" ca="1" si="610"/>
        <v/>
      </c>
      <c r="LH78" s="52" t="b">
        <f t="shared" si="668"/>
        <v>0</v>
      </c>
      <c r="LI78" t="b">
        <f>ISNA(MATCH(LH78,LH$1:LH77,0))</f>
        <v>0</v>
      </c>
      <c r="LJ78" t="e">
        <f t="shared" ca="1" si="643"/>
        <v>#N/A</v>
      </c>
      <c r="LK78" t="e">
        <f t="shared" ca="1" si="644"/>
        <v>#N/A</v>
      </c>
      <c r="LL78" t="b">
        <f t="shared" ca="1" si="669"/>
        <v>0</v>
      </c>
      <c r="LM78" t="str">
        <f t="shared" ca="1" si="645"/>
        <v>ÿ</v>
      </c>
      <c r="LN78">
        <f t="shared" ca="1" si="670"/>
        <v>0</v>
      </c>
      <c r="LO78">
        <f t="shared" ca="1" si="671"/>
        <v>0</v>
      </c>
      <c r="LP78" s="54">
        <f t="shared" ca="1" si="646"/>
        <v>7.7999999999999996E-3</v>
      </c>
      <c r="LQ78">
        <f t="shared" ca="1" si="647"/>
        <v>1048576</v>
      </c>
      <c r="LR78" t="e">
        <f t="shared" ca="1" si="648"/>
        <v>#N/A</v>
      </c>
      <c r="LS78" t="str">
        <f t="shared" ca="1" si="611"/>
        <v/>
      </c>
      <c r="LT78" t="str">
        <f t="shared" ca="1" si="649"/>
        <v/>
      </c>
      <c r="MB78" s="52" t="b">
        <f t="shared" si="650"/>
        <v>0</v>
      </c>
      <c r="MC78" t="b">
        <f>ISNA(MATCH(MB78,MB$1:MB77,0))</f>
        <v>0</v>
      </c>
      <c r="MD78" t="e">
        <f t="shared" ca="1" si="672"/>
        <v>#N/A</v>
      </c>
      <c r="ME78" t="e">
        <f t="shared" ca="1" si="673"/>
        <v>#N/A</v>
      </c>
      <c r="MF78" t="b">
        <f t="shared" ca="1" si="674"/>
        <v>0</v>
      </c>
      <c r="MG78" t="str">
        <f t="shared" ca="1" si="675"/>
        <v>ÿ</v>
      </c>
      <c r="MH78">
        <f t="shared" ca="1" si="676"/>
        <v>0</v>
      </c>
      <c r="MI78">
        <f t="shared" ca="1" si="677"/>
        <v>0</v>
      </c>
      <c r="MJ78" s="54">
        <f t="shared" ca="1" si="678"/>
        <v>7.7999999999999996E-3</v>
      </c>
      <c r="MK78">
        <f t="shared" ca="1" si="679"/>
        <v>1048576</v>
      </c>
      <c r="ML78" t="e">
        <f t="shared" ca="1" si="680"/>
        <v>#N/A</v>
      </c>
      <c r="MM78" t="str">
        <f t="shared" ca="1" si="612"/>
        <v/>
      </c>
      <c r="MN78" t="str">
        <f t="shared" ca="1" si="681"/>
        <v/>
      </c>
      <c r="MV78" s="52" t="b">
        <f t="shared" si="651"/>
        <v>0</v>
      </c>
      <c r="MW78" t="b">
        <f>ISNA(MATCH(MV78,MV$1:MV77,0))</f>
        <v>0</v>
      </c>
      <c r="MX78" t="e">
        <f t="shared" ca="1" si="682"/>
        <v>#N/A</v>
      </c>
      <c r="MY78" t="e">
        <f t="shared" ca="1" si="683"/>
        <v>#N/A</v>
      </c>
      <c r="MZ78" t="b">
        <f t="shared" ca="1" si="684"/>
        <v>0</v>
      </c>
      <c r="NA78" t="str">
        <f t="shared" ca="1" si="685"/>
        <v>ÿ</v>
      </c>
      <c r="NB78">
        <f t="shared" ca="1" si="686"/>
        <v>0</v>
      </c>
      <c r="NC78">
        <f t="shared" ca="1" si="687"/>
        <v>0</v>
      </c>
      <c r="ND78" s="54">
        <f t="shared" ca="1" si="688"/>
        <v>7.7999999999999996E-3</v>
      </c>
      <c r="NE78">
        <f t="shared" ca="1" si="689"/>
        <v>1048576</v>
      </c>
      <c r="NF78" t="e">
        <f t="shared" ca="1" si="690"/>
        <v>#N/A</v>
      </c>
      <c r="NG78" t="str">
        <f t="shared" ca="1" si="613"/>
        <v/>
      </c>
      <c r="NH78" t="str">
        <f t="shared" ca="1" si="691"/>
        <v/>
      </c>
      <c r="NP78" s="52" t="b">
        <f t="shared" si="652"/>
        <v>0</v>
      </c>
      <c r="NQ78" t="b">
        <f>ISNA(MATCH(NP78,NP$1:NP77,0))</f>
        <v>0</v>
      </c>
      <c r="NR78" t="e">
        <f t="shared" ca="1" si="692"/>
        <v>#N/A</v>
      </c>
      <c r="NS78" t="e">
        <f t="shared" ca="1" si="693"/>
        <v>#N/A</v>
      </c>
      <c r="NT78" t="b">
        <f t="shared" ca="1" si="694"/>
        <v>0</v>
      </c>
      <c r="NU78" t="str">
        <f t="shared" ca="1" si="695"/>
        <v>ÿ</v>
      </c>
      <c r="NV78">
        <f t="shared" ca="1" si="696"/>
        <v>0</v>
      </c>
      <c r="NW78">
        <f t="shared" ca="1" si="697"/>
        <v>0</v>
      </c>
      <c r="NX78" s="54">
        <f t="shared" ca="1" si="698"/>
        <v>7.7999999999999996E-3</v>
      </c>
      <c r="NY78">
        <f t="shared" ca="1" si="699"/>
        <v>1048576</v>
      </c>
      <c r="NZ78" t="e">
        <f t="shared" ca="1" si="700"/>
        <v>#N/A</v>
      </c>
      <c r="OA78" t="str">
        <f t="shared" ca="1" si="614"/>
        <v/>
      </c>
      <c r="OB78" t="str">
        <f t="shared" ca="1" si="701"/>
        <v/>
      </c>
      <c r="OJ78" s="52" t="b">
        <f t="shared" si="653"/>
        <v>0</v>
      </c>
      <c r="OK78" t="b">
        <f>ISNA(MATCH(OJ78,OJ$1:OJ77,0))</f>
        <v>0</v>
      </c>
      <c r="OL78" t="e">
        <f t="shared" ca="1" si="702"/>
        <v>#N/A</v>
      </c>
      <c r="OM78" t="e">
        <f t="shared" ca="1" si="703"/>
        <v>#N/A</v>
      </c>
      <c r="ON78" t="b">
        <f t="shared" ca="1" si="704"/>
        <v>0</v>
      </c>
      <c r="OO78" t="str">
        <f t="shared" ca="1" si="705"/>
        <v>ÿ</v>
      </c>
      <c r="OP78">
        <f t="shared" ca="1" si="706"/>
        <v>0</v>
      </c>
      <c r="OQ78">
        <f t="shared" ca="1" si="707"/>
        <v>0</v>
      </c>
      <c r="OR78" s="54">
        <f t="shared" ca="1" si="708"/>
        <v>7.7999999999999996E-3</v>
      </c>
      <c r="OS78">
        <f t="shared" ca="1" si="709"/>
        <v>1048576</v>
      </c>
      <c r="OT78" t="e">
        <f t="shared" ca="1" si="710"/>
        <v>#N/A</v>
      </c>
      <c r="OU78" t="str">
        <f t="shared" ca="1" si="615"/>
        <v/>
      </c>
      <c r="OV78" t="str">
        <f t="shared" ca="1" si="711"/>
        <v/>
      </c>
      <c r="PD78" s="52" t="b">
        <f t="shared" si="654"/>
        <v>0</v>
      </c>
      <c r="PE78" t="b">
        <f>ISNA(MATCH(PD78,PD$1:PD77,0))</f>
        <v>0</v>
      </c>
      <c r="PF78" t="e">
        <f t="shared" ca="1" si="712"/>
        <v>#N/A</v>
      </c>
      <c r="PG78" t="e">
        <f t="shared" ca="1" si="713"/>
        <v>#N/A</v>
      </c>
      <c r="PH78" t="b">
        <f t="shared" ca="1" si="714"/>
        <v>0</v>
      </c>
      <c r="PI78" t="str">
        <f t="shared" ca="1" si="715"/>
        <v>ÿ</v>
      </c>
      <c r="PJ78">
        <f t="shared" ca="1" si="716"/>
        <v>0</v>
      </c>
      <c r="PK78">
        <f t="shared" ca="1" si="717"/>
        <v>0</v>
      </c>
      <c r="PL78" s="54">
        <f t="shared" ca="1" si="718"/>
        <v>7.7999999999999996E-3</v>
      </c>
      <c r="PM78">
        <f t="shared" ca="1" si="719"/>
        <v>1048576</v>
      </c>
      <c r="PN78" t="e">
        <f t="shared" ca="1" si="720"/>
        <v>#N/A</v>
      </c>
      <c r="PO78" t="str">
        <f t="shared" ca="1" si="616"/>
        <v/>
      </c>
      <c r="PP78" t="str">
        <f t="shared" ca="1" si="721"/>
        <v/>
      </c>
      <c r="PX78" s="52" t="b">
        <f t="shared" si="655"/>
        <v>0</v>
      </c>
      <c r="PY78" t="b">
        <f>ISNA(MATCH(PX78,PX$1:PX77,0))</f>
        <v>0</v>
      </c>
      <c r="PZ78" t="e">
        <f t="shared" ca="1" si="722"/>
        <v>#N/A</v>
      </c>
      <c r="QA78" t="e">
        <f t="shared" ca="1" si="723"/>
        <v>#N/A</v>
      </c>
      <c r="QB78" t="b">
        <f t="shared" ca="1" si="724"/>
        <v>0</v>
      </c>
      <c r="QC78" t="str">
        <f t="shared" ca="1" si="725"/>
        <v>ÿ</v>
      </c>
      <c r="QD78">
        <f t="shared" ca="1" si="726"/>
        <v>0</v>
      </c>
      <c r="QE78">
        <f t="shared" ca="1" si="727"/>
        <v>0</v>
      </c>
      <c r="QF78" s="54">
        <f t="shared" ca="1" si="728"/>
        <v>7.7999999999999996E-3</v>
      </c>
      <c r="QG78">
        <f t="shared" ca="1" si="729"/>
        <v>1048576</v>
      </c>
      <c r="QH78" t="e">
        <f t="shared" ca="1" si="730"/>
        <v>#N/A</v>
      </c>
      <c r="QI78" t="str">
        <f t="shared" ca="1" si="617"/>
        <v/>
      </c>
      <c r="QJ78" t="str">
        <f t="shared" ca="1" si="731"/>
        <v/>
      </c>
      <c r="QR78" s="52" t="b">
        <f t="shared" si="656"/>
        <v>0</v>
      </c>
      <c r="QS78" t="b">
        <f>ISNA(MATCH(QR78,QR$1:QR77,0))</f>
        <v>0</v>
      </c>
      <c r="QT78" t="e">
        <f t="shared" ca="1" si="732"/>
        <v>#N/A</v>
      </c>
      <c r="QU78" t="e">
        <f t="shared" ca="1" si="733"/>
        <v>#N/A</v>
      </c>
      <c r="QV78" t="b">
        <f t="shared" ca="1" si="734"/>
        <v>0</v>
      </c>
      <c r="QW78" t="str">
        <f t="shared" ca="1" si="735"/>
        <v>ÿ</v>
      </c>
      <c r="QX78">
        <f t="shared" ca="1" si="736"/>
        <v>0</v>
      </c>
      <c r="QY78">
        <f t="shared" ca="1" si="737"/>
        <v>0</v>
      </c>
      <c r="QZ78" s="54">
        <f t="shared" ca="1" si="738"/>
        <v>7.7999999999999996E-3</v>
      </c>
      <c r="RA78">
        <f t="shared" ca="1" si="739"/>
        <v>1048576</v>
      </c>
      <c r="RB78" t="e">
        <f t="shared" ca="1" si="740"/>
        <v>#N/A</v>
      </c>
      <c r="RC78" t="str">
        <f t="shared" ca="1" si="618"/>
        <v/>
      </c>
      <c r="RD78" t="str">
        <f t="shared" ca="1" si="741"/>
        <v/>
      </c>
      <c r="RL78" s="52" t="b">
        <f t="shared" si="657"/>
        <v>0</v>
      </c>
      <c r="RM78" t="b">
        <f>ISNA(MATCH(RL78,RL$1:RL77,0))</f>
        <v>0</v>
      </c>
      <c r="RN78" t="e">
        <f t="shared" ca="1" si="742"/>
        <v>#N/A</v>
      </c>
      <c r="RO78" t="e">
        <f t="shared" ca="1" si="743"/>
        <v>#N/A</v>
      </c>
      <c r="RP78" t="b">
        <f t="shared" ca="1" si="744"/>
        <v>0</v>
      </c>
      <c r="RQ78" t="str">
        <f t="shared" ca="1" si="745"/>
        <v>ÿ</v>
      </c>
      <c r="RR78">
        <f t="shared" ca="1" si="746"/>
        <v>0</v>
      </c>
      <c r="RS78">
        <f t="shared" ca="1" si="747"/>
        <v>0</v>
      </c>
      <c r="RT78" s="54">
        <f t="shared" ca="1" si="748"/>
        <v>7.7999999999999996E-3</v>
      </c>
      <c r="RU78">
        <f t="shared" ca="1" si="749"/>
        <v>1048576</v>
      </c>
      <c r="RV78" t="e">
        <f t="shared" ca="1" si="750"/>
        <v>#N/A</v>
      </c>
      <c r="RW78" t="str">
        <f t="shared" ca="1" si="619"/>
        <v/>
      </c>
      <c r="RX78" t="str">
        <f t="shared" ca="1" si="751"/>
        <v/>
      </c>
      <c r="SF78" s="52" t="b">
        <f t="shared" si="658"/>
        <v>0</v>
      </c>
      <c r="SG78" t="b">
        <f>ISNA(MATCH(SF78,SF$1:SF77,0))</f>
        <v>0</v>
      </c>
      <c r="SH78" t="e">
        <f t="shared" ca="1" si="752"/>
        <v>#N/A</v>
      </c>
      <c r="SI78" t="e">
        <f t="shared" ca="1" si="753"/>
        <v>#N/A</v>
      </c>
      <c r="SJ78" t="b">
        <f t="shared" ca="1" si="754"/>
        <v>0</v>
      </c>
      <c r="SK78" t="str">
        <f t="shared" ca="1" si="755"/>
        <v>ÿ</v>
      </c>
      <c r="SL78">
        <f t="shared" ca="1" si="756"/>
        <v>0</v>
      </c>
      <c r="SM78">
        <f t="shared" ca="1" si="757"/>
        <v>0</v>
      </c>
      <c r="SN78" s="54">
        <f t="shared" ca="1" si="758"/>
        <v>7.7999999999999996E-3</v>
      </c>
      <c r="SO78">
        <f t="shared" ca="1" si="759"/>
        <v>1048576</v>
      </c>
      <c r="SP78" t="e">
        <f t="shared" ca="1" si="760"/>
        <v>#N/A</v>
      </c>
      <c r="SQ78" t="str">
        <f t="shared" ca="1" si="620"/>
        <v/>
      </c>
      <c r="SR78" t="str">
        <f t="shared" ca="1" si="761"/>
        <v/>
      </c>
      <c r="SZ78" s="52" t="b">
        <f t="shared" si="659"/>
        <v>0</v>
      </c>
      <c r="TA78" t="b">
        <f>ISNA(MATCH(SZ78,SZ$1:SZ77,0))</f>
        <v>0</v>
      </c>
      <c r="TB78" t="e">
        <f t="shared" ca="1" si="762"/>
        <v>#N/A</v>
      </c>
      <c r="TC78" t="e">
        <f t="shared" ca="1" si="763"/>
        <v>#N/A</v>
      </c>
      <c r="TD78" t="b">
        <f t="shared" ca="1" si="764"/>
        <v>0</v>
      </c>
      <c r="TE78" t="str">
        <f t="shared" ca="1" si="765"/>
        <v>ÿ</v>
      </c>
      <c r="TF78">
        <f t="shared" ca="1" si="766"/>
        <v>0</v>
      </c>
      <c r="TG78">
        <f t="shared" ca="1" si="767"/>
        <v>0</v>
      </c>
      <c r="TH78" s="54">
        <f t="shared" ca="1" si="768"/>
        <v>7.7999999999999996E-3</v>
      </c>
      <c r="TI78">
        <f t="shared" ca="1" si="769"/>
        <v>1048576</v>
      </c>
      <c r="TJ78" t="e">
        <f t="shared" ca="1" si="770"/>
        <v>#N/A</v>
      </c>
      <c r="TK78" t="str">
        <f t="shared" ca="1" si="621"/>
        <v/>
      </c>
      <c r="TL78" t="str">
        <f t="shared" ca="1" si="771"/>
        <v/>
      </c>
      <c r="TT78" s="52" t="b">
        <f t="shared" si="660"/>
        <v>0</v>
      </c>
      <c r="TU78" t="b">
        <f>ISNA(MATCH(TT78,TT$1:TT77,0))</f>
        <v>0</v>
      </c>
      <c r="TV78" t="e">
        <f t="shared" ca="1" si="772"/>
        <v>#N/A</v>
      </c>
      <c r="TW78" t="e">
        <f t="shared" ca="1" si="773"/>
        <v>#N/A</v>
      </c>
      <c r="TX78" t="b">
        <f t="shared" ca="1" si="774"/>
        <v>0</v>
      </c>
      <c r="TY78" t="str">
        <f t="shared" ca="1" si="775"/>
        <v>ÿ</v>
      </c>
      <c r="TZ78">
        <f t="shared" ca="1" si="776"/>
        <v>0</v>
      </c>
      <c r="UA78">
        <f t="shared" ca="1" si="777"/>
        <v>0</v>
      </c>
      <c r="UB78" s="54">
        <f t="shared" ca="1" si="778"/>
        <v>7.7999999999999996E-3</v>
      </c>
      <c r="UC78">
        <f t="shared" ca="1" si="779"/>
        <v>1048576</v>
      </c>
      <c r="UD78" t="e">
        <f t="shared" ca="1" si="780"/>
        <v>#N/A</v>
      </c>
      <c r="UE78" t="str">
        <f t="shared" ca="1" si="622"/>
        <v/>
      </c>
      <c r="UF78" t="str">
        <f t="shared" ca="1" si="781"/>
        <v/>
      </c>
      <c r="UN78" s="52" t="b">
        <f t="shared" si="661"/>
        <v>0</v>
      </c>
      <c r="UO78" t="b">
        <f>ISNA(MATCH(UN78,UN$1:UN77,0))</f>
        <v>0</v>
      </c>
      <c r="UP78" t="e">
        <f t="shared" ca="1" si="782"/>
        <v>#N/A</v>
      </c>
      <c r="UQ78" t="e">
        <f t="shared" ca="1" si="783"/>
        <v>#N/A</v>
      </c>
      <c r="UR78" t="b">
        <f t="shared" ca="1" si="784"/>
        <v>0</v>
      </c>
      <c r="US78" t="str">
        <f t="shared" ca="1" si="785"/>
        <v>ÿ</v>
      </c>
      <c r="UT78">
        <f t="shared" ca="1" si="786"/>
        <v>0</v>
      </c>
      <c r="UU78">
        <f t="shared" ca="1" si="787"/>
        <v>0</v>
      </c>
      <c r="UV78" s="54">
        <f t="shared" ca="1" si="788"/>
        <v>7.7999999999999996E-3</v>
      </c>
      <c r="UW78">
        <f t="shared" ca="1" si="789"/>
        <v>1048576</v>
      </c>
      <c r="UX78" t="e">
        <f t="shared" ca="1" si="790"/>
        <v>#N/A</v>
      </c>
      <c r="UY78" t="str">
        <f t="shared" ca="1" si="623"/>
        <v/>
      </c>
      <c r="UZ78" t="str">
        <f t="shared" ca="1" si="791"/>
        <v/>
      </c>
      <c r="VH78" s="52" t="b">
        <f t="shared" si="662"/>
        <v>0</v>
      </c>
      <c r="VI78" t="b">
        <f>ISNA(MATCH(VH78,VH$1:VH77,0))</f>
        <v>0</v>
      </c>
      <c r="VJ78" t="e">
        <f t="shared" ca="1" si="792"/>
        <v>#N/A</v>
      </c>
      <c r="VK78" t="e">
        <f t="shared" ca="1" si="793"/>
        <v>#N/A</v>
      </c>
      <c r="VL78" t="b">
        <f t="shared" ca="1" si="794"/>
        <v>0</v>
      </c>
      <c r="VM78" t="str">
        <f t="shared" ca="1" si="795"/>
        <v>ÿ</v>
      </c>
      <c r="VN78">
        <f t="shared" ca="1" si="796"/>
        <v>0</v>
      </c>
      <c r="VO78">
        <f t="shared" ca="1" si="797"/>
        <v>0</v>
      </c>
      <c r="VP78" s="54">
        <f t="shared" ca="1" si="798"/>
        <v>7.7999999999999996E-3</v>
      </c>
      <c r="VQ78">
        <f t="shared" ca="1" si="799"/>
        <v>1048576</v>
      </c>
      <c r="VR78" t="e">
        <f t="shared" ca="1" si="800"/>
        <v>#N/A</v>
      </c>
      <c r="VS78" t="str">
        <f t="shared" ca="1" si="624"/>
        <v/>
      </c>
      <c r="VT78" t="str">
        <f t="shared" ca="1" si="801"/>
        <v/>
      </c>
      <c r="WB78" s="52" t="b">
        <f t="shared" si="663"/>
        <v>0</v>
      </c>
      <c r="WC78" t="b">
        <f>ISNA(MATCH(WB78,WB$1:WB77,0))</f>
        <v>0</v>
      </c>
      <c r="WD78" t="e">
        <f t="shared" ca="1" si="802"/>
        <v>#N/A</v>
      </c>
      <c r="WE78" t="e">
        <f t="shared" ca="1" si="803"/>
        <v>#N/A</v>
      </c>
      <c r="WF78" t="b">
        <f t="shared" ca="1" si="804"/>
        <v>0</v>
      </c>
      <c r="WG78" t="str">
        <f t="shared" ca="1" si="805"/>
        <v>ÿ</v>
      </c>
      <c r="WH78">
        <f t="shared" ca="1" si="806"/>
        <v>0</v>
      </c>
      <c r="WI78">
        <f t="shared" ca="1" si="807"/>
        <v>0</v>
      </c>
      <c r="WJ78" s="54">
        <f t="shared" ca="1" si="808"/>
        <v>7.7999999999999996E-3</v>
      </c>
      <c r="WK78">
        <f t="shared" ca="1" si="809"/>
        <v>1048576</v>
      </c>
      <c r="WL78" t="e">
        <f t="shared" ca="1" si="810"/>
        <v>#N/A</v>
      </c>
      <c r="WM78" t="str">
        <f t="shared" ca="1" si="625"/>
        <v/>
      </c>
      <c r="WN78" t="str">
        <f t="shared" ca="1" si="811"/>
        <v/>
      </c>
      <c r="WV78" s="52" t="b">
        <f t="shared" si="664"/>
        <v>0</v>
      </c>
      <c r="WW78" t="b">
        <f>ISNA(MATCH(WV78,WV$1:WV77,0))</f>
        <v>0</v>
      </c>
      <c r="WX78" t="e">
        <f t="shared" ca="1" si="812"/>
        <v>#N/A</v>
      </c>
      <c r="WY78" t="e">
        <f t="shared" ca="1" si="813"/>
        <v>#N/A</v>
      </c>
      <c r="WZ78" t="b">
        <f t="shared" ca="1" si="814"/>
        <v>0</v>
      </c>
      <c r="XA78" t="str">
        <f t="shared" ca="1" si="815"/>
        <v>ÿ</v>
      </c>
      <c r="XB78">
        <f t="shared" ca="1" si="816"/>
        <v>0</v>
      </c>
      <c r="XC78">
        <f t="shared" ca="1" si="817"/>
        <v>0</v>
      </c>
      <c r="XD78" s="54">
        <f t="shared" ca="1" si="818"/>
        <v>7.7999999999999996E-3</v>
      </c>
      <c r="XE78">
        <f t="shared" ca="1" si="819"/>
        <v>1048576</v>
      </c>
      <c r="XF78" t="e">
        <f t="shared" ca="1" si="820"/>
        <v>#N/A</v>
      </c>
      <c r="XG78" t="str">
        <f t="shared" ca="1" si="626"/>
        <v/>
      </c>
      <c r="XH78" t="str">
        <f t="shared" ca="1" si="821"/>
        <v/>
      </c>
    </row>
    <row r="79" spans="1:632" x14ac:dyDescent="0.3">
      <c r="A79">
        <f t="shared" ca="1" si="642"/>
        <v>69</v>
      </c>
      <c r="J79" s="6" t="str">
        <f>IF('Analyse Plan de Gamme'!$N79=0,N_D,'Analyse Plan de Gamme'!$N79)</f>
        <v xml:space="preserve"> ... </v>
      </c>
      <c r="K79" t="b">
        <f>ISNA(MATCH(J79,J$1:J78,0))</f>
        <v>0</v>
      </c>
      <c r="L79" t="e">
        <f t="shared" ca="1" si="416"/>
        <v>#N/A</v>
      </c>
      <c r="M79" t="e">
        <f t="shared" ca="1" si="417"/>
        <v>#N/A</v>
      </c>
      <c r="N79" t="b">
        <f t="shared" ca="1" si="418"/>
        <v>0</v>
      </c>
      <c r="O79" t="str">
        <f t="shared" ca="1" si="419"/>
        <v>ÿ</v>
      </c>
      <c r="P79">
        <f t="shared" ca="1" si="420"/>
        <v>1048576</v>
      </c>
      <c r="Q79" t="e">
        <f t="shared" ca="1" si="421"/>
        <v>#N/A</v>
      </c>
      <c r="R79" s="4" t="str">
        <f t="shared" ca="1" si="422"/>
        <v/>
      </c>
      <c r="T79" s="6" t="str">
        <f>IF('Analyse Plan de Gamme'!$P79=0,N_D,'Analyse Plan de Gamme'!$P79)</f>
        <v xml:space="preserve"> ... </v>
      </c>
      <c r="U79" t="b">
        <f>ISNA(MATCH(T79,T$1:T78,0))</f>
        <v>0</v>
      </c>
      <c r="V79" t="e">
        <f t="shared" ca="1" si="423"/>
        <v>#N/A</v>
      </c>
      <c r="W79" t="e">
        <f t="shared" ca="1" si="424"/>
        <v>#N/A</v>
      </c>
      <c r="X79" t="b">
        <f t="shared" ca="1" si="425"/>
        <v>0</v>
      </c>
      <c r="Y79" t="str">
        <f t="shared" ca="1" si="426"/>
        <v>ÿ</v>
      </c>
      <c r="Z79">
        <f t="shared" ca="1" si="427"/>
        <v>1048576</v>
      </c>
      <c r="AA79" t="e">
        <f t="shared" ca="1" si="428"/>
        <v>#N/A</v>
      </c>
      <c r="AB79" s="4" t="str">
        <f t="shared" ca="1" si="429"/>
        <v/>
      </c>
      <c r="AD79" s="6" t="str">
        <f>IF('Analyse Plan de Gamme'!$W79=0,N_D,'Analyse Plan de Gamme'!$W79)</f>
        <v xml:space="preserve"> ... </v>
      </c>
      <c r="AE79" t="b">
        <f>ISNA(MATCH(AD79,AD$1:AD78,0))</f>
        <v>0</v>
      </c>
      <c r="AF79" t="e">
        <f t="shared" ca="1" si="430"/>
        <v>#N/A</v>
      </c>
      <c r="AG79" t="e">
        <f t="shared" ca="1" si="431"/>
        <v>#N/A</v>
      </c>
      <c r="AH79" t="b">
        <f t="shared" ca="1" si="432"/>
        <v>0</v>
      </c>
      <c r="AI79" t="str">
        <f t="shared" ca="1" si="433"/>
        <v>ÿ</v>
      </c>
      <c r="AJ79">
        <f t="shared" ca="1" si="434"/>
        <v>1048576</v>
      </c>
      <c r="AK79" t="e">
        <f t="shared" ca="1" si="435"/>
        <v>#N/A</v>
      </c>
      <c r="AL79" s="4" t="str">
        <f t="shared" ca="1" si="436"/>
        <v/>
      </c>
      <c r="AN79" s="6" t="str">
        <f>IF('Analyse Plan de Gamme'!$AH79=0,N_D,'Analyse Plan de Gamme'!$AH79)</f>
        <v xml:space="preserve"> ... </v>
      </c>
      <c r="AO79" t="b">
        <f>ISNA(MATCH(AN79,AN$1:AN78,0))</f>
        <v>0</v>
      </c>
      <c r="AP79" t="e">
        <f t="shared" ca="1" si="437"/>
        <v>#N/A</v>
      </c>
      <c r="AQ79" t="e">
        <f t="shared" ca="1" si="438"/>
        <v>#N/A</v>
      </c>
      <c r="AR79" t="b">
        <f t="shared" ca="1" si="439"/>
        <v>0</v>
      </c>
      <c r="AS79" t="str">
        <f t="shared" ca="1" si="440"/>
        <v>ÿ</v>
      </c>
      <c r="AT79">
        <f t="shared" ca="1" si="441"/>
        <v>1048576</v>
      </c>
      <c r="AU79" t="e">
        <f t="shared" ca="1" si="442"/>
        <v>#N/A</v>
      </c>
      <c r="AV79" s="4" t="str">
        <f t="shared" ca="1" si="443"/>
        <v/>
      </c>
      <c r="AX79" s="6" t="str">
        <f>IF('Analyse Plan de Gamme'!$AT79=0,N_D,'Analyse Plan de Gamme'!$AT79)</f>
        <v xml:space="preserve"> ... </v>
      </c>
      <c r="AY79" t="b">
        <f>ISNA(MATCH(AX79,AX$1:AX78,0))</f>
        <v>0</v>
      </c>
      <c r="AZ79" t="e">
        <f t="shared" ca="1" si="444"/>
        <v>#N/A</v>
      </c>
      <c r="BA79" t="e">
        <f t="shared" ca="1" si="445"/>
        <v>#N/A</v>
      </c>
      <c r="BB79" t="b">
        <f t="shared" ca="1" si="446"/>
        <v>0</v>
      </c>
      <c r="BC79" t="str">
        <f t="shared" ca="1" si="447"/>
        <v>ÿ</v>
      </c>
      <c r="BD79">
        <f t="shared" ca="1" si="448"/>
        <v>1048576</v>
      </c>
      <c r="BE79" t="e">
        <f t="shared" ca="1" si="449"/>
        <v>#N/A</v>
      </c>
      <c r="BF79" s="4" t="str">
        <f t="shared" ca="1" si="450"/>
        <v/>
      </c>
      <c r="BH79" s="6" t="str">
        <f>IF('Analyse Plan de Gamme'!$BF79=0,N_D,'Analyse Plan de Gamme'!$BF79)</f>
        <v xml:space="preserve"> ... </v>
      </c>
      <c r="BI79" t="b">
        <f>ISNA(MATCH(BH79,BH$1:BH78,0))</f>
        <v>0</v>
      </c>
      <c r="BJ79" t="e">
        <f t="shared" ca="1" si="451"/>
        <v>#N/A</v>
      </c>
      <c r="BK79" t="e">
        <f t="shared" ca="1" si="452"/>
        <v>#N/A</v>
      </c>
      <c r="BL79" t="b">
        <f t="shared" ca="1" si="453"/>
        <v>0</v>
      </c>
      <c r="BM79" t="str">
        <f t="shared" ca="1" si="454"/>
        <v>ÿ</v>
      </c>
      <c r="BN79">
        <f t="shared" ca="1" si="455"/>
        <v>1048576</v>
      </c>
      <c r="BO79" t="e">
        <f t="shared" ca="1" si="456"/>
        <v>#N/A</v>
      </c>
      <c r="BP79" s="4" t="str">
        <f t="shared" ca="1" si="457"/>
        <v/>
      </c>
      <c r="BR79" s="6" t="str">
        <f>IF('Analyse Plan de Gamme'!$BG79=0,N_D,'Analyse Plan de Gamme'!$BG79)</f>
        <v xml:space="preserve"> ... </v>
      </c>
      <c r="BS79" t="b">
        <f>ISNA(MATCH(BR79,BR$1:BR78,0))</f>
        <v>0</v>
      </c>
      <c r="BT79" t="e">
        <f t="shared" ca="1" si="458"/>
        <v>#N/A</v>
      </c>
      <c r="BU79" t="e">
        <f t="shared" ca="1" si="459"/>
        <v>#N/A</v>
      </c>
      <c r="BV79" t="b">
        <f t="shared" ca="1" si="460"/>
        <v>0</v>
      </c>
      <c r="BW79" t="str">
        <f t="shared" ca="1" si="461"/>
        <v>ÿ</v>
      </c>
      <c r="BX79">
        <f t="shared" ca="1" si="462"/>
        <v>1048576</v>
      </c>
      <c r="BY79" t="e">
        <f t="shared" ca="1" si="463"/>
        <v>#N/A</v>
      </c>
      <c r="BZ79" s="4" t="str">
        <f t="shared" ca="1" si="464"/>
        <v/>
      </c>
      <c r="CB79" s="6" t="str">
        <f>IF('Analyse Plan de Gamme'!$BH79=0,N_D,'Analyse Plan de Gamme'!$BH79)</f>
        <v xml:space="preserve"> ... </v>
      </c>
      <c r="CC79" t="b">
        <f>ISNA(MATCH(CB79,CB$1:CB78,0))</f>
        <v>0</v>
      </c>
      <c r="CD79" t="e">
        <f t="shared" ca="1" si="465"/>
        <v>#N/A</v>
      </c>
      <c r="CE79" t="e">
        <f t="shared" ca="1" si="466"/>
        <v>#N/A</v>
      </c>
      <c r="CF79" t="b">
        <f t="shared" ca="1" si="467"/>
        <v>0</v>
      </c>
      <c r="CG79" t="str">
        <f t="shared" ca="1" si="468"/>
        <v>ÿ</v>
      </c>
      <c r="CH79">
        <f t="shared" ca="1" si="469"/>
        <v>1048576</v>
      </c>
      <c r="CI79" t="e">
        <f t="shared" ca="1" si="470"/>
        <v>#N/A</v>
      </c>
      <c r="CJ79" s="4" t="str">
        <f t="shared" ca="1" si="471"/>
        <v/>
      </c>
      <c r="CL79" s="6" t="str">
        <f>IF('Analyse Plan de Gamme'!$BJ79=0,N_D,'Analyse Plan de Gamme'!$BJ79)</f>
        <v xml:space="preserve"> ... </v>
      </c>
      <c r="CM79" t="b">
        <f>ISNA(MATCH(CL79,CL$1:CL78,0))</f>
        <v>0</v>
      </c>
      <c r="CN79" t="e">
        <f t="shared" ca="1" si="472"/>
        <v>#N/A</v>
      </c>
      <c r="CO79" t="e">
        <f t="shared" ca="1" si="473"/>
        <v>#N/A</v>
      </c>
      <c r="CP79" t="b">
        <f t="shared" ca="1" si="474"/>
        <v>0</v>
      </c>
      <c r="CQ79" t="str">
        <f t="shared" ca="1" si="475"/>
        <v>ÿ</v>
      </c>
      <c r="CR79">
        <f t="shared" ca="1" si="476"/>
        <v>1048576</v>
      </c>
      <c r="CS79" t="e">
        <f t="shared" ca="1" si="477"/>
        <v>#N/A</v>
      </c>
      <c r="CT79" s="4" t="str">
        <f t="shared" ca="1" si="478"/>
        <v/>
      </c>
      <c r="CV79" s="6" t="str">
        <f>IF('Analyse Plan de Gamme'!$BK79=0,N_D,'Analyse Plan de Gamme'!$BK79)</f>
        <v xml:space="preserve"> ... </v>
      </c>
      <c r="CW79" t="b">
        <f>ISNA(MATCH(CV79,CV$1:CV78,0))</f>
        <v>0</v>
      </c>
      <c r="CX79" t="e">
        <f t="shared" ca="1" si="479"/>
        <v>#N/A</v>
      </c>
      <c r="CY79" t="e">
        <f t="shared" ca="1" si="480"/>
        <v>#N/A</v>
      </c>
      <c r="CZ79" t="b">
        <f t="shared" ca="1" si="481"/>
        <v>0</v>
      </c>
      <c r="DA79" t="str">
        <f t="shared" ca="1" si="482"/>
        <v>ÿ</v>
      </c>
      <c r="DB79">
        <f t="shared" ca="1" si="483"/>
        <v>1048576</v>
      </c>
      <c r="DC79" t="e">
        <f t="shared" ca="1" si="484"/>
        <v>#N/A</v>
      </c>
      <c r="DD79" s="4" t="str">
        <f t="shared" ca="1" si="485"/>
        <v/>
      </c>
      <c r="DF79" s="6" t="str">
        <f>IF('Analyse Plan de Gamme'!$BL79=0,N_D,'Analyse Plan de Gamme'!$BL79)</f>
        <v xml:space="preserve"> ... </v>
      </c>
      <c r="DG79" t="b">
        <f>ISNA(MATCH(DF79,DF$1:DF78,0))</f>
        <v>0</v>
      </c>
      <c r="DH79" t="e">
        <f t="shared" ca="1" si="486"/>
        <v>#N/A</v>
      </c>
      <c r="DI79" t="e">
        <f t="shared" ca="1" si="487"/>
        <v>#N/A</v>
      </c>
      <c r="DJ79" t="b">
        <f t="shared" ca="1" si="488"/>
        <v>0</v>
      </c>
      <c r="DK79" t="str">
        <f t="shared" ca="1" si="489"/>
        <v>ÿ</v>
      </c>
      <c r="DL79">
        <f t="shared" ca="1" si="490"/>
        <v>1048576</v>
      </c>
      <c r="DM79" t="e">
        <f t="shared" ca="1" si="491"/>
        <v>#N/A</v>
      </c>
      <c r="DN79" s="4" t="str">
        <f t="shared" ca="1" si="492"/>
        <v/>
      </c>
      <c r="DP79" s="43">
        <f>'Analyse Plan de Gamme'!$BM79</f>
        <v>0</v>
      </c>
      <c r="DQ79" t="b">
        <f>ISNA(MATCH(DP79,DP$1:DP78,0))</f>
        <v>0</v>
      </c>
      <c r="DR79" t="e">
        <f t="shared" ca="1" si="493"/>
        <v>#N/A</v>
      </c>
      <c r="DS79" t="e">
        <f t="shared" ca="1" si="494"/>
        <v>#N/A</v>
      </c>
      <c r="DT79" t="b">
        <f t="shared" ca="1" si="495"/>
        <v>0</v>
      </c>
      <c r="DU79" t="str">
        <f t="shared" ca="1" si="496"/>
        <v>ÿ</v>
      </c>
      <c r="DV79">
        <f t="shared" ca="1" si="497"/>
        <v>1048576</v>
      </c>
      <c r="DW79" t="e">
        <f t="shared" ca="1" si="498"/>
        <v>#N/A</v>
      </c>
      <c r="DX79" s="4" t="str">
        <f t="shared" ca="1" si="499"/>
        <v/>
      </c>
      <c r="DZ79" s="6" t="str">
        <f>IF('Analyse Plan de Gamme'!$BO79=0,N_D,'Analyse Plan de Gamme'!$BO79)</f>
        <v xml:space="preserve"> ... </v>
      </c>
      <c r="EA79" t="b">
        <f>ISNA(MATCH(DZ79,DZ$1:DZ78,0))</f>
        <v>0</v>
      </c>
      <c r="EB79" t="e">
        <f t="shared" ca="1" si="500"/>
        <v>#N/A</v>
      </c>
      <c r="EC79" t="e">
        <f t="shared" ca="1" si="501"/>
        <v>#N/A</v>
      </c>
      <c r="ED79" t="b">
        <f t="shared" ca="1" si="502"/>
        <v>0</v>
      </c>
      <c r="EE79" t="str">
        <f t="shared" ca="1" si="503"/>
        <v>ÿ</v>
      </c>
      <c r="EF79">
        <f t="shared" ca="1" si="504"/>
        <v>1048576</v>
      </c>
      <c r="EG79" t="e">
        <f t="shared" ca="1" si="505"/>
        <v>#N/A</v>
      </c>
      <c r="EH79" s="4" t="str">
        <f t="shared" ca="1" si="506"/>
        <v/>
      </c>
      <c r="EJ79" s="6" t="str">
        <f>IF('Analyse Plan de Gamme'!$BP79=0,N_D,'Analyse Plan de Gamme'!$BP79)</f>
        <v xml:space="preserve"> ... </v>
      </c>
      <c r="EK79" t="b">
        <f>ISNA(MATCH(EJ79,EJ$1:EJ78,0))</f>
        <v>0</v>
      </c>
      <c r="EL79" t="e">
        <f t="shared" ca="1" si="507"/>
        <v>#N/A</v>
      </c>
      <c r="EM79" t="e">
        <f t="shared" ca="1" si="508"/>
        <v>#N/A</v>
      </c>
      <c r="EN79" t="b">
        <f t="shared" ca="1" si="509"/>
        <v>0</v>
      </c>
      <c r="EO79" t="str">
        <f t="shared" ca="1" si="510"/>
        <v>ÿ</v>
      </c>
      <c r="EP79">
        <f t="shared" ca="1" si="511"/>
        <v>1048576</v>
      </c>
      <c r="EQ79" t="e">
        <f t="shared" ca="1" si="512"/>
        <v>#N/A</v>
      </c>
      <c r="ER79" s="4" t="str">
        <f t="shared" ca="1" si="513"/>
        <v/>
      </c>
      <c r="ET79" s="6" t="str">
        <f>IF('Analyse Plan de Gamme'!$BQ79=0,N_D,'Analyse Plan de Gamme'!$BQ79)</f>
        <v xml:space="preserve"> ... </v>
      </c>
      <c r="EU79" t="b">
        <f>ISNA(MATCH(ET79,ET$1:ET78,0))</f>
        <v>0</v>
      </c>
      <c r="EV79" t="e">
        <f t="shared" ca="1" si="514"/>
        <v>#N/A</v>
      </c>
      <c r="EW79" t="e">
        <f t="shared" ca="1" si="515"/>
        <v>#N/A</v>
      </c>
      <c r="EX79" t="b">
        <f t="shared" ca="1" si="516"/>
        <v>0</v>
      </c>
      <c r="EY79" t="str">
        <f t="shared" ca="1" si="517"/>
        <v>ÿ</v>
      </c>
      <c r="EZ79">
        <f t="shared" ca="1" si="518"/>
        <v>1048576</v>
      </c>
      <c r="FA79" t="e">
        <f t="shared" ca="1" si="519"/>
        <v>#N/A</v>
      </c>
      <c r="FB79" s="4" t="str">
        <f t="shared" ca="1" si="520"/>
        <v/>
      </c>
      <c r="FD79" s="6" t="str">
        <f>IF('Analyse Plan de Gamme'!$BR79=0,N_D,'Analyse Plan de Gamme'!$BR79)</f>
        <v xml:space="preserve"> ... </v>
      </c>
      <c r="FE79" t="b">
        <f>ISNA(MATCH(FD79,FD$1:FD78,0))</f>
        <v>0</v>
      </c>
      <c r="FF79" t="e">
        <f t="shared" ca="1" si="521"/>
        <v>#N/A</v>
      </c>
      <c r="FG79" t="e">
        <f t="shared" ca="1" si="522"/>
        <v>#N/A</v>
      </c>
      <c r="FH79" t="b">
        <f t="shared" ca="1" si="523"/>
        <v>0</v>
      </c>
      <c r="FI79" t="str">
        <f t="shared" ca="1" si="524"/>
        <v>ÿ</v>
      </c>
      <c r="FJ79">
        <f t="shared" ca="1" si="525"/>
        <v>1048576</v>
      </c>
      <c r="FK79" t="e">
        <f t="shared" ca="1" si="526"/>
        <v>#N/A</v>
      </c>
      <c r="FL79" s="4" t="str">
        <f t="shared" ca="1" si="527"/>
        <v/>
      </c>
      <c r="FN79" s="6" t="str">
        <f>IF('Analyse Plan de Gamme'!$BT79=0,N_D,'Analyse Plan de Gamme'!$BT79)</f>
        <v xml:space="preserve"> ... </v>
      </c>
      <c r="FO79" t="b">
        <f>ISNA(MATCH(FN79,FN$1:FN78,0))</f>
        <v>0</v>
      </c>
      <c r="FP79" t="e">
        <f t="shared" ca="1" si="528"/>
        <v>#N/A</v>
      </c>
      <c r="FQ79" t="e">
        <f t="shared" ca="1" si="529"/>
        <v>#N/A</v>
      </c>
      <c r="FR79" t="b">
        <f t="shared" ca="1" si="530"/>
        <v>0</v>
      </c>
      <c r="FS79" t="str">
        <f t="shared" ca="1" si="531"/>
        <v>ÿ</v>
      </c>
      <c r="FT79">
        <f t="shared" ca="1" si="532"/>
        <v>1048576</v>
      </c>
      <c r="FU79" t="e">
        <f t="shared" ca="1" si="533"/>
        <v>#N/A</v>
      </c>
      <c r="FV79" s="4" t="str">
        <f t="shared" ca="1" si="534"/>
        <v/>
      </c>
      <c r="FX79" s="6" t="str">
        <f>IF('Analyse Plan de Gamme'!$BU79=0,N_D,'Analyse Plan de Gamme'!$BU79)</f>
        <v xml:space="preserve"> ... </v>
      </c>
      <c r="FY79" t="b">
        <f>ISNA(MATCH(FX79,FX$1:FX78,0))</f>
        <v>0</v>
      </c>
      <c r="FZ79" t="e">
        <f t="shared" ca="1" si="535"/>
        <v>#N/A</v>
      </c>
      <c r="GA79" t="e">
        <f t="shared" ca="1" si="536"/>
        <v>#N/A</v>
      </c>
      <c r="GB79" t="b">
        <f t="shared" ca="1" si="537"/>
        <v>0</v>
      </c>
      <c r="GC79" t="str">
        <f t="shared" ca="1" si="538"/>
        <v>ÿ</v>
      </c>
      <c r="GD79">
        <f t="shared" ca="1" si="539"/>
        <v>1048576</v>
      </c>
      <c r="GE79" t="e">
        <f t="shared" ca="1" si="540"/>
        <v>#N/A</v>
      </c>
      <c r="GF79" s="4" t="str">
        <f t="shared" ca="1" si="541"/>
        <v/>
      </c>
      <c r="GH79" s="6" t="str">
        <f>IF('Analyse Plan de Gamme'!$BW79=0,N_D,'Analyse Plan de Gamme'!$BW79)</f>
        <v xml:space="preserve"> ... </v>
      </c>
      <c r="GI79" t="b">
        <f>ISNA(MATCH(GH79,GH$1:GH78,0))</f>
        <v>0</v>
      </c>
      <c r="GJ79" t="e">
        <f t="shared" ca="1" si="542"/>
        <v>#N/A</v>
      </c>
      <c r="GK79" t="e">
        <f t="shared" ca="1" si="543"/>
        <v>#N/A</v>
      </c>
      <c r="GL79" t="b">
        <f t="shared" ca="1" si="544"/>
        <v>0</v>
      </c>
      <c r="GM79" t="str">
        <f t="shared" ca="1" si="545"/>
        <v>ÿ</v>
      </c>
      <c r="GN79">
        <f t="shared" ca="1" si="546"/>
        <v>1048576</v>
      </c>
      <c r="GO79" t="e">
        <f t="shared" ca="1" si="547"/>
        <v>#N/A</v>
      </c>
      <c r="GP79" s="4" t="str">
        <f t="shared" ca="1" si="548"/>
        <v/>
      </c>
      <c r="GR79" s="6" t="str">
        <f>IF('Analyse Plan de Gamme'!$BX79=0,N_D,'Analyse Plan de Gamme'!$BX79)</f>
        <v xml:space="preserve"> ... </v>
      </c>
      <c r="GS79" t="b">
        <f>ISNA(MATCH(GR79,GR$1:GR78,0))</f>
        <v>0</v>
      </c>
      <c r="GT79" t="e">
        <f t="shared" ca="1" si="549"/>
        <v>#N/A</v>
      </c>
      <c r="GU79" t="e">
        <f t="shared" ca="1" si="550"/>
        <v>#N/A</v>
      </c>
      <c r="GV79" t="b">
        <f t="shared" ca="1" si="551"/>
        <v>0</v>
      </c>
      <c r="GW79" t="str">
        <f t="shared" ca="1" si="552"/>
        <v>ÿ</v>
      </c>
      <c r="GX79">
        <f t="shared" ca="1" si="553"/>
        <v>1048576</v>
      </c>
      <c r="GY79" t="e">
        <f t="shared" ca="1" si="554"/>
        <v>#N/A</v>
      </c>
      <c r="GZ79" s="4" t="str">
        <f t="shared" ca="1" si="555"/>
        <v/>
      </c>
      <c r="HG79" s="44">
        <f>'Analyse Plan de Gamme'!$K79</f>
        <v>0</v>
      </c>
      <c r="HH79" s="44">
        <f>'Analyse Plan de Gamme'!$L79</f>
        <v>0</v>
      </c>
      <c r="HI79" s="50">
        <f t="shared" si="822"/>
        <v>3.4499999999999957</v>
      </c>
      <c r="HK79" t="b">
        <f>ABS('Analyse Plan de Gamme'!$C79)&gt;1</f>
        <v>0</v>
      </c>
      <c r="HL79" s="43">
        <f t="shared" ca="1" si="665"/>
        <v>7.9000000000000008E-3</v>
      </c>
      <c r="HM79" t="b">
        <f ca="1">AND(ISNA(MATCH(HL79,HL$1:HL78,0)),HL79&gt;1,$HK79)</f>
        <v>0</v>
      </c>
      <c r="HN79" t="e">
        <f t="shared" ca="1" si="556"/>
        <v>#N/A</v>
      </c>
      <c r="HO79" t="e">
        <f t="shared" ca="1" si="557"/>
        <v>#N/A</v>
      </c>
      <c r="HP79" t="b">
        <f t="shared" ca="1" si="558"/>
        <v>0</v>
      </c>
      <c r="HQ79" t="str">
        <f t="shared" ca="1" si="559"/>
        <v>ÿ</v>
      </c>
      <c r="HR79">
        <f t="shared" ca="1" si="560"/>
        <v>1048576</v>
      </c>
      <c r="HS79" t="e">
        <f t="shared" ca="1" si="561"/>
        <v>#N/A</v>
      </c>
      <c r="HT79" s="4" t="str">
        <f t="shared" ca="1" si="562"/>
        <v/>
      </c>
      <c r="HU79">
        <f ca="1">SUM($HT$10:$HT79)</f>
        <v>3926000.0154999997</v>
      </c>
      <c r="HV79" s="45">
        <f t="shared" ca="1" si="666"/>
        <v>1</v>
      </c>
      <c r="HW79" t="b">
        <f t="shared" ca="1" si="823"/>
        <v>0</v>
      </c>
      <c r="HX79" t="b">
        <f t="shared" ca="1" si="667"/>
        <v>0</v>
      </c>
      <c r="ID79" s="60" t="b">
        <f>IF($HK79,'Analyse Plan de Gamme'!$K79)</f>
        <v>0</v>
      </c>
      <c r="IE79" t="b">
        <f>IF($HK79,'Analyse Plan de Gamme'!$L79)</f>
        <v>0</v>
      </c>
      <c r="IF79" s="52" t="b">
        <f t="shared" si="563"/>
        <v>0</v>
      </c>
      <c r="IG79" t="b">
        <f>ISNA(MATCH(IF79,IF$1:IF78,0))</f>
        <v>0</v>
      </c>
      <c r="IH79" t="e">
        <f t="shared" ca="1" si="564"/>
        <v>#N/A</v>
      </c>
      <c r="II79" t="e">
        <f t="shared" ca="1" si="565"/>
        <v>#N/A</v>
      </c>
      <c r="IJ79" t="b">
        <f t="shared" ca="1" si="566"/>
        <v>0</v>
      </c>
      <c r="IK79" t="str">
        <f t="shared" ca="1" si="567"/>
        <v>ÿ</v>
      </c>
      <c r="IL79">
        <f t="shared" ca="1" si="568"/>
        <v>0</v>
      </c>
      <c r="IM79">
        <f t="shared" ca="1" si="569"/>
        <v>0</v>
      </c>
      <c r="IN79" s="54">
        <f t="shared" ca="1" si="570"/>
        <v>7.9000000000000008E-3</v>
      </c>
      <c r="IO79">
        <f t="shared" ca="1" si="571"/>
        <v>1048576</v>
      </c>
      <c r="IP79" t="e">
        <f t="shared" ca="1" si="572"/>
        <v>#N/A</v>
      </c>
      <c r="IQ79" t="str">
        <f t="shared" ca="1" si="573"/>
        <v/>
      </c>
      <c r="IR79" t="str">
        <f t="shared" ca="1" si="574"/>
        <v/>
      </c>
      <c r="IZ79" s="52" t="b">
        <f t="shared" si="575"/>
        <v>0</v>
      </c>
      <c r="JA79" t="b">
        <f>ISNA(MATCH(IZ79,IZ$1:IZ78,0))</f>
        <v>0</v>
      </c>
      <c r="JB79" t="e">
        <f t="shared" ca="1" si="576"/>
        <v>#N/A</v>
      </c>
      <c r="JC79" t="e">
        <f t="shared" ca="1" si="577"/>
        <v>#N/A</v>
      </c>
      <c r="JD79" t="b">
        <f t="shared" ca="1" si="578"/>
        <v>0</v>
      </c>
      <c r="JE79" t="str">
        <f t="shared" ca="1" si="579"/>
        <v>ÿ</v>
      </c>
      <c r="JF79">
        <f t="shared" ca="1" si="580"/>
        <v>0</v>
      </c>
      <c r="JG79">
        <f t="shared" ca="1" si="581"/>
        <v>0</v>
      </c>
      <c r="JH79" s="54">
        <f t="shared" ca="1" si="582"/>
        <v>7.9000000000000008E-3</v>
      </c>
      <c r="JI79">
        <f t="shared" ca="1" si="583"/>
        <v>1048576</v>
      </c>
      <c r="JJ79" t="e">
        <f t="shared" ca="1" si="584"/>
        <v>#N/A</v>
      </c>
      <c r="JK79" t="str">
        <f t="shared" ca="1" si="585"/>
        <v/>
      </c>
      <c r="JL79" t="str">
        <f t="shared" ca="1" si="586"/>
        <v/>
      </c>
      <c r="JT79" s="52" t="b">
        <f t="shared" si="587"/>
        <v>0</v>
      </c>
      <c r="JU79" t="b">
        <f>ISNA(MATCH(JT79,JT$1:JT78,0))</f>
        <v>0</v>
      </c>
      <c r="JV79" t="e">
        <f t="shared" ca="1" si="588"/>
        <v>#N/A</v>
      </c>
      <c r="JW79" t="e">
        <f t="shared" ca="1" si="589"/>
        <v>#N/A</v>
      </c>
      <c r="JX79" t="b">
        <f t="shared" ca="1" si="590"/>
        <v>0</v>
      </c>
      <c r="JY79" t="str">
        <f t="shared" ca="1" si="591"/>
        <v>ÿ</v>
      </c>
      <c r="JZ79">
        <f t="shared" ca="1" si="592"/>
        <v>0</v>
      </c>
      <c r="KA79">
        <f t="shared" ca="1" si="593"/>
        <v>0</v>
      </c>
      <c r="KB79" s="54">
        <f t="shared" ca="1" si="594"/>
        <v>7.9000000000000008E-3</v>
      </c>
      <c r="KC79">
        <f t="shared" ca="1" si="595"/>
        <v>1048576</v>
      </c>
      <c r="KD79" t="e">
        <f t="shared" ca="1" si="596"/>
        <v>#N/A</v>
      </c>
      <c r="KE79" t="str">
        <f t="shared" ca="1" si="597"/>
        <v/>
      </c>
      <c r="KF79" t="str">
        <f t="shared" ca="1" si="598"/>
        <v/>
      </c>
      <c r="KN79" s="52" t="b">
        <f t="shared" si="599"/>
        <v>0</v>
      </c>
      <c r="KO79" t="b">
        <f>ISNA(MATCH(KN79,KN$1:KN78,0))</f>
        <v>0</v>
      </c>
      <c r="KP79" t="e">
        <f t="shared" ca="1" si="600"/>
        <v>#N/A</v>
      </c>
      <c r="KQ79" t="e">
        <f t="shared" ca="1" si="601"/>
        <v>#N/A</v>
      </c>
      <c r="KR79" t="b">
        <f t="shared" ca="1" si="602"/>
        <v>0</v>
      </c>
      <c r="KS79" t="str">
        <f t="shared" ca="1" si="603"/>
        <v>ÿ</v>
      </c>
      <c r="KT79">
        <f t="shared" ca="1" si="604"/>
        <v>0</v>
      </c>
      <c r="KU79">
        <f t="shared" ca="1" si="605"/>
        <v>0</v>
      </c>
      <c r="KV79" s="54">
        <f t="shared" ca="1" si="606"/>
        <v>7.9000000000000008E-3</v>
      </c>
      <c r="KW79">
        <f t="shared" ca="1" si="607"/>
        <v>1048576</v>
      </c>
      <c r="KX79" t="e">
        <f t="shared" ca="1" si="608"/>
        <v>#N/A</v>
      </c>
      <c r="KY79" t="str">
        <f t="shared" ca="1" si="609"/>
        <v/>
      </c>
      <c r="KZ79" t="str">
        <f t="shared" ca="1" si="610"/>
        <v/>
      </c>
      <c r="LH79" s="52" t="b">
        <f t="shared" si="668"/>
        <v>0</v>
      </c>
      <c r="LI79" t="b">
        <f>ISNA(MATCH(LH79,LH$1:LH78,0))</f>
        <v>0</v>
      </c>
      <c r="LJ79" t="e">
        <f t="shared" ca="1" si="643"/>
        <v>#N/A</v>
      </c>
      <c r="LK79" t="e">
        <f t="shared" ca="1" si="644"/>
        <v>#N/A</v>
      </c>
      <c r="LL79" t="b">
        <f t="shared" ca="1" si="669"/>
        <v>0</v>
      </c>
      <c r="LM79" t="str">
        <f t="shared" ca="1" si="645"/>
        <v>ÿ</v>
      </c>
      <c r="LN79">
        <f t="shared" ca="1" si="670"/>
        <v>0</v>
      </c>
      <c r="LO79">
        <f t="shared" ca="1" si="671"/>
        <v>0</v>
      </c>
      <c r="LP79" s="54">
        <f t="shared" ca="1" si="646"/>
        <v>7.9000000000000008E-3</v>
      </c>
      <c r="LQ79">
        <f t="shared" ca="1" si="647"/>
        <v>1048576</v>
      </c>
      <c r="LR79" t="e">
        <f t="shared" ca="1" si="648"/>
        <v>#N/A</v>
      </c>
      <c r="LS79" t="str">
        <f t="shared" ca="1" si="611"/>
        <v/>
      </c>
      <c r="LT79" t="str">
        <f t="shared" ca="1" si="649"/>
        <v/>
      </c>
      <c r="MB79" s="52" t="b">
        <f t="shared" si="650"/>
        <v>0</v>
      </c>
      <c r="MC79" t="b">
        <f>ISNA(MATCH(MB79,MB$1:MB78,0))</f>
        <v>0</v>
      </c>
      <c r="MD79" t="e">
        <f t="shared" ca="1" si="672"/>
        <v>#N/A</v>
      </c>
      <c r="ME79" t="e">
        <f t="shared" ca="1" si="673"/>
        <v>#N/A</v>
      </c>
      <c r="MF79" t="b">
        <f t="shared" ca="1" si="674"/>
        <v>0</v>
      </c>
      <c r="MG79" t="str">
        <f t="shared" ca="1" si="675"/>
        <v>ÿ</v>
      </c>
      <c r="MH79">
        <f t="shared" ca="1" si="676"/>
        <v>0</v>
      </c>
      <c r="MI79">
        <f t="shared" ca="1" si="677"/>
        <v>0</v>
      </c>
      <c r="MJ79" s="54">
        <f t="shared" ca="1" si="678"/>
        <v>7.9000000000000008E-3</v>
      </c>
      <c r="MK79">
        <f t="shared" ca="1" si="679"/>
        <v>1048576</v>
      </c>
      <c r="ML79" t="e">
        <f t="shared" ca="1" si="680"/>
        <v>#N/A</v>
      </c>
      <c r="MM79" t="str">
        <f t="shared" ca="1" si="612"/>
        <v/>
      </c>
      <c r="MN79" t="str">
        <f t="shared" ca="1" si="681"/>
        <v/>
      </c>
      <c r="MV79" s="52" t="b">
        <f t="shared" si="651"/>
        <v>0</v>
      </c>
      <c r="MW79" t="b">
        <f>ISNA(MATCH(MV79,MV$1:MV78,0))</f>
        <v>0</v>
      </c>
      <c r="MX79" t="e">
        <f t="shared" ca="1" si="682"/>
        <v>#N/A</v>
      </c>
      <c r="MY79" t="e">
        <f t="shared" ca="1" si="683"/>
        <v>#N/A</v>
      </c>
      <c r="MZ79" t="b">
        <f t="shared" ca="1" si="684"/>
        <v>0</v>
      </c>
      <c r="NA79" t="str">
        <f t="shared" ca="1" si="685"/>
        <v>ÿ</v>
      </c>
      <c r="NB79">
        <f t="shared" ca="1" si="686"/>
        <v>0</v>
      </c>
      <c r="NC79">
        <f t="shared" ca="1" si="687"/>
        <v>0</v>
      </c>
      <c r="ND79" s="54">
        <f t="shared" ca="1" si="688"/>
        <v>7.9000000000000008E-3</v>
      </c>
      <c r="NE79">
        <f t="shared" ca="1" si="689"/>
        <v>1048576</v>
      </c>
      <c r="NF79" t="e">
        <f t="shared" ca="1" si="690"/>
        <v>#N/A</v>
      </c>
      <c r="NG79" t="str">
        <f t="shared" ca="1" si="613"/>
        <v/>
      </c>
      <c r="NH79" t="str">
        <f t="shared" ca="1" si="691"/>
        <v/>
      </c>
      <c r="NP79" s="52" t="b">
        <f t="shared" si="652"/>
        <v>0</v>
      </c>
      <c r="NQ79" t="b">
        <f>ISNA(MATCH(NP79,NP$1:NP78,0))</f>
        <v>0</v>
      </c>
      <c r="NR79" t="e">
        <f t="shared" ca="1" si="692"/>
        <v>#N/A</v>
      </c>
      <c r="NS79" t="e">
        <f t="shared" ca="1" si="693"/>
        <v>#N/A</v>
      </c>
      <c r="NT79" t="b">
        <f t="shared" ca="1" si="694"/>
        <v>0</v>
      </c>
      <c r="NU79" t="str">
        <f t="shared" ca="1" si="695"/>
        <v>ÿ</v>
      </c>
      <c r="NV79">
        <f t="shared" ca="1" si="696"/>
        <v>0</v>
      </c>
      <c r="NW79">
        <f t="shared" ca="1" si="697"/>
        <v>0</v>
      </c>
      <c r="NX79" s="54">
        <f t="shared" ca="1" si="698"/>
        <v>7.9000000000000008E-3</v>
      </c>
      <c r="NY79">
        <f t="shared" ca="1" si="699"/>
        <v>1048576</v>
      </c>
      <c r="NZ79" t="e">
        <f t="shared" ca="1" si="700"/>
        <v>#N/A</v>
      </c>
      <c r="OA79" t="str">
        <f t="shared" ca="1" si="614"/>
        <v/>
      </c>
      <c r="OB79" t="str">
        <f t="shared" ca="1" si="701"/>
        <v/>
      </c>
      <c r="OJ79" s="52" t="b">
        <f t="shared" si="653"/>
        <v>0</v>
      </c>
      <c r="OK79" t="b">
        <f>ISNA(MATCH(OJ79,OJ$1:OJ78,0))</f>
        <v>0</v>
      </c>
      <c r="OL79" t="e">
        <f t="shared" ca="1" si="702"/>
        <v>#N/A</v>
      </c>
      <c r="OM79" t="e">
        <f t="shared" ca="1" si="703"/>
        <v>#N/A</v>
      </c>
      <c r="ON79" t="b">
        <f t="shared" ca="1" si="704"/>
        <v>0</v>
      </c>
      <c r="OO79" t="str">
        <f t="shared" ca="1" si="705"/>
        <v>ÿ</v>
      </c>
      <c r="OP79">
        <f t="shared" ca="1" si="706"/>
        <v>0</v>
      </c>
      <c r="OQ79">
        <f t="shared" ca="1" si="707"/>
        <v>0</v>
      </c>
      <c r="OR79" s="54">
        <f t="shared" ca="1" si="708"/>
        <v>7.9000000000000008E-3</v>
      </c>
      <c r="OS79">
        <f t="shared" ca="1" si="709"/>
        <v>1048576</v>
      </c>
      <c r="OT79" t="e">
        <f t="shared" ca="1" si="710"/>
        <v>#N/A</v>
      </c>
      <c r="OU79" t="str">
        <f t="shared" ca="1" si="615"/>
        <v/>
      </c>
      <c r="OV79" t="str">
        <f t="shared" ca="1" si="711"/>
        <v/>
      </c>
      <c r="PD79" s="52" t="b">
        <f t="shared" si="654"/>
        <v>0</v>
      </c>
      <c r="PE79" t="b">
        <f>ISNA(MATCH(PD79,PD$1:PD78,0))</f>
        <v>0</v>
      </c>
      <c r="PF79" t="e">
        <f t="shared" ca="1" si="712"/>
        <v>#N/A</v>
      </c>
      <c r="PG79" t="e">
        <f t="shared" ca="1" si="713"/>
        <v>#N/A</v>
      </c>
      <c r="PH79" t="b">
        <f t="shared" ca="1" si="714"/>
        <v>0</v>
      </c>
      <c r="PI79" t="str">
        <f t="shared" ca="1" si="715"/>
        <v>ÿ</v>
      </c>
      <c r="PJ79">
        <f t="shared" ca="1" si="716"/>
        <v>0</v>
      </c>
      <c r="PK79">
        <f t="shared" ca="1" si="717"/>
        <v>0</v>
      </c>
      <c r="PL79" s="54">
        <f t="shared" ca="1" si="718"/>
        <v>7.9000000000000008E-3</v>
      </c>
      <c r="PM79">
        <f t="shared" ca="1" si="719"/>
        <v>1048576</v>
      </c>
      <c r="PN79" t="e">
        <f t="shared" ca="1" si="720"/>
        <v>#N/A</v>
      </c>
      <c r="PO79" t="str">
        <f t="shared" ca="1" si="616"/>
        <v/>
      </c>
      <c r="PP79" t="str">
        <f t="shared" ca="1" si="721"/>
        <v/>
      </c>
      <c r="PX79" s="52" t="b">
        <f t="shared" si="655"/>
        <v>0</v>
      </c>
      <c r="PY79" t="b">
        <f>ISNA(MATCH(PX79,PX$1:PX78,0))</f>
        <v>0</v>
      </c>
      <c r="PZ79" t="e">
        <f t="shared" ca="1" si="722"/>
        <v>#N/A</v>
      </c>
      <c r="QA79" t="e">
        <f t="shared" ca="1" si="723"/>
        <v>#N/A</v>
      </c>
      <c r="QB79" t="b">
        <f t="shared" ca="1" si="724"/>
        <v>0</v>
      </c>
      <c r="QC79" t="str">
        <f t="shared" ca="1" si="725"/>
        <v>ÿ</v>
      </c>
      <c r="QD79">
        <f t="shared" ca="1" si="726"/>
        <v>0</v>
      </c>
      <c r="QE79">
        <f t="shared" ca="1" si="727"/>
        <v>0</v>
      </c>
      <c r="QF79" s="54">
        <f t="shared" ca="1" si="728"/>
        <v>7.9000000000000008E-3</v>
      </c>
      <c r="QG79">
        <f t="shared" ca="1" si="729"/>
        <v>1048576</v>
      </c>
      <c r="QH79" t="e">
        <f t="shared" ca="1" si="730"/>
        <v>#N/A</v>
      </c>
      <c r="QI79" t="str">
        <f t="shared" ca="1" si="617"/>
        <v/>
      </c>
      <c r="QJ79" t="str">
        <f t="shared" ca="1" si="731"/>
        <v/>
      </c>
      <c r="QR79" s="52" t="b">
        <f t="shared" si="656"/>
        <v>0</v>
      </c>
      <c r="QS79" t="b">
        <f>ISNA(MATCH(QR79,QR$1:QR78,0))</f>
        <v>0</v>
      </c>
      <c r="QT79" t="e">
        <f t="shared" ca="1" si="732"/>
        <v>#N/A</v>
      </c>
      <c r="QU79" t="e">
        <f t="shared" ca="1" si="733"/>
        <v>#N/A</v>
      </c>
      <c r="QV79" t="b">
        <f t="shared" ca="1" si="734"/>
        <v>0</v>
      </c>
      <c r="QW79" t="str">
        <f t="shared" ca="1" si="735"/>
        <v>ÿ</v>
      </c>
      <c r="QX79">
        <f t="shared" ca="1" si="736"/>
        <v>0</v>
      </c>
      <c r="QY79">
        <f t="shared" ca="1" si="737"/>
        <v>0</v>
      </c>
      <c r="QZ79" s="54">
        <f t="shared" ca="1" si="738"/>
        <v>7.9000000000000008E-3</v>
      </c>
      <c r="RA79">
        <f t="shared" ca="1" si="739"/>
        <v>1048576</v>
      </c>
      <c r="RB79" t="e">
        <f t="shared" ca="1" si="740"/>
        <v>#N/A</v>
      </c>
      <c r="RC79" t="str">
        <f t="shared" ca="1" si="618"/>
        <v/>
      </c>
      <c r="RD79" t="str">
        <f t="shared" ca="1" si="741"/>
        <v/>
      </c>
      <c r="RL79" s="52" t="b">
        <f t="shared" si="657"/>
        <v>0</v>
      </c>
      <c r="RM79" t="b">
        <f>ISNA(MATCH(RL79,RL$1:RL78,0))</f>
        <v>0</v>
      </c>
      <c r="RN79" t="e">
        <f t="shared" ca="1" si="742"/>
        <v>#N/A</v>
      </c>
      <c r="RO79" t="e">
        <f t="shared" ca="1" si="743"/>
        <v>#N/A</v>
      </c>
      <c r="RP79" t="b">
        <f t="shared" ca="1" si="744"/>
        <v>0</v>
      </c>
      <c r="RQ79" t="str">
        <f t="shared" ca="1" si="745"/>
        <v>ÿ</v>
      </c>
      <c r="RR79">
        <f t="shared" ca="1" si="746"/>
        <v>0</v>
      </c>
      <c r="RS79">
        <f t="shared" ca="1" si="747"/>
        <v>0</v>
      </c>
      <c r="RT79" s="54">
        <f t="shared" ca="1" si="748"/>
        <v>7.9000000000000008E-3</v>
      </c>
      <c r="RU79">
        <f t="shared" ca="1" si="749"/>
        <v>1048576</v>
      </c>
      <c r="RV79" t="e">
        <f t="shared" ca="1" si="750"/>
        <v>#N/A</v>
      </c>
      <c r="RW79" t="str">
        <f t="shared" ca="1" si="619"/>
        <v/>
      </c>
      <c r="RX79" t="str">
        <f t="shared" ca="1" si="751"/>
        <v/>
      </c>
      <c r="SF79" s="52" t="b">
        <f t="shared" si="658"/>
        <v>0</v>
      </c>
      <c r="SG79" t="b">
        <f>ISNA(MATCH(SF79,SF$1:SF78,0))</f>
        <v>0</v>
      </c>
      <c r="SH79" t="e">
        <f t="shared" ca="1" si="752"/>
        <v>#N/A</v>
      </c>
      <c r="SI79" t="e">
        <f t="shared" ca="1" si="753"/>
        <v>#N/A</v>
      </c>
      <c r="SJ79" t="b">
        <f t="shared" ca="1" si="754"/>
        <v>0</v>
      </c>
      <c r="SK79" t="str">
        <f t="shared" ca="1" si="755"/>
        <v>ÿ</v>
      </c>
      <c r="SL79">
        <f t="shared" ca="1" si="756"/>
        <v>0</v>
      </c>
      <c r="SM79">
        <f t="shared" ca="1" si="757"/>
        <v>0</v>
      </c>
      <c r="SN79" s="54">
        <f t="shared" ca="1" si="758"/>
        <v>7.9000000000000008E-3</v>
      </c>
      <c r="SO79">
        <f t="shared" ca="1" si="759"/>
        <v>1048576</v>
      </c>
      <c r="SP79" t="e">
        <f t="shared" ca="1" si="760"/>
        <v>#N/A</v>
      </c>
      <c r="SQ79" t="str">
        <f t="shared" ca="1" si="620"/>
        <v/>
      </c>
      <c r="SR79" t="str">
        <f t="shared" ca="1" si="761"/>
        <v/>
      </c>
      <c r="SZ79" s="52" t="b">
        <f t="shared" si="659"/>
        <v>0</v>
      </c>
      <c r="TA79" t="b">
        <f>ISNA(MATCH(SZ79,SZ$1:SZ78,0))</f>
        <v>0</v>
      </c>
      <c r="TB79" t="e">
        <f t="shared" ca="1" si="762"/>
        <v>#N/A</v>
      </c>
      <c r="TC79" t="e">
        <f t="shared" ca="1" si="763"/>
        <v>#N/A</v>
      </c>
      <c r="TD79" t="b">
        <f t="shared" ca="1" si="764"/>
        <v>0</v>
      </c>
      <c r="TE79" t="str">
        <f t="shared" ca="1" si="765"/>
        <v>ÿ</v>
      </c>
      <c r="TF79">
        <f t="shared" ca="1" si="766"/>
        <v>0</v>
      </c>
      <c r="TG79">
        <f t="shared" ca="1" si="767"/>
        <v>0</v>
      </c>
      <c r="TH79" s="54">
        <f t="shared" ca="1" si="768"/>
        <v>7.9000000000000008E-3</v>
      </c>
      <c r="TI79">
        <f t="shared" ca="1" si="769"/>
        <v>1048576</v>
      </c>
      <c r="TJ79" t="e">
        <f t="shared" ca="1" si="770"/>
        <v>#N/A</v>
      </c>
      <c r="TK79" t="str">
        <f t="shared" ca="1" si="621"/>
        <v/>
      </c>
      <c r="TL79" t="str">
        <f t="shared" ca="1" si="771"/>
        <v/>
      </c>
      <c r="TT79" s="52" t="b">
        <f t="shared" si="660"/>
        <v>0</v>
      </c>
      <c r="TU79" t="b">
        <f>ISNA(MATCH(TT79,TT$1:TT78,0))</f>
        <v>0</v>
      </c>
      <c r="TV79" t="e">
        <f t="shared" ca="1" si="772"/>
        <v>#N/A</v>
      </c>
      <c r="TW79" t="e">
        <f t="shared" ca="1" si="773"/>
        <v>#N/A</v>
      </c>
      <c r="TX79" t="b">
        <f t="shared" ca="1" si="774"/>
        <v>0</v>
      </c>
      <c r="TY79" t="str">
        <f t="shared" ca="1" si="775"/>
        <v>ÿ</v>
      </c>
      <c r="TZ79">
        <f t="shared" ca="1" si="776"/>
        <v>0</v>
      </c>
      <c r="UA79">
        <f t="shared" ca="1" si="777"/>
        <v>0</v>
      </c>
      <c r="UB79" s="54">
        <f t="shared" ca="1" si="778"/>
        <v>7.9000000000000008E-3</v>
      </c>
      <c r="UC79">
        <f t="shared" ca="1" si="779"/>
        <v>1048576</v>
      </c>
      <c r="UD79" t="e">
        <f t="shared" ca="1" si="780"/>
        <v>#N/A</v>
      </c>
      <c r="UE79" t="str">
        <f t="shared" ca="1" si="622"/>
        <v/>
      </c>
      <c r="UF79" t="str">
        <f t="shared" ca="1" si="781"/>
        <v/>
      </c>
      <c r="UN79" s="52" t="b">
        <f t="shared" si="661"/>
        <v>0</v>
      </c>
      <c r="UO79" t="b">
        <f>ISNA(MATCH(UN79,UN$1:UN78,0))</f>
        <v>0</v>
      </c>
      <c r="UP79" t="e">
        <f t="shared" ca="1" si="782"/>
        <v>#N/A</v>
      </c>
      <c r="UQ79" t="e">
        <f t="shared" ca="1" si="783"/>
        <v>#N/A</v>
      </c>
      <c r="UR79" t="b">
        <f t="shared" ca="1" si="784"/>
        <v>0</v>
      </c>
      <c r="US79" t="str">
        <f t="shared" ca="1" si="785"/>
        <v>ÿ</v>
      </c>
      <c r="UT79">
        <f t="shared" ca="1" si="786"/>
        <v>0</v>
      </c>
      <c r="UU79">
        <f t="shared" ca="1" si="787"/>
        <v>0</v>
      </c>
      <c r="UV79" s="54">
        <f t="shared" ca="1" si="788"/>
        <v>7.9000000000000008E-3</v>
      </c>
      <c r="UW79">
        <f t="shared" ca="1" si="789"/>
        <v>1048576</v>
      </c>
      <c r="UX79" t="e">
        <f t="shared" ca="1" si="790"/>
        <v>#N/A</v>
      </c>
      <c r="UY79" t="str">
        <f t="shared" ca="1" si="623"/>
        <v/>
      </c>
      <c r="UZ79" t="str">
        <f t="shared" ca="1" si="791"/>
        <v/>
      </c>
      <c r="VH79" s="52" t="b">
        <f t="shared" si="662"/>
        <v>0</v>
      </c>
      <c r="VI79" t="b">
        <f>ISNA(MATCH(VH79,VH$1:VH78,0))</f>
        <v>0</v>
      </c>
      <c r="VJ79" t="e">
        <f t="shared" ca="1" si="792"/>
        <v>#N/A</v>
      </c>
      <c r="VK79" t="e">
        <f t="shared" ca="1" si="793"/>
        <v>#N/A</v>
      </c>
      <c r="VL79" t="b">
        <f t="shared" ca="1" si="794"/>
        <v>0</v>
      </c>
      <c r="VM79" t="str">
        <f t="shared" ca="1" si="795"/>
        <v>ÿ</v>
      </c>
      <c r="VN79">
        <f t="shared" ca="1" si="796"/>
        <v>0</v>
      </c>
      <c r="VO79">
        <f t="shared" ca="1" si="797"/>
        <v>0</v>
      </c>
      <c r="VP79" s="54">
        <f t="shared" ca="1" si="798"/>
        <v>7.9000000000000008E-3</v>
      </c>
      <c r="VQ79">
        <f t="shared" ca="1" si="799"/>
        <v>1048576</v>
      </c>
      <c r="VR79" t="e">
        <f t="shared" ca="1" si="800"/>
        <v>#N/A</v>
      </c>
      <c r="VS79" t="str">
        <f t="shared" ca="1" si="624"/>
        <v/>
      </c>
      <c r="VT79" t="str">
        <f t="shared" ca="1" si="801"/>
        <v/>
      </c>
      <c r="WB79" s="52" t="b">
        <f t="shared" si="663"/>
        <v>0</v>
      </c>
      <c r="WC79" t="b">
        <f>ISNA(MATCH(WB79,WB$1:WB78,0))</f>
        <v>0</v>
      </c>
      <c r="WD79" t="e">
        <f t="shared" ca="1" si="802"/>
        <v>#N/A</v>
      </c>
      <c r="WE79" t="e">
        <f t="shared" ca="1" si="803"/>
        <v>#N/A</v>
      </c>
      <c r="WF79" t="b">
        <f t="shared" ca="1" si="804"/>
        <v>0</v>
      </c>
      <c r="WG79" t="str">
        <f t="shared" ca="1" si="805"/>
        <v>ÿ</v>
      </c>
      <c r="WH79">
        <f t="shared" ca="1" si="806"/>
        <v>0</v>
      </c>
      <c r="WI79">
        <f t="shared" ca="1" si="807"/>
        <v>0</v>
      </c>
      <c r="WJ79" s="54">
        <f t="shared" ca="1" si="808"/>
        <v>7.9000000000000008E-3</v>
      </c>
      <c r="WK79">
        <f t="shared" ca="1" si="809"/>
        <v>1048576</v>
      </c>
      <c r="WL79" t="e">
        <f t="shared" ca="1" si="810"/>
        <v>#N/A</v>
      </c>
      <c r="WM79" t="str">
        <f t="shared" ca="1" si="625"/>
        <v/>
      </c>
      <c r="WN79" t="str">
        <f t="shared" ca="1" si="811"/>
        <v/>
      </c>
      <c r="WV79" s="52" t="b">
        <f t="shared" si="664"/>
        <v>0</v>
      </c>
      <c r="WW79" t="b">
        <f>ISNA(MATCH(WV79,WV$1:WV78,0))</f>
        <v>0</v>
      </c>
      <c r="WX79" t="e">
        <f t="shared" ca="1" si="812"/>
        <v>#N/A</v>
      </c>
      <c r="WY79" t="e">
        <f t="shared" ca="1" si="813"/>
        <v>#N/A</v>
      </c>
      <c r="WZ79" t="b">
        <f t="shared" ca="1" si="814"/>
        <v>0</v>
      </c>
      <c r="XA79" t="str">
        <f t="shared" ca="1" si="815"/>
        <v>ÿ</v>
      </c>
      <c r="XB79">
        <f t="shared" ca="1" si="816"/>
        <v>0</v>
      </c>
      <c r="XC79">
        <f t="shared" ca="1" si="817"/>
        <v>0</v>
      </c>
      <c r="XD79" s="54">
        <f t="shared" ca="1" si="818"/>
        <v>7.9000000000000008E-3</v>
      </c>
      <c r="XE79">
        <f t="shared" ca="1" si="819"/>
        <v>1048576</v>
      </c>
      <c r="XF79" t="e">
        <f t="shared" ca="1" si="820"/>
        <v>#N/A</v>
      </c>
      <c r="XG79" t="str">
        <f t="shared" ca="1" si="626"/>
        <v/>
      </c>
      <c r="XH79" t="str">
        <f t="shared" ca="1" si="821"/>
        <v/>
      </c>
    </row>
    <row r="80" spans="1:632" x14ac:dyDescent="0.3">
      <c r="A80">
        <f t="shared" ca="1" si="642"/>
        <v>70</v>
      </c>
      <c r="J80" s="6" t="str">
        <f>IF('Analyse Plan de Gamme'!$N80=0,N_D,'Analyse Plan de Gamme'!$N80)</f>
        <v xml:space="preserve"> ... </v>
      </c>
      <c r="K80" t="b">
        <f>ISNA(MATCH(J80,J$1:J79,0))</f>
        <v>0</v>
      </c>
      <c r="L80" t="e">
        <f t="shared" ca="1" si="416"/>
        <v>#N/A</v>
      </c>
      <c r="M80" t="e">
        <f t="shared" ca="1" si="417"/>
        <v>#N/A</v>
      </c>
      <c r="N80" t="b">
        <f t="shared" ca="1" si="418"/>
        <v>0</v>
      </c>
      <c r="O80" t="str">
        <f t="shared" ca="1" si="419"/>
        <v>ÿ</v>
      </c>
      <c r="P80">
        <f t="shared" ca="1" si="420"/>
        <v>1048576</v>
      </c>
      <c r="Q80" t="e">
        <f t="shared" ca="1" si="421"/>
        <v>#N/A</v>
      </c>
      <c r="R80" s="4" t="str">
        <f t="shared" ca="1" si="422"/>
        <v/>
      </c>
      <c r="T80" s="6" t="str">
        <f>IF('Analyse Plan de Gamme'!$P80=0,N_D,'Analyse Plan de Gamme'!$P80)</f>
        <v xml:space="preserve"> ... </v>
      </c>
      <c r="U80" t="b">
        <f>ISNA(MATCH(T80,T$1:T79,0))</f>
        <v>0</v>
      </c>
      <c r="V80" t="e">
        <f t="shared" ca="1" si="423"/>
        <v>#N/A</v>
      </c>
      <c r="W80" t="e">
        <f t="shared" ca="1" si="424"/>
        <v>#N/A</v>
      </c>
      <c r="X80" t="b">
        <f t="shared" ca="1" si="425"/>
        <v>0</v>
      </c>
      <c r="Y80" t="str">
        <f t="shared" ca="1" si="426"/>
        <v>ÿ</v>
      </c>
      <c r="Z80">
        <f t="shared" ca="1" si="427"/>
        <v>1048576</v>
      </c>
      <c r="AA80" t="e">
        <f t="shared" ca="1" si="428"/>
        <v>#N/A</v>
      </c>
      <c r="AB80" s="4" t="str">
        <f t="shared" ca="1" si="429"/>
        <v/>
      </c>
      <c r="AD80" s="6" t="str">
        <f>IF('Analyse Plan de Gamme'!$W80=0,N_D,'Analyse Plan de Gamme'!$W80)</f>
        <v xml:space="preserve"> ... </v>
      </c>
      <c r="AE80" t="b">
        <f>ISNA(MATCH(AD80,AD$1:AD79,0))</f>
        <v>0</v>
      </c>
      <c r="AF80" t="e">
        <f t="shared" ca="1" si="430"/>
        <v>#N/A</v>
      </c>
      <c r="AG80" t="e">
        <f t="shared" ca="1" si="431"/>
        <v>#N/A</v>
      </c>
      <c r="AH80" t="b">
        <f t="shared" ca="1" si="432"/>
        <v>0</v>
      </c>
      <c r="AI80" t="str">
        <f t="shared" ca="1" si="433"/>
        <v>ÿ</v>
      </c>
      <c r="AJ80">
        <f t="shared" ca="1" si="434"/>
        <v>1048576</v>
      </c>
      <c r="AK80" t="e">
        <f t="shared" ca="1" si="435"/>
        <v>#N/A</v>
      </c>
      <c r="AL80" s="4" t="str">
        <f t="shared" ca="1" si="436"/>
        <v/>
      </c>
      <c r="AN80" s="6" t="str">
        <f>IF('Analyse Plan de Gamme'!$AH80=0,N_D,'Analyse Plan de Gamme'!$AH80)</f>
        <v xml:space="preserve"> ... </v>
      </c>
      <c r="AO80" t="b">
        <f>ISNA(MATCH(AN80,AN$1:AN79,0))</f>
        <v>0</v>
      </c>
      <c r="AP80" t="e">
        <f t="shared" ca="1" si="437"/>
        <v>#N/A</v>
      </c>
      <c r="AQ80" t="e">
        <f t="shared" ca="1" si="438"/>
        <v>#N/A</v>
      </c>
      <c r="AR80" t="b">
        <f t="shared" ca="1" si="439"/>
        <v>0</v>
      </c>
      <c r="AS80" t="str">
        <f t="shared" ca="1" si="440"/>
        <v>ÿ</v>
      </c>
      <c r="AT80">
        <f t="shared" ca="1" si="441"/>
        <v>1048576</v>
      </c>
      <c r="AU80" t="e">
        <f t="shared" ca="1" si="442"/>
        <v>#N/A</v>
      </c>
      <c r="AV80" s="4" t="str">
        <f t="shared" ca="1" si="443"/>
        <v/>
      </c>
      <c r="AX80" s="6" t="str">
        <f>IF('Analyse Plan de Gamme'!$AT80=0,N_D,'Analyse Plan de Gamme'!$AT80)</f>
        <v xml:space="preserve"> ... </v>
      </c>
      <c r="AY80" t="b">
        <f>ISNA(MATCH(AX80,AX$1:AX79,0))</f>
        <v>0</v>
      </c>
      <c r="AZ80" t="e">
        <f t="shared" ca="1" si="444"/>
        <v>#N/A</v>
      </c>
      <c r="BA80" t="e">
        <f t="shared" ca="1" si="445"/>
        <v>#N/A</v>
      </c>
      <c r="BB80" t="b">
        <f t="shared" ca="1" si="446"/>
        <v>0</v>
      </c>
      <c r="BC80" t="str">
        <f t="shared" ca="1" si="447"/>
        <v>ÿ</v>
      </c>
      <c r="BD80">
        <f t="shared" ca="1" si="448"/>
        <v>1048576</v>
      </c>
      <c r="BE80" t="e">
        <f t="shared" ca="1" si="449"/>
        <v>#N/A</v>
      </c>
      <c r="BF80" s="4" t="str">
        <f t="shared" ca="1" si="450"/>
        <v/>
      </c>
      <c r="BH80" s="6" t="str">
        <f>IF('Analyse Plan de Gamme'!$BF80=0,N_D,'Analyse Plan de Gamme'!$BF80)</f>
        <v xml:space="preserve"> ... </v>
      </c>
      <c r="BI80" t="b">
        <f>ISNA(MATCH(BH80,BH$1:BH79,0))</f>
        <v>0</v>
      </c>
      <c r="BJ80" t="e">
        <f t="shared" ca="1" si="451"/>
        <v>#N/A</v>
      </c>
      <c r="BK80" t="e">
        <f t="shared" ca="1" si="452"/>
        <v>#N/A</v>
      </c>
      <c r="BL80" t="b">
        <f t="shared" ca="1" si="453"/>
        <v>0</v>
      </c>
      <c r="BM80" t="str">
        <f t="shared" ca="1" si="454"/>
        <v>ÿ</v>
      </c>
      <c r="BN80">
        <f t="shared" ca="1" si="455"/>
        <v>1048576</v>
      </c>
      <c r="BO80" t="e">
        <f t="shared" ca="1" si="456"/>
        <v>#N/A</v>
      </c>
      <c r="BP80" s="4" t="str">
        <f t="shared" ca="1" si="457"/>
        <v/>
      </c>
      <c r="BR80" s="6" t="str">
        <f>IF('Analyse Plan de Gamme'!$BG80=0,N_D,'Analyse Plan de Gamme'!$BG80)</f>
        <v xml:space="preserve"> ... </v>
      </c>
      <c r="BS80" t="b">
        <f>ISNA(MATCH(BR80,BR$1:BR79,0))</f>
        <v>0</v>
      </c>
      <c r="BT80" t="e">
        <f t="shared" ca="1" si="458"/>
        <v>#N/A</v>
      </c>
      <c r="BU80" t="e">
        <f t="shared" ca="1" si="459"/>
        <v>#N/A</v>
      </c>
      <c r="BV80" t="b">
        <f t="shared" ca="1" si="460"/>
        <v>0</v>
      </c>
      <c r="BW80" t="str">
        <f t="shared" ca="1" si="461"/>
        <v>ÿ</v>
      </c>
      <c r="BX80">
        <f t="shared" ca="1" si="462"/>
        <v>1048576</v>
      </c>
      <c r="BY80" t="e">
        <f t="shared" ca="1" si="463"/>
        <v>#N/A</v>
      </c>
      <c r="BZ80" s="4" t="str">
        <f t="shared" ca="1" si="464"/>
        <v/>
      </c>
      <c r="CB80" s="6" t="str">
        <f>IF('Analyse Plan de Gamme'!$BH80=0,N_D,'Analyse Plan de Gamme'!$BH80)</f>
        <v xml:space="preserve"> ... </v>
      </c>
      <c r="CC80" t="b">
        <f>ISNA(MATCH(CB80,CB$1:CB79,0))</f>
        <v>0</v>
      </c>
      <c r="CD80" t="e">
        <f t="shared" ca="1" si="465"/>
        <v>#N/A</v>
      </c>
      <c r="CE80" t="e">
        <f t="shared" ca="1" si="466"/>
        <v>#N/A</v>
      </c>
      <c r="CF80" t="b">
        <f t="shared" ca="1" si="467"/>
        <v>0</v>
      </c>
      <c r="CG80" t="str">
        <f t="shared" ca="1" si="468"/>
        <v>ÿ</v>
      </c>
      <c r="CH80">
        <f t="shared" ca="1" si="469"/>
        <v>1048576</v>
      </c>
      <c r="CI80" t="e">
        <f t="shared" ca="1" si="470"/>
        <v>#N/A</v>
      </c>
      <c r="CJ80" s="4" t="str">
        <f t="shared" ca="1" si="471"/>
        <v/>
      </c>
      <c r="CL80" s="6" t="str">
        <f>IF('Analyse Plan de Gamme'!$BJ80=0,N_D,'Analyse Plan de Gamme'!$BJ80)</f>
        <v xml:space="preserve"> ... </v>
      </c>
      <c r="CM80" t="b">
        <f>ISNA(MATCH(CL80,CL$1:CL79,0))</f>
        <v>0</v>
      </c>
      <c r="CN80" t="e">
        <f t="shared" ca="1" si="472"/>
        <v>#N/A</v>
      </c>
      <c r="CO80" t="e">
        <f t="shared" ca="1" si="473"/>
        <v>#N/A</v>
      </c>
      <c r="CP80" t="b">
        <f t="shared" ca="1" si="474"/>
        <v>0</v>
      </c>
      <c r="CQ80" t="str">
        <f t="shared" ca="1" si="475"/>
        <v>ÿ</v>
      </c>
      <c r="CR80">
        <f t="shared" ca="1" si="476"/>
        <v>1048576</v>
      </c>
      <c r="CS80" t="e">
        <f t="shared" ca="1" si="477"/>
        <v>#N/A</v>
      </c>
      <c r="CT80" s="4" t="str">
        <f t="shared" ca="1" si="478"/>
        <v/>
      </c>
      <c r="CV80" s="6" t="str">
        <f>IF('Analyse Plan de Gamme'!$BK80=0,N_D,'Analyse Plan de Gamme'!$BK80)</f>
        <v xml:space="preserve"> ... </v>
      </c>
      <c r="CW80" t="b">
        <f>ISNA(MATCH(CV80,CV$1:CV79,0))</f>
        <v>0</v>
      </c>
      <c r="CX80" t="e">
        <f t="shared" ca="1" si="479"/>
        <v>#N/A</v>
      </c>
      <c r="CY80" t="e">
        <f t="shared" ca="1" si="480"/>
        <v>#N/A</v>
      </c>
      <c r="CZ80" t="b">
        <f t="shared" ca="1" si="481"/>
        <v>0</v>
      </c>
      <c r="DA80" t="str">
        <f t="shared" ca="1" si="482"/>
        <v>ÿ</v>
      </c>
      <c r="DB80">
        <f t="shared" ca="1" si="483"/>
        <v>1048576</v>
      </c>
      <c r="DC80" t="e">
        <f t="shared" ca="1" si="484"/>
        <v>#N/A</v>
      </c>
      <c r="DD80" s="4" t="str">
        <f t="shared" ca="1" si="485"/>
        <v/>
      </c>
      <c r="DF80" s="6" t="str">
        <f>IF('Analyse Plan de Gamme'!$BL80=0,N_D,'Analyse Plan de Gamme'!$BL80)</f>
        <v xml:space="preserve"> ... </v>
      </c>
      <c r="DG80" t="b">
        <f>ISNA(MATCH(DF80,DF$1:DF79,0))</f>
        <v>0</v>
      </c>
      <c r="DH80" t="e">
        <f t="shared" ca="1" si="486"/>
        <v>#N/A</v>
      </c>
      <c r="DI80" t="e">
        <f t="shared" ca="1" si="487"/>
        <v>#N/A</v>
      </c>
      <c r="DJ80" t="b">
        <f t="shared" ca="1" si="488"/>
        <v>0</v>
      </c>
      <c r="DK80" t="str">
        <f t="shared" ca="1" si="489"/>
        <v>ÿ</v>
      </c>
      <c r="DL80">
        <f t="shared" ca="1" si="490"/>
        <v>1048576</v>
      </c>
      <c r="DM80" t="e">
        <f t="shared" ca="1" si="491"/>
        <v>#N/A</v>
      </c>
      <c r="DN80" s="4" t="str">
        <f t="shared" ca="1" si="492"/>
        <v/>
      </c>
      <c r="DP80" s="43">
        <f>'Analyse Plan de Gamme'!$BM80</f>
        <v>0</v>
      </c>
      <c r="DQ80" t="b">
        <f>ISNA(MATCH(DP80,DP$1:DP79,0))</f>
        <v>0</v>
      </c>
      <c r="DR80" t="e">
        <f t="shared" ca="1" si="493"/>
        <v>#N/A</v>
      </c>
      <c r="DS80" t="e">
        <f t="shared" ca="1" si="494"/>
        <v>#N/A</v>
      </c>
      <c r="DT80" t="b">
        <f t="shared" ca="1" si="495"/>
        <v>0</v>
      </c>
      <c r="DU80" t="str">
        <f t="shared" ca="1" si="496"/>
        <v>ÿ</v>
      </c>
      <c r="DV80">
        <f t="shared" ca="1" si="497"/>
        <v>1048576</v>
      </c>
      <c r="DW80" t="e">
        <f t="shared" ca="1" si="498"/>
        <v>#N/A</v>
      </c>
      <c r="DX80" s="4" t="str">
        <f t="shared" ca="1" si="499"/>
        <v/>
      </c>
      <c r="DZ80" s="6" t="str">
        <f>IF('Analyse Plan de Gamme'!$BO80=0,N_D,'Analyse Plan de Gamme'!$BO80)</f>
        <v xml:space="preserve"> ... </v>
      </c>
      <c r="EA80" t="b">
        <f>ISNA(MATCH(DZ80,DZ$1:DZ79,0))</f>
        <v>0</v>
      </c>
      <c r="EB80" t="e">
        <f t="shared" ca="1" si="500"/>
        <v>#N/A</v>
      </c>
      <c r="EC80" t="e">
        <f t="shared" ca="1" si="501"/>
        <v>#N/A</v>
      </c>
      <c r="ED80" t="b">
        <f t="shared" ca="1" si="502"/>
        <v>0</v>
      </c>
      <c r="EE80" t="str">
        <f t="shared" ca="1" si="503"/>
        <v>ÿ</v>
      </c>
      <c r="EF80">
        <f t="shared" ca="1" si="504"/>
        <v>1048576</v>
      </c>
      <c r="EG80" t="e">
        <f t="shared" ca="1" si="505"/>
        <v>#N/A</v>
      </c>
      <c r="EH80" s="4" t="str">
        <f t="shared" ca="1" si="506"/>
        <v/>
      </c>
      <c r="EJ80" s="6" t="str">
        <f>IF('Analyse Plan de Gamme'!$BP80=0,N_D,'Analyse Plan de Gamme'!$BP80)</f>
        <v xml:space="preserve"> ... </v>
      </c>
      <c r="EK80" t="b">
        <f>ISNA(MATCH(EJ80,EJ$1:EJ79,0))</f>
        <v>0</v>
      </c>
      <c r="EL80" t="e">
        <f t="shared" ca="1" si="507"/>
        <v>#N/A</v>
      </c>
      <c r="EM80" t="e">
        <f t="shared" ca="1" si="508"/>
        <v>#N/A</v>
      </c>
      <c r="EN80" t="b">
        <f t="shared" ca="1" si="509"/>
        <v>0</v>
      </c>
      <c r="EO80" t="str">
        <f t="shared" ca="1" si="510"/>
        <v>ÿ</v>
      </c>
      <c r="EP80">
        <f t="shared" ca="1" si="511"/>
        <v>1048576</v>
      </c>
      <c r="EQ80" t="e">
        <f t="shared" ca="1" si="512"/>
        <v>#N/A</v>
      </c>
      <c r="ER80" s="4" t="str">
        <f t="shared" ca="1" si="513"/>
        <v/>
      </c>
      <c r="ET80" s="6" t="str">
        <f>IF('Analyse Plan de Gamme'!$BQ80=0,N_D,'Analyse Plan de Gamme'!$BQ80)</f>
        <v xml:space="preserve"> ... </v>
      </c>
      <c r="EU80" t="b">
        <f>ISNA(MATCH(ET80,ET$1:ET79,0))</f>
        <v>0</v>
      </c>
      <c r="EV80" t="e">
        <f t="shared" ca="1" si="514"/>
        <v>#N/A</v>
      </c>
      <c r="EW80" t="e">
        <f t="shared" ca="1" si="515"/>
        <v>#N/A</v>
      </c>
      <c r="EX80" t="b">
        <f t="shared" ca="1" si="516"/>
        <v>0</v>
      </c>
      <c r="EY80" t="str">
        <f t="shared" ca="1" si="517"/>
        <v>ÿ</v>
      </c>
      <c r="EZ80">
        <f t="shared" ca="1" si="518"/>
        <v>1048576</v>
      </c>
      <c r="FA80" t="e">
        <f t="shared" ca="1" si="519"/>
        <v>#N/A</v>
      </c>
      <c r="FB80" s="4" t="str">
        <f t="shared" ca="1" si="520"/>
        <v/>
      </c>
      <c r="FD80" s="6" t="str">
        <f>IF('Analyse Plan de Gamme'!$BR80=0,N_D,'Analyse Plan de Gamme'!$BR80)</f>
        <v xml:space="preserve"> ... </v>
      </c>
      <c r="FE80" t="b">
        <f>ISNA(MATCH(FD80,FD$1:FD79,0))</f>
        <v>0</v>
      </c>
      <c r="FF80" t="e">
        <f t="shared" ca="1" si="521"/>
        <v>#N/A</v>
      </c>
      <c r="FG80" t="e">
        <f t="shared" ca="1" si="522"/>
        <v>#N/A</v>
      </c>
      <c r="FH80" t="b">
        <f t="shared" ca="1" si="523"/>
        <v>0</v>
      </c>
      <c r="FI80" t="str">
        <f t="shared" ca="1" si="524"/>
        <v>ÿ</v>
      </c>
      <c r="FJ80">
        <f t="shared" ca="1" si="525"/>
        <v>1048576</v>
      </c>
      <c r="FK80" t="e">
        <f t="shared" ca="1" si="526"/>
        <v>#N/A</v>
      </c>
      <c r="FL80" s="4" t="str">
        <f t="shared" ca="1" si="527"/>
        <v/>
      </c>
      <c r="FN80" s="6" t="str">
        <f>IF('Analyse Plan de Gamme'!$BT80=0,N_D,'Analyse Plan de Gamme'!$BT80)</f>
        <v xml:space="preserve"> ... </v>
      </c>
      <c r="FO80" t="b">
        <f>ISNA(MATCH(FN80,FN$1:FN79,0))</f>
        <v>0</v>
      </c>
      <c r="FP80" t="e">
        <f t="shared" ca="1" si="528"/>
        <v>#N/A</v>
      </c>
      <c r="FQ80" t="e">
        <f t="shared" ca="1" si="529"/>
        <v>#N/A</v>
      </c>
      <c r="FR80" t="b">
        <f t="shared" ca="1" si="530"/>
        <v>0</v>
      </c>
      <c r="FS80" t="str">
        <f t="shared" ca="1" si="531"/>
        <v>ÿ</v>
      </c>
      <c r="FT80">
        <f t="shared" ca="1" si="532"/>
        <v>1048576</v>
      </c>
      <c r="FU80" t="e">
        <f t="shared" ca="1" si="533"/>
        <v>#N/A</v>
      </c>
      <c r="FV80" s="4" t="str">
        <f t="shared" ca="1" si="534"/>
        <v/>
      </c>
      <c r="FX80" s="6" t="str">
        <f>IF('Analyse Plan de Gamme'!$BU80=0,N_D,'Analyse Plan de Gamme'!$BU80)</f>
        <v xml:space="preserve"> ... </v>
      </c>
      <c r="FY80" t="b">
        <f>ISNA(MATCH(FX80,FX$1:FX79,0))</f>
        <v>0</v>
      </c>
      <c r="FZ80" t="e">
        <f t="shared" ca="1" si="535"/>
        <v>#N/A</v>
      </c>
      <c r="GA80" t="e">
        <f t="shared" ca="1" si="536"/>
        <v>#N/A</v>
      </c>
      <c r="GB80" t="b">
        <f t="shared" ca="1" si="537"/>
        <v>0</v>
      </c>
      <c r="GC80" t="str">
        <f t="shared" ca="1" si="538"/>
        <v>ÿ</v>
      </c>
      <c r="GD80">
        <f t="shared" ca="1" si="539"/>
        <v>1048576</v>
      </c>
      <c r="GE80" t="e">
        <f t="shared" ca="1" si="540"/>
        <v>#N/A</v>
      </c>
      <c r="GF80" s="4" t="str">
        <f t="shared" ca="1" si="541"/>
        <v/>
      </c>
      <c r="GH80" s="6" t="str">
        <f>IF('Analyse Plan de Gamme'!$BW80=0,N_D,'Analyse Plan de Gamme'!$BW80)</f>
        <v xml:space="preserve"> ... </v>
      </c>
      <c r="GI80" t="b">
        <f>ISNA(MATCH(GH80,GH$1:GH79,0))</f>
        <v>0</v>
      </c>
      <c r="GJ80" t="e">
        <f t="shared" ca="1" si="542"/>
        <v>#N/A</v>
      </c>
      <c r="GK80" t="e">
        <f t="shared" ca="1" si="543"/>
        <v>#N/A</v>
      </c>
      <c r="GL80" t="b">
        <f t="shared" ca="1" si="544"/>
        <v>0</v>
      </c>
      <c r="GM80" t="str">
        <f t="shared" ca="1" si="545"/>
        <v>ÿ</v>
      </c>
      <c r="GN80">
        <f t="shared" ca="1" si="546"/>
        <v>1048576</v>
      </c>
      <c r="GO80" t="e">
        <f t="shared" ca="1" si="547"/>
        <v>#N/A</v>
      </c>
      <c r="GP80" s="4" t="str">
        <f t="shared" ca="1" si="548"/>
        <v/>
      </c>
      <c r="GR80" s="6" t="str">
        <f>IF('Analyse Plan de Gamme'!$BX80=0,N_D,'Analyse Plan de Gamme'!$BX80)</f>
        <v xml:space="preserve"> ... </v>
      </c>
      <c r="GS80" t="b">
        <f>ISNA(MATCH(GR80,GR$1:GR79,0))</f>
        <v>0</v>
      </c>
      <c r="GT80" t="e">
        <f t="shared" ca="1" si="549"/>
        <v>#N/A</v>
      </c>
      <c r="GU80" t="e">
        <f t="shared" ca="1" si="550"/>
        <v>#N/A</v>
      </c>
      <c r="GV80" t="b">
        <f t="shared" ca="1" si="551"/>
        <v>0</v>
      </c>
      <c r="GW80" t="str">
        <f t="shared" ca="1" si="552"/>
        <v>ÿ</v>
      </c>
      <c r="GX80">
        <f t="shared" ca="1" si="553"/>
        <v>1048576</v>
      </c>
      <c r="GY80" t="e">
        <f t="shared" ca="1" si="554"/>
        <v>#N/A</v>
      </c>
      <c r="GZ80" s="4" t="str">
        <f t="shared" ca="1" si="555"/>
        <v/>
      </c>
      <c r="HG80" s="44">
        <f>'Analyse Plan de Gamme'!$K80</f>
        <v>0</v>
      </c>
      <c r="HH80" s="44">
        <f>'Analyse Plan de Gamme'!$L80</f>
        <v>0</v>
      </c>
      <c r="HI80" s="50">
        <f t="shared" si="822"/>
        <v>3.4999999999999956</v>
      </c>
      <c r="HK80" t="b">
        <f>ABS('Analyse Plan de Gamme'!$C80)&gt;1</f>
        <v>0</v>
      </c>
      <c r="HL80" s="43">
        <f t="shared" ca="1" si="665"/>
        <v>8.0000000000000002E-3</v>
      </c>
      <c r="HM80" t="b">
        <f ca="1">AND(ISNA(MATCH(HL80,HL$1:HL79,0)),HL80&gt;1,$HK80)</f>
        <v>0</v>
      </c>
      <c r="HN80" t="e">
        <f t="shared" ca="1" si="556"/>
        <v>#N/A</v>
      </c>
      <c r="HO80" t="e">
        <f t="shared" ca="1" si="557"/>
        <v>#N/A</v>
      </c>
      <c r="HP80" t="b">
        <f t="shared" ca="1" si="558"/>
        <v>0</v>
      </c>
      <c r="HQ80" t="str">
        <f t="shared" ca="1" si="559"/>
        <v>ÿ</v>
      </c>
      <c r="HR80">
        <f t="shared" ca="1" si="560"/>
        <v>1048576</v>
      </c>
      <c r="HS80" t="e">
        <f t="shared" ca="1" si="561"/>
        <v>#N/A</v>
      </c>
      <c r="HT80" s="4" t="str">
        <f t="shared" ca="1" si="562"/>
        <v/>
      </c>
      <c r="HU80">
        <f ca="1">SUM($HT$10:$HT80)</f>
        <v>3926000.0154999997</v>
      </c>
      <c r="HV80" s="45">
        <f t="shared" ca="1" si="666"/>
        <v>1</v>
      </c>
      <c r="HW80" t="b">
        <f t="shared" ca="1" si="823"/>
        <v>0</v>
      </c>
      <c r="HX80" t="b">
        <f t="shared" ca="1" si="667"/>
        <v>0</v>
      </c>
      <c r="ID80" s="60" t="b">
        <f>IF($HK80,'Analyse Plan de Gamme'!$K80)</f>
        <v>0</v>
      </c>
      <c r="IE80" t="b">
        <f>IF($HK80,'Analyse Plan de Gamme'!$L80)</f>
        <v>0</v>
      </c>
      <c r="IF80" s="52" t="b">
        <f t="shared" si="563"/>
        <v>0</v>
      </c>
      <c r="IG80" t="b">
        <f>ISNA(MATCH(IF80,IF$1:IF79,0))</f>
        <v>0</v>
      </c>
      <c r="IH80" t="e">
        <f t="shared" ca="1" si="564"/>
        <v>#N/A</v>
      </c>
      <c r="II80" t="e">
        <f t="shared" ca="1" si="565"/>
        <v>#N/A</v>
      </c>
      <c r="IJ80" t="b">
        <f t="shared" ca="1" si="566"/>
        <v>0</v>
      </c>
      <c r="IK80" t="str">
        <f t="shared" ca="1" si="567"/>
        <v>ÿ</v>
      </c>
      <c r="IL80">
        <f t="shared" ca="1" si="568"/>
        <v>0</v>
      </c>
      <c r="IM80">
        <f t="shared" ca="1" si="569"/>
        <v>0</v>
      </c>
      <c r="IN80" s="54">
        <f t="shared" ca="1" si="570"/>
        <v>8.0000000000000002E-3</v>
      </c>
      <c r="IO80">
        <f t="shared" ca="1" si="571"/>
        <v>1048576</v>
      </c>
      <c r="IP80" t="e">
        <f t="shared" ca="1" si="572"/>
        <v>#N/A</v>
      </c>
      <c r="IQ80" t="str">
        <f t="shared" ca="1" si="573"/>
        <v/>
      </c>
      <c r="IR80" t="str">
        <f t="shared" ca="1" si="574"/>
        <v/>
      </c>
      <c r="IZ80" s="52" t="b">
        <f t="shared" si="575"/>
        <v>0</v>
      </c>
      <c r="JA80" t="b">
        <f>ISNA(MATCH(IZ80,IZ$1:IZ79,0))</f>
        <v>0</v>
      </c>
      <c r="JB80" t="e">
        <f t="shared" ca="1" si="576"/>
        <v>#N/A</v>
      </c>
      <c r="JC80" t="e">
        <f t="shared" ca="1" si="577"/>
        <v>#N/A</v>
      </c>
      <c r="JD80" t="b">
        <f t="shared" ca="1" si="578"/>
        <v>0</v>
      </c>
      <c r="JE80" t="str">
        <f t="shared" ca="1" si="579"/>
        <v>ÿ</v>
      </c>
      <c r="JF80">
        <f t="shared" ca="1" si="580"/>
        <v>0</v>
      </c>
      <c r="JG80">
        <f t="shared" ca="1" si="581"/>
        <v>0</v>
      </c>
      <c r="JH80" s="54">
        <f t="shared" ca="1" si="582"/>
        <v>8.0000000000000002E-3</v>
      </c>
      <c r="JI80">
        <f t="shared" ca="1" si="583"/>
        <v>1048576</v>
      </c>
      <c r="JJ80" t="e">
        <f t="shared" ca="1" si="584"/>
        <v>#N/A</v>
      </c>
      <c r="JK80" t="str">
        <f t="shared" ca="1" si="585"/>
        <v/>
      </c>
      <c r="JL80" t="str">
        <f t="shared" ca="1" si="586"/>
        <v/>
      </c>
      <c r="JT80" s="52" t="b">
        <f t="shared" si="587"/>
        <v>0</v>
      </c>
      <c r="JU80" t="b">
        <f>ISNA(MATCH(JT80,JT$1:JT79,0))</f>
        <v>0</v>
      </c>
      <c r="JV80" t="e">
        <f t="shared" ca="1" si="588"/>
        <v>#N/A</v>
      </c>
      <c r="JW80" t="e">
        <f t="shared" ca="1" si="589"/>
        <v>#N/A</v>
      </c>
      <c r="JX80" t="b">
        <f t="shared" ca="1" si="590"/>
        <v>0</v>
      </c>
      <c r="JY80" t="str">
        <f t="shared" ca="1" si="591"/>
        <v>ÿ</v>
      </c>
      <c r="JZ80">
        <f t="shared" ca="1" si="592"/>
        <v>0</v>
      </c>
      <c r="KA80">
        <f t="shared" ca="1" si="593"/>
        <v>0</v>
      </c>
      <c r="KB80" s="54">
        <f t="shared" ca="1" si="594"/>
        <v>8.0000000000000002E-3</v>
      </c>
      <c r="KC80">
        <f t="shared" ca="1" si="595"/>
        <v>1048576</v>
      </c>
      <c r="KD80" t="e">
        <f t="shared" ca="1" si="596"/>
        <v>#N/A</v>
      </c>
      <c r="KE80" t="str">
        <f t="shared" ca="1" si="597"/>
        <v/>
      </c>
      <c r="KF80" t="str">
        <f t="shared" ca="1" si="598"/>
        <v/>
      </c>
      <c r="KN80" s="52" t="b">
        <f t="shared" si="599"/>
        <v>0</v>
      </c>
      <c r="KO80" t="b">
        <f>ISNA(MATCH(KN80,KN$1:KN79,0))</f>
        <v>0</v>
      </c>
      <c r="KP80" t="e">
        <f t="shared" ca="1" si="600"/>
        <v>#N/A</v>
      </c>
      <c r="KQ80" t="e">
        <f t="shared" ca="1" si="601"/>
        <v>#N/A</v>
      </c>
      <c r="KR80" t="b">
        <f t="shared" ca="1" si="602"/>
        <v>0</v>
      </c>
      <c r="KS80" t="str">
        <f t="shared" ca="1" si="603"/>
        <v>ÿ</v>
      </c>
      <c r="KT80">
        <f t="shared" ca="1" si="604"/>
        <v>0</v>
      </c>
      <c r="KU80">
        <f t="shared" ca="1" si="605"/>
        <v>0</v>
      </c>
      <c r="KV80" s="54">
        <f t="shared" ca="1" si="606"/>
        <v>8.0000000000000002E-3</v>
      </c>
      <c r="KW80">
        <f t="shared" ca="1" si="607"/>
        <v>1048576</v>
      </c>
      <c r="KX80" t="e">
        <f t="shared" ca="1" si="608"/>
        <v>#N/A</v>
      </c>
      <c r="KY80" t="str">
        <f t="shared" ca="1" si="609"/>
        <v/>
      </c>
      <c r="KZ80" t="str">
        <f t="shared" ca="1" si="610"/>
        <v/>
      </c>
      <c r="LH80" s="52" t="b">
        <f t="shared" si="668"/>
        <v>0</v>
      </c>
      <c r="LI80" t="b">
        <f>ISNA(MATCH(LH80,LH$1:LH79,0))</f>
        <v>0</v>
      </c>
      <c r="LJ80" t="e">
        <f t="shared" ca="1" si="643"/>
        <v>#N/A</v>
      </c>
      <c r="LK80" t="e">
        <f t="shared" ca="1" si="644"/>
        <v>#N/A</v>
      </c>
      <c r="LL80" t="b">
        <f t="shared" ca="1" si="669"/>
        <v>0</v>
      </c>
      <c r="LM80" t="str">
        <f t="shared" ca="1" si="645"/>
        <v>ÿ</v>
      </c>
      <c r="LN80">
        <f t="shared" ca="1" si="670"/>
        <v>0</v>
      </c>
      <c r="LO80">
        <f t="shared" ca="1" si="671"/>
        <v>0</v>
      </c>
      <c r="LP80" s="54">
        <f t="shared" ca="1" si="646"/>
        <v>8.0000000000000002E-3</v>
      </c>
      <c r="LQ80">
        <f t="shared" ca="1" si="647"/>
        <v>1048576</v>
      </c>
      <c r="LR80" t="e">
        <f t="shared" ca="1" si="648"/>
        <v>#N/A</v>
      </c>
      <c r="LS80" t="str">
        <f t="shared" ca="1" si="611"/>
        <v/>
      </c>
      <c r="LT80" t="str">
        <f t="shared" ca="1" si="649"/>
        <v/>
      </c>
      <c r="MB80" s="52" t="b">
        <f t="shared" si="650"/>
        <v>0</v>
      </c>
      <c r="MC80" t="b">
        <f>ISNA(MATCH(MB80,MB$1:MB79,0))</f>
        <v>0</v>
      </c>
      <c r="MD80" t="e">
        <f t="shared" ca="1" si="672"/>
        <v>#N/A</v>
      </c>
      <c r="ME80" t="e">
        <f t="shared" ca="1" si="673"/>
        <v>#N/A</v>
      </c>
      <c r="MF80" t="b">
        <f t="shared" ca="1" si="674"/>
        <v>0</v>
      </c>
      <c r="MG80" t="str">
        <f t="shared" ca="1" si="675"/>
        <v>ÿ</v>
      </c>
      <c r="MH80">
        <f t="shared" ca="1" si="676"/>
        <v>0</v>
      </c>
      <c r="MI80">
        <f t="shared" ca="1" si="677"/>
        <v>0</v>
      </c>
      <c r="MJ80" s="54">
        <f t="shared" ca="1" si="678"/>
        <v>8.0000000000000002E-3</v>
      </c>
      <c r="MK80">
        <f t="shared" ca="1" si="679"/>
        <v>1048576</v>
      </c>
      <c r="ML80" t="e">
        <f t="shared" ca="1" si="680"/>
        <v>#N/A</v>
      </c>
      <c r="MM80" t="str">
        <f t="shared" ca="1" si="612"/>
        <v/>
      </c>
      <c r="MN80" t="str">
        <f t="shared" ca="1" si="681"/>
        <v/>
      </c>
      <c r="MV80" s="52" t="b">
        <f t="shared" si="651"/>
        <v>0</v>
      </c>
      <c r="MW80" t="b">
        <f>ISNA(MATCH(MV80,MV$1:MV79,0))</f>
        <v>0</v>
      </c>
      <c r="MX80" t="e">
        <f t="shared" ca="1" si="682"/>
        <v>#N/A</v>
      </c>
      <c r="MY80" t="e">
        <f t="shared" ca="1" si="683"/>
        <v>#N/A</v>
      </c>
      <c r="MZ80" t="b">
        <f t="shared" ca="1" si="684"/>
        <v>0</v>
      </c>
      <c r="NA80" t="str">
        <f t="shared" ca="1" si="685"/>
        <v>ÿ</v>
      </c>
      <c r="NB80">
        <f t="shared" ca="1" si="686"/>
        <v>0</v>
      </c>
      <c r="NC80">
        <f t="shared" ca="1" si="687"/>
        <v>0</v>
      </c>
      <c r="ND80" s="54">
        <f t="shared" ca="1" si="688"/>
        <v>8.0000000000000002E-3</v>
      </c>
      <c r="NE80">
        <f t="shared" ca="1" si="689"/>
        <v>1048576</v>
      </c>
      <c r="NF80" t="e">
        <f t="shared" ca="1" si="690"/>
        <v>#N/A</v>
      </c>
      <c r="NG80" t="str">
        <f t="shared" ca="1" si="613"/>
        <v/>
      </c>
      <c r="NH80" t="str">
        <f t="shared" ca="1" si="691"/>
        <v/>
      </c>
      <c r="NP80" s="52" t="b">
        <f t="shared" si="652"/>
        <v>0</v>
      </c>
      <c r="NQ80" t="b">
        <f>ISNA(MATCH(NP80,NP$1:NP79,0))</f>
        <v>0</v>
      </c>
      <c r="NR80" t="e">
        <f t="shared" ca="1" si="692"/>
        <v>#N/A</v>
      </c>
      <c r="NS80" t="e">
        <f t="shared" ca="1" si="693"/>
        <v>#N/A</v>
      </c>
      <c r="NT80" t="b">
        <f t="shared" ca="1" si="694"/>
        <v>0</v>
      </c>
      <c r="NU80" t="str">
        <f t="shared" ca="1" si="695"/>
        <v>ÿ</v>
      </c>
      <c r="NV80">
        <f t="shared" ca="1" si="696"/>
        <v>0</v>
      </c>
      <c r="NW80">
        <f t="shared" ca="1" si="697"/>
        <v>0</v>
      </c>
      <c r="NX80" s="54">
        <f t="shared" ca="1" si="698"/>
        <v>8.0000000000000002E-3</v>
      </c>
      <c r="NY80">
        <f t="shared" ca="1" si="699"/>
        <v>1048576</v>
      </c>
      <c r="NZ80" t="e">
        <f t="shared" ca="1" si="700"/>
        <v>#N/A</v>
      </c>
      <c r="OA80" t="str">
        <f t="shared" ca="1" si="614"/>
        <v/>
      </c>
      <c r="OB80" t="str">
        <f t="shared" ca="1" si="701"/>
        <v/>
      </c>
      <c r="OJ80" s="52" t="b">
        <f t="shared" si="653"/>
        <v>0</v>
      </c>
      <c r="OK80" t="b">
        <f>ISNA(MATCH(OJ80,OJ$1:OJ79,0))</f>
        <v>0</v>
      </c>
      <c r="OL80" t="e">
        <f t="shared" ca="1" si="702"/>
        <v>#N/A</v>
      </c>
      <c r="OM80" t="e">
        <f t="shared" ca="1" si="703"/>
        <v>#N/A</v>
      </c>
      <c r="ON80" t="b">
        <f t="shared" ca="1" si="704"/>
        <v>0</v>
      </c>
      <c r="OO80" t="str">
        <f t="shared" ca="1" si="705"/>
        <v>ÿ</v>
      </c>
      <c r="OP80">
        <f t="shared" ca="1" si="706"/>
        <v>0</v>
      </c>
      <c r="OQ80">
        <f t="shared" ca="1" si="707"/>
        <v>0</v>
      </c>
      <c r="OR80" s="54">
        <f t="shared" ca="1" si="708"/>
        <v>8.0000000000000002E-3</v>
      </c>
      <c r="OS80">
        <f t="shared" ca="1" si="709"/>
        <v>1048576</v>
      </c>
      <c r="OT80" t="e">
        <f t="shared" ca="1" si="710"/>
        <v>#N/A</v>
      </c>
      <c r="OU80" t="str">
        <f t="shared" ca="1" si="615"/>
        <v/>
      </c>
      <c r="OV80" t="str">
        <f t="shared" ca="1" si="711"/>
        <v/>
      </c>
      <c r="PD80" s="52" t="b">
        <f t="shared" si="654"/>
        <v>0</v>
      </c>
      <c r="PE80" t="b">
        <f>ISNA(MATCH(PD80,PD$1:PD79,0))</f>
        <v>0</v>
      </c>
      <c r="PF80" t="e">
        <f t="shared" ca="1" si="712"/>
        <v>#N/A</v>
      </c>
      <c r="PG80" t="e">
        <f t="shared" ca="1" si="713"/>
        <v>#N/A</v>
      </c>
      <c r="PH80" t="b">
        <f t="shared" ca="1" si="714"/>
        <v>0</v>
      </c>
      <c r="PI80" t="str">
        <f t="shared" ca="1" si="715"/>
        <v>ÿ</v>
      </c>
      <c r="PJ80">
        <f t="shared" ca="1" si="716"/>
        <v>0</v>
      </c>
      <c r="PK80">
        <f t="shared" ca="1" si="717"/>
        <v>0</v>
      </c>
      <c r="PL80" s="54">
        <f t="shared" ca="1" si="718"/>
        <v>8.0000000000000002E-3</v>
      </c>
      <c r="PM80">
        <f t="shared" ca="1" si="719"/>
        <v>1048576</v>
      </c>
      <c r="PN80" t="e">
        <f t="shared" ca="1" si="720"/>
        <v>#N/A</v>
      </c>
      <c r="PO80" t="str">
        <f t="shared" ca="1" si="616"/>
        <v/>
      </c>
      <c r="PP80" t="str">
        <f t="shared" ca="1" si="721"/>
        <v/>
      </c>
      <c r="PX80" s="52" t="b">
        <f t="shared" si="655"/>
        <v>0</v>
      </c>
      <c r="PY80" t="b">
        <f>ISNA(MATCH(PX80,PX$1:PX79,0))</f>
        <v>0</v>
      </c>
      <c r="PZ80" t="e">
        <f t="shared" ca="1" si="722"/>
        <v>#N/A</v>
      </c>
      <c r="QA80" t="e">
        <f t="shared" ca="1" si="723"/>
        <v>#N/A</v>
      </c>
      <c r="QB80" t="b">
        <f t="shared" ca="1" si="724"/>
        <v>0</v>
      </c>
      <c r="QC80" t="str">
        <f t="shared" ca="1" si="725"/>
        <v>ÿ</v>
      </c>
      <c r="QD80">
        <f t="shared" ca="1" si="726"/>
        <v>0</v>
      </c>
      <c r="QE80">
        <f t="shared" ca="1" si="727"/>
        <v>0</v>
      </c>
      <c r="QF80" s="54">
        <f t="shared" ca="1" si="728"/>
        <v>8.0000000000000002E-3</v>
      </c>
      <c r="QG80">
        <f t="shared" ca="1" si="729"/>
        <v>1048576</v>
      </c>
      <c r="QH80" t="e">
        <f t="shared" ca="1" si="730"/>
        <v>#N/A</v>
      </c>
      <c r="QI80" t="str">
        <f t="shared" ca="1" si="617"/>
        <v/>
      </c>
      <c r="QJ80" t="str">
        <f t="shared" ca="1" si="731"/>
        <v/>
      </c>
      <c r="QR80" s="52" t="b">
        <f t="shared" si="656"/>
        <v>0</v>
      </c>
      <c r="QS80" t="b">
        <f>ISNA(MATCH(QR80,QR$1:QR79,0))</f>
        <v>0</v>
      </c>
      <c r="QT80" t="e">
        <f t="shared" ca="1" si="732"/>
        <v>#N/A</v>
      </c>
      <c r="QU80" t="e">
        <f t="shared" ca="1" si="733"/>
        <v>#N/A</v>
      </c>
      <c r="QV80" t="b">
        <f t="shared" ca="1" si="734"/>
        <v>0</v>
      </c>
      <c r="QW80" t="str">
        <f t="shared" ca="1" si="735"/>
        <v>ÿ</v>
      </c>
      <c r="QX80">
        <f t="shared" ca="1" si="736"/>
        <v>0</v>
      </c>
      <c r="QY80">
        <f t="shared" ca="1" si="737"/>
        <v>0</v>
      </c>
      <c r="QZ80" s="54">
        <f t="shared" ca="1" si="738"/>
        <v>8.0000000000000002E-3</v>
      </c>
      <c r="RA80">
        <f t="shared" ca="1" si="739"/>
        <v>1048576</v>
      </c>
      <c r="RB80" t="e">
        <f t="shared" ca="1" si="740"/>
        <v>#N/A</v>
      </c>
      <c r="RC80" t="str">
        <f t="shared" ca="1" si="618"/>
        <v/>
      </c>
      <c r="RD80" t="str">
        <f t="shared" ca="1" si="741"/>
        <v/>
      </c>
      <c r="RL80" s="52" t="b">
        <f t="shared" si="657"/>
        <v>0</v>
      </c>
      <c r="RM80" t="b">
        <f>ISNA(MATCH(RL80,RL$1:RL79,0))</f>
        <v>0</v>
      </c>
      <c r="RN80" t="e">
        <f t="shared" ca="1" si="742"/>
        <v>#N/A</v>
      </c>
      <c r="RO80" t="e">
        <f t="shared" ca="1" si="743"/>
        <v>#N/A</v>
      </c>
      <c r="RP80" t="b">
        <f t="shared" ca="1" si="744"/>
        <v>0</v>
      </c>
      <c r="RQ80" t="str">
        <f t="shared" ca="1" si="745"/>
        <v>ÿ</v>
      </c>
      <c r="RR80">
        <f t="shared" ca="1" si="746"/>
        <v>0</v>
      </c>
      <c r="RS80">
        <f t="shared" ca="1" si="747"/>
        <v>0</v>
      </c>
      <c r="RT80" s="54">
        <f t="shared" ca="1" si="748"/>
        <v>8.0000000000000002E-3</v>
      </c>
      <c r="RU80">
        <f t="shared" ca="1" si="749"/>
        <v>1048576</v>
      </c>
      <c r="RV80" t="e">
        <f t="shared" ca="1" si="750"/>
        <v>#N/A</v>
      </c>
      <c r="RW80" t="str">
        <f t="shared" ca="1" si="619"/>
        <v/>
      </c>
      <c r="RX80" t="str">
        <f t="shared" ca="1" si="751"/>
        <v/>
      </c>
      <c r="SF80" s="52" t="b">
        <f t="shared" si="658"/>
        <v>0</v>
      </c>
      <c r="SG80" t="b">
        <f>ISNA(MATCH(SF80,SF$1:SF79,0))</f>
        <v>0</v>
      </c>
      <c r="SH80" t="e">
        <f t="shared" ca="1" si="752"/>
        <v>#N/A</v>
      </c>
      <c r="SI80" t="e">
        <f t="shared" ca="1" si="753"/>
        <v>#N/A</v>
      </c>
      <c r="SJ80" t="b">
        <f t="shared" ca="1" si="754"/>
        <v>0</v>
      </c>
      <c r="SK80" t="str">
        <f t="shared" ca="1" si="755"/>
        <v>ÿ</v>
      </c>
      <c r="SL80">
        <f t="shared" ca="1" si="756"/>
        <v>0</v>
      </c>
      <c r="SM80">
        <f t="shared" ca="1" si="757"/>
        <v>0</v>
      </c>
      <c r="SN80" s="54">
        <f t="shared" ca="1" si="758"/>
        <v>8.0000000000000002E-3</v>
      </c>
      <c r="SO80">
        <f t="shared" ca="1" si="759"/>
        <v>1048576</v>
      </c>
      <c r="SP80" t="e">
        <f t="shared" ca="1" si="760"/>
        <v>#N/A</v>
      </c>
      <c r="SQ80" t="str">
        <f t="shared" ca="1" si="620"/>
        <v/>
      </c>
      <c r="SR80" t="str">
        <f t="shared" ca="1" si="761"/>
        <v/>
      </c>
      <c r="SZ80" s="52" t="b">
        <f t="shared" si="659"/>
        <v>0</v>
      </c>
      <c r="TA80" t="b">
        <f>ISNA(MATCH(SZ80,SZ$1:SZ79,0))</f>
        <v>0</v>
      </c>
      <c r="TB80" t="e">
        <f t="shared" ca="1" si="762"/>
        <v>#N/A</v>
      </c>
      <c r="TC80" t="e">
        <f t="shared" ca="1" si="763"/>
        <v>#N/A</v>
      </c>
      <c r="TD80" t="b">
        <f t="shared" ca="1" si="764"/>
        <v>0</v>
      </c>
      <c r="TE80" t="str">
        <f t="shared" ca="1" si="765"/>
        <v>ÿ</v>
      </c>
      <c r="TF80">
        <f t="shared" ca="1" si="766"/>
        <v>0</v>
      </c>
      <c r="TG80">
        <f t="shared" ca="1" si="767"/>
        <v>0</v>
      </c>
      <c r="TH80" s="54">
        <f t="shared" ca="1" si="768"/>
        <v>8.0000000000000002E-3</v>
      </c>
      <c r="TI80">
        <f t="shared" ca="1" si="769"/>
        <v>1048576</v>
      </c>
      <c r="TJ80" t="e">
        <f t="shared" ca="1" si="770"/>
        <v>#N/A</v>
      </c>
      <c r="TK80" t="str">
        <f t="shared" ca="1" si="621"/>
        <v/>
      </c>
      <c r="TL80" t="str">
        <f t="shared" ca="1" si="771"/>
        <v/>
      </c>
      <c r="TT80" s="52" t="b">
        <f t="shared" si="660"/>
        <v>0</v>
      </c>
      <c r="TU80" t="b">
        <f>ISNA(MATCH(TT80,TT$1:TT79,0))</f>
        <v>0</v>
      </c>
      <c r="TV80" t="e">
        <f t="shared" ca="1" si="772"/>
        <v>#N/A</v>
      </c>
      <c r="TW80" t="e">
        <f t="shared" ca="1" si="773"/>
        <v>#N/A</v>
      </c>
      <c r="TX80" t="b">
        <f t="shared" ca="1" si="774"/>
        <v>0</v>
      </c>
      <c r="TY80" t="str">
        <f t="shared" ca="1" si="775"/>
        <v>ÿ</v>
      </c>
      <c r="TZ80">
        <f t="shared" ca="1" si="776"/>
        <v>0</v>
      </c>
      <c r="UA80">
        <f t="shared" ca="1" si="777"/>
        <v>0</v>
      </c>
      <c r="UB80" s="54">
        <f t="shared" ca="1" si="778"/>
        <v>8.0000000000000002E-3</v>
      </c>
      <c r="UC80">
        <f t="shared" ca="1" si="779"/>
        <v>1048576</v>
      </c>
      <c r="UD80" t="e">
        <f t="shared" ca="1" si="780"/>
        <v>#N/A</v>
      </c>
      <c r="UE80" t="str">
        <f t="shared" ca="1" si="622"/>
        <v/>
      </c>
      <c r="UF80" t="str">
        <f t="shared" ca="1" si="781"/>
        <v/>
      </c>
      <c r="UN80" s="52" t="b">
        <f t="shared" si="661"/>
        <v>0</v>
      </c>
      <c r="UO80" t="b">
        <f>ISNA(MATCH(UN80,UN$1:UN79,0))</f>
        <v>0</v>
      </c>
      <c r="UP80" t="e">
        <f t="shared" ca="1" si="782"/>
        <v>#N/A</v>
      </c>
      <c r="UQ80" t="e">
        <f t="shared" ca="1" si="783"/>
        <v>#N/A</v>
      </c>
      <c r="UR80" t="b">
        <f t="shared" ca="1" si="784"/>
        <v>0</v>
      </c>
      <c r="US80" t="str">
        <f t="shared" ca="1" si="785"/>
        <v>ÿ</v>
      </c>
      <c r="UT80">
        <f t="shared" ca="1" si="786"/>
        <v>0</v>
      </c>
      <c r="UU80">
        <f t="shared" ca="1" si="787"/>
        <v>0</v>
      </c>
      <c r="UV80" s="54">
        <f t="shared" ca="1" si="788"/>
        <v>8.0000000000000002E-3</v>
      </c>
      <c r="UW80">
        <f t="shared" ca="1" si="789"/>
        <v>1048576</v>
      </c>
      <c r="UX80" t="e">
        <f t="shared" ca="1" si="790"/>
        <v>#N/A</v>
      </c>
      <c r="UY80" t="str">
        <f t="shared" ca="1" si="623"/>
        <v/>
      </c>
      <c r="UZ80" t="str">
        <f t="shared" ca="1" si="791"/>
        <v/>
      </c>
      <c r="VH80" s="52" t="b">
        <f t="shared" si="662"/>
        <v>0</v>
      </c>
      <c r="VI80" t="b">
        <f>ISNA(MATCH(VH80,VH$1:VH79,0))</f>
        <v>0</v>
      </c>
      <c r="VJ80" t="e">
        <f t="shared" ca="1" si="792"/>
        <v>#N/A</v>
      </c>
      <c r="VK80" t="e">
        <f t="shared" ca="1" si="793"/>
        <v>#N/A</v>
      </c>
      <c r="VL80" t="b">
        <f t="shared" ca="1" si="794"/>
        <v>0</v>
      </c>
      <c r="VM80" t="str">
        <f t="shared" ca="1" si="795"/>
        <v>ÿ</v>
      </c>
      <c r="VN80">
        <f t="shared" ca="1" si="796"/>
        <v>0</v>
      </c>
      <c r="VO80">
        <f t="shared" ca="1" si="797"/>
        <v>0</v>
      </c>
      <c r="VP80" s="54">
        <f t="shared" ca="1" si="798"/>
        <v>8.0000000000000002E-3</v>
      </c>
      <c r="VQ80">
        <f t="shared" ca="1" si="799"/>
        <v>1048576</v>
      </c>
      <c r="VR80" t="e">
        <f t="shared" ca="1" si="800"/>
        <v>#N/A</v>
      </c>
      <c r="VS80" t="str">
        <f t="shared" ca="1" si="624"/>
        <v/>
      </c>
      <c r="VT80" t="str">
        <f t="shared" ca="1" si="801"/>
        <v/>
      </c>
      <c r="WB80" s="52" t="b">
        <f t="shared" si="663"/>
        <v>0</v>
      </c>
      <c r="WC80" t="b">
        <f>ISNA(MATCH(WB80,WB$1:WB79,0))</f>
        <v>0</v>
      </c>
      <c r="WD80" t="e">
        <f t="shared" ca="1" si="802"/>
        <v>#N/A</v>
      </c>
      <c r="WE80" t="e">
        <f t="shared" ca="1" si="803"/>
        <v>#N/A</v>
      </c>
      <c r="WF80" t="b">
        <f t="shared" ca="1" si="804"/>
        <v>0</v>
      </c>
      <c r="WG80" t="str">
        <f t="shared" ca="1" si="805"/>
        <v>ÿ</v>
      </c>
      <c r="WH80">
        <f t="shared" ca="1" si="806"/>
        <v>0</v>
      </c>
      <c r="WI80">
        <f t="shared" ca="1" si="807"/>
        <v>0</v>
      </c>
      <c r="WJ80" s="54">
        <f t="shared" ca="1" si="808"/>
        <v>8.0000000000000002E-3</v>
      </c>
      <c r="WK80">
        <f t="shared" ca="1" si="809"/>
        <v>1048576</v>
      </c>
      <c r="WL80" t="e">
        <f t="shared" ca="1" si="810"/>
        <v>#N/A</v>
      </c>
      <c r="WM80" t="str">
        <f t="shared" ca="1" si="625"/>
        <v/>
      </c>
      <c r="WN80" t="str">
        <f t="shared" ca="1" si="811"/>
        <v/>
      </c>
      <c r="WV80" s="52" t="b">
        <f t="shared" si="664"/>
        <v>0</v>
      </c>
      <c r="WW80" t="b">
        <f>ISNA(MATCH(WV80,WV$1:WV79,0))</f>
        <v>0</v>
      </c>
      <c r="WX80" t="e">
        <f t="shared" ca="1" si="812"/>
        <v>#N/A</v>
      </c>
      <c r="WY80" t="e">
        <f t="shared" ca="1" si="813"/>
        <v>#N/A</v>
      </c>
      <c r="WZ80" t="b">
        <f t="shared" ca="1" si="814"/>
        <v>0</v>
      </c>
      <c r="XA80" t="str">
        <f t="shared" ca="1" si="815"/>
        <v>ÿ</v>
      </c>
      <c r="XB80">
        <f t="shared" ca="1" si="816"/>
        <v>0</v>
      </c>
      <c r="XC80">
        <f t="shared" ca="1" si="817"/>
        <v>0</v>
      </c>
      <c r="XD80" s="54">
        <f t="shared" ca="1" si="818"/>
        <v>8.0000000000000002E-3</v>
      </c>
      <c r="XE80">
        <f t="shared" ca="1" si="819"/>
        <v>1048576</v>
      </c>
      <c r="XF80" t="e">
        <f t="shared" ca="1" si="820"/>
        <v>#N/A</v>
      </c>
      <c r="XG80" t="str">
        <f t="shared" ca="1" si="626"/>
        <v/>
      </c>
      <c r="XH80" t="str">
        <f t="shared" ca="1" si="821"/>
        <v/>
      </c>
    </row>
    <row r="81" spans="1:632" x14ac:dyDescent="0.3">
      <c r="A81">
        <f t="shared" ca="1" si="642"/>
        <v>71</v>
      </c>
      <c r="J81" s="6" t="str">
        <f>IF('Analyse Plan de Gamme'!$N81=0,N_D,'Analyse Plan de Gamme'!$N81)</f>
        <v xml:space="preserve"> ... </v>
      </c>
      <c r="K81" t="b">
        <f>ISNA(MATCH(J81,J$1:J80,0))</f>
        <v>0</v>
      </c>
      <c r="L81" t="e">
        <f t="shared" ca="1" si="416"/>
        <v>#N/A</v>
      </c>
      <c r="M81" t="e">
        <f t="shared" ca="1" si="417"/>
        <v>#N/A</v>
      </c>
      <c r="N81" t="b">
        <f t="shared" ca="1" si="418"/>
        <v>0</v>
      </c>
      <c r="O81" t="str">
        <f t="shared" ca="1" si="419"/>
        <v>ÿ</v>
      </c>
      <c r="P81">
        <f t="shared" ca="1" si="420"/>
        <v>1048576</v>
      </c>
      <c r="Q81" t="e">
        <f t="shared" ca="1" si="421"/>
        <v>#N/A</v>
      </c>
      <c r="R81" s="4" t="str">
        <f t="shared" ca="1" si="422"/>
        <v/>
      </c>
      <c r="T81" s="6" t="str">
        <f>IF('Analyse Plan de Gamme'!$P81=0,N_D,'Analyse Plan de Gamme'!$P81)</f>
        <v xml:space="preserve"> ... </v>
      </c>
      <c r="U81" t="b">
        <f>ISNA(MATCH(T81,T$1:T80,0))</f>
        <v>0</v>
      </c>
      <c r="V81" t="e">
        <f t="shared" ca="1" si="423"/>
        <v>#N/A</v>
      </c>
      <c r="W81" t="e">
        <f t="shared" ca="1" si="424"/>
        <v>#N/A</v>
      </c>
      <c r="X81" t="b">
        <f t="shared" ca="1" si="425"/>
        <v>0</v>
      </c>
      <c r="Y81" t="str">
        <f t="shared" ca="1" si="426"/>
        <v>ÿ</v>
      </c>
      <c r="Z81">
        <f t="shared" ca="1" si="427"/>
        <v>1048576</v>
      </c>
      <c r="AA81" t="e">
        <f t="shared" ca="1" si="428"/>
        <v>#N/A</v>
      </c>
      <c r="AB81" s="4" t="str">
        <f t="shared" ca="1" si="429"/>
        <v/>
      </c>
      <c r="AD81" s="6" t="str">
        <f>IF('Analyse Plan de Gamme'!$W81=0,N_D,'Analyse Plan de Gamme'!$W81)</f>
        <v xml:space="preserve"> ... </v>
      </c>
      <c r="AE81" t="b">
        <f>ISNA(MATCH(AD81,AD$1:AD80,0))</f>
        <v>0</v>
      </c>
      <c r="AF81" t="e">
        <f t="shared" ca="1" si="430"/>
        <v>#N/A</v>
      </c>
      <c r="AG81" t="e">
        <f t="shared" ca="1" si="431"/>
        <v>#N/A</v>
      </c>
      <c r="AH81" t="b">
        <f t="shared" ca="1" si="432"/>
        <v>0</v>
      </c>
      <c r="AI81" t="str">
        <f t="shared" ca="1" si="433"/>
        <v>ÿ</v>
      </c>
      <c r="AJ81">
        <f t="shared" ca="1" si="434"/>
        <v>1048576</v>
      </c>
      <c r="AK81" t="e">
        <f t="shared" ca="1" si="435"/>
        <v>#N/A</v>
      </c>
      <c r="AL81" s="4" t="str">
        <f t="shared" ca="1" si="436"/>
        <v/>
      </c>
      <c r="AN81" s="6" t="str">
        <f>IF('Analyse Plan de Gamme'!$AH81=0,N_D,'Analyse Plan de Gamme'!$AH81)</f>
        <v xml:space="preserve"> ... </v>
      </c>
      <c r="AO81" t="b">
        <f>ISNA(MATCH(AN81,AN$1:AN80,0))</f>
        <v>0</v>
      </c>
      <c r="AP81" t="e">
        <f t="shared" ca="1" si="437"/>
        <v>#N/A</v>
      </c>
      <c r="AQ81" t="e">
        <f t="shared" ca="1" si="438"/>
        <v>#N/A</v>
      </c>
      <c r="AR81" t="b">
        <f t="shared" ca="1" si="439"/>
        <v>0</v>
      </c>
      <c r="AS81" t="str">
        <f t="shared" ca="1" si="440"/>
        <v>ÿ</v>
      </c>
      <c r="AT81">
        <f t="shared" ca="1" si="441"/>
        <v>1048576</v>
      </c>
      <c r="AU81" t="e">
        <f t="shared" ca="1" si="442"/>
        <v>#N/A</v>
      </c>
      <c r="AV81" s="4" t="str">
        <f t="shared" ca="1" si="443"/>
        <v/>
      </c>
      <c r="AX81" s="6" t="str">
        <f>IF('Analyse Plan de Gamme'!$AT81=0,N_D,'Analyse Plan de Gamme'!$AT81)</f>
        <v xml:space="preserve"> ... </v>
      </c>
      <c r="AY81" t="b">
        <f>ISNA(MATCH(AX81,AX$1:AX80,0))</f>
        <v>0</v>
      </c>
      <c r="AZ81" t="e">
        <f t="shared" ca="1" si="444"/>
        <v>#N/A</v>
      </c>
      <c r="BA81" t="e">
        <f t="shared" ca="1" si="445"/>
        <v>#N/A</v>
      </c>
      <c r="BB81" t="b">
        <f t="shared" ca="1" si="446"/>
        <v>0</v>
      </c>
      <c r="BC81" t="str">
        <f t="shared" ca="1" si="447"/>
        <v>ÿ</v>
      </c>
      <c r="BD81">
        <f t="shared" ca="1" si="448"/>
        <v>1048576</v>
      </c>
      <c r="BE81" t="e">
        <f t="shared" ca="1" si="449"/>
        <v>#N/A</v>
      </c>
      <c r="BF81" s="4" t="str">
        <f t="shared" ca="1" si="450"/>
        <v/>
      </c>
      <c r="BH81" s="6" t="str">
        <f>IF('Analyse Plan de Gamme'!$BF81=0,N_D,'Analyse Plan de Gamme'!$BF81)</f>
        <v xml:space="preserve"> ... </v>
      </c>
      <c r="BI81" t="b">
        <f>ISNA(MATCH(BH81,BH$1:BH80,0))</f>
        <v>0</v>
      </c>
      <c r="BJ81" t="e">
        <f t="shared" ca="1" si="451"/>
        <v>#N/A</v>
      </c>
      <c r="BK81" t="e">
        <f t="shared" ca="1" si="452"/>
        <v>#N/A</v>
      </c>
      <c r="BL81" t="b">
        <f t="shared" ca="1" si="453"/>
        <v>0</v>
      </c>
      <c r="BM81" t="str">
        <f t="shared" ca="1" si="454"/>
        <v>ÿ</v>
      </c>
      <c r="BN81">
        <f t="shared" ca="1" si="455"/>
        <v>1048576</v>
      </c>
      <c r="BO81" t="e">
        <f t="shared" ca="1" si="456"/>
        <v>#N/A</v>
      </c>
      <c r="BP81" s="4" t="str">
        <f t="shared" ca="1" si="457"/>
        <v/>
      </c>
      <c r="BR81" s="6" t="str">
        <f>IF('Analyse Plan de Gamme'!$BG81=0,N_D,'Analyse Plan de Gamme'!$BG81)</f>
        <v xml:space="preserve"> ... </v>
      </c>
      <c r="BS81" t="b">
        <f>ISNA(MATCH(BR81,BR$1:BR80,0))</f>
        <v>0</v>
      </c>
      <c r="BT81" t="e">
        <f t="shared" ca="1" si="458"/>
        <v>#N/A</v>
      </c>
      <c r="BU81" t="e">
        <f t="shared" ca="1" si="459"/>
        <v>#N/A</v>
      </c>
      <c r="BV81" t="b">
        <f t="shared" ca="1" si="460"/>
        <v>0</v>
      </c>
      <c r="BW81" t="str">
        <f t="shared" ca="1" si="461"/>
        <v>ÿ</v>
      </c>
      <c r="BX81">
        <f t="shared" ca="1" si="462"/>
        <v>1048576</v>
      </c>
      <c r="BY81" t="e">
        <f t="shared" ca="1" si="463"/>
        <v>#N/A</v>
      </c>
      <c r="BZ81" s="4" t="str">
        <f t="shared" ca="1" si="464"/>
        <v/>
      </c>
      <c r="CB81" s="6" t="str">
        <f>IF('Analyse Plan de Gamme'!$BH81=0,N_D,'Analyse Plan de Gamme'!$BH81)</f>
        <v xml:space="preserve"> ... </v>
      </c>
      <c r="CC81" t="b">
        <f>ISNA(MATCH(CB81,CB$1:CB80,0))</f>
        <v>0</v>
      </c>
      <c r="CD81" t="e">
        <f t="shared" ca="1" si="465"/>
        <v>#N/A</v>
      </c>
      <c r="CE81" t="e">
        <f t="shared" ca="1" si="466"/>
        <v>#N/A</v>
      </c>
      <c r="CF81" t="b">
        <f t="shared" ca="1" si="467"/>
        <v>0</v>
      </c>
      <c r="CG81" t="str">
        <f t="shared" ca="1" si="468"/>
        <v>ÿ</v>
      </c>
      <c r="CH81">
        <f t="shared" ca="1" si="469"/>
        <v>1048576</v>
      </c>
      <c r="CI81" t="e">
        <f t="shared" ca="1" si="470"/>
        <v>#N/A</v>
      </c>
      <c r="CJ81" s="4" t="str">
        <f t="shared" ca="1" si="471"/>
        <v/>
      </c>
      <c r="CL81" s="6" t="str">
        <f>IF('Analyse Plan de Gamme'!$BJ81=0,N_D,'Analyse Plan de Gamme'!$BJ81)</f>
        <v xml:space="preserve"> ... </v>
      </c>
      <c r="CM81" t="b">
        <f>ISNA(MATCH(CL81,CL$1:CL80,0))</f>
        <v>0</v>
      </c>
      <c r="CN81" t="e">
        <f t="shared" ca="1" si="472"/>
        <v>#N/A</v>
      </c>
      <c r="CO81" t="e">
        <f t="shared" ca="1" si="473"/>
        <v>#N/A</v>
      </c>
      <c r="CP81" t="b">
        <f t="shared" ca="1" si="474"/>
        <v>0</v>
      </c>
      <c r="CQ81" t="str">
        <f t="shared" ca="1" si="475"/>
        <v>ÿ</v>
      </c>
      <c r="CR81">
        <f t="shared" ca="1" si="476"/>
        <v>1048576</v>
      </c>
      <c r="CS81" t="e">
        <f t="shared" ca="1" si="477"/>
        <v>#N/A</v>
      </c>
      <c r="CT81" s="4" t="str">
        <f t="shared" ca="1" si="478"/>
        <v/>
      </c>
      <c r="CV81" s="6" t="str">
        <f>IF('Analyse Plan de Gamme'!$BK81=0,N_D,'Analyse Plan de Gamme'!$BK81)</f>
        <v xml:space="preserve"> ... </v>
      </c>
      <c r="CW81" t="b">
        <f>ISNA(MATCH(CV81,CV$1:CV80,0))</f>
        <v>0</v>
      </c>
      <c r="CX81" t="e">
        <f t="shared" ca="1" si="479"/>
        <v>#N/A</v>
      </c>
      <c r="CY81" t="e">
        <f t="shared" ca="1" si="480"/>
        <v>#N/A</v>
      </c>
      <c r="CZ81" t="b">
        <f t="shared" ca="1" si="481"/>
        <v>0</v>
      </c>
      <c r="DA81" t="str">
        <f t="shared" ca="1" si="482"/>
        <v>ÿ</v>
      </c>
      <c r="DB81">
        <f t="shared" ca="1" si="483"/>
        <v>1048576</v>
      </c>
      <c r="DC81" t="e">
        <f t="shared" ca="1" si="484"/>
        <v>#N/A</v>
      </c>
      <c r="DD81" s="4" t="str">
        <f t="shared" ca="1" si="485"/>
        <v/>
      </c>
      <c r="DF81" s="6" t="str">
        <f>IF('Analyse Plan de Gamme'!$BL81=0,N_D,'Analyse Plan de Gamme'!$BL81)</f>
        <v xml:space="preserve"> ... </v>
      </c>
      <c r="DG81" t="b">
        <f>ISNA(MATCH(DF81,DF$1:DF80,0))</f>
        <v>0</v>
      </c>
      <c r="DH81" t="e">
        <f t="shared" ca="1" si="486"/>
        <v>#N/A</v>
      </c>
      <c r="DI81" t="e">
        <f t="shared" ca="1" si="487"/>
        <v>#N/A</v>
      </c>
      <c r="DJ81" t="b">
        <f t="shared" ca="1" si="488"/>
        <v>0</v>
      </c>
      <c r="DK81" t="str">
        <f t="shared" ca="1" si="489"/>
        <v>ÿ</v>
      </c>
      <c r="DL81">
        <f t="shared" ca="1" si="490"/>
        <v>1048576</v>
      </c>
      <c r="DM81" t="e">
        <f t="shared" ca="1" si="491"/>
        <v>#N/A</v>
      </c>
      <c r="DN81" s="4" t="str">
        <f t="shared" ca="1" si="492"/>
        <v/>
      </c>
      <c r="DP81" s="43">
        <f>'Analyse Plan de Gamme'!$BM81</f>
        <v>0</v>
      </c>
      <c r="DQ81" t="b">
        <f>ISNA(MATCH(DP81,DP$1:DP80,0))</f>
        <v>0</v>
      </c>
      <c r="DR81" t="e">
        <f t="shared" ca="1" si="493"/>
        <v>#N/A</v>
      </c>
      <c r="DS81" t="e">
        <f t="shared" ca="1" si="494"/>
        <v>#N/A</v>
      </c>
      <c r="DT81" t="b">
        <f t="shared" ca="1" si="495"/>
        <v>0</v>
      </c>
      <c r="DU81" t="str">
        <f t="shared" ca="1" si="496"/>
        <v>ÿ</v>
      </c>
      <c r="DV81">
        <f t="shared" ca="1" si="497"/>
        <v>1048576</v>
      </c>
      <c r="DW81" t="e">
        <f t="shared" ca="1" si="498"/>
        <v>#N/A</v>
      </c>
      <c r="DX81" s="4" t="str">
        <f t="shared" ca="1" si="499"/>
        <v/>
      </c>
      <c r="DZ81" s="6" t="str">
        <f>IF('Analyse Plan de Gamme'!$BO81=0,N_D,'Analyse Plan de Gamme'!$BO81)</f>
        <v xml:space="preserve"> ... </v>
      </c>
      <c r="EA81" t="b">
        <f>ISNA(MATCH(DZ81,DZ$1:DZ80,0))</f>
        <v>0</v>
      </c>
      <c r="EB81" t="e">
        <f t="shared" ca="1" si="500"/>
        <v>#N/A</v>
      </c>
      <c r="EC81" t="e">
        <f t="shared" ca="1" si="501"/>
        <v>#N/A</v>
      </c>
      <c r="ED81" t="b">
        <f t="shared" ca="1" si="502"/>
        <v>0</v>
      </c>
      <c r="EE81" t="str">
        <f t="shared" ca="1" si="503"/>
        <v>ÿ</v>
      </c>
      <c r="EF81">
        <f t="shared" ca="1" si="504"/>
        <v>1048576</v>
      </c>
      <c r="EG81" t="e">
        <f t="shared" ca="1" si="505"/>
        <v>#N/A</v>
      </c>
      <c r="EH81" s="4" t="str">
        <f t="shared" ca="1" si="506"/>
        <v/>
      </c>
      <c r="EJ81" s="6" t="str">
        <f>IF('Analyse Plan de Gamme'!$BP81=0,N_D,'Analyse Plan de Gamme'!$BP81)</f>
        <v xml:space="preserve"> ... </v>
      </c>
      <c r="EK81" t="b">
        <f>ISNA(MATCH(EJ81,EJ$1:EJ80,0))</f>
        <v>0</v>
      </c>
      <c r="EL81" t="e">
        <f t="shared" ca="1" si="507"/>
        <v>#N/A</v>
      </c>
      <c r="EM81" t="e">
        <f t="shared" ca="1" si="508"/>
        <v>#N/A</v>
      </c>
      <c r="EN81" t="b">
        <f t="shared" ca="1" si="509"/>
        <v>0</v>
      </c>
      <c r="EO81" t="str">
        <f t="shared" ca="1" si="510"/>
        <v>ÿ</v>
      </c>
      <c r="EP81">
        <f t="shared" ca="1" si="511"/>
        <v>1048576</v>
      </c>
      <c r="EQ81" t="e">
        <f t="shared" ca="1" si="512"/>
        <v>#N/A</v>
      </c>
      <c r="ER81" s="4" t="str">
        <f t="shared" ca="1" si="513"/>
        <v/>
      </c>
      <c r="ET81" s="6" t="str">
        <f>IF('Analyse Plan de Gamme'!$BQ81=0,N_D,'Analyse Plan de Gamme'!$BQ81)</f>
        <v xml:space="preserve"> ... </v>
      </c>
      <c r="EU81" t="b">
        <f>ISNA(MATCH(ET81,ET$1:ET80,0))</f>
        <v>0</v>
      </c>
      <c r="EV81" t="e">
        <f t="shared" ca="1" si="514"/>
        <v>#N/A</v>
      </c>
      <c r="EW81" t="e">
        <f t="shared" ca="1" si="515"/>
        <v>#N/A</v>
      </c>
      <c r="EX81" t="b">
        <f t="shared" ca="1" si="516"/>
        <v>0</v>
      </c>
      <c r="EY81" t="str">
        <f t="shared" ca="1" si="517"/>
        <v>ÿ</v>
      </c>
      <c r="EZ81">
        <f t="shared" ca="1" si="518"/>
        <v>1048576</v>
      </c>
      <c r="FA81" t="e">
        <f t="shared" ca="1" si="519"/>
        <v>#N/A</v>
      </c>
      <c r="FB81" s="4" t="str">
        <f t="shared" ca="1" si="520"/>
        <v/>
      </c>
      <c r="FD81" s="6" t="str">
        <f>IF('Analyse Plan de Gamme'!$BR81=0,N_D,'Analyse Plan de Gamme'!$BR81)</f>
        <v xml:space="preserve"> ... </v>
      </c>
      <c r="FE81" t="b">
        <f>ISNA(MATCH(FD81,FD$1:FD80,0))</f>
        <v>0</v>
      </c>
      <c r="FF81" t="e">
        <f t="shared" ca="1" si="521"/>
        <v>#N/A</v>
      </c>
      <c r="FG81" t="e">
        <f t="shared" ca="1" si="522"/>
        <v>#N/A</v>
      </c>
      <c r="FH81" t="b">
        <f t="shared" ca="1" si="523"/>
        <v>0</v>
      </c>
      <c r="FI81" t="str">
        <f t="shared" ca="1" si="524"/>
        <v>ÿ</v>
      </c>
      <c r="FJ81">
        <f t="shared" ca="1" si="525"/>
        <v>1048576</v>
      </c>
      <c r="FK81" t="e">
        <f t="shared" ca="1" si="526"/>
        <v>#N/A</v>
      </c>
      <c r="FL81" s="4" t="str">
        <f t="shared" ca="1" si="527"/>
        <v/>
      </c>
      <c r="FN81" s="6" t="str">
        <f>IF('Analyse Plan de Gamme'!$BT81=0,N_D,'Analyse Plan de Gamme'!$BT81)</f>
        <v xml:space="preserve"> ... </v>
      </c>
      <c r="FO81" t="b">
        <f>ISNA(MATCH(FN81,FN$1:FN80,0))</f>
        <v>0</v>
      </c>
      <c r="FP81" t="e">
        <f t="shared" ca="1" si="528"/>
        <v>#N/A</v>
      </c>
      <c r="FQ81" t="e">
        <f t="shared" ca="1" si="529"/>
        <v>#N/A</v>
      </c>
      <c r="FR81" t="b">
        <f t="shared" ca="1" si="530"/>
        <v>0</v>
      </c>
      <c r="FS81" t="str">
        <f t="shared" ca="1" si="531"/>
        <v>ÿ</v>
      </c>
      <c r="FT81">
        <f t="shared" ca="1" si="532"/>
        <v>1048576</v>
      </c>
      <c r="FU81" t="e">
        <f t="shared" ca="1" si="533"/>
        <v>#N/A</v>
      </c>
      <c r="FV81" s="4" t="str">
        <f t="shared" ca="1" si="534"/>
        <v/>
      </c>
      <c r="FX81" s="6" t="str">
        <f>IF('Analyse Plan de Gamme'!$BU81=0,N_D,'Analyse Plan de Gamme'!$BU81)</f>
        <v xml:space="preserve"> ... </v>
      </c>
      <c r="FY81" t="b">
        <f>ISNA(MATCH(FX81,FX$1:FX80,0))</f>
        <v>0</v>
      </c>
      <c r="FZ81" t="e">
        <f t="shared" ca="1" si="535"/>
        <v>#N/A</v>
      </c>
      <c r="GA81" t="e">
        <f t="shared" ca="1" si="536"/>
        <v>#N/A</v>
      </c>
      <c r="GB81" t="b">
        <f t="shared" ca="1" si="537"/>
        <v>0</v>
      </c>
      <c r="GC81" t="str">
        <f t="shared" ca="1" si="538"/>
        <v>ÿ</v>
      </c>
      <c r="GD81">
        <f t="shared" ca="1" si="539"/>
        <v>1048576</v>
      </c>
      <c r="GE81" t="e">
        <f t="shared" ca="1" si="540"/>
        <v>#N/A</v>
      </c>
      <c r="GF81" s="4" t="str">
        <f t="shared" ca="1" si="541"/>
        <v/>
      </c>
      <c r="GH81" s="6" t="str">
        <f>IF('Analyse Plan de Gamme'!$BW81=0,N_D,'Analyse Plan de Gamme'!$BW81)</f>
        <v xml:space="preserve"> ... </v>
      </c>
      <c r="GI81" t="b">
        <f>ISNA(MATCH(GH81,GH$1:GH80,0))</f>
        <v>0</v>
      </c>
      <c r="GJ81" t="e">
        <f t="shared" ca="1" si="542"/>
        <v>#N/A</v>
      </c>
      <c r="GK81" t="e">
        <f t="shared" ca="1" si="543"/>
        <v>#N/A</v>
      </c>
      <c r="GL81" t="b">
        <f t="shared" ca="1" si="544"/>
        <v>0</v>
      </c>
      <c r="GM81" t="str">
        <f t="shared" ca="1" si="545"/>
        <v>ÿ</v>
      </c>
      <c r="GN81">
        <f t="shared" ca="1" si="546"/>
        <v>1048576</v>
      </c>
      <c r="GO81" t="e">
        <f t="shared" ca="1" si="547"/>
        <v>#N/A</v>
      </c>
      <c r="GP81" s="4" t="str">
        <f t="shared" ca="1" si="548"/>
        <v/>
      </c>
      <c r="GR81" s="6" t="str">
        <f>IF('Analyse Plan de Gamme'!$BX81=0,N_D,'Analyse Plan de Gamme'!$BX81)</f>
        <v xml:space="preserve"> ... </v>
      </c>
      <c r="GS81" t="b">
        <f>ISNA(MATCH(GR81,GR$1:GR80,0))</f>
        <v>0</v>
      </c>
      <c r="GT81" t="e">
        <f t="shared" ca="1" si="549"/>
        <v>#N/A</v>
      </c>
      <c r="GU81" t="e">
        <f t="shared" ca="1" si="550"/>
        <v>#N/A</v>
      </c>
      <c r="GV81" t="b">
        <f t="shared" ca="1" si="551"/>
        <v>0</v>
      </c>
      <c r="GW81" t="str">
        <f t="shared" ca="1" si="552"/>
        <v>ÿ</v>
      </c>
      <c r="GX81">
        <f t="shared" ca="1" si="553"/>
        <v>1048576</v>
      </c>
      <c r="GY81" t="e">
        <f t="shared" ca="1" si="554"/>
        <v>#N/A</v>
      </c>
      <c r="GZ81" s="4" t="str">
        <f t="shared" ca="1" si="555"/>
        <v/>
      </c>
      <c r="HG81" s="44">
        <f>'Analyse Plan de Gamme'!$K81</f>
        <v>0</v>
      </c>
      <c r="HH81" s="44">
        <f>'Analyse Plan de Gamme'!$L81</f>
        <v>0</v>
      </c>
      <c r="HI81" s="50">
        <f t="shared" si="822"/>
        <v>3.5499999999999954</v>
      </c>
      <c r="HK81" t="b">
        <f>ABS('Analyse Plan de Gamme'!$C81)&gt;1</f>
        <v>0</v>
      </c>
      <c r="HL81" s="43">
        <f t="shared" ca="1" si="665"/>
        <v>8.0999999999999996E-3</v>
      </c>
      <c r="HM81" t="b">
        <f ca="1">AND(ISNA(MATCH(HL81,HL$1:HL80,0)),HL81&gt;1,$HK81)</f>
        <v>0</v>
      </c>
      <c r="HN81" t="e">
        <f t="shared" ca="1" si="556"/>
        <v>#N/A</v>
      </c>
      <c r="HO81" t="e">
        <f t="shared" ca="1" si="557"/>
        <v>#N/A</v>
      </c>
      <c r="HP81" t="b">
        <f t="shared" ca="1" si="558"/>
        <v>0</v>
      </c>
      <c r="HQ81" t="str">
        <f t="shared" ca="1" si="559"/>
        <v>ÿ</v>
      </c>
      <c r="HR81">
        <f t="shared" ca="1" si="560"/>
        <v>1048576</v>
      </c>
      <c r="HS81" t="e">
        <f t="shared" ca="1" si="561"/>
        <v>#N/A</v>
      </c>
      <c r="HT81" s="4" t="str">
        <f t="shared" ca="1" si="562"/>
        <v/>
      </c>
      <c r="HU81">
        <f ca="1">SUM($HT$10:$HT81)</f>
        <v>3926000.0154999997</v>
      </c>
      <c r="HV81" s="45">
        <f t="shared" ca="1" si="666"/>
        <v>1</v>
      </c>
      <c r="HW81" t="b">
        <f t="shared" ca="1" si="823"/>
        <v>0</v>
      </c>
      <c r="HX81" t="b">
        <f t="shared" ca="1" si="667"/>
        <v>0</v>
      </c>
      <c r="ID81" s="60" t="b">
        <f>IF($HK81,'Analyse Plan de Gamme'!$K81)</f>
        <v>0</v>
      </c>
      <c r="IE81" t="b">
        <f>IF($HK81,'Analyse Plan de Gamme'!$L81)</f>
        <v>0</v>
      </c>
      <c r="IF81" s="52" t="b">
        <f t="shared" si="563"/>
        <v>0</v>
      </c>
      <c r="IG81" t="b">
        <f>ISNA(MATCH(IF81,IF$1:IF80,0))</f>
        <v>0</v>
      </c>
      <c r="IH81" t="e">
        <f t="shared" ca="1" si="564"/>
        <v>#N/A</v>
      </c>
      <c r="II81" t="e">
        <f t="shared" ca="1" si="565"/>
        <v>#N/A</v>
      </c>
      <c r="IJ81" t="b">
        <f t="shared" ca="1" si="566"/>
        <v>0</v>
      </c>
      <c r="IK81" t="str">
        <f t="shared" ca="1" si="567"/>
        <v>ÿ</v>
      </c>
      <c r="IL81">
        <f t="shared" ca="1" si="568"/>
        <v>0</v>
      </c>
      <c r="IM81">
        <f t="shared" ca="1" si="569"/>
        <v>0</v>
      </c>
      <c r="IN81" s="54">
        <f t="shared" ca="1" si="570"/>
        <v>8.0999999999999996E-3</v>
      </c>
      <c r="IO81">
        <f t="shared" ca="1" si="571"/>
        <v>1048576</v>
      </c>
      <c r="IP81" t="e">
        <f t="shared" ca="1" si="572"/>
        <v>#N/A</v>
      </c>
      <c r="IQ81" t="str">
        <f t="shared" ca="1" si="573"/>
        <v/>
      </c>
      <c r="IR81" t="str">
        <f t="shared" ca="1" si="574"/>
        <v/>
      </c>
      <c r="IZ81" s="52" t="b">
        <f t="shared" si="575"/>
        <v>0</v>
      </c>
      <c r="JA81" t="b">
        <f>ISNA(MATCH(IZ81,IZ$1:IZ80,0))</f>
        <v>0</v>
      </c>
      <c r="JB81" t="e">
        <f t="shared" ca="1" si="576"/>
        <v>#N/A</v>
      </c>
      <c r="JC81" t="e">
        <f t="shared" ca="1" si="577"/>
        <v>#N/A</v>
      </c>
      <c r="JD81" t="b">
        <f t="shared" ca="1" si="578"/>
        <v>0</v>
      </c>
      <c r="JE81" t="str">
        <f t="shared" ca="1" si="579"/>
        <v>ÿ</v>
      </c>
      <c r="JF81">
        <f t="shared" ca="1" si="580"/>
        <v>0</v>
      </c>
      <c r="JG81">
        <f t="shared" ca="1" si="581"/>
        <v>0</v>
      </c>
      <c r="JH81" s="54">
        <f t="shared" ca="1" si="582"/>
        <v>8.0999999999999996E-3</v>
      </c>
      <c r="JI81">
        <f t="shared" ca="1" si="583"/>
        <v>1048576</v>
      </c>
      <c r="JJ81" t="e">
        <f t="shared" ca="1" si="584"/>
        <v>#N/A</v>
      </c>
      <c r="JK81" t="str">
        <f t="shared" ca="1" si="585"/>
        <v/>
      </c>
      <c r="JL81" t="str">
        <f t="shared" ca="1" si="586"/>
        <v/>
      </c>
      <c r="JT81" s="52" t="b">
        <f t="shared" si="587"/>
        <v>0</v>
      </c>
      <c r="JU81" t="b">
        <f>ISNA(MATCH(JT81,JT$1:JT80,0))</f>
        <v>0</v>
      </c>
      <c r="JV81" t="e">
        <f t="shared" ca="1" si="588"/>
        <v>#N/A</v>
      </c>
      <c r="JW81" t="e">
        <f t="shared" ca="1" si="589"/>
        <v>#N/A</v>
      </c>
      <c r="JX81" t="b">
        <f t="shared" ca="1" si="590"/>
        <v>0</v>
      </c>
      <c r="JY81" t="str">
        <f t="shared" ca="1" si="591"/>
        <v>ÿ</v>
      </c>
      <c r="JZ81">
        <f t="shared" ca="1" si="592"/>
        <v>0</v>
      </c>
      <c r="KA81">
        <f t="shared" ca="1" si="593"/>
        <v>0</v>
      </c>
      <c r="KB81" s="54">
        <f t="shared" ca="1" si="594"/>
        <v>8.0999999999999996E-3</v>
      </c>
      <c r="KC81">
        <f t="shared" ca="1" si="595"/>
        <v>1048576</v>
      </c>
      <c r="KD81" t="e">
        <f t="shared" ca="1" si="596"/>
        <v>#N/A</v>
      </c>
      <c r="KE81" t="str">
        <f t="shared" ca="1" si="597"/>
        <v/>
      </c>
      <c r="KF81" t="str">
        <f t="shared" ca="1" si="598"/>
        <v/>
      </c>
      <c r="KN81" s="52" t="b">
        <f t="shared" si="599"/>
        <v>0</v>
      </c>
      <c r="KO81" t="b">
        <f>ISNA(MATCH(KN81,KN$1:KN80,0))</f>
        <v>0</v>
      </c>
      <c r="KP81" t="e">
        <f t="shared" ca="1" si="600"/>
        <v>#N/A</v>
      </c>
      <c r="KQ81" t="e">
        <f t="shared" ca="1" si="601"/>
        <v>#N/A</v>
      </c>
      <c r="KR81" t="b">
        <f t="shared" ca="1" si="602"/>
        <v>0</v>
      </c>
      <c r="KS81" t="str">
        <f t="shared" ca="1" si="603"/>
        <v>ÿ</v>
      </c>
      <c r="KT81">
        <f t="shared" ca="1" si="604"/>
        <v>0</v>
      </c>
      <c r="KU81">
        <f t="shared" ca="1" si="605"/>
        <v>0</v>
      </c>
      <c r="KV81" s="54">
        <f t="shared" ca="1" si="606"/>
        <v>8.0999999999999996E-3</v>
      </c>
      <c r="KW81">
        <f t="shared" ca="1" si="607"/>
        <v>1048576</v>
      </c>
      <c r="KX81" t="e">
        <f t="shared" ca="1" si="608"/>
        <v>#N/A</v>
      </c>
      <c r="KY81" t="str">
        <f t="shared" ca="1" si="609"/>
        <v/>
      </c>
      <c r="KZ81" t="str">
        <f t="shared" ca="1" si="610"/>
        <v/>
      </c>
      <c r="LH81" s="52" t="b">
        <f t="shared" si="668"/>
        <v>0</v>
      </c>
      <c r="LI81" t="b">
        <f>ISNA(MATCH(LH81,LH$1:LH80,0))</f>
        <v>0</v>
      </c>
      <c r="LJ81" t="e">
        <f t="shared" ca="1" si="643"/>
        <v>#N/A</v>
      </c>
      <c r="LK81" t="e">
        <f t="shared" ca="1" si="644"/>
        <v>#N/A</v>
      </c>
      <c r="LL81" t="b">
        <f t="shared" ca="1" si="669"/>
        <v>0</v>
      </c>
      <c r="LM81" t="str">
        <f t="shared" ca="1" si="645"/>
        <v>ÿ</v>
      </c>
      <c r="LN81">
        <f t="shared" ca="1" si="670"/>
        <v>0</v>
      </c>
      <c r="LO81">
        <f t="shared" ca="1" si="671"/>
        <v>0</v>
      </c>
      <c r="LP81" s="54">
        <f t="shared" ca="1" si="646"/>
        <v>8.0999999999999996E-3</v>
      </c>
      <c r="LQ81">
        <f t="shared" ca="1" si="647"/>
        <v>1048576</v>
      </c>
      <c r="LR81" t="e">
        <f t="shared" ca="1" si="648"/>
        <v>#N/A</v>
      </c>
      <c r="LS81" t="str">
        <f t="shared" ca="1" si="611"/>
        <v/>
      </c>
      <c r="LT81" t="str">
        <f t="shared" ca="1" si="649"/>
        <v/>
      </c>
      <c r="MB81" s="52" t="b">
        <f t="shared" si="650"/>
        <v>0</v>
      </c>
      <c r="MC81" t="b">
        <f>ISNA(MATCH(MB81,MB$1:MB80,0))</f>
        <v>0</v>
      </c>
      <c r="MD81" t="e">
        <f t="shared" ca="1" si="672"/>
        <v>#N/A</v>
      </c>
      <c r="ME81" t="e">
        <f t="shared" ca="1" si="673"/>
        <v>#N/A</v>
      </c>
      <c r="MF81" t="b">
        <f t="shared" ca="1" si="674"/>
        <v>0</v>
      </c>
      <c r="MG81" t="str">
        <f t="shared" ca="1" si="675"/>
        <v>ÿ</v>
      </c>
      <c r="MH81">
        <f t="shared" ca="1" si="676"/>
        <v>0</v>
      </c>
      <c r="MI81">
        <f t="shared" ca="1" si="677"/>
        <v>0</v>
      </c>
      <c r="MJ81" s="54">
        <f t="shared" ca="1" si="678"/>
        <v>8.0999999999999996E-3</v>
      </c>
      <c r="MK81">
        <f t="shared" ca="1" si="679"/>
        <v>1048576</v>
      </c>
      <c r="ML81" t="e">
        <f t="shared" ca="1" si="680"/>
        <v>#N/A</v>
      </c>
      <c r="MM81" t="str">
        <f t="shared" ca="1" si="612"/>
        <v/>
      </c>
      <c r="MN81" t="str">
        <f t="shared" ca="1" si="681"/>
        <v/>
      </c>
      <c r="MV81" s="52" t="b">
        <f t="shared" si="651"/>
        <v>0</v>
      </c>
      <c r="MW81" t="b">
        <f>ISNA(MATCH(MV81,MV$1:MV80,0))</f>
        <v>0</v>
      </c>
      <c r="MX81" t="e">
        <f t="shared" ca="1" si="682"/>
        <v>#N/A</v>
      </c>
      <c r="MY81" t="e">
        <f t="shared" ca="1" si="683"/>
        <v>#N/A</v>
      </c>
      <c r="MZ81" t="b">
        <f t="shared" ca="1" si="684"/>
        <v>0</v>
      </c>
      <c r="NA81" t="str">
        <f t="shared" ca="1" si="685"/>
        <v>ÿ</v>
      </c>
      <c r="NB81">
        <f t="shared" ca="1" si="686"/>
        <v>0</v>
      </c>
      <c r="NC81">
        <f t="shared" ca="1" si="687"/>
        <v>0</v>
      </c>
      <c r="ND81" s="54">
        <f t="shared" ca="1" si="688"/>
        <v>8.0999999999999996E-3</v>
      </c>
      <c r="NE81">
        <f t="shared" ca="1" si="689"/>
        <v>1048576</v>
      </c>
      <c r="NF81" t="e">
        <f t="shared" ca="1" si="690"/>
        <v>#N/A</v>
      </c>
      <c r="NG81" t="str">
        <f t="shared" ca="1" si="613"/>
        <v/>
      </c>
      <c r="NH81" t="str">
        <f t="shared" ca="1" si="691"/>
        <v/>
      </c>
      <c r="NP81" s="52" t="b">
        <f t="shared" si="652"/>
        <v>0</v>
      </c>
      <c r="NQ81" t="b">
        <f>ISNA(MATCH(NP81,NP$1:NP80,0))</f>
        <v>0</v>
      </c>
      <c r="NR81" t="e">
        <f t="shared" ca="1" si="692"/>
        <v>#N/A</v>
      </c>
      <c r="NS81" t="e">
        <f t="shared" ca="1" si="693"/>
        <v>#N/A</v>
      </c>
      <c r="NT81" t="b">
        <f t="shared" ca="1" si="694"/>
        <v>0</v>
      </c>
      <c r="NU81" t="str">
        <f t="shared" ca="1" si="695"/>
        <v>ÿ</v>
      </c>
      <c r="NV81">
        <f t="shared" ca="1" si="696"/>
        <v>0</v>
      </c>
      <c r="NW81">
        <f t="shared" ca="1" si="697"/>
        <v>0</v>
      </c>
      <c r="NX81" s="54">
        <f t="shared" ca="1" si="698"/>
        <v>8.0999999999999996E-3</v>
      </c>
      <c r="NY81">
        <f t="shared" ca="1" si="699"/>
        <v>1048576</v>
      </c>
      <c r="NZ81" t="e">
        <f t="shared" ca="1" si="700"/>
        <v>#N/A</v>
      </c>
      <c r="OA81" t="str">
        <f t="shared" ca="1" si="614"/>
        <v/>
      </c>
      <c r="OB81" t="str">
        <f t="shared" ca="1" si="701"/>
        <v/>
      </c>
      <c r="OJ81" s="52" t="b">
        <f t="shared" si="653"/>
        <v>0</v>
      </c>
      <c r="OK81" t="b">
        <f>ISNA(MATCH(OJ81,OJ$1:OJ80,0))</f>
        <v>0</v>
      </c>
      <c r="OL81" t="e">
        <f t="shared" ca="1" si="702"/>
        <v>#N/A</v>
      </c>
      <c r="OM81" t="e">
        <f t="shared" ca="1" si="703"/>
        <v>#N/A</v>
      </c>
      <c r="ON81" t="b">
        <f t="shared" ca="1" si="704"/>
        <v>0</v>
      </c>
      <c r="OO81" t="str">
        <f t="shared" ca="1" si="705"/>
        <v>ÿ</v>
      </c>
      <c r="OP81">
        <f t="shared" ca="1" si="706"/>
        <v>0</v>
      </c>
      <c r="OQ81">
        <f t="shared" ca="1" si="707"/>
        <v>0</v>
      </c>
      <c r="OR81" s="54">
        <f t="shared" ca="1" si="708"/>
        <v>8.0999999999999996E-3</v>
      </c>
      <c r="OS81">
        <f t="shared" ca="1" si="709"/>
        <v>1048576</v>
      </c>
      <c r="OT81" t="e">
        <f t="shared" ca="1" si="710"/>
        <v>#N/A</v>
      </c>
      <c r="OU81" t="str">
        <f t="shared" ca="1" si="615"/>
        <v/>
      </c>
      <c r="OV81" t="str">
        <f t="shared" ca="1" si="711"/>
        <v/>
      </c>
      <c r="PD81" s="52" t="b">
        <f t="shared" si="654"/>
        <v>0</v>
      </c>
      <c r="PE81" t="b">
        <f>ISNA(MATCH(PD81,PD$1:PD80,0))</f>
        <v>0</v>
      </c>
      <c r="PF81" t="e">
        <f t="shared" ca="1" si="712"/>
        <v>#N/A</v>
      </c>
      <c r="PG81" t="e">
        <f t="shared" ca="1" si="713"/>
        <v>#N/A</v>
      </c>
      <c r="PH81" t="b">
        <f t="shared" ca="1" si="714"/>
        <v>0</v>
      </c>
      <c r="PI81" t="str">
        <f t="shared" ca="1" si="715"/>
        <v>ÿ</v>
      </c>
      <c r="PJ81">
        <f t="shared" ca="1" si="716"/>
        <v>0</v>
      </c>
      <c r="PK81">
        <f t="shared" ca="1" si="717"/>
        <v>0</v>
      </c>
      <c r="PL81" s="54">
        <f t="shared" ca="1" si="718"/>
        <v>8.0999999999999996E-3</v>
      </c>
      <c r="PM81">
        <f t="shared" ca="1" si="719"/>
        <v>1048576</v>
      </c>
      <c r="PN81" t="e">
        <f t="shared" ca="1" si="720"/>
        <v>#N/A</v>
      </c>
      <c r="PO81" t="str">
        <f t="shared" ca="1" si="616"/>
        <v/>
      </c>
      <c r="PP81" t="str">
        <f t="shared" ca="1" si="721"/>
        <v/>
      </c>
      <c r="PX81" s="52" t="b">
        <f t="shared" si="655"/>
        <v>0</v>
      </c>
      <c r="PY81" t="b">
        <f>ISNA(MATCH(PX81,PX$1:PX80,0))</f>
        <v>0</v>
      </c>
      <c r="PZ81" t="e">
        <f t="shared" ca="1" si="722"/>
        <v>#N/A</v>
      </c>
      <c r="QA81" t="e">
        <f t="shared" ca="1" si="723"/>
        <v>#N/A</v>
      </c>
      <c r="QB81" t="b">
        <f t="shared" ca="1" si="724"/>
        <v>0</v>
      </c>
      <c r="QC81" t="str">
        <f t="shared" ca="1" si="725"/>
        <v>ÿ</v>
      </c>
      <c r="QD81">
        <f t="shared" ca="1" si="726"/>
        <v>0</v>
      </c>
      <c r="QE81">
        <f t="shared" ca="1" si="727"/>
        <v>0</v>
      </c>
      <c r="QF81" s="54">
        <f t="shared" ca="1" si="728"/>
        <v>8.0999999999999996E-3</v>
      </c>
      <c r="QG81">
        <f t="shared" ca="1" si="729"/>
        <v>1048576</v>
      </c>
      <c r="QH81" t="e">
        <f t="shared" ca="1" si="730"/>
        <v>#N/A</v>
      </c>
      <c r="QI81" t="str">
        <f t="shared" ca="1" si="617"/>
        <v/>
      </c>
      <c r="QJ81" t="str">
        <f t="shared" ca="1" si="731"/>
        <v/>
      </c>
      <c r="QR81" s="52" t="b">
        <f t="shared" si="656"/>
        <v>0</v>
      </c>
      <c r="QS81" t="b">
        <f>ISNA(MATCH(QR81,QR$1:QR80,0))</f>
        <v>0</v>
      </c>
      <c r="QT81" t="e">
        <f t="shared" ca="1" si="732"/>
        <v>#N/A</v>
      </c>
      <c r="QU81" t="e">
        <f t="shared" ca="1" si="733"/>
        <v>#N/A</v>
      </c>
      <c r="QV81" t="b">
        <f t="shared" ca="1" si="734"/>
        <v>0</v>
      </c>
      <c r="QW81" t="str">
        <f t="shared" ca="1" si="735"/>
        <v>ÿ</v>
      </c>
      <c r="QX81">
        <f t="shared" ca="1" si="736"/>
        <v>0</v>
      </c>
      <c r="QY81">
        <f t="shared" ca="1" si="737"/>
        <v>0</v>
      </c>
      <c r="QZ81" s="54">
        <f t="shared" ca="1" si="738"/>
        <v>8.0999999999999996E-3</v>
      </c>
      <c r="RA81">
        <f t="shared" ca="1" si="739"/>
        <v>1048576</v>
      </c>
      <c r="RB81" t="e">
        <f t="shared" ca="1" si="740"/>
        <v>#N/A</v>
      </c>
      <c r="RC81" t="str">
        <f t="shared" ca="1" si="618"/>
        <v/>
      </c>
      <c r="RD81" t="str">
        <f t="shared" ca="1" si="741"/>
        <v/>
      </c>
      <c r="RL81" s="52" t="b">
        <f t="shared" si="657"/>
        <v>0</v>
      </c>
      <c r="RM81" t="b">
        <f>ISNA(MATCH(RL81,RL$1:RL80,0))</f>
        <v>0</v>
      </c>
      <c r="RN81" t="e">
        <f t="shared" ca="1" si="742"/>
        <v>#N/A</v>
      </c>
      <c r="RO81" t="e">
        <f t="shared" ca="1" si="743"/>
        <v>#N/A</v>
      </c>
      <c r="RP81" t="b">
        <f t="shared" ca="1" si="744"/>
        <v>0</v>
      </c>
      <c r="RQ81" t="str">
        <f t="shared" ca="1" si="745"/>
        <v>ÿ</v>
      </c>
      <c r="RR81">
        <f t="shared" ca="1" si="746"/>
        <v>0</v>
      </c>
      <c r="RS81">
        <f t="shared" ca="1" si="747"/>
        <v>0</v>
      </c>
      <c r="RT81" s="54">
        <f t="shared" ca="1" si="748"/>
        <v>8.0999999999999996E-3</v>
      </c>
      <c r="RU81">
        <f t="shared" ca="1" si="749"/>
        <v>1048576</v>
      </c>
      <c r="RV81" t="e">
        <f t="shared" ca="1" si="750"/>
        <v>#N/A</v>
      </c>
      <c r="RW81" t="str">
        <f t="shared" ca="1" si="619"/>
        <v/>
      </c>
      <c r="RX81" t="str">
        <f t="shared" ca="1" si="751"/>
        <v/>
      </c>
      <c r="SF81" s="52" t="b">
        <f t="shared" si="658"/>
        <v>0</v>
      </c>
      <c r="SG81" t="b">
        <f>ISNA(MATCH(SF81,SF$1:SF80,0))</f>
        <v>0</v>
      </c>
      <c r="SH81" t="e">
        <f t="shared" ca="1" si="752"/>
        <v>#N/A</v>
      </c>
      <c r="SI81" t="e">
        <f t="shared" ca="1" si="753"/>
        <v>#N/A</v>
      </c>
      <c r="SJ81" t="b">
        <f t="shared" ca="1" si="754"/>
        <v>0</v>
      </c>
      <c r="SK81" t="str">
        <f t="shared" ca="1" si="755"/>
        <v>ÿ</v>
      </c>
      <c r="SL81">
        <f t="shared" ca="1" si="756"/>
        <v>0</v>
      </c>
      <c r="SM81">
        <f t="shared" ca="1" si="757"/>
        <v>0</v>
      </c>
      <c r="SN81" s="54">
        <f t="shared" ca="1" si="758"/>
        <v>8.0999999999999996E-3</v>
      </c>
      <c r="SO81">
        <f t="shared" ca="1" si="759"/>
        <v>1048576</v>
      </c>
      <c r="SP81" t="e">
        <f t="shared" ca="1" si="760"/>
        <v>#N/A</v>
      </c>
      <c r="SQ81" t="str">
        <f t="shared" ca="1" si="620"/>
        <v/>
      </c>
      <c r="SR81" t="str">
        <f t="shared" ca="1" si="761"/>
        <v/>
      </c>
      <c r="SZ81" s="52" t="b">
        <f t="shared" si="659"/>
        <v>0</v>
      </c>
      <c r="TA81" t="b">
        <f>ISNA(MATCH(SZ81,SZ$1:SZ80,0))</f>
        <v>0</v>
      </c>
      <c r="TB81" t="e">
        <f t="shared" ca="1" si="762"/>
        <v>#N/A</v>
      </c>
      <c r="TC81" t="e">
        <f t="shared" ca="1" si="763"/>
        <v>#N/A</v>
      </c>
      <c r="TD81" t="b">
        <f t="shared" ca="1" si="764"/>
        <v>0</v>
      </c>
      <c r="TE81" t="str">
        <f t="shared" ca="1" si="765"/>
        <v>ÿ</v>
      </c>
      <c r="TF81">
        <f t="shared" ca="1" si="766"/>
        <v>0</v>
      </c>
      <c r="TG81">
        <f t="shared" ca="1" si="767"/>
        <v>0</v>
      </c>
      <c r="TH81" s="54">
        <f t="shared" ca="1" si="768"/>
        <v>8.0999999999999996E-3</v>
      </c>
      <c r="TI81">
        <f t="shared" ca="1" si="769"/>
        <v>1048576</v>
      </c>
      <c r="TJ81" t="e">
        <f t="shared" ca="1" si="770"/>
        <v>#N/A</v>
      </c>
      <c r="TK81" t="str">
        <f t="shared" ca="1" si="621"/>
        <v/>
      </c>
      <c r="TL81" t="str">
        <f t="shared" ca="1" si="771"/>
        <v/>
      </c>
      <c r="TT81" s="52" t="b">
        <f t="shared" si="660"/>
        <v>0</v>
      </c>
      <c r="TU81" t="b">
        <f>ISNA(MATCH(TT81,TT$1:TT80,0))</f>
        <v>0</v>
      </c>
      <c r="TV81" t="e">
        <f t="shared" ca="1" si="772"/>
        <v>#N/A</v>
      </c>
      <c r="TW81" t="e">
        <f t="shared" ca="1" si="773"/>
        <v>#N/A</v>
      </c>
      <c r="TX81" t="b">
        <f t="shared" ca="1" si="774"/>
        <v>0</v>
      </c>
      <c r="TY81" t="str">
        <f t="shared" ca="1" si="775"/>
        <v>ÿ</v>
      </c>
      <c r="TZ81">
        <f t="shared" ca="1" si="776"/>
        <v>0</v>
      </c>
      <c r="UA81">
        <f t="shared" ca="1" si="777"/>
        <v>0</v>
      </c>
      <c r="UB81" s="54">
        <f t="shared" ca="1" si="778"/>
        <v>8.0999999999999996E-3</v>
      </c>
      <c r="UC81">
        <f t="shared" ca="1" si="779"/>
        <v>1048576</v>
      </c>
      <c r="UD81" t="e">
        <f t="shared" ca="1" si="780"/>
        <v>#N/A</v>
      </c>
      <c r="UE81" t="str">
        <f t="shared" ca="1" si="622"/>
        <v/>
      </c>
      <c r="UF81" t="str">
        <f t="shared" ca="1" si="781"/>
        <v/>
      </c>
      <c r="UN81" s="52" t="b">
        <f t="shared" si="661"/>
        <v>0</v>
      </c>
      <c r="UO81" t="b">
        <f>ISNA(MATCH(UN81,UN$1:UN80,0))</f>
        <v>0</v>
      </c>
      <c r="UP81" t="e">
        <f t="shared" ca="1" si="782"/>
        <v>#N/A</v>
      </c>
      <c r="UQ81" t="e">
        <f t="shared" ca="1" si="783"/>
        <v>#N/A</v>
      </c>
      <c r="UR81" t="b">
        <f t="shared" ca="1" si="784"/>
        <v>0</v>
      </c>
      <c r="US81" t="str">
        <f t="shared" ca="1" si="785"/>
        <v>ÿ</v>
      </c>
      <c r="UT81">
        <f t="shared" ca="1" si="786"/>
        <v>0</v>
      </c>
      <c r="UU81">
        <f t="shared" ca="1" si="787"/>
        <v>0</v>
      </c>
      <c r="UV81" s="54">
        <f t="shared" ca="1" si="788"/>
        <v>8.0999999999999996E-3</v>
      </c>
      <c r="UW81">
        <f t="shared" ca="1" si="789"/>
        <v>1048576</v>
      </c>
      <c r="UX81" t="e">
        <f t="shared" ca="1" si="790"/>
        <v>#N/A</v>
      </c>
      <c r="UY81" t="str">
        <f t="shared" ca="1" si="623"/>
        <v/>
      </c>
      <c r="UZ81" t="str">
        <f t="shared" ca="1" si="791"/>
        <v/>
      </c>
      <c r="VH81" s="52" t="b">
        <f t="shared" si="662"/>
        <v>0</v>
      </c>
      <c r="VI81" t="b">
        <f>ISNA(MATCH(VH81,VH$1:VH80,0))</f>
        <v>0</v>
      </c>
      <c r="VJ81" t="e">
        <f t="shared" ca="1" si="792"/>
        <v>#N/A</v>
      </c>
      <c r="VK81" t="e">
        <f t="shared" ca="1" si="793"/>
        <v>#N/A</v>
      </c>
      <c r="VL81" t="b">
        <f t="shared" ca="1" si="794"/>
        <v>0</v>
      </c>
      <c r="VM81" t="str">
        <f t="shared" ca="1" si="795"/>
        <v>ÿ</v>
      </c>
      <c r="VN81">
        <f t="shared" ca="1" si="796"/>
        <v>0</v>
      </c>
      <c r="VO81">
        <f t="shared" ca="1" si="797"/>
        <v>0</v>
      </c>
      <c r="VP81" s="54">
        <f t="shared" ca="1" si="798"/>
        <v>8.0999999999999996E-3</v>
      </c>
      <c r="VQ81">
        <f t="shared" ca="1" si="799"/>
        <v>1048576</v>
      </c>
      <c r="VR81" t="e">
        <f t="shared" ca="1" si="800"/>
        <v>#N/A</v>
      </c>
      <c r="VS81" t="str">
        <f t="shared" ca="1" si="624"/>
        <v/>
      </c>
      <c r="VT81" t="str">
        <f t="shared" ca="1" si="801"/>
        <v/>
      </c>
      <c r="WB81" s="52" t="b">
        <f t="shared" si="663"/>
        <v>0</v>
      </c>
      <c r="WC81" t="b">
        <f>ISNA(MATCH(WB81,WB$1:WB80,0))</f>
        <v>0</v>
      </c>
      <c r="WD81" t="e">
        <f t="shared" ca="1" si="802"/>
        <v>#N/A</v>
      </c>
      <c r="WE81" t="e">
        <f t="shared" ca="1" si="803"/>
        <v>#N/A</v>
      </c>
      <c r="WF81" t="b">
        <f t="shared" ca="1" si="804"/>
        <v>0</v>
      </c>
      <c r="WG81" t="str">
        <f t="shared" ca="1" si="805"/>
        <v>ÿ</v>
      </c>
      <c r="WH81">
        <f t="shared" ca="1" si="806"/>
        <v>0</v>
      </c>
      <c r="WI81">
        <f t="shared" ca="1" si="807"/>
        <v>0</v>
      </c>
      <c r="WJ81" s="54">
        <f t="shared" ca="1" si="808"/>
        <v>8.0999999999999996E-3</v>
      </c>
      <c r="WK81">
        <f t="shared" ca="1" si="809"/>
        <v>1048576</v>
      </c>
      <c r="WL81" t="e">
        <f t="shared" ca="1" si="810"/>
        <v>#N/A</v>
      </c>
      <c r="WM81" t="str">
        <f t="shared" ca="1" si="625"/>
        <v/>
      </c>
      <c r="WN81" t="str">
        <f t="shared" ca="1" si="811"/>
        <v/>
      </c>
      <c r="WV81" s="52" t="b">
        <f t="shared" si="664"/>
        <v>0</v>
      </c>
      <c r="WW81" t="b">
        <f>ISNA(MATCH(WV81,WV$1:WV80,0))</f>
        <v>0</v>
      </c>
      <c r="WX81" t="e">
        <f t="shared" ca="1" si="812"/>
        <v>#N/A</v>
      </c>
      <c r="WY81" t="e">
        <f t="shared" ca="1" si="813"/>
        <v>#N/A</v>
      </c>
      <c r="WZ81" t="b">
        <f t="shared" ca="1" si="814"/>
        <v>0</v>
      </c>
      <c r="XA81" t="str">
        <f t="shared" ca="1" si="815"/>
        <v>ÿ</v>
      </c>
      <c r="XB81">
        <f t="shared" ca="1" si="816"/>
        <v>0</v>
      </c>
      <c r="XC81">
        <f t="shared" ca="1" si="817"/>
        <v>0</v>
      </c>
      <c r="XD81" s="54">
        <f t="shared" ca="1" si="818"/>
        <v>8.0999999999999996E-3</v>
      </c>
      <c r="XE81">
        <f t="shared" ca="1" si="819"/>
        <v>1048576</v>
      </c>
      <c r="XF81" t="e">
        <f t="shared" ca="1" si="820"/>
        <v>#N/A</v>
      </c>
      <c r="XG81" t="str">
        <f t="shared" ca="1" si="626"/>
        <v/>
      </c>
      <c r="XH81" t="str">
        <f t="shared" ca="1" si="821"/>
        <v/>
      </c>
    </row>
    <row r="82" spans="1:632" x14ac:dyDescent="0.3">
      <c r="A82">
        <f t="shared" ca="1" si="642"/>
        <v>72</v>
      </c>
      <c r="J82" s="6" t="str">
        <f>IF('Analyse Plan de Gamme'!$N82=0,N_D,'Analyse Plan de Gamme'!$N82)</f>
        <v xml:space="preserve"> ... </v>
      </c>
      <c r="K82" t="b">
        <f>ISNA(MATCH(J82,J$1:J81,0))</f>
        <v>0</v>
      </c>
      <c r="L82" t="e">
        <f t="shared" ca="1" si="416"/>
        <v>#N/A</v>
      </c>
      <c r="M82" t="e">
        <f t="shared" ca="1" si="417"/>
        <v>#N/A</v>
      </c>
      <c r="N82" t="b">
        <f t="shared" ca="1" si="418"/>
        <v>0</v>
      </c>
      <c r="O82" t="str">
        <f t="shared" ca="1" si="419"/>
        <v>ÿ</v>
      </c>
      <c r="P82">
        <f t="shared" ca="1" si="420"/>
        <v>1048576</v>
      </c>
      <c r="Q82" t="e">
        <f t="shared" ca="1" si="421"/>
        <v>#N/A</v>
      </c>
      <c r="R82" s="4" t="str">
        <f t="shared" ca="1" si="422"/>
        <v/>
      </c>
      <c r="T82" s="6" t="str">
        <f>IF('Analyse Plan de Gamme'!$P82=0,N_D,'Analyse Plan de Gamme'!$P82)</f>
        <v xml:space="preserve"> ... </v>
      </c>
      <c r="U82" t="b">
        <f>ISNA(MATCH(T82,T$1:T81,0))</f>
        <v>0</v>
      </c>
      <c r="V82" t="e">
        <f t="shared" ca="1" si="423"/>
        <v>#N/A</v>
      </c>
      <c r="W82" t="e">
        <f t="shared" ca="1" si="424"/>
        <v>#N/A</v>
      </c>
      <c r="X82" t="b">
        <f t="shared" ca="1" si="425"/>
        <v>0</v>
      </c>
      <c r="Y82" t="str">
        <f t="shared" ca="1" si="426"/>
        <v>ÿ</v>
      </c>
      <c r="Z82">
        <f t="shared" ca="1" si="427"/>
        <v>1048576</v>
      </c>
      <c r="AA82" t="e">
        <f t="shared" ca="1" si="428"/>
        <v>#N/A</v>
      </c>
      <c r="AB82" s="4" t="str">
        <f t="shared" ca="1" si="429"/>
        <v/>
      </c>
      <c r="AD82" s="6" t="str">
        <f>IF('Analyse Plan de Gamme'!$W82=0,N_D,'Analyse Plan de Gamme'!$W82)</f>
        <v xml:space="preserve"> ... </v>
      </c>
      <c r="AE82" t="b">
        <f>ISNA(MATCH(AD82,AD$1:AD81,0))</f>
        <v>0</v>
      </c>
      <c r="AF82" t="e">
        <f t="shared" ca="1" si="430"/>
        <v>#N/A</v>
      </c>
      <c r="AG82" t="e">
        <f t="shared" ca="1" si="431"/>
        <v>#N/A</v>
      </c>
      <c r="AH82" t="b">
        <f t="shared" ca="1" si="432"/>
        <v>0</v>
      </c>
      <c r="AI82" t="str">
        <f t="shared" ca="1" si="433"/>
        <v>ÿ</v>
      </c>
      <c r="AJ82">
        <f t="shared" ca="1" si="434"/>
        <v>1048576</v>
      </c>
      <c r="AK82" t="e">
        <f t="shared" ca="1" si="435"/>
        <v>#N/A</v>
      </c>
      <c r="AL82" s="4" t="str">
        <f t="shared" ca="1" si="436"/>
        <v/>
      </c>
      <c r="AN82" s="6" t="str">
        <f>IF('Analyse Plan de Gamme'!$AH82=0,N_D,'Analyse Plan de Gamme'!$AH82)</f>
        <v xml:space="preserve"> ... </v>
      </c>
      <c r="AO82" t="b">
        <f>ISNA(MATCH(AN82,AN$1:AN81,0))</f>
        <v>0</v>
      </c>
      <c r="AP82" t="e">
        <f t="shared" ca="1" si="437"/>
        <v>#N/A</v>
      </c>
      <c r="AQ82" t="e">
        <f t="shared" ca="1" si="438"/>
        <v>#N/A</v>
      </c>
      <c r="AR82" t="b">
        <f t="shared" ca="1" si="439"/>
        <v>0</v>
      </c>
      <c r="AS82" t="str">
        <f t="shared" ca="1" si="440"/>
        <v>ÿ</v>
      </c>
      <c r="AT82">
        <f t="shared" ca="1" si="441"/>
        <v>1048576</v>
      </c>
      <c r="AU82" t="e">
        <f t="shared" ca="1" si="442"/>
        <v>#N/A</v>
      </c>
      <c r="AV82" s="4" t="str">
        <f t="shared" ca="1" si="443"/>
        <v/>
      </c>
      <c r="AX82" s="6" t="str">
        <f>IF('Analyse Plan de Gamme'!$AT82=0,N_D,'Analyse Plan de Gamme'!$AT82)</f>
        <v xml:space="preserve"> ... </v>
      </c>
      <c r="AY82" t="b">
        <f>ISNA(MATCH(AX82,AX$1:AX81,0))</f>
        <v>0</v>
      </c>
      <c r="AZ82" t="e">
        <f t="shared" ca="1" si="444"/>
        <v>#N/A</v>
      </c>
      <c r="BA82" t="e">
        <f t="shared" ca="1" si="445"/>
        <v>#N/A</v>
      </c>
      <c r="BB82" t="b">
        <f t="shared" ca="1" si="446"/>
        <v>0</v>
      </c>
      <c r="BC82" t="str">
        <f t="shared" ca="1" si="447"/>
        <v>ÿ</v>
      </c>
      <c r="BD82">
        <f t="shared" ca="1" si="448"/>
        <v>1048576</v>
      </c>
      <c r="BE82" t="e">
        <f t="shared" ca="1" si="449"/>
        <v>#N/A</v>
      </c>
      <c r="BF82" s="4" t="str">
        <f t="shared" ca="1" si="450"/>
        <v/>
      </c>
      <c r="BH82" s="6" t="str">
        <f>IF('Analyse Plan de Gamme'!$BF82=0,N_D,'Analyse Plan de Gamme'!$BF82)</f>
        <v xml:space="preserve"> ... </v>
      </c>
      <c r="BI82" t="b">
        <f>ISNA(MATCH(BH82,BH$1:BH81,0))</f>
        <v>0</v>
      </c>
      <c r="BJ82" t="e">
        <f t="shared" ca="1" si="451"/>
        <v>#N/A</v>
      </c>
      <c r="BK82" t="e">
        <f t="shared" ca="1" si="452"/>
        <v>#N/A</v>
      </c>
      <c r="BL82" t="b">
        <f t="shared" ca="1" si="453"/>
        <v>0</v>
      </c>
      <c r="BM82" t="str">
        <f t="shared" ca="1" si="454"/>
        <v>ÿ</v>
      </c>
      <c r="BN82">
        <f t="shared" ca="1" si="455"/>
        <v>1048576</v>
      </c>
      <c r="BO82" t="e">
        <f t="shared" ca="1" si="456"/>
        <v>#N/A</v>
      </c>
      <c r="BP82" s="4" t="str">
        <f t="shared" ca="1" si="457"/>
        <v/>
      </c>
      <c r="BR82" s="6" t="str">
        <f>IF('Analyse Plan de Gamme'!$BG82=0,N_D,'Analyse Plan de Gamme'!$BG82)</f>
        <v xml:space="preserve"> ... </v>
      </c>
      <c r="BS82" t="b">
        <f>ISNA(MATCH(BR82,BR$1:BR81,0))</f>
        <v>0</v>
      </c>
      <c r="BT82" t="e">
        <f t="shared" ca="1" si="458"/>
        <v>#N/A</v>
      </c>
      <c r="BU82" t="e">
        <f t="shared" ca="1" si="459"/>
        <v>#N/A</v>
      </c>
      <c r="BV82" t="b">
        <f t="shared" ca="1" si="460"/>
        <v>0</v>
      </c>
      <c r="BW82" t="str">
        <f t="shared" ca="1" si="461"/>
        <v>ÿ</v>
      </c>
      <c r="BX82">
        <f t="shared" ca="1" si="462"/>
        <v>1048576</v>
      </c>
      <c r="BY82" t="e">
        <f t="shared" ca="1" si="463"/>
        <v>#N/A</v>
      </c>
      <c r="BZ82" s="4" t="str">
        <f t="shared" ca="1" si="464"/>
        <v/>
      </c>
      <c r="CB82" s="6" t="str">
        <f>IF('Analyse Plan de Gamme'!$BH82=0,N_D,'Analyse Plan de Gamme'!$BH82)</f>
        <v xml:space="preserve"> ... </v>
      </c>
      <c r="CC82" t="b">
        <f>ISNA(MATCH(CB82,CB$1:CB81,0))</f>
        <v>0</v>
      </c>
      <c r="CD82" t="e">
        <f t="shared" ca="1" si="465"/>
        <v>#N/A</v>
      </c>
      <c r="CE82" t="e">
        <f t="shared" ca="1" si="466"/>
        <v>#N/A</v>
      </c>
      <c r="CF82" t="b">
        <f t="shared" ca="1" si="467"/>
        <v>0</v>
      </c>
      <c r="CG82" t="str">
        <f t="shared" ca="1" si="468"/>
        <v>ÿ</v>
      </c>
      <c r="CH82">
        <f t="shared" ca="1" si="469"/>
        <v>1048576</v>
      </c>
      <c r="CI82" t="e">
        <f t="shared" ca="1" si="470"/>
        <v>#N/A</v>
      </c>
      <c r="CJ82" s="4" t="str">
        <f t="shared" ca="1" si="471"/>
        <v/>
      </c>
      <c r="CL82" s="6" t="str">
        <f>IF('Analyse Plan de Gamme'!$BJ82=0,N_D,'Analyse Plan de Gamme'!$BJ82)</f>
        <v xml:space="preserve"> ... </v>
      </c>
      <c r="CM82" t="b">
        <f>ISNA(MATCH(CL82,CL$1:CL81,0))</f>
        <v>0</v>
      </c>
      <c r="CN82" t="e">
        <f t="shared" ca="1" si="472"/>
        <v>#N/A</v>
      </c>
      <c r="CO82" t="e">
        <f t="shared" ca="1" si="473"/>
        <v>#N/A</v>
      </c>
      <c r="CP82" t="b">
        <f t="shared" ca="1" si="474"/>
        <v>0</v>
      </c>
      <c r="CQ82" t="str">
        <f t="shared" ca="1" si="475"/>
        <v>ÿ</v>
      </c>
      <c r="CR82">
        <f t="shared" ca="1" si="476"/>
        <v>1048576</v>
      </c>
      <c r="CS82" t="e">
        <f t="shared" ca="1" si="477"/>
        <v>#N/A</v>
      </c>
      <c r="CT82" s="4" t="str">
        <f t="shared" ca="1" si="478"/>
        <v/>
      </c>
      <c r="CV82" s="6" t="str">
        <f>IF('Analyse Plan de Gamme'!$BK82=0,N_D,'Analyse Plan de Gamme'!$BK82)</f>
        <v xml:space="preserve"> ... </v>
      </c>
      <c r="CW82" t="b">
        <f>ISNA(MATCH(CV82,CV$1:CV81,0))</f>
        <v>0</v>
      </c>
      <c r="CX82" t="e">
        <f t="shared" ca="1" si="479"/>
        <v>#N/A</v>
      </c>
      <c r="CY82" t="e">
        <f t="shared" ca="1" si="480"/>
        <v>#N/A</v>
      </c>
      <c r="CZ82" t="b">
        <f t="shared" ca="1" si="481"/>
        <v>0</v>
      </c>
      <c r="DA82" t="str">
        <f t="shared" ca="1" si="482"/>
        <v>ÿ</v>
      </c>
      <c r="DB82">
        <f t="shared" ca="1" si="483"/>
        <v>1048576</v>
      </c>
      <c r="DC82" t="e">
        <f t="shared" ca="1" si="484"/>
        <v>#N/A</v>
      </c>
      <c r="DD82" s="4" t="str">
        <f t="shared" ca="1" si="485"/>
        <v/>
      </c>
      <c r="DF82" s="6" t="str">
        <f>IF('Analyse Plan de Gamme'!$BL82=0,N_D,'Analyse Plan de Gamme'!$BL82)</f>
        <v xml:space="preserve"> ... </v>
      </c>
      <c r="DG82" t="b">
        <f>ISNA(MATCH(DF82,DF$1:DF81,0))</f>
        <v>0</v>
      </c>
      <c r="DH82" t="e">
        <f t="shared" ca="1" si="486"/>
        <v>#N/A</v>
      </c>
      <c r="DI82" t="e">
        <f t="shared" ca="1" si="487"/>
        <v>#N/A</v>
      </c>
      <c r="DJ82" t="b">
        <f t="shared" ca="1" si="488"/>
        <v>0</v>
      </c>
      <c r="DK82" t="str">
        <f t="shared" ca="1" si="489"/>
        <v>ÿ</v>
      </c>
      <c r="DL82">
        <f t="shared" ca="1" si="490"/>
        <v>1048576</v>
      </c>
      <c r="DM82" t="e">
        <f t="shared" ca="1" si="491"/>
        <v>#N/A</v>
      </c>
      <c r="DN82" s="4" t="str">
        <f t="shared" ca="1" si="492"/>
        <v/>
      </c>
      <c r="DP82" s="43">
        <f>'Analyse Plan de Gamme'!$BM82</f>
        <v>0</v>
      </c>
      <c r="DQ82" t="b">
        <f>ISNA(MATCH(DP82,DP$1:DP81,0))</f>
        <v>0</v>
      </c>
      <c r="DR82" t="e">
        <f t="shared" ca="1" si="493"/>
        <v>#N/A</v>
      </c>
      <c r="DS82" t="e">
        <f t="shared" ca="1" si="494"/>
        <v>#N/A</v>
      </c>
      <c r="DT82" t="b">
        <f t="shared" ca="1" si="495"/>
        <v>0</v>
      </c>
      <c r="DU82" t="str">
        <f t="shared" ca="1" si="496"/>
        <v>ÿ</v>
      </c>
      <c r="DV82">
        <f t="shared" ca="1" si="497"/>
        <v>1048576</v>
      </c>
      <c r="DW82" t="e">
        <f t="shared" ca="1" si="498"/>
        <v>#N/A</v>
      </c>
      <c r="DX82" s="4" t="str">
        <f t="shared" ca="1" si="499"/>
        <v/>
      </c>
      <c r="DZ82" s="6" t="str">
        <f>IF('Analyse Plan de Gamme'!$BO82=0,N_D,'Analyse Plan de Gamme'!$BO82)</f>
        <v xml:space="preserve"> ... </v>
      </c>
      <c r="EA82" t="b">
        <f>ISNA(MATCH(DZ82,DZ$1:DZ81,0))</f>
        <v>0</v>
      </c>
      <c r="EB82" t="e">
        <f t="shared" ca="1" si="500"/>
        <v>#N/A</v>
      </c>
      <c r="EC82" t="e">
        <f t="shared" ca="1" si="501"/>
        <v>#N/A</v>
      </c>
      <c r="ED82" t="b">
        <f t="shared" ca="1" si="502"/>
        <v>0</v>
      </c>
      <c r="EE82" t="str">
        <f t="shared" ca="1" si="503"/>
        <v>ÿ</v>
      </c>
      <c r="EF82">
        <f t="shared" ca="1" si="504"/>
        <v>1048576</v>
      </c>
      <c r="EG82" t="e">
        <f t="shared" ca="1" si="505"/>
        <v>#N/A</v>
      </c>
      <c r="EH82" s="4" t="str">
        <f t="shared" ca="1" si="506"/>
        <v/>
      </c>
      <c r="EJ82" s="6" t="str">
        <f>IF('Analyse Plan de Gamme'!$BP82=0,N_D,'Analyse Plan de Gamme'!$BP82)</f>
        <v xml:space="preserve"> ... </v>
      </c>
      <c r="EK82" t="b">
        <f>ISNA(MATCH(EJ82,EJ$1:EJ81,0))</f>
        <v>0</v>
      </c>
      <c r="EL82" t="e">
        <f t="shared" ca="1" si="507"/>
        <v>#N/A</v>
      </c>
      <c r="EM82" t="e">
        <f t="shared" ca="1" si="508"/>
        <v>#N/A</v>
      </c>
      <c r="EN82" t="b">
        <f t="shared" ca="1" si="509"/>
        <v>0</v>
      </c>
      <c r="EO82" t="str">
        <f t="shared" ca="1" si="510"/>
        <v>ÿ</v>
      </c>
      <c r="EP82">
        <f t="shared" ca="1" si="511"/>
        <v>1048576</v>
      </c>
      <c r="EQ82" t="e">
        <f t="shared" ca="1" si="512"/>
        <v>#N/A</v>
      </c>
      <c r="ER82" s="4" t="str">
        <f t="shared" ca="1" si="513"/>
        <v/>
      </c>
      <c r="ET82" s="6" t="str">
        <f>IF('Analyse Plan de Gamme'!$BQ82=0,N_D,'Analyse Plan de Gamme'!$BQ82)</f>
        <v xml:space="preserve"> ... </v>
      </c>
      <c r="EU82" t="b">
        <f>ISNA(MATCH(ET82,ET$1:ET81,0))</f>
        <v>0</v>
      </c>
      <c r="EV82" t="e">
        <f t="shared" ca="1" si="514"/>
        <v>#N/A</v>
      </c>
      <c r="EW82" t="e">
        <f t="shared" ca="1" si="515"/>
        <v>#N/A</v>
      </c>
      <c r="EX82" t="b">
        <f t="shared" ca="1" si="516"/>
        <v>0</v>
      </c>
      <c r="EY82" t="str">
        <f t="shared" ca="1" si="517"/>
        <v>ÿ</v>
      </c>
      <c r="EZ82">
        <f t="shared" ca="1" si="518"/>
        <v>1048576</v>
      </c>
      <c r="FA82" t="e">
        <f t="shared" ca="1" si="519"/>
        <v>#N/A</v>
      </c>
      <c r="FB82" s="4" t="str">
        <f t="shared" ca="1" si="520"/>
        <v/>
      </c>
      <c r="FD82" s="6" t="str">
        <f>IF('Analyse Plan de Gamme'!$BR82=0,N_D,'Analyse Plan de Gamme'!$BR82)</f>
        <v xml:space="preserve"> ... </v>
      </c>
      <c r="FE82" t="b">
        <f>ISNA(MATCH(FD82,FD$1:FD81,0))</f>
        <v>0</v>
      </c>
      <c r="FF82" t="e">
        <f t="shared" ca="1" si="521"/>
        <v>#N/A</v>
      </c>
      <c r="FG82" t="e">
        <f t="shared" ca="1" si="522"/>
        <v>#N/A</v>
      </c>
      <c r="FH82" t="b">
        <f t="shared" ca="1" si="523"/>
        <v>0</v>
      </c>
      <c r="FI82" t="str">
        <f t="shared" ca="1" si="524"/>
        <v>ÿ</v>
      </c>
      <c r="FJ82">
        <f t="shared" ca="1" si="525"/>
        <v>1048576</v>
      </c>
      <c r="FK82" t="e">
        <f t="shared" ca="1" si="526"/>
        <v>#N/A</v>
      </c>
      <c r="FL82" s="4" t="str">
        <f t="shared" ca="1" si="527"/>
        <v/>
      </c>
      <c r="FN82" s="6" t="str">
        <f>IF('Analyse Plan de Gamme'!$BT82=0,N_D,'Analyse Plan de Gamme'!$BT82)</f>
        <v xml:space="preserve"> ... </v>
      </c>
      <c r="FO82" t="b">
        <f>ISNA(MATCH(FN82,FN$1:FN81,0))</f>
        <v>0</v>
      </c>
      <c r="FP82" t="e">
        <f t="shared" ca="1" si="528"/>
        <v>#N/A</v>
      </c>
      <c r="FQ82" t="e">
        <f t="shared" ca="1" si="529"/>
        <v>#N/A</v>
      </c>
      <c r="FR82" t="b">
        <f t="shared" ca="1" si="530"/>
        <v>0</v>
      </c>
      <c r="FS82" t="str">
        <f t="shared" ca="1" si="531"/>
        <v>ÿ</v>
      </c>
      <c r="FT82">
        <f t="shared" ca="1" si="532"/>
        <v>1048576</v>
      </c>
      <c r="FU82" t="e">
        <f t="shared" ca="1" si="533"/>
        <v>#N/A</v>
      </c>
      <c r="FV82" s="4" t="str">
        <f t="shared" ca="1" si="534"/>
        <v/>
      </c>
      <c r="FX82" s="6" t="str">
        <f>IF('Analyse Plan de Gamme'!$BU82=0,N_D,'Analyse Plan de Gamme'!$BU82)</f>
        <v xml:space="preserve"> ... </v>
      </c>
      <c r="FY82" t="b">
        <f>ISNA(MATCH(FX82,FX$1:FX81,0))</f>
        <v>0</v>
      </c>
      <c r="FZ82" t="e">
        <f t="shared" ca="1" si="535"/>
        <v>#N/A</v>
      </c>
      <c r="GA82" t="e">
        <f t="shared" ca="1" si="536"/>
        <v>#N/A</v>
      </c>
      <c r="GB82" t="b">
        <f t="shared" ca="1" si="537"/>
        <v>0</v>
      </c>
      <c r="GC82" t="str">
        <f t="shared" ca="1" si="538"/>
        <v>ÿ</v>
      </c>
      <c r="GD82">
        <f t="shared" ca="1" si="539"/>
        <v>1048576</v>
      </c>
      <c r="GE82" t="e">
        <f t="shared" ca="1" si="540"/>
        <v>#N/A</v>
      </c>
      <c r="GF82" s="4" t="str">
        <f t="shared" ca="1" si="541"/>
        <v/>
      </c>
      <c r="GH82" s="6" t="str">
        <f>IF('Analyse Plan de Gamme'!$BW82=0,N_D,'Analyse Plan de Gamme'!$BW82)</f>
        <v xml:space="preserve"> ... </v>
      </c>
      <c r="GI82" t="b">
        <f>ISNA(MATCH(GH82,GH$1:GH81,0))</f>
        <v>0</v>
      </c>
      <c r="GJ82" t="e">
        <f t="shared" ca="1" si="542"/>
        <v>#N/A</v>
      </c>
      <c r="GK82" t="e">
        <f t="shared" ca="1" si="543"/>
        <v>#N/A</v>
      </c>
      <c r="GL82" t="b">
        <f t="shared" ca="1" si="544"/>
        <v>0</v>
      </c>
      <c r="GM82" t="str">
        <f t="shared" ca="1" si="545"/>
        <v>ÿ</v>
      </c>
      <c r="GN82">
        <f t="shared" ca="1" si="546"/>
        <v>1048576</v>
      </c>
      <c r="GO82" t="e">
        <f t="shared" ca="1" si="547"/>
        <v>#N/A</v>
      </c>
      <c r="GP82" s="4" t="str">
        <f t="shared" ca="1" si="548"/>
        <v/>
      </c>
      <c r="GR82" s="6" t="str">
        <f>IF('Analyse Plan de Gamme'!$BX82=0,N_D,'Analyse Plan de Gamme'!$BX82)</f>
        <v xml:space="preserve"> ... </v>
      </c>
      <c r="GS82" t="b">
        <f>ISNA(MATCH(GR82,GR$1:GR81,0))</f>
        <v>0</v>
      </c>
      <c r="GT82" t="e">
        <f t="shared" ca="1" si="549"/>
        <v>#N/A</v>
      </c>
      <c r="GU82" t="e">
        <f t="shared" ca="1" si="550"/>
        <v>#N/A</v>
      </c>
      <c r="GV82" t="b">
        <f t="shared" ca="1" si="551"/>
        <v>0</v>
      </c>
      <c r="GW82" t="str">
        <f t="shared" ca="1" si="552"/>
        <v>ÿ</v>
      </c>
      <c r="GX82">
        <f t="shared" ca="1" si="553"/>
        <v>1048576</v>
      </c>
      <c r="GY82" t="e">
        <f t="shared" ca="1" si="554"/>
        <v>#N/A</v>
      </c>
      <c r="GZ82" s="4" t="str">
        <f t="shared" ca="1" si="555"/>
        <v/>
      </c>
      <c r="HG82" s="44">
        <f>'Analyse Plan de Gamme'!$K82</f>
        <v>0</v>
      </c>
      <c r="HH82" s="44">
        <f>'Analyse Plan de Gamme'!$L82</f>
        <v>0</v>
      </c>
      <c r="HI82" s="50">
        <f t="shared" si="822"/>
        <v>3.5999999999999952</v>
      </c>
      <c r="HK82" t="b">
        <f>ABS('Analyse Plan de Gamme'!$C82)&gt;1</f>
        <v>0</v>
      </c>
      <c r="HL82" s="43">
        <f t="shared" ca="1" si="665"/>
        <v>8.2000000000000007E-3</v>
      </c>
      <c r="HM82" t="b">
        <f ca="1">AND(ISNA(MATCH(HL82,HL$1:HL81,0)),HL82&gt;1,$HK82)</f>
        <v>0</v>
      </c>
      <c r="HN82" t="e">
        <f t="shared" ca="1" si="556"/>
        <v>#N/A</v>
      </c>
      <c r="HO82" t="e">
        <f t="shared" ca="1" si="557"/>
        <v>#N/A</v>
      </c>
      <c r="HP82" t="b">
        <f t="shared" ca="1" si="558"/>
        <v>0</v>
      </c>
      <c r="HQ82" t="str">
        <f t="shared" ca="1" si="559"/>
        <v>ÿ</v>
      </c>
      <c r="HR82">
        <f t="shared" ca="1" si="560"/>
        <v>1048576</v>
      </c>
      <c r="HS82" t="e">
        <f t="shared" ca="1" si="561"/>
        <v>#N/A</v>
      </c>
      <c r="HT82" s="4" t="str">
        <f t="shared" ca="1" si="562"/>
        <v/>
      </c>
      <c r="HU82">
        <f ca="1">SUM($HT$10:$HT82)</f>
        <v>3926000.0154999997</v>
      </c>
      <c r="HV82" s="45">
        <f t="shared" ca="1" si="666"/>
        <v>1</v>
      </c>
      <c r="HW82" t="b">
        <f t="shared" ca="1" si="823"/>
        <v>0</v>
      </c>
      <c r="HX82" t="b">
        <f t="shared" ca="1" si="667"/>
        <v>0</v>
      </c>
      <c r="ID82" s="60" t="b">
        <f>IF($HK82,'Analyse Plan de Gamme'!$K82)</f>
        <v>0</v>
      </c>
      <c r="IE82" t="b">
        <f>IF($HK82,'Analyse Plan de Gamme'!$L82)</f>
        <v>0</v>
      </c>
      <c r="IF82" s="52" t="b">
        <f t="shared" si="563"/>
        <v>0</v>
      </c>
      <c r="IG82" t="b">
        <f>ISNA(MATCH(IF82,IF$1:IF81,0))</f>
        <v>0</v>
      </c>
      <c r="IH82" t="e">
        <f t="shared" ca="1" si="564"/>
        <v>#N/A</v>
      </c>
      <c r="II82" t="e">
        <f t="shared" ca="1" si="565"/>
        <v>#N/A</v>
      </c>
      <c r="IJ82" t="b">
        <f t="shared" ca="1" si="566"/>
        <v>0</v>
      </c>
      <c r="IK82" t="str">
        <f t="shared" ca="1" si="567"/>
        <v>ÿ</v>
      </c>
      <c r="IL82">
        <f t="shared" ca="1" si="568"/>
        <v>0</v>
      </c>
      <c r="IM82">
        <f t="shared" ca="1" si="569"/>
        <v>0</v>
      </c>
      <c r="IN82" s="54">
        <f t="shared" ca="1" si="570"/>
        <v>8.2000000000000007E-3</v>
      </c>
      <c r="IO82">
        <f t="shared" ca="1" si="571"/>
        <v>1048576</v>
      </c>
      <c r="IP82" t="e">
        <f t="shared" ca="1" si="572"/>
        <v>#N/A</v>
      </c>
      <c r="IQ82" t="str">
        <f t="shared" ca="1" si="573"/>
        <v/>
      </c>
      <c r="IR82" t="str">
        <f t="shared" ca="1" si="574"/>
        <v/>
      </c>
      <c r="IZ82" s="52" t="b">
        <f t="shared" si="575"/>
        <v>0</v>
      </c>
      <c r="JA82" t="b">
        <f>ISNA(MATCH(IZ82,IZ$1:IZ81,0))</f>
        <v>0</v>
      </c>
      <c r="JB82" t="e">
        <f t="shared" ca="1" si="576"/>
        <v>#N/A</v>
      </c>
      <c r="JC82" t="e">
        <f t="shared" ca="1" si="577"/>
        <v>#N/A</v>
      </c>
      <c r="JD82" t="b">
        <f t="shared" ca="1" si="578"/>
        <v>0</v>
      </c>
      <c r="JE82" t="str">
        <f t="shared" ca="1" si="579"/>
        <v>ÿ</v>
      </c>
      <c r="JF82">
        <f t="shared" ca="1" si="580"/>
        <v>0</v>
      </c>
      <c r="JG82">
        <f t="shared" ca="1" si="581"/>
        <v>0</v>
      </c>
      <c r="JH82" s="54">
        <f t="shared" ca="1" si="582"/>
        <v>8.2000000000000007E-3</v>
      </c>
      <c r="JI82">
        <f t="shared" ca="1" si="583"/>
        <v>1048576</v>
      </c>
      <c r="JJ82" t="e">
        <f t="shared" ca="1" si="584"/>
        <v>#N/A</v>
      </c>
      <c r="JK82" t="str">
        <f t="shared" ca="1" si="585"/>
        <v/>
      </c>
      <c r="JL82" t="str">
        <f t="shared" ca="1" si="586"/>
        <v/>
      </c>
      <c r="JT82" s="52" t="b">
        <f t="shared" si="587"/>
        <v>0</v>
      </c>
      <c r="JU82" t="b">
        <f>ISNA(MATCH(JT82,JT$1:JT81,0))</f>
        <v>0</v>
      </c>
      <c r="JV82" t="e">
        <f t="shared" ca="1" si="588"/>
        <v>#N/A</v>
      </c>
      <c r="JW82" t="e">
        <f t="shared" ca="1" si="589"/>
        <v>#N/A</v>
      </c>
      <c r="JX82" t="b">
        <f t="shared" ca="1" si="590"/>
        <v>0</v>
      </c>
      <c r="JY82" t="str">
        <f t="shared" ca="1" si="591"/>
        <v>ÿ</v>
      </c>
      <c r="JZ82">
        <f t="shared" ca="1" si="592"/>
        <v>0</v>
      </c>
      <c r="KA82">
        <f t="shared" ca="1" si="593"/>
        <v>0</v>
      </c>
      <c r="KB82" s="54">
        <f t="shared" ca="1" si="594"/>
        <v>8.2000000000000007E-3</v>
      </c>
      <c r="KC82">
        <f t="shared" ca="1" si="595"/>
        <v>1048576</v>
      </c>
      <c r="KD82" t="e">
        <f t="shared" ca="1" si="596"/>
        <v>#N/A</v>
      </c>
      <c r="KE82" t="str">
        <f t="shared" ca="1" si="597"/>
        <v/>
      </c>
      <c r="KF82" t="str">
        <f t="shared" ca="1" si="598"/>
        <v/>
      </c>
      <c r="KN82" s="52" t="b">
        <f t="shared" si="599"/>
        <v>0</v>
      </c>
      <c r="KO82" t="b">
        <f>ISNA(MATCH(KN82,KN$1:KN81,0))</f>
        <v>0</v>
      </c>
      <c r="KP82" t="e">
        <f t="shared" ca="1" si="600"/>
        <v>#N/A</v>
      </c>
      <c r="KQ82" t="e">
        <f t="shared" ca="1" si="601"/>
        <v>#N/A</v>
      </c>
      <c r="KR82" t="b">
        <f t="shared" ca="1" si="602"/>
        <v>0</v>
      </c>
      <c r="KS82" t="str">
        <f t="shared" ca="1" si="603"/>
        <v>ÿ</v>
      </c>
      <c r="KT82">
        <f t="shared" ca="1" si="604"/>
        <v>0</v>
      </c>
      <c r="KU82">
        <f t="shared" ca="1" si="605"/>
        <v>0</v>
      </c>
      <c r="KV82" s="54">
        <f t="shared" ca="1" si="606"/>
        <v>8.2000000000000007E-3</v>
      </c>
      <c r="KW82">
        <f t="shared" ca="1" si="607"/>
        <v>1048576</v>
      </c>
      <c r="KX82" t="e">
        <f t="shared" ca="1" si="608"/>
        <v>#N/A</v>
      </c>
      <c r="KY82" t="str">
        <f t="shared" ca="1" si="609"/>
        <v/>
      </c>
      <c r="KZ82" t="str">
        <f t="shared" ca="1" si="610"/>
        <v/>
      </c>
      <c r="LH82" s="52" t="b">
        <f t="shared" si="668"/>
        <v>0</v>
      </c>
      <c r="LI82" t="b">
        <f>ISNA(MATCH(LH82,LH$1:LH81,0))</f>
        <v>0</v>
      </c>
      <c r="LJ82" t="e">
        <f t="shared" ca="1" si="643"/>
        <v>#N/A</v>
      </c>
      <c r="LK82" t="e">
        <f t="shared" ca="1" si="644"/>
        <v>#N/A</v>
      </c>
      <c r="LL82" t="b">
        <f t="shared" ca="1" si="669"/>
        <v>0</v>
      </c>
      <c r="LM82" t="str">
        <f t="shared" ca="1" si="645"/>
        <v>ÿ</v>
      </c>
      <c r="LN82">
        <f t="shared" ca="1" si="670"/>
        <v>0</v>
      </c>
      <c r="LO82">
        <f t="shared" ca="1" si="671"/>
        <v>0</v>
      </c>
      <c r="LP82" s="54">
        <f t="shared" ca="1" si="646"/>
        <v>8.2000000000000007E-3</v>
      </c>
      <c r="LQ82">
        <f t="shared" ca="1" si="647"/>
        <v>1048576</v>
      </c>
      <c r="LR82" t="e">
        <f t="shared" ca="1" si="648"/>
        <v>#N/A</v>
      </c>
      <c r="LS82" t="str">
        <f t="shared" ca="1" si="611"/>
        <v/>
      </c>
      <c r="LT82" t="str">
        <f t="shared" ca="1" si="649"/>
        <v/>
      </c>
      <c r="MB82" s="52" t="b">
        <f t="shared" si="650"/>
        <v>0</v>
      </c>
      <c r="MC82" t="b">
        <f>ISNA(MATCH(MB82,MB$1:MB81,0))</f>
        <v>0</v>
      </c>
      <c r="MD82" t="e">
        <f t="shared" ca="1" si="672"/>
        <v>#N/A</v>
      </c>
      <c r="ME82" t="e">
        <f t="shared" ca="1" si="673"/>
        <v>#N/A</v>
      </c>
      <c r="MF82" t="b">
        <f t="shared" ca="1" si="674"/>
        <v>0</v>
      </c>
      <c r="MG82" t="str">
        <f t="shared" ca="1" si="675"/>
        <v>ÿ</v>
      </c>
      <c r="MH82">
        <f t="shared" ca="1" si="676"/>
        <v>0</v>
      </c>
      <c r="MI82">
        <f t="shared" ca="1" si="677"/>
        <v>0</v>
      </c>
      <c r="MJ82" s="54">
        <f t="shared" ca="1" si="678"/>
        <v>8.2000000000000007E-3</v>
      </c>
      <c r="MK82">
        <f t="shared" ca="1" si="679"/>
        <v>1048576</v>
      </c>
      <c r="ML82" t="e">
        <f t="shared" ca="1" si="680"/>
        <v>#N/A</v>
      </c>
      <c r="MM82" t="str">
        <f t="shared" ca="1" si="612"/>
        <v/>
      </c>
      <c r="MN82" t="str">
        <f t="shared" ca="1" si="681"/>
        <v/>
      </c>
      <c r="MV82" s="52" t="b">
        <f t="shared" si="651"/>
        <v>0</v>
      </c>
      <c r="MW82" t="b">
        <f>ISNA(MATCH(MV82,MV$1:MV81,0))</f>
        <v>0</v>
      </c>
      <c r="MX82" t="e">
        <f t="shared" ca="1" si="682"/>
        <v>#N/A</v>
      </c>
      <c r="MY82" t="e">
        <f t="shared" ca="1" si="683"/>
        <v>#N/A</v>
      </c>
      <c r="MZ82" t="b">
        <f t="shared" ca="1" si="684"/>
        <v>0</v>
      </c>
      <c r="NA82" t="str">
        <f t="shared" ca="1" si="685"/>
        <v>ÿ</v>
      </c>
      <c r="NB82">
        <f t="shared" ca="1" si="686"/>
        <v>0</v>
      </c>
      <c r="NC82">
        <f t="shared" ca="1" si="687"/>
        <v>0</v>
      </c>
      <c r="ND82" s="54">
        <f t="shared" ca="1" si="688"/>
        <v>8.2000000000000007E-3</v>
      </c>
      <c r="NE82">
        <f t="shared" ca="1" si="689"/>
        <v>1048576</v>
      </c>
      <c r="NF82" t="e">
        <f t="shared" ca="1" si="690"/>
        <v>#N/A</v>
      </c>
      <c r="NG82" t="str">
        <f t="shared" ca="1" si="613"/>
        <v/>
      </c>
      <c r="NH82" t="str">
        <f t="shared" ca="1" si="691"/>
        <v/>
      </c>
      <c r="NP82" s="52" t="b">
        <f t="shared" si="652"/>
        <v>0</v>
      </c>
      <c r="NQ82" t="b">
        <f>ISNA(MATCH(NP82,NP$1:NP81,0))</f>
        <v>0</v>
      </c>
      <c r="NR82" t="e">
        <f t="shared" ca="1" si="692"/>
        <v>#N/A</v>
      </c>
      <c r="NS82" t="e">
        <f t="shared" ca="1" si="693"/>
        <v>#N/A</v>
      </c>
      <c r="NT82" t="b">
        <f t="shared" ca="1" si="694"/>
        <v>0</v>
      </c>
      <c r="NU82" t="str">
        <f t="shared" ca="1" si="695"/>
        <v>ÿ</v>
      </c>
      <c r="NV82">
        <f t="shared" ca="1" si="696"/>
        <v>0</v>
      </c>
      <c r="NW82">
        <f t="shared" ca="1" si="697"/>
        <v>0</v>
      </c>
      <c r="NX82" s="54">
        <f t="shared" ca="1" si="698"/>
        <v>8.2000000000000007E-3</v>
      </c>
      <c r="NY82">
        <f t="shared" ca="1" si="699"/>
        <v>1048576</v>
      </c>
      <c r="NZ82" t="e">
        <f t="shared" ca="1" si="700"/>
        <v>#N/A</v>
      </c>
      <c r="OA82" t="str">
        <f t="shared" ca="1" si="614"/>
        <v/>
      </c>
      <c r="OB82" t="str">
        <f t="shared" ca="1" si="701"/>
        <v/>
      </c>
      <c r="OJ82" s="52" t="b">
        <f t="shared" si="653"/>
        <v>0</v>
      </c>
      <c r="OK82" t="b">
        <f>ISNA(MATCH(OJ82,OJ$1:OJ81,0))</f>
        <v>0</v>
      </c>
      <c r="OL82" t="e">
        <f t="shared" ca="1" si="702"/>
        <v>#N/A</v>
      </c>
      <c r="OM82" t="e">
        <f t="shared" ca="1" si="703"/>
        <v>#N/A</v>
      </c>
      <c r="ON82" t="b">
        <f t="shared" ca="1" si="704"/>
        <v>0</v>
      </c>
      <c r="OO82" t="str">
        <f t="shared" ca="1" si="705"/>
        <v>ÿ</v>
      </c>
      <c r="OP82">
        <f t="shared" ca="1" si="706"/>
        <v>0</v>
      </c>
      <c r="OQ82">
        <f t="shared" ca="1" si="707"/>
        <v>0</v>
      </c>
      <c r="OR82" s="54">
        <f t="shared" ca="1" si="708"/>
        <v>8.2000000000000007E-3</v>
      </c>
      <c r="OS82">
        <f t="shared" ca="1" si="709"/>
        <v>1048576</v>
      </c>
      <c r="OT82" t="e">
        <f t="shared" ca="1" si="710"/>
        <v>#N/A</v>
      </c>
      <c r="OU82" t="str">
        <f t="shared" ca="1" si="615"/>
        <v/>
      </c>
      <c r="OV82" t="str">
        <f t="shared" ca="1" si="711"/>
        <v/>
      </c>
      <c r="PD82" s="52" t="b">
        <f t="shared" si="654"/>
        <v>0</v>
      </c>
      <c r="PE82" t="b">
        <f>ISNA(MATCH(PD82,PD$1:PD81,0))</f>
        <v>0</v>
      </c>
      <c r="PF82" t="e">
        <f t="shared" ca="1" si="712"/>
        <v>#N/A</v>
      </c>
      <c r="PG82" t="e">
        <f t="shared" ca="1" si="713"/>
        <v>#N/A</v>
      </c>
      <c r="PH82" t="b">
        <f t="shared" ca="1" si="714"/>
        <v>0</v>
      </c>
      <c r="PI82" t="str">
        <f t="shared" ca="1" si="715"/>
        <v>ÿ</v>
      </c>
      <c r="PJ82">
        <f t="shared" ca="1" si="716"/>
        <v>0</v>
      </c>
      <c r="PK82">
        <f t="shared" ca="1" si="717"/>
        <v>0</v>
      </c>
      <c r="PL82" s="54">
        <f t="shared" ca="1" si="718"/>
        <v>8.2000000000000007E-3</v>
      </c>
      <c r="PM82">
        <f t="shared" ca="1" si="719"/>
        <v>1048576</v>
      </c>
      <c r="PN82" t="e">
        <f t="shared" ca="1" si="720"/>
        <v>#N/A</v>
      </c>
      <c r="PO82" t="str">
        <f t="shared" ca="1" si="616"/>
        <v/>
      </c>
      <c r="PP82" t="str">
        <f t="shared" ca="1" si="721"/>
        <v/>
      </c>
      <c r="PX82" s="52" t="b">
        <f t="shared" si="655"/>
        <v>0</v>
      </c>
      <c r="PY82" t="b">
        <f>ISNA(MATCH(PX82,PX$1:PX81,0))</f>
        <v>0</v>
      </c>
      <c r="PZ82" t="e">
        <f t="shared" ca="1" si="722"/>
        <v>#N/A</v>
      </c>
      <c r="QA82" t="e">
        <f t="shared" ca="1" si="723"/>
        <v>#N/A</v>
      </c>
      <c r="QB82" t="b">
        <f t="shared" ca="1" si="724"/>
        <v>0</v>
      </c>
      <c r="QC82" t="str">
        <f t="shared" ca="1" si="725"/>
        <v>ÿ</v>
      </c>
      <c r="QD82">
        <f t="shared" ca="1" si="726"/>
        <v>0</v>
      </c>
      <c r="QE82">
        <f t="shared" ca="1" si="727"/>
        <v>0</v>
      </c>
      <c r="QF82" s="54">
        <f t="shared" ca="1" si="728"/>
        <v>8.2000000000000007E-3</v>
      </c>
      <c r="QG82">
        <f t="shared" ca="1" si="729"/>
        <v>1048576</v>
      </c>
      <c r="QH82" t="e">
        <f t="shared" ca="1" si="730"/>
        <v>#N/A</v>
      </c>
      <c r="QI82" t="str">
        <f t="shared" ca="1" si="617"/>
        <v/>
      </c>
      <c r="QJ82" t="str">
        <f t="shared" ca="1" si="731"/>
        <v/>
      </c>
      <c r="QR82" s="52" t="b">
        <f t="shared" si="656"/>
        <v>0</v>
      </c>
      <c r="QS82" t="b">
        <f>ISNA(MATCH(QR82,QR$1:QR81,0))</f>
        <v>0</v>
      </c>
      <c r="QT82" t="e">
        <f t="shared" ca="1" si="732"/>
        <v>#N/A</v>
      </c>
      <c r="QU82" t="e">
        <f t="shared" ca="1" si="733"/>
        <v>#N/A</v>
      </c>
      <c r="QV82" t="b">
        <f t="shared" ca="1" si="734"/>
        <v>0</v>
      </c>
      <c r="QW82" t="str">
        <f t="shared" ca="1" si="735"/>
        <v>ÿ</v>
      </c>
      <c r="QX82">
        <f t="shared" ca="1" si="736"/>
        <v>0</v>
      </c>
      <c r="QY82">
        <f t="shared" ca="1" si="737"/>
        <v>0</v>
      </c>
      <c r="QZ82" s="54">
        <f t="shared" ca="1" si="738"/>
        <v>8.2000000000000007E-3</v>
      </c>
      <c r="RA82">
        <f t="shared" ca="1" si="739"/>
        <v>1048576</v>
      </c>
      <c r="RB82" t="e">
        <f t="shared" ca="1" si="740"/>
        <v>#N/A</v>
      </c>
      <c r="RC82" t="str">
        <f t="shared" ca="1" si="618"/>
        <v/>
      </c>
      <c r="RD82" t="str">
        <f t="shared" ca="1" si="741"/>
        <v/>
      </c>
      <c r="RL82" s="52" t="b">
        <f t="shared" si="657"/>
        <v>0</v>
      </c>
      <c r="RM82" t="b">
        <f>ISNA(MATCH(RL82,RL$1:RL81,0))</f>
        <v>0</v>
      </c>
      <c r="RN82" t="e">
        <f t="shared" ca="1" si="742"/>
        <v>#N/A</v>
      </c>
      <c r="RO82" t="e">
        <f t="shared" ca="1" si="743"/>
        <v>#N/A</v>
      </c>
      <c r="RP82" t="b">
        <f t="shared" ca="1" si="744"/>
        <v>0</v>
      </c>
      <c r="RQ82" t="str">
        <f t="shared" ca="1" si="745"/>
        <v>ÿ</v>
      </c>
      <c r="RR82">
        <f t="shared" ca="1" si="746"/>
        <v>0</v>
      </c>
      <c r="RS82">
        <f t="shared" ca="1" si="747"/>
        <v>0</v>
      </c>
      <c r="RT82" s="54">
        <f t="shared" ca="1" si="748"/>
        <v>8.2000000000000007E-3</v>
      </c>
      <c r="RU82">
        <f t="shared" ca="1" si="749"/>
        <v>1048576</v>
      </c>
      <c r="RV82" t="e">
        <f t="shared" ca="1" si="750"/>
        <v>#N/A</v>
      </c>
      <c r="RW82" t="str">
        <f t="shared" ca="1" si="619"/>
        <v/>
      </c>
      <c r="RX82" t="str">
        <f t="shared" ca="1" si="751"/>
        <v/>
      </c>
      <c r="SF82" s="52" t="b">
        <f t="shared" si="658"/>
        <v>0</v>
      </c>
      <c r="SG82" t="b">
        <f>ISNA(MATCH(SF82,SF$1:SF81,0))</f>
        <v>0</v>
      </c>
      <c r="SH82" t="e">
        <f t="shared" ca="1" si="752"/>
        <v>#N/A</v>
      </c>
      <c r="SI82" t="e">
        <f t="shared" ca="1" si="753"/>
        <v>#N/A</v>
      </c>
      <c r="SJ82" t="b">
        <f t="shared" ca="1" si="754"/>
        <v>0</v>
      </c>
      <c r="SK82" t="str">
        <f t="shared" ca="1" si="755"/>
        <v>ÿ</v>
      </c>
      <c r="SL82">
        <f t="shared" ca="1" si="756"/>
        <v>0</v>
      </c>
      <c r="SM82">
        <f t="shared" ca="1" si="757"/>
        <v>0</v>
      </c>
      <c r="SN82" s="54">
        <f t="shared" ca="1" si="758"/>
        <v>8.2000000000000007E-3</v>
      </c>
      <c r="SO82">
        <f t="shared" ca="1" si="759"/>
        <v>1048576</v>
      </c>
      <c r="SP82" t="e">
        <f t="shared" ca="1" si="760"/>
        <v>#N/A</v>
      </c>
      <c r="SQ82" t="str">
        <f t="shared" ca="1" si="620"/>
        <v/>
      </c>
      <c r="SR82" t="str">
        <f t="shared" ca="1" si="761"/>
        <v/>
      </c>
      <c r="SZ82" s="52" t="b">
        <f t="shared" si="659"/>
        <v>0</v>
      </c>
      <c r="TA82" t="b">
        <f>ISNA(MATCH(SZ82,SZ$1:SZ81,0))</f>
        <v>0</v>
      </c>
      <c r="TB82" t="e">
        <f t="shared" ca="1" si="762"/>
        <v>#N/A</v>
      </c>
      <c r="TC82" t="e">
        <f t="shared" ca="1" si="763"/>
        <v>#N/A</v>
      </c>
      <c r="TD82" t="b">
        <f t="shared" ca="1" si="764"/>
        <v>0</v>
      </c>
      <c r="TE82" t="str">
        <f t="shared" ca="1" si="765"/>
        <v>ÿ</v>
      </c>
      <c r="TF82">
        <f t="shared" ca="1" si="766"/>
        <v>0</v>
      </c>
      <c r="TG82">
        <f t="shared" ca="1" si="767"/>
        <v>0</v>
      </c>
      <c r="TH82" s="54">
        <f t="shared" ca="1" si="768"/>
        <v>8.2000000000000007E-3</v>
      </c>
      <c r="TI82">
        <f t="shared" ca="1" si="769"/>
        <v>1048576</v>
      </c>
      <c r="TJ82" t="e">
        <f t="shared" ca="1" si="770"/>
        <v>#N/A</v>
      </c>
      <c r="TK82" t="str">
        <f t="shared" ca="1" si="621"/>
        <v/>
      </c>
      <c r="TL82" t="str">
        <f t="shared" ca="1" si="771"/>
        <v/>
      </c>
      <c r="TT82" s="52" t="b">
        <f t="shared" si="660"/>
        <v>0</v>
      </c>
      <c r="TU82" t="b">
        <f>ISNA(MATCH(TT82,TT$1:TT81,0))</f>
        <v>0</v>
      </c>
      <c r="TV82" t="e">
        <f t="shared" ca="1" si="772"/>
        <v>#N/A</v>
      </c>
      <c r="TW82" t="e">
        <f t="shared" ca="1" si="773"/>
        <v>#N/A</v>
      </c>
      <c r="TX82" t="b">
        <f t="shared" ca="1" si="774"/>
        <v>0</v>
      </c>
      <c r="TY82" t="str">
        <f t="shared" ca="1" si="775"/>
        <v>ÿ</v>
      </c>
      <c r="TZ82">
        <f t="shared" ca="1" si="776"/>
        <v>0</v>
      </c>
      <c r="UA82">
        <f t="shared" ca="1" si="777"/>
        <v>0</v>
      </c>
      <c r="UB82" s="54">
        <f t="shared" ca="1" si="778"/>
        <v>8.2000000000000007E-3</v>
      </c>
      <c r="UC82">
        <f t="shared" ca="1" si="779"/>
        <v>1048576</v>
      </c>
      <c r="UD82" t="e">
        <f t="shared" ca="1" si="780"/>
        <v>#N/A</v>
      </c>
      <c r="UE82" t="str">
        <f t="shared" ca="1" si="622"/>
        <v/>
      </c>
      <c r="UF82" t="str">
        <f t="shared" ca="1" si="781"/>
        <v/>
      </c>
      <c r="UN82" s="52" t="b">
        <f t="shared" si="661"/>
        <v>0</v>
      </c>
      <c r="UO82" t="b">
        <f>ISNA(MATCH(UN82,UN$1:UN81,0))</f>
        <v>0</v>
      </c>
      <c r="UP82" t="e">
        <f t="shared" ca="1" si="782"/>
        <v>#N/A</v>
      </c>
      <c r="UQ82" t="e">
        <f t="shared" ca="1" si="783"/>
        <v>#N/A</v>
      </c>
      <c r="UR82" t="b">
        <f t="shared" ca="1" si="784"/>
        <v>0</v>
      </c>
      <c r="US82" t="str">
        <f t="shared" ca="1" si="785"/>
        <v>ÿ</v>
      </c>
      <c r="UT82">
        <f t="shared" ca="1" si="786"/>
        <v>0</v>
      </c>
      <c r="UU82">
        <f t="shared" ca="1" si="787"/>
        <v>0</v>
      </c>
      <c r="UV82" s="54">
        <f t="shared" ca="1" si="788"/>
        <v>8.2000000000000007E-3</v>
      </c>
      <c r="UW82">
        <f t="shared" ca="1" si="789"/>
        <v>1048576</v>
      </c>
      <c r="UX82" t="e">
        <f t="shared" ca="1" si="790"/>
        <v>#N/A</v>
      </c>
      <c r="UY82" t="str">
        <f t="shared" ca="1" si="623"/>
        <v/>
      </c>
      <c r="UZ82" t="str">
        <f t="shared" ca="1" si="791"/>
        <v/>
      </c>
      <c r="VH82" s="52" t="b">
        <f t="shared" si="662"/>
        <v>0</v>
      </c>
      <c r="VI82" t="b">
        <f>ISNA(MATCH(VH82,VH$1:VH81,0))</f>
        <v>0</v>
      </c>
      <c r="VJ82" t="e">
        <f t="shared" ca="1" si="792"/>
        <v>#N/A</v>
      </c>
      <c r="VK82" t="e">
        <f t="shared" ca="1" si="793"/>
        <v>#N/A</v>
      </c>
      <c r="VL82" t="b">
        <f t="shared" ca="1" si="794"/>
        <v>0</v>
      </c>
      <c r="VM82" t="str">
        <f t="shared" ca="1" si="795"/>
        <v>ÿ</v>
      </c>
      <c r="VN82">
        <f t="shared" ca="1" si="796"/>
        <v>0</v>
      </c>
      <c r="VO82">
        <f t="shared" ca="1" si="797"/>
        <v>0</v>
      </c>
      <c r="VP82" s="54">
        <f t="shared" ca="1" si="798"/>
        <v>8.2000000000000007E-3</v>
      </c>
      <c r="VQ82">
        <f t="shared" ca="1" si="799"/>
        <v>1048576</v>
      </c>
      <c r="VR82" t="e">
        <f t="shared" ca="1" si="800"/>
        <v>#N/A</v>
      </c>
      <c r="VS82" t="str">
        <f t="shared" ca="1" si="624"/>
        <v/>
      </c>
      <c r="VT82" t="str">
        <f t="shared" ca="1" si="801"/>
        <v/>
      </c>
      <c r="WB82" s="52" t="b">
        <f t="shared" si="663"/>
        <v>0</v>
      </c>
      <c r="WC82" t="b">
        <f>ISNA(MATCH(WB82,WB$1:WB81,0))</f>
        <v>0</v>
      </c>
      <c r="WD82" t="e">
        <f t="shared" ca="1" si="802"/>
        <v>#N/A</v>
      </c>
      <c r="WE82" t="e">
        <f t="shared" ca="1" si="803"/>
        <v>#N/A</v>
      </c>
      <c r="WF82" t="b">
        <f t="shared" ca="1" si="804"/>
        <v>0</v>
      </c>
      <c r="WG82" t="str">
        <f t="shared" ca="1" si="805"/>
        <v>ÿ</v>
      </c>
      <c r="WH82">
        <f t="shared" ca="1" si="806"/>
        <v>0</v>
      </c>
      <c r="WI82">
        <f t="shared" ca="1" si="807"/>
        <v>0</v>
      </c>
      <c r="WJ82" s="54">
        <f t="shared" ca="1" si="808"/>
        <v>8.2000000000000007E-3</v>
      </c>
      <c r="WK82">
        <f t="shared" ca="1" si="809"/>
        <v>1048576</v>
      </c>
      <c r="WL82" t="e">
        <f t="shared" ca="1" si="810"/>
        <v>#N/A</v>
      </c>
      <c r="WM82" t="str">
        <f t="shared" ca="1" si="625"/>
        <v/>
      </c>
      <c r="WN82" t="str">
        <f t="shared" ca="1" si="811"/>
        <v/>
      </c>
      <c r="WV82" s="52" t="b">
        <f t="shared" si="664"/>
        <v>0</v>
      </c>
      <c r="WW82" t="b">
        <f>ISNA(MATCH(WV82,WV$1:WV81,0))</f>
        <v>0</v>
      </c>
      <c r="WX82" t="e">
        <f t="shared" ca="1" si="812"/>
        <v>#N/A</v>
      </c>
      <c r="WY82" t="e">
        <f t="shared" ca="1" si="813"/>
        <v>#N/A</v>
      </c>
      <c r="WZ82" t="b">
        <f t="shared" ca="1" si="814"/>
        <v>0</v>
      </c>
      <c r="XA82" t="str">
        <f t="shared" ca="1" si="815"/>
        <v>ÿ</v>
      </c>
      <c r="XB82">
        <f t="shared" ca="1" si="816"/>
        <v>0</v>
      </c>
      <c r="XC82">
        <f t="shared" ca="1" si="817"/>
        <v>0</v>
      </c>
      <c r="XD82" s="54">
        <f t="shared" ca="1" si="818"/>
        <v>8.2000000000000007E-3</v>
      </c>
      <c r="XE82">
        <f t="shared" ca="1" si="819"/>
        <v>1048576</v>
      </c>
      <c r="XF82" t="e">
        <f t="shared" ca="1" si="820"/>
        <v>#N/A</v>
      </c>
      <c r="XG82" t="str">
        <f t="shared" ca="1" si="626"/>
        <v/>
      </c>
      <c r="XH82" t="str">
        <f t="shared" ca="1" si="821"/>
        <v/>
      </c>
    </row>
    <row r="83" spans="1:632" x14ac:dyDescent="0.3">
      <c r="A83">
        <f t="shared" ca="1" si="642"/>
        <v>73</v>
      </c>
      <c r="J83" s="6" t="str">
        <f>IF('Analyse Plan de Gamme'!$N83=0,N_D,'Analyse Plan de Gamme'!$N83)</f>
        <v xml:space="preserve"> ... </v>
      </c>
      <c r="K83" t="b">
        <f>ISNA(MATCH(J83,J$1:J82,0))</f>
        <v>0</v>
      </c>
      <c r="L83" t="e">
        <f t="shared" ca="1" si="416"/>
        <v>#N/A</v>
      </c>
      <c r="M83" t="e">
        <f t="shared" ca="1" si="417"/>
        <v>#N/A</v>
      </c>
      <c r="N83" t="b">
        <f t="shared" ca="1" si="418"/>
        <v>0</v>
      </c>
      <c r="O83" t="str">
        <f t="shared" ca="1" si="419"/>
        <v>ÿ</v>
      </c>
      <c r="P83">
        <f t="shared" ca="1" si="420"/>
        <v>1048576</v>
      </c>
      <c r="Q83" t="e">
        <f t="shared" ca="1" si="421"/>
        <v>#N/A</v>
      </c>
      <c r="R83" s="4" t="str">
        <f t="shared" ca="1" si="422"/>
        <v/>
      </c>
      <c r="T83" s="6" t="str">
        <f>IF('Analyse Plan de Gamme'!$P83=0,N_D,'Analyse Plan de Gamme'!$P83)</f>
        <v xml:space="preserve"> ... </v>
      </c>
      <c r="U83" t="b">
        <f>ISNA(MATCH(T83,T$1:T82,0))</f>
        <v>0</v>
      </c>
      <c r="V83" t="e">
        <f t="shared" ca="1" si="423"/>
        <v>#N/A</v>
      </c>
      <c r="W83" t="e">
        <f t="shared" ca="1" si="424"/>
        <v>#N/A</v>
      </c>
      <c r="X83" t="b">
        <f t="shared" ca="1" si="425"/>
        <v>0</v>
      </c>
      <c r="Y83" t="str">
        <f t="shared" ca="1" si="426"/>
        <v>ÿ</v>
      </c>
      <c r="Z83">
        <f t="shared" ca="1" si="427"/>
        <v>1048576</v>
      </c>
      <c r="AA83" t="e">
        <f t="shared" ca="1" si="428"/>
        <v>#N/A</v>
      </c>
      <c r="AB83" s="4" t="str">
        <f t="shared" ca="1" si="429"/>
        <v/>
      </c>
      <c r="AD83" s="6" t="str">
        <f>IF('Analyse Plan de Gamme'!$W83=0,N_D,'Analyse Plan de Gamme'!$W83)</f>
        <v xml:space="preserve"> ... </v>
      </c>
      <c r="AE83" t="b">
        <f>ISNA(MATCH(AD83,AD$1:AD82,0))</f>
        <v>0</v>
      </c>
      <c r="AF83" t="e">
        <f t="shared" ca="1" si="430"/>
        <v>#N/A</v>
      </c>
      <c r="AG83" t="e">
        <f t="shared" ca="1" si="431"/>
        <v>#N/A</v>
      </c>
      <c r="AH83" t="b">
        <f t="shared" ca="1" si="432"/>
        <v>0</v>
      </c>
      <c r="AI83" t="str">
        <f t="shared" ca="1" si="433"/>
        <v>ÿ</v>
      </c>
      <c r="AJ83">
        <f t="shared" ca="1" si="434"/>
        <v>1048576</v>
      </c>
      <c r="AK83" t="e">
        <f t="shared" ca="1" si="435"/>
        <v>#N/A</v>
      </c>
      <c r="AL83" s="4" t="str">
        <f t="shared" ca="1" si="436"/>
        <v/>
      </c>
      <c r="AN83" s="6" t="str">
        <f>IF('Analyse Plan de Gamme'!$AH83=0,N_D,'Analyse Plan de Gamme'!$AH83)</f>
        <v xml:space="preserve"> ... </v>
      </c>
      <c r="AO83" t="b">
        <f>ISNA(MATCH(AN83,AN$1:AN82,0))</f>
        <v>0</v>
      </c>
      <c r="AP83" t="e">
        <f t="shared" ca="1" si="437"/>
        <v>#N/A</v>
      </c>
      <c r="AQ83" t="e">
        <f t="shared" ca="1" si="438"/>
        <v>#N/A</v>
      </c>
      <c r="AR83" t="b">
        <f t="shared" ca="1" si="439"/>
        <v>0</v>
      </c>
      <c r="AS83" t="str">
        <f t="shared" ca="1" si="440"/>
        <v>ÿ</v>
      </c>
      <c r="AT83">
        <f t="shared" ca="1" si="441"/>
        <v>1048576</v>
      </c>
      <c r="AU83" t="e">
        <f t="shared" ca="1" si="442"/>
        <v>#N/A</v>
      </c>
      <c r="AV83" s="4" t="str">
        <f t="shared" ca="1" si="443"/>
        <v/>
      </c>
      <c r="AX83" s="6" t="str">
        <f>IF('Analyse Plan de Gamme'!$AT83=0,N_D,'Analyse Plan de Gamme'!$AT83)</f>
        <v xml:space="preserve"> ... </v>
      </c>
      <c r="AY83" t="b">
        <f>ISNA(MATCH(AX83,AX$1:AX82,0))</f>
        <v>0</v>
      </c>
      <c r="AZ83" t="e">
        <f t="shared" ca="1" si="444"/>
        <v>#N/A</v>
      </c>
      <c r="BA83" t="e">
        <f t="shared" ca="1" si="445"/>
        <v>#N/A</v>
      </c>
      <c r="BB83" t="b">
        <f t="shared" ca="1" si="446"/>
        <v>0</v>
      </c>
      <c r="BC83" t="str">
        <f t="shared" ca="1" si="447"/>
        <v>ÿ</v>
      </c>
      <c r="BD83">
        <f t="shared" ca="1" si="448"/>
        <v>1048576</v>
      </c>
      <c r="BE83" t="e">
        <f t="shared" ca="1" si="449"/>
        <v>#N/A</v>
      </c>
      <c r="BF83" s="4" t="str">
        <f t="shared" ca="1" si="450"/>
        <v/>
      </c>
      <c r="BH83" s="6" t="str">
        <f>IF('Analyse Plan de Gamme'!$BF83=0,N_D,'Analyse Plan de Gamme'!$BF83)</f>
        <v xml:space="preserve"> ... </v>
      </c>
      <c r="BI83" t="b">
        <f>ISNA(MATCH(BH83,BH$1:BH82,0))</f>
        <v>0</v>
      </c>
      <c r="BJ83" t="e">
        <f t="shared" ca="1" si="451"/>
        <v>#N/A</v>
      </c>
      <c r="BK83" t="e">
        <f t="shared" ca="1" si="452"/>
        <v>#N/A</v>
      </c>
      <c r="BL83" t="b">
        <f t="shared" ca="1" si="453"/>
        <v>0</v>
      </c>
      <c r="BM83" t="str">
        <f t="shared" ca="1" si="454"/>
        <v>ÿ</v>
      </c>
      <c r="BN83">
        <f t="shared" ca="1" si="455"/>
        <v>1048576</v>
      </c>
      <c r="BO83" t="e">
        <f t="shared" ca="1" si="456"/>
        <v>#N/A</v>
      </c>
      <c r="BP83" s="4" t="str">
        <f t="shared" ca="1" si="457"/>
        <v/>
      </c>
      <c r="BR83" s="6" t="str">
        <f>IF('Analyse Plan de Gamme'!$BG83=0,N_D,'Analyse Plan de Gamme'!$BG83)</f>
        <v xml:space="preserve"> ... </v>
      </c>
      <c r="BS83" t="b">
        <f>ISNA(MATCH(BR83,BR$1:BR82,0))</f>
        <v>0</v>
      </c>
      <c r="BT83" t="e">
        <f t="shared" ca="1" si="458"/>
        <v>#N/A</v>
      </c>
      <c r="BU83" t="e">
        <f t="shared" ca="1" si="459"/>
        <v>#N/A</v>
      </c>
      <c r="BV83" t="b">
        <f t="shared" ca="1" si="460"/>
        <v>0</v>
      </c>
      <c r="BW83" t="str">
        <f t="shared" ca="1" si="461"/>
        <v>ÿ</v>
      </c>
      <c r="BX83">
        <f t="shared" ca="1" si="462"/>
        <v>1048576</v>
      </c>
      <c r="BY83" t="e">
        <f t="shared" ca="1" si="463"/>
        <v>#N/A</v>
      </c>
      <c r="BZ83" s="4" t="str">
        <f t="shared" ca="1" si="464"/>
        <v/>
      </c>
      <c r="CB83" s="6" t="str">
        <f>IF('Analyse Plan de Gamme'!$BH83=0,N_D,'Analyse Plan de Gamme'!$BH83)</f>
        <v xml:space="preserve"> ... </v>
      </c>
      <c r="CC83" t="b">
        <f>ISNA(MATCH(CB83,CB$1:CB82,0))</f>
        <v>0</v>
      </c>
      <c r="CD83" t="e">
        <f t="shared" ca="1" si="465"/>
        <v>#N/A</v>
      </c>
      <c r="CE83" t="e">
        <f t="shared" ca="1" si="466"/>
        <v>#N/A</v>
      </c>
      <c r="CF83" t="b">
        <f t="shared" ca="1" si="467"/>
        <v>0</v>
      </c>
      <c r="CG83" t="str">
        <f t="shared" ca="1" si="468"/>
        <v>ÿ</v>
      </c>
      <c r="CH83">
        <f t="shared" ca="1" si="469"/>
        <v>1048576</v>
      </c>
      <c r="CI83" t="e">
        <f t="shared" ca="1" si="470"/>
        <v>#N/A</v>
      </c>
      <c r="CJ83" s="4" t="str">
        <f t="shared" ca="1" si="471"/>
        <v/>
      </c>
      <c r="CL83" s="6" t="str">
        <f>IF('Analyse Plan de Gamme'!$BJ83=0,N_D,'Analyse Plan de Gamme'!$BJ83)</f>
        <v xml:space="preserve"> ... </v>
      </c>
      <c r="CM83" t="b">
        <f>ISNA(MATCH(CL83,CL$1:CL82,0))</f>
        <v>0</v>
      </c>
      <c r="CN83" t="e">
        <f t="shared" ca="1" si="472"/>
        <v>#N/A</v>
      </c>
      <c r="CO83" t="e">
        <f t="shared" ca="1" si="473"/>
        <v>#N/A</v>
      </c>
      <c r="CP83" t="b">
        <f t="shared" ca="1" si="474"/>
        <v>0</v>
      </c>
      <c r="CQ83" t="str">
        <f t="shared" ca="1" si="475"/>
        <v>ÿ</v>
      </c>
      <c r="CR83">
        <f t="shared" ca="1" si="476"/>
        <v>1048576</v>
      </c>
      <c r="CS83" t="e">
        <f t="shared" ca="1" si="477"/>
        <v>#N/A</v>
      </c>
      <c r="CT83" s="4" t="str">
        <f t="shared" ca="1" si="478"/>
        <v/>
      </c>
      <c r="CV83" s="6" t="str">
        <f>IF('Analyse Plan de Gamme'!$BK83=0,N_D,'Analyse Plan de Gamme'!$BK83)</f>
        <v xml:space="preserve"> ... </v>
      </c>
      <c r="CW83" t="b">
        <f>ISNA(MATCH(CV83,CV$1:CV82,0))</f>
        <v>0</v>
      </c>
      <c r="CX83" t="e">
        <f t="shared" ca="1" si="479"/>
        <v>#N/A</v>
      </c>
      <c r="CY83" t="e">
        <f t="shared" ca="1" si="480"/>
        <v>#N/A</v>
      </c>
      <c r="CZ83" t="b">
        <f t="shared" ca="1" si="481"/>
        <v>0</v>
      </c>
      <c r="DA83" t="str">
        <f t="shared" ca="1" si="482"/>
        <v>ÿ</v>
      </c>
      <c r="DB83">
        <f t="shared" ca="1" si="483"/>
        <v>1048576</v>
      </c>
      <c r="DC83" t="e">
        <f t="shared" ca="1" si="484"/>
        <v>#N/A</v>
      </c>
      <c r="DD83" s="4" t="str">
        <f t="shared" ca="1" si="485"/>
        <v/>
      </c>
      <c r="DF83" s="6" t="str">
        <f>IF('Analyse Plan de Gamme'!$BL83=0,N_D,'Analyse Plan de Gamme'!$BL83)</f>
        <v xml:space="preserve"> ... </v>
      </c>
      <c r="DG83" t="b">
        <f>ISNA(MATCH(DF83,DF$1:DF82,0))</f>
        <v>0</v>
      </c>
      <c r="DH83" t="e">
        <f t="shared" ca="1" si="486"/>
        <v>#N/A</v>
      </c>
      <c r="DI83" t="e">
        <f t="shared" ca="1" si="487"/>
        <v>#N/A</v>
      </c>
      <c r="DJ83" t="b">
        <f t="shared" ca="1" si="488"/>
        <v>0</v>
      </c>
      <c r="DK83" t="str">
        <f t="shared" ca="1" si="489"/>
        <v>ÿ</v>
      </c>
      <c r="DL83">
        <f t="shared" ca="1" si="490"/>
        <v>1048576</v>
      </c>
      <c r="DM83" t="e">
        <f t="shared" ca="1" si="491"/>
        <v>#N/A</v>
      </c>
      <c r="DN83" s="4" t="str">
        <f t="shared" ca="1" si="492"/>
        <v/>
      </c>
      <c r="DP83" s="43">
        <f>'Analyse Plan de Gamme'!$BM83</f>
        <v>0</v>
      </c>
      <c r="DQ83" t="b">
        <f>ISNA(MATCH(DP83,DP$1:DP82,0))</f>
        <v>0</v>
      </c>
      <c r="DR83" t="e">
        <f t="shared" ca="1" si="493"/>
        <v>#N/A</v>
      </c>
      <c r="DS83" t="e">
        <f t="shared" ca="1" si="494"/>
        <v>#N/A</v>
      </c>
      <c r="DT83" t="b">
        <f t="shared" ca="1" si="495"/>
        <v>0</v>
      </c>
      <c r="DU83" t="str">
        <f t="shared" ca="1" si="496"/>
        <v>ÿ</v>
      </c>
      <c r="DV83">
        <f t="shared" ca="1" si="497"/>
        <v>1048576</v>
      </c>
      <c r="DW83" t="e">
        <f t="shared" ca="1" si="498"/>
        <v>#N/A</v>
      </c>
      <c r="DX83" s="4" t="str">
        <f t="shared" ca="1" si="499"/>
        <v/>
      </c>
      <c r="DZ83" s="6" t="str">
        <f>IF('Analyse Plan de Gamme'!$BO83=0,N_D,'Analyse Plan de Gamme'!$BO83)</f>
        <v xml:space="preserve"> ... </v>
      </c>
      <c r="EA83" t="b">
        <f>ISNA(MATCH(DZ83,DZ$1:DZ82,0))</f>
        <v>0</v>
      </c>
      <c r="EB83" t="e">
        <f t="shared" ca="1" si="500"/>
        <v>#N/A</v>
      </c>
      <c r="EC83" t="e">
        <f t="shared" ca="1" si="501"/>
        <v>#N/A</v>
      </c>
      <c r="ED83" t="b">
        <f t="shared" ca="1" si="502"/>
        <v>0</v>
      </c>
      <c r="EE83" t="str">
        <f t="shared" ca="1" si="503"/>
        <v>ÿ</v>
      </c>
      <c r="EF83">
        <f t="shared" ca="1" si="504"/>
        <v>1048576</v>
      </c>
      <c r="EG83" t="e">
        <f t="shared" ca="1" si="505"/>
        <v>#N/A</v>
      </c>
      <c r="EH83" s="4" t="str">
        <f t="shared" ca="1" si="506"/>
        <v/>
      </c>
      <c r="EJ83" s="6" t="str">
        <f>IF('Analyse Plan de Gamme'!$BP83=0,N_D,'Analyse Plan de Gamme'!$BP83)</f>
        <v xml:space="preserve"> ... </v>
      </c>
      <c r="EK83" t="b">
        <f>ISNA(MATCH(EJ83,EJ$1:EJ82,0))</f>
        <v>0</v>
      </c>
      <c r="EL83" t="e">
        <f t="shared" ca="1" si="507"/>
        <v>#N/A</v>
      </c>
      <c r="EM83" t="e">
        <f t="shared" ca="1" si="508"/>
        <v>#N/A</v>
      </c>
      <c r="EN83" t="b">
        <f t="shared" ca="1" si="509"/>
        <v>0</v>
      </c>
      <c r="EO83" t="str">
        <f t="shared" ca="1" si="510"/>
        <v>ÿ</v>
      </c>
      <c r="EP83">
        <f t="shared" ca="1" si="511"/>
        <v>1048576</v>
      </c>
      <c r="EQ83" t="e">
        <f t="shared" ca="1" si="512"/>
        <v>#N/A</v>
      </c>
      <c r="ER83" s="4" t="str">
        <f t="shared" ca="1" si="513"/>
        <v/>
      </c>
      <c r="ET83" s="6" t="str">
        <f>IF('Analyse Plan de Gamme'!$BQ83=0,N_D,'Analyse Plan de Gamme'!$BQ83)</f>
        <v xml:space="preserve"> ... </v>
      </c>
      <c r="EU83" t="b">
        <f>ISNA(MATCH(ET83,ET$1:ET82,0))</f>
        <v>0</v>
      </c>
      <c r="EV83" t="e">
        <f t="shared" ca="1" si="514"/>
        <v>#N/A</v>
      </c>
      <c r="EW83" t="e">
        <f t="shared" ca="1" si="515"/>
        <v>#N/A</v>
      </c>
      <c r="EX83" t="b">
        <f t="shared" ca="1" si="516"/>
        <v>0</v>
      </c>
      <c r="EY83" t="str">
        <f t="shared" ca="1" si="517"/>
        <v>ÿ</v>
      </c>
      <c r="EZ83">
        <f t="shared" ca="1" si="518"/>
        <v>1048576</v>
      </c>
      <c r="FA83" t="e">
        <f t="shared" ca="1" si="519"/>
        <v>#N/A</v>
      </c>
      <c r="FB83" s="4" t="str">
        <f t="shared" ca="1" si="520"/>
        <v/>
      </c>
      <c r="FD83" s="6" t="str">
        <f>IF('Analyse Plan de Gamme'!$BR83=0,N_D,'Analyse Plan de Gamme'!$BR83)</f>
        <v xml:space="preserve"> ... </v>
      </c>
      <c r="FE83" t="b">
        <f>ISNA(MATCH(FD83,FD$1:FD82,0))</f>
        <v>0</v>
      </c>
      <c r="FF83" t="e">
        <f t="shared" ca="1" si="521"/>
        <v>#N/A</v>
      </c>
      <c r="FG83" t="e">
        <f t="shared" ca="1" si="522"/>
        <v>#N/A</v>
      </c>
      <c r="FH83" t="b">
        <f t="shared" ca="1" si="523"/>
        <v>0</v>
      </c>
      <c r="FI83" t="str">
        <f t="shared" ca="1" si="524"/>
        <v>ÿ</v>
      </c>
      <c r="FJ83">
        <f t="shared" ca="1" si="525"/>
        <v>1048576</v>
      </c>
      <c r="FK83" t="e">
        <f t="shared" ca="1" si="526"/>
        <v>#N/A</v>
      </c>
      <c r="FL83" s="4" t="str">
        <f t="shared" ca="1" si="527"/>
        <v/>
      </c>
      <c r="FN83" s="6" t="str">
        <f>IF('Analyse Plan de Gamme'!$BT83=0,N_D,'Analyse Plan de Gamme'!$BT83)</f>
        <v xml:space="preserve"> ... </v>
      </c>
      <c r="FO83" t="b">
        <f>ISNA(MATCH(FN83,FN$1:FN82,0))</f>
        <v>0</v>
      </c>
      <c r="FP83" t="e">
        <f t="shared" ca="1" si="528"/>
        <v>#N/A</v>
      </c>
      <c r="FQ83" t="e">
        <f t="shared" ca="1" si="529"/>
        <v>#N/A</v>
      </c>
      <c r="FR83" t="b">
        <f t="shared" ca="1" si="530"/>
        <v>0</v>
      </c>
      <c r="FS83" t="str">
        <f t="shared" ca="1" si="531"/>
        <v>ÿ</v>
      </c>
      <c r="FT83">
        <f t="shared" ca="1" si="532"/>
        <v>1048576</v>
      </c>
      <c r="FU83" t="e">
        <f t="shared" ca="1" si="533"/>
        <v>#N/A</v>
      </c>
      <c r="FV83" s="4" t="str">
        <f t="shared" ca="1" si="534"/>
        <v/>
      </c>
      <c r="FX83" s="6" t="str">
        <f>IF('Analyse Plan de Gamme'!$BU83=0,N_D,'Analyse Plan de Gamme'!$BU83)</f>
        <v xml:space="preserve"> ... </v>
      </c>
      <c r="FY83" t="b">
        <f>ISNA(MATCH(FX83,FX$1:FX82,0))</f>
        <v>0</v>
      </c>
      <c r="FZ83" t="e">
        <f t="shared" ca="1" si="535"/>
        <v>#N/A</v>
      </c>
      <c r="GA83" t="e">
        <f t="shared" ca="1" si="536"/>
        <v>#N/A</v>
      </c>
      <c r="GB83" t="b">
        <f t="shared" ca="1" si="537"/>
        <v>0</v>
      </c>
      <c r="GC83" t="str">
        <f t="shared" ca="1" si="538"/>
        <v>ÿ</v>
      </c>
      <c r="GD83">
        <f t="shared" ca="1" si="539"/>
        <v>1048576</v>
      </c>
      <c r="GE83" t="e">
        <f t="shared" ca="1" si="540"/>
        <v>#N/A</v>
      </c>
      <c r="GF83" s="4" t="str">
        <f t="shared" ca="1" si="541"/>
        <v/>
      </c>
      <c r="GH83" s="6" t="str">
        <f>IF('Analyse Plan de Gamme'!$BW83=0,N_D,'Analyse Plan de Gamme'!$BW83)</f>
        <v xml:space="preserve"> ... </v>
      </c>
      <c r="GI83" t="b">
        <f>ISNA(MATCH(GH83,GH$1:GH82,0))</f>
        <v>0</v>
      </c>
      <c r="GJ83" t="e">
        <f t="shared" ca="1" si="542"/>
        <v>#N/A</v>
      </c>
      <c r="GK83" t="e">
        <f t="shared" ca="1" si="543"/>
        <v>#N/A</v>
      </c>
      <c r="GL83" t="b">
        <f t="shared" ca="1" si="544"/>
        <v>0</v>
      </c>
      <c r="GM83" t="str">
        <f t="shared" ca="1" si="545"/>
        <v>ÿ</v>
      </c>
      <c r="GN83">
        <f t="shared" ca="1" si="546"/>
        <v>1048576</v>
      </c>
      <c r="GO83" t="e">
        <f t="shared" ca="1" si="547"/>
        <v>#N/A</v>
      </c>
      <c r="GP83" s="4" t="str">
        <f t="shared" ca="1" si="548"/>
        <v/>
      </c>
      <c r="GR83" s="6" t="str">
        <f>IF('Analyse Plan de Gamme'!$BX83=0,N_D,'Analyse Plan de Gamme'!$BX83)</f>
        <v xml:space="preserve"> ... </v>
      </c>
      <c r="GS83" t="b">
        <f>ISNA(MATCH(GR83,GR$1:GR82,0))</f>
        <v>0</v>
      </c>
      <c r="GT83" t="e">
        <f t="shared" ca="1" si="549"/>
        <v>#N/A</v>
      </c>
      <c r="GU83" t="e">
        <f t="shared" ca="1" si="550"/>
        <v>#N/A</v>
      </c>
      <c r="GV83" t="b">
        <f t="shared" ca="1" si="551"/>
        <v>0</v>
      </c>
      <c r="GW83" t="str">
        <f t="shared" ca="1" si="552"/>
        <v>ÿ</v>
      </c>
      <c r="GX83">
        <f t="shared" ca="1" si="553"/>
        <v>1048576</v>
      </c>
      <c r="GY83" t="e">
        <f t="shared" ca="1" si="554"/>
        <v>#N/A</v>
      </c>
      <c r="GZ83" s="4" t="str">
        <f t="shared" ca="1" si="555"/>
        <v/>
      </c>
      <c r="HG83" s="44">
        <f>'Analyse Plan de Gamme'!$K83</f>
        <v>0</v>
      </c>
      <c r="HH83" s="44">
        <f>'Analyse Plan de Gamme'!$L83</f>
        <v>0</v>
      </c>
      <c r="HI83" s="50">
        <f t="shared" si="822"/>
        <v>3.649999999999995</v>
      </c>
      <c r="HK83" t="b">
        <f>ABS('Analyse Plan de Gamme'!$C83)&gt;1</f>
        <v>0</v>
      </c>
      <c r="HL83" s="43">
        <f t="shared" ca="1" si="665"/>
        <v>8.3000000000000001E-3</v>
      </c>
      <c r="HM83" t="b">
        <f ca="1">AND(ISNA(MATCH(HL83,HL$1:HL82,0)),HL83&gt;1,$HK83)</f>
        <v>0</v>
      </c>
      <c r="HN83" t="e">
        <f t="shared" ca="1" si="556"/>
        <v>#N/A</v>
      </c>
      <c r="HO83" t="e">
        <f t="shared" ca="1" si="557"/>
        <v>#N/A</v>
      </c>
      <c r="HP83" t="b">
        <f t="shared" ca="1" si="558"/>
        <v>0</v>
      </c>
      <c r="HQ83" t="str">
        <f t="shared" ca="1" si="559"/>
        <v>ÿ</v>
      </c>
      <c r="HR83">
        <f t="shared" ca="1" si="560"/>
        <v>1048576</v>
      </c>
      <c r="HS83" t="e">
        <f t="shared" ca="1" si="561"/>
        <v>#N/A</v>
      </c>
      <c r="HT83" s="4" t="str">
        <f t="shared" ca="1" si="562"/>
        <v/>
      </c>
      <c r="HU83">
        <f ca="1">SUM($HT$10:$HT83)</f>
        <v>3926000.0154999997</v>
      </c>
      <c r="HV83" s="45">
        <f t="shared" ca="1" si="666"/>
        <v>1</v>
      </c>
      <c r="HW83" t="b">
        <f t="shared" ca="1" si="823"/>
        <v>0</v>
      </c>
      <c r="HX83" t="b">
        <f t="shared" ca="1" si="667"/>
        <v>0</v>
      </c>
      <c r="ID83" s="60" t="b">
        <f>IF($HK83,'Analyse Plan de Gamme'!$K83)</f>
        <v>0</v>
      </c>
      <c r="IE83" t="b">
        <f>IF($HK83,'Analyse Plan de Gamme'!$L83)</f>
        <v>0</v>
      </c>
      <c r="IF83" s="52" t="b">
        <f t="shared" si="563"/>
        <v>0</v>
      </c>
      <c r="IG83" t="b">
        <f>ISNA(MATCH(IF83,IF$1:IF82,0))</f>
        <v>0</v>
      </c>
      <c r="IH83" t="e">
        <f t="shared" ca="1" si="564"/>
        <v>#N/A</v>
      </c>
      <c r="II83" t="e">
        <f t="shared" ca="1" si="565"/>
        <v>#N/A</v>
      </c>
      <c r="IJ83" t="b">
        <f t="shared" ca="1" si="566"/>
        <v>0</v>
      </c>
      <c r="IK83" t="str">
        <f t="shared" ca="1" si="567"/>
        <v>ÿ</v>
      </c>
      <c r="IL83">
        <f t="shared" ca="1" si="568"/>
        <v>0</v>
      </c>
      <c r="IM83">
        <f t="shared" ca="1" si="569"/>
        <v>0</v>
      </c>
      <c r="IN83" s="54">
        <f t="shared" ca="1" si="570"/>
        <v>8.3000000000000001E-3</v>
      </c>
      <c r="IO83">
        <f t="shared" ca="1" si="571"/>
        <v>1048576</v>
      </c>
      <c r="IP83" t="e">
        <f t="shared" ca="1" si="572"/>
        <v>#N/A</v>
      </c>
      <c r="IQ83" t="str">
        <f t="shared" ca="1" si="573"/>
        <v/>
      </c>
      <c r="IR83" t="str">
        <f t="shared" ca="1" si="574"/>
        <v/>
      </c>
      <c r="IZ83" s="52" t="b">
        <f t="shared" si="575"/>
        <v>0</v>
      </c>
      <c r="JA83" t="b">
        <f>ISNA(MATCH(IZ83,IZ$1:IZ82,0))</f>
        <v>0</v>
      </c>
      <c r="JB83" t="e">
        <f t="shared" ca="1" si="576"/>
        <v>#N/A</v>
      </c>
      <c r="JC83" t="e">
        <f t="shared" ca="1" si="577"/>
        <v>#N/A</v>
      </c>
      <c r="JD83" t="b">
        <f t="shared" ca="1" si="578"/>
        <v>0</v>
      </c>
      <c r="JE83" t="str">
        <f t="shared" ca="1" si="579"/>
        <v>ÿ</v>
      </c>
      <c r="JF83">
        <f t="shared" ca="1" si="580"/>
        <v>0</v>
      </c>
      <c r="JG83">
        <f t="shared" ca="1" si="581"/>
        <v>0</v>
      </c>
      <c r="JH83" s="54">
        <f t="shared" ca="1" si="582"/>
        <v>8.3000000000000001E-3</v>
      </c>
      <c r="JI83">
        <f t="shared" ca="1" si="583"/>
        <v>1048576</v>
      </c>
      <c r="JJ83" t="e">
        <f t="shared" ca="1" si="584"/>
        <v>#N/A</v>
      </c>
      <c r="JK83" t="str">
        <f t="shared" ca="1" si="585"/>
        <v/>
      </c>
      <c r="JL83" t="str">
        <f t="shared" ca="1" si="586"/>
        <v/>
      </c>
      <c r="JT83" s="52" t="b">
        <f t="shared" si="587"/>
        <v>0</v>
      </c>
      <c r="JU83" t="b">
        <f>ISNA(MATCH(JT83,JT$1:JT82,0))</f>
        <v>0</v>
      </c>
      <c r="JV83" t="e">
        <f t="shared" ca="1" si="588"/>
        <v>#N/A</v>
      </c>
      <c r="JW83" t="e">
        <f t="shared" ca="1" si="589"/>
        <v>#N/A</v>
      </c>
      <c r="JX83" t="b">
        <f t="shared" ca="1" si="590"/>
        <v>0</v>
      </c>
      <c r="JY83" t="str">
        <f t="shared" ca="1" si="591"/>
        <v>ÿ</v>
      </c>
      <c r="JZ83">
        <f t="shared" ca="1" si="592"/>
        <v>0</v>
      </c>
      <c r="KA83">
        <f t="shared" ca="1" si="593"/>
        <v>0</v>
      </c>
      <c r="KB83" s="54">
        <f t="shared" ca="1" si="594"/>
        <v>8.3000000000000001E-3</v>
      </c>
      <c r="KC83">
        <f t="shared" ca="1" si="595"/>
        <v>1048576</v>
      </c>
      <c r="KD83" t="e">
        <f t="shared" ca="1" si="596"/>
        <v>#N/A</v>
      </c>
      <c r="KE83" t="str">
        <f t="shared" ca="1" si="597"/>
        <v/>
      </c>
      <c r="KF83" t="str">
        <f t="shared" ca="1" si="598"/>
        <v/>
      </c>
      <c r="KN83" s="52" t="b">
        <f t="shared" si="599"/>
        <v>0</v>
      </c>
      <c r="KO83" t="b">
        <f>ISNA(MATCH(KN83,KN$1:KN82,0))</f>
        <v>0</v>
      </c>
      <c r="KP83" t="e">
        <f t="shared" ca="1" si="600"/>
        <v>#N/A</v>
      </c>
      <c r="KQ83" t="e">
        <f t="shared" ca="1" si="601"/>
        <v>#N/A</v>
      </c>
      <c r="KR83" t="b">
        <f t="shared" ca="1" si="602"/>
        <v>0</v>
      </c>
      <c r="KS83" t="str">
        <f t="shared" ca="1" si="603"/>
        <v>ÿ</v>
      </c>
      <c r="KT83">
        <f t="shared" ca="1" si="604"/>
        <v>0</v>
      </c>
      <c r="KU83">
        <f t="shared" ca="1" si="605"/>
        <v>0</v>
      </c>
      <c r="KV83" s="54">
        <f t="shared" ca="1" si="606"/>
        <v>8.3000000000000001E-3</v>
      </c>
      <c r="KW83">
        <f t="shared" ca="1" si="607"/>
        <v>1048576</v>
      </c>
      <c r="KX83" t="e">
        <f t="shared" ca="1" si="608"/>
        <v>#N/A</v>
      </c>
      <c r="KY83" t="str">
        <f t="shared" ca="1" si="609"/>
        <v/>
      </c>
      <c r="KZ83" t="str">
        <f t="shared" ca="1" si="610"/>
        <v/>
      </c>
      <c r="LH83" s="52" t="b">
        <f t="shared" si="668"/>
        <v>0</v>
      </c>
      <c r="LI83" t="b">
        <f>ISNA(MATCH(LH83,LH$1:LH82,0))</f>
        <v>0</v>
      </c>
      <c r="LJ83" t="e">
        <f t="shared" ca="1" si="643"/>
        <v>#N/A</v>
      </c>
      <c r="LK83" t="e">
        <f t="shared" ca="1" si="644"/>
        <v>#N/A</v>
      </c>
      <c r="LL83" t="b">
        <f t="shared" ca="1" si="669"/>
        <v>0</v>
      </c>
      <c r="LM83" t="str">
        <f t="shared" ca="1" si="645"/>
        <v>ÿ</v>
      </c>
      <c r="LN83">
        <f t="shared" ca="1" si="670"/>
        <v>0</v>
      </c>
      <c r="LO83">
        <f t="shared" ca="1" si="671"/>
        <v>0</v>
      </c>
      <c r="LP83" s="54">
        <f t="shared" ca="1" si="646"/>
        <v>8.3000000000000001E-3</v>
      </c>
      <c r="LQ83">
        <f t="shared" ca="1" si="647"/>
        <v>1048576</v>
      </c>
      <c r="LR83" t="e">
        <f t="shared" ca="1" si="648"/>
        <v>#N/A</v>
      </c>
      <c r="LS83" t="str">
        <f t="shared" ca="1" si="611"/>
        <v/>
      </c>
      <c r="LT83" t="str">
        <f t="shared" ca="1" si="649"/>
        <v/>
      </c>
      <c r="MB83" s="52" t="b">
        <f t="shared" si="650"/>
        <v>0</v>
      </c>
      <c r="MC83" t="b">
        <f>ISNA(MATCH(MB83,MB$1:MB82,0))</f>
        <v>0</v>
      </c>
      <c r="MD83" t="e">
        <f t="shared" ca="1" si="672"/>
        <v>#N/A</v>
      </c>
      <c r="ME83" t="e">
        <f t="shared" ca="1" si="673"/>
        <v>#N/A</v>
      </c>
      <c r="MF83" t="b">
        <f t="shared" ca="1" si="674"/>
        <v>0</v>
      </c>
      <c r="MG83" t="str">
        <f t="shared" ca="1" si="675"/>
        <v>ÿ</v>
      </c>
      <c r="MH83">
        <f t="shared" ca="1" si="676"/>
        <v>0</v>
      </c>
      <c r="MI83">
        <f t="shared" ca="1" si="677"/>
        <v>0</v>
      </c>
      <c r="MJ83" s="54">
        <f t="shared" ca="1" si="678"/>
        <v>8.3000000000000001E-3</v>
      </c>
      <c r="MK83">
        <f t="shared" ca="1" si="679"/>
        <v>1048576</v>
      </c>
      <c r="ML83" t="e">
        <f t="shared" ca="1" si="680"/>
        <v>#N/A</v>
      </c>
      <c r="MM83" t="str">
        <f t="shared" ca="1" si="612"/>
        <v/>
      </c>
      <c r="MN83" t="str">
        <f t="shared" ca="1" si="681"/>
        <v/>
      </c>
      <c r="MV83" s="52" t="b">
        <f t="shared" si="651"/>
        <v>0</v>
      </c>
      <c r="MW83" t="b">
        <f>ISNA(MATCH(MV83,MV$1:MV82,0))</f>
        <v>0</v>
      </c>
      <c r="MX83" t="e">
        <f t="shared" ca="1" si="682"/>
        <v>#N/A</v>
      </c>
      <c r="MY83" t="e">
        <f t="shared" ca="1" si="683"/>
        <v>#N/A</v>
      </c>
      <c r="MZ83" t="b">
        <f t="shared" ca="1" si="684"/>
        <v>0</v>
      </c>
      <c r="NA83" t="str">
        <f t="shared" ca="1" si="685"/>
        <v>ÿ</v>
      </c>
      <c r="NB83">
        <f t="shared" ca="1" si="686"/>
        <v>0</v>
      </c>
      <c r="NC83">
        <f t="shared" ca="1" si="687"/>
        <v>0</v>
      </c>
      <c r="ND83" s="54">
        <f t="shared" ca="1" si="688"/>
        <v>8.3000000000000001E-3</v>
      </c>
      <c r="NE83">
        <f t="shared" ca="1" si="689"/>
        <v>1048576</v>
      </c>
      <c r="NF83" t="e">
        <f t="shared" ca="1" si="690"/>
        <v>#N/A</v>
      </c>
      <c r="NG83" t="str">
        <f t="shared" ca="1" si="613"/>
        <v/>
      </c>
      <c r="NH83" t="str">
        <f t="shared" ca="1" si="691"/>
        <v/>
      </c>
      <c r="NP83" s="52" t="b">
        <f t="shared" si="652"/>
        <v>0</v>
      </c>
      <c r="NQ83" t="b">
        <f>ISNA(MATCH(NP83,NP$1:NP82,0))</f>
        <v>0</v>
      </c>
      <c r="NR83" t="e">
        <f t="shared" ca="1" si="692"/>
        <v>#N/A</v>
      </c>
      <c r="NS83" t="e">
        <f t="shared" ca="1" si="693"/>
        <v>#N/A</v>
      </c>
      <c r="NT83" t="b">
        <f t="shared" ca="1" si="694"/>
        <v>0</v>
      </c>
      <c r="NU83" t="str">
        <f t="shared" ca="1" si="695"/>
        <v>ÿ</v>
      </c>
      <c r="NV83">
        <f t="shared" ca="1" si="696"/>
        <v>0</v>
      </c>
      <c r="NW83">
        <f t="shared" ca="1" si="697"/>
        <v>0</v>
      </c>
      <c r="NX83" s="54">
        <f t="shared" ca="1" si="698"/>
        <v>8.3000000000000001E-3</v>
      </c>
      <c r="NY83">
        <f t="shared" ca="1" si="699"/>
        <v>1048576</v>
      </c>
      <c r="NZ83" t="e">
        <f t="shared" ca="1" si="700"/>
        <v>#N/A</v>
      </c>
      <c r="OA83" t="str">
        <f t="shared" ca="1" si="614"/>
        <v/>
      </c>
      <c r="OB83" t="str">
        <f t="shared" ca="1" si="701"/>
        <v/>
      </c>
      <c r="OJ83" s="52" t="b">
        <f t="shared" si="653"/>
        <v>0</v>
      </c>
      <c r="OK83" t="b">
        <f>ISNA(MATCH(OJ83,OJ$1:OJ82,0))</f>
        <v>0</v>
      </c>
      <c r="OL83" t="e">
        <f t="shared" ca="1" si="702"/>
        <v>#N/A</v>
      </c>
      <c r="OM83" t="e">
        <f t="shared" ca="1" si="703"/>
        <v>#N/A</v>
      </c>
      <c r="ON83" t="b">
        <f t="shared" ca="1" si="704"/>
        <v>0</v>
      </c>
      <c r="OO83" t="str">
        <f t="shared" ca="1" si="705"/>
        <v>ÿ</v>
      </c>
      <c r="OP83">
        <f t="shared" ca="1" si="706"/>
        <v>0</v>
      </c>
      <c r="OQ83">
        <f t="shared" ca="1" si="707"/>
        <v>0</v>
      </c>
      <c r="OR83" s="54">
        <f t="shared" ca="1" si="708"/>
        <v>8.3000000000000001E-3</v>
      </c>
      <c r="OS83">
        <f t="shared" ca="1" si="709"/>
        <v>1048576</v>
      </c>
      <c r="OT83" t="e">
        <f t="shared" ca="1" si="710"/>
        <v>#N/A</v>
      </c>
      <c r="OU83" t="str">
        <f t="shared" ca="1" si="615"/>
        <v/>
      </c>
      <c r="OV83" t="str">
        <f t="shared" ca="1" si="711"/>
        <v/>
      </c>
      <c r="PD83" s="52" t="b">
        <f t="shared" si="654"/>
        <v>0</v>
      </c>
      <c r="PE83" t="b">
        <f>ISNA(MATCH(PD83,PD$1:PD82,0))</f>
        <v>0</v>
      </c>
      <c r="PF83" t="e">
        <f t="shared" ca="1" si="712"/>
        <v>#N/A</v>
      </c>
      <c r="PG83" t="e">
        <f t="shared" ca="1" si="713"/>
        <v>#N/A</v>
      </c>
      <c r="PH83" t="b">
        <f t="shared" ca="1" si="714"/>
        <v>0</v>
      </c>
      <c r="PI83" t="str">
        <f t="shared" ca="1" si="715"/>
        <v>ÿ</v>
      </c>
      <c r="PJ83">
        <f t="shared" ca="1" si="716"/>
        <v>0</v>
      </c>
      <c r="PK83">
        <f t="shared" ca="1" si="717"/>
        <v>0</v>
      </c>
      <c r="PL83" s="54">
        <f t="shared" ca="1" si="718"/>
        <v>8.3000000000000001E-3</v>
      </c>
      <c r="PM83">
        <f t="shared" ca="1" si="719"/>
        <v>1048576</v>
      </c>
      <c r="PN83" t="e">
        <f t="shared" ca="1" si="720"/>
        <v>#N/A</v>
      </c>
      <c r="PO83" t="str">
        <f t="shared" ca="1" si="616"/>
        <v/>
      </c>
      <c r="PP83" t="str">
        <f t="shared" ca="1" si="721"/>
        <v/>
      </c>
      <c r="PX83" s="52" t="b">
        <f t="shared" si="655"/>
        <v>0</v>
      </c>
      <c r="PY83" t="b">
        <f>ISNA(MATCH(PX83,PX$1:PX82,0))</f>
        <v>0</v>
      </c>
      <c r="PZ83" t="e">
        <f t="shared" ca="1" si="722"/>
        <v>#N/A</v>
      </c>
      <c r="QA83" t="e">
        <f t="shared" ca="1" si="723"/>
        <v>#N/A</v>
      </c>
      <c r="QB83" t="b">
        <f t="shared" ca="1" si="724"/>
        <v>0</v>
      </c>
      <c r="QC83" t="str">
        <f t="shared" ca="1" si="725"/>
        <v>ÿ</v>
      </c>
      <c r="QD83">
        <f t="shared" ca="1" si="726"/>
        <v>0</v>
      </c>
      <c r="QE83">
        <f t="shared" ca="1" si="727"/>
        <v>0</v>
      </c>
      <c r="QF83" s="54">
        <f t="shared" ca="1" si="728"/>
        <v>8.3000000000000001E-3</v>
      </c>
      <c r="QG83">
        <f t="shared" ca="1" si="729"/>
        <v>1048576</v>
      </c>
      <c r="QH83" t="e">
        <f t="shared" ca="1" si="730"/>
        <v>#N/A</v>
      </c>
      <c r="QI83" t="str">
        <f t="shared" ca="1" si="617"/>
        <v/>
      </c>
      <c r="QJ83" t="str">
        <f t="shared" ca="1" si="731"/>
        <v/>
      </c>
      <c r="QR83" s="52" t="b">
        <f t="shared" si="656"/>
        <v>0</v>
      </c>
      <c r="QS83" t="b">
        <f>ISNA(MATCH(QR83,QR$1:QR82,0))</f>
        <v>0</v>
      </c>
      <c r="QT83" t="e">
        <f t="shared" ca="1" si="732"/>
        <v>#N/A</v>
      </c>
      <c r="QU83" t="e">
        <f t="shared" ca="1" si="733"/>
        <v>#N/A</v>
      </c>
      <c r="QV83" t="b">
        <f t="shared" ca="1" si="734"/>
        <v>0</v>
      </c>
      <c r="QW83" t="str">
        <f t="shared" ca="1" si="735"/>
        <v>ÿ</v>
      </c>
      <c r="QX83">
        <f t="shared" ca="1" si="736"/>
        <v>0</v>
      </c>
      <c r="QY83">
        <f t="shared" ca="1" si="737"/>
        <v>0</v>
      </c>
      <c r="QZ83" s="54">
        <f t="shared" ca="1" si="738"/>
        <v>8.3000000000000001E-3</v>
      </c>
      <c r="RA83">
        <f t="shared" ca="1" si="739"/>
        <v>1048576</v>
      </c>
      <c r="RB83" t="e">
        <f t="shared" ca="1" si="740"/>
        <v>#N/A</v>
      </c>
      <c r="RC83" t="str">
        <f t="shared" ca="1" si="618"/>
        <v/>
      </c>
      <c r="RD83" t="str">
        <f t="shared" ca="1" si="741"/>
        <v/>
      </c>
      <c r="RL83" s="52" t="b">
        <f t="shared" si="657"/>
        <v>0</v>
      </c>
      <c r="RM83" t="b">
        <f>ISNA(MATCH(RL83,RL$1:RL82,0))</f>
        <v>0</v>
      </c>
      <c r="RN83" t="e">
        <f t="shared" ca="1" si="742"/>
        <v>#N/A</v>
      </c>
      <c r="RO83" t="e">
        <f t="shared" ca="1" si="743"/>
        <v>#N/A</v>
      </c>
      <c r="RP83" t="b">
        <f t="shared" ca="1" si="744"/>
        <v>0</v>
      </c>
      <c r="RQ83" t="str">
        <f t="shared" ca="1" si="745"/>
        <v>ÿ</v>
      </c>
      <c r="RR83">
        <f t="shared" ca="1" si="746"/>
        <v>0</v>
      </c>
      <c r="RS83">
        <f t="shared" ca="1" si="747"/>
        <v>0</v>
      </c>
      <c r="RT83" s="54">
        <f t="shared" ca="1" si="748"/>
        <v>8.3000000000000001E-3</v>
      </c>
      <c r="RU83">
        <f t="shared" ca="1" si="749"/>
        <v>1048576</v>
      </c>
      <c r="RV83" t="e">
        <f t="shared" ca="1" si="750"/>
        <v>#N/A</v>
      </c>
      <c r="RW83" t="str">
        <f t="shared" ca="1" si="619"/>
        <v/>
      </c>
      <c r="RX83" t="str">
        <f t="shared" ca="1" si="751"/>
        <v/>
      </c>
      <c r="SF83" s="52" t="b">
        <f t="shared" si="658"/>
        <v>0</v>
      </c>
      <c r="SG83" t="b">
        <f>ISNA(MATCH(SF83,SF$1:SF82,0))</f>
        <v>0</v>
      </c>
      <c r="SH83" t="e">
        <f t="shared" ca="1" si="752"/>
        <v>#N/A</v>
      </c>
      <c r="SI83" t="e">
        <f t="shared" ca="1" si="753"/>
        <v>#N/A</v>
      </c>
      <c r="SJ83" t="b">
        <f t="shared" ca="1" si="754"/>
        <v>0</v>
      </c>
      <c r="SK83" t="str">
        <f t="shared" ca="1" si="755"/>
        <v>ÿ</v>
      </c>
      <c r="SL83">
        <f t="shared" ca="1" si="756"/>
        <v>0</v>
      </c>
      <c r="SM83">
        <f t="shared" ca="1" si="757"/>
        <v>0</v>
      </c>
      <c r="SN83" s="54">
        <f t="shared" ca="1" si="758"/>
        <v>8.3000000000000001E-3</v>
      </c>
      <c r="SO83">
        <f t="shared" ca="1" si="759"/>
        <v>1048576</v>
      </c>
      <c r="SP83" t="e">
        <f t="shared" ca="1" si="760"/>
        <v>#N/A</v>
      </c>
      <c r="SQ83" t="str">
        <f t="shared" ca="1" si="620"/>
        <v/>
      </c>
      <c r="SR83" t="str">
        <f t="shared" ca="1" si="761"/>
        <v/>
      </c>
      <c r="SZ83" s="52" t="b">
        <f t="shared" si="659"/>
        <v>0</v>
      </c>
      <c r="TA83" t="b">
        <f>ISNA(MATCH(SZ83,SZ$1:SZ82,0))</f>
        <v>0</v>
      </c>
      <c r="TB83" t="e">
        <f t="shared" ca="1" si="762"/>
        <v>#N/A</v>
      </c>
      <c r="TC83" t="e">
        <f t="shared" ca="1" si="763"/>
        <v>#N/A</v>
      </c>
      <c r="TD83" t="b">
        <f t="shared" ca="1" si="764"/>
        <v>0</v>
      </c>
      <c r="TE83" t="str">
        <f t="shared" ca="1" si="765"/>
        <v>ÿ</v>
      </c>
      <c r="TF83">
        <f t="shared" ca="1" si="766"/>
        <v>0</v>
      </c>
      <c r="TG83">
        <f t="shared" ca="1" si="767"/>
        <v>0</v>
      </c>
      <c r="TH83" s="54">
        <f t="shared" ca="1" si="768"/>
        <v>8.3000000000000001E-3</v>
      </c>
      <c r="TI83">
        <f t="shared" ca="1" si="769"/>
        <v>1048576</v>
      </c>
      <c r="TJ83" t="e">
        <f t="shared" ca="1" si="770"/>
        <v>#N/A</v>
      </c>
      <c r="TK83" t="str">
        <f t="shared" ca="1" si="621"/>
        <v/>
      </c>
      <c r="TL83" t="str">
        <f t="shared" ca="1" si="771"/>
        <v/>
      </c>
      <c r="TT83" s="52" t="b">
        <f t="shared" si="660"/>
        <v>0</v>
      </c>
      <c r="TU83" t="b">
        <f>ISNA(MATCH(TT83,TT$1:TT82,0))</f>
        <v>0</v>
      </c>
      <c r="TV83" t="e">
        <f t="shared" ca="1" si="772"/>
        <v>#N/A</v>
      </c>
      <c r="TW83" t="e">
        <f t="shared" ca="1" si="773"/>
        <v>#N/A</v>
      </c>
      <c r="TX83" t="b">
        <f t="shared" ca="1" si="774"/>
        <v>0</v>
      </c>
      <c r="TY83" t="str">
        <f t="shared" ca="1" si="775"/>
        <v>ÿ</v>
      </c>
      <c r="TZ83">
        <f t="shared" ca="1" si="776"/>
        <v>0</v>
      </c>
      <c r="UA83">
        <f t="shared" ca="1" si="777"/>
        <v>0</v>
      </c>
      <c r="UB83" s="54">
        <f t="shared" ca="1" si="778"/>
        <v>8.3000000000000001E-3</v>
      </c>
      <c r="UC83">
        <f t="shared" ca="1" si="779"/>
        <v>1048576</v>
      </c>
      <c r="UD83" t="e">
        <f t="shared" ca="1" si="780"/>
        <v>#N/A</v>
      </c>
      <c r="UE83" t="str">
        <f t="shared" ca="1" si="622"/>
        <v/>
      </c>
      <c r="UF83" t="str">
        <f t="shared" ca="1" si="781"/>
        <v/>
      </c>
      <c r="UN83" s="52" t="b">
        <f t="shared" si="661"/>
        <v>0</v>
      </c>
      <c r="UO83" t="b">
        <f>ISNA(MATCH(UN83,UN$1:UN82,0))</f>
        <v>0</v>
      </c>
      <c r="UP83" t="e">
        <f t="shared" ca="1" si="782"/>
        <v>#N/A</v>
      </c>
      <c r="UQ83" t="e">
        <f t="shared" ca="1" si="783"/>
        <v>#N/A</v>
      </c>
      <c r="UR83" t="b">
        <f t="shared" ca="1" si="784"/>
        <v>0</v>
      </c>
      <c r="US83" t="str">
        <f t="shared" ca="1" si="785"/>
        <v>ÿ</v>
      </c>
      <c r="UT83">
        <f t="shared" ca="1" si="786"/>
        <v>0</v>
      </c>
      <c r="UU83">
        <f t="shared" ca="1" si="787"/>
        <v>0</v>
      </c>
      <c r="UV83" s="54">
        <f t="shared" ca="1" si="788"/>
        <v>8.3000000000000001E-3</v>
      </c>
      <c r="UW83">
        <f t="shared" ca="1" si="789"/>
        <v>1048576</v>
      </c>
      <c r="UX83" t="e">
        <f t="shared" ca="1" si="790"/>
        <v>#N/A</v>
      </c>
      <c r="UY83" t="str">
        <f t="shared" ca="1" si="623"/>
        <v/>
      </c>
      <c r="UZ83" t="str">
        <f t="shared" ca="1" si="791"/>
        <v/>
      </c>
      <c r="VH83" s="52" t="b">
        <f t="shared" si="662"/>
        <v>0</v>
      </c>
      <c r="VI83" t="b">
        <f>ISNA(MATCH(VH83,VH$1:VH82,0))</f>
        <v>0</v>
      </c>
      <c r="VJ83" t="e">
        <f t="shared" ca="1" si="792"/>
        <v>#N/A</v>
      </c>
      <c r="VK83" t="e">
        <f t="shared" ca="1" si="793"/>
        <v>#N/A</v>
      </c>
      <c r="VL83" t="b">
        <f t="shared" ca="1" si="794"/>
        <v>0</v>
      </c>
      <c r="VM83" t="str">
        <f t="shared" ca="1" si="795"/>
        <v>ÿ</v>
      </c>
      <c r="VN83">
        <f t="shared" ca="1" si="796"/>
        <v>0</v>
      </c>
      <c r="VO83">
        <f t="shared" ca="1" si="797"/>
        <v>0</v>
      </c>
      <c r="VP83" s="54">
        <f t="shared" ca="1" si="798"/>
        <v>8.3000000000000001E-3</v>
      </c>
      <c r="VQ83">
        <f t="shared" ca="1" si="799"/>
        <v>1048576</v>
      </c>
      <c r="VR83" t="e">
        <f t="shared" ca="1" si="800"/>
        <v>#N/A</v>
      </c>
      <c r="VS83" t="str">
        <f t="shared" ca="1" si="624"/>
        <v/>
      </c>
      <c r="VT83" t="str">
        <f t="shared" ca="1" si="801"/>
        <v/>
      </c>
      <c r="WB83" s="52" t="b">
        <f t="shared" si="663"/>
        <v>0</v>
      </c>
      <c r="WC83" t="b">
        <f>ISNA(MATCH(WB83,WB$1:WB82,0))</f>
        <v>0</v>
      </c>
      <c r="WD83" t="e">
        <f t="shared" ca="1" si="802"/>
        <v>#N/A</v>
      </c>
      <c r="WE83" t="e">
        <f t="shared" ca="1" si="803"/>
        <v>#N/A</v>
      </c>
      <c r="WF83" t="b">
        <f t="shared" ca="1" si="804"/>
        <v>0</v>
      </c>
      <c r="WG83" t="str">
        <f t="shared" ca="1" si="805"/>
        <v>ÿ</v>
      </c>
      <c r="WH83">
        <f t="shared" ca="1" si="806"/>
        <v>0</v>
      </c>
      <c r="WI83">
        <f t="shared" ca="1" si="807"/>
        <v>0</v>
      </c>
      <c r="WJ83" s="54">
        <f t="shared" ca="1" si="808"/>
        <v>8.3000000000000001E-3</v>
      </c>
      <c r="WK83">
        <f t="shared" ca="1" si="809"/>
        <v>1048576</v>
      </c>
      <c r="WL83" t="e">
        <f t="shared" ca="1" si="810"/>
        <v>#N/A</v>
      </c>
      <c r="WM83" t="str">
        <f t="shared" ca="1" si="625"/>
        <v/>
      </c>
      <c r="WN83" t="str">
        <f t="shared" ca="1" si="811"/>
        <v/>
      </c>
      <c r="WV83" s="52" t="b">
        <f t="shared" si="664"/>
        <v>0</v>
      </c>
      <c r="WW83" t="b">
        <f>ISNA(MATCH(WV83,WV$1:WV82,0))</f>
        <v>0</v>
      </c>
      <c r="WX83" t="e">
        <f t="shared" ca="1" si="812"/>
        <v>#N/A</v>
      </c>
      <c r="WY83" t="e">
        <f t="shared" ca="1" si="813"/>
        <v>#N/A</v>
      </c>
      <c r="WZ83" t="b">
        <f t="shared" ca="1" si="814"/>
        <v>0</v>
      </c>
      <c r="XA83" t="str">
        <f t="shared" ca="1" si="815"/>
        <v>ÿ</v>
      </c>
      <c r="XB83">
        <f t="shared" ca="1" si="816"/>
        <v>0</v>
      </c>
      <c r="XC83">
        <f t="shared" ca="1" si="817"/>
        <v>0</v>
      </c>
      <c r="XD83" s="54">
        <f t="shared" ca="1" si="818"/>
        <v>8.3000000000000001E-3</v>
      </c>
      <c r="XE83">
        <f t="shared" ca="1" si="819"/>
        <v>1048576</v>
      </c>
      <c r="XF83" t="e">
        <f t="shared" ca="1" si="820"/>
        <v>#N/A</v>
      </c>
      <c r="XG83" t="str">
        <f t="shared" ca="1" si="626"/>
        <v/>
      </c>
      <c r="XH83" t="str">
        <f t="shared" ca="1" si="821"/>
        <v/>
      </c>
    </row>
    <row r="84" spans="1:632" x14ac:dyDescent="0.3">
      <c r="A84">
        <f t="shared" ca="1" si="642"/>
        <v>74</v>
      </c>
      <c r="J84" s="6" t="str">
        <f>IF('Analyse Plan de Gamme'!$N84=0,N_D,'Analyse Plan de Gamme'!$N84)</f>
        <v xml:space="preserve"> ... </v>
      </c>
      <c r="K84" t="b">
        <f>ISNA(MATCH(J84,J$1:J83,0))</f>
        <v>0</v>
      </c>
      <c r="L84" t="e">
        <f t="shared" ref="L84:L103" ca="1" si="824">MATCH(L$3,INDIRECT(M84,AdrLxCx),0)+L83</f>
        <v>#N/A</v>
      </c>
      <c r="M84" t="e">
        <f t="shared" ref="M84:M103" ca="1" si="825">ADDRESS(L83+1,M$3,,AdrLxCx)&amp;":"&amp;ADDRESS(AdrMaxLig,M$3,,AdrLxCx)</f>
        <v>#N/A</v>
      </c>
      <c r="N84" t="b">
        <f t="shared" ref="N84:N103" ca="1" si="826">NOT(ISNA(L84))</f>
        <v>0</v>
      </c>
      <c r="O84" t="str">
        <f t="shared" ref="O84:O103" ca="1" si="827">IF(N84,INDEX(J:J,L84),$F$5)</f>
        <v>ÿ</v>
      </c>
      <c r="P84">
        <f t="shared" ref="P84:P103" ca="1" si="828">IF(N84,COUNTIF(INDIRECT(S$5,AdrLxCx),$F$4&amp;O84),AdrMaxLig)</f>
        <v>1048576</v>
      </c>
      <c r="Q84" t="e">
        <f t="shared" ref="Q84:Q103" ca="1" si="829">MATCH($A84,P:P,0)</f>
        <v>#N/A</v>
      </c>
      <c r="R84" s="4" t="str">
        <f t="shared" ref="R84:R103" ca="1" si="830">IF(N84,INDEX(O:O,Q84),"")</f>
        <v/>
      </c>
      <c r="T84" s="6" t="str">
        <f>IF('Analyse Plan de Gamme'!$P84=0,N_D,'Analyse Plan de Gamme'!$P84)</f>
        <v xml:space="preserve"> ... </v>
      </c>
      <c r="U84" t="b">
        <f>ISNA(MATCH(T84,T$1:T83,0))</f>
        <v>0</v>
      </c>
      <c r="V84" t="e">
        <f t="shared" ref="V84:V103" ca="1" si="831">MATCH(V$3,INDIRECT(W84,AdrLxCx),0)+V83</f>
        <v>#N/A</v>
      </c>
      <c r="W84" t="e">
        <f t="shared" ref="W84:W103" ca="1" si="832">ADDRESS(V83+1,W$3,,AdrLxCx)&amp;":"&amp;ADDRESS(AdrMaxLig,W$3,,AdrLxCx)</f>
        <v>#N/A</v>
      </c>
      <c r="X84" t="b">
        <f t="shared" ref="X84:X103" ca="1" si="833">NOT(ISNA(V84))</f>
        <v>0</v>
      </c>
      <c r="Y84" t="str">
        <f t="shared" ref="Y84:Y103" ca="1" si="834">IF(X84,INDEX(T:T,V84),$F$5)</f>
        <v>ÿ</v>
      </c>
      <c r="Z84">
        <f t="shared" ref="Z84:Z103" ca="1" si="835">IF(X84,COUNTIF(INDIRECT(AC$5,AdrLxCx),$F$4&amp;Y84),AdrMaxLig)</f>
        <v>1048576</v>
      </c>
      <c r="AA84" t="e">
        <f t="shared" ref="AA84:AA103" ca="1" si="836">MATCH($A84,Z:Z,0)</f>
        <v>#N/A</v>
      </c>
      <c r="AB84" s="4" t="str">
        <f t="shared" ref="AB84:AB103" ca="1" si="837">IF(X84,INDEX(Y:Y,AA84),"")</f>
        <v/>
      </c>
      <c r="AD84" s="6" t="str">
        <f>IF('Analyse Plan de Gamme'!$W84=0,N_D,'Analyse Plan de Gamme'!$W84)</f>
        <v xml:space="preserve"> ... </v>
      </c>
      <c r="AE84" t="b">
        <f>ISNA(MATCH(AD84,AD$1:AD83,0))</f>
        <v>0</v>
      </c>
      <c r="AF84" t="e">
        <f t="shared" ref="AF84:AF103" ca="1" si="838">MATCH(AF$3,INDIRECT(AG84,AdrLxCx),0)+AF83</f>
        <v>#N/A</v>
      </c>
      <c r="AG84" t="e">
        <f t="shared" ref="AG84:AG103" ca="1" si="839">ADDRESS(AF83+1,AG$3,,AdrLxCx)&amp;":"&amp;ADDRESS(AdrMaxLig,AG$3,,AdrLxCx)</f>
        <v>#N/A</v>
      </c>
      <c r="AH84" t="b">
        <f t="shared" ref="AH84:AH103" ca="1" si="840">NOT(ISNA(AF84))</f>
        <v>0</v>
      </c>
      <c r="AI84" t="str">
        <f t="shared" ref="AI84:AI103" ca="1" si="841">IF(AH84,INDEX(AD:AD,AF84),$F$5)</f>
        <v>ÿ</v>
      </c>
      <c r="AJ84">
        <f t="shared" ref="AJ84:AJ103" ca="1" si="842">IF(AH84,COUNTIF(INDIRECT(AM$5,AdrLxCx),$F$4&amp;AI84),AdrMaxLig)</f>
        <v>1048576</v>
      </c>
      <c r="AK84" t="e">
        <f t="shared" ref="AK84:AK103" ca="1" si="843">MATCH($A84,AJ:AJ,0)</f>
        <v>#N/A</v>
      </c>
      <c r="AL84" s="4" t="str">
        <f t="shared" ref="AL84:AL103" ca="1" si="844">IF(AH84,INDEX(AI:AI,AK84),"")</f>
        <v/>
      </c>
      <c r="AN84" s="6" t="str">
        <f>IF('Analyse Plan de Gamme'!$AH84=0,N_D,'Analyse Plan de Gamme'!$AH84)</f>
        <v xml:space="preserve"> ... </v>
      </c>
      <c r="AO84" t="b">
        <f>ISNA(MATCH(AN84,AN$1:AN83,0))</f>
        <v>0</v>
      </c>
      <c r="AP84" t="e">
        <f t="shared" ref="AP84:AP103" ca="1" si="845">MATCH(AP$3,INDIRECT(AQ84,AdrLxCx),0)+AP83</f>
        <v>#N/A</v>
      </c>
      <c r="AQ84" t="e">
        <f t="shared" ref="AQ84:AQ103" ca="1" si="846">ADDRESS(AP83+1,AQ$3,,AdrLxCx)&amp;":"&amp;ADDRESS(AdrMaxLig,AQ$3,,AdrLxCx)</f>
        <v>#N/A</v>
      </c>
      <c r="AR84" t="b">
        <f t="shared" ref="AR84:AR103" ca="1" si="847">NOT(ISNA(AP84))</f>
        <v>0</v>
      </c>
      <c r="AS84" t="str">
        <f t="shared" ref="AS84:AS103" ca="1" si="848">IF(AR84,INDEX(AN:AN,AP84),$F$5)</f>
        <v>ÿ</v>
      </c>
      <c r="AT84">
        <f t="shared" ref="AT84:AT103" ca="1" si="849">IF(AR84,COUNTIF(INDIRECT(AW$5,AdrLxCx),$F$4&amp;AS84),AdrMaxLig)</f>
        <v>1048576</v>
      </c>
      <c r="AU84" t="e">
        <f t="shared" ref="AU84:AU103" ca="1" si="850">MATCH($A84,AT:AT,0)</f>
        <v>#N/A</v>
      </c>
      <c r="AV84" s="4" t="str">
        <f t="shared" ref="AV84:AV103" ca="1" si="851">IF(AR84,INDEX(AS:AS,AU84),"")</f>
        <v/>
      </c>
      <c r="AX84" s="6" t="str">
        <f>IF('Analyse Plan de Gamme'!$AT84=0,N_D,'Analyse Plan de Gamme'!$AT84)</f>
        <v xml:space="preserve"> ... </v>
      </c>
      <c r="AY84" t="b">
        <f>ISNA(MATCH(AX84,AX$1:AX83,0))</f>
        <v>0</v>
      </c>
      <c r="AZ84" t="e">
        <f t="shared" ref="AZ84:AZ103" ca="1" si="852">MATCH(AZ$3,INDIRECT(BA84,AdrLxCx),0)+AZ83</f>
        <v>#N/A</v>
      </c>
      <c r="BA84" t="e">
        <f t="shared" ref="BA84:BA103" ca="1" si="853">ADDRESS(AZ83+1,BA$3,,AdrLxCx)&amp;":"&amp;ADDRESS(AdrMaxLig,BA$3,,AdrLxCx)</f>
        <v>#N/A</v>
      </c>
      <c r="BB84" t="b">
        <f t="shared" ref="BB84:BB103" ca="1" si="854">NOT(ISNA(AZ84))</f>
        <v>0</v>
      </c>
      <c r="BC84" t="str">
        <f t="shared" ref="BC84:BC103" ca="1" si="855">IF(BB84,INDEX(AX:AX,AZ84),$F$5)</f>
        <v>ÿ</v>
      </c>
      <c r="BD84">
        <f t="shared" ref="BD84:BD103" ca="1" si="856">IF(BB84,COUNTIF(INDIRECT(BG$5,AdrLxCx),$F$4&amp;BC84),AdrMaxLig)</f>
        <v>1048576</v>
      </c>
      <c r="BE84" t="e">
        <f t="shared" ref="BE84:BE103" ca="1" si="857">MATCH($A84,BD:BD,0)</f>
        <v>#N/A</v>
      </c>
      <c r="BF84" s="4" t="str">
        <f t="shared" ref="BF84:BF103" ca="1" si="858">IF(BB84,INDEX(BC:BC,BE84),"")</f>
        <v/>
      </c>
      <c r="BH84" s="6" t="str">
        <f>IF('Analyse Plan de Gamme'!$BF84=0,N_D,'Analyse Plan de Gamme'!$BF84)</f>
        <v xml:space="preserve"> ... </v>
      </c>
      <c r="BI84" t="b">
        <f>ISNA(MATCH(BH84,BH$1:BH83,0))</f>
        <v>0</v>
      </c>
      <c r="BJ84" t="e">
        <f t="shared" ref="BJ84:BJ103" ca="1" si="859">MATCH(BJ$3,INDIRECT(BK84,AdrLxCx),0)+BJ83</f>
        <v>#N/A</v>
      </c>
      <c r="BK84" t="e">
        <f t="shared" ref="BK84:BK103" ca="1" si="860">ADDRESS(BJ83+1,BK$3,,AdrLxCx)&amp;":"&amp;ADDRESS(AdrMaxLig,BK$3,,AdrLxCx)</f>
        <v>#N/A</v>
      </c>
      <c r="BL84" t="b">
        <f t="shared" ref="BL84:BL103" ca="1" si="861">NOT(ISNA(BJ84))</f>
        <v>0</v>
      </c>
      <c r="BM84" t="str">
        <f t="shared" ref="BM84:BM103" ca="1" si="862">IF(BL84,INDEX(BH:BH,BJ84),$F$5)</f>
        <v>ÿ</v>
      </c>
      <c r="BN84">
        <f t="shared" ref="BN84:BN103" ca="1" si="863">IF(BL84,COUNTIF(INDIRECT(BQ$5,AdrLxCx),$F$4&amp;BM84),AdrMaxLig)</f>
        <v>1048576</v>
      </c>
      <c r="BO84" t="e">
        <f t="shared" ref="BO84:BO103" ca="1" si="864">MATCH($A84,BN:BN,0)</f>
        <v>#N/A</v>
      </c>
      <c r="BP84" s="4" t="str">
        <f t="shared" ref="BP84:BP103" ca="1" si="865">IF(BL84,INDEX(BM:BM,BO84),"")</f>
        <v/>
      </c>
      <c r="BR84" s="6" t="str">
        <f>IF('Analyse Plan de Gamme'!$BG84=0,N_D,'Analyse Plan de Gamme'!$BG84)</f>
        <v xml:space="preserve"> ... </v>
      </c>
      <c r="BS84" t="b">
        <f>ISNA(MATCH(BR84,BR$1:BR83,0))</f>
        <v>0</v>
      </c>
      <c r="BT84" t="e">
        <f t="shared" ref="BT84:BT103" ca="1" si="866">MATCH(BT$3,INDIRECT(BU84,AdrLxCx),0)+BT83</f>
        <v>#N/A</v>
      </c>
      <c r="BU84" t="e">
        <f t="shared" ref="BU84:BU103" ca="1" si="867">ADDRESS(BT83+1,BU$3,,AdrLxCx)&amp;":"&amp;ADDRESS(AdrMaxLig,BU$3,,AdrLxCx)</f>
        <v>#N/A</v>
      </c>
      <c r="BV84" t="b">
        <f t="shared" ref="BV84:BV103" ca="1" si="868">NOT(ISNA(BT84))</f>
        <v>0</v>
      </c>
      <c r="BW84" t="str">
        <f t="shared" ref="BW84:BW103" ca="1" si="869">IF(BV84,INDEX(BR:BR,BT84),$F$5)</f>
        <v>ÿ</v>
      </c>
      <c r="BX84">
        <f t="shared" ref="BX84:BX103" ca="1" si="870">IF(BV84,COUNTIF(INDIRECT(CA$5,AdrLxCx),$F$4&amp;BW84),AdrMaxLig)</f>
        <v>1048576</v>
      </c>
      <c r="BY84" t="e">
        <f t="shared" ref="BY84:BY103" ca="1" si="871">MATCH($A84,BX:BX,0)</f>
        <v>#N/A</v>
      </c>
      <c r="BZ84" s="4" t="str">
        <f t="shared" ref="BZ84:BZ103" ca="1" si="872">IF(BV84,INDEX(BW:BW,BY84),"")</f>
        <v/>
      </c>
      <c r="CB84" s="6" t="str">
        <f>IF('Analyse Plan de Gamme'!$BH84=0,N_D,'Analyse Plan de Gamme'!$BH84)</f>
        <v xml:space="preserve"> ... </v>
      </c>
      <c r="CC84" t="b">
        <f>ISNA(MATCH(CB84,CB$1:CB83,0))</f>
        <v>0</v>
      </c>
      <c r="CD84" t="e">
        <f t="shared" ref="CD84:CD103" ca="1" si="873">MATCH(CD$3,INDIRECT(CE84,AdrLxCx),0)+CD83</f>
        <v>#N/A</v>
      </c>
      <c r="CE84" t="e">
        <f t="shared" ref="CE84:CE103" ca="1" si="874">ADDRESS(CD83+1,CE$3,,AdrLxCx)&amp;":"&amp;ADDRESS(AdrMaxLig,CE$3,,AdrLxCx)</f>
        <v>#N/A</v>
      </c>
      <c r="CF84" t="b">
        <f t="shared" ref="CF84:CF103" ca="1" si="875">NOT(ISNA(CD84))</f>
        <v>0</v>
      </c>
      <c r="CG84" t="str">
        <f t="shared" ref="CG84:CG103" ca="1" si="876">IF(CF84,INDEX(CB:CB,CD84),$F$5)</f>
        <v>ÿ</v>
      </c>
      <c r="CH84">
        <f t="shared" ref="CH84:CH103" ca="1" si="877">IF(CF84,COUNTIF(INDIRECT(CK$5,AdrLxCx),$F$4&amp;CG84),AdrMaxLig)</f>
        <v>1048576</v>
      </c>
      <c r="CI84" t="e">
        <f t="shared" ref="CI84:CI103" ca="1" si="878">MATCH($A84,CH:CH,0)</f>
        <v>#N/A</v>
      </c>
      <c r="CJ84" s="4" t="str">
        <f t="shared" ref="CJ84:CJ103" ca="1" si="879">IF(CF84,INDEX(CG:CG,CI84),"")</f>
        <v/>
      </c>
      <c r="CL84" s="6" t="str">
        <f>IF('Analyse Plan de Gamme'!$BJ84=0,N_D,'Analyse Plan de Gamme'!$BJ84)</f>
        <v xml:space="preserve"> ... </v>
      </c>
      <c r="CM84" t="b">
        <f>ISNA(MATCH(CL84,CL$1:CL83,0))</f>
        <v>0</v>
      </c>
      <c r="CN84" t="e">
        <f t="shared" ref="CN84:CN103" ca="1" si="880">MATCH(CN$3,INDIRECT(CO84,AdrLxCx),0)+CN83</f>
        <v>#N/A</v>
      </c>
      <c r="CO84" t="e">
        <f t="shared" ref="CO84:CO103" ca="1" si="881">ADDRESS(CN83+1,CO$3,,AdrLxCx)&amp;":"&amp;ADDRESS(AdrMaxLig,CO$3,,AdrLxCx)</f>
        <v>#N/A</v>
      </c>
      <c r="CP84" t="b">
        <f t="shared" ref="CP84:CP103" ca="1" si="882">NOT(ISNA(CN84))</f>
        <v>0</v>
      </c>
      <c r="CQ84" t="str">
        <f t="shared" ref="CQ84:CQ103" ca="1" si="883">IF(CP84,INDEX(CL:CL,CN84),$F$5)</f>
        <v>ÿ</v>
      </c>
      <c r="CR84">
        <f t="shared" ref="CR84:CR103" ca="1" si="884">IF(CP84,COUNTIF(INDIRECT(CU$5,AdrLxCx),$F$4&amp;CQ84),AdrMaxLig)</f>
        <v>1048576</v>
      </c>
      <c r="CS84" t="e">
        <f t="shared" ref="CS84:CS103" ca="1" si="885">MATCH($A84,CR:CR,0)</f>
        <v>#N/A</v>
      </c>
      <c r="CT84" s="4" t="str">
        <f t="shared" ref="CT84:CT103" ca="1" si="886">IF(CP84,INDEX(CQ:CQ,CS84),"")</f>
        <v/>
      </c>
      <c r="CV84" s="6" t="str">
        <f>IF('Analyse Plan de Gamme'!$BK84=0,N_D,'Analyse Plan de Gamme'!$BK84)</f>
        <v xml:space="preserve"> ... </v>
      </c>
      <c r="CW84" t="b">
        <f>ISNA(MATCH(CV84,CV$1:CV83,0))</f>
        <v>0</v>
      </c>
      <c r="CX84" t="e">
        <f t="shared" ref="CX84:CX103" ca="1" si="887">MATCH(CX$3,INDIRECT(CY84,AdrLxCx),0)+CX83</f>
        <v>#N/A</v>
      </c>
      <c r="CY84" t="e">
        <f t="shared" ref="CY84:CY103" ca="1" si="888">ADDRESS(CX83+1,CY$3,,AdrLxCx)&amp;":"&amp;ADDRESS(AdrMaxLig,CY$3,,AdrLxCx)</f>
        <v>#N/A</v>
      </c>
      <c r="CZ84" t="b">
        <f t="shared" ref="CZ84:CZ103" ca="1" si="889">NOT(ISNA(CX84))</f>
        <v>0</v>
      </c>
      <c r="DA84" t="str">
        <f t="shared" ref="DA84:DA103" ca="1" si="890">IF(CZ84,INDEX(CV:CV,CX84),$F$5)</f>
        <v>ÿ</v>
      </c>
      <c r="DB84">
        <f t="shared" ref="DB84:DB103" ca="1" si="891">IF(CZ84,COUNTIF(INDIRECT(DE$5,AdrLxCx),$F$4&amp;DA84),AdrMaxLig)</f>
        <v>1048576</v>
      </c>
      <c r="DC84" t="e">
        <f t="shared" ref="DC84:DC103" ca="1" si="892">MATCH($A84,DB:DB,0)</f>
        <v>#N/A</v>
      </c>
      <c r="DD84" s="4" t="str">
        <f t="shared" ref="DD84:DD103" ca="1" si="893">IF(CZ84,INDEX(DA:DA,DC84),"")</f>
        <v/>
      </c>
      <c r="DF84" s="6" t="str">
        <f>IF('Analyse Plan de Gamme'!$BL84=0,N_D,'Analyse Plan de Gamme'!$BL84)</f>
        <v xml:space="preserve"> ... </v>
      </c>
      <c r="DG84" t="b">
        <f>ISNA(MATCH(DF84,DF$1:DF83,0))</f>
        <v>0</v>
      </c>
      <c r="DH84" t="e">
        <f t="shared" ref="DH84:DH103" ca="1" si="894">MATCH(DH$3,INDIRECT(DI84,AdrLxCx),0)+DH83</f>
        <v>#N/A</v>
      </c>
      <c r="DI84" t="e">
        <f t="shared" ref="DI84:DI103" ca="1" si="895">ADDRESS(DH83+1,DI$3,,AdrLxCx)&amp;":"&amp;ADDRESS(AdrMaxLig,DI$3,,AdrLxCx)</f>
        <v>#N/A</v>
      </c>
      <c r="DJ84" t="b">
        <f t="shared" ref="DJ84:DJ103" ca="1" si="896">NOT(ISNA(DH84))</f>
        <v>0</v>
      </c>
      <c r="DK84" t="str">
        <f t="shared" ref="DK84:DK103" ca="1" si="897">IF(DJ84,INDEX(DF:DF,DH84),$F$5)</f>
        <v>ÿ</v>
      </c>
      <c r="DL84">
        <f t="shared" ref="DL84:DL103" ca="1" si="898">IF(DJ84,COUNTIF(INDIRECT(DO$5,AdrLxCx),$F$4&amp;DK84),AdrMaxLig)</f>
        <v>1048576</v>
      </c>
      <c r="DM84" t="e">
        <f t="shared" ref="DM84:DM103" ca="1" si="899">MATCH($A84,DL:DL,0)</f>
        <v>#N/A</v>
      </c>
      <c r="DN84" s="4" t="str">
        <f t="shared" ref="DN84:DN103" ca="1" si="900">IF(DJ84,INDEX(DK:DK,DM84),"")</f>
        <v/>
      </c>
      <c r="DP84" s="43">
        <f>'Analyse Plan de Gamme'!$BM84</f>
        <v>0</v>
      </c>
      <c r="DQ84" t="b">
        <f>ISNA(MATCH(DP84,DP$1:DP83,0))</f>
        <v>0</v>
      </c>
      <c r="DR84" t="e">
        <f t="shared" ref="DR84:DR103" ca="1" si="901">MATCH(DR$3,INDIRECT(DS84,AdrLxCx),0)+DR83</f>
        <v>#N/A</v>
      </c>
      <c r="DS84" t="e">
        <f t="shared" ref="DS84:DS103" ca="1" si="902">ADDRESS(DR83+1,DS$3,,AdrLxCx)&amp;":"&amp;ADDRESS(AdrMaxLig,DS$3,,AdrLxCx)</f>
        <v>#N/A</v>
      </c>
      <c r="DT84" t="b">
        <f t="shared" ref="DT84:DT103" ca="1" si="903">NOT(ISNA(DR84))</f>
        <v>0</v>
      </c>
      <c r="DU84" t="str">
        <f t="shared" ref="DU84:DU103" ca="1" si="904">IF(DT84,INDEX(DP:DP,DR84),$F$5)</f>
        <v>ÿ</v>
      </c>
      <c r="DV84">
        <f t="shared" ref="DV84:DV103" ca="1" si="905">IF(DT84,COUNTIF(INDIRECT(DY$5,AdrLxCx),$F$4&amp;DU84),AdrMaxLig)</f>
        <v>1048576</v>
      </c>
      <c r="DW84" t="e">
        <f t="shared" ref="DW84:DW103" ca="1" si="906">MATCH($A84,DV:DV,0)</f>
        <v>#N/A</v>
      </c>
      <c r="DX84" s="4" t="str">
        <f t="shared" ref="DX84:DX103" ca="1" si="907">IF(DT84,INDEX(DU:DU,DW84),"")</f>
        <v/>
      </c>
      <c r="DZ84" s="6" t="str">
        <f>IF('Analyse Plan de Gamme'!$BO84=0,N_D,'Analyse Plan de Gamme'!$BO84)</f>
        <v xml:space="preserve"> ... </v>
      </c>
      <c r="EA84" t="b">
        <f>ISNA(MATCH(DZ84,DZ$1:DZ83,0))</f>
        <v>0</v>
      </c>
      <c r="EB84" t="e">
        <f t="shared" ref="EB84:EB103" ca="1" si="908">MATCH(EB$3,INDIRECT(EC84,AdrLxCx),0)+EB83</f>
        <v>#N/A</v>
      </c>
      <c r="EC84" t="e">
        <f t="shared" ref="EC84:EC103" ca="1" si="909">ADDRESS(EB83+1,EC$3,,AdrLxCx)&amp;":"&amp;ADDRESS(AdrMaxLig,EC$3,,AdrLxCx)</f>
        <v>#N/A</v>
      </c>
      <c r="ED84" t="b">
        <f t="shared" ref="ED84:ED103" ca="1" si="910">NOT(ISNA(EB84))</f>
        <v>0</v>
      </c>
      <c r="EE84" t="str">
        <f t="shared" ref="EE84:EE103" ca="1" si="911">IF(ED84,INDEX(DZ:DZ,EB84),$F$5)</f>
        <v>ÿ</v>
      </c>
      <c r="EF84">
        <f t="shared" ref="EF84:EF103" ca="1" si="912">IF(ED84,COUNTIF(INDIRECT(EI$5,AdrLxCx),$F$4&amp;EE84),AdrMaxLig)</f>
        <v>1048576</v>
      </c>
      <c r="EG84" t="e">
        <f t="shared" ref="EG84:EG103" ca="1" si="913">MATCH($A84,EF:EF,0)</f>
        <v>#N/A</v>
      </c>
      <c r="EH84" s="4" t="str">
        <f t="shared" ref="EH84:EH103" ca="1" si="914">IF(ED84,INDEX(EE:EE,EG84),"")</f>
        <v/>
      </c>
      <c r="EJ84" s="6" t="str">
        <f>IF('Analyse Plan de Gamme'!$BP84=0,N_D,'Analyse Plan de Gamme'!$BP84)</f>
        <v xml:space="preserve"> ... </v>
      </c>
      <c r="EK84" t="b">
        <f>ISNA(MATCH(EJ84,EJ$1:EJ83,0))</f>
        <v>0</v>
      </c>
      <c r="EL84" t="e">
        <f t="shared" ref="EL84:EL103" ca="1" si="915">MATCH(EL$3,INDIRECT(EM84,AdrLxCx),0)+EL83</f>
        <v>#N/A</v>
      </c>
      <c r="EM84" t="e">
        <f t="shared" ref="EM84:EM103" ca="1" si="916">ADDRESS(EL83+1,EM$3,,AdrLxCx)&amp;":"&amp;ADDRESS(AdrMaxLig,EM$3,,AdrLxCx)</f>
        <v>#N/A</v>
      </c>
      <c r="EN84" t="b">
        <f t="shared" ref="EN84:EN103" ca="1" si="917">NOT(ISNA(EL84))</f>
        <v>0</v>
      </c>
      <c r="EO84" t="str">
        <f t="shared" ref="EO84:EO103" ca="1" si="918">IF(EN84,INDEX(EJ:EJ,EL84),$F$5)</f>
        <v>ÿ</v>
      </c>
      <c r="EP84">
        <f t="shared" ref="EP84:EP103" ca="1" si="919">IF(EN84,COUNTIF(INDIRECT(ES$5,AdrLxCx),$F$4&amp;EO84),AdrMaxLig)</f>
        <v>1048576</v>
      </c>
      <c r="EQ84" t="e">
        <f t="shared" ref="EQ84:EQ103" ca="1" si="920">MATCH($A84,EP:EP,0)</f>
        <v>#N/A</v>
      </c>
      <c r="ER84" s="4" t="str">
        <f t="shared" ref="ER84:ER103" ca="1" si="921">IF(EN84,INDEX(EO:EO,EQ84),"")</f>
        <v/>
      </c>
      <c r="ET84" s="6" t="str">
        <f>IF('Analyse Plan de Gamme'!$BQ84=0,N_D,'Analyse Plan de Gamme'!$BQ84)</f>
        <v xml:space="preserve"> ... </v>
      </c>
      <c r="EU84" t="b">
        <f>ISNA(MATCH(ET84,ET$1:ET83,0))</f>
        <v>0</v>
      </c>
      <c r="EV84" t="e">
        <f t="shared" ref="EV84:EV103" ca="1" si="922">MATCH(EV$3,INDIRECT(EW84,AdrLxCx),0)+EV83</f>
        <v>#N/A</v>
      </c>
      <c r="EW84" t="e">
        <f t="shared" ref="EW84:EW103" ca="1" si="923">ADDRESS(EV83+1,EW$3,,AdrLxCx)&amp;":"&amp;ADDRESS(AdrMaxLig,EW$3,,AdrLxCx)</f>
        <v>#N/A</v>
      </c>
      <c r="EX84" t="b">
        <f t="shared" ref="EX84:EX103" ca="1" si="924">NOT(ISNA(EV84))</f>
        <v>0</v>
      </c>
      <c r="EY84" t="str">
        <f t="shared" ref="EY84:EY103" ca="1" si="925">IF(EX84,INDEX(ET:ET,EV84),$F$5)</f>
        <v>ÿ</v>
      </c>
      <c r="EZ84">
        <f t="shared" ref="EZ84:EZ103" ca="1" si="926">IF(EX84,COUNTIF(INDIRECT(FC$5,AdrLxCx),$F$4&amp;EY84),AdrMaxLig)</f>
        <v>1048576</v>
      </c>
      <c r="FA84" t="e">
        <f t="shared" ref="FA84:FA103" ca="1" si="927">MATCH($A84,EZ:EZ,0)</f>
        <v>#N/A</v>
      </c>
      <c r="FB84" s="4" t="str">
        <f t="shared" ref="FB84:FB103" ca="1" si="928">IF(EX84,INDEX(EY:EY,FA84),"")</f>
        <v/>
      </c>
      <c r="FD84" s="6" t="str">
        <f>IF('Analyse Plan de Gamme'!$BR84=0,N_D,'Analyse Plan de Gamme'!$BR84)</f>
        <v xml:space="preserve"> ... </v>
      </c>
      <c r="FE84" t="b">
        <f>ISNA(MATCH(FD84,FD$1:FD83,0))</f>
        <v>0</v>
      </c>
      <c r="FF84" t="e">
        <f t="shared" ref="FF84:FF103" ca="1" si="929">MATCH(FF$3,INDIRECT(FG84,AdrLxCx),0)+FF83</f>
        <v>#N/A</v>
      </c>
      <c r="FG84" t="e">
        <f t="shared" ref="FG84:FG103" ca="1" si="930">ADDRESS(FF83+1,FG$3,,AdrLxCx)&amp;":"&amp;ADDRESS(AdrMaxLig,FG$3,,AdrLxCx)</f>
        <v>#N/A</v>
      </c>
      <c r="FH84" t="b">
        <f t="shared" ref="FH84:FH103" ca="1" si="931">NOT(ISNA(FF84))</f>
        <v>0</v>
      </c>
      <c r="FI84" t="str">
        <f t="shared" ref="FI84:FI103" ca="1" si="932">IF(FH84,INDEX(FD:FD,FF84),$F$5)</f>
        <v>ÿ</v>
      </c>
      <c r="FJ84">
        <f t="shared" ref="FJ84:FJ103" ca="1" si="933">IF(FH84,COUNTIF(INDIRECT(FM$5,AdrLxCx),$F$4&amp;FI84),AdrMaxLig)</f>
        <v>1048576</v>
      </c>
      <c r="FK84" t="e">
        <f t="shared" ref="FK84:FK103" ca="1" si="934">MATCH($A84,FJ:FJ,0)</f>
        <v>#N/A</v>
      </c>
      <c r="FL84" s="4" t="str">
        <f t="shared" ref="FL84:FL103" ca="1" si="935">IF(FH84,INDEX(FI:FI,FK84),"")</f>
        <v/>
      </c>
      <c r="FN84" s="6" t="str">
        <f>IF('Analyse Plan de Gamme'!$BT84=0,N_D,'Analyse Plan de Gamme'!$BT84)</f>
        <v xml:space="preserve"> ... </v>
      </c>
      <c r="FO84" t="b">
        <f>ISNA(MATCH(FN84,FN$1:FN83,0))</f>
        <v>0</v>
      </c>
      <c r="FP84" t="e">
        <f t="shared" ref="FP84:FP103" ca="1" si="936">MATCH(FP$3,INDIRECT(FQ84,AdrLxCx),0)+FP83</f>
        <v>#N/A</v>
      </c>
      <c r="FQ84" t="e">
        <f t="shared" ref="FQ84:FQ103" ca="1" si="937">ADDRESS(FP83+1,FQ$3,,AdrLxCx)&amp;":"&amp;ADDRESS(AdrMaxLig,FQ$3,,AdrLxCx)</f>
        <v>#N/A</v>
      </c>
      <c r="FR84" t="b">
        <f t="shared" ref="FR84:FR103" ca="1" si="938">NOT(ISNA(FP84))</f>
        <v>0</v>
      </c>
      <c r="FS84" t="str">
        <f t="shared" ref="FS84:FS103" ca="1" si="939">IF(FR84,INDEX(FN:FN,FP84),$F$5)</f>
        <v>ÿ</v>
      </c>
      <c r="FT84">
        <f t="shared" ref="FT84:FT103" ca="1" si="940">IF(FR84,COUNTIF(INDIRECT(FW$5,AdrLxCx),$F$4&amp;FS84),AdrMaxLig)</f>
        <v>1048576</v>
      </c>
      <c r="FU84" t="e">
        <f t="shared" ref="FU84:FU103" ca="1" si="941">MATCH($A84,FT:FT,0)</f>
        <v>#N/A</v>
      </c>
      <c r="FV84" s="4" t="str">
        <f t="shared" ref="FV84:FV103" ca="1" si="942">IF(FR84,INDEX(FS:FS,FU84),"")</f>
        <v/>
      </c>
      <c r="FX84" s="6" t="str">
        <f>IF('Analyse Plan de Gamme'!$BU84=0,N_D,'Analyse Plan de Gamme'!$BU84)</f>
        <v xml:space="preserve"> ... </v>
      </c>
      <c r="FY84" t="b">
        <f>ISNA(MATCH(FX84,FX$1:FX83,0))</f>
        <v>0</v>
      </c>
      <c r="FZ84" t="e">
        <f t="shared" ref="FZ84:FZ103" ca="1" si="943">MATCH(FZ$3,INDIRECT(GA84,AdrLxCx),0)+FZ83</f>
        <v>#N/A</v>
      </c>
      <c r="GA84" t="e">
        <f t="shared" ref="GA84:GA103" ca="1" si="944">ADDRESS(FZ83+1,GA$3,,AdrLxCx)&amp;":"&amp;ADDRESS(AdrMaxLig,GA$3,,AdrLxCx)</f>
        <v>#N/A</v>
      </c>
      <c r="GB84" t="b">
        <f t="shared" ref="GB84:GB103" ca="1" si="945">NOT(ISNA(FZ84))</f>
        <v>0</v>
      </c>
      <c r="GC84" t="str">
        <f t="shared" ref="GC84:GC103" ca="1" si="946">IF(GB84,INDEX(FX:FX,FZ84),$F$5)</f>
        <v>ÿ</v>
      </c>
      <c r="GD84">
        <f t="shared" ref="GD84:GD103" ca="1" si="947">IF(GB84,COUNTIF(INDIRECT(GG$5,AdrLxCx),$F$4&amp;GC84),AdrMaxLig)</f>
        <v>1048576</v>
      </c>
      <c r="GE84" t="e">
        <f t="shared" ref="GE84:GE103" ca="1" si="948">MATCH($A84,GD:GD,0)</f>
        <v>#N/A</v>
      </c>
      <c r="GF84" s="4" t="str">
        <f t="shared" ref="GF84:GF103" ca="1" si="949">IF(GB84,INDEX(GC:GC,GE84),"")</f>
        <v/>
      </c>
      <c r="GH84" s="6" t="str">
        <f>IF('Analyse Plan de Gamme'!$BW84=0,N_D,'Analyse Plan de Gamme'!$BW84)</f>
        <v xml:space="preserve"> ... </v>
      </c>
      <c r="GI84" t="b">
        <f>ISNA(MATCH(GH84,GH$1:GH83,0))</f>
        <v>0</v>
      </c>
      <c r="GJ84" t="e">
        <f t="shared" ref="GJ84:GJ103" ca="1" si="950">MATCH(GJ$3,INDIRECT(GK84,AdrLxCx),0)+GJ83</f>
        <v>#N/A</v>
      </c>
      <c r="GK84" t="e">
        <f t="shared" ref="GK84:GK103" ca="1" si="951">ADDRESS(GJ83+1,GK$3,,AdrLxCx)&amp;":"&amp;ADDRESS(AdrMaxLig,GK$3,,AdrLxCx)</f>
        <v>#N/A</v>
      </c>
      <c r="GL84" t="b">
        <f t="shared" ref="GL84:GL103" ca="1" si="952">NOT(ISNA(GJ84))</f>
        <v>0</v>
      </c>
      <c r="GM84" t="str">
        <f t="shared" ref="GM84:GM103" ca="1" si="953">IF(GL84,INDEX(GH:GH,GJ84),$F$5)</f>
        <v>ÿ</v>
      </c>
      <c r="GN84">
        <f t="shared" ref="GN84:GN103" ca="1" si="954">IF(GL84,COUNTIF(INDIRECT(GQ$5,AdrLxCx),$F$4&amp;GM84),AdrMaxLig)</f>
        <v>1048576</v>
      </c>
      <c r="GO84" t="e">
        <f t="shared" ref="GO84:GO103" ca="1" si="955">MATCH($A84,GN:GN,0)</f>
        <v>#N/A</v>
      </c>
      <c r="GP84" s="4" t="str">
        <f t="shared" ref="GP84:GP103" ca="1" si="956">IF(GL84,INDEX(GM:GM,GO84),"")</f>
        <v/>
      </c>
      <c r="GR84" s="6" t="str">
        <f>IF('Analyse Plan de Gamme'!$BX84=0,N_D,'Analyse Plan de Gamme'!$BX84)</f>
        <v xml:space="preserve"> ... </v>
      </c>
      <c r="GS84" t="b">
        <f>ISNA(MATCH(GR84,GR$1:GR83,0))</f>
        <v>0</v>
      </c>
      <c r="GT84" t="e">
        <f t="shared" ref="GT84:GT103" ca="1" si="957">MATCH(GT$3,INDIRECT(GU84,AdrLxCx),0)+GT83</f>
        <v>#N/A</v>
      </c>
      <c r="GU84" t="e">
        <f t="shared" ref="GU84:GU103" ca="1" si="958">ADDRESS(GT83+1,GU$3,,AdrLxCx)&amp;":"&amp;ADDRESS(AdrMaxLig,GU$3,,AdrLxCx)</f>
        <v>#N/A</v>
      </c>
      <c r="GV84" t="b">
        <f t="shared" ref="GV84:GV103" ca="1" si="959">NOT(ISNA(GT84))</f>
        <v>0</v>
      </c>
      <c r="GW84" t="str">
        <f t="shared" ref="GW84:GW103" ca="1" si="960">IF(GV84,INDEX(GR:GR,GT84),$F$5)</f>
        <v>ÿ</v>
      </c>
      <c r="GX84">
        <f t="shared" ref="GX84:GX103" ca="1" si="961">IF(GV84,COUNTIF(INDIRECT(HA$5,AdrLxCx),$F$4&amp;GW84),AdrMaxLig)</f>
        <v>1048576</v>
      </c>
      <c r="GY84" t="e">
        <f t="shared" ref="GY84:GY103" ca="1" si="962">MATCH($A84,GX:GX,0)</f>
        <v>#N/A</v>
      </c>
      <c r="GZ84" s="4" t="str">
        <f t="shared" ref="GZ84:GZ103" ca="1" si="963">IF(GV84,INDEX(GW:GW,GY84),"")</f>
        <v/>
      </c>
      <c r="HG84" s="44">
        <f>'Analyse Plan de Gamme'!$K84</f>
        <v>0</v>
      </c>
      <c r="HH84" s="44">
        <f>'Analyse Plan de Gamme'!$L84</f>
        <v>0</v>
      </c>
      <c r="HI84" s="50">
        <f t="shared" si="822"/>
        <v>3.6999999999999948</v>
      </c>
      <c r="HK84" t="b">
        <f>ABS('Analyse Plan de Gamme'!$C84)&gt;1</f>
        <v>0</v>
      </c>
      <c r="HL84" s="43">
        <f t="shared" ca="1" si="665"/>
        <v>8.3999999999999995E-3</v>
      </c>
      <c r="HM84" t="b">
        <f ca="1">AND(ISNA(MATCH(HL84,HL$1:HL83,0)),HL84&gt;1,$HK84)</f>
        <v>0</v>
      </c>
      <c r="HN84" t="e">
        <f t="shared" ref="HN84:HN103" ca="1" si="964">MATCH(HN$3,INDIRECT(HO84,AdrLxCx),0)+HN83</f>
        <v>#N/A</v>
      </c>
      <c r="HO84" t="e">
        <f t="shared" ref="HO84:HO103" ca="1" si="965">ADDRESS(HN83+1,HO$3,,AdrLxCx)&amp;":"&amp;ADDRESS(AdrMaxLig,HO$3,,AdrLxCx)</f>
        <v>#N/A</v>
      </c>
      <c r="HP84" t="b">
        <f t="shared" ref="HP84:HP103" ca="1" si="966">NOT(ISNA(HN84))</f>
        <v>0</v>
      </c>
      <c r="HQ84" t="str">
        <f t="shared" ref="HQ84:HQ103" ca="1" si="967">IF(HP84,INDEX(HL:HL,HN84),$F$5)</f>
        <v>ÿ</v>
      </c>
      <c r="HR84">
        <f t="shared" ref="HR84:HR103" ca="1" si="968">IF(HP84,COUNTIF(INDIRECT(HU$5,AdrLxCx),$F$3&amp;HQ84),AdrMaxLig)</f>
        <v>1048576</v>
      </c>
      <c r="HS84" t="e">
        <f t="shared" ref="HS84:HS103" ca="1" si="969">MATCH($A84,HR:HR,0)</f>
        <v>#N/A</v>
      </c>
      <c r="HT84" s="4" t="str">
        <f t="shared" ref="HT84:HT103" ca="1" si="970">IF(HP84,INDEX(HQ:HQ,HS84),"")</f>
        <v/>
      </c>
      <c r="HU84">
        <f ca="1">SUM($HT$10:$HT84)</f>
        <v>3926000.0154999997</v>
      </c>
      <c r="HV84" s="45">
        <f t="shared" ca="1" si="666"/>
        <v>1</v>
      </c>
      <c r="HW84" t="b">
        <f t="shared" ca="1" si="823"/>
        <v>0</v>
      </c>
      <c r="HX84" t="b">
        <f t="shared" ca="1" si="667"/>
        <v>0</v>
      </c>
      <c r="ID84" s="60" t="b">
        <f>IF($HK84,'Analyse Plan de Gamme'!$K84)</f>
        <v>0</v>
      </c>
      <c r="IE84" t="b">
        <f>IF($HK84,'Analyse Plan de Gamme'!$L84)</f>
        <v>0</v>
      </c>
      <c r="IF84" s="52" t="b">
        <f t="shared" ref="IF84:IF103" si="971">IF($HK84,J84)</f>
        <v>0</v>
      </c>
      <c r="IG84" t="b">
        <f>ISNA(MATCH(IF84,IF$1:IF83,0))</f>
        <v>0</v>
      </c>
      <c r="IH84" t="e">
        <f t="shared" ref="IH84:IH103" ca="1" si="972">MATCH(IH$3,INDIRECT(II84,AdrLxCx),0)+IH83</f>
        <v>#N/A</v>
      </c>
      <c r="II84" t="e">
        <f t="shared" ref="II84:II103" ca="1" si="973">ADDRESS(IH83+1,II$3,,AdrLxCx)&amp;":"&amp;ADDRESS(AdrMaxLig,II$3,,AdrLxCx)</f>
        <v>#N/A</v>
      </c>
      <c r="IJ84" t="b">
        <f t="shared" ref="IJ84:IJ103" ca="1" si="974">NOT(ISNA(IH84))</f>
        <v>0</v>
      </c>
      <c r="IK84" t="str">
        <f t="shared" ref="IK84:IK103" ca="1" si="975">IF(IJ84,INDEX(IF:IF,IH84),$F$5)</f>
        <v>ÿ</v>
      </c>
      <c r="IL84">
        <f t="shared" ref="IL84:IL103" ca="1" si="976">SUMIF(IF:IF,IK84,$ID:$ID)</f>
        <v>0</v>
      </c>
      <c r="IM84">
        <f t="shared" ref="IM84:IM103" ca="1" si="977">SUMIF(IF:IF,IK84,$IE:$IE)</f>
        <v>0</v>
      </c>
      <c r="IN84" s="54">
        <f t="shared" ref="IN84:IN103" ca="1" si="978">VALUE(TEXT(INDEX(IL84:IM84,ValueScore),$HO$5)&amp;$HO$7&amp;TEXT(ROW(),$HO$5))</f>
        <v>8.3999999999999995E-3</v>
      </c>
      <c r="IO84">
        <f t="shared" ref="IO84:IO103" ca="1" si="979">IF(IJ84,COUNTIF(INDIRECT(IR$5,AdrLxCx),$F$3&amp;IN84),AdrMaxLig)</f>
        <v>1048576</v>
      </c>
      <c r="IP84" t="e">
        <f t="shared" ref="IP84:IP103" ca="1" si="980">MATCH($A84,IO:IO,0)</f>
        <v>#N/A</v>
      </c>
      <c r="IQ84" t="str">
        <f t="shared" ref="IQ84:IQ103" ca="1" si="981">IF(IJ84,INDEX(IK:IK,IP84),"")</f>
        <v/>
      </c>
      <c r="IR84" t="str">
        <f t="shared" ref="IR84:IR103" ca="1" si="982">IF(IJ84,INDEX(IN:IN,IP84),"")</f>
        <v/>
      </c>
      <c r="IZ84" s="52" t="b">
        <f t="shared" ref="IZ84:IZ103" si="983">IF($HK84,T84)</f>
        <v>0</v>
      </c>
      <c r="JA84" t="b">
        <f>ISNA(MATCH(IZ84,IZ$1:IZ83,0))</f>
        <v>0</v>
      </c>
      <c r="JB84" t="e">
        <f t="shared" ref="JB84:JB103" ca="1" si="984">MATCH(JB$3,INDIRECT(JC84,AdrLxCx),0)+JB83</f>
        <v>#N/A</v>
      </c>
      <c r="JC84" t="e">
        <f t="shared" ref="JC84:JC103" ca="1" si="985">ADDRESS(JB83+1,JC$3,,AdrLxCx)&amp;":"&amp;ADDRESS(AdrMaxLig,JC$3,,AdrLxCx)</f>
        <v>#N/A</v>
      </c>
      <c r="JD84" t="b">
        <f t="shared" ref="JD84:JD103" ca="1" si="986">NOT(ISNA(JB84))</f>
        <v>0</v>
      </c>
      <c r="JE84" t="str">
        <f t="shared" ref="JE84:JE103" ca="1" si="987">IF(JD84,INDEX(IZ:IZ,JB84),$F$5)</f>
        <v>ÿ</v>
      </c>
      <c r="JF84">
        <f t="shared" ref="JF84:JF103" ca="1" si="988">SUMIF(IZ:IZ,JE84,$ID:$ID)</f>
        <v>0</v>
      </c>
      <c r="JG84">
        <f t="shared" ref="JG84:JG103" ca="1" si="989">SUMIF(IZ:IZ,JE84,$IE:$IE)</f>
        <v>0</v>
      </c>
      <c r="JH84" s="54">
        <f t="shared" ref="JH84:JH103" ca="1" si="990">VALUE(TEXT(INDEX(JF84:JG84,ValueScore),$HO$5)&amp;$HO$7&amp;TEXT(ROW(),$HO$5))</f>
        <v>8.3999999999999995E-3</v>
      </c>
      <c r="JI84">
        <f t="shared" ref="JI84:JI103" ca="1" si="991">IF(JD84,COUNTIF(INDIRECT(JL$5,AdrLxCx),$F$3&amp;JH84),AdrMaxLig)</f>
        <v>1048576</v>
      </c>
      <c r="JJ84" t="e">
        <f t="shared" ref="JJ84:JJ103" ca="1" si="992">MATCH($A84,JI:JI,0)</f>
        <v>#N/A</v>
      </c>
      <c r="JK84" t="str">
        <f t="shared" ref="JK84:JK103" ca="1" si="993">IF(JD84,INDEX(JE:JE,JJ84),"")</f>
        <v/>
      </c>
      <c r="JL84" t="str">
        <f t="shared" ref="JL84:JL103" ca="1" si="994">IF(JD84,INDEX(JH:JH,JJ84),"")</f>
        <v/>
      </c>
      <c r="JT84" s="52" t="b">
        <f t="shared" ref="JT84:JT103" si="995">IF($HK84,AD84)</f>
        <v>0</v>
      </c>
      <c r="JU84" t="b">
        <f>ISNA(MATCH(JT84,JT$1:JT83,0))</f>
        <v>0</v>
      </c>
      <c r="JV84" t="e">
        <f t="shared" ref="JV84:JV103" ca="1" si="996">MATCH(JV$3,INDIRECT(JW84,AdrLxCx),0)+JV83</f>
        <v>#N/A</v>
      </c>
      <c r="JW84" t="e">
        <f t="shared" ref="JW84:JW103" ca="1" si="997">ADDRESS(JV83+1,JW$3,,AdrLxCx)&amp;":"&amp;ADDRESS(AdrMaxLig,JW$3,,AdrLxCx)</f>
        <v>#N/A</v>
      </c>
      <c r="JX84" t="b">
        <f t="shared" ref="JX84:JX103" ca="1" si="998">NOT(ISNA(JV84))</f>
        <v>0</v>
      </c>
      <c r="JY84" t="str">
        <f t="shared" ref="JY84:JY103" ca="1" si="999">IF(JX84,INDEX(JT:JT,JV84),$F$5)</f>
        <v>ÿ</v>
      </c>
      <c r="JZ84">
        <f t="shared" ref="JZ84:JZ103" ca="1" si="1000">SUMIF(JT:JT,JY84,$ID:$ID)</f>
        <v>0</v>
      </c>
      <c r="KA84">
        <f t="shared" ref="KA84:KA103" ca="1" si="1001">SUMIF(JT:JT,JY84,$IE:$IE)</f>
        <v>0</v>
      </c>
      <c r="KB84" s="54">
        <f t="shared" ref="KB84:KB103" ca="1" si="1002">VALUE(TEXT(INDEX(JZ84:KA84,ValueScore),$HO$5)&amp;$HO$7&amp;TEXT(ROW(),$HO$5))</f>
        <v>8.3999999999999995E-3</v>
      </c>
      <c r="KC84">
        <f t="shared" ref="KC84:KC103" ca="1" si="1003">IF(JX84,COUNTIF(INDIRECT(KF$5,AdrLxCx),$F$3&amp;KB84),AdrMaxLig)</f>
        <v>1048576</v>
      </c>
      <c r="KD84" t="e">
        <f t="shared" ref="KD84:KD103" ca="1" si="1004">MATCH($A84,KC:KC,0)</f>
        <v>#N/A</v>
      </c>
      <c r="KE84" t="str">
        <f t="shared" ref="KE84:KE103" ca="1" si="1005">IF(JX84,INDEX(JY:JY,KD84),"")</f>
        <v/>
      </c>
      <c r="KF84" t="str">
        <f t="shared" ref="KF84:KF103" ca="1" si="1006">IF(JX84,INDEX(KB:KB,KD84),"")</f>
        <v/>
      </c>
      <c r="KN84" s="52" t="b">
        <f t="shared" ref="KN84:KN103" si="1007">IF($HK84,AN84)</f>
        <v>0</v>
      </c>
      <c r="KO84" t="b">
        <f>ISNA(MATCH(KN84,KN$1:KN83,0))</f>
        <v>0</v>
      </c>
      <c r="KP84" t="e">
        <f t="shared" ref="KP84:KP103" ca="1" si="1008">MATCH(KP$3,INDIRECT(KQ84,AdrLxCx),0)+KP83</f>
        <v>#N/A</v>
      </c>
      <c r="KQ84" t="e">
        <f t="shared" ref="KQ84:KQ103" ca="1" si="1009">ADDRESS(KP83+1,KQ$3,,AdrLxCx)&amp;":"&amp;ADDRESS(AdrMaxLig,KQ$3,,AdrLxCx)</f>
        <v>#N/A</v>
      </c>
      <c r="KR84" t="b">
        <f t="shared" ref="KR84:KR103" ca="1" si="1010">NOT(ISNA(KP84))</f>
        <v>0</v>
      </c>
      <c r="KS84" t="str">
        <f t="shared" ref="KS84:KS103" ca="1" si="1011">IF(KR84,INDEX(KN:KN,KP84),$F$5)</f>
        <v>ÿ</v>
      </c>
      <c r="KT84">
        <f t="shared" ref="KT84:KT103" ca="1" si="1012">SUMIF(KN:KN,KS84,$ID:$ID)</f>
        <v>0</v>
      </c>
      <c r="KU84">
        <f t="shared" ref="KU84:KU103" ca="1" si="1013">SUMIF(KN:KN,KS84,$IE:$IE)</f>
        <v>0</v>
      </c>
      <c r="KV84" s="54">
        <f t="shared" ref="KV84:KV103" ca="1" si="1014">VALUE(TEXT(INDEX(KT84:KU84,ValueScore),$HO$5)&amp;$HO$7&amp;TEXT(ROW(),$HO$5))</f>
        <v>8.3999999999999995E-3</v>
      </c>
      <c r="KW84">
        <f t="shared" ref="KW84:KW103" ca="1" si="1015">IF(KR84,COUNTIF(INDIRECT(KZ$5,AdrLxCx),$F$3&amp;KV84),AdrMaxLig)</f>
        <v>1048576</v>
      </c>
      <c r="KX84" t="e">
        <f t="shared" ref="KX84:KX103" ca="1" si="1016">MATCH($A84,KW:KW,0)</f>
        <v>#N/A</v>
      </c>
      <c r="KY84" t="str">
        <f t="shared" ref="KY84:KY103" ca="1" si="1017">IF(KR84,INDEX(KS:KS,KX84),"")</f>
        <v/>
      </c>
      <c r="KZ84" t="str">
        <f t="shared" ref="KZ84:KZ103" ca="1" si="1018">IF(KR84,INDEX(KV:KV,KX84),"")</f>
        <v/>
      </c>
      <c r="LH84" s="52" t="b">
        <f t="shared" si="668"/>
        <v>0</v>
      </c>
      <c r="LI84" t="b">
        <f>ISNA(MATCH(LH84,LH$1:LH83,0))</f>
        <v>0</v>
      </c>
      <c r="LJ84" t="e">
        <f t="shared" ca="1" si="643"/>
        <v>#N/A</v>
      </c>
      <c r="LK84" t="e">
        <f t="shared" ca="1" si="644"/>
        <v>#N/A</v>
      </c>
      <c r="LL84" t="b">
        <f t="shared" ca="1" si="669"/>
        <v>0</v>
      </c>
      <c r="LM84" t="str">
        <f t="shared" ca="1" si="645"/>
        <v>ÿ</v>
      </c>
      <c r="LN84">
        <f t="shared" ca="1" si="670"/>
        <v>0</v>
      </c>
      <c r="LO84">
        <f t="shared" ca="1" si="671"/>
        <v>0</v>
      </c>
      <c r="LP84" s="54">
        <f t="shared" ca="1" si="646"/>
        <v>8.3999999999999995E-3</v>
      </c>
      <c r="LQ84">
        <f t="shared" ca="1" si="647"/>
        <v>1048576</v>
      </c>
      <c r="LR84" t="e">
        <f t="shared" ca="1" si="648"/>
        <v>#N/A</v>
      </c>
      <c r="LS84" t="str">
        <f t="shared" ref="LS84:LS103" ca="1" si="1019">IF(LL84,INDEX(LM:LM,LR84),"")</f>
        <v/>
      </c>
      <c r="LT84" t="str">
        <f t="shared" ca="1" si="649"/>
        <v/>
      </c>
      <c r="MB84" s="52" t="b">
        <f t="shared" si="650"/>
        <v>0</v>
      </c>
      <c r="MC84" t="b">
        <f>ISNA(MATCH(MB84,MB$1:MB83,0))</f>
        <v>0</v>
      </c>
      <c r="MD84" t="e">
        <f t="shared" ca="1" si="672"/>
        <v>#N/A</v>
      </c>
      <c r="ME84" t="e">
        <f t="shared" ca="1" si="673"/>
        <v>#N/A</v>
      </c>
      <c r="MF84" t="b">
        <f t="shared" ca="1" si="674"/>
        <v>0</v>
      </c>
      <c r="MG84" t="str">
        <f t="shared" ca="1" si="675"/>
        <v>ÿ</v>
      </c>
      <c r="MH84">
        <f t="shared" ca="1" si="676"/>
        <v>0</v>
      </c>
      <c r="MI84">
        <f t="shared" ca="1" si="677"/>
        <v>0</v>
      </c>
      <c r="MJ84" s="54">
        <f t="shared" ca="1" si="678"/>
        <v>8.3999999999999995E-3</v>
      </c>
      <c r="MK84">
        <f t="shared" ca="1" si="679"/>
        <v>1048576</v>
      </c>
      <c r="ML84" t="e">
        <f t="shared" ca="1" si="680"/>
        <v>#N/A</v>
      </c>
      <c r="MM84" t="str">
        <f t="shared" ref="MM84:MM103" ca="1" si="1020">IF(MF84,INDEX(MG:MG,ML84),"")</f>
        <v/>
      </c>
      <c r="MN84" t="str">
        <f t="shared" ca="1" si="681"/>
        <v/>
      </c>
      <c r="MV84" s="52" t="b">
        <f t="shared" si="651"/>
        <v>0</v>
      </c>
      <c r="MW84" t="b">
        <f>ISNA(MATCH(MV84,MV$1:MV83,0))</f>
        <v>0</v>
      </c>
      <c r="MX84" t="e">
        <f t="shared" ca="1" si="682"/>
        <v>#N/A</v>
      </c>
      <c r="MY84" t="e">
        <f t="shared" ca="1" si="683"/>
        <v>#N/A</v>
      </c>
      <c r="MZ84" t="b">
        <f t="shared" ca="1" si="684"/>
        <v>0</v>
      </c>
      <c r="NA84" t="str">
        <f t="shared" ca="1" si="685"/>
        <v>ÿ</v>
      </c>
      <c r="NB84">
        <f t="shared" ca="1" si="686"/>
        <v>0</v>
      </c>
      <c r="NC84">
        <f t="shared" ca="1" si="687"/>
        <v>0</v>
      </c>
      <c r="ND84" s="54">
        <f t="shared" ca="1" si="688"/>
        <v>8.3999999999999995E-3</v>
      </c>
      <c r="NE84">
        <f t="shared" ca="1" si="689"/>
        <v>1048576</v>
      </c>
      <c r="NF84" t="e">
        <f t="shared" ca="1" si="690"/>
        <v>#N/A</v>
      </c>
      <c r="NG84" t="str">
        <f t="shared" ref="NG84:NG103" ca="1" si="1021">IF(MZ84,INDEX(NA:NA,NF84),"")</f>
        <v/>
      </c>
      <c r="NH84" t="str">
        <f t="shared" ca="1" si="691"/>
        <v/>
      </c>
      <c r="NP84" s="52" t="b">
        <f t="shared" si="652"/>
        <v>0</v>
      </c>
      <c r="NQ84" t="b">
        <f>ISNA(MATCH(NP84,NP$1:NP83,0))</f>
        <v>0</v>
      </c>
      <c r="NR84" t="e">
        <f t="shared" ca="1" si="692"/>
        <v>#N/A</v>
      </c>
      <c r="NS84" t="e">
        <f t="shared" ca="1" si="693"/>
        <v>#N/A</v>
      </c>
      <c r="NT84" t="b">
        <f t="shared" ca="1" si="694"/>
        <v>0</v>
      </c>
      <c r="NU84" t="str">
        <f t="shared" ca="1" si="695"/>
        <v>ÿ</v>
      </c>
      <c r="NV84">
        <f t="shared" ca="1" si="696"/>
        <v>0</v>
      </c>
      <c r="NW84">
        <f t="shared" ca="1" si="697"/>
        <v>0</v>
      </c>
      <c r="NX84" s="54">
        <f t="shared" ca="1" si="698"/>
        <v>8.3999999999999995E-3</v>
      </c>
      <c r="NY84">
        <f t="shared" ca="1" si="699"/>
        <v>1048576</v>
      </c>
      <c r="NZ84" t="e">
        <f t="shared" ca="1" si="700"/>
        <v>#N/A</v>
      </c>
      <c r="OA84" t="str">
        <f t="shared" ref="OA84:OA103" ca="1" si="1022">IF(NT84,INDEX(NU:NU,NZ84),"")</f>
        <v/>
      </c>
      <c r="OB84" t="str">
        <f t="shared" ca="1" si="701"/>
        <v/>
      </c>
      <c r="OJ84" s="52" t="b">
        <f t="shared" si="653"/>
        <v>0</v>
      </c>
      <c r="OK84" t="b">
        <f>ISNA(MATCH(OJ84,OJ$1:OJ83,0))</f>
        <v>0</v>
      </c>
      <c r="OL84" t="e">
        <f t="shared" ca="1" si="702"/>
        <v>#N/A</v>
      </c>
      <c r="OM84" t="e">
        <f t="shared" ca="1" si="703"/>
        <v>#N/A</v>
      </c>
      <c r="ON84" t="b">
        <f t="shared" ca="1" si="704"/>
        <v>0</v>
      </c>
      <c r="OO84" t="str">
        <f t="shared" ca="1" si="705"/>
        <v>ÿ</v>
      </c>
      <c r="OP84">
        <f t="shared" ca="1" si="706"/>
        <v>0</v>
      </c>
      <c r="OQ84">
        <f t="shared" ca="1" si="707"/>
        <v>0</v>
      </c>
      <c r="OR84" s="54">
        <f t="shared" ca="1" si="708"/>
        <v>8.3999999999999995E-3</v>
      </c>
      <c r="OS84">
        <f t="shared" ca="1" si="709"/>
        <v>1048576</v>
      </c>
      <c r="OT84" t="e">
        <f t="shared" ca="1" si="710"/>
        <v>#N/A</v>
      </c>
      <c r="OU84" t="str">
        <f t="shared" ref="OU84:OU103" ca="1" si="1023">IF(ON84,INDEX(OO:OO,OT84),"")</f>
        <v/>
      </c>
      <c r="OV84" t="str">
        <f t="shared" ca="1" si="711"/>
        <v/>
      </c>
      <c r="PD84" s="52" t="b">
        <f t="shared" si="654"/>
        <v>0</v>
      </c>
      <c r="PE84" t="b">
        <f>ISNA(MATCH(PD84,PD$1:PD83,0))</f>
        <v>0</v>
      </c>
      <c r="PF84" t="e">
        <f t="shared" ca="1" si="712"/>
        <v>#N/A</v>
      </c>
      <c r="PG84" t="e">
        <f t="shared" ca="1" si="713"/>
        <v>#N/A</v>
      </c>
      <c r="PH84" t="b">
        <f t="shared" ca="1" si="714"/>
        <v>0</v>
      </c>
      <c r="PI84" t="str">
        <f t="shared" ca="1" si="715"/>
        <v>ÿ</v>
      </c>
      <c r="PJ84">
        <f t="shared" ca="1" si="716"/>
        <v>0</v>
      </c>
      <c r="PK84">
        <f t="shared" ca="1" si="717"/>
        <v>0</v>
      </c>
      <c r="PL84" s="54">
        <f t="shared" ca="1" si="718"/>
        <v>8.3999999999999995E-3</v>
      </c>
      <c r="PM84">
        <f t="shared" ca="1" si="719"/>
        <v>1048576</v>
      </c>
      <c r="PN84" t="e">
        <f t="shared" ca="1" si="720"/>
        <v>#N/A</v>
      </c>
      <c r="PO84" t="str">
        <f t="shared" ref="PO84:PO103" ca="1" si="1024">IF(PH84,INDEX(PI:PI,PN84),"")</f>
        <v/>
      </c>
      <c r="PP84" t="str">
        <f t="shared" ca="1" si="721"/>
        <v/>
      </c>
      <c r="PX84" s="52" t="b">
        <f t="shared" si="655"/>
        <v>0</v>
      </c>
      <c r="PY84" t="b">
        <f>ISNA(MATCH(PX84,PX$1:PX83,0))</f>
        <v>0</v>
      </c>
      <c r="PZ84" t="e">
        <f t="shared" ca="1" si="722"/>
        <v>#N/A</v>
      </c>
      <c r="QA84" t="e">
        <f t="shared" ca="1" si="723"/>
        <v>#N/A</v>
      </c>
      <c r="QB84" t="b">
        <f t="shared" ca="1" si="724"/>
        <v>0</v>
      </c>
      <c r="QC84" t="str">
        <f t="shared" ca="1" si="725"/>
        <v>ÿ</v>
      </c>
      <c r="QD84">
        <f t="shared" ca="1" si="726"/>
        <v>0</v>
      </c>
      <c r="QE84">
        <f t="shared" ca="1" si="727"/>
        <v>0</v>
      </c>
      <c r="QF84" s="54">
        <f t="shared" ca="1" si="728"/>
        <v>8.3999999999999995E-3</v>
      </c>
      <c r="QG84">
        <f t="shared" ca="1" si="729"/>
        <v>1048576</v>
      </c>
      <c r="QH84" t="e">
        <f t="shared" ca="1" si="730"/>
        <v>#N/A</v>
      </c>
      <c r="QI84" t="str">
        <f t="shared" ref="QI84:QI103" ca="1" si="1025">IF(QB84,INDEX(QC:QC,QH84),"")</f>
        <v/>
      </c>
      <c r="QJ84" t="str">
        <f t="shared" ca="1" si="731"/>
        <v/>
      </c>
      <c r="QR84" s="52" t="b">
        <f t="shared" si="656"/>
        <v>0</v>
      </c>
      <c r="QS84" t="b">
        <f>ISNA(MATCH(QR84,QR$1:QR83,0))</f>
        <v>0</v>
      </c>
      <c r="QT84" t="e">
        <f t="shared" ca="1" si="732"/>
        <v>#N/A</v>
      </c>
      <c r="QU84" t="e">
        <f t="shared" ca="1" si="733"/>
        <v>#N/A</v>
      </c>
      <c r="QV84" t="b">
        <f t="shared" ca="1" si="734"/>
        <v>0</v>
      </c>
      <c r="QW84" t="str">
        <f t="shared" ca="1" si="735"/>
        <v>ÿ</v>
      </c>
      <c r="QX84">
        <f t="shared" ca="1" si="736"/>
        <v>0</v>
      </c>
      <c r="QY84">
        <f t="shared" ca="1" si="737"/>
        <v>0</v>
      </c>
      <c r="QZ84" s="54">
        <f t="shared" ca="1" si="738"/>
        <v>8.3999999999999995E-3</v>
      </c>
      <c r="RA84">
        <f t="shared" ca="1" si="739"/>
        <v>1048576</v>
      </c>
      <c r="RB84" t="e">
        <f t="shared" ca="1" si="740"/>
        <v>#N/A</v>
      </c>
      <c r="RC84" t="str">
        <f t="shared" ref="RC84:RC103" ca="1" si="1026">IF(QV84,INDEX(QW:QW,RB84),"")</f>
        <v/>
      </c>
      <c r="RD84" t="str">
        <f t="shared" ca="1" si="741"/>
        <v/>
      </c>
      <c r="RL84" s="52" t="b">
        <f t="shared" si="657"/>
        <v>0</v>
      </c>
      <c r="RM84" t="b">
        <f>ISNA(MATCH(RL84,RL$1:RL83,0))</f>
        <v>0</v>
      </c>
      <c r="RN84" t="e">
        <f t="shared" ca="1" si="742"/>
        <v>#N/A</v>
      </c>
      <c r="RO84" t="e">
        <f t="shared" ca="1" si="743"/>
        <v>#N/A</v>
      </c>
      <c r="RP84" t="b">
        <f t="shared" ca="1" si="744"/>
        <v>0</v>
      </c>
      <c r="RQ84" t="str">
        <f t="shared" ca="1" si="745"/>
        <v>ÿ</v>
      </c>
      <c r="RR84">
        <f t="shared" ca="1" si="746"/>
        <v>0</v>
      </c>
      <c r="RS84">
        <f t="shared" ca="1" si="747"/>
        <v>0</v>
      </c>
      <c r="RT84" s="54">
        <f t="shared" ca="1" si="748"/>
        <v>8.3999999999999995E-3</v>
      </c>
      <c r="RU84">
        <f t="shared" ca="1" si="749"/>
        <v>1048576</v>
      </c>
      <c r="RV84" t="e">
        <f t="shared" ca="1" si="750"/>
        <v>#N/A</v>
      </c>
      <c r="RW84" t="str">
        <f t="shared" ref="RW84:RW103" ca="1" si="1027">IF(RP84,INDEX(RQ:RQ,RV84),"")</f>
        <v/>
      </c>
      <c r="RX84" t="str">
        <f t="shared" ca="1" si="751"/>
        <v/>
      </c>
      <c r="SF84" s="52" t="b">
        <f t="shared" si="658"/>
        <v>0</v>
      </c>
      <c r="SG84" t="b">
        <f>ISNA(MATCH(SF84,SF$1:SF83,0))</f>
        <v>0</v>
      </c>
      <c r="SH84" t="e">
        <f t="shared" ca="1" si="752"/>
        <v>#N/A</v>
      </c>
      <c r="SI84" t="e">
        <f t="shared" ca="1" si="753"/>
        <v>#N/A</v>
      </c>
      <c r="SJ84" t="b">
        <f t="shared" ca="1" si="754"/>
        <v>0</v>
      </c>
      <c r="SK84" t="str">
        <f t="shared" ca="1" si="755"/>
        <v>ÿ</v>
      </c>
      <c r="SL84">
        <f t="shared" ca="1" si="756"/>
        <v>0</v>
      </c>
      <c r="SM84">
        <f t="shared" ca="1" si="757"/>
        <v>0</v>
      </c>
      <c r="SN84" s="54">
        <f t="shared" ca="1" si="758"/>
        <v>8.3999999999999995E-3</v>
      </c>
      <c r="SO84">
        <f t="shared" ca="1" si="759"/>
        <v>1048576</v>
      </c>
      <c r="SP84" t="e">
        <f t="shared" ca="1" si="760"/>
        <v>#N/A</v>
      </c>
      <c r="SQ84" t="str">
        <f t="shared" ref="SQ84:SQ103" ca="1" si="1028">IF(SJ84,INDEX(SK:SK,SP84),"")</f>
        <v/>
      </c>
      <c r="SR84" t="str">
        <f t="shared" ca="1" si="761"/>
        <v/>
      </c>
      <c r="SZ84" s="52" t="b">
        <f t="shared" si="659"/>
        <v>0</v>
      </c>
      <c r="TA84" t="b">
        <f>ISNA(MATCH(SZ84,SZ$1:SZ83,0))</f>
        <v>0</v>
      </c>
      <c r="TB84" t="e">
        <f t="shared" ca="1" si="762"/>
        <v>#N/A</v>
      </c>
      <c r="TC84" t="e">
        <f t="shared" ca="1" si="763"/>
        <v>#N/A</v>
      </c>
      <c r="TD84" t="b">
        <f t="shared" ca="1" si="764"/>
        <v>0</v>
      </c>
      <c r="TE84" t="str">
        <f t="shared" ca="1" si="765"/>
        <v>ÿ</v>
      </c>
      <c r="TF84">
        <f t="shared" ca="1" si="766"/>
        <v>0</v>
      </c>
      <c r="TG84">
        <f t="shared" ca="1" si="767"/>
        <v>0</v>
      </c>
      <c r="TH84" s="54">
        <f t="shared" ca="1" si="768"/>
        <v>8.3999999999999995E-3</v>
      </c>
      <c r="TI84">
        <f t="shared" ca="1" si="769"/>
        <v>1048576</v>
      </c>
      <c r="TJ84" t="e">
        <f t="shared" ca="1" si="770"/>
        <v>#N/A</v>
      </c>
      <c r="TK84" t="str">
        <f t="shared" ref="TK84:TK103" ca="1" si="1029">IF(TD84,INDEX(TE:TE,TJ84),"")</f>
        <v/>
      </c>
      <c r="TL84" t="str">
        <f t="shared" ca="1" si="771"/>
        <v/>
      </c>
      <c r="TT84" s="52" t="b">
        <f t="shared" si="660"/>
        <v>0</v>
      </c>
      <c r="TU84" t="b">
        <f>ISNA(MATCH(TT84,TT$1:TT83,0))</f>
        <v>0</v>
      </c>
      <c r="TV84" t="e">
        <f t="shared" ca="1" si="772"/>
        <v>#N/A</v>
      </c>
      <c r="TW84" t="e">
        <f t="shared" ca="1" si="773"/>
        <v>#N/A</v>
      </c>
      <c r="TX84" t="b">
        <f t="shared" ca="1" si="774"/>
        <v>0</v>
      </c>
      <c r="TY84" t="str">
        <f t="shared" ca="1" si="775"/>
        <v>ÿ</v>
      </c>
      <c r="TZ84">
        <f t="shared" ca="1" si="776"/>
        <v>0</v>
      </c>
      <c r="UA84">
        <f t="shared" ca="1" si="777"/>
        <v>0</v>
      </c>
      <c r="UB84" s="54">
        <f t="shared" ca="1" si="778"/>
        <v>8.3999999999999995E-3</v>
      </c>
      <c r="UC84">
        <f t="shared" ca="1" si="779"/>
        <v>1048576</v>
      </c>
      <c r="UD84" t="e">
        <f t="shared" ca="1" si="780"/>
        <v>#N/A</v>
      </c>
      <c r="UE84" t="str">
        <f t="shared" ref="UE84:UE103" ca="1" si="1030">IF(TX84,INDEX(TY:TY,UD84),"")</f>
        <v/>
      </c>
      <c r="UF84" t="str">
        <f t="shared" ca="1" si="781"/>
        <v/>
      </c>
      <c r="UN84" s="52" t="b">
        <f t="shared" si="661"/>
        <v>0</v>
      </c>
      <c r="UO84" t="b">
        <f>ISNA(MATCH(UN84,UN$1:UN83,0))</f>
        <v>0</v>
      </c>
      <c r="UP84" t="e">
        <f t="shared" ca="1" si="782"/>
        <v>#N/A</v>
      </c>
      <c r="UQ84" t="e">
        <f t="shared" ca="1" si="783"/>
        <v>#N/A</v>
      </c>
      <c r="UR84" t="b">
        <f t="shared" ca="1" si="784"/>
        <v>0</v>
      </c>
      <c r="US84" t="str">
        <f t="shared" ca="1" si="785"/>
        <v>ÿ</v>
      </c>
      <c r="UT84">
        <f t="shared" ca="1" si="786"/>
        <v>0</v>
      </c>
      <c r="UU84">
        <f t="shared" ca="1" si="787"/>
        <v>0</v>
      </c>
      <c r="UV84" s="54">
        <f t="shared" ca="1" si="788"/>
        <v>8.3999999999999995E-3</v>
      </c>
      <c r="UW84">
        <f t="shared" ca="1" si="789"/>
        <v>1048576</v>
      </c>
      <c r="UX84" t="e">
        <f t="shared" ca="1" si="790"/>
        <v>#N/A</v>
      </c>
      <c r="UY84" t="str">
        <f t="shared" ref="UY84:UY103" ca="1" si="1031">IF(UR84,INDEX(US:US,UX84),"")</f>
        <v/>
      </c>
      <c r="UZ84" t="str">
        <f t="shared" ca="1" si="791"/>
        <v/>
      </c>
      <c r="VH84" s="52" t="b">
        <f t="shared" si="662"/>
        <v>0</v>
      </c>
      <c r="VI84" t="b">
        <f>ISNA(MATCH(VH84,VH$1:VH83,0))</f>
        <v>0</v>
      </c>
      <c r="VJ84" t="e">
        <f t="shared" ca="1" si="792"/>
        <v>#N/A</v>
      </c>
      <c r="VK84" t="e">
        <f t="shared" ca="1" si="793"/>
        <v>#N/A</v>
      </c>
      <c r="VL84" t="b">
        <f t="shared" ca="1" si="794"/>
        <v>0</v>
      </c>
      <c r="VM84" t="str">
        <f t="shared" ca="1" si="795"/>
        <v>ÿ</v>
      </c>
      <c r="VN84">
        <f t="shared" ca="1" si="796"/>
        <v>0</v>
      </c>
      <c r="VO84">
        <f t="shared" ca="1" si="797"/>
        <v>0</v>
      </c>
      <c r="VP84" s="54">
        <f t="shared" ca="1" si="798"/>
        <v>8.3999999999999995E-3</v>
      </c>
      <c r="VQ84">
        <f t="shared" ca="1" si="799"/>
        <v>1048576</v>
      </c>
      <c r="VR84" t="e">
        <f t="shared" ca="1" si="800"/>
        <v>#N/A</v>
      </c>
      <c r="VS84" t="str">
        <f t="shared" ref="VS84:VS103" ca="1" si="1032">IF(VL84,INDEX(VM:VM,VR84),"")</f>
        <v/>
      </c>
      <c r="VT84" t="str">
        <f t="shared" ca="1" si="801"/>
        <v/>
      </c>
      <c r="WB84" s="52" t="b">
        <f t="shared" si="663"/>
        <v>0</v>
      </c>
      <c r="WC84" t="b">
        <f>ISNA(MATCH(WB84,WB$1:WB83,0))</f>
        <v>0</v>
      </c>
      <c r="WD84" t="e">
        <f t="shared" ca="1" si="802"/>
        <v>#N/A</v>
      </c>
      <c r="WE84" t="e">
        <f t="shared" ca="1" si="803"/>
        <v>#N/A</v>
      </c>
      <c r="WF84" t="b">
        <f t="shared" ca="1" si="804"/>
        <v>0</v>
      </c>
      <c r="WG84" t="str">
        <f t="shared" ca="1" si="805"/>
        <v>ÿ</v>
      </c>
      <c r="WH84">
        <f t="shared" ca="1" si="806"/>
        <v>0</v>
      </c>
      <c r="WI84">
        <f t="shared" ca="1" si="807"/>
        <v>0</v>
      </c>
      <c r="WJ84" s="54">
        <f t="shared" ca="1" si="808"/>
        <v>8.3999999999999995E-3</v>
      </c>
      <c r="WK84">
        <f t="shared" ca="1" si="809"/>
        <v>1048576</v>
      </c>
      <c r="WL84" t="e">
        <f t="shared" ca="1" si="810"/>
        <v>#N/A</v>
      </c>
      <c r="WM84" t="str">
        <f t="shared" ref="WM84:WM103" ca="1" si="1033">IF(WF84,INDEX(WG:WG,WL84),"")</f>
        <v/>
      </c>
      <c r="WN84" t="str">
        <f t="shared" ca="1" si="811"/>
        <v/>
      </c>
      <c r="WV84" s="52" t="b">
        <f t="shared" si="664"/>
        <v>0</v>
      </c>
      <c r="WW84" t="b">
        <f>ISNA(MATCH(WV84,WV$1:WV83,0))</f>
        <v>0</v>
      </c>
      <c r="WX84" t="e">
        <f t="shared" ca="1" si="812"/>
        <v>#N/A</v>
      </c>
      <c r="WY84" t="e">
        <f t="shared" ca="1" si="813"/>
        <v>#N/A</v>
      </c>
      <c r="WZ84" t="b">
        <f t="shared" ca="1" si="814"/>
        <v>0</v>
      </c>
      <c r="XA84" t="str">
        <f t="shared" ca="1" si="815"/>
        <v>ÿ</v>
      </c>
      <c r="XB84">
        <f t="shared" ca="1" si="816"/>
        <v>0</v>
      </c>
      <c r="XC84">
        <f t="shared" ca="1" si="817"/>
        <v>0</v>
      </c>
      <c r="XD84" s="54">
        <f t="shared" ca="1" si="818"/>
        <v>8.3999999999999995E-3</v>
      </c>
      <c r="XE84">
        <f t="shared" ca="1" si="819"/>
        <v>1048576</v>
      </c>
      <c r="XF84" t="e">
        <f t="shared" ca="1" si="820"/>
        <v>#N/A</v>
      </c>
      <c r="XG84" t="str">
        <f t="shared" ref="XG84:XG103" ca="1" si="1034">IF(WZ84,INDEX(XA:XA,XF84),"")</f>
        <v/>
      </c>
      <c r="XH84" t="str">
        <f t="shared" ca="1" si="821"/>
        <v/>
      </c>
    </row>
    <row r="85" spans="1:632" x14ac:dyDescent="0.3">
      <c r="A85">
        <f t="shared" ca="1" si="642"/>
        <v>75</v>
      </c>
      <c r="J85" s="6" t="str">
        <f>IF('Analyse Plan de Gamme'!$N85=0,N_D,'Analyse Plan de Gamme'!$N85)</f>
        <v xml:space="preserve"> ... </v>
      </c>
      <c r="K85" t="b">
        <f>ISNA(MATCH(J85,J$1:J84,0))</f>
        <v>0</v>
      </c>
      <c r="L85" t="e">
        <f t="shared" ca="1" si="824"/>
        <v>#N/A</v>
      </c>
      <c r="M85" t="e">
        <f t="shared" ca="1" si="825"/>
        <v>#N/A</v>
      </c>
      <c r="N85" t="b">
        <f t="shared" ca="1" si="826"/>
        <v>0</v>
      </c>
      <c r="O85" t="str">
        <f t="shared" ca="1" si="827"/>
        <v>ÿ</v>
      </c>
      <c r="P85">
        <f t="shared" ca="1" si="828"/>
        <v>1048576</v>
      </c>
      <c r="Q85" t="e">
        <f t="shared" ca="1" si="829"/>
        <v>#N/A</v>
      </c>
      <c r="R85" s="4" t="str">
        <f t="shared" ca="1" si="830"/>
        <v/>
      </c>
      <c r="T85" s="6" t="str">
        <f>IF('Analyse Plan de Gamme'!$P85=0,N_D,'Analyse Plan de Gamme'!$P85)</f>
        <v xml:space="preserve"> ... </v>
      </c>
      <c r="U85" t="b">
        <f>ISNA(MATCH(T85,T$1:T84,0))</f>
        <v>0</v>
      </c>
      <c r="V85" t="e">
        <f t="shared" ca="1" si="831"/>
        <v>#N/A</v>
      </c>
      <c r="W85" t="e">
        <f t="shared" ca="1" si="832"/>
        <v>#N/A</v>
      </c>
      <c r="X85" t="b">
        <f t="shared" ca="1" si="833"/>
        <v>0</v>
      </c>
      <c r="Y85" t="str">
        <f t="shared" ca="1" si="834"/>
        <v>ÿ</v>
      </c>
      <c r="Z85">
        <f t="shared" ca="1" si="835"/>
        <v>1048576</v>
      </c>
      <c r="AA85" t="e">
        <f t="shared" ca="1" si="836"/>
        <v>#N/A</v>
      </c>
      <c r="AB85" s="4" t="str">
        <f t="shared" ca="1" si="837"/>
        <v/>
      </c>
      <c r="AD85" s="6" t="str">
        <f>IF('Analyse Plan de Gamme'!$W85=0,N_D,'Analyse Plan de Gamme'!$W85)</f>
        <v xml:space="preserve"> ... </v>
      </c>
      <c r="AE85" t="b">
        <f>ISNA(MATCH(AD85,AD$1:AD84,0))</f>
        <v>0</v>
      </c>
      <c r="AF85" t="e">
        <f t="shared" ca="1" si="838"/>
        <v>#N/A</v>
      </c>
      <c r="AG85" t="e">
        <f t="shared" ca="1" si="839"/>
        <v>#N/A</v>
      </c>
      <c r="AH85" t="b">
        <f t="shared" ca="1" si="840"/>
        <v>0</v>
      </c>
      <c r="AI85" t="str">
        <f t="shared" ca="1" si="841"/>
        <v>ÿ</v>
      </c>
      <c r="AJ85">
        <f t="shared" ca="1" si="842"/>
        <v>1048576</v>
      </c>
      <c r="AK85" t="e">
        <f t="shared" ca="1" si="843"/>
        <v>#N/A</v>
      </c>
      <c r="AL85" s="4" t="str">
        <f t="shared" ca="1" si="844"/>
        <v/>
      </c>
      <c r="AN85" s="6" t="str">
        <f>IF('Analyse Plan de Gamme'!$AH85=0,N_D,'Analyse Plan de Gamme'!$AH85)</f>
        <v xml:space="preserve"> ... </v>
      </c>
      <c r="AO85" t="b">
        <f>ISNA(MATCH(AN85,AN$1:AN84,0))</f>
        <v>0</v>
      </c>
      <c r="AP85" t="e">
        <f t="shared" ca="1" si="845"/>
        <v>#N/A</v>
      </c>
      <c r="AQ85" t="e">
        <f t="shared" ca="1" si="846"/>
        <v>#N/A</v>
      </c>
      <c r="AR85" t="b">
        <f t="shared" ca="1" si="847"/>
        <v>0</v>
      </c>
      <c r="AS85" t="str">
        <f t="shared" ca="1" si="848"/>
        <v>ÿ</v>
      </c>
      <c r="AT85">
        <f t="shared" ca="1" si="849"/>
        <v>1048576</v>
      </c>
      <c r="AU85" t="e">
        <f t="shared" ca="1" si="850"/>
        <v>#N/A</v>
      </c>
      <c r="AV85" s="4" t="str">
        <f t="shared" ca="1" si="851"/>
        <v/>
      </c>
      <c r="AX85" s="6" t="str">
        <f>IF('Analyse Plan de Gamme'!$AT85=0,N_D,'Analyse Plan de Gamme'!$AT85)</f>
        <v xml:space="preserve"> ... </v>
      </c>
      <c r="AY85" t="b">
        <f>ISNA(MATCH(AX85,AX$1:AX84,0))</f>
        <v>0</v>
      </c>
      <c r="AZ85" t="e">
        <f t="shared" ca="1" si="852"/>
        <v>#N/A</v>
      </c>
      <c r="BA85" t="e">
        <f t="shared" ca="1" si="853"/>
        <v>#N/A</v>
      </c>
      <c r="BB85" t="b">
        <f t="shared" ca="1" si="854"/>
        <v>0</v>
      </c>
      <c r="BC85" t="str">
        <f t="shared" ca="1" si="855"/>
        <v>ÿ</v>
      </c>
      <c r="BD85">
        <f t="shared" ca="1" si="856"/>
        <v>1048576</v>
      </c>
      <c r="BE85" t="e">
        <f t="shared" ca="1" si="857"/>
        <v>#N/A</v>
      </c>
      <c r="BF85" s="4" t="str">
        <f t="shared" ca="1" si="858"/>
        <v/>
      </c>
      <c r="BH85" s="6" t="str">
        <f>IF('Analyse Plan de Gamme'!$BF85=0,N_D,'Analyse Plan de Gamme'!$BF85)</f>
        <v xml:space="preserve"> ... </v>
      </c>
      <c r="BI85" t="b">
        <f>ISNA(MATCH(BH85,BH$1:BH84,0))</f>
        <v>0</v>
      </c>
      <c r="BJ85" t="e">
        <f t="shared" ca="1" si="859"/>
        <v>#N/A</v>
      </c>
      <c r="BK85" t="e">
        <f t="shared" ca="1" si="860"/>
        <v>#N/A</v>
      </c>
      <c r="BL85" t="b">
        <f t="shared" ca="1" si="861"/>
        <v>0</v>
      </c>
      <c r="BM85" t="str">
        <f t="shared" ca="1" si="862"/>
        <v>ÿ</v>
      </c>
      <c r="BN85">
        <f t="shared" ca="1" si="863"/>
        <v>1048576</v>
      </c>
      <c r="BO85" t="e">
        <f t="shared" ca="1" si="864"/>
        <v>#N/A</v>
      </c>
      <c r="BP85" s="4" t="str">
        <f t="shared" ca="1" si="865"/>
        <v/>
      </c>
      <c r="BR85" s="6" t="str">
        <f>IF('Analyse Plan de Gamme'!$BG85=0,N_D,'Analyse Plan de Gamme'!$BG85)</f>
        <v xml:space="preserve"> ... </v>
      </c>
      <c r="BS85" t="b">
        <f>ISNA(MATCH(BR85,BR$1:BR84,0))</f>
        <v>0</v>
      </c>
      <c r="BT85" t="e">
        <f t="shared" ca="1" si="866"/>
        <v>#N/A</v>
      </c>
      <c r="BU85" t="e">
        <f t="shared" ca="1" si="867"/>
        <v>#N/A</v>
      </c>
      <c r="BV85" t="b">
        <f t="shared" ca="1" si="868"/>
        <v>0</v>
      </c>
      <c r="BW85" t="str">
        <f t="shared" ca="1" si="869"/>
        <v>ÿ</v>
      </c>
      <c r="BX85">
        <f t="shared" ca="1" si="870"/>
        <v>1048576</v>
      </c>
      <c r="BY85" t="e">
        <f t="shared" ca="1" si="871"/>
        <v>#N/A</v>
      </c>
      <c r="BZ85" s="4" t="str">
        <f t="shared" ca="1" si="872"/>
        <v/>
      </c>
      <c r="CB85" s="6" t="str">
        <f>IF('Analyse Plan de Gamme'!$BH85=0,N_D,'Analyse Plan de Gamme'!$BH85)</f>
        <v xml:space="preserve"> ... </v>
      </c>
      <c r="CC85" t="b">
        <f>ISNA(MATCH(CB85,CB$1:CB84,0))</f>
        <v>0</v>
      </c>
      <c r="CD85" t="e">
        <f t="shared" ca="1" si="873"/>
        <v>#N/A</v>
      </c>
      <c r="CE85" t="e">
        <f t="shared" ca="1" si="874"/>
        <v>#N/A</v>
      </c>
      <c r="CF85" t="b">
        <f t="shared" ca="1" si="875"/>
        <v>0</v>
      </c>
      <c r="CG85" t="str">
        <f t="shared" ca="1" si="876"/>
        <v>ÿ</v>
      </c>
      <c r="CH85">
        <f t="shared" ca="1" si="877"/>
        <v>1048576</v>
      </c>
      <c r="CI85" t="e">
        <f t="shared" ca="1" si="878"/>
        <v>#N/A</v>
      </c>
      <c r="CJ85" s="4" t="str">
        <f t="shared" ca="1" si="879"/>
        <v/>
      </c>
      <c r="CL85" s="6" t="str">
        <f>IF('Analyse Plan de Gamme'!$BJ85=0,N_D,'Analyse Plan de Gamme'!$BJ85)</f>
        <v xml:space="preserve"> ... </v>
      </c>
      <c r="CM85" t="b">
        <f>ISNA(MATCH(CL85,CL$1:CL84,0))</f>
        <v>0</v>
      </c>
      <c r="CN85" t="e">
        <f t="shared" ca="1" si="880"/>
        <v>#N/A</v>
      </c>
      <c r="CO85" t="e">
        <f t="shared" ca="1" si="881"/>
        <v>#N/A</v>
      </c>
      <c r="CP85" t="b">
        <f t="shared" ca="1" si="882"/>
        <v>0</v>
      </c>
      <c r="CQ85" t="str">
        <f t="shared" ca="1" si="883"/>
        <v>ÿ</v>
      </c>
      <c r="CR85">
        <f t="shared" ca="1" si="884"/>
        <v>1048576</v>
      </c>
      <c r="CS85" t="e">
        <f t="shared" ca="1" si="885"/>
        <v>#N/A</v>
      </c>
      <c r="CT85" s="4" t="str">
        <f t="shared" ca="1" si="886"/>
        <v/>
      </c>
      <c r="CV85" s="6" t="str">
        <f>IF('Analyse Plan de Gamme'!$BK85=0,N_D,'Analyse Plan de Gamme'!$BK85)</f>
        <v xml:space="preserve"> ... </v>
      </c>
      <c r="CW85" t="b">
        <f>ISNA(MATCH(CV85,CV$1:CV84,0))</f>
        <v>0</v>
      </c>
      <c r="CX85" t="e">
        <f t="shared" ca="1" si="887"/>
        <v>#N/A</v>
      </c>
      <c r="CY85" t="e">
        <f t="shared" ca="1" si="888"/>
        <v>#N/A</v>
      </c>
      <c r="CZ85" t="b">
        <f t="shared" ca="1" si="889"/>
        <v>0</v>
      </c>
      <c r="DA85" t="str">
        <f t="shared" ca="1" si="890"/>
        <v>ÿ</v>
      </c>
      <c r="DB85">
        <f t="shared" ca="1" si="891"/>
        <v>1048576</v>
      </c>
      <c r="DC85" t="e">
        <f t="shared" ca="1" si="892"/>
        <v>#N/A</v>
      </c>
      <c r="DD85" s="4" t="str">
        <f t="shared" ca="1" si="893"/>
        <v/>
      </c>
      <c r="DF85" s="6" t="str">
        <f>IF('Analyse Plan de Gamme'!$BL85=0,N_D,'Analyse Plan de Gamme'!$BL85)</f>
        <v xml:space="preserve"> ... </v>
      </c>
      <c r="DG85" t="b">
        <f>ISNA(MATCH(DF85,DF$1:DF84,0))</f>
        <v>0</v>
      </c>
      <c r="DH85" t="e">
        <f t="shared" ca="1" si="894"/>
        <v>#N/A</v>
      </c>
      <c r="DI85" t="e">
        <f t="shared" ca="1" si="895"/>
        <v>#N/A</v>
      </c>
      <c r="DJ85" t="b">
        <f t="shared" ca="1" si="896"/>
        <v>0</v>
      </c>
      <c r="DK85" t="str">
        <f t="shared" ca="1" si="897"/>
        <v>ÿ</v>
      </c>
      <c r="DL85">
        <f t="shared" ca="1" si="898"/>
        <v>1048576</v>
      </c>
      <c r="DM85" t="e">
        <f t="shared" ca="1" si="899"/>
        <v>#N/A</v>
      </c>
      <c r="DN85" s="4" t="str">
        <f t="shared" ca="1" si="900"/>
        <v/>
      </c>
      <c r="DP85" s="43">
        <f>'Analyse Plan de Gamme'!$BM85</f>
        <v>0</v>
      </c>
      <c r="DQ85" t="b">
        <f>ISNA(MATCH(DP85,DP$1:DP84,0))</f>
        <v>0</v>
      </c>
      <c r="DR85" t="e">
        <f t="shared" ca="1" si="901"/>
        <v>#N/A</v>
      </c>
      <c r="DS85" t="e">
        <f t="shared" ca="1" si="902"/>
        <v>#N/A</v>
      </c>
      <c r="DT85" t="b">
        <f t="shared" ca="1" si="903"/>
        <v>0</v>
      </c>
      <c r="DU85" t="str">
        <f t="shared" ca="1" si="904"/>
        <v>ÿ</v>
      </c>
      <c r="DV85">
        <f t="shared" ca="1" si="905"/>
        <v>1048576</v>
      </c>
      <c r="DW85" t="e">
        <f t="shared" ca="1" si="906"/>
        <v>#N/A</v>
      </c>
      <c r="DX85" s="4" t="str">
        <f t="shared" ca="1" si="907"/>
        <v/>
      </c>
      <c r="DZ85" s="6" t="str">
        <f>IF('Analyse Plan de Gamme'!$BO85=0,N_D,'Analyse Plan de Gamme'!$BO85)</f>
        <v xml:space="preserve"> ... </v>
      </c>
      <c r="EA85" t="b">
        <f>ISNA(MATCH(DZ85,DZ$1:DZ84,0))</f>
        <v>0</v>
      </c>
      <c r="EB85" t="e">
        <f t="shared" ca="1" si="908"/>
        <v>#N/A</v>
      </c>
      <c r="EC85" t="e">
        <f t="shared" ca="1" si="909"/>
        <v>#N/A</v>
      </c>
      <c r="ED85" t="b">
        <f t="shared" ca="1" si="910"/>
        <v>0</v>
      </c>
      <c r="EE85" t="str">
        <f t="shared" ca="1" si="911"/>
        <v>ÿ</v>
      </c>
      <c r="EF85">
        <f t="shared" ca="1" si="912"/>
        <v>1048576</v>
      </c>
      <c r="EG85" t="e">
        <f t="shared" ca="1" si="913"/>
        <v>#N/A</v>
      </c>
      <c r="EH85" s="4" t="str">
        <f t="shared" ca="1" si="914"/>
        <v/>
      </c>
      <c r="EJ85" s="6" t="str">
        <f>IF('Analyse Plan de Gamme'!$BP85=0,N_D,'Analyse Plan de Gamme'!$BP85)</f>
        <v xml:space="preserve"> ... </v>
      </c>
      <c r="EK85" t="b">
        <f>ISNA(MATCH(EJ85,EJ$1:EJ84,0))</f>
        <v>0</v>
      </c>
      <c r="EL85" t="e">
        <f t="shared" ca="1" si="915"/>
        <v>#N/A</v>
      </c>
      <c r="EM85" t="e">
        <f t="shared" ca="1" si="916"/>
        <v>#N/A</v>
      </c>
      <c r="EN85" t="b">
        <f t="shared" ca="1" si="917"/>
        <v>0</v>
      </c>
      <c r="EO85" t="str">
        <f t="shared" ca="1" si="918"/>
        <v>ÿ</v>
      </c>
      <c r="EP85">
        <f t="shared" ca="1" si="919"/>
        <v>1048576</v>
      </c>
      <c r="EQ85" t="e">
        <f t="shared" ca="1" si="920"/>
        <v>#N/A</v>
      </c>
      <c r="ER85" s="4" t="str">
        <f t="shared" ca="1" si="921"/>
        <v/>
      </c>
      <c r="ET85" s="6" t="str">
        <f>IF('Analyse Plan de Gamme'!$BQ85=0,N_D,'Analyse Plan de Gamme'!$BQ85)</f>
        <v xml:space="preserve"> ... </v>
      </c>
      <c r="EU85" t="b">
        <f>ISNA(MATCH(ET85,ET$1:ET84,0))</f>
        <v>0</v>
      </c>
      <c r="EV85" t="e">
        <f t="shared" ca="1" si="922"/>
        <v>#N/A</v>
      </c>
      <c r="EW85" t="e">
        <f t="shared" ca="1" si="923"/>
        <v>#N/A</v>
      </c>
      <c r="EX85" t="b">
        <f t="shared" ca="1" si="924"/>
        <v>0</v>
      </c>
      <c r="EY85" t="str">
        <f t="shared" ca="1" si="925"/>
        <v>ÿ</v>
      </c>
      <c r="EZ85">
        <f t="shared" ca="1" si="926"/>
        <v>1048576</v>
      </c>
      <c r="FA85" t="e">
        <f t="shared" ca="1" si="927"/>
        <v>#N/A</v>
      </c>
      <c r="FB85" s="4" t="str">
        <f t="shared" ca="1" si="928"/>
        <v/>
      </c>
      <c r="FD85" s="6" t="str">
        <f>IF('Analyse Plan de Gamme'!$BR85=0,N_D,'Analyse Plan de Gamme'!$BR85)</f>
        <v xml:space="preserve"> ... </v>
      </c>
      <c r="FE85" t="b">
        <f>ISNA(MATCH(FD85,FD$1:FD84,0))</f>
        <v>0</v>
      </c>
      <c r="FF85" t="e">
        <f t="shared" ca="1" si="929"/>
        <v>#N/A</v>
      </c>
      <c r="FG85" t="e">
        <f t="shared" ca="1" si="930"/>
        <v>#N/A</v>
      </c>
      <c r="FH85" t="b">
        <f t="shared" ca="1" si="931"/>
        <v>0</v>
      </c>
      <c r="FI85" t="str">
        <f t="shared" ca="1" si="932"/>
        <v>ÿ</v>
      </c>
      <c r="FJ85">
        <f t="shared" ca="1" si="933"/>
        <v>1048576</v>
      </c>
      <c r="FK85" t="e">
        <f t="shared" ca="1" si="934"/>
        <v>#N/A</v>
      </c>
      <c r="FL85" s="4" t="str">
        <f t="shared" ca="1" si="935"/>
        <v/>
      </c>
      <c r="FN85" s="6" t="str">
        <f>IF('Analyse Plan de Gamme'!$BT85=0,N_D,'Analyse Plan de Gamme'!$BT85)</f>
        <v xml:space="preserve"> ... </v>
      </c>
      <c r="FO85" t="b">
        <f>ISNA(MATCH(FN85,FN$1:FN84,0))</f>
        <v>0</v>
      </c>
      <c r="FP85" t="e">
        <f t="shared" ca="1" si="936"/>
        <v>#N/A</v>
      </c>
      <c r="FQ85" t="e">
        <f t="shared" ca="1" si="937"/>
        <v>#N/A</v>
      </c>
      <c r="FR85" t="b">
        <f t="shared" ca="1" si="938"/>
        <v>0</v>
      </c>
      <c r="FS85" t="str">
        <f t="shared" ca="1" si="939"/>
        <v>ÿ</v>
      </c>
      <c r="FT85">
        <f t="shared" ca="1" si="940"/>
        <v>1048576</v>
      </c>
      <c r="FU85" t="e">
        <f t="shared" ca="1" si="941"/>
        <v>#N/A</v>
      </c>
      <c r="FV85" s="4" t="str">
        <f t="shared" ca="1" si="942"/>
        <v/>
      </c>
      <c r="FX85" s="6" t="str">
        <f>IF('Analyse Plan de Gamme'!$BU85=0,N_D,'Analyse Plan de Gamme'!$BU85)</f>
        <v xml:space="preserve"> ... </v>
      </c>
      <c r="FY85" t="b">
        <f>ISNA(MATCH(FX85,FX$1:FX84,0))</f>
        <v>0</v>
      </c>
      <c r="FZ85" t="e">
        <f t="shared" ca="1" si="943"/>
        <v>#N/A</v>
      </c>
      <c r="GA85" t="e">
        <f t="shared" ca="1" si="944"/>
        <v>#N/A</v>
      </c>
      <c r="GB85" t="b">
        <f t="shared" ca="1" si="945"/>
        <v>0</v>
      </c>
      <c r="GC85" t="str">
        <f t="shared" ca="1" si="946"/>
        <v>ÿ</v>
      </c>
      <c r="GD85">
        <f t="shared" ca="1" si="947"/>
        <v>1048576</v>
      </c>
      <c r="GE85" t="e">
        <f t="shared" ca="1" si="948"/>
        <v>#N/A</v>
      </c>
      <c r="GF85" s="4" t="str">
        <f t="shared" ca="1" si="949"/>
        <v/>
      </c>
      <c r="GH85" s="6" t="str">
        <f>IF('Analyse Plan de Gamme'!$BW85=0,N_D,'Analyse Plan de Gamme'!$BW85)</f>
        <v xml:space="preserve"> ... </v>
      </c>
      <c r="GI85" t="b">
        <f>ISNA(MATCH(GH85,GH$1:GH84,0))</f>
        <v>0</v>
      </c>
      <c r="GJ85" t="e">
        <f t="shared" ca="1" si="950"/>
        <v>#N/A</v>
      </c>
      <c r="GK85" t="e">
        <f t="shared" ca="1" si="951"/>
        <v>#N/A</v>
      </c>
      <c r="GL85" t="b">
        <f t="shared" ca="1" si="952"/>
        <v>0</v>
      </c>
      <c r="GM85" t="str">
        <f t="shared" ca="1" si="953"/>
        <v>ÿ</v>
      </c>
      <c r="GN85">
        <f t="shared" ca="1" si="954"/>
        <v>1048576</v>
      </c>
      <c r="GO85" t="e">
        <f t="shared" ca="1" si="955"/>
        <v>#N/A</v>
      </c>
      <c r="GP85" s="4" t="str">
        <f t="shared" ca="1" si="956"/>
        <v/>
      </c>
      <c r="GR85" s="6" t="str">
        <f>IF('Analyse Plan de Gamme'!$BX85=0,N_D,'Analyse Plan de Gamme'!$BX85)</f>
        <v xml:space="preserve"> ... </v>
      </c>
      <c r="GS85" t="b">
        <f>ISNA(MATCH(GR85,GR$1:GR84,0))</f>
        <v>0</v>
      </c>
      <c r="GT85" t="e">
        <f t="shared" ca="1" si="957"/>
        <v>#N/A</v>
      </c>
      <c r="GU85" t="e">
        <f t="shared" ca="1" si="958"/>
        <v>#N/A</v>
      </c>
      <c r="GV85" t="b">
        <f t="shared" ca="1" si="959"/>
        <v>0</v>
      </c>
      <c r="GW85" t="str">
        <f t="shared" ca="1" si="960"/>
        <v>ÿ</v>
      </c>
      <c r="GX85">
        <f t="shared" ca="1" si="961"/>
        <v>1048576</v>
      </c>
      <c r="GY85" t="e">
        <f t="shared" ca="1" si="962"/>
        <v>#N/A</v>
      </c>
      <c r="GZ85" s="4" t="str">
        <f t="shared" ca="1" si="963"/>
        <v/>
      </c>
      <c r="HG85" s="44">
        <f>'Analyse Plan de Gamme'!$K85</f>
        <v>0</v>
      </c>
      <c r="HH85" s="44">
        <f>'Analyse Plan de Gamme'!$L85</f>
        <v>0</v>
      </c>
      <c r="HI85" s="50">
        <f t="shared" si="822"/>
        <v>3.7499999999999947</v>
      </c>
      <c r="HK85" t="b">
        <f>ABS('Analyse Plan de Gamme'!$C85)&gt;1</f>
        <v>0</v>
      </c>
      <c r="HL85" s="43">
        <f t="shared" ca="1" si="665"/>
        <v>8.5000000000000006E-3</v>
      </c>
      <c r="HM85" t="b">
        <f ca="1">AND(ISNA(MATCH(HL85,HL$1:HL84,0)),HL85&gt;1,$HK85)</f>
        <v>0</v>
      </c>
      <c r="HN85" t="e">
        <f t="shared" ca="1" si="964"/>
        <v>#N/A</v>
      </c>
      <c r="HO85" t="e">
        <f t="shared" ca="1" si="965"/>
        <v>#N/A</v>
      </c>
      <c r="HP85" t="b">
        <f t="shared" ca="1" si="966"/>
        <v>0</v>
      </c>
      <c r="HQ85" t="str">
        <f t="shared" ca="1" si="967"/>
        <v>ÿ</v>
      </c>
      <c r="HR85">
        <f t="shared" ca="1" si="968"/>
        <v>1048576</v>
      </c>
      <c r="HS85" t="e">
        <f t="shared" ca="1" si="969"/>
        <v>#N/A</v>
      </c>
      <c r="HT85" s="4" t="str">
        <f t="shared" ca="1" si="970"/>
        <v/>
      </c>
      <c r="HU85">
        <f ca="1">SUM($HT$10:$HT85)</f>
        <v>3926000.0154999997</v>
      </c>
      <c r="HV85" s="45">
        <f t="shared" ca="1" si="666"/>
        <v>1</v>
      </c>
      <c r="HW85" t="b">
        <f t="shared" ca="1" si="823"/>
        <v>0</v>
      </c>
      <c r="HX85" t="b">
        <f t="shared" ca="1" si="667"/>
        <v>0</v>
      </c>
      <c r="ID85" s="60" t="b">
        <f>IF($HK85,'Analyse Plan de Gamme'!$K85)</f>
        <v>0</v>
      </c>
      <c r="IE85" t="b">
        <f>IF($HK85,'Analyse Plan de Gamme'!$L85)</f>
        <v>0</v>
      </c>
      <c r="IF85" s="52" t="b">
        <f t="shared" si="971"/>
        <v>0</v>
      </c>
      <c r="IG85" t="b">
        <f>ISNA(MATCH(IF85,IF$1:IF84,0))</f>
        <v>0</v>
      </c>
      <c r="IH85" t="e">
        <f t="shared" ca="1" si="972"/>
        <v>#N/A</v>
      </c>
      <c r="II85" t="e">
        <f t="shared" ca="1" si="973"/>
        <v>#N/A</v>
      </c>
      <c r="IJ85" t="b">
        <f t="shared" ca="1" si="974"/>
        <v>0</v>
      </c>
      <c r="IK85" t="str">
        <f t="shared" ca="1" si="975"/>
        <v>ÿ</v>
      </c>
      <c r="IL85">
        <f t="shared" ca="1" si="976"/>
        <v>0</v>
      </c>
      <c r="IM85">
        <f t="shared" ca="1" si="977"/>
        <v>0</v>
      </c>
      <c r="IN85" s="54">
        <f t="shared" ca="1" si="978"/>
        <v>8.5000000000000006E-3</v>
      </c>
      <c r="IO85">
        <f t="shared" ca="1" si="979"/>
        <v>1048576</v>
      </c>
      <c r="IP85" t="e">
        <f t="shared" ca="1" si="980"/>
        <v>#N/A</v>
      </c>
      <c r="IQ85" t="str">
        <f t="shared" ca="1" si="981"/>
        <v/>
      </c>
      <c r="IR85" t="str">
        <f t="shared" ca="1" si="982"/>
        <v/>
      </c>
      <c r="IZ85" s="52" t="b">
        <f t="shared" si="983"/>
        <v>0</v>
      </c>
      <c r="JA85" t="b">
        <f>ISNA(MATCH(IZ85,IZ$1:IZ84,0))</f>
        <v>0</v>
      </c>
      <c r="JB85" t="e">
        <f t="shared" ca="1" si="984"/>
        <v>#N/A</v>
      </c>
      <c r="JC85" t="e">
        <f t="shared" ca="1" si="985"/>
        <v>#N/A</v>
      </c>
      <c r="JD85" t="b">
        <f t="shared" ca="1" si="986"/>
        <v>0</v>
      </c>
      <c r="JE85" t="str">
        <f t="shared" ca="1" si="987"/>
        <v>ÿ</v>
      </c>
      <c r="JF85">
        <f t="shared" ca="1" si="988"/>
        <v>0</v>
      </c>
      <c r="JG85">
        <f t="shared" ca="1" si="989"/>
        <v>0</v>
      </c>
      <c r="JH85" s="54">
        <f t="shared" ca="1" si="990"/>
        <v>8.5000000000000006E-3</v>
      </c>
      <c r="JI85">
        <f t="shared" ca="1" si="991"/>
        <v>1048576</v>
      </c>
      <c r="JJ85" t="e">
        <f t="shared" ca="1" si="992"/>
        <v>#N/A</v>
      </c>
      <c r="JK85" t="str">
        <f t="shared" ca="1" si="993"/>
        <v/>
      </c>
      <c r="JL85" t="str">
        <f t="shared" ca="1" si="994"/>
        <v/>
      </c>
      <c r="JT85" s="52" t="b">
        <f t="shared" si="995"/>
        <v>0</v>
      </c>
      <c r="JU85" t="b">
        <f>ISNA(MATCH(JT85,JT$1:JT84,0))</f>
        <v>0</v>
      </c>
      <c r="JV85" t="e">
        <f t="shared" ca="1" si="996"/>
        <v>#N/A</v>
      </c>
      <c r="JW85" t="e">
        <f t="shared" ca="1" si="997"/>
        <v>#N/A</v>
      </c>
      <c r="JX85" t="b">
        <f t="shared" ca="1" si="998"/>
        <v>0</v>
      </c>
      <c r="JY85" t="str">
        <f t="shared" ca="1" si="999"/>
        <v>ÿ</v>
      </c>
      <c r="JZ85">
        <f t="shared" ca="1" si="1000"/>
        <v>0</v>
      </c>
      <c r="KA85">
        <f t="shared" ca="1" si="1001"/>
        <v>0</v>
      </c>
      <c r="KB85" s="54">
        <f t="shared" ca="1" si="1002"/>
        <v>8.5000000000000006E-3</v>
      </c>
      <c r="KC85">
        <f t="shared" ca="1" si="1003"/>
        <v>1048576</v>
      </c>
      <c r="KD85" t="e">
        <f t="shared" ca="1" si="1004"/>
        <v>#N/A</v>
      </c>
      <c r="KE85" t="str">
        <f t="shared" ca="1" si="1005"/>
        <v/>
      </c>
      <c r="KF85" t="str">
        <f t="shared" ca="1" si="1006"/>
        <v/>
      </c>
      <c r="KN85" s="52" t="b">
        <f t="shared" si="1007"/>
        <v>0</v>
      </c>
      <c r="KO85" t="b">
        <f>ISNA(MATCH(KN85,KN$1:KN84,0))</f>
        <v>0</v>
      </c>
      <c r="KP85" t="e">
        <f t="shared" ca="1" si="1008"/>
        <v>#N/A</v>
      </c>
      <c r="KQ85" t="e">
        <f t="shared" ca="1" si="1009"/>
        <v>#N/A</v>
      </c>
      <c r="KR85" t="b">
        <f t="shared" ca="1" si="1010"/>
        <v>0</v>
      </c>
      <c r="KS85" t="str">
        <f t="shared" ca="1" si="1011"/>
        <v>ÿ</v>
      </c>
      <c r="KT85">
        <f t="shared" ca="1" si="1012"/>
        <v>0</v>
      </c>
      <c r="KU85">
        <f t="shared" ca="1" si="1013"/>
        <v>0</v>
      </c>
      <c r="KV85" s="54">
        <f t="shared" ca="1" si="1014"/>
        <v>8.5000000000000006E-3</v>
      </c>
      <c r="KW85">
        <f t="shared" ca="1" si="1015"/>
        <v>1048576</v>
      </c>
      <c r="KX85" t="e">
        <f t="shared" ca="1" si="1016"/>
        <v>#N/A</v>
      </c>
      <c r="KY85" t="str">
        <f t="shared" ca="1" si="1017"/>
        <v/>
      </c>
      <c r="KZ85" t="str">
        <f t="shared" ca="1" si="1018"/>
        <v/>
      </c>
      <c r="LH85" s="52" t="b">
        <f t="shared" si="668"/>
        <v>0</v>
      </c>
      <c r="LI85" t="b">
        <f>ISNA(MATCH(LH85,LH$1:LH84,0))</f>
        <v>0</v>
      </c>
      <c r="LJ85" t="e">
        <f t="shared" ca="1" si="643"/>
        <v>#N/A</v>
      </c>
      <c r="LK85" t="e">
        <f t="shared" ca="1" si="644"/>
        <v>#N/A</v>
      </c>
      <c r="LL85" t="b">
        <f t="shared" ca="1" si="669"/>
        <v>0</v>
      </c>
      <c r="LM85" t="str">
        <f t="shared" ca="1" si="645"/>
        <v>ÿ</v>
      </c>
      <c r="LN85">
        <f t="shared" ca="1" si="670"/>
        <v>0</v>
      </c>
      <c r="LO85">
        <f t="shared" ca="1" si="671"/>
        <v>0</v>
      </c>
      <c r="LP85" s="54">
        <f t="shared" ca="1" si="646"/>
        <v>8.5000000000000006E-3</v>
      </c>
      <c r="LQ85">
        <f t="shared" ca="1" si="647"/>
        <v>1048576</v>
      </c>
      <c r="LR85" t="e">
        <f t="shared" ca="1" si="648"/>
        <v>#N/A</v>
      </c>
      <c r="LS85" t="str">
        <f t="shared" ca="1" si="1019"/>
        <v/>
      </c>
      <c r="LT85" t="str">
        <f t="shared" ca="1" si="649"/>
        <v/>
      </c>
      <c r="MB85" s="52" t="b">
        <f t="shared" si="650"/>
        <v>0</v>
      </c>
      <c r="MC85" t="b">
        <f>ISNA(MATCH(MB85,MB$1:MB84,0))</f>
        <v>0</v>
      </c>
      <c r="MD85" t="e">
        <f t="shared" ca="1" si="672"/>
        <v>#N/A</v>
      </c>
      <c r="ME85" t="e">
        <f t="shared" ca="1" si="673"/>
        <v>#N/A</v>
      </c>
      <c r="MF85" t="b">
        <f t="shared" ca="1" si="674"/>
        <v>0</v>
      </c>
      <c r="MG85" t="str">
        <f t="shared" ca="1" si="675"/>
        <v>ÿ</v>
      </c>
      <c r="MH85">
        <f t="shared" ca="1" si="676"/>
        <v>0</v>
      </c>
      <c r="MI85">
        <f t="shared" ca="1" si="677"/>
        <v>0</v>
      </c>
      <c r="MJ85" s="54">
        <f t="shared" ca="1" si="678"/>
        <v>8.5000000000000006E-3</v>
      </c>
      <c r="MK85">
        <f t="shared" ca="1" si="679"/>
        <v>1048576</v>
      </c>
      <c r="ML85" t="e">
        <f t="shared" ca="1" si="680"/>
        <v>#N/A</v>
      </c>
      <c r="MM85" t="str">
        <f t="shared" ca="1" si="1020"/>
        <v/>
      </c>
      <c r="MN85" t="str">
        <f t="shared" ca="1" si="681"/>
        <v/>
      </c>
      <c r="MV85" s="52" t="b">
        <f t="shared" si="651"/>
        <v>0</v>
      </c>
      <c r="MW85" t="b">
        <f>ISNA(MATCH(MV85,MV$1:MV84,0))</f>
        <v>0</v>
      </c>
      <c r="MX85" t="e">
        <f t="shared" ca="1" si="682"/>
        <v>#N/A</v>
      </c>
      <c r="MY85" t="e">
        <f t="shared" ca="1" si="683"/>
        <v>#N/A</v>
      </c>
      <c r="MZ85" t="b">
        <f t="shared" ca="1" si="684"/>
        <v>0</v>
      </c>
      <c r="NA85" t="str">
        <f t="shared" ca="1" si="685"/>
        <v>ÿ</v>
      </c>
      <c r="NB85">
        <f t="shared" ca="1" si="686"/>
        <v>0</v>
      </c>
      <c r="NC85">
        <f t="shared" ca="1" si="687"/>
        <v>0</v>
      </c>
      <c r="ND85" s="54">
        <f t="shared" ca="1" si="688"/>
        <v>8.5000000000000006E-3</v>
      </c>
      <c r="NE85">
        <f t="shared" ca="1" si="689"/>
        <v>1048576</v>
      </c>
      <c r="NF85" t="e">
        <f t="shared" ca="1" si="690"/>
        <v>#N/A</v>
      </c>
      <c r="NG85" t="str">
        <f t="shared" ca="1" si="1021"/>
        <v/>
      </c>
      <c r="NH85" t="str">
        <f t="shared" ca="1" si="691"/>
        <v/>
      </c>
      <c r="NP85" s="52" t="b">
        <f t="shared" si="652"/>
        <v>0</v>
      </c>
      <c r="NQ85" t="b">
        <f>ISNA(MATCH(NP85,NP$1:NP84,0))</f>
        <v>0</v>
      </c>
      <c r="NR85" t="e">
        <f t="shared" ca="1" si="692"/>
        <v>#N/A</v>
      </c>
      <c r="NS85" t="e">
        <f t="shared" ca="1" si="693"/>
        <v>#N/A</v>
      </c>
      <c r="NT85" t="b">
        <f t="shared" ca="1" si="694"/>
        <v>0</v>
      </c>
      <c r="NU85" t="str">
        <f t="shared" ca="1" si="695"/>
        <v>ÿ</v>
      </c>
      <c r="NV85">
        <f t="shared" ca="1" si="696"/>
        <v>0</v>
      </c>
      <c r="NW85">
        <f t="shared" ca="1" si="697"/>
        <v>0</v>
      </c>
      <c r="NX85" s="54">
        <f t="shared" ca="1" si="698"/>
        <v>8.5000000000000006E-3</v>
      </c>
      <c r="NY85">
        <f t="shared" ca="1" si="699"/>
        <v>1048576</v>
      </c>
      <c r="NZ85" t="e">
        <f t="shared" ca="1" si="700"/>
        <v>#N/A</v>
      </c>
      <c r="OA85" t="str">
        <f t="shared" ca="1" si="1022"/>
        <v/>
      </c>
      <c r="OB85" t="str">
        <f t="shared" ca="1" si="701"/>
        <v/>
      </c>
      <c r="OJ85" s="52" t="b">
        <f t="shared" si="653"/>
        <v>0</v>
      </c>
      <c r="OK85" t="b">
        <f>ISNA(MATCH(OJ85,OJ$1:OJ84,0))</f>
        <v>0</v>
      </c>
      <c r="OL85" t="e">
        <f t="shared" ca="1" si="702"/>
        <v>#N/A</v>
      </c>
      <c r="OM85" t="e">
        <f t="shared" ca="1" si="703"/>
        <v>#N/A</v>
      </c>
      <c r="ON85" t="b">
        <f t="shared" ca="1" si="704"/>
        <v>0</v>
      </c>
      <c r="OO85" t="str">
        <f t="shared" ca="1" si="705"/>
        <v>ÿ</v>
      </c>
      <c r="OP85">
        <f t="shared" ca="1" si="706"/>
        <v>0</v>
      </c>
      <c r="OQ85">
        <f t="shared" ca="1" si="707"/>
        <v>0</v>
      </c>
      <c r="OR85" s="54">
        <f t="shared" ca="1" si="708"/>
        <v>8.5000000000000006E-3</v>
      </c>
      <c r="OS85">
        <f t="shared" ca="1" si="709"/>
        <v>1048576</v>
      </c>
      <c r="OT85" t="e">
        <f t="shared" ca="1" si="710"/>
        <v>#N/A</v>
      </c>
      <c r="OU85" t="str">
        <f t="shared" ca="1" si="1023"/>
        <v/>
      </c>
      <c r="OV85" t="str">
        <f t="shared" ca="1" si="711"/>
        <v/>
      </c>
      <c r="PD85" s="52" t="b">
        <f t="shared" si="654"/>
        <v>0</v>
      </c>
      <c r="PE85" t="b">
        <f>ISNA(MATCH(PD85,PD$1:PD84,0))</f>
        <v>0</v>
      </c>
      <c r="PF85" t="e">
        <f t="shared" ca="1" si="712"/>
        <v>#N/A</v>
      </c>
      <c r="PG85" t="e">
        <f t="shared" ca="1" si="713"/>
        <v>#N/A</v>
      </c>
      <c r="PH85" t="b">
        <f t="shared" ca="1" si="714"/>
        <v>0</v>
      </c>
      <c r="PI85" t="str">
        <f t="shared" ca="1" si="715"/>
        <v>ÿ</v>
      </c>
      <c r="PJ85">
        <f t="shared" ca="1" si="716"/>
        <v>0</v>
      </c>
      <c r="PK85">
        <f t="shared" ca="1" si="717"/>
        <v>0</v>
      </c>
      <c r="PL85" s="54">
        <f t="shared" ca="1" si="718"/>
        <v>8.5000000000000006E-3</v>
      </c>
      <c r="PM85">
        <f t="shared" ca="1" si="719"/>
        <v>1048576</v>
      </c>
      <c r="PN85" t="e">
        <f t="shared" ca="1" si="720"/>
        <v>#N/A</v>
      </c>
      <c r="PO85" t="str">
        <f t="shared" ca="1" si="1024"/>
        <v/>
      </c>
      <c r="PP85" t="str">
        <f t="shared" ca="1" si="721"/>
        <v/>
      </c>
      <c r="PX85" s="52" t="b">
        <f t="shared" si="655"/>
        <v>0</v>
      </c>
      <c r="PY85" t="b">
        <f>ISNA(MATCH(PX85,PX$1:PX84,0))</f>
        <v>0</v>
      </c>
      <c r="PZ85" t="e">
        <f t="shared" ca="1" si="722"/>
        <v>#N/A</v>
      </c>
      <c r="QA85" t="e">
        <f t="shared" ca="1" si="723"/>
        <v>#N/A</v>
      </c>
      <c r="QB85" t="b">
        <f t="shared" ca="1" si="724"/>
        <v>0</v>
      </c>
      <c r="QC85" t="str">
        <f t="shared" ca="1" si="725"/>
        <v>ÿ</v>
      </c>
      <c r="QD85">
        <f t="shared" ca="1" si="726"/>
        <v>0</v>
      </c>
      <c r="QE85">
        <f t="shared" ca="1" si="727"/>
        <v>0</v>
      </c>
      <c r="QF85" s="54">
        <f t="shared" ca="1" si="728"/>
        <v>8.5000000000000006E-3</v>
      </c>
      <c r="QG85">
        <f t="shared" ca="1" si="729"/>
        <v>1048576</v>
      </c>
      <c r="QH85" t="e">
        <f t="shared" ca="1" si="730"/>
        <v>#N/A</v>
      </c>
      <c r="QI85" t="str">
        <f t="shared" ca="1" si="1025"/>
        <v/>
      </c>
      <c r="QJ85" t="str">
        <f t="shared" ca="1" si="731"/>
        <v/>
      </c>
      <c r="QR85" s="52" t="b">
        <f t="shared" si="656"/>
        <v>0</v>
      </c>
      <c r="QS85" t="b">
        <f>ISNA(MATCH(QR85,QR$1:QR84,0))</f>
        <v>0</v>
      </c>
      <c r="QT85" t="e">
        <f t="shared" ca="1" si="732"/>
        <v>#N/A</v>
      </c>
      <c r="QU85" t="e">
        <f t="shared" ca="1" si="733"/>
        <v>#N/A</v>
      </c>
      <c r="QV85" t="b">
        <f t="shared" ca="1" si="734"/>
        <v>0</v>
      </c>
      <c r="QW85" t="str">
        <f t="shared" ca="1" si="735"/>
        <v>ÿ</v>
      </c>
      <c r="QX85">
        <f t="shared" ca="1" si="736"/>
        <v>0</v>
      </c>
      <c r="QY85">
        <f t="shared" ca="1" si="737"/>
        <v>0</v>
      </c>
      <c r="QZ85" s="54">
        <f t="shared" ca="1" si="738"/>
        <v>8.5000000000000006E-3</v>
      </c>
      <c r="RA85">
        <f t="shared" ca="1" si="739"/>
        <v>1048576</v>
      </c>
      <c r="RB85" t="e">
        <f t="shared" ca="1" si="740"/>
        <v>#N/A</v>
      </c>
      <c r="RC85" t="str">
        <f t="shared" ca="1" si="1026"/>
        <v/>
      </c>
      <c r="RD85" t="str">
        <f t="shared" ca="1" si="741"/>
        <v/>
      </c>
      <c r="RL85" s="52" t="b">
        <f t="shared" si="657"/>
        <v>0</v>
      </c>
      <c r="RM85" t="b">
        <f>ISNA(MATCH(RL85,RL$1:RL84,0))</f>
        <v>0</v>
      </c>
      <c r="RN85" t="e">
        <f t="shared" ca="1" si="742"/>
        <v>#N/A</v>
      </c>
      <c r="RO85" t="e">
        <f t="shared" ca="1" si="743"/>
        <v>#N/A</v>
      </c>
      <c r="RP85" t="b">
        <f t="shared" ca="1" si="744"/>
        <v>0</v>
      </c>
      <c r="RQ85" t="str">
        <f t="shared" ca="1" si="745"/>
        <v>ÿ</v>
      </c>
      <c r="RR85">
        <f t="shared" ca="1" si="746"/>
        <v>0</v>
      </c>
      <c r="RS85">
        <f t="shared" ca="1" si="747"/>
        <v>0</v>
      </c>
      <c r="RT85" s="54">
        <f t="shared" ca="1" si="748"/>
        <v>8.5000000000000006E-3</v>
      </c>
      <c r="RU85">
        <f t="shared" ca="1" si="749"/>
        <v>1048576</v>
      </c>
      <c r="RV85" t="e">
        <f t="shared" ca="1" si="750"/>
        <v>#N/A</v>
      </c>
      <c r="RW85" t="str">
        <f t="shared" ca="1" si="1027"/>
        <v/>
      </c>
      <c r="RX85" t="str">
        <f t="shared" ca="1" si="751"/>
        <v/>
      </c>
      <c r="SF85" s="52" t="b">
        <f t="shared" si="658"/>
        <v>0</v>
      </c>
      <c r="SG85" t="b">
        <f>ISNA(MATCH(SF85,SF$1:SF84,0))</f>
        <v>0</v>
      </c>
      <c r="SH85" t="e">
        <f t="shared" ca="1" si="752"/>
        <v>#N/A</v>
      </c>
      <c r="SI85" t="e">
        <f t="shared" ca="1" si="753"/>
        <v>#N/A</v>
      </c>
      <c r="SJ85" t="b">
        <f t="shared" ca="1" si="754"/>
        <v>0</v>
      </c>
      <c r="SK85" t="str">
        <f t="shared" ca="1" si="755"/>
        <v>ÿ</v>
      </c>
      <c r="SL85">
        <f t="shared" ca="1" si="756"/>
        <v>0</v>
      </c>
      <c r="SM85">
        <f t="shared" ca="1" si="757"/>
        <v>0</v>
      </c>
      <c r="SN85" s="54">
        <f t="shared" ca="1" si="758"/>
        <v>8.5000000000000006E-3</v>
      </c>
      <c r="SO85">
        <f t="shared" ca="1" si="759"/>
        <v>1048576</v>
      </c>
      <c r="SP85" t="e">
        <f t="shared" ca="1" si="760"/>
        <v>#N/A</v>
      </c>
      <c r="SQ85" t="str">
        <f t="shared" ca="1" si="1028"/>
        <v/>
      </c>
      <c r="SR85" t="str">
        <f t="shared" ca="1" si="761"/>
        <v/>
      </c>
      <c r="SZ85" s="52" t="b">
        <f t="shared" si="659"/>
        <v>0</v>
      </c>
      <c r="TA85" t="b">
        <f>ISNA(MATCH(SZ85,SZ$1:SZ84,0))</f>
        <v>0</v>
      </c>
      <c r="TB85" t="e">
        <f t="shared" ca="1" si="762"/>
        <v>#N/A</v>
      </c>
      <c r="TC85" t="e">
        <f t="shared" ca="1" si="763"/>
        <v>#N/A</v>
      </c>
      <c r="TD85" t="b">
        <f t="shared" ca="1" si="764"/>
        <v>0</v>
      </c>
      <c r="TE85" t="str">
        <f t="shared" ca="1" si="765"/>
        <v>ÿ</v>
      </c>
      <c r="TF85">
        <f t="shared" ca="1" si="766"/>
        <v>0</v>
      </c>
      <c r="TG85">
        <f t="shared" ca="1" si="767"/>
        <v>0</v>
      </c>
      <c r="TH85" s="54">
        <f t="shared" ca="1" si="768"/>
        <v>8.5000000000000006E-3</v>
      </c>
      <c r="TI85">
        <f t="shared" ca="1" si="769"/>
        <v>1048576</v>
      </c>
      <c r="TJ85" t="e">
        <f t="shared" ca="1" si="770"/>
        <v>#N/A</v>
      </c>
      <c r="TK85" t="str">
        <f t="shared" ca="1" si="1029"/>
        <v/>
      </c>
      <c r="TL85" t="str">
        <f t="shared" ca="1" si="771"/>
        <v/>
      </c>
      <c r="TT85" s="52" t="b">
        <f t="shared" si="660"/>
        <v>0</v>
      </c>
      <c r="TU85" t="b">
        <f>ISNA(MATCH(TT85,TT$1:TT84,0))</f>
        <v>0</v>
      </c>
      <c r="TV85" t="e">
        <f t="shared" ca="1" si="772"/>
        <v>#N/A</v>
      </c>
      <c r="TW85" t="e">
        <f t="shared" ca="1" si="773"/>
        <v>#N/A</v>
      </c>
      <c r="TX85" t="b">
        <f t="shared" ca="1" si="774"/>
        <v>0</v>
      </c>
      <c r="TY85" t="str">
        <f t="shared" ca="1" si="775"/>
        <v>ÿ</v>
      </c>
      <c r="TZ85">
        <f t="shared" ca="1" si="776"/>
        <v>0</v>
      </c>
      <c r="UA85">
        <f t="shared" ca="1" si="777"/>
        <v>0</v>
      </c>
      <c r="UB85" s="54">
        <f t="shared" ca="1" si="778"/>
        <v>8.5000000000000006E-3</v>
      </c>
      <c r="UC85">
        <f t="shared" ca="1" si="779"/>
        <v>1048576</v>
      </c>
      <c r="UD85" t="e">
        <f t="shared" ca="1" si="780"/>
        <v>#N/A</v>
      </c>
      <c r="UE85" t="str">
        <f t="shared" ca="1" si="1030"/>
        <v/>
      </c>
      <c r="UF85" t="str">
        <f t="shared" ca="1" si="781"/>
        <v/>
      </c>
      <c r="UN85" s="52" t="b">
        <f t="shared" si="661"/>
        <v>0</v>
      </c>
      <c r="UO85" t="b">
        <f>ISNA(MATCH(UN85,UN$1:UN84,0))</f>
        <v>0</v>
      </c>
      <c r="UP85" t="e">
        <f t="shared" ca="1" si="782"/>
        <v>#N/A</v>
      </c>
      <c r="UQ85" t="e">
        <f t="shared" ca="1" si="783"/>
        <v>#N/A</v>
      </c>
      <c r="UR85" t="b">
        <f t="shared" ca="1" si="784"/>
        <v>0</v>
      </c>
      <c r="US85" t="str">
        <f t="shared" ca="1" si="785"/>
        <v>ÿ</v>
      </c>
      <c r="UT85">
        <f t="shared" ca="1" si="786"/>
        <v>0</v>
      </c>
      <c r="UU85">
        <f t="shared" ca="1" si="787"/>
        <v>0</v>
      </c>
      <c r="UV85" s="54">
        <f t="shared" ca="1" si="788"/>
        <v>8.5000000000000006E-3</v>
      </c>
      <c r="UW85">
        <f t="shared" ca="1" si="789"/>
        <v>1048576</v>
      </c>
      <c r="UX85" t="e">
        <f t="shared" ca="1" si="790"/>
        <v>#N/A</v>
      </c>
      <c r="UY85" t="str">
        <f t="shared" ca="1" si="1031"/>
        <v/>
      </c>
      <c r="UZ85" t="str">
        <f t="shared" ca="1" si="791"/>
        <v/>
      </c>
      <c r="VH85" s="52" t="b">
        <f t="shared" si="662"/>
        <v>0</v>
      </c>
      <c r="VI85" t="b">
        <f>ISNA(MATCH(VH85,VH$1:VH84,0))</f>
        <v>0</v>
      </c>
      <c r="VJ85" t="e">
        <f t="shared" ca="1" si="792"/>
        <v>#N/A</v>
      </c>
      <c r="VK85" t="e">
        <f t="shared" ca="1" si="793"/>
        <v>#N/A</v>
      </c>
      <c r="VL85" t="b">
        <f t="shared" ca="1" si="794"/>
        <v>0</v>
      </c>
      <c r="VM85" t="str">
        <f t="shared" ca="1" si="795"/>
        <v>ÿ</v>
      </c>
      <c r="VN85">
        <f t="shared" ca="1" si="796"/>
        <v>0</v>
      </c>
      <c r="VO85">
        <f t="shared" ca="1" si="797"/>
        <v>0</v>
      </c>
      <c r="VP85" s="54">
        <f t="shared" ca="1" si="798"/>
        <v>8.5000000000000006E-3</v>
      </c>
      <c r="VQ85">
        <f t="shared" ca="1" si="799"/>
        <v>1048576</v>
      </c>
      <c r="VR85" t="e">
        <f t="shared" ca="1" si="800"/>
        <v>#N/A</v>
      </c>
      <c r="VS85" t="str">
        <f t="shared" ca="1" si="1032"/>
        <v/>
      </c>
      <c r="VT85" t="str">
        <f t="shared" ca="1" si="801"/>
        <v/>
      </c>
      <c r="WB85" s="52" t="b">
        <f t="shared" si="663"/>
        <v>0</v>
      </c>
      <c r="WC85" t="b">
        <f>ISNA(MATCH(WB85,WB$1:WB84,0))</f>
        <v>0</v>
      </c>
      <c r="WD85" t="e">
        <f t="shared" ca="1" si="802"/>
        <v>#N/A</v>
      </c>
      <c r="WE85" t="e">
        <f t="shared" ca="1" si="803"/>
        <v>#N/A</v>
      </c>
      <c r="WF85" t="b">
        <f t="shared" ca="1" si="804"/>
        <v>0</v>
      </c>
      <c r="WG85" t="str">
        <f t="shared" ca="1" si="805"/>
        <v>ÿ</v>
      </c>
      <c r="WH85">
        <f t="shared" ca="1" si="806"/>
        <v>0</v>
      </c>
      <c r="WI85">
        <f t="shared" ca="1" si="807"/>
        <v>0</v>
      </c>
      <c r="WJ85" s="54">
        <f t="shared" ca="1" si="808"/>
        <v>8.5000000000000006E-3</v>
      </c>
      <c r="WK85">
        <f t="shared" ca="1" si="809"/>
        <v>1048576</v>
      </c>
      <c r="WL85" t="e">
        <f t="shared" ca="1" si="810"/>
        <v>#N/A</v>
      </c>
      <c r="WM85" t="str">
        <f t="shared" ca="1" si="1033"/>
        <v/>
      </c>
      <c r="WN85" t="str">
        <f t="shared" ca="1" si="811"/>
        <v/>
      </c>
      <c r="WV85" s="52" t="b">
        <f t="shared" si="664"/>
        <v>0</v>
      </c>
      <c r="WW85" t="b">
        <f>ISNA(MATCH(WV85,WV$1:WV84,0))</f>
        <v>0</v>
      </c>
      <c r="WX85" t="e">
        <f t="shared" ca="1" si="812"/>
        <v>#N/A</v>
      </c>
      <c r="WY85" t="e">
        <f t="shared" ca="1" si="813"/>
        <v>#N/A</v>
      </c>
      <c r="WZ85" t="b">
        <f t="shared" ca="1" si="814"/>
        <v>0</v>
      </c>
      <c r="XA85" t="str">
        <f t="shared" ca="1" si="815"/>
        <v>ÿ</v>
      </c>
      <c r="XB85">
        <f t="shared" ca="1" si="816"/>
        <v>0</v>
      </c>
      <c r="XC85">
        <f t="shared" ca="1" si="817"/>
        <v>0</v>
      </c>
      <c r="XD85" s="54">
        <f t="shared" ca="1" si="818"/>
        <v>8.5000000000000006E-3</v>
      </c>
      <c r="XE85">
        <f t="shared" ca="1" si="819"/>
        <v>1048576</v>
      </c>
      <c r="XF85" t="e">
        <f t="shared" ca="1" si="820"/>
        <v>#N/A</v>
      </c>
      <c r="XG85" t="str">
        <f t="shared" ca="1" si="1034"/>
        <v/>
      </c>
      <c r="XH85" t="str">
        <f t="shared" ca="1" si="821"/>
        <v/>
      </c>
    </row>
    <row r="86" spans="1:632" x14ac:dyDescent="0.3">
      <c r="A86">
        <f t="shared" ca="1" si="642"/>
        <v>76</v>
      </c>
      <c r="J86" s="6" t="str">
        <f>IF('Analyse Plan de Gamme'!$N86=0,N_D,'Analyse Plan de Gamme'!$N86)</f>
        <v xml:space="preserve"> ... </v>
      </c>
      <c r="K86" t="b">
        <f>ISNA(MATCH(J86,J$1:J85,0))</f>
        <v>0</v>
      </c>
      <c r="L86" t="e">
        <f t="shared" ca="1" si="824"/>
        <v>#N/A</v>
      </c>
      <c r="M86" t="e">
        <f t="shared" ca="1" si="825"/>
        <v>#N/A</v>
      </c>
      <c r="N86" t="b">
        <f t="shared" ca="1" si="826"/>
        <v>0</v>
      </c>
      <c r="O86" t="str">
        <f t="shared" ca="1" si="827"/>
        <v>ÿ</v>
      </c>
      <c r="P86">
        <f t="shared" ca="1" si="828"/>
        <v>1048576</v>
      </c>
      <c r="Q86" t="e">
        <f t="shared" ca="1" si="829"/>
        <v>#N/A</v>
      </c>
      <c r="R86" s="4" t="str">
        <f t="shared" ca="1" si="830"/>
        <v/>
      </c>
      <c r="T86" s="6" t="str">
        <f>IF('Analyse Plan de Gamme'!$P86=0,N_D,'Analyse Plan de Gamme'!$P86)</f>
        <v xml:space="preserve"> ... </v>
      </c>
      <c r="U86" t="b">
        <f>ISNA(MATCH(T86,T$1:T85,0))</f>
        <v>0</v>
      </c>
      <c r="V86" t="e">
        <f t="shared" ca="1" si="831"/>
        <v>#N/A</v>
      </c>
      <c r="W86" t="e">
        <f t="shared" ca="1" si="832"/>
        <v>#N/A</v>
      </c>
      <c r="X86" t="b">
        <f t="shared" ca="1" si="833"/>
        <v>0</v>
      </c>
      <c r="Y86" t="str">
        <f t="shared" ca="1" si="834"/>
        <v>ÿ</v>
      </c>
      <c r="Z86">
        <f t="shared" ca="1" si="835"/>
        <v>1048576</v>
      </c>
      <c r="AA86" t="e">
        <f t="shared" ca="1" si="836"/>
        <v>#N/A</v>
      </c>
      <c r="AB86" s="4" t="str">
        <f t="shared" ca="1" si="837"/>
        <v/>
      </c>
      <c r="AD86" s="6" t="str">
        <f>IF('Analyse Plan de Gamme'!$W86=0,N_D,'Analyse Plan de Gamme'!$W86)</f>
        <v xml:space="preserve"> ... </v>
      </c>
      <c r="AE86" t="b">
        <f>ISNA(MATCH(AD86,AD$1:AD85,0))</f>
        <v>0</v>
      </c>
      <c r="AF86" t="e">
        <f t="shared" ca="1" si="838"/>
        <v>#N/A</v>
      </c>
      <c r="AG86" t="e">
        <f t="shared" ca="1" si="839"/>
        <v>#N/A</v>
      </c>
      <c r="AH86" t="b">
        <f t="shared" ca="1" si="840"/>
        <v>0</v>
      </c>
      <c r="AI86" t="str">
        <f t="shared" ca="1" si="841"/>
        <v>ÿ</v>
      </c>
      <c r="AJ86">
        <f t="shared" ca="1" si="842"/>
        <v>1048576</v>
      </c>
      <c r="AK86" t="e">
        <f t="shared" ca="1" si="843"/>
        <v>#N/A</v>
      </c>
      <c r="AL86" s="4" t="str">
        <f t="shared" ca="1" si="844"/>
        <v/>
      </c>
      <c r="AN86" s="6" t="str">
        <f>IF('Analyse Plan de Gamme'!$AH86=0,N_D,'Analyse Plan de Gamme'!$AH86)</f>
        <v xml:space="preserve"> ... </v>
      </c>
      <c r="AO86" t="b">
        <f>ISNA(MATCH(AN86,AN$1:AN85,0))</f>
        <v>0</v>
      </c>
      <c r="AP86" t="e">
        <f t="shared" ca="1" si="845"/>
        <v>#N/A</v>
      </c>
      <c r="AQ86" t="e">
        <f t="shared" ca="1" si="846"/>
        <v>#N/A</v>
      </c>
      <c r="AR86" t="b">
        <f t="shared" ca="1" si="847"/>
        <v>0</v>
      </c>
      <c r="AS86" t="str">
        <f t="shared" ca="1" si="848"/>
        <v>ÿ</v>
      </c>
      <c r="AT86">
        <f t="shared" ca="1" si="849"/>
        <v>1048576</v>
      </c>
      <c r="AU86" t="e">
        <f t="shared" ca="1" si="850"/>
        <v>#N/A</v>
      </c>
      <c r="AV86" s="4" t="str">
        <f t="shared" ca="1" si="851"/>
        <v/>
      </c>
      <c r="AX86" s="6" t="str">
        <f>IF('Analyse Plan de Gamme'!$AT86=0,N_D,'Analyse Plan de Gamme'!$AT86)</f>
        <v xml:space="preserve"> ... </v>
      </c>
      <c r="AY86" t="b">
        <f>ISNA(MATCH(AX86,AX$1:AX85,0))</f>
        <v>0</v>
      </c>
      <c r="AZ86" t="e">
        <f t="shared" ca="1" si="852"/>
        <v>#N/A</v>
      </c>
      <c r="BA86" t="e">
        <f t="shared" ca="1" si="853"/>
        <v>#N/A</v>
      </c>
      <c r="BB86" t="b">
        <f t="shared" ca="1" si="854"/>
        <v>0</v>
      </c>
      <c r="BC86" t="str">
        <f t="shared" ca="1" si="855"/>
        <v>ÿ</v>
      </c>
      <c r="BD86">
        <f t="shared" ca="1" si="856"/>
        <v>1048576</v>
      </c>
      <c r="BE86" t="e">
        <f t="shared" ca="1" si="857"/>
        <v>#N/A</v>
      </c>
      <c r="BF86" s="4" t="str">
        <f t="shared" ca="1" si="858"/>
        <v/>
      </c>
      <c r="BH86" s="6" t="str">
        <f>IF('Analyse Plan de Gamme'!$BF86=0,N_D,'Analyse Plan de Gamme'!$BF86)</f>
        <v xml:space="preserve"> ... </v>
      </c>
      <c r="BI86" t="b">
        <f>ISNA(MATCH(BH86,BH$1:BH85,0))</f>
        <v>0</v>
      </c>
      <c r="BJ86" t="e">
        <f t="shared" ca="1" si="859"/>
        <v>#N/A</v>
      </c>
      <c r="BK86" t="e">
        <f t="shared" ca="1" si="860"/>
        <v>#N/A</v>
      </c>
      <c r="BL86" t="b">
        <f t="shared" ca="1" si="861"/>
        <v>0</v>
      </c>
      <c r="BM86" t="str">
        <f t="shared" ca="1" si="862"/>
        <v>ÿ</v>
      </c>
      <c r="BN86">
        <f t="shared" ca="1" si="863"/>
        <v>1048576</v>
      </c>
      <c r="BO86" t="e">
        <f t="shared" ca="1" si="864"/>
        <v>#N/A</v>
      </c>
      <c r="BP86" s="4" t="str">
        <f t="shared" ca="1" si="865"/>
        <v/>
      </c>
      <c r="BR86" s="6" t="str">
        <f>IF('Analyse Plan de Gamme'!$BG86=0,N_D,'Analyse Plan de Gamme'!$BG86)</f>
        <v xml:space="preserve"> ... </v>
      </c>
      <c r="BS86" t="b">
        <f>ISNA(MATCH(BR86,BR$1:BR85,0))</f>
        <v>0</v>
      </c>
      <c r="BT86" t="e">
        <f t="shared" ca="1" si="866"/>
        <v>#N/A</v>
      </c>
      <c r="BU86" t="e">
        <f t="shared" ca="1" si="867"/>
        <v>#N/A</v>
      </c>
      <c r="BV86" t="b">
        <f t="shared" ca="1" si="868"/>
        <v>0</v>
      </c>
      <c r="BW86" t="str">
        <f t="shared" ca="1" si="869"/>
        <v>ÿ</v>
      </c>
      <c r="BX86">
        <f t="shared" ca="1" si="870"/>
        <v>1048576</v>
      </c>
      <c r="BY86" t="e">
        <f t="shared" ca="1" si="871"/>
        <v>#N/A</v>
      </c>
      <c r="BZ86" s="4" t="str">
        <f t="shared" ca="1" si="872"/>
        <v/>
      </c>
      <c r="CB86" s="6" t="str">
        <f>IF('Analyse Plan de Gamme'!$BH86=0,N_D,'Analyse Plan de Gamme'!$BH86)</f>
        <v xml:space="preserve"> ... </v>
      </c>
      <c r="CC86" t="b">
        <f>ISNA(MATCH(CB86,CB$1:CB85,0))</f>
        <v>0</v>
      </c>
      <c r="CD86" t="e">
        <f t="shared" ca="1" si="873"/>
        <v>#N/A</v>
      </c>
      <c r="CE86" t="e">
        <f t="shared" ca="1" si="874"/>
        <v>#N/A</v>
      </c>
      <c r="CF86" t="b">
        <f t="shared" ca="1" si="875"/>
        <v>0</v>
      </c>
      <c r="CG86" t="str">
        <f t="shared" ca="1" si="876"/>
        <v>ÿ</v>
      </c>
      <c r="CH86">
        <f t="shared" ca="1" si="877"/>
        <v>1048576</v>
      </c>
      <c r="CI86" t="e">
        <f t="shared" ca="1" si="878"/>
        <v>#N/A</v>
      </c>
      <c r="CJ86" s="4" t="str">
        <f t="shared" ca="1" si="879"/>
        <v/>
      </c>
      <c r="CL86" s="6" t="str">
        <f>IF('Analyse Plan de Gamme'!$BJ86=0,N_D,'Analyse Plan de Gamme'!$BJ86)</f>
        <v xml:space="preserve"> ... </v>
      </c>
      <c r="CM86" t="b">
        <f>ISNA(MATCH(CL86,CL$1:CL85,0))</f>
        <v>0</v>
      </c>
      <c r="CN86" t="e">
        <f t="shared" ca="1" si="880"/>
        <v>#N/A</v>
      </c>
      <c r="CO86" t="e">
        <f t="shared" ca="1" si="881"/>
        <v>#N/A</v>
      </c>
      <c r="CP86" t="b">
        <f t="shared" ca="1" si="882"/>
        <v>0</v>
      </c>
      <c r="CQ86" t="str">
        <f t="shared" ca="1" si="883"/>
        <v>ÿ</v>
      </c>
      <c r="CR86">
        <f t="shared" ca="1" si="884"/>
        <v>1048576</v>
      </c>
      <c r="CS86" t="e">
        <f t="shared" ca="1" si="885"/>
        <v>#N/A</v>
      </c>
      <c r="CT86" s="4" t="str">
        <f t="shared" ca="1" si="886"/>
        <v/>
      </c>
      <c r="CV86" s="6" t="str">
        <f>IF('Analyse Plan de Gamme'!$BK86=0,N_D,'Analyse Plan de Gamme'!$BK86)</f>
        <v xml:space="preserve"> ... </v>
      </c>
      <c r="CW86" t="b">
        <f>ISNA(MATCH(CV86,CV$1:CV85,0))</f>
        <v>0</v>
      </c>
      <c r="CX86" t="e">
        <f t="shared" ca="1" si="887"/>
        <v>#N/A</v>
      </c>
      <c r="CY86" t="e">
        <f t="shared" ca="1" si="888"/>
        <v>#N/A</v>
      </c>
      <c r="CZ86" t="b">
        <f t="shared" ca="1" si="889"/>
        <v>0</v>
      </c>
      <c r="DA86" t="str">
        <f t="shared" ca="1" si="890"/>
        <v>ÿ</v>
      </c>
      <c r="DB86">
        <f t="shared" ca="1" si="891"/>
        <v>1048576</v>
      </c>
      <c r="DC86" t="e">
        <f t="shared" ca="1" si="892"/>
        <v>#N/A</v>
      </c>
      <c r="DD86" s="4" t="str">
        <f t="shared" ca="1" si="893"/>
        <v/>
      </c>
      <c r="DF86" s="6" t="str">
        <f>IF('Analyse Plan de Gamme'!$BL86=0,N_D,'Analyse Plan de Gamme'!$BL86)</f>
        <v xml:space="preserve"> ... </v>
      </c>
      <c r="DG86" t="b">
        <f>ISNA(MATCH(DF86,DF$1:DF85,0))</f>
        <v>0</v>
      </c>
      <c r="DH86" t="e">
        <f t="shared" ca="1" si="894"/>
        <v>#N/A</v>
      </c>
      <c r="DI86" t="e">
        <f t="shared" ca="1" si="895"/>
        <v>#N/A</v>
      </c>
      <c r="DJ86" t="b">
        <f t="shared" ca="1" si="896"/>
        <v>0</v>
      </c>
      <c r="DK86" t="str">
        <f t="shared" ca="1" si="897"/>
        <v>ÿ</v>
      </c>
      <c r="DL86">
        <f t="shared" ca="1" si="898"/>
        <v>1048576</v>
      </c>
      <c r="DM86" t="e">
        <f t="shared" ca="1" si="899"/>
        <v>#N/A</v>
      </c>
      <c r="DN86" s="4" t="str">
        <f t="shared" ca="1" si="900"/>
        <v/>
      </c>
      <c r="DP86" s="43">
        <f>'Analyse Plan de Gamme'!$BM86</f>
        <v>0</v>
      </c>
      <c r="DQ86" t="b">
        <f>ISNA(MATCH(DP86,DP$1:DP85,0))</f>
        <v>0</v>
      </c>
      <c r="DR86" t="e">
        <f t="shared" ca="1" si="901"/>
        <v>#N/A</v>
      </c>
      <c r="DS86" t="e">
        <f t="shared" ca="1" si="902"/>
        <v>#N/A</v>
      </c>
      <c r="DT86" t="b">
        <f t="shared" ca="1" si="903"/>
        <v>0</v>
      </c>
      <c r="DU86" t="str">
        <f t="shared" ca="1" si="904"/>
        <v>ÿ</v>
      </c>
      <c r="DV86">
        <f t="shared" ca="1" si="905"/>
        <v>1048576</v>
      </c>
      <c r="DW86" t="e">
        <f t="shared" ca="1" si="906"/>
        <v>#N/A</v>
      </c>
      <c r="DX86" s="4" t="str">
        <f t="shared" ca="1" si="907"/>
        <v/>
      </c>
      <c r="DZ86" s="6" t="str">
        <f>IF('Analyse Plan de Gamme'!$BO86=0,N_D,'Analyse Plan de Gamme'!$BO86)</f>
        <v xml:space="preserve"> ... </v>
      </c>
      <c r="EA86" t="b">
        <f>ISNA(MATCH(DZ86,DZ$1:DZ85,0))</f>
        <v>0</v>
      </c>
      <c r="EB86" t="e">
        <f t="shared" ca="1" si="908"/>
        <v>#N/A</v>
      </c>
      <c r="EC86" t="e">
        <f t="shared" ca="1" si="909"/>
        <v>#N/A</v>
      </c>
      <c r="ED86" t="b">
        <f t="shared" ca="1" si="910"/>
        <v>0</v>
      </c>
      <c r="EE86" t="str">
        <f t="shared" ca="1" si="911"/>
        <v>ÿ</v>
      </c>
      <c r="EF86">
        <f t="shared" ca="1" si="912"/>
        <v>1048576</v>
      </c>
      <c r="EG86" t="e">
        <f t="shared" ca="1" si="913"/>
        <v>#N/A</v>
      </c>
      <c r="EH86" s="4" t="str">
        <f t="shared" ca="1" si="914"/>
        <v/>
      </c>
      <c r="EJ86" s="6" t="str">
        <f>IF('Analyse Plan de Gamme'!$BP86=0,N_D,'Analyse Plan de Gamme'!$BP86)</f>
        <v xml:space="preserve"> ... </v>
      </c>
      <c r="EK86" t="b">
        <f>ISNA(MATCH(EJ86,EJ$1:EJ85,0))</f>
        <v>0</v>
      </c>
      <c r="EL86" t="e">
        <f t="shared" ca="1" si="915"/>
        <v>#N/A</v>
      </c>
      <c r="EM86" t="e">
        <f t="shared" ca="1" si="916"/>
        <v>#N/A</v>
      </c>
      <c r="EN86" t="b">
        <f t="shared" ca="1" si="917"/>
        <v>0</v>
      </c>
      <c r="EO86" t="str">
        <f t="shared" ca="1" si="918"/>
        <v>ÿ</v>
      </c>
      <c r="EP86">
        <f t="shared" ca="1" si="919"/>
        <v>1048576</v>
      </c>
      <c r="EQ86" t="e">
        <f t="shared" ca="1" si="920"/>
        <v>#N/A</v>
      </c>
      <c r="ER86" s="4" t="str">
        <f t="shared" ca="1" si="921"/>
        <v/>
      </c>
      <c r="ET86" s="6" t="str">
        <f>IF('Analyse Plan de Gamme'!$BQ86=0,N_D,'Analyse Plan de Gamme'!$BQ86)</f>
        <v xml:space="preserve"> ... </v>
      </c>
      <c r="EU86" t="b">
        <f>ISNA(MATCH(ET86,ET$1:ET85,0))</f>
        <v>0</v>
      </c>
      <c r="EV86" t="e">
        <f t="shared" ca="1" si="922"/>
        <v>#N/A</v>
      </c>
      <c r="EW86" t="e">
        <f t="shared" ca="1" si="923"/>
        <v>#N/A</v>
      </c>
      <c r="EX86" t="b">
        <f t="shared" ca="1" si="924"/>
        <v>0</v>
      </c>
      <c r="EY86" t="str">
        <f t="shared" ca="1" si="925"/>
        <v>ÿ</v>
      </c>
      <c r="EZ86">
        <f t="shared" ca="1" si="926"/>
        <v>1048576</v>
      </c>
      <c r="FA86" t="e">
        <f t="shared" ca="1" si="927"/>
        <v>#N/A</v>
      </c>
      <c r="FB86" s="4" t="str">
        <f t="shared" ca="1" si="928"/>
        <v/>
      </c>
      <c r="FD86" s="6" t="str">
        <f>IF('Analyse Plan de Gamme'!$BR86=0,N_D,'Analyse Plan de Gamme'!$BR86)</f>
        <v xml:space="preserve"> ... </v>
      </c>
      <c r="FE86" t="b">
        <f>ISNA(MATCH(FD86,FD$1:FD85,0))</f>
        <v>0</v>
      </c>
      <c r="FF86" t="e">
        <f t="shared" ca="1" si="929"/>
        <v>#N/A</v>
      </c>
      <c r="FG86" t="e">
        <f t="shared" ca="1" si="930"/>
        <v>#N/A</v>
      </c>
      <c r="FH86" t="b">
        <f t="shared" ca="1" si="931"/>
        <v>0</v>
      </c>
      <c r="FI86" t="str">
        <f t="shared" ca="1" si="932"/>
        <v>ÿ</v>
      </c>
      <c r="FJ86">
        <f t="shared" ca="1" si="933"/>
        <v>1048576</v>
      </c>
      <c r="FK86" t="e">
        <f t="shared" ca="1" si="934"/>
        <v>#N/A</v>
      </c>
      <c r="FL86" s="4" t="str">
        <f t="shared" ca="1" si="935"/>
        <v/>
      </c>
      <c r="FN86" s="6" t="str">
        <f>IF('Analyse Plan de Gamme'!$BT86=0,N_D,'Analyse Plan de Gamme'!$BT86)</f>
        <v xml:space="preserve"> ... </v>
      </c>
      <c r="FO86" t="b">
        <f>ISNA(MATCH(FN86,FN$1:FN85,0))</f>
        <v>0</v>
      </c>
      <c r="FP86" t="e">
        <f t="shared" ca="1" si="936"/>
        <v>#N/A</v>
      </c>
      <c r="FQ86" t="e">
        <f t="shared" ca="1" si="937"/>
        <v>#N/A</v>
      </c>
      <c r="FR86" t="b">
        <f t="shared" ca="1" si="938"/>
        <v>0</v>
      </c>
      <c r="FS86" t="str">
        <f t="shared" ca="1" si="939"/>
        <v>ÿ</v>
      </c>
      <c r="FT86">
        <f t="shared" ca="1" si="940"/>
        <v>1048576</v>
      </c>
      <c r="FU86" t="e">
        <f t="shared" ca="1" si="941"/>
        <v>#N/A</v>
      </c>
      <c r="FV86" s="4" t="str">
        <f t="shared" ca="1" si="942"/>
        <v/>
      </c>
      <c r="FX86" s="6" t="str">
        <f>IF('Analyse Plan de Gamme'!$BU86=0,N_D,'Analyse Plan de Gamme'!$BU86)</f>
        <v xml:space="preserve"> ... </v>
      </c>
      <c r="FY86" t="b">
        <f>ISNA(MATCH(FX86,FX$1:FX85,0))</f>
        <v>0</v>
      </c>
      <c r="FZ86" t="e">
        <f t="shared" ca="1" si="943"/>
        <v>#N/A</v>
      </c>
      <c r="GA86" t="e">
        <f t="shared" ca="1" si="944"/>
        <v>#N/A</v>
      </c>
      <c r="GB86" t="b">
        <f t="shared" ca="1" si="945"/>
        <v>0</v>
      </c>
      <c r="GC86" t="str">
        <f t="shared" ca="1" si="946"/>
        <v>ÿ</v>
      </c>
      <c r="GD86">
        <f t="shared" ca="1" si="947"/>
        <v>1048576</v>
      </c>
      <c r="GE86" t="e">
        <f t="shared" ca="1" si="948"/>
        <v>#N/A</v>
      </c>
      <c r="GF86" s="4" t="str">
        <f t="shared" ca="1" si="949"/>
        <v/>
      </c>
      <c r="GH86" s="6" t="str">
        <f>IF('Analyse Plan de Gamme'!$BW86=0,N_D,'Analyse Plan de Gamme'!$BW86)</f>
        <v xml:space="preserve"> ... </v>
      </c>
      <c r="GI86" t="b">
        <f>ISNA(MATCH(GH86,GH$1:GH85,0))</f>
        <v>0</v>
      </c>
      <c r="GJ86" t="e">
        <f t="shared" ca="1" si="950"/>
        <v>#N/A</v>
      </c>
      <c r="GK86" t="e">
        <f t="shared" ca="1" si="951"/>
        <v>#N/A</v>
      </c>
      <c r="GL86" t="b">
        <f t="shared" ca="1" si="952"/>
        <v>0</v>
      </c>
      <c r="GM86" t="str">
        <f t="shared" ca="1" si="953"/>
        <v>ÿ</v>
      </c>
      <c r="GN86">
        <f t="shared" ca="1" si="954"/>
        <v>1048576</v>
      </c>
      <c r="GO86" t="e">
        <f t="shared" ca="1" si="955"/>
        <v>#N/A</v>
      </c>
      <c r="GP86" s="4" t="str">
        <f t="shared" ca="1" si="956"/>
        <v/>
      </c>
      <c r="GR86" s="6" t="str">
        <f>IF('Analyse Plan de Gamme'!$BX86=0,N_D,'Analyse Plan de Gamme'!$BX86)</f>
        <v xml:space="preserve"> ... </v>
      </c>
      <c r="GS86" t="b">
        <f>ISNA(MATCH(GR86,GR$1:GR85,0))</f>
        <v>0</v>
      </c>
      <c r="GT86" t="e">
        <f t="shared" ca="1" si="957"/>
        <v>#N/A</v>
      </c>
      <c r="GU86" t="e">
        <f t="shared" ca="1" si="958"/>
        <v>#N/A</v>
      </c>
      <c r="GV86" t="b">
        <f t="shared" ca="1" si="959"/>
        <v>0</v>
      </c>
      <c r="GW86" t="str">
        <f t="shared" ca="1" si="960"/>
        <v>ÿ</v>
      </c>
      <c r="GX86">
        <f t="shared" ca="1" si="961"/>
        <v>1048576</v>
      </c>
      <c r="GY86" t="e">
        <f t="shared" ca="1" si="962"/>
        <v>#N/A</v>
      </c>
      <c r="GZ86" s="4" t="str">
        <f t="shared" ca="1" si="963"/>
        <v/>
      </c>
      <c r="HG86" s="44">
        <f>'Analyse Plan de Gamme'!$K86</f>
        <v>0</v>
      </c>
      <c r="HH86" s="44">
        <f>'Analyse Plan de Gamme'!$L86</f>
        <v>0</v>
      </c>
      <c r="HI86" s="50">
        <f t="shared" si="822"/>
        <v>3.7999999999999945</v>
      </c>
      <c r="HK86" t="b">
        <f>ABS('Analyse Plan de Gamme'!$C86)&gt;1</f>
        <v>0</v>
      </c>
      <c r="HL86" s="43">
        <f t="shared" ca="1" si="665"/>
        <v>8.6E-3</v>
      </c>
      <c r="HM86" t="b">
        <f ca="1">AND(ISNA(MATCH(HL86,HL$1:HL85,0)),HL86&gt;1,$HK86)</f>
        <v>0</v>
      </c>
      <c r="HN86" t="e">
        <f t="shared" ca="1" si="964"/>
        <v>#N/A</v>
      </c>
      <c r="HO86" t="e">
        <f t="shared" ca="1" si="965"/>
        <v>#N/A</v>
      </c>
      <c r="HP86" t="b">
        <f t="shared" ca="1" si="966"/>
        <v>0</v>
      </c>
      <c r="HQ86" t="str">
        <f t="shared" ca="1" si="967"/>
        <v>ÿ</v>
      </c>
      <c r="HR86">
        <f t="shared" ca="1" si="968"/>
        <v>1048576</v>
      </c>
      <c r="HS86" t="e">
        <f t="shared" ca="1" si="969"/>
        <v>#N/A</v>
      </c>
      <c r="HT86" s="4" t="str">
        <f t="shared" ca="1" si="970"/>
        <v/>
      </c>
      <c r="HU86">
        <f ca="1">SUM($HT$10:$HT86)</f>
        <v>3926000.0154999997</v>
      </c>
      <c r="HV86" s="45">
        <f t="shared" ca="1" si="666"/>
        <v>1</v>
      </c>
      <c r="HW86" t="b">
        <f t="shared" ca="1" si="823"/>
        <v>0</v>
      </c>
      <c r="HX86" t="b">
        <f t="shared" ca="1" si="667"/>
        <v>0</v>
      </c>
      <c r="ID86" s="60" t="b">
        <f>IF($HK86,'Analyse Plan de Gamme'!$K86)</f>
        <v>0</v>
      </c>
      <c r="IE86" t="b">
        <f>IF($HK86,'Analyse Plan de Gamme'!$L86)</f>
        <v>0</v>
      </c>
      <c r="IF86" s="52" t="b">
        <f t="shared" si="971"/>
        <v>0</v>
      </c>
      <c r="IG86" t="b">
        <f>ISNA(MATCH(IF86,IF$1:IF85,0))</f>
        <v>0</v>
      </c>
      <c r="IH86" t="e">
        <f t="shared" ca="1" si="972"/>
        <v>#N/A</v>
      </c>
      <c r="II86" t="e">
        <f t="shared" ca="1" si="973"/>
        <v>#N/A</v>
      </c>
      <c r="IJ86" t="b">
        <f t="shared" ca="1" si="974"/>
        <v>0</v>
      </c>
      <c r="IK86" t="str">
        <f t="shared" ca="1" si="975"/>
        <v>ÿ</v>
      </c>
      <c r="IL86">
        <f t="shared" ca="1" si="976"/>
        <v>0</v>
      </c>
      <c r="IM86">
        <f t="shared" ca="1" si="977"/>
        <v>0</v>
      </c>
      <c r="IN86" s="54">
        <f t="shared" ca="1" si="978"/>
        <v>8.6E-3</v>
      </c>
      <c r="IO86">
        <f t="shared" ca="1" si="979"/>
        <v>1048576</v>
      </c>
      <c r="IP86" t="e">
        <f t="shared" ca="1" si="980"/>
        <v>#N/A</v>
      </c>
      <c r="IQ86" t="str">
        <f t="shared" ca="1" si="981"/>
        <v/>
      </c>
      <c r="IR86" t="str">
        <f t="shared" ca="1" si="982"/>
        <v/>
      </c>
      <c r="IZ86" s="52" t="b">
        <f t="shared" si="983"/>
        <v>0</v>
      </c>
      <c r="JA86" t="b">
        <f>ISNA(MATCH(IZ86,IZ$1:IZ85,0))</f>
        <v>0</v>
      </c>
      <c r="JB86" t="e">
        <f t="shared" ca="1" si="984"/>
        <v>#N/A</v>
      </c>
      <c r="JC86" t="e">
        <f t="shared" ca="1" si="985"/>
        <v>#N/A</v>
      </c>
      <c r="JD86" t="b">
        <f t="shared" ca="1" si="986"/>
        <v>0</v>
      </c>
      <c r="JE86" t="str">
        <f t="shared" ca="1" si="987"/>
        <v>ÿ</v>
      </c>
      <c r="JF86">
        <f t="shared" ca="1" si="988"/>
        <v>0</v>
      </c>
      <c r="JG86">
        <f t="shared" ca="1" si="989"/>
        <v>0</v>
      </c>
      <c r="JH86" s="54">
        <f t="shared" ca="1" si="990"/>
        <v>8.6E-3</v>
      </c>
      <c r="JI86">
        <f t="shared" ca="1" si="991"/>
        <v>1048576</v>
      </c>
      <c r="JJ86" t="e">
        <f t="shared" ca="1" si="992"/>
        <v>#N/A</v>
      </c>
      <c r="JK86" t="str">
        <f t="shared" ca="1" si="993"/>
        <v/>
      </c>
      <c r="JL86" t="str">
        <f t="shared" ca="1" si="994"/>
        <v/>
      </c>
      <c r="JT86" s="52" t="b">
        <f t="shared" si="995"/>
        <v>0</v>
      </c>
      <c r="JU86" t="b">
        <f>ISNA(MATCH(JT86,JT$1:JT85,0))</f>
        <v>0</v>
      </c>
      <c r="JV86" t="e">
        <f t="shared" ca="1" si="996"/>
        <v>#N/A</v>
      </c>
      <c r="JW86" t="e">
        <f t="shared" ca="1" si="997"/>
        <v>#N/A</v>
      </c>
      <c r="JX86" t="b">
        <f t="shared" ca="1" si="998"/>
        <v>0</v>
      </c>
      <c r="JY86" t="str">
        <f t="shared" ca="1" si="999"/>
        <v>ÿ</v>
      </c>
      <c r="JZ86">
        <f t="shared" ca="1" si="1000"/>
        <v>0</v>
      </c>
      <c r="KA86">
        <f t="shared" ca="1" si="1001"/>
        <v>0</v>
      </c>
      <c r="KB86" s="54">
        <f t="shared" ca="1" si="1002"/>
        <v>8.6E-3</v>
      </c>
      <c r="KC86">
        <f t="shared" ca="1" si="1003"/>
        <v>1048576</v>
      </c>
      <c r="KD86" t="e">
        <f t="shared" ca="1" si="1004"/>
        <v>#N/A</v>
      </c>
      <c r="KE86" t="str">
        <f t="shared" ca="1" si="1005"/>
        <v/>
      </c>
      <c r="KF86" t="str">
        <f t="shared" ca="1" si="1006"/>
        <v/>
      </c>
      <c r="KN86" s="52" t="b">
        <f t="shared" si="1007"/>
        <v>0</v>
      </c>
      <c r="KO86" t="b">
        <f>ISNA(MATCH(KN86,KN$1:KN85,0))</f>
        <v>0</v>
      </c>
      <c r="KP86" t="e">
        <f t="shared" ca="1" si="1008"/>
        <v>#N/A</v>
      </c>
      <c r="KQ86" t="e">
        <f t="shared" ca="1" si="1009"/>
        <v>#N/A</v>
      </c>
      <c r="KR86" t="b">
        <f t="shared" ca="1" si="1010"/>
        <v>0</v>
      </c>
      <c r="KS86" t="str">
        <f t="shared" ca="1" si="1011"/>
        <v>ÿ</v>
      </c>
      <c r="KT86">
        <f t="shared" ca="1" si="1012"/>
        <v>0</v>
      </c>
      <c r="KU86">
        <f t="shared" ca="1" si="1013"/>
        <v>0</v>
      </c>
      <c r="KV86" s="54">
        <f t="shared" ca="1" si="1014"/>
        <v>8.6E-3</v>
      </c>
      <c r="KW86">
        <f t="shared" ca="1" si="1015"/>
        <v>1048576</v>
      </c>
      <c r="KX86" t="e">
        <f t="shared" ca="1" si="1016"/>
        <v>#N/A</v>
      </c>
      <c r="KY86" t="str">
        <f t="shared" ca="1" si="1017"/>
        <v/>
      </c>
      <c r="KZ86" t="str">
        <f t="shared" ca="1" si="1018"/>
        <v/>
      </c>
      <c r="LH86" s="52" t="b">
        <f t="shared" si="668"/>
        <v>0</v>
      </c>
      <c r="LI86" t="b">
        <f>ISNA(MATCH(LH86,LH$1:LH85,0))</f>
        <v>0</v>
      </c>
      <c r="LJ86" t="e">
        <f t="shared" ca="1" si="643"/>
        <v>#N/A</v>
      </c>
      <c r="LK86" t="e">
        <f t="shared" ca="1" si="644"/>
        <v>#N/A</v>
      </c>
      <c r="LL86" t="b">
        <f t="shared" ca="1" si="669"/>
        <v>0</v>
      </c>
      <c r="LM86" t="str">
        <f t="shared" ca="1" si="645"/>
        <v>ÿ</v>
      </c>
      <c r="LN86">
        <f t="shared" ca="1" si="670"/>
        <v>0</v>
      </c>
      <c r="LO86">
        <f t="shared" ca="1" si="671"/>
        <v>0</v>
      </c>
      <c r="LP86" s="54">
        <f t="shared" ca="1" si="646"/>
        <v>8.6E-3</v>
      </c>
      <c r="LQ86">
        <f t="shared" ca="1" si="647"/>
        <v>1048576</v>
      </c>
      <c r="LR86" t="e">
        <f t="shared" ca="1" si="648"/>
        <v>#N/A</v>
      </c>
      <c r="LS86" t="str">
        <f t="shared" ca="1" si="1019"/>
        <v/>
      </c>
      <c r="LT86" t="str">
        <f t="shared" ca="1" si="649"/>
        <v/>
      </c>
      <c r="MB86" s="52" t="b">
        <f t="shared" si="650"/>
        <v>0</v>
      </c>
      <c r="MC86" t="b">
        <f>ISNA(MATCH(MB86,MB$1:MB85,0))</f>
        <v>0</v>
      </c>
      <c r="MD86" t="e">
        <f t="shared" ca="1" si="672"/>
        <v>#N/A</v>
      </c>
      <c r="ME86" t="e">
        <f t="shared" ca="1" si="673"/>
        <v>#N/A</v>
      </c>
      <c r="MF86" t="b">
        <f t="shared" ca="1" si="674"/>
        <v>0</v>
      </c>
      <c r="MG86" t="str">
        <f t="shared" ca="1" si="675"/>
        <v>ÿ</v>
      </c>
      <c r="MH86">
        <f t="shared" ca="1" si="676"/>
        <v>0</v>
      </c>
      <c r="MI86">
        <f t="shared" ca="1" si="677"/>
        <v>0</v>
      </c>
      <c r="MJ86" s="54">
        <f t="shared" ca="1" si="678"/>
        <v>8.6E-3</v>
      </c>
      <c r="MK86">
        <f t="shared" ca="1" si="679"/>
        <v>1048576</v>
      </c>
      <c r="ML86" t="e">
        <f t="shared" ca="1" si="680"/>
        <v>#N/A</v>
      </c>
      <c r="MM86" t="str">
        <f t="shared" ca="1" si="1020"/>
        <v/>
      </c>
      <c r="MN86" t="str">
        <f t="shared" ca="1" si="681"/>
        <v/>
      </c>
      <c r="MV86" s="52" t="b">
        <f t="shared" si="651"/>
        <v>0</v>
      </c>
      <c r="MW86" t="b">
        <f>ISNA(MATCH(MV86,MV$1:MV85,0))</f>
        <v>0</v>
      </c>
      <c r="MX86" t="e">
        <f t="shared" ca="1" si="682"/>
        <v>#N/A</v>
      </c>
      <c r="MY86" t="e">
        <f t="shared" ca="1" si="683"/>
        <v>#N/A</v>
      </c>
      <c r="MZ86" t="b">
        <f t="shared" ca="1" si="684"/>
        <v>0</v>
      </c>
      <c r="NA86" t="str">
        <f t="shared" ca="1" si="685"/>
        <v>ÿ</v>
      </c>
      <c r="NB86">
        <f t="shared" ca="1" si="686"/>
        <v>0</v>
      </c>
      <c r="NC86">
        <f t="shared" ca="1" si="687"/>
        <v>0</v>
      </c>
      <c r="ND86" s="54">
        <f t="shared" ca="1" si="688"/>
        <v>8.6E-3</v>
      </c>
      <c r="NE86">
        <f t="shared" ca="1" si="689"/>
        <v>1048576</v>
      </c>
      <c r="NF86" t="e">
        <f t="shared" ca="1" si="690"/>
        <v>#N/A</v>
      </c>
      <c r="NG86" t="str">
        <f t="shared" ca="1" si="1021"/>
        <v/>
      </c>
      <c r="NH86" t="str">
        <f t="shared" ca="1" si="691"/>
        <v/>
      </c>
      <c r="NP86" s="52" t="b">
        <f t="shared" si="652"/>
        <v>0</v>
      </c>
      <c r="NQ86" t="b">
        <f>ISNA(MATCH(NP86,NP$1:NP85,0))</f>
        <v>0</v>
      </c>
      <c r="NR86" t="e">
        <f t="shared" ca="1" si="692"/>
        <v>#N/A</v>
      </c>
      <c r="NS86" t="e">
        <f t="shared" ca="1" si="693"/>
        <v>#N/A</v>
      </c>
      <c r="NT86" t="b">
        <f t="shared" ca="1" si="694"/>
        <v>0</v>
      </c>
      <c r="NU86" t="str">
        <f t="shared" ca="1" si="695"/>
        <v>ÿ</v>
      </c>
      <c r="NV86">
        <f t="shared" ca="1" si="696"/>
        <v>0</v>
      </c>
      <c r="NW86">
        <f t="shared" ca="1" si="697"/>
        <v>0</v>
      </c>
      <c r="NX86" s="54">
        <f t="shared" ca="1" si="698"/>
        <v>8.6E-3</v>
      </c>
      <c r="NY86">
        <f t="shared" ca="1" si="699"/>
        <v>1048576</v>
      </c>
      <c r="NZ86" t="e">
        <f t="shared" ca="1" si="700"/>
        <v>#N/A</v>
      </c>
      <c r="OA86" t="str">
        <f t="shared" ca="1" si="1022"/>
        <v/>
      </c>
      <c r="OB86" t="str">
        <f t="shared" ca="1" si="701"/>
        <v/>
      </c>
      <c r="OJ86" s="52" t="b">
        <f t="shared" si="653"/>
        <v>0</v>
      </c>
      <c r="OK86" t="b">
        <f>ISNA(MATCH(OJ86,OJ$1:OJ85,0))</f>
        <v>0</v>
      </c>
      <c r="OL86" t="e">
        <f t="shared" ca="1" si="702"/>
        <v>#N/A</v>
      </c>
      <c r="OM86" t="e">
        <f t="shared" ca="1" si="703"/>
        <v>#N/A</v>
      </c>
      <c r="ON86" t="b">
        <f t="shared" ca="1" si="704"/>
        <v>0</v>
      </c>
      <c r="OO86" t="str">
        <f t="shared" ca="1" si="705"/>
        <v>ÿ</v>
      </c>
      <c r="OP86">
        <f t="shared" ca="1" si="706"/>
        <v>0</v>
      </c>
      <c r="OQ86">
        <f t="shared" ca="1" si="707"/>
        <v>0</v>
      </c>
      <c r="OR86" s="54">
        <f t="shared" ca="1" si="708"/>
        <v>8.6E-3</v>
      </c>
      <c r="OS86">
        <f t="shared" ca="1" si="709"/>
        <v>1048576</v>
      </c>
      <c r="OT86" t="e">
        <f t="shared" ca="1" si="710"/>
        <v>#N/A</v>
      </c>
      <c r="OU86" t="str">
        <f t="shared" ca="1" si="1023"/>
        <v/>
      </c>
      <c r="OV86" t="str">
        <f t="shared" ca="1" si="711"/>
        <v/>
      </c>
      <c r="PD86" s="52" t="b">
        <f t="shared" si="654"/>
        <v>0</v>
      </c>
      <c r="PE86" t="b">
        <f>ISNA(MATCH(PD86,PD$1:PD85,0))</f>
        <v>0</v>
      </c>
      <c r="PF86" t="e">
        <f t="shared" ca="1" si="712"/>
        <v>#N/A</v>
      </c>
      <c r="PG86" t="e">
        <f t="shared" ca="1" si="713"/>
        <v>#N/A</v>
      </c>
      <c r="PH86" t="b">
        <f t="shared" ca="1" si="714"/>
        <v>0</v>
      </c>
      <c r="PI86" t="str">
        <f t="shared" ca="1" si="715"/>
        <v>ÿ</v>
      </c>
      <c r="PJ86">
        <f t="shared" ca="1" si="716"/>
        <v>0</v>
      </c>
      <c r="PK86">
        <f t="shared" ca="1" si="717"/>
        <v>0</v>
      </c>
      <c r="PL86" s="54">
        <f t="shared" ca="1" si="718"/>
        <v>8.6E-3</v>
      </c>
      <c r="PM86">
        <f t="shared" ca="1" si="719"/>
        <v>1048576</v>
      </c>
      <c r="PN86" t="e">
        <f t="shared" ca="1" si="720"/>
        <v>#N/A</v>
      </c>
      <c r="PO86" t="str">
        <f t="shared" ca="1" si="1024"/>
        <v/>
      </c>
      <c r="PP86" t="str">
        <f t="shared" ca="1" si="721"/>
        <v/>
      </c>
      <c r="PX86" s="52" t="b">
        <f t="shared" si="655"/>
        <v>0</v>
      </c>
      <c r="PY86" t="b">
        <f>ISNA(MATCH(PX86,PX$1:PX85,0))</f>
        <v>0</v>
      </c>
      <c r="PZ86" t="e">
        <f t="shared" ca="1" si="722"/>
        <v>#N/A</v>
      </c>
      <c r="QA86" t="e">
        <f t="shared" ca="1" si="723"/>
        <v>#N/A</v>
      </c>
      <c r="QB86" t="b">
        <f t="shared" ca="1" si="724"/>
        <v>0</v>
      </c>
      <c r="QC86" t="str">
        <f t="shared" ca="1" si="725"/>
        <v>ÿ</v>
      </c>
      <c r="QD86">
        <f t="shared" ca="1" si="726"/>
        <v>0</v>
      </c>
      <c r="QE86">
        <f t="shared" ca="1" si="727"/>
        <v>0</v>
      </c>
      <c r="QF86" s="54">
        <f t="shared" ca="1" si="728"/>
        <v>8.6E-3</v>
      </c>
      <c r="QG86">
        <f t="shared" ca="1" si="729"/>
        <v>1048576</v>
      </c>
      <c r="QH86" t="e">
        <f t="shared" ca="1" si="730"/>
        <v>#N/A</v>
      </c>
      <c r="QI86" t="str">
        <f t="shared" ca="1" si="1025"/>
        <v/>
      </c>
      <c r="QJ86" t="str">
        <f t="shared" ca="1" si="731"/>
        <v/>
      </c>
      <c r="QR86" s="52" t="b">
        <f t="shared" si="656"/>
        <v>0</v>
      </c>
      <c r="QS86" t="b">
        <f>ISNA(MATCH(QR86,QR$1:QR85,0))</f>
        <v>0</v>
      </c>
      <c r="QT86" t="e">
        <f t="shared" ca="1" si="732"/>
        <v>#N/A</v>
      </c>
      <c r="QU86" t="e">
        <f t="shared" ca="1" si="733"/>
        <v>#N/A</v>
      </c>
      <c r="QV86" t="b">
        <f t="shared" ca="1" si="734"/>
        <v>0</v>
      </c>
      <c r="QW86" t="str">
        <f t="shared" ca="1" si="735"/>
        <v>ÿ</v>
      </c>
      <c r="QX86">
        <f t="shared" ca="1" si="736"/>
        <v>0</v>
      </c>
      <c r="QY86">
        <f t="shared" ca="1" si="737"/>
        <v>0</v>
      </c>
      <c r="QZ86" s="54">
        <f t="shared" ca="1" si="738"/>
        <v>8.6E-3</v>
      </c>
      <c r="RA86">
        <f t="shared" ca="1" si="739"/>
        <v>1048576</v>
      </c>
      <c r="RB86" t="e">
        <f t="shared" ca="1" si="740"/>
        <v>#N/A</v>
      </c>
      <c r="RC86" t="str">
        <f t="shared" ca="1" si="1026"/>
        <v/>
      </c>
      <c r="RD86" t="str">
        <f t="shared" ca="1" si="741"/>
        <v/>
      </c>
      <c r="RL86" s="52" t="b">
        <f t="shared" si="657"/>
        <v>0</v>
      </c>
      <c r="RM86" t="b">
        <f>ISNA(MATCH(RL86,RL$1:RL85,0))</f>
        <v>0</v>
      </c>
      <c r="RN86" t="e">
        <f t="shared" ca="1" si="742"/>
        <v>#N/A</v>
      </c>
      <c r="RO86" t="e">
        <f t="shared" ca="1" si="743"/>
        <v>#N/A</v>
      </c>
      <c r="RP86" t="b">
        <f t="shared" ca="1" si="744"/>
        <v>0</v>
      </c>
      <c r="RQ86" t="str">
        <f t="shared" ca="1" si="745"/>
        <v>ÿ</v>
      </c>
      <c r="RR86">
        <f t="shared" ca="1" si="746"/>
        <v>0</v>
      </c>
      <c r="RS86">
        <f t="shared" ca="1" si="747"/>
        <v>0</v>
      </c>
      <c r="RT86" s="54">
        <f t="shared" ca="1" si="748"/>
        <v>8.6E-3</v>
      </c>
      <c r="RU86">
        <f t="shared" ca="1" si="749"/>
        <v>1048576</v>
      </c>
      <c r="RV86" t="e">
        <f t="shared" ca="1" si="750"/>
        <v>#N/A</v>
      </c>
      <c r="RW86" t="str">
        <f t="shared" ca="1" si="1027"/>
        <v/>
      </c>
      <c r="RX86" t="str">
        <f t="shared" ca="1" si="751"/>
        <v/>
      </c>
      <c r="SF86" s="52" t="b">
        <f t="shared" si="658"/>
        <v>0</v>
      </c>
      <c r="SG86" t="b">
        <f>ISNA(MATCH(SF86,SF$1:SF85,0))</f>
        <v>0</v>
      </c>
      <c r="SH86" t="e">
        <f t="shared" ca="1" si="752"/>
        <v>#N/A</v>
      </c>
      <c r="SI86" t="e">
        <f t="shared" ca="1" si="753"/>
        <v>#N/A</v>
      </c>
      <c r="SJ86" t="b">
        <f t="shared" ca="1" si="754"/>
        <v>0</v>
      </c>
      <c r="SK86" t="str">
        <f t="shared" ca="1" si="755"/>
        <v>ÿ</v>
      </c>
      <c r="SL86">
        <f t="shared" ca="1" si="756"/>
        <v>0</v>
      </c>
      <c r="SM86">
        <f t="shared" ca="1" si="757"/>
        <v>0</v>
      </c>
      <c r="SN86" s="54">
        <f t="shared" ca="1" si="758"/>
        <v>8.6E-3</v>
      </c>
      <c r="SO86">
        <f t="shared" ca="1" si="759"/>
        <v>1048576</v>
      </c>
      <c r="SP86" t="e">
        <f t="shared" ca="1" si="760"/>
        <v>#N/A</v>
      </c>
      <c r="SQ86" t="str">
        <f t="shared" ca="1" si="1028"/>
        <v/>
      </c>
      <c r="SR86" t="str">
        <f t="shared" ca="1" si="761"/>
        <v/>
      </c>
      <c r="SZ86" s="52" t="b">
        <f t="shared" si="659"/>
        <v>0</v>
      </c>
      <c r="TA86" t="b">
        <f>ISNA(MATCH(SZ86,SZ$1:SZ85,0))</f>
        <v>0</v>
      </c>
      <c r="TB86" t="e">
        <f t="shared" ca="1" si="762"/>
        <v>#N/A</v>
      </c>
      <c r="TC86" t="e">
        <f t="shared" ca="1" si="763"/>
        <v>#N/A</v>
      </c>
      <c r="TD86" t="b">
        <f t="shared" ca="1" si="764"/>
        <v>0</v>
      </c>
      <c r="TE86" t="str">
        <f t="shared" ca="1" si="765"/>
        <v>ÿ</v>
      </c>
      <c r="TF86">
        <f t="shared" ca="1" si="766"/>
        <v>0</v>
      </c>
      <c r="TG86">
        <f t="shared" ca="1" si="767"/>
        <v>0</v>
      </c>
      <c r="TH86" s="54">
        <f t="shared" ca="1" si="768"/>
        <v>8.6E-3</v>
      </c>
      <c r="TI86">
        <f t="shared" ca="1" si="769"/>
        <v>1048576</v>
      </c>
      <c r="TJ86" t="e">
        <f t="shared" ca="1" si="770"/>
        <v>#N/A</v>
      </c>
      <c r="TK86" t="str">
        <f t="shared" ca="1" si="1029"/>
        <v/>
      </c>
      <c r="TL86" t="str">
        <f t="shared" ca="1" si="771"/>
        <v/>
      </c>
      <c r="TT86" s="52" t="b">
        <f t="shared" si="660"/>
        <v>0</v>
      </c>
      <c r="TU86" t="b">
        <f>ISNA(MATCH(TT86,TT$1:TT85,0))</f>
        <v>0</v>
      </c>
      <c r="TV86" t="e">
        <f t="shared" ca="1" si="772"/>
        <v>#N/A</v>
      </c>
      <c r="TW86" t="e">
        <f t="shared" ca="1" si="773"/>
        <v>#N/A</v>
      </c>
      <c r="TX86" t="b">
        <f t="shared" ca="1" si="774"/>
        <v>0</v>
      </c>
      <c r="TY86" t="str">
        <f t="shared" ca="1" si="775"/>
        <v>ÿ</v>
      </c>
      <c r="TZ86">
        <f t="shared" ca="1" si="776"/>
        <v>0</v>
      </c>
      <c r="UA86">
        <f t="shared" ca="1" si="777"/>
        <v>0</v>
      </c>
      <c r="UB86" s="54">
        <f t="shared" ca="1" si="778"/>
        <v>8.6E-3</v>
      </c>
      <c r="UC86">
        <f t="shared" ca="1" si="779"/>
        <v>1048576</v>
      </c>
      <c r="UD86" t="e">
        <f t="shared" ca="1" si="780"/>
        <v>#N/A</v>
      </c>
      <c r="UE86" t="str">
        <f t="shared" ca="1" si="1030"/>
        <v/>
      </c>
      <c r="UF86" t="str">
        <f t="shared" ca="1" si="781"/>
        <v/>
      </c>
      <c r="UN86" s="52" t="b">
        <f t="shared" si="661"/>
        <v>0</v>
      </c>
      <c r="UO86" t="b">
        <f>ISNA(MATCH(UN86,UN$1:UN85,0))</f>
        <v>0</v>
      </c>
      <c r="UP86" t="e">
        <f t="shared" ca="1" si="782"/>
        <v>#N/A</v>
      </c>
      <c r="UQ86" t="e">
        <f t="shared" ca="1" si="783"/>
        <v>#N/A</v>
      </c>
      <c r="UR86" t="b">
        <f t="shared" ca="1" si="784"/>
        <v>0</v>
      </c>
      <c r="US86" t="str">
        <f t="shared" ca="1" si="785"/>
        <v>ÿ</v>
      </c>
      <c r="UT86">
        <f t="shared" ca="1" si="786"/>
        <v>0</v>
      </c>
      <c r="UU86">
        <f t="shared" ca="1" si="787"/>
        <v>0</v>
      </c>
      <c r="UV86" s="54">
        <f t="shared" ca="1" si="788"/>
        <v>8.6E-3</v>
      </c>
      <c r="UW86">
        <f t="shared" ca="1" si="789"/>
        <v>1048576</v>
      </c>
      <c r="UX86" t="e">
        <f t="shared" ca="1" si="790"/>
        <v>#N/A</v>
      </c>
      <c r="UY86" t="str">
        <f t="shared" ca="1" si="1031"/>
        <v/>
      </c>
      <c r="UZ86" t="str">
        <f t="shared" ca="1" si="791"/>
        <v/>
      </c>
      <c r="VH86" s="52" t="b">
        <f t="shared" si="662"/>
        <v>0</v>
      </c>
      <c r="VI86" t="b">
        <f>ISNA(MATCH(VH86,VH$1:VH85,0))</f>
        <v>0</v>
      </c>
      <c r="VJ86" t="e">
        <f t="shared" ca="1" si="792"/>
        <v>#N/A</v>
      </c>
      <c r="VK86" t="e">
        <f t="shared" ca="1" si="793"/>
        <v>#N/A</v>
      </c>
      <c r="VL86" t="b">
        <f t="shared" ca="1" si="794"/>
        <v>0</v>
      </c>
      <c r="VM86" t="str">
        <f t="shared" ca="1" si="795"/>
        <v>ÿ</v>
      </c>
      <c r="VN86">
        <f t="shared" ca="1" si="796"/>
        <v>0</v>
      </c>
      <c r="VO86">
        <f t="shared" ca="1" si="797"/>
        <v>0</v>
      </c>
      <c r="VP86" s="54">
        <f t="shared" ca="1" si="798"/>
        <v>8.6E-3</v>
      </c>
      <c r="VQ86">
        <f t="shared" ca="1" si="799"/>
        <v>1048576</v>
      </c>
      <c r="VR86" t="e">
        <f t="shared" ca="1" si="800"/>
        <v>#N/A</v>
      </c>
      <c r="VS86" t="str">
        <f t="shared" ca="1" si="1032"/>
        <v/>
      </c>
      <c r="VT86" t="str">
        <f t="shared" ca="1" si="801"/>
        <v/>
      </c>
      <c r="WB86" s="52" t="b">
        <f t="shared" si="663"/>
        <v>0</v>
      </c>
      <c r="WC86" t="b">
        <f>ISNA(MATCH(WB86,WB$1:WB85,0))</f>
        <v>0</v>
      </c>
      <c r="WD86" t="e">
        <f t="shared" ca="1" si="802"/>
        <v>#N/A</v>
      </c>
      <c r="WE86" t="e">
        <f t="shared" ca="1" si="803"/>
        <v>#N/A</v>
      </c>
      <c r="WF86" t="b">
        <f t="shared" ca="1" si="804"/>
        <v>0</v>
      </c>
      <c r="WG86" t="str">
        <f t="shared" ca="1" si="805"/>
        <v>ÿ</v>
      </c>
      <c r="WH86">
        <f t="shared" ca="1" si="806"/>
        <v>0</v>
      </c>
      <c r="WI86">
        <f t="shared" ca="1" si="807"/>
        <v>0</v>
      </c>
      <c r="WJ86" s="54">
        <f t="shared" ca="1" si="808"/>
        <v>8.6E-3</v>
      </c>
      <c r="WK86">
        <f t="shared" ca="1" si="809"/>
        <v>1048576</v>
      </c>
      <c r="WL86" t="e">
        <f t="shared" ca="1" si="810"/>
        <v>#N/A</v>
      </c>
      <c r="WM86" t="str">
        <f t="shared" ca="1" si="1033"/>
        <v/>
      </c>
      <c r="WN86" t="str">
        <f t="shared" ca="1" si="811"/>
        <v/>
      </c>
      <c r="WV86" s="52" t="b">
        <f t="shared" si="664"/>
        <v>0</v>
      </c>
      <c r="WW86" t="b">
        <f>ISNA(MATCH(WV86,WV$1:WV85,0))</f>
        <v>0</v>
      </c>
      <c r="WX86" t="e">
        <f t="shared" ca="1" si="812"/>
        <v>#N/A</v>
      </c>
      <c r="WY86" t="e">
        <f t="shared" ca="1" si="813"/>
        <v>#N/A</v>
      </c>
      <c r="WZ86" t="b">
        <f t="shared" ca="1" si="814"/>
        <v>0</v>
      </c>
      <c r="XA86" t="str">
        <f t="shared" ca="1" si="815"/>
        <v>ÿ</v>
      </c>
      <c r="XB86">
        <f t="shared" ca="1" si="816"/>
        <v>0</v>
      </c>
      <c r="XC86">
        <f t="shared" ca="1" si="817"/>
        <v>0</v>
      </c>
      <c r="XD86" s="54">
        <f t="shared" ca="1" si="818"/>
        <v>8.6E-3</v>
      </c>
      <c r="XE86">
        <f t="shared" ca="1" si="819"/>
        <v>1048576</v>
      </c>
      <c r="XF86" t="e">
        <f t="shared" ca="1" si="820"/>
        <v>#N/A</v>
      </c>
      <c r="XG86" t="str">
        <f t="shared" ca="1" si="1034"/>
        <v/>
      </c>
      <c r="XH86" t="str">
        <f t="shared" ca="1" si="821"/>
        <v/>
      </c>
    </row>
    <row r="87" spans="1:632" x14ac:dyDescent="0.3">
      <c r="A87">
        <f t="shared" ca="1" si="642"/>
        <v>77</v>
      </c>
      <c r="J87" s="6" t="str">
        <f>IF('Analyse Plan de Gamme'!$N87=0,N_D,'Analyse Plan de Gamme'!$N87)</f>
        <v xml:space="preserve"> ... </v>
      </c>
      <c r="K87" t="b">
        <f>ISNA(MATCH(J87,J$1:J86,0))</f>
        <v>0</v>
      </c>
      <c r="L87" t="e">
        <f t="shared" ca="1" si="824"/>
        <v>#N/A</v>
      </c>
      <c r="M87" t="e">
        <f t="shared" ca="1" si="825"/>
        <v>#N/A</v>
      </c>
      <c r="N87" t="b">
        <f t="shared" ca="1" si="826"/>
        <v>0</v>
      </c>
      <c r="O87" t="str">
        <f t="shared" ca="1" si="827"/>
        <v>ÿ</v>
      </c>
      <c r="P87">
        <f t="shared" ca="1" si="828"/>
        <v>1048576</v>
      </c>
      <c r="Q87" t="e">
        <f t="shared" ca="1" si="829"/>
        <v>#N/A</v>
      </c>
      <c r="R87" s="4" t="str">
        <f t="shared" ca="1" si="830"/>
        <v/>
      </c>
      <c r="T87" s="6" t="str">
        <f>IF('Analyse Plan de Gamme'!$P87=0,N_D,'Analyse Plan de Gamme'!$P87)</f>
        <v xml:space="preserve"> ... </v>
      </c>
      <c r="U87" t="b">
        <f>ISNA(MATCH(T87,T$1:T86,0))</f>
        <v>0</v>
      </c>
      <c r="V87" t="e">
        <f t="shared" ca="1" si="831"/>
        <v>#N/A</v>
      </c>
      <c r="W87" t="e">
        <f t="shared" ca="1" si="832"/>
        <v>#N/A</v>
      </c>
      <c r="X87" t="b">
        <f t="shared" ca="1" si="833"/>
        <v>0</v>
      </c>
      <c r="Y87" t="str">
        <f t="shared" ca="1" si="834"/>
        <v>ÿ</v>
      </c>
      <c r="Z87">
        <f t="shared" ca="1" si="835"/>
        <v>1048576</v>
      </c>
      <c r="AA87" t="e">
        <f t="shared" ca="1" si="836"/>
        <v>#N/A</v>
      </c>
      <c r="AB87" s="4" t="str">
        <f t="shared" ca="1" si="837"/>
        <v/>
      </c>
      <c r="AD87" s="6" t="str">
        <f>IF('Analyse Plan de Gamme'!$W87=0,N_D,'Analyse Plan de Gamme'!$W87)</f>
        <v xml:space="preserve"> ... </v>
      </c>
      <c r="AE87" t="b">
        <f>ISNA(MATCH(AD87,AD$1:AD86,0))</f>
        <v>0</v>
      </c>
      <c r="AF87" t="e">
        <f t="shared" ca="1" si="838"/>
        <v>#N/A</v>
      </c>
      <c r="AG87" t="e">
        <f t="shared" ca="1" si="839"/>
        <v>#N/A</v>
      </c>
      <c r="AH87" t="b">
        <f t="shared" ca="1" si="840"/>
        <v>0</v>
      </c>
      <c r="AI87" t="str">
        <f t="shared" ca="1" si="841"/>
        <v>ÿ</v>
      </c>
      <c r="AJ87">
        <f t="shared" ca="1" si="842"/>
        <v>1048576</v>
      </c>
      <c r="AK87" t="e">
        <f t="shared" ca="1" si="843"/>
        <v>#N/A</v>
      </c>
      <c r="AL87" s="4" t="str">
        <f t="shared" ca="1" si="844"/>
        <v/>
      </c>
      <c r="AN87" s="6" t="str">
        <f>IF('Analyse Plan de Gamme'!$AH87=0,N_D,'Analyse Plan de Gamme'!$AH87)</f>
        <v xml:space="preserve"> ... </v>
      </c>
      <c r="AO87" t="b">
        <f>ISNA(MATCH(AN87,AN$1:AN86,0))</f>
        <v>0</v>
      </c>
      <c r="AP87" t="e">
        <f t="shared" ca="1" si="845"/>
        <v>#N/A</v>
      </c>
      <c r="AQ87" t="e">
        <f t="shared" ca="1" si="846"/>
        <v>#N/A</v>
      </c>
      <c r="AR87" t="b">
        <f t="shared" ca="1" si="847"/>
        <v>0</v>
      </c>
      <c r="AS87" t="str">
        <f t="shared" ca="1" si="848"/>
        <v>ÿ</v>
      </c>
      <c r="AT87">
        <f t="shared" ca="1" si="849"/>
        <v>1048576</v>
      </c>
      <c r="AU87" t="e">
        <f t="shared" ca="1" si="850"/>
        <v>#N/A</v>
      </c>
      <c r="AV87" s="4" t="str">
        <f t="shared" ca="1" si="851"/>
        <v/>
      </c>
      <c r="AX87" s="6" t="str">
        <f>IF('Analyse Plan de Gamme'!$AT87=0,N_D,'Analyse Plan de Gamme'!$AT87)</f>
        <v xml:space="preserve"> ... </v>
      </c>
      <c r="AY87" t="b">
        <f>ISNA(MATCH(AX87,AX$1:AX86,0))</f>
        <v>0</v>
      </c>
      <c r="AZ87" t="e">
        <f t="shared" ca="1" si="852"/>
        <v>#N/A</v>
      </c>
      <c r="BA87" t="e">
        <f t="shared" ca="1" si="853"/>
        <v>#N/A</v>
      </c>
      <c r="BB87" t="b">
        <f t="shared" ca="1" si="854"/>
        <v>0</v>
      </c>
      <c r="BC87" t="str">
        <f t="shared" ca="1" si="855"/>
        <v>ÿ</v>
      </c>
      <c r="BD87">
        <f t="shared" ca="1" si="856"/>
        <v>1048576</v>
      </c>
      <c r="BE87" t="e">
        <f t="shared" ca="1" si="857"/>
        <v>#N/A</v>
      </c>
      <c r="BF87" s="4" t="str">
        <f t="shared" ca="1" si="858"/>
        <v/>
      </c>
      <c r="BH87" s="6" t="str">
        <f>IF('Analyse Plan de Gamme'!$BF87=0,N_D,'Analyse Plan de Gamme'!$BF87)</f>
        <v xml:space="preserve"> ... </v>
      </c>
      <c r="BI87" t="b">
        <f>ISNA(MATCH(BH87,BH$1:BH86,0))</f>
        <v>0</v>
      </c>
      <c r="BJ87" t="e">
        <f t="shared" ca="1" si="859"/>
        <v>#N/A</v>
      </c>
      <c r="BK87" t="e">
        <f t="shared" ca="1" si="860"/>
        <v>#N/A</v>
      </c>
      <c r="BL87" t="b">
        <f t="shared" ca="1" si="861"/>
        <v>0</v>
      </c>
      <c r="BM87" t="str">
        <f t="shared" ca="1" si="862"/>
        <v>ÿ</v>
      </c>
      <c r="BN87">
        <f t="shared" ca="1" si="863"/>
        <v>1048576</v>
      </c>
      <c r="BO87" t="e">
        <f t="shared" ca="1" si="864"/>
        <v>#N/A</v>
      </c>
      <c r="BP87" s="4" t="str">
        <f t="shared" ca="1" si="865"/>
        <v/>
      </c>
      <c r="BR87" s="6" t="str">
        <f>IF('Analyse Plan de Gamme'!$BG87=0,N_D,'Analyse Plan de Gamme'!$BG87)</f>
        <v xml:space="preserve"> ... </v>
      </c>
      <c r="BS87" t="b">
        <f>ISNA(MATCH(BR87,BR$1:BR86,0))</f>
        <v>0</v>
      </c>
      <c r="BT87" t="e">
        <f t="shared" ca="1" si="866"/>
        <v>#N/A</v>
      </c>
      <c r="BU87" t="e">
        <f t="shared" ca="1" si="867"/>
        <v>#N/A</v>
      </c>
      <c r="BV87" t="b">
        <f t="shared" ca="1" si="868"/>
        <v>0</v>
      </c>
      <c r="BW87" t="str">
        <f t="shared" ca="1" si="869"/>
        <v>ÿ</v>
      </c>
      <c r="BX87">
        <f t="shared" ca="1" si="870"/>
        <v>1048576</v>
      </c>
      <c r="BY87" t="e">
        <f t="shared" ca="1" si="871"/>
        <v>#N/A</v>
      </c>
      <c r="BZ87" s="4" t="str">
        <f t="shared" ca="1" si="872"/>
        <v/>
      </c>
      <c r="CB87" s="6" t="str">
        <f>IF('Analyse Plan de Gamme'!$BH87=0,N_D,'Analyse Plan de Gamme'!$BH87)</f>
        <v xml:space="preserve"> ... </v>
      </c>
      <c r="CC87" t="b">
        <f>ISNA(MATCH(CB87,CB$1:CB86,0))</f>
        <v>0</v>
      </c>
      <c r="CD87" t="e">
        <f t="shared" ca="1" si="873"/>
        <v>#N/A</v>
      </c>
      <c r="CE87" t="e">
        <f t="shared" ca="1" si="874"/>
        <v>#N/A</v>
      </c>
      <c r="CF87" t="b">
        <f t="shared" ca="1" si="875"/>
        <v>0</v>
      </c>
      <c r="CG87" t="str">
        <f t="shared" ca="1" si="876"/>
        <v>ÿ</v>
      </c>
      <c r="CH87">
        <f t="shared" ca="1" si="877"/>
        <v>1048576</v>
      </c>
      <c r="CI87" t="e">
        <f t="shared" ca="1" si="878"/>
        <v>#N/A</v>
      </c>
      <c r="CJ87" s="4" t="str">
        <f t="shared" ca="1" si="879"/>
        <v/>
      </c>
      <c r="CL87" s="6" t="str">
        <f>IF('Analyse Plan de Gamme'!$BJ87=0,N_D,'Analyse Plan de Gamme'!$BJ87)</f>
        <v xml:space="preserve"> ... </v>
      </c>
      <c r="CM87" t="b">
        <f>ISNA(MATCH(CL87,CL$1:CL86,0))</f>
        <v>0</v>
      </c>
      <c r="CN87" t="e">
        <f t="shared" ca="1" si="880"/>
        <v>#N/A</v>
      </c>
      <c r="CO87" t="e">
        <f t="shared" ca="1" si="881"/>
        <v>#N/A</v>
      </c>
      <c r="CP87" t="b">
        <f t="shared" ca="1" si="882"/>
        <v>0</v>
      </c>
      <c r="CQ87" t="str">
        <f t="shared" ca="1" si="883"/>
        <v>ÿ</v>
      </c>
      <c r="CR87">
        <f t="shared" ca="1" si="884"/>
        <v>1048576</v>
      </c>
      <c r="CS87" t="e">
        <f t="shared" ca="1" si="885"/>
        <v>#N/A</v>
      </c>
      <c r="CT87" s="4" t="str">
        <f t="shared" ca="1" si="886"/>
        <v/>
      </c>
      <c r="CV87" s="6" t="str">
        <f>IF('Analyse Plan de Gamme'!$BK87=0,N_D,'Analyse Plan de Gamme'!$BK87)</f>
        <v xml:space="preserve"> ... </v>
      </c>
      <c r="CW87" t="b">
        <f>ISNA(MATCH(CV87,CV$1:CV86,0))</f>
        <v>0</v>
      </c>
      <c r="CX87" t="e">
        <f t="shared" ca="1" si="887"/>
        <v>#N/A</v>
      </c>
      <c r="CY87" t="e">
        <f t="shared" ca="1" si="888"/>
        <v>#N/A</v>
      </c>
      <c r="CZ87" t="b">
        <f t="shared" ca="1" si="889"/>
        <v>0</v>
      </c>
      <c r="DA87" t="str">
        <f t="shared" ca="1" si="890"/>
        <v>ÿ</v>
      </c>
      <c r="DB87">
        <f t="shared" ca="1" si="891"/>
        <v>1048576</v>
      </c>
      <c r="DC87" t="e">
        <f t="shared" ca="1" si="892"/>
        <v>#N/A</v>
      </c>
      <c r="DD87" s="4" t="str">
        <f t="shared" ca="1" si="893"/>
        <v/>
      </c>
      <c r="DF87" s="6" t="str">
        <f>IF('Analyse Plan de Gamme'!$BL87=0,N_D,'Analyse Plan de Gamme'!$BL87)</f>
        <v xml:space="preserve"> ... </v>
      </c>
      <c r="DG87" t="b">
        <f>ISNA(MATCH(DF87,DF$1:DF86,0))</f>
        <v>0</v>
      </c>
      <c r="DH87" t="e">
        <f t="shared" ca="1" si="894"/>
        <v>#N/A</v>
      </c>
      <c r="DI87" t="e">
        <f t="shared" ca="1" si="895"/>
        <v>#N/A</v>
      </c>
      <c r="DJ87" t="b">
        <f t="shared" ca="1" si="896"/>
        <v>0</v>
      </c>
      <c r="DK87" t="str">
        <f t="shared" ca="1" si="897"/>
        <v>ÿ</v>
      </c>
      <c r="DL87">
        <f t="shared" ca="1" si="898"/>
        <v>1048576</v>
      </c>
      <c r="DM87" t="e">
        <f t="shared" ca="1" si="899"/>
        <v>#N/A</v>
      </c>
      <c r="DN87" s="4" t="str">
        <f t="shared" ca="1" si="900"/>
        <v/>
      </c>
      <c r="DP87" s="43">
        <f>'Analyse Plan de Gamme'!$BM87</f>
        <v>0</v>
      </c>
      <c r="DQ87" t="b">
        <f>ISNA(MATCH(DP87,DP$1:DP86,0))</f>
        <v>0</v>
      </c>
      <c r="DR87" t="e">
        <f t="shared" ca="1" si="901"/>
        <v>#N/A</v>
      </c>
      <c r="DS87" t="e">
        <f t="shared" ca="1" si="902"/>
        <v>#N/A</v>
      </c>
      <c r="DT87" t="b">
        <f t="shared" ca="1" si="903"/>
        <v>0</v>
      </c>
      <c r="DU87" t="str">
        <f t="shared" ca="1" si="904"/>
        <v>ÿ</v>
      </c>
      <c r="DV87">
        <f t="shared" ca="1" si="905"/>
        <v>1048576</v>
      </c>
      <c r="DW87" t="e">
        <f t="shared" ca="1" si="906"/>
        <v>#N/A</v>
      </c>
      <c r="DX87" s="4" t="str">
        <f t="shared" ca="1" si="907"/>
        <v/>
      </c>
      <c r="DZ87" s="6" t="str">
        <f>IF('Analyse Plan de Gamme'!$BO87=0,N_D,'Analyse Plan de Gamme'!$BO87)</f>
        <v xml:space="preserve"> ... </v>
      </c>
      <c r="EA87" t="b">
        <f>ISNA(MATCH(DZ87,DZ$1:DZ86,0))</f>
        <v>0</v>
      </c>
      <c r="EB87" t="e">
        <f t="shared" ca="1" si="908"/>
        <v>#N/A</v>
      </c>
      <c r="EC87" t="e">
        <f t="shared" ca="1" si="909"/>
        <v>#N/A</v>
      </c>
      <c r="ED87" t="b">
        <f t="shared" ca="1" si="910"/>
        <v>0</v>
      </c>
      <c r="EE87" t="str">
        <f t="shared" ca="1" si="911"/>
        <v>ÿ</v>
      </c>
      <c r="EF87">
        <f t="shared" ca="1" si="912"/>
        <v>1048576</v>
      </c>
      <c r="EG87" t="e">
        <f t="shared" ca="1" si="913"/>
        <v>#N/A</v>
      </c>
      <c r="EH87" s="4" t="str">
        <f t="shared" ca="1" si="914"/>
        <v/>
      </c>
      <c r="EJ87" s="6" t="str">
        <f>IF('Analyse Plan de Gamme'!$BP87=0,N_D,'Analyse Plan de Gamme'!$BP87)</f>
        <v xml:space="preserve"> ... </v>
      </c>
      <c r="EK87" t="b">
        <f>ISNA(MATCH(EJ87,EJ$1:EJ86,0))</f>
        <v>0</v>
      </c>
      <c r="EL87" t="e">
        <f t="shared" ca="1" si="915"/>
        <v>#N/A</v>
      </c>
      <c r="EM87" t="e">
        <f t="shared" ca="1" si="916"/>
        <v>#N/A</v>
      </c>
      <c r="EN87" t="b">
        <f t="shared" ca="1" si="917"/>
        <v>0</v>
      </c>
      <c r="EO87" t="str">
        <f t="shared" ca="1" si="918"/>
        <v>ÿ</v>
      </c>
      <c r="EP87">
        <f t="shared" ca="1" si="919"/>
        <v>1048576</v>
      </c>
      <c r="EQ87" t="e">
        <f t="shared" ca="1" si="920"/>
        <v>#N/A</v>
      </c>
      <c r="ER87" s="4" t="str">
        <f t="shared" ca="1" si="921"/>
        <v/>
      </c>
      <c r="ET87" s="6" t="str">
        <f>IF('Analyse Plan de Gamme'!$BQ87=0,N_D,'Analyse Plan de Gamme'!$BQ87)</f>
        <v xml:space="preserve"> ... </v>
      </c>
      <c r="EU87" t="b">
        <f>ISNA(MATCH(ET87,ET$1:ET86,0))</f>
        <v>0</v>
      </c>
      <c r="EV87" t="e">
        <f t="shared" ca="1" si="922"/>
        <v>#N/A</v>
      </c>
      <c r="EW87" t="e">
        <f t="shared" ca="1" si="923"/>
        <v>#N/A</v>
      </c>
      <c r="EX87" t="b">
        <f t="shared" ca="1" si="924"/>
        <v>0</v>
      </c>
      <c r="EY87" t="str">
        <f t="shared" ca="1" si="925"/>
        <v>ÿ</v>
      </c>
      <c r="EZ87">
        <f t="shared" ca="1" si="926"/>
        <v>1048576</v>
      </c>
      <c r="FA87" t="e">
        <f t="shared" ca="1" si="927"/>
        <v>#N/A</v>
      </c>
      <c r="FB87" s="4" t="str">
        <f t="shared" ca="1" si="928"/>
        <v/>
      </c>
      <c r="FD87" s="6" t="str">
        <f>IF('Analyse Plan de Gamme'!$BR87=0,N_D,'Analyse Plan de Gamme'!$BR87)</f>
        <v xml:space="preserve"> ... </v>
      </c>
      <c r="FE87" t="b">
        <f>ISNA(MATCH(FD87,FD$1:FD86,0))</f>
        <v>0</v>
      </c>
      <c r="FF87" t="e">
        <f t="shared" ca="1" si="929"/>
        <v>#N/A</v>
      </c>
      <c r="FG87" t="e">
        <f t="shared" ca="1" si="930"/>
        <v>#N/A</v>
      </c>
      <c r="FH87" t="b">
        <f t="shared" ca="1" si="931"/>
        <v>0</v>
      </c>
      <c r="FI87" t="str">
        <f t="shared" ca="1" si="932"/>
        <v>ÿ</v>
      </c>
      <c r="FJ87">
        <f t="shared" ca="1" si="933"/>
        <v>1048576</v>
      </c>
      <c r="FK87" t="e">
        <f t="shared" ca="1" si="934"/>
        <v>#N/A</v>
      </c>
      <c r="FL87" s="4" t="str">
        <f t="shared" ca="1" si="935"/>
        <v/>
      </c>
      <c r="FN87" s="6" t="str">
        <f>IF('Analyse Plan de Gamme'!$BT87=0,N_D,'Analyse Plan de Gamme'!$BT87)</f>
        <v xml:space="preserve"> ... </v>
      </c>
      <c r="FO87" t="b">
        <f>ISNA(MATCH(FN87,FN$1:FN86,0))</f>
        <v>0</v>
      </c>
      <c r="FP87" t="e">
        <f t="shared" ca="1" si="936"/>
        <v>#N/A</v>
      </c>
      <c r="FQ87" t="e">
        <f t="shared" ca="1" si="937"/>
        <v>#N/A</v>
      </c>
      <c r="FR87" t="b">
        <f t="shared" ca="1" si="938"/>
        <v>0</v>
      </c>
      <c r="FS87" t="str">
        <f t="shared" ca="1" si="939"/>
        <v>ÿ</v>
      </c>
      <c r="FT87">
        <f t="shared" ca="1" si="940"/>
        <v>1048576</v>
      </c>
      <c r="FU87" t="e">
        <f t="shared" ca="1" si="941"/>
        <v>#N/A</v>
      </c>
      <c r="FV87" s="4" t="str">
        <f t="shared" ca="1" si="942"/>
        <v/>
      </c>
      <c r="FX87" s="6" t="str">
        <f>IF('Analyse Plan de Gamme'!$BU87=0,N_D,'Analyse Plan de Gamme'!$BU87)</f>
        <v xml:space="preserve"> ... </v>
      </c>
      <c r="FY87" t="b">
        <f>ISNA(MATCH(FX87,FX$1:FX86,0))</f>
        <v>0</v>
      </c>
      <c r="FZ87" t="e">
        <f t="shared" ca="1" si="943"/>
        <v>#N/A</v>
      </c>
      <c r="GA87" t="e">
        <f t="shared" ca="1" si="944"/>
        <v>#N/A</v>
      </c>
      <c r="GB87" t="b">
        <f t="shared" ca="1" si="945"/>
        <v>0</v>
      </c>
      <c r="GC87" t="str">
        <f t="shared" ca="1" si="946"/>
        <v>ÿ</v>
      </c>
      <c r="GD87">
        <f t="shared" ca="1" si="947"/>
        <v>1048576</v>
      </c>
      <c r="GE87" t="e">
        <f t="shared" ca="1" si="948"/>
        <v>#N/A</v>
      </c>
      <c r="GF87" s="4" t="str">
        <f t="shared" ca="1" si="949"/>
        <v/>
      </c>
      <c r="GH87" s="6" t="str">
        <f>IF('Analyse Plan de Gamme'!$BW87=0,N_D,'Analyse Plan de Gamme'!$BW87)</f>
        <v xml:space="preserve"> ... </v>
      </c>
      <c r="GI87" t="b">
        <f>ISNA(MATCH(GH87,GH$1:GH86,0))</f>
        <v>0</v>
      </c>
      <c r="GJ87" t="e">
        <f t="shared" ca="1" si="950"/>
        <v>#N/A</v>
      </c>
      <c r="GK87" t="e">
        <f t="shared" ca="1" si="951"/>
        <v>#N/A</v>
      </c>
      <c r="GL87" t="b">
        <f t="shared" ca="1" si="952"/>
        <v>0</v>
      </c>
      <c r="GM87" t="str">
        <f t="shared" ca="1" si="953"/>
        <v>ÿ</v>
      </c>
      <c r="GN87">
        <f t="shared" ca="1" si="954"/>
        <v>1048576</v>
      </c>
      <c r="GO87" t="e">
        <f t="shared" ca="1" si="955"/>
        <v>#N/A</v>
      </c>
      <c r="GP87" s="4" t="str">
        <f t="shared" ca="1" si="956"/>
        <v/>
      </c>
      <c r="GR87" s="6" t="str">
        <f>IF('Analyse Plan de Gamme'!$BX87=0,N_D,'Analyse Plan de Gamme'!$BX87)</f>
        <v xml:space="preserve"> ... </v>
      </c>
      <c r="GS87" t="b">
        <f>ISNA(MATCH(GR87,GR$1:GR86,0))</f>
        <v>0</v>
      </c>
      <c r="GT87" t="e">
        <f t="shared" ca="1" si="957"/>
        <v>#N/A</v>
      </c>
      <c r="GU87" t="e">
        <f t="shared" ca="1" si="958"/>
        <v>#N/A</v>
      </c>
      <c r="GV87" t="b">
        <f t="shared" ca="1" si="959"/>
        <v>0</v>
      </c>
      <c r="GW87" t="str">
        <f t="shared" ca="1" si="960"/>
        <v>ÿ</v>
      </c>
      <c r="GX87">
        <f t="shared" ca="1" si="961"/>
        <v>1048576</v>
      </c>
      <c r="GY87" t="e">
        <f t="shared" ca="1" si="962"/>
        <v>#N/A</v>
      </c>
      <c r="GZ87" s="4" t="str">
        <f t="shared" ca="1" si="963"/>
        <v/>
      </c>
      <c r="HG87" s="44">
        <f>'Analyse Plan de Gamme'!$K87</f>
        <v>0</v>
      </c>
      <c r="HH87" s="44">
        <f>'Analyse Plan de Gamme'!$L87</f>
        <v>0</v>
      </c>
      <c r="HI87" s="50">
        <f t="shared" si="822"/>
        <v>3.8499999999999943</v>
      </c>
      <c r="HK87" t="b">
        <f>ABS('Analyse Plan de Gamme'!$C87)&gt;1</f>
        <v>0</v>
      </c>
      <c r="HL87" s="43">
        <f t="shared" ca="1" si="665"/>
        <v>8.6999999999999994E-3</v>
      </c>
      <c r="HM87" t="b">
        <f ca="1">AND(ISNA(MATCH(HL87,HL$1:HL86,0)),HL87&gt;1,$HK87)</f>
        <v>0</v>
      </c>
      <c r="HN87" t="e">
        <f t="shared" ca="1" si="964"/>
        <v>#N/A</v>
      </c>
      <c r="HO87" t="e">
        <f t="shared" ca="1" si="965"/>
        <v>#N/A</v>
      </c>
      <c r="HP87" t="b">
        <f t="shared" ca="1" si="966"/>
        <v>0</v>
      </c>
      <c r="HQ87" t="str">
        <f t="shared" ca="1" si="967"/>
        <v>ÿ</v>
      </c>
      <c r="HR87">
        <f t="shared" ca="1" si="968"/>
        <v>1048576</v>
      </c>
      <c r="HS87" t="e">
        <f t="shared" ca="1" si="969"/>
        <v>#N/A</v>
      </c>
      <c r="HT87" s="4" t="str">
        <f t="shared" ca="1" si="970"/>
        <v/>
      </c>
      <c r="HU87">
        <f ca="1">SUM($HT$10:$HT87)</f>
        <v>3926000.0154999997</v>
      </c>
      <c r="HV87" s="45">
        <f t="shared" ca="1" si="666"/>
        <v>1</v>
      </c>
      <c r="HW87" t="b">
        <f t="shared" ca="1" si="823"/>
        <v>0</v>
      </c>
      <c r="HX87" t="b">
        <f t="shared" ca="1" si="667"/>
        <v>0</v>
      </c>
      <c r="ID87" s="60" t="b">
        <f>IF($HK87,'Analyse Plan de Gamme'!$K87)</f>
        <v>0</v>
      </c>
      <c r="IE87" t="b">
        <f>IF($HK87,'Analyse Plan de Gamme'!$L87)</f>
        <v>0</v>
      </c>
      <c r="IF87" s="52" t="b">
        <f t="shared" si="971"/>
        <v>0</v>
      </c>
      <c r="IG87" t="b">
        <f>ISNA(MATCH(IF87,IF$1:IF86,0))</f>
        <v>0</v>
      </c>
      <c r="IH87" t="e">
        <f t="shared" ca="1" si="972"/>
        <v>#N/A</v>
      </c>
      <c r="II87" t="e">
        <f t="shared" ca="1" si="973"/>
        <v>#N/A</v>
      </c>
      <c r="IJ87" t="b">
        <f t="shared" ca="1" si="974"/>
        <v>0</v>
      </c>
      <c r="IK87" t="str">
        <f t="shared" ca="1" si="975"/>
        <v>ÿ</v>
      </c>
      <c r="IL87">
        <f t="shared" ca="1" si="976"/>
        <v>0</v>
      </c>
      <c r="IM87">
        <f t="shared" ca="1" si="977"/>
        <v>0</v>
      </c>
      <c r="IN87" s="54">
        <f t="shared" ca="1" si="978"/>
        <v>8.6999999999999994E-3</v>
      </c>
      <c r="IO87">
        <f t="shared" ca="1" si="979"/>
        <v>1048576</v>
      </c>
      <c r="IP87" t="e">
        <f t="shared" ca="1" si="980"/>
        <v>#N/A</v>
      </c>
      <c r="IQ87" t="str">
        <f t="shared" ca="1" si="981"/>
        <v/>
      </c>
      <c r="IR87" t="str">
        <f t="shared" ca="1" si="982"/>
        <v/>
      </c>
      <c r="IZ87" s="52" t="b">
        <f t="shared" si="983"/>
        <v>0</v>
      </c>
      <c r="JA87" t="b">
        <f>ISNA(MATCH(IZ87,IZ$1:IZ86,0))</f>
        <v>0</v>
      </c>
      <c r="JB87" t="e">
        <f t="shared" ca="1" si="984"/>
        <v>#N/A</v>
      </c>
      <c r="JC87" t="e">
        <f t="shared" ca="1" si="985"/>
        <v>#N/A</v>
      </c>
      <c r="JD87" t="b">
        <f t="shared" ca="1" si="986"/>
        <v>0</v>
      </c>
      <c r="JE87" t="str">
        <f t="shared" ca="1" si="987"/>
        <v>ÿ</v>
      </c>
      <c r="JF87">
        <f t="shared" ca="1" si="988"/>
        <v>0</v>
      </c>
      <c r="JG87">
        <f t="shared" ca="1" si="989"/>
        <v>0</v>
      </c>
      <c r="JH87" s="54">
        <f t="shared" ca="1" si="990"/>
        <v>8.6999999999999994E-3</v>
      </c>
      <c r="JI87">
        <f t="shared" ca="1" si="991"/>
        <v>1048576</v>
      </c>
      <c r="JJ87" t="e">
        <f t="shared" ca="1" si="992"/>
        <v>#N/A</v>
      </c>
      <c r="JK87" t="str">
        <f t="shared" ca="1" si="993"/>
        <v/>
      </c>
      <c r="JL87" t="str">
        <f t="shared" ca="1" si="994"/>
        <v/>
      </c>
      <c r="JT87" s="52" t="b">
        <f t="shared" si="995"/>
        <v>0</v>
      </c>
      <c r="JU87" t="b">
        <f>ISNA(MATCH(JT87,JT$1:JT86,0))</f>
        <v>0</v>
      </c>
      <c r="JV87" t="e">
        <f t="shared" ca="1" si="996"/>
        <v>#N/A</v>
      </c>
      <c r="JW87" t="e">
        <f t="shared" ca="1" si="997"/>
        <v>#N/A</v>
      </c>
      <c r="JX87" t="b">
        <f t="shared" ca="1" si="998"/>
        <v>0</v>
      </c>
      <c r="JY87" t="str">
        <f t="shared" ca="1" si="999"/>
        <v>ÿ</v>
      </c>
      <c r="JZ87">
        <f t="shared" ca="1" si="1000"/>
        <v>0</v>
      </c>
      <c r="KA87">
        <f t="shared" ca="1" si="1001"/>
        <v>0</v>
      </c>
      <c r="KB87" s="54">
        <f t="shared" ca="1" si="1002"/>
        <v>8.6999999999999994E-3</v>
      </c>
      <c r="KC87">
        <f t="shared" ca="1" si="1003"/>
        <v>1048576</v>
      </c>
      <c r="KD87" t="e">
        <f t="shared" ca="1" si="1004"/>
        <v>#N/A</v>
      </c>
      <c r="KE87" t="str">
        <f t="shared" ca="1" si="1005"/>
        <v/>
      </c>
      <c r="KF87" t="str">
        <f t="shared" ca="1" si="1006"/>
        <v/>
      </c>
      <c r="KN87" s="52" t="b">
        <f t="shared" si="1007"/>
        <v>0</v>
      </c>
      <c r="KO87" t="b">
        <f>ISNA(MATCH(KN87,KN$1:KN86,0))</f>
        <v>0</v>
      </c>
      <c r="KP87" t="e">
        <f t="shared" ca="1" si="1008"/>
        <v>#N/A</v>
      </c>
      <c r="KQ87" t="e">
        <f t="shared" ca="1" si="1009"/>
        <v>#N/A</v>
      </c>
      <c r="KR87" t="b">
        <f t="shared" ca="1" si="1010"/>
        <v>0</v>
      </c>
      <c r="KS87" t="str">
        <f t="shared" ca="1" si="1011"/>
        <v>ÿ</v>
      </c>
      <c r="KT87">
        <f t="shared" ca="1" si="1012"/>
        <v>0</v>
      </c>
      <c r="KU87">
        <f t="shared" ca="1" si="1013"/>
        <v>0</v>
      </c>
      <c r="KV87" s="54">
        <f t="shared" ca="1" si="1014"/>
        <v>8.6999999999999994E-3</v>
      </c>
      <c r="KW87">
        <f t="shared" ca="1" si="1015"/>
        <v>1048576</v>
      </c>
      <c r="KX87" t="e">
        <f t="shared" ca="1" si="1016"/>
        <v>#N/A</v>
      </c>
      <c r="KY87" t="str">
        <f t="shared" ca="1" si="1017"/>
        <v/>
      </c>
      <c r="KZ87" t="str">
        <f t="shared" ca="1" si="1018"/>
        <v/>
      </c>
      <c r="LH87" s="52" t="b">
        <f t="shared" si="668"/>
        <v>0</v>
      </c>
      <c r="LI87" t="b">
        <f>ISNA(MATCH(LH87,LH$1:LH86,0))</f>
        <v>0</v>
      </c>
      <c r="LJ87" t="e">
        <f t="shared" ca="1" si="643"/>
        <v>#N/A</v>
      </c>
      <c r="LK87" t="e">
        <f t="shared" ca="1" si="644"/>
        <v>#N/A</v>
      </c>
      <c r="LL87" t="b">
        <f t="shared" ca="1" si="669"/>
        <v>0</v>
      </c>
      <c r="LM87" t="str">
        <f t="shared" ca="1" si="645"/>
        <v>ÿ</v>
      </c>
      <c r="LN87">
        <f t="shared" ca="1" si="670"/>
        <v>0</v>
      </c>
      <c r="LO87">
        <f t="shared" ca="1" si="671"/>
        <v>0</v>
      </c>
      <c r="LP87" s="54">
        <f t="shared" ca="1" si="646"/>
        <v>8.6999999999999994E-3</v>
      </c>
      <c r="LQ87">
        <f t="shared" ca="1" si="647"/>
        <v>1048576</v>
      </c>
      <c r="LR87" t="e">
        <f t="shared" ca="1" si="648"/>
        <v>#N/A</v>
      </c>
      <c r="LS87" t="str">
        <f t="shared" ca="1" si="1019"/>
        <v/>
      </c>
      <c r="LT87" t="str">
        <f t="shared" ca="1" si="649"/>
        <v/>
      </c>
      <c r="MB87" s="52" t="b">
        <f t="shared" si="650"/>
        <v>0</v>
      </c>
      <c r="MC87" t="b">
        <f>ISNA(MATCH(MB87,MB$1:MB86,0))</f>
        <v>0</v>
      </c>
      <c r="MD87" t="e">
        <f t="shared" ca="1" si="672"/>
        <v>#N/A</v>
      </c>
      <c r="ME87" t="e">
        <f t="shared" ca="1" si="673"/>
        <v>#N/A</v>
      </c>
      <c r="MF87" t="b">
        <f t="shared" ca="1" si="674"/>
        <v>0</v>
      </c>
      <c r="MG87" t="str">
        <f t="shared" ca="1" si="675"/>
        <v>ÿ</v>
      </c>
      <c r="MH87">
        <f t="shared" ca="1" si="676"/>
        <v>0</v>
      </c>
      <c r="MI87">
        <f t="shared" ca="1" si="677"/>
        <v>0</v>
      </c>
      <c r="MJ87" s="54">
        <f t="shared" ca="1" si="678"/>
        <v>8.6999999999999994E-3</v>
      </c>
      <c r="MK87">
        <f t="shared" ca="1" si="679"/>
        <v>1048576</v>
      </c>
      <c r="ML87" t="e">
        <f t="shared" ca="1" si="680"/>
        <v>#N/A</v>
      </c>
      <c r="MM87" t="str">
        <f t="shared" ca="1" si="1020"/>
        <v/>
      </c>
      <c r="MN87" t="str">
        <f t="shared" ca="1" si="681"/>
        <v/>
      </c>
      <c r="MV87" s="52" t="b">
        <f t="shared" si="651"/>
        <v>0</v>
      </c>
      <c r="MW87" t="b">
        <f>ISNA(MATCH(MV87,MV$1:MV86,0))</f>
        <v>0</v>
      </c>
      <c r="MX87" t="e">
        <f t="shared" ca="1" si="682"/>
        <v>#N/A</v>
      </c>
      <c r="MY87" t="e">
        <f t="shared" ca="1" si="683"/>
        <v>#N/A</v>
      </c>
      <c r="MZ87" t="b">
        <f t="shared" ca="1" si="684"/>
        <v>0</v>
      </c>
      <c r="NA87" t="str">
        <f t="shared" ca="1" si="685"/>
        <v>ÿ</v>
      </c>
      <c r="NB87">
        <f t="shared" ca="1" si="686"/>
        <v>0</v>
      </c>
      <c r="NC87">
        <f t="shared" ca="1" si="687"/>
        <v>0</v>
      </c>
      <c r="ND87" s="54">
        <f t="shared" ca="1" si="688"/>
        <v>8.6999999999999994E-3</v>
      </c>
      <c r="NE87">
        <f t="shared" ca="1" si="689"/>
        <v>1048576</v>
      </c>
      <c r="NF87" t="e">
        <f t="shared" ca="1" si="690"/>
        <v>#N/A</v>
      </c>
      <c r="NG87" t="str">
        <f t="shared" ca="1" si="1021"/>
        <v/>
      </c>
      <c r="NH87" t="str">
        <f t="shared" ca="1" si="691"/>
        <v/>
      </c>
      <c r="NP87" s="52" t="b">
        <f t="shared" si="652"/>
        <v>0</v>
      </c>
      <c r="NQ87" t="b">
        <f>ISNA(MATCH(NP87,NP$1:NP86,0))</f>
        <v>0</v>
      </c>
      <c r="NR87" t="e">
        <f t="shared" ca="1" si="692"/>
        <v>#N/A</v>
      </c>
      <c r="NS87" t="e">
        <f t="shared" ca="1" si="693"/>
        <v>#N/A</v>
      </c>
      <c r="NT87" t="b">
        <f t="shared" ca="1" si="694"/>
        <v>0</v>
      </c>
      <c r="NU87" t="str">
        <f t="shared" ca="1" si="695"/>
        <v>ÿ</v>
      </c>
      <c r="NV87">
        <f t="shared" ca="1" si="696"/>
        <v>0</v>
      </c>
      <c r="NW87">
        <f t="shared" ca="1" si="697"/>
        <v>0</v>
      </c>
      <c r="NX87" s="54">
        <f t="shared" ca="1" si="698"/>
        <v>8.6999999999999994E-3</v>
      </c>
      <c r="NY87">
        <f t="shared" ca="1" si="699"/>
        <v>1048576</v>
      </c>
      <c r="NZ87" t="e">
        <f t="shared" ca="1" si="700"/>
        <v>#N/A</v>
      </c>
      <c r="OA87" t="str">
        <f t="shared" ca="1" si="1022"/>
        <v/>
      </c>
      <c r="OB87" t="str">
        <f t="shared" ca="1" si="701"/>
        <v/>
      </c>
      <c r="OJ87" s="52" t="b">
        <f t="shared" si="653"/>
        <v>0</v>
      </c>
      <c r="OK87" t="b">
        <f>ISNA(MATCH(OJ87,OJ$1:OJ86,0))</f>
        <v>0</v>
      </c>
      <c r="OL87" t="e">
        <f t="shared" ca="1" si="702"/>
        <v>#N/A</v>
      </c>
      <c r="OM87" t="e">
        <f t="shared" ca="1" si="703"/>
        <v>#N/A</v>
      </c>
      <c r="ON87" t="b">
        <f t="shared" ca="1" si="704"/>
        <v>0</v>
      </c>
      <c r="OO87" t="str">
        <f t="shared" ca="1" si="705"/>
        <v>ÿ</v>
      </c>
      <c r="OP87">
        <f t="shared" ca="1" si="706"/>
        <v>0</v>
      </c>
      <c r="OQ87">
        <f t="shared" ca="1" si="707"/>
        <v>0</v>
      </c>
      <c r="OR87" s="54">
        <f t="shared" ca="1" si="708"/>
        <v>8.6999999999999994E-3</v>
      </c>
      <c r="OS87">
        <f t="shared" ca="1" si="709"/>
        <v>1048576</v>
      </c>
      <c r="OT87" t="e">
        <f t="shared" ca="1" si="710"/>
        <v>#N/A</v>
      </c>
      <c r="OU87" t="str">
        <f t="shared" ca="1" si="1023"/>
        <v/>
      </c>
      <c r="OV87" t="str">
        <f t="shared" ca="1" si="711"/>
        <v/>
      </c>
      <c r="PD87" s="52" t="b">
        <f t="shared" si="654"/>
        <v>0</v>
      </c>
      <c r="PE87" t="b">
        <f>ISNA(MATCH(PD87,PD$1:PD86,0))</f>
        <v>0</v>
      </c>
      <c r="PF87" t="e">
        <f t="shared" ca="1" si="712"/>
        <v>#N/A</v>
      </c>
      <c r="PG87" t="e">
        <f t="shared" ca="1" si="713"/>
        <v>#N/A</v>
      </c>
      <c r="PH87" t="b">
        <f t="shared" ca="1" si="714"/>
        <v>0</v>
      </c>
      <c r="PI87" t="str">
        <f t="shared" ca="1" si="715"/>
        <v>ÿ</v>
      </c>
      <c r="PJ87">
        <f t="shared" ca="1" si="716"/>
        <v>0</v>
      </c>
      <c r="PK87">
        <f t="shared" ca="1" si="717"/>
        <v>0</v>
      </c>
      <c r="PL87" s="54">
        <f t="shared" ca="1" si="718"/>
        <v>8.6999999999999994E-3</v>
      </c>
      <c r="PM87">
        <f t="shared" ca="1" si="719"/>
        <v>1048576</v>
      </c>
      <c r="PN87" t="e">
        <f t="shared" ca="1" si="720"/>
        <v>#N/A</v>
      </c>
      <c r="PO87" t="str">
        <f t="shared" ca="1" si="1024"/>
        <v/>
      </c>
      <c r="PP87" t="str">
        <f t="shared" ca="1" si="721"/>
        <v/>
      </c>
      <c r="PX87" s="52" t="b">
        <f t="shared" si="655"/>
        <v>0</v>
      </c>
      <c r="PY87" t="b">
        <f>ISNA(MATCH(PX87,PX$1:PX86,0))</f>
        <v>0</v>
      </c>
      <c r="PZ87" t="e">
        <f t="shared" ca="1" si="722"/>
        <v>#N/A</v>
      </c>
      <c r="QA87" t="e">
        <f t="shared" ca="1" si="723"/>
        <v>#N/A</v>
      </c>
      <c r="QB87" t="b">
        <f t="shared" ca="1" si="724"/>
        <v>0</v>
      </c>
      <c r="QC87" t="str">
        <f t="shared" ca="1" si="725"/>
        <v>ÿ</v>
      </c>
      <c r="QD87">
        <f t="shared" ca="1" si="726"/>
        <v>0</v>
      </c>
      <c r="QE87">
        <f t="shared" ca="1" si="727"/>
        <v>0</v>
      </c>
      <c r="QF87" s="54">
        <f t="shared" ca="1" si="728"/>
        <v>8.6999999999999994E-3</v>
      </c>
      <c r="QG87">
        <f t="shared" ca="1" si="729"/>
        <v>1048576</v>
      </c>
      <c r="QH87" t="e">
        <f t="shared" ca="1" si="730"/>
        <v>#N/A</v>
      </c>
      <c r="QI87" t="str">
        <f t="shared" ca="1" si="1025"/>
        <v/>
      </c>
      <c r="QJ87" t="str">
        <f t="shared" ca="1" si="731"/>
        <v/>
      </c>
      <c r="QR87" s="52" t="b">
        <f t="shared" si="656"/>
        <v>0</v>
      </c>
      <c r="QS87" t="b">
        <f>ISNA(MATCH(QR87,QR$1:QR86,0))</f>
        <v>0</v>
      </c>
      <c r="QT87" t="e">
        <f t="shared" ca="1" si="732"/>
        <v>#N/A</v>
      </c>
      <c r="QU87" t="e">
        <f t="shared" ca="1" si="733"/>
        <v>#N/A</v>
      </c>
      <c r="QV87" t="b">
        <f t="shared" ca="1" si="734"/>
        <v>0</v>
      </c>
      <c r="QW87" t="str">
        <f t="shared" ca="1" si="735"/>
        <v>ÿ</v>
      </c>
      <c r="QX87">
        <f t="shared" ca="1" si="736"/>
        <v>0</v>
      </c>
      <c r="QY87">
        <f t="shared" ca="1" si="737"/>
        <v>0</v>
      </c>
      <c r="QZ87" s="54">
        <f t="shared" ca="1" si="738"/>
        <v>8.6999999999999994E-3</v>
      </c>
      <c r="RA87">
        <f t="shared" ca="1" si="739"/>
        <v>1048576</v>
      </c>
      <c r="RB87" t="e">
        <f t="shared" ca="1" si="740"/>
        <v>#N/A</v>
      </c>
      <c r="RC87" t="str">
        <f t="shared" ca="1" si="1026"/>
        <v/>
      </c>
      <c r="RD87" t="str">
        <f t="shared" ca="1" si="741"/>
        <v/>
      </c>
      <c r="RL87" s="52" t="b">
        <f t="shared" si="657"/>
        <v>0</v>
      </c>
      <c r="RM87" t="b">
        <f>ISNA(MATCH(RL87,RL$1:RL86,0))</f>
        <v>0</v>
      </c>
      <c r="RN87" t="e">
        <f t="shared" ca="1" si="742"/>
        <v>#N/A</v>
      </c>
      <c r="RO87" t="e">
        <f t="shared" ca="1" si="743"/>
        <v>#N/A</v>
      </c>
      <c r="RP87" t="b">
        <f t="shared" ca="1" si="744"/>
        <v>0</v>
      </c>
      <c r="RQ87" t="str">
        <f t="shared" ca="1" si="745"/>
        <v>ÿ</v>
      </c>
      <c r="RR87">
        <f t="shared" ca="1" si="746"/>
        <v>0</v>
      </c>
      <c r="RS87">
        <f t="shared" ca="1" si="747"/>
        <v>0</v>
      </c>
      <c r="RT87" s="54">
        <f t="shared" ca="1" si="748"/>
        <v>8.6999999999999994E-3</v>
      </c>
      <c r="RU87">
        <f t="shared" ca="1" si="749"/>
        <v>1048576</v>
      </c>
      <c r="RV87" t="e">
        <f t="shared" ca="1" si="750"/>
        <v>#N/A</v>
      </c>
      <c r="RW87" t="str">
        <f t="shared" ca="1" si="1027"/>
        <v/>
      </c>
      <c r="RX87" t="str">
        <f t="shared" ca="1" si="751"/>
        <v/>
      </c>
      <c r="SF87" s="52" t="b">
        <f t="shared" si="658"/>
        <v>0</v>
      </c>
      <c r="SG87" t="b">
        <f>ISNA(MATCH(SF87,SF$1:SF86,0))</f>
        <v>0</v>
      </c>
      <c r="SH87" t="e">
        <f t="shared" ca="1" si="752"/>
        <v>#N/A</v>
      </c>
      <c r="SI87" t="e">
        <f t="shared" ca="1" si="753"/>
        <v>#N/A</v>
      </c>
      <c r="SJ87" t="b">
        <f t="shared" ca="1" si="754"/>
        <v>0</v>
      </c>
      <c r="SK87" t="str">
        <f t="shared" ca="1" si="755"/>
        <v>ÿ</v>
      </c>
      <c r="SL87">
        <f t="shared" ca="1" si="756"/>
        <v>0</v>
      </c>
      <c r="SM87">
        <f t="shared" ca="1" si="757"/>
        <v>0</v>
      </c>
      <c r="SN87" s="54">
        <f t="shared" ca="1" si="758"/>
        <v>8.6999999999999994E-3</v>
      </c>
      <c r="SO87">
        <f t="shared" ca="1" si="759"/>
        <v>1048576</v>
      </c>
      <c r="SP87" t="e">
        <f t="shared" ca="1" si="760"/>
        <v>#N/A</v>
      </c>
      <c r="SQ87" t="str">
        <f t="shared" ca="1" si="1028"/>
        <v/>
      </c>
      <c r="SR87" t="str">
        <f t="shared" ca="1" si="761"/>
        <v/>
      </c>
      <c r="SZ87" s="52" t="b">
        <f t="shared" si="659"/>
        <v>0</v>
      </c>
      <c r="TA87" t="b">
        <f>ISNA(MATCH(SZ87,SZ$1:SZ86,0))</f>
        <v>0</v>
      </c>
      <c r="TB87" t="e">
        <f t="shared" ca="1" si="762"/>
        <v>#N/A</v>
      </c>
      <c r="TC87" t="e">
        <f t="shared" ca="1" si="763"/>
        <v>#N/A</v>
      </c>
      <c r="TD87" t="b">
        <f t="shared" ca="1" si="764"/>
        <v>0</v>
      </c>
      <c r="TE87" t="str">
        <f t="shared" ca="1" si="765"/>
        <v>ÿ</v>
      </c>
      <c r="TF87">
        <f t="shared" ca="1" si="766"/>
        <v>0</v>
      </c>
      <c r="TG87">
        <f t="shared" ca="1" si="767"/>
        <v>0</v>
      </c>
      <c r="TH87" s="54">
        <f t="shared" ca="1" si="768"/>
        <v>8.6999999999999994E-3</v>
      </c>
      <c r="TI87">
        <f t="shared" ca="1" si="769"/>
        <v>1048576</v>
      </c>
      <c r="TJ87" t="e">
        <f t="shared" ca="1" si="770"/>
        <v>#N/A</v>
      </c>
      <c r="TK87" t="str">
        <f t="shared" ca="1" si="1029"/>
        <v/>
      </c>
      <c r="TL87" t="str">
        <f t="shared" ca="1" si="771"/>
        <v/>
      </c>
      <c r="TT87" s="52" t="b">
        <f t="shared" si="660"/>
        <v>0</v>
      </c>
      <c r="TU87" t="b">
        <f>ISNA(MATCH(TT87,TT$1:TT86,0))</f>
        <v>0</v>
      </c>
      <c r="TV87" t="e">
        <f t="shared" ca="1" si="772"/>
        <v>#N/A</v>
      </c>
      <c r="TW87" t="e">
        <f t="shared" ca="1" si="773"/>
        <v>#N/A</v>
      </c>
      <c r="TX87" t="b">
        <f t="shared" ca="1" si="774"/>
        <v>0</v>
      </c>
      <c r="TY87" t="str">
        <f t="shared" ca="1" si="775"/>
        <v>ÿ</v>
      </c>
      <c r="TZ87">
        <f t="shared" ca="1" si="776"/>
        <v>0</v>
      </c>
      <c r="UA87">
        <f t="shared" ca="1" si="777"/>
        <v>0</v>
      </c>
      <c r="UB87" s="54">
        <f t="shared" ca="1" si="778"/>
        <v>8.6999999999999994E-3</v>
      </c>
      <c r="UC87">
        <f t="shared" ca="1" si="779"/>
        <v>1048576</v>
      </c>
      <c r="UD87" t="e">
        <f t="shared" ca="1" si="780"/>
        <v>#N/A</v>
      </c>
      <c r="UE87" t="str">
        <f t="shared" ca="1" si="1030"/>
        <v/>
      </c>
      <c r="UF87" t="str">
        <f t="shared" ca="1" si="781"/>
        <v/>
      </c>
      <c r="UN87" s="52" t="b">
        <f t="shared" si="661"/>
        <v>0</v>
      </c>
      <c r="UO87" t="b">
        <f>ISNA(MATCH(UN87,UN$1:UN86,0))</f>
        <v>0</v>
      </c>
      <c r="UP87" t="e">
        <f t="shared" ca="1" si="782"/>
        <v>#N/A</v>
      </c>
      <c r="UQ87" t="e">
        <f t="shared" ca="1" si="783"/>
        <v>#N/A</v>
      </c>
      <c r="UR87" t="b">
        <f t="shared" ca="1" si="784"/>
        <v>0</v>
      </c>
      <c r="US87" t="str">
        <f t="shared" ca="1" si="785"/>
        <v>ÿ</v>
      </c>
      <c r="UT87">
        <f t="shared" ca="1" si="786"/>
        <v>0</v>
      </c>
      <c r="UU87">
        <f t="shared" ca="1" si="787"/>
        <v>0</v>
      </c>
      <c r="UV87" s="54">
        <f t="shared" ca="1" si="788"/>
        <v>8.6999999999999994E-3</v>
      </c>
      <c r="UW87">
        <f t="shared" ca="1" si="789"/>
        <v>1048576</v>
      </c>
      <c r="UX87" t="e">
        <f t="shared" ca="1" si="790"/>
        <v>#N/A</v>
      </c>
      <c r="UY87" t="str">
        <f t="shared" ca="1" si="1031"/>
        <v/>
      </c>
      <c r="UZ87" t="str">
        <f t="shared" ca="1" si="791"/>
        <v/>
      </c>
      <c r="VH87" s="52" t="b">
        <f t="shared" si="662"/>
        <v>0</v>
      </c>
      <c r="VI87" t="b">
        <f>ISNA(MATCH(VH87,VH$1:VH86,0))</f>
        <v>0</v>
      </c>
      <c r="VJ87" t="e">
        <f t="shared" ca="1" si="792"/>
        <v>#N/A</v>
      </c>
      <c r="VK87" t="e">
        <f t="shared" ca="1" si="793"/>
        <v>#N/A</v>
      </c>
      <c r="VL87" t="b">
        <f t="shared" ca="1" si="794"/>
        <v>0</v>
      </c>
      <c r="VM87" t="str">
        <f t="shared" ca="1" si="795"/>
        <v>ÿ</v>
      </c>
      <c r="VN87">
        <f t="shared" ca="1" si="796"/>
        <v>0</v>
      </c>
      <c r="VO87">
        <f t="shared" ca="1" si="797"/>
        <v>0</v>
      </c>
      <c r="VP87" s="54">
        <f t="shared" ca="1" si="798"/>
        <v>8.6999999999999994E-3</v>
      </c>
      <c r="VQ87">
        <f t="shared" ca="1" si="799"/>
        <v>1048576</v>
      </c>
      <c r="VR87" t="e">
        <f t="shared" ca="1" si="800"/>
        <v>#N/A</v>
      </c>
      <c r="VS87" t="str">
        <f t="shared" ca="1" si="1032"/>
        <v/>
      </c>
      <c r="VT87" t="str">
        <f t="shared" ca="1" si="801"/>
        <v/>
      </c>
      <c r="WB87" s="52" t="b">
        <f t="shared" si="663"/>
        <v>0</v>
      </c>
      <c r="WC87" t="b">
        <f>ISNA(MATCH(WB87,WB$1:WB86,0))</f>
        <v>0</v>
      </c>
      <c r="WD87" t="e">
        <f t="shared" ca="1" si="802"/>
        <v>#N/A</v>
      </c>
      <c r="WE87" t="e">
        <f t="shared" ca="1" si="803"/>
        <v>#N/A</v>
      </c>
      <c r="WF87" t="b">
        <f t="shared" ca="1" si="804"/>
        <v>0</v>
      </c>
      <c r="WG87" t="str">
        <f t="shared" ca="1" si="805"/>
        <v>ÿ</v>
      </c>
      <c r="WH87">
        <f t="shared" ca="1" si="806"/>
        <v>0</v>
      </c>
      <c r="WI87">
        <f t="shared" ca="1" si="807"/>
        <v>0</v>
      </c>
      <c r="WJ87" s="54">
        <f t="shared" ca="1" si="808"/>
        <v>8.6999999999999994E-3</v>
      </c>
      <c r="WK87">
        <f t="shared" ca="1" si="809"/>
        <v>1048576</v>
      </c>
      <c r="WL87" t="e">
        <f t="shared" ca="1" si="810"/>
        <v>#N/A</v>
      </c>
      <c r="WM87" t="str">
        <f t="shared" ca="1" si="1033"/>
        <v/>
      </c>
      <c r="WN87" t="str">
        <f t="shared" ca="1" si="811"/>
        <v/>
      </c>
      <c r="WV87" s="52" t="b">
        <f t="shared" si="664"/>
        <v>0</v>
      </c>
      <c r="WW87" t="b">
        <f>ISNA(MATCH(WV87,WV$1:WV86,0))</f>
        <v>0</v>
      </c>
      <c r="WX87" t="e">
        <f t="shared" ca="1" si="812"/>
        <v>#N/A</v>
      </c>
      <c r="WY87" t="e">
        <f t="shared" ca="1" si="813"/>
        <v>#N/A</v>
      </c>
      <c r="WZ87" t="b">
        <f t="shared" ca="1" si="814"/>
        <v>0</v>
      </c>
      <c r="XA87" t="str">
        <f t="shared" ca="1" si="815"/>
        <v>ÿ</v>
      </c>
      <c r="XB87">
        <f t="shared" ca="1" si="816"/>
        <v>0</v>
      </c>
      <c r="XC87">
        <f t="shared" ca="1" si="817"/>
        <v>0</v>
      </c>
      <c r="XD87" s="54">
        <f t="shared" ca="1" si="818"/>
        <v>8.6999999999999994E-3</v>
      </c>
      <c r="XE87">
        <f t="shared" ca="1" si="819"/>
        <v>1048576</v>
      </c>
      <c r="XF87" t="e">
        <f t="shared" ca="1" si="820"/>
        <v>#N/A</v>
      </c>
      <c r="XG87" t="str">
        <f t="shared" ca="1" si="1034"/>
        <v/>
      </c>
      <c r="XH87" t="str">
        <f t="shared" ca="1" si="821"/>
        <v/>
      </c>
    </row>
    <row r="88" spans="1:632" x14ac:dyDescent="0.3">
      <c r="A88">
        <f t="shared" ca="1" si="642"/>
        <v>78</v>
      </c>
      <c r="J88" s="6" t="str">
        <f>IF('Analyse Plan de Gamme'!$N88=0,N_D,'Analyse Plan de Gamme'!$N88)</f>
        <v xml:space="preserve"> ... </v>
      </c>
      <c r="K88" t="b">
        <f>ISNA(MATCH(J88,J$1:J87,0))</f>
        <v>0</v>
      </c>
      <c r="L88" t="e">
        <f t="shared" ca="1" si="824"/>
        <v>#N/A</v>
      </c>
      <c r="M88" t="e">
        <f t="shared" ca="1" si="825"/>
        <v>#N/A</v>
      </c>
      <c r="N88" t="b">
        <f t="shared" ca="1" si="826"/>
        <v>0</v>
      </c>
      <c r="O88" t="str">
        <f t="shared" ca="1" si="827"/>
        <v>ÿ</v>
      </c>
      <c r="P88">
        <f t="shared" ca="1" si="828"/>
        <v>1048576</v>
      </c>
      <c r="Q88" t="e">
        <f t="shared" ca="1" si="829"/>
        <v>#N/A</v>
      </c>
      <c r="R88" s="4" t="str">
        <f t="shared" ca="1" si="830"/>
        <v/>
      </c>
      <c r="T88" s="6" t="str">
        <f>IF('Analyse Plan de Gamme'!$P88=0,N_D,'Analyse Plan de Gamme'!$P88)</f>
        <v xml:space="preserve"> ... </v>
      </c>
      <c r="U88" t="b">
        <f>ISNA(MATCH(T88,T$1:T87,0))</f>
        <v>0</v>
      </c>
      <c r="V88" t="e">
        <f t="shared" ca="1" si="831"/>
        <v>#N/A</v>
      </c>
      <c r="W88" t="e">
        <f t="shared" ca="1" si="832"/>
        <v>#N/A</v>
      </c>
      <c r="X88" t="b">
        <f t="shared" ca="1" si="833"/>
        <v>0</v>
      </c>
      <c r="Y88" t="str">
        <f t="shared" ca="1" si="834"/>
        <v>ÿ</v>
      </c>
      <c r="Z88">
        <f t="shared" ca="1" si="835"/>
        <v>1048576</v>
      </c>
      <c r="AA88" t="e">
        <f t="shared" ca="1" si="836"/>
        <v>#N/A</v>
      </c>
      <c r="AB88" s="4" t="str">
        <f t="shared" ca="1" si="837"/>
        <v/>
      </c>
      <c r="AD88" s="6" t="str">
        <f>IF('Analyse Plan de Gamme'!$W88=0,N_D,'Analyse Plan de Gamme'!$W88)</f>
        <v xml:space="preserve"> ... </v>
      </c>
      <c r="AE88" t="b">
        <f>ISNA(MATCH(AD88,AD$1:AD87,0))</f>
        <v>0</v>
      </c>
      <c r="AF88" t="e">
        <f t="shared" ca="1" si="838"/>
        <v>#N/A</v>
      </c>
      <c r="AG88" t="e">
        <f t="shared" ca="1" si="839"/>
        <v>#N/A</v>
      </c>
      <c r="AH88" t="b">
        <f t="shared" ca="1" si="840"/>
        <v>0</v>
      </c>
      <c r="AI88" t="str">
        <f t="shared" ca="1" si="841"/>
        <v>ÿ</v>
      </c>
      <c r="AJ88">
        <f t="shared" ca="1" si="842"/>
        <v>1048576</v>
      </c>
      <c r="AK88" t="e">
        <f t="shared" ca="1" si="843"/>
        <v>#N/A</v>
      </c>
      <c r="AL88" s="4" t="str">
        <f t="shared" ca="1" si="844"/>
        <v/>
      </c>
      <c r="AN88" s="6" t="str">
        <f>IF('Analyse Plan de Gamme'!$AH88=0,N_D,'Analyse Plan de Gamme'!$AH88)</f>
        <v xml:space="preserve"> ... </v>
      </c>
      <c r="AO88" t="b">
        <f>ISNA(MATCH(AN88,AN$1:AN87,0))</f>
        <v>0</v>
      </c>
      <c r="AP88" t="e">
        <f t="shared" ca="1" si="845"/>
        <v>#N/A</v>
      </c>
      <c r="AQ88" t="e">
        <f t="shared" ca="1" si="846"/>
        <v>#N/A</v>
      </c>
      <c r="AR88" t="b">
        <f t="shared" ca="1" si="847"/>
        <v>0</v>
      </c>
      <c r="AS88" t="str">
        <f t="shared" ca="1" si="848"/>
        <v>ÿ</v>
      </c>
      <c r="AT88">
        <f t="shared" ca="1" si="849"/>
        <v>1048576</v>
      </c>
      <c r="AU88" t="e">
        <f t="shared" ca="1" si="850"/>
        <v>#N/A</v>
      </c>
      <c r="AV88" s="4" t="str">
        <f t="shared" ca="1" si="851"/>
        <v/>
      </c>
      <c r="AX88" s="6" t="str">
        <f>IF('Analyse Plan de Gamme'!$AT88=0,N_D,'Analyse Plan de Gamme'!$AT88)</f>
        <v xml:space="preserve"> ... </v>
      </c>
      <c r="AY88" t="b">
        <f>ISNA(MATCH(AX88,AX$1:AX87,0))</f>
        <v>0</v>
      </c>
      <c r="AZ88" t="e">
        <f t="shared" ca="1" si="852"/>
        <v>#N/A</v>
      </c>
      <c r="BA88" t="e">
        <f t="shared" ca="1" si="853"/>
        <v>#N/A</v>
      </c>
      <c r="BB88" t="b">
        <f t="shared" ca="1" si="854"/>
        <v>0</v>
      </c>
      <c r="BC88" t="str">
        <f t="shared" ca="1" si="855"/>
        <v>ÿ</v>
      </c>
      <c r="BD88">
        <f t="shared" ca="1" si="856"/>
        <v>1048576</v>
      </c>
      <c r="BE88" t="e">
        <f t="shared" ca="1" si="857"/>
        <v>#N/A</v>
      </c>
      <c r="BF88" s="4" t="str">
        <f t="shared" ca="1" si="858"/>
        <v/>
      </c>
      <c r="BH88" s="6" t="str">
        <f>IF('Analyse Plan de Gamme'!$BF88=0,N_D,'Analyse Plan de Gamme'!$BF88)</f>
        <v xml:space="preserve"> ... </v>
      </c>
      <c r="BI88" t="b">
        <f>ISNA(MATCH(BH88,BH$1:BH87,0))</f>
        <v>0</v>
      </c>
      <c r="BJ88" t="e">
        <f t="shared" ca="1" si="859"/>
        <v>#N/A</v>
      </c>
      <c r="BK88" t="e">
        <f t="shared" ca="1" si="860"/>
        <v>#N/A</v>
      </c>
      <c r="BL88" t="b">
        <f t="shared" ca="1" si="861"/>
        <v>0</v>
      </c>
      <c r="BM88" t="str">
        <f t="shared" ca="1" si="862"/>
        <v>ÿ</v>
      </c>
      <c r="BN88">
        <f t="shared" ca="1" si="863"/>
        <v>1048576</v>
      </c>
      <c r="BO88" t="e">
        <f t="shared" ca="1" si="864"/>
        <v>#N/A</v>
      </c>
      <c r="BP88" s="4" t="str">
        <f t="shared" ca="1" si="865"/>
        <v/>
      </c>
      <c r="BR88" s="6" t="str">
        <f>IF('Analyse Plan de Gamme'!$BG88=0,N_D,'Analyse Plan de Gamme'!$BG88)</f>
        <v xml:space="preserve"> ... </v>
      </c>
      <c r="BS88" t="b">
        <f>ISNA(MATCH(BR88,BR$1:BR87,0))</f>
        <v>0</v>
      </c>
      <c r="BT88" t="e">
        <f t="shared" ca="1" si="866"/>
        <v>#N/A</v>
      </c>
      <c r="BU88" t="e">
        <f t="shared" ca="1" si="867"/>
        <v>#N/A</v>
      </c>
      <c r="BV88" t="b">
        <f t="shared" ca="1" si="868"/>
        <v>0</v>
      </c>
      <c r="BW88" t="str">
        <f t="shared" ca="1" si="869"/>
        <v>ÿ</v>
      </c>
      <c r="BX88">
        <f t="shared" ca="1" si="870"/>
        <v>1048576</v>
      </c>
      <c r="BY88" t="e">
        <f t="shared" ca="1" si="871"/>
        <v>#N/A</v>
      </c>
      <c r="BZ88" s="4" t="str">
        <f t="shared" ca="1" si="872"/>
        <v/>
      </c>
      <c r="CB88" s="6" t="str">
        <f>IF('Analyse Plan de Gamme'!$BH88=0,N_D,'Analyse Plan de Gamme'!$BH88)</f>
        <v xml:space="preserve"> ... </v>
      </c>
      <c r="CC88" t="b">
        <f>ISNA(MATCH(CB88,CB$1:CB87,0))</f>
        <v>0</v>
      </c>
      <c r="CD88" t="e">
        <f t="shared" ca="1" si="873"/>
        <v>#N/A</v>
      </c>
      <c r="CE88" t="e">
        <f t="shared" ca="1" si="874"/>
        <v>#N/A</v>
      </c>
      <c r="CF88" t="b">
        <f t="shared" ca="1" si="875"/>
        <v>0</v>
      </c>
      <c r="CG88" t="str">
        <f t="shared" ca="1" si="876"/>
        <v>ÿ</v>
      </c>
      <c r="CH88">
        <f t="shared" ca="1" si="877"/>
        <v>1048576</v>
      </c>
      <c r="CI88" t="e">
        <f t="shared" ca="1" si="878"/>
        <v>#N/A</v>
      </c>
      <c r="CJ88" s="4" t="str">
        <f t="shared" ca="1" si="879"/>
        <v/>
      </c>
      <c r="CL88" s="6" t="str">
        <f>IF('Analyse Plan de Gamme'!$BJ88=0,N_D,'Analyse Plan de Gamme'!$BJ88)</f>
        <v xml:space="preserve"> ... </v>
      </c>
      <c r="CM88" t="b">
        <f>ISNA(MATCH(CL88,CL$1:CL87,0))</f>
        <v>0</v>
      </c>
      <c r="CN88" t="e">
        <f t="shared" ca="1" si="880"/>
        <v>#N/A</v>
      </c>
      <c r="CO88" t="e">
        <f t="shared" ca="1" si="881"/>
        <v>#N/A</v>
      </c>
      <c r="CP88" t="b">
        <f t="shared" ca="1" si="882"/>
        <v>0</v>
      </c>
      <c r="CQ88" t="str">
        <f t="shared" ca="1" si="883"/>
        <v>ÿ</v>
      </c>
      <c r="CR88">
        <f t="shared" ca="1" si="884"/>
        <v>1048576</v>
      </c>
      <c r="CS88" t="e">
        <f t="shared" ca="1" si="885"/>
        <v>#N/A</v>
      </c>
      <c r="CT88" s="4" t="str">
        <f t="shared" ca="1" si="886"/>
        <v/>
      </c>
      <c r="CV88" s="6" t="str">
        <f>IF('Analyse Plan de Gamme'!$BK88=0,N_D,'Analyse Plan de Gamme'!$BK88)</f>
        <v xml:space="preserve"> ... </v>
      </c>
      <c r="CW88" t="b">
        <f>ISNA(MATCH(CV88,CV$1:CV87,0))</f>
        <v>0</v>
      </c>
      <c r="CX88" t="e">
        <f t="shared" ca="1" si="887"/>
        <v>#N/A</v>
      </c>
      <c r="CY88" t="e">
        <f t="shared" ca="1" si="888"/>
        <v>#N/A</v>
      </c>
      <c r="CZ88" t="b">
        <f t="shared" ca="1" si="889"/>
        <v>0</v>
      </c>
      <c r="DA88" t="str">
        <f t="shared" ca="1" si="890"/>
        <v>ÿ</v>
      </c>
      <c r="DB88">
        <f t="shared" ca="1" si="891"/>
        <v>1048576</v>
      </c>
      <c r="DC88" t="e">
        <f t="shared" ca="1" si="892"/>
        <v>#N/A</v>
      </c>
      <c r="DD88" s="4" t="str">
        <f t="shared" ca="1" si="893"/>
        <v/>
      </c>
      <c r="DF88" s="6" t="str">
        <f>IF('Analyse Plan de Gamme'!$BL88=0,N_D,'Analyse Plan de Gamme'!$BL88)</f>
        <v xml:space="preserve"> ... </v>
      </c>
      <c r="DG88" t="b">
        <f>ISNA(MATCH(DF88,DF$1:DF87,0))</f>
        <v>0</v>
      </c>
      <c r="DH88" t="e">
        <f t="shared" ca="1" si="894"/>
        <v>#N/A</v>
      </c>
      <c r="DI88" t="e">
        <f t="shared" ca="1" si="895"/>
        <v>#N/A</v>
      </c>
      <c r="DJ88" t="b">
        <f t="shared" ca="1" si="896"/>
        <v>0</v>
      </c>
      <c r="DK88" t="str">
        <f t="shared" ca="1" si="897"/>
        <v>ÿ</v>
      </c>
      <c r="DL88">
        <f t="shared" ca="1" si="898"/>
        <v>1048576</v>
      </c>
      <c r="DM88" t="e">
        <f t="shared" ca="1" si="899"/>
        <v>#N/A</v>
      </c>
      <c r="DN88" s="4" t="str">
        <f t="shared" ca="1" si="900"/>
        <v/>
      </c>
      <c r="DP88" s="43">
        <f>'Analyse Plan de Gamme'!$BM88</f>
        <v>0</v>
      </c>
      <c r="DQ88" t="b">
        <f>ISNA(MATCH(DP88,DP$1:DP87,0))</f>
        <v>0</v>
      </c>
      <c r="DR88" t="e">
        <f t="shared" ca="1" si="901"/>
        <v>#N/A</v>
      </c>
      <c r="DS88" t="e">
        <f t="shared" ca="1" si="902"/>
        <v>#N/A</v>
      </c>
      <c r="DT88" t="b">
        <f t="shared" ca="1" si="903"/>
        <v>0</v>
      </c>
      <c r="DU88" t="str">
        <f t="shared" ca="1" si="904"/>
        <v>ÿ</v>
      </c>
      <c r="DV88">
        <f t="shared" ca="1" si="905"/>
        <v>1048576</v>
      </c>
      <c r="DW88" t="e">
        <f t="shared" ca="1" si="906"/>
        <v>#N/A</v>
      </c>
      <c r="DX88" s="4" t="str">
        <f t="shared" ca="1" si="907"/>
        <v/>
      </c>
      <c r="DZ88" s="6" t="str">
        <f>IF('Analyse Plan de Gamme'!$BO88=0,N_D,'Analyse Plan de Gamme'!$BO88)</f>
        <v xml:space="preserve"> ... </v>
      </c>
      <c r="EA88" t="b">
        <f>ISNA(MATCH(DZ88,DZ$1:DZ87,0))</f>
        <v>0</v>
      </c>
      <c r="EB88" t="e">
        <f t="shared" ca="1" si="908"/>
        <v>#N/A</v>
      </c>
      <c r="EC88" t="e">
        <f t="shared" ca="1" si="909"/>
        <v>#N/A</v>
      </c>
      <c r="ED88" t="b">
        <f t="shared" ca="1" si="910"/>
        <v>0</v>
      </c>
      <c r="EE88" t="str">
        <f t="shared" ca="1" si="911"/>
        <v>ÿ</v>
      </c>
      <c r="EF88">
        <f t="shared" ca="1" si="912"/>
        <v>1048576</v>
      </c>
      <c r="EG88" t="e">
        <f t="shared" ca="1" si="913"/>
        <v>#N/A</v>
      </c>
      <c r="EH88" s="4" t="str">
        <f t="shared" ca="1" si="914"/>
        <v/>
      </c>
      <c r="EJ88" s="6" t="str">
        <f>IF('Analyse Plan de Gamme'!$BP88=0,N_D,'Analyse Plan de Gamme'!$BP88)</f>
        <v xml:space="preserve"> ... </v>
      </c>
      <c r="EK88" t="b">
        <f>ISNA(MATCH(EJ88,EJ$1:EJ87,0))</f>
        <v>0</v>
      </c>
      <c r="EL88" t="e">
        <f t="shared" ca="1" si="915"/>
        <v>#N/A</v>
      </c>
      <c r="EM88" t="e">
        <f t="shared" ca="1" si="916"/>
        <v>#N/A</v>
      </c>
      <c r="EN88" t="b">
        <f t="shared" ca="1" si="917"/>
        <v>0</v>
      </c>
      <c r="EO88" t="str">
        <f t="shared" ca="1" si="918"/>
        <v>ÿ</v>
      </c>
      <c r="EP88">
        <f t="shared" ca="1" si="919"/>
        <v>1048576</v>
      </c>
      <c r="EQ88" t="e">
        <f t="shared" ca="1" si="920"/>
        <v>#N/A</v>
      </c>
      <c r="ER88" s="4" t="str">
        <f t="shared" ca="1" si="921"/>
        <v/>
      </c>
      <c r="ET88" s="6" t="str">
        <f>IF('Analyse Plan de Gamme'!$BQ88=0,N_D,'Analyse Plan de Gamme'!$BQ88)</f>
        <v xml:space="preserve"> ... </v>
      </c>
      <c r="EU88" t="b">
        <f>ISNA(MATCH(ET88,ET$1:ET87,0))</f>
        <v>0</v>
      </c>
      <c r="EV88" t="e">
        <f t="shared" ca="1" si="922"/>
        <v>#N/A</v>
      </c>
      <c r="EW88" t="e">
        <f t="shared" ca="1" si="923"/>
        <v>#N/A</v>
      </c>
      <c r="EX88" t="b">
        <f t="shared" ca="1" si="924"/>
        <v>0</v>
      </c>
      <c r="EY88" t="str">
        <f t="shared" ca="1" si="925"/>
        <v>ÿ</v>
      </c>
      <c r="EZ88">
        <f t="shared" ca="1" si="926"/>
        <v>1048576</v>
      </c>
      <c r="FA88" t="e">
        <f t="shared" ca="1" si="927"/>
        <v>#N/A</v>
      </c>
      <c r="FB88" s="4" t="str">
        <f t="shared" ca="1" si="928"/>
        <v/>
      </c>
      <c r="FD88" s="6" t="str">
        <f>IF('Analyse Plan de Gamme'!$BR88=0,N_D,'Analyse Plan de Gamme'!$BR88)</f>
        <v xml:space="preserve"> ... </v>
      </c>
      <c r="FE88" t="b">
        <f>ISNA(MATCH(FD88,FD$1:FD87,0))</f>
        <v>0</v>
      </c>
      <c r="FF88" t="e">
        <f t="shared" ca="1" si="929"/>
        <v>#N/A</v>
      </c>
      <c r="FG88" t="e">
        <f t="shared" ca="1" si="930"/>
        <v>#N/A</v>
      </c>
      <c r="FH88" t="b">
        <f t="shared" ca="1" si="931"/>
        <v>0</v>
      </c>
      <c r="FI88" t="str">
        <f t="shared" ca="1" si="932"/>
        <v>ÿ</v>
      </c>
      <c r="FJ88">
        <f t="shared" ca="1" si="933"/>
        <v>1048576</v>
      </c>
      <c r="FK88" t="e">
        <f t="shared" ca="1" si="934"/>
        <v>#N/A</v>
      </c>
      <c r="FL88" s="4" t="str">
        <f t="shared" ca="1" si="935"/>
        <v/>
      </c>
      <c r="FN88" s="6" t="str">
        <f>IF('Analyse Plan de Gamme'!$BT88=0,N_D,'Analyse Plan de Gamme'!$BT88)</f>
        <v xml:space="preserve"> ... </v>
      </c>
      <c r="FO88" t="b">
        <f>ISNA(MATCH(FN88,FN$1:FN87,0))</f>
        <v>0</v>
      </c>
      <c r="FP88" t="e">
        <f t="shared" ca="1" si="936"/>
        <v>#N/A</v>
      </c>
      <c r="FQ88" t="e">
        <f t="shared" ca="1" si="937"/>
        <v>#N/A</v>
      </c>
      <c r="FR88" t="b">
        <f t="shared" ca="1" si="938"/>
        <v>0</v>
      </c>
      <c r="FS88" t="str">
        <f t="shared" ca="1" si="939"/>
        <v>ÿ</v>
      </c>
      <c r="FT88">
        <f t="shared" ca="1" si="940"/>
        <v>1048576</v>
      </c>
      <c r="FU88" t="e">
        <f t="shared" ca="1" si="941"/>
        <v>#N/A</v>
      </c>
      <c r="FV88" s="4" t="str">
        <f t="shared" ca="1" si="942"/>
        <v/>
      </c>
      <c r="FX88" s="6" t="str">
        <f>IF('Analyse Plan de Gamme'!$BU88=0,N_D,'Analyse Plan de Gamme'!$BU88)</f>
        <v xml:space="preserve"> ... </v>
      </c>
      <c r="FY88" t="b">
        <f>ISNA(MATCH(FX88,FX$1:FX87,0))</f>
        <v>0</v>
      </c>
      <c r="FZ88" t="e">
        <f t="shared" ca="1" si="943"/>
        <v>#N/A</v>
      </c>
      <c r="GA88" t="e">
        <f t="shared" ca="1" si="944"/>
        <v>#N/A</v>
      </c>
      <c r="GB88" t="b">
        <f t="shared" ca="1" si="945"/>
        <v>0</v>
      </c>
      <c r="GC88" t="str">
        <f t="shared" ca="1" si="946"/>
        <v>ÿ</v>
      </c>
      <c r="GD88">
        <f t="shared" ca="1" si="947"/>
        <v>1048576</v>
      </c>
      <c r="GE88" t="e">
        <f t="shared" ca="1" si="948"/>
        <v>#N/A</v>
      </c>
      <c r="GF88" s="4" t="str">
        <f t="shared" ca="1" si="949"/>
        <v/>
      </c>
      <c r="GH88" s="6" t="str">
        <f>IF('Analyse Plan de Gamme'!$BW88=0,N_D,'Analyse Plan de Gamme'!$BW88)</f>
        <v xml:space="preserve"> ... </v>
      </c>
      <c r="GI88" t="b">
        <f>ISNA(MATCH(GH88,GH$1:GH87,0))</f>
        <v>0</v>
      </c>
      <c r="GJ88" t="e">
        <f t="shared" ca="1" si="950"/>
        <v>#N/A</v>
      </c>
      <c r="GK88" t="e">
        <f t="shared" ca="1" si="951"/>
        <v>#N/A</v>
      </c>
      <c r="GL88" t="b">
        <f t="shared" ca="1" si="952"/>
        <v>0</v>
      </c>
      <c r="GM88" t="str">
        <f t="shared" ca="1" si="953"/>
        <v>ÿ</v>
      </c>
      <c r="GN88">
        <f t="shared" ca="1" si="954"/>
        <v>1048576</v>
      </c>
      <c r="GO88" t="e">
        <f t="shared" ca="1" si="955"/>
        <v>#N/A</v>
      </c>
      <c r="GP88" s="4" t="str">
        <f t="shared" ca="1" si="956"/>
        <v/>
      </c>
      <c r="GR88" s="6" t="str">
        <f>IF('Analyse Plan de Gamme'!$BX88=0,N_D,'Analyse Plan de Gamme'!$BX88)</f>
        <v xml:space="preserve"> ... </v>
      </c>
      <c r="GS88" t="b">
        <f>ISNA(MATCH(GR88,GR$1:GR87,0))</f>
        <v>0</v>
      </c>
      <c r="GT88" t="e">
        <f t="shared" ca="1" si="957"/>
        <v>#N/A</v>
      </c>
      <c r="GU88" t="e">
        <f t="shared" ca="1" si="958"/>
        <v>#N/A</v>
      </c>
      <c r="GV88" t="b">
        <f t="shared" ca="1" si="959"/>
        <v>0</v>
      </c>
      <c r="GW88" t="str">
        <f t="shared" ca="1" si="960"/>
        <v>ÿ</v>
      </c>
      <c r="GX88">
        <f t="shared" ca="1" si="961"/>
        <v>1048576</v>
      </c>
      <c r="GY88" t="e">
        <f t="shared" ca="1" si="962"/>
        <v>#N/A</v>
      </c>
      <c r="GZ88" s="4" t="str">
        <f t="shared" ca="1" si="963"/>
        <v/>
      </c>
      <c r="HG88" s="44">
        <f>'Analyse Plan de Gamme'!$K88</f>
        <v>0</v>
      </c>
      <c r="HH88" s="44">
        <f>'Analyse Plan de Gamme'!$L88</f>
        <v>0</v>
      </c>
      <c r="HI88" s="50">
        <f t="shared" si="822"/>
        <v>3.8999999999999941</v>
      </c>
      <c r="HK88" t="b">
        <f>ABS('Analyse Plan de Gamme'!$C88)&gt;1</f>
        <v>0</v>
      </c>
      <c r="HL88" s="43">
        <f t="shared" ca="1" si="665"/>
        <v>8.8000000000000005E-3</v>
      </c>
      <c r="HM88" t="b">
        <f ca="1">AND(ISNA(MATCH(HL88,HL$1:HL87,0)),HL88&gt;1,$HK88)</f>
        <v>0</v>
      </c>
      <c r="HN88" t="e">
        <f t="shared" ca="1" si="964"/>
        <v>#N/A</v>
      </c>
      <c r="HO88" t="e">
        <f t="shared" ca="1" si="965"/>
        <v>#N/A</v>
      </c>
      <c r="HP88" t="b">
        <f t="shared" ca="1" si="966"/>
        <v>0</v>
      </c>
      <c r="HQ88" t="str">
        <f t="shared" ca="1" si="967"/>
        <v>ÿ</v>
      </c>
      <c r="HR88">
        <f t="shared" ca="1" si="968"/>
        <v>1048576</v>
      </c>
      <c r="HS88" t="e">
        <f t="shared" ca="1" si="969"/>
        <v>#N/A</v>
      </c>
      <c r="HT88" s="4" t="str">
        <f t="shared" ca="1" si="970"/>
        <v/>
      </c>
      <c r="HU88">
        <f ca="1">SUM($HT$10:$HT88)</f>
        <v>3926000.0154999997</v>
      </c>
      <c r="HV88" s="45">
        <f t="shared" ca="1" si="666"/>
        <v>1</v>
      </c>
      <c r="HW88" t="b">
        <f t="shared" ca="1" si="823"/>
        <v>0</v>
      </c>
      <c r="HX88" t="b">
        <f t="shared" ca="1" si="667"/>
        <v>0</v>
      </c>
      <c r="ID88" s="60" t="b">
        <f>IF($HK88,'Analyse Plan de Gamme'!$K88)</f>
        <v>0</v>
      </c>
      <c r="IE88" t="b">
        <f>IF($HK88,'Analyse Plan de Gamme'!$L88)</f>
        <v>0</v>
      </c>
      <c r="IF88" s="52" t="b">
        <f t="shared" si="971"/>
        <v>0</v>
      </c>
      <c r="IG88" t="b">
        <f>ISNA(MATCH(IF88,IF$1:IF87,0))</f>
        <v>0</v>
      </c>
      <c r="IH88" t="e">
        <f t="shared" ca="1" si="972"/>
        <v>#N/A</v>
      </c>
      <c r="II88" t="e">
        <f t="shared" ca="1" si="973"/>
        <v>#N/A</v>
      </c>
      <c r="IJ88" t="b">
        <f t="shared" ca="1" si="974"/>
        <v>0</v>
      </c>
      <c r="IK88" t="str">
        <f t="shared" ca="1" si="975"/>
        <v>ÿ</v>
      </c>
      <c r="IL88">
        <f t="shared" ca="1" si="976"/>
        <v>0</v>
      </c>
      <c r="IM88">
        <f t="shared" ca="1" si="977"/>
        <v>0</v>
      </c>
      <c r="IN88" s="54">
        <f t="shared" ca="1" si="978"/>
        <v>8.8000000000000005E-3</v>
      </c>
      <c r="IO88">
        <f t="shared" ca="1" si="979"/>
        <v>1048576</v>
      </c>
      <c r="IP88" t="e">
        <f t="shared" ca="1" si="980"/>
        <v>#N/A</v>
      </c>
      <c r="IQ88" t="str">
        <f t="shared" ca="1" si="981"/>
        <v/>
      </c>
      <c r="IR88" t="str">
        <f t="shared" ca="1" si="982"/>
        <v/>
      </c>
      <c r="IZ88" s="52" t="b">
        <f t="shared" si="983"/>
        <v>0</v>
      </c>
      <c r="JA88" t="b">
        <f>ISNA(MATCH(IZ88,IZ$1:IZ87,0))</f>
        <v>0</v>
      </c>
      <c r="JB88" t="e">
        <f t="shared" ca="1" si="984"/>
        <v>#N/A</v>
      </c>
      <c r="JC88" t="e">
        <f t="shared" ca="1" si="985"/>
        <v>#N/A</v>
      </c>
      <c r="JD88" t="b">
        <f t="shared" ca="1" si="986"/>
        <v>0</v>
      </c>
      <c r="JE88" t="str">
        <f t="shared" ca="1" si="987"/>
        <v>ÿ</v>
      </c>
      <c r="JF88">
        <f t="shared" ca="1" si="988"/>
        <v>0</v>
      </c>
      <c r="JG88">
        <f t="shared" ca="1" si="989"/>
        <v>0</v>
      </c>
      <c r="JH88" s="54">
        <f t="shared" ca="1" si="990"/>
        <v>8.8000000000000005E-3</v>
      </c>
      <c r="JI88">
        <f t="shared" ca="1" si="991"/>
        <v>1048576</v>
      </c>
      <c r="JJ88" t="e">
        <f t="shared" ca="1" si="992"/>
        <v>#N/A</v>
      </c>
      <c r="JK88" t="str">
        <f t="shared" ca="1" si="993"/>
        <v/>
      </c>
      <c r="JL88" t="str">
        <f t="shared" ca="1" si="994"/>
        <v/>
      </c>
      <c r="JT88" s="52" t="b">
        <f t="shared" si="995"/>
        <v>0</v>
      </c>
      <c r="JU88" t="b">
        <f>ISNA(MATCH(JT88,JT$1:JT87,0))</f>
        <v>0</v>
      </c>
      <c r="JV88" t="e">
        <f t="shared" ca="1" si="996"/>
        <v>#N/A</v>
      </c>
      <c r="JW88" t="e">
        <f t="shared" ca="1" si="997"/>
        <v>#N/A</v>
      </c>
      <c r="JX88" t="b">
        <f t="shared" ca="1" si="998"/>
        <v>0</v>
      </c>
      <c r="JY88" t="str">
        <f t="shared" ca="1" si="999"/>
        <v>ÿ</v>
      </c>
      <c r="JZ88">
        <f t="shared" ca="1" si="1000"/>
        <v>0</v>
      </c>
      <c r="KA88">
        <f t="shared" ca="1" si="1001"/>
        <v>0</v>
      </c>
      <c r="KB88" s="54">
        <f t="shared" ca="1" si="1002"/>
        <v>8.8000000000000005E-3</v>
      </c>
      <c r="KC88">
        <f t="shared" ca="1" si="1003"/>
        <v>1048576</v>
      </c>
      <c r="KD88" t="e">
        <f t="shared" ca="1" si="1004"/>
        <v>#N/A</v>
      </c>
      <c r="KE88" t="str">
        <f t="shared" ca="1" si="1005"/>
        <v/>
      </c>
      <c r="KF88" t="str">
        <f t="shared" ca="1" si="1006"/>
        <v/>
      </c>
      <c r="KN88" s="52" t="b">
        <f t="shared" si="1007"/>
        <v>0</v>
      </c>
      <c r="KO88" t="b">
        <f>ISNA(MATCH(KN88,KN$1:KN87,0))</f>
        <v>0</v>
      </c>
      <c r="KP88" t="e">
        <f t="shared" ca="1" si="1008"/>
        <v>#N/A</v>
      </c>
      <c r="KQ88" t="e">
        <f t="shared" ca="1" si="1009"/>
        <v>#N/A</v>
      </c>
      <c r="KR88" t="b">
        <f t="shared" ca="1" si="1010"/>
        <v>0</v>
      </c>
      <c r="KS88" t="str">
        <f t="shared" ca="1" si="1011"/>
        <v>ÿ</v>
      </c>
      <c r="KT88">
        <f t="shared" ca="1" si="1012"/>
        <v>0</v>
      </c>
      <c r="KU88">
        <f t="shared" ca="1" si="1013"/>
        <v>0</v>
      </c>
      <c r="KV88" s="54">
        <f t="shared" ca="1" si="1014"/>
        <v>8.8000000000000005E-3</v>
      </c>
      <c r="KW88">
        <f t="shared" ca="1" si="1015"/>
        <v>1048576</v>
      </c>
      <c r="KX88" t="e">
        <f t="shared" ca="1" si="1016"/>
        <v>#N/A</v>
      </c>
      <c r="KY88" t="str">
        <f t="shared" ca="1" si="1017"/>
        <v/>
      </c>
      <c r="KZ88" t="str">
        <f t="shared" ca="1" si="1018"/>
        <v/>
      </c>
      <c r="LH88" s="52" t="b">
        <f t="shared" si="668"/>
        <v>0</v>
      </c>
      <c r="LI88" t="b">
        <f>ISNA(MATCH(LH88,LH$1:LH87,0))</f>
        <v>0</v>
      </c>
      <c r="LJ88" t="e">
        <f t="shared" ca="1" si="643"/>
        <v>#N/A</v>
      </c>
      <c r="LK88" t="e">
        <f t="shared" ca="1" si="644"/>
        <v>#N/A</v>
      </c>
      <c r="LL88" t="b">
        <f t="shared" ca="1" si="669"/>
        <v>0</v>
      </c>
      <c r="LM88" t="str">
        <f t="shared" ca="1" si="645"/>
        <v>ÿ</v>
      </c>
      <c r="LN88">
        <f t="shared" ca="1" si="670"/>
        <v>0</v>
      </c>
      <c r="LO88">
        <f t="shared" ca="1" si="671"/>
        <v>0</v>
      </c>
      <c r="LP88" s="54">
        <f t="shared" ca="1" si="646"/>
        <v>8.8000000000000005E-3</v>
      </c>
      <c r="LQ88">
        <f t="shared" ca="1" si="647"/>
        <v>1048576</v>
      </c>
      <c r="LR88" t="e">
        <f t="shared" ca="1" si="648"/>
        <v>#N/A</v>
      </c>
      <c r="LS88" t="str">
        <f t="shared" ca="1" si="1019"/>
        <v/>
      </c>
      <c r="LT88" t="str">
        <f t="shared" ca="1" si="649"/>
        <v/>
      </c>
      <c r="MB88" s="52" t="b">
        <f t="shared" si="650"/>
        <v>0</v>
      </c>
      <c r="MC88" t="b">
        <f>ISNA(MATCH(MB88,MB$1:MB87,0))</f>
        <v>0</v>
      </c>
      <c r="MD88" t="e">
        <f t="shared" ca="1" si="672"/>
        <v>#N/A</v>
      </c>
      <c r="ME88" t="e">
        <f t="shared" ca="1" si="673"/>
        <v>#N/A</v>
      </c>
      <c r="MF88" t="b">
        <f t="shared" ca="1" si="674"/>
        <v>0</v>
      </c>
      <c r="MG88" t="str">
        <f t="shared" ca="1" si="675"/>
        <v>ÿ</v>
      </c>
      <c r="MH88">
        <f t="shared" ca="1" si="676"/>
        <v>0</v>
      </c>
      <c r="MI88">
        <f t="shared" ca="1" si="677"/>
        <v>0</v>
      </c>
      <c r="MJ88" s="54">
        <f t="shared" ca="1" si="678"/>
        <v>8.8000000000000005E-3</v>
      </c>
      <c r="MK88">
        <f t="shared" ca="1" si="679"/>
        <v>1048576</v>
      </c>
      <c r="ML88" t="e">
        <f t="shared" ca="1" si="680"/>
        <v>#N/A</v>
      </c>
      <c r="MM88" t="str">
        <f t="shared" ca="1" si="1020"/>
        <v/>
      </c>
      <c r="MN88" t="str">
        <f t="shared" ca="1" si="681"/>
        <v/>
      </c>
      <c r="MV88" s="52" t="b">
        <f t="shared" si="651"/>
        <v>0</v>
      </c>
      <c r="MW88" t="b">
        <f>ISNA(MATCH(MV88,MV$1:MV87,0))</f>
        <v>0</v>
      </c>
      <c r="MX88" t="e">
        <f t="shared" ca="1" si="682"/>
        <v>#N/A</v>
      </c>
      <c r="MY88" t="e">
        <f t="shared" ca="1" si="683"/>
        <v>#N/A</v>
      </c>
      <c r="MZ88" t="b">
        <f t="shared" ca="1" si="684"/>
        <v>0</v>
      </c>
      <c r="NA88" t="str">
        <f t="shared" ca="1" si="685"/>
        <v>ÿ</v>
      </c>
      <c r="NB88">
        <f t="shared" ca="1" si="686"/>
        <v>0</v>
      </c>
      <c r="NC88">
        <f t="shared" ca="1" si="687"/>
        <v>0</v>
      </c>
      <c r="ND88" s="54">
        <f t="shared" ca="1" si="688"/>
        <v>8.8000000000000005E-3</v>
      </c>
      <c r="NE88">
        <f t="shared" ca="1" si="689"/>
        <v>1048576</v>
      </c>
      <c r="NF88" t="e">
        <f t="shared" ca="1" si="690"/>
        <v>#N/A</v>
      </c>
      <c r="NG88" t="str">
        <f t="shared" ca="1" si="1021"/>
        <v/>
      </c>
      <c r="NH88" t="str">
        <f t="shared" ca="1" si="691"/>
        <v/>
      </c>
      <c r="NP88" s="52" t="b">
        <f t="shared" si="652"/>
        <v>0</v>
      </c>
      <c r="NQ88" t="b">
        <f>ISNA(MATCH(NP88,NP$1:NP87,0))</f>
        <v>0</v>
      </c>
      <c r="NR88" t="e">
        <f t="shared" ca="1" si="692"/>
        <v>#N/A</v>
      </c>
      <c r="NS88" t="e">
        <f t="shared" ca="1" si="693"/>
        <v>#N/A</v>
      </c>
      <c r="NT88" t="b">
        <f t="shared" ca="1" si="694"/>
        <v>0</v>
      </c>
      <c r="NU88" t="str">
        <f t="shared" ca="1" si="695"/>
        <v>ÿ</v>
      </c>
      <c r="NV88">
        <f t="shared" ca="1" si="696"/>
        <v>0</v>
      </c>
      <c r="NW88">
        <f t="shared" ca="1" si="697"/>
        <v>0</v>
      </c>
      <c r="NX88" s="54">
        <f t="shared" ca="1" si="698"/>
        <v>8.8000000000000005E-3</v>
      </c>
      <c r="NY88">
        <f t="shared" ca="1" si="699"/>
        <v>1048576</v>
      </c>
      <c r="NZ88" t="e">
        <f t="shared" ca="1" si="700"/>
        <v>#N/A</v>
      </c>
      <c r="OA88" t="str">
        <f t="shared" ca="1" si="1022"/>
        <v/>
      </c>
      <c r="OB88" t="str">
        <f t="shared" ca="1" si="701"/>
        <v/>
      </c>
      <c r="OJ88" s="52" t="b">
        <f t="shared" si="653"/>
        <v>0</v>
      </c>
      <c r="OK88" t="b">
        <f>ISNA(MATCH(OJ88,OJ$1:OJ87,0))</f>
        <v>0</v>
      </c>
      <c r="OL88" t="e">
        <f t="shared" ca="1" si="702"/>
        <v>#N/A</v>
      </c>
      <c r="OM88" t="e">
        <f t="shared" ca="1" si="703"/>
        <v>#N/A</v>
      </c>
      <c r="ON88" t="b">
        <f t="shared" ca="1" si="704"/>
        <v>0</v>
      </c>
      <c r="OO88" t="str">
        <f t="shared" ca="1" si="705"/>
        <v>ÿ</v>
      </c>
      <c r="OP88">
        <f t="shared" ca="1" si="706"/>
        <v>0</v>
      </c>
      <c r="OQ88">
        <f t="shared" ca="1" si="707"/>
        <v>0</v>
      </c>
      <c r="OR88" s="54">
        <f t="shared" ca="1" si="708"/>
        <v>8.8000000000000005E-3</v>
      </c>
      <c r="OS88">
        <f t="shared" ca="1" si="709"/>
        <v>1048576</v>
      </c>
      <c r="OT88" t="e">
        <f t="shared" ca="1" si="710"/>
        <v>#N/A</v>
      </c>
      <c r="OU88" t="str">
        <f t="shared" ca="1" si="1023"/>
        <v/>
      </c>
      <c r="OV88" t="str">
        <f t="shared" ca="1" si="711"/>
        <v/>
      </c>
      <c r="PD88" s="52" t="b">
        <f t="shared" si="654"/>
        <v>0</v>
      </c>
      <c r="PE88" t="b">
        <f>ISNA(MATCH(PD88,PD$1:PD87,0))</f>
        <v>0</v>
      </c>
      <c r="PF88" t="e">
        <f t="shared" ca="1" si="712"/>
        <v>#N/A</v>
      </c>
      <c r="PG88" t="e">
        <f t="shared" ca="1" si="713"/>
        <v>#N/A</v>
      </c>
      <c r="PH88" t="b">
        <f t="shared" ca="1" si="714"/>
        <v>0</v>
      </c>
      <c r="PI88" t="str">
        <f t="shared" ca="1" si="715"/>
        <v>ÿ</v>
      </c>
      <c r="PJ88">
        <f t="shared" ca="1" si="716"/>
        <v>0</v>
      </c>
      <c r="PK88">
        <f t="shared" ca="1" si="717"/>
        <v>0</v>
      </c>
      <c r="PL88" s="54">
        <f t="shared" ca="1" si="718"/>
        <v>8.8000000000000005E-3</v>
      </c>
      <c r="PM88">
        <f t="shared" ca="1" si="719"/>
        <v>1048576</v>
      </c>
      <c r="PN88" t="e">
        <f t="shared" ca="1" si="720"/>
        <v>#N/A</v>
      </c>
      <c r="PO88" t="str">
        <f t="shared" ca="1" si="1024"/>
        <v/>
      </c>
      <c r="PP88" t="str">
        <f t="shared" ca="1" si="721"/>
        <v/>
      </c>
      <c r="PX88" s="52" t="b">
        <f t="shared" si="655"/>
        <v>0</v>
      </c>
      <c r="PY88" t="b">
        <f>ISNA(MATCH(PX88,PX$1:PX87,0))</f>
        <v>0</v>
      </c>
      <c r="PZ88" t="e">
        <f t="shared" ca="1" si="722"/>
        <v>#N/A</v>
      </c>
      <c r="QA88" t="e">
        <f t="shared" ca="1" si="723"/>
        <v>#N/A</v>
      </c>
      <c r="QB88" t="b">
        <f t="shared" ca="1" si="724"/>
        <v>0</v>
      </c>
      <c r="QC88" t="str">
        <f t="shared" ca="1" si="725"/>
        <v>ÿ</v>
      </c>
      <c r="QD88">
        <f t="shared" ca="1" si="726"/>
        <v>0</v>
      </c>
      <c r="QE88">
        <f t="shared" ca="1" si="727"/>
        <v>0</v>
      </c>
      <c r="QF88" s="54">
        <f t="shared" ca="1" si="728"/>
        <v>8.8000000000000005E-3</v>
      </c>
      <c r="QG88">
        <f t="shared" ca="1" si="729"/>
        <v>1048576</v>
      </c>
      <c r="QH88" t="e">
        <f t="shared" ca="1" si="730"/>
        <v>#N/A</v>
      </c>
      <c r="QI88" t="str">
        <f t="shared" ca="1" si="1025"/>
        <v/>
      </c>
      <c r="QJ88" t="str">
        <f t="shared" ca="1" si="731"/>
        <v/>
      </c>
      <c r="QR88" s="52" t="b">
        <f t="shared" si="656"/>
        <v>0</v>
      </c>
      <c r="QS88" t="b">
        <f>ISNA(MATCH(QR88,QR$1:QR87,0))</f>
        <v>0</v>
      </c>
      <c r="QT88" t="e">
        <f t="shared" ca="1" si="732"/>
        <v>#N/A</v>
      </c>
      <c r="QU88" t="e">
        <f t="shared" ca="1" si="733"/>
        <v>#N/A</v>
      </c>
      <c r="QV88" t="b">
        <f t="shared" ca="1" si="734"/>
        <v>0</v>
      </c>
      <c r="QW88" t="str">
        <f t="shared" ca="1" si="735"/>
        <v>ÿ</v>
      </c>
      <c r="QX88">
        <f t="shared" ca="1" si="736"/>
        <v>0</v>
      </c>
      <c r="QY88">
        <f t="shared" ca="1" si="737"/>
        <v>0</v>
      </c>
      <c r="QZ88" s="54">
        <f t="shared" ca="1" si="738"/>
        <v>8.8000000000000005E-3</v>
      </c>
      <c r="RA88">
        <f t="shared" ca="1" si="739"/>
        <v>1048576</v>
      </c>
      <c r="RB88" t="e">
        <f t="shared" ca="1" si="740"/>
        <v>#N/A</v>
      </c>
      <c r="RC88" t="str">
        <f t="shared" ca="1" si="1026"/>
        <v/>
      </c>
      <c r="RD88" t="str">
        <f t="shared" ca="1" si="741"/>
        <v/>
      </c>
      <c r="RL88" s="52" t="b">
        <f t="shared" si="657"/>
        <v>0</v>
      </c>
      <c r="RM88" t="b">
        <f>ISNA(MATCH(RL88,RL$1:RL87,0))</f>
        <v>0</v>
      </c>
      <c r="RN88" t="e">
        <f t="shared" ca="1" si="742"/>
        <v>#N/A</v>
      </c>
      <c r="RO88" t="e">
        <f t="shared" ca="1" si="743"/>
        <v>#N/A</v>
      </c>
      <c r="RP88" t="b">
        <f t="shared" ca="1" si="744"/>
        <v>0</v>
      </c>
      <c r="RQ88" t="str">
        <f t="shared" ca="1" si="745"/>
        <v>ÿ</v>
      </c>
      <c r="RR88">
        <f t="shared" ca="1" si="746"/>
        <v>0</v>
      </c>
      <c r="RS88">
        <f t="shared" ca="1" si="747"/>
        <v>0</v>
      </c>
      <c r="RT88" s="54">
        <f t="shared" ca="1" si="748"/>
        <v>8.8000000000000005E-3</v>
      </c>
      <c r="RU88">
        <f t="shared" ca="1" si="749"/>
        <v>1048576</v>
      </c>
      <c r="RV88" t="e">
        <f t="shared" ca="1" si="750"/>
        <v>#N/A</v>
      </c>
      <c r="RW88" t="str">
        <f t="shared" ca="1" si="1027"/>
        <v/>
      </c>
      <c r="RX88" t="str">
        <f t="shared" ca="1" si="751"/>
        <v/>
      </c>
      <c r="SF88" s="52" t="b">
        <f t="shared" si="658"/>
        <v>0</v>
      </c>
      <c r="SG88" t="b">
        <f>ISNA(MATCH(SF88,SF$1:SF87,0))</f>
        <v>0</v>
      </c>
      <c r="SH88" t="e">
        <f t="shared" ca="1" si="752"/>
        <v>#N/A</v>
      </c>
      <c r="SI88" t="e">
        <f t="shared" ca="1" si="753"/>
        <v>#N/A</v>
      </c>
      <c r="SJ88" t="b">
        <f t="shared" ca="1" si="754"/>
        <v>0</v>
      </c>
      <c r="SK88" t="str">
        <f t="shared" ca="1" si="755"/>
        <v>ÿ</v>
      </c>
      <c r="SL88">
        <f t="shared" ca="1" si="756"/>
        <v>0</v>
      </c>
      <c r="SM88">
        <f t="shared" ca="1" si="757"/>
        <v>0</v>
      </c>
      <c r="SN88" s="54">
        <f t="shared" ca="1" si="758"/>
        <v>8.8000000000000005E-3</v>
      </c>
      <c r="SO88">
        <f t="shared" ca="1" si="759"/>
        <v>1048576</v>
      </c>
      <c r="SP88" t="e">
        <f t="shared" ca="1" si="760"/>
        <v>#N/A</v>
      </c>
      <c r="SQ88" t="str">
        <f t="shared" ca="1" si="1028"/>
        <v/>
      </c>
      <c r="SR88" t="str">
        <f t="shared" ca="1" si="761"/>
        <v/>
      </c>
      <c r="SZ88" s="52" t="b">
        <f t="shared" si="659"/>
        <v>0</v>
      </c>
      <c r="TA88" t="b">
        <f>ISNA(MATCH(SZ88,SZ$1:SZ87,0))</f>
        <v>0</v>
      </c>
      <c r="TB88" t="e">
        <f t="shared" ca="1" si="762"/>
        <v>#N/A</v>
      </c>
      <c r="TC88" t="e">
        <f t="shared" ca="1" si="763"/>
        <v>#N/A</v>
      </c>
      <c r="TD88" t="b">
        <f t="shared" ca="1" si="764"/>
        <v>0</v>
      </c>
      <c r="TE88" t="str">
        <f t="shared" ca="1" si="765"/>
        <v>ÿ</v>
      </c>
      <c r="TF88">
        <f t="shared" ca="1" si="766"/>
        <v>0</v>
      </c>
      <c r="TG88">
        <f t="shared" ca="1" si="767"/>
        <v>0</v>
      </c>
      <c r="TH88" s="54">
        <f t="shared" ca="1" si="768"/>
        <v>8.8000000000000005E-3</v>
      </c>
      <c r="TI88">
        <f t="shared" ca="1" si="769"/>
        <v>1048576</v>
      </c>
      <c r="TJ88" t="e">
        <f t="shared" ca="1" si="770"/>
        <v>#N/A</v>
      </c>
      <c r="TK88" t="str">
        <f t="shared" ca="1" si="1029"/>
        <v/>
      </c>
      <c r="TL88" t="str">
        <f t="shared" ca="1" si="771"/>
        <v/>
      </c>
      <c r="TT88" s="52" t="b">
        <f t="shared" si="660"/>
        <v>0</v>
      </c>
      <c r="TU88" t="b">
        <f>ISNA(MATCH(TT88,TT$1:TT87,0))</f>
        <v>0</v>
      </c>
      <c r="TV88" t="e">
        <f t="shared" ca="1" si="772"/>
        <v>#N/A</v>
      </c>
      <c r="TW88" t="e">
        <f t="shared" ca="1" si="773"/>
        <v>#N/A</v>
      </c>
      <c r="TX88" t="b">
        <f t="shared" ca="1" si="774"/>
        <v>0</v>
      </c>
      <c r="TY88" t="str">
        <f t="shared" ca="1" si="775"/>
        <v>ÿ</v>
      </c>
      <c r="TZ88">
        <f t="shared" ca="1" si="776"/>
        <v>0</v>
      </c>
      <c r="UA88">
        <f t="shared" ca="1" si="777"/>
        <v>0</v>
      </c>
      <c r="UB88" s="54">
        <f t="shared" ca="1" si="778"/>
        <v>8.8000000000000005E-3</v>
      </c>
      <c r="UC88">
        <f t="shared" ca="1" si="779"/>
        <v>1048576</v>
      </c>
      <c r="UD88" t="e">
        <f t="shared" ca="1" si="780"/>
        <v>#N/A</v>
      </c>
      <c r="UE88" t="str">
        <f t="shared" ca="1" si="1030"/>
        <v/>
      </c>
      <c r="UF88" t="str">
        <f t="shared" ca="1" si="781"/>
        <v/>
      </c>
      <c r="UN88" s="52" t="b">
        <f t="shared" si="661"/>
        <v>0</v>
      </c>
      <c r="UO88" t="b">
        <f>ISNA(MATCH(UN88,UN$1:UN87,0))</f>
        <v>0</v>
      </c>
      <c r="UP88" t="e">
        <f t="shared" ca="1" si="782"/>
        <v>#N/A</v>
      </c>
      <c r="UQ88" t="e">
        <f t="shared" ca="1" si="783"/>
        <v>#N/A</v>
      </c>
      <c r="UR88" t="b">
        <f t="shared" ca="1" si="784"/>
        <v>0</v>
      </c>
      <c r="US88" t="str">
        <f t="shared" ca="1" si="785"/>
        <v>ÿ</v>
      </c>
      <c r="UT88">
        <f t="shared" ca="1" si="786"/>
        <v>0</v>
      </c>
      <c r="UU88">
        <f t="shared" ca="1" si="787"/>
        <v>0</v>
      </c>
      <c r="UV88" s="54">
        <f t="shared" ca="1" si="788"/>
        <v>8.8000000000000005E-3</v>
      </c>
      <c r="UW88">
        <f t="shared" ca="1" si="789"/>
        <v>1048576</v>
      </c>
      <c r="UX88" t="e">
        <f t="shared" ca="1" si="790"/>
        <v>#N/A</v>
      </c>
      <c r="UY88" t="str">
        <f t="shared" ca="1" si="1031"/>
        <v/>
      </c>
      <c r="UZ88" t="str">
        <f t="shared" ca="1" si="791"/>
        <v/>
      </c>
      <c r="VH88" s="52" t="b">
        <f t="shared" si="662"/>
        <v>0</v>
      </c>
      <c r="VI88" t="b">
        <f>ISNA(MATCH(VH88,VH$1:VH87,0))</f>
        <v>0</v>
      </c>
      <c r="VJ88" t="e">
        <f t="shared" ca="1" si="792"/>
        <v>#N/A</v>
      </c>
      <c r="VK88" t="e">
        <f t="shared" ca="1" si="793"/>
        <v>#N/A</v>
      </c>
      <c r="VL88" t="b">
        <f t="shared" ca="1" si="794"/>
        <v>0</v>
      </c>
      <c r="VM88" t="str">
        <f t="shared" ca="1" si="795"/>
        <v>ÿ</v>
      </c>
      <c r="VN88">
        <f t="shared" ca="1" si="796"/>
        <v>0</v>
      </c>
      <c r="VO88">
        <f t="shared" ca="1" si="797"/>
        <v>0</v>
      </c>
      <c r="VP88" s="54">
        <f t="shared" ca="1" si="798"/>
        <v>8.8000000000000005E-3</v>
      </c>
      <c r="VQ88">
        <f t="shared" ca="1" si="799"/>
        <v>1048576</v>
      </c>
      <c r="VR88" t="e">
        <f t="shared" ca="1" si="800"/>
        <v>#N/A</v>
      </c>
      <c r="VS88" t="str">
        <f t="shared" ca="1" si="1032"/>
        <v/>
      </c>
      <c r="VT88" t="str">
        <f t="shared" ca="1" si="801"/>
        <v/>
      </c>
      <c r="WB88" s="52" t="b">
        <f t="shared" si="663"/>
        <v>0</v>
      </c>
      <c r="WC88" t="b">
        <f>ISNA(MATCH(WB88,WB$1:WB87,0))</f>
        <v>0</v>
      </c>
      <c r="WD88" t="e">
        <f t="shared" ca="1" si="802"/>
        <v>#N/A</v>
      </c>
      <c r="WE88" t="e">
        <f t="shared" ca="1" si="803"/>
        <v>#N/A</v>
      </c>
      <c r="WF88" t="b">
        <f t="shared" ca="1" si="804"/>
        <v>0</v>
      </c>
      <c r="WG88" t="str">
        <f t="shared" ca="1" si="805"/>
        <v>ÿ</v>
      </c>
      <c r="WH88">
        <f t="shared" ca="1" si="806"/>
        <v>0</v>
      </c>
      <c r="WI88">
        <f t="shared" ca="1" si="807"/>
        <v>0</v>
      </c>
      <c r="WJ88" s="54">
        <f t="shared" ca="1" si="808"/>
        <v>8.8000000000000005E-3</v>
      </c>
      <c r="WK88">
        <f t="shared" ca="1" si="809"/>
        <v>1048576</v>
      </c>
      <c r="WL88" t="e">
        <f t="shared" ca="1" si="810"/>
        <v>#N/A</v>
      </c>
      <c r="WM88" t="str">
        <f t="shared" ca="1" si="1033"/>
        <v/>
      </c>
      <c r="WN88" t="str">
        <f t="shared" ca="1" si="811"/>
        <v/>
      </c>
      <c r="WV88" s="52" t="b">
        <f t="shared" si="664"/>
        <v>0</v>
      </c>
      <c r="WW88" t="b">
        <f>ISNA(MATCH(WV88,WV$1:WV87,0))</f>
        <v>0</v>
      </c>
      <c r="WX88" t="e">
        <f t="shared" ca="1" si="812"/>
        <v>#N/A</v>
      </c>
      <c r="WY88" t="e">
        <f t="shared" ca="1" si="813"/>
        <v>#N/A</v>
      </c>
      <c r="WZ88" t="b">
        <f t="shared" ca="1" si="814"/>
        <v>0</v>
      </c>
      <c r="XA88" t="str">
        <f t="shared" ca="1" si="815"/>
        <v>ÿ</v>
      </c>
      <c r="XB88">
        <f t="shared" ca="1" si="816"/>
        <v>0</v>
      </c>
      <c r="XC88">
        <f t="shared" ca="1" si="817"/>
        <v>0</v>
      </c>
      <c r="XD88" s="54">
        <f t="shared" ca="1" si="818"/>
        <v>8.8000000000000005E-3</v>
      </c>
      <c r="XE88">
        <f t="shared" ca="1" si="819"/>
        <v>1048576</v>
      </c>
      <c r="XF88" t="e">
        <f t="shared" ca="1" si="820"/>
        <v>#N/A</v>
      </c>
      <c r="XG88" t="str">
        <f t="shared" ca="1" si="1034"/>
        <v/>
      </c>
      <c r="XH88" t="str">
        <f t="shared" ca="1" si="821"/>
        <v/>
      </c>
    </row>
    <row r="89" spans="1:632" x14ac:dyDescent="0.3">
      <c r="A89">
        <f t="shared" ca="1" si="642"/>
        <v>79</v>
      </c>
      <c r="J89" s="6" t="str">
        <f>IF('Analyse Plan de Gamme'!$N89=0,N_D,'Analyse Plan de Gamme'!$N89)</f>
        <v xml:space="preserve"> ... </v>
      </c>
      <c r="K89" t="b">
        <f>ISNA(MATCH(J89,J$1:J88,0))</f>
        <v>0</v>
      </c>
      <c r="L89" t="e">
        <f t="shared" ca="1" si="824"/>
        <v>#N/A</v>
      </c>
      <c r="M89" t="e">
        <f t="shared" ca="1" si="825"/>
        <v>#N/A</v>
      </c>
      <c r="N89" t="b">
        <f t="shared" ca="1" si="826"/>
        <v>0</v>
      </c>
      <c r="O89" t="str">
        <f t="shared" ca="1" si="827"/>
        <v>ÿ</v>
      </c>
      <c r="P89">
        <f t="shared" ca="1" si="828"/>
        <v>1048576</v>
      </c>
      <c r="Q89" t="e">
        <f t="shared" ca="1" si="829"/>
        <v>#N/A</v>
      </c>
      <c r="R89" s="4" t="str">
        <f t="shared" ca="1" si="830"/>
        <v/>
      </c>
      <c r="T89" s="6" t="str">
        <f>IF('Analyse Plan de Gamme'!$P89=0,N_D,'Analyse Plan de Gamme'!$P89)</f>
        <v xml:space="preserve"> ... </v>
      </c>
      <c r="U89" t="b">
        <f>ISNA(MATCH(T89,T$1:T88,0))</f>
        <v>0</v>
      </c>
      <c r="V89" t="e">
        <f t="shared" ca="1" si="831"/>
        <v>#N/A</v>
      </c>
      <c r="W89" t="e">
        <f t="shared" ca="1" si="832"/>
        <v>#N/A</v>
      </c>
      <c r="X89" t="b">
        <f t="shared" ca="1" si="833"/>
        <v>0</v>
      </c>
      <c r="Y89" t="str">
        <f t="shared" ca="1" si="834"/>
        <v>ÿ</v>
      </c>
      <c r="Z89">
        <f t="shared" ca="1" si="835"/>
        <v>1048576</v>
      </c>
      <c r="AA89" t="e">
        <f t="shared" ca="1" si="836"/>
        <v>#N/A</v>
      </c>
      <c r="AB89" s="4" t="str">
        <f t="shared" ca="1" si="837"/>
        <v/>
      </c>
      <c r="AD89" s="6" t="str">
        <f>IF('Analyse Plan de Gamme'!$W89=0,N_D,'Analyse Plan de Gamme'!$W89)</f>
        <v xml:space="preserve"> ... </v>
      </c>
      <c r="AE89" t="b">
        <f>ISNA(MATCH(AD89,AD$1:AD88,0))</f>
        <v>0</v>
      </c>
      <c r="AF89" t="e">
        <f t="shared" ca="1" si="838"/>
        <v>#N/A</v>
      </c>
      <c r="AG89" t="e">
        <f t="shared" ca="1" si="839"/>
        <v>#N/A</v>
      </c>
      <c r="AH89" t="b">
        <f t="shared" ca="1" si="840"/>
        <v>0</v>
      </c>
      <c r="AI89" t="str">
        <f t="shared" ca="1" si="841"/>
        <v>ÿ</v>
      </c>
      <c r="AJ89">
        <f t="shared" ca="1" si="842"/>
        <v>1048576</v>
      </c>
      <c r="AK89" t="e">
        <f t="shared" ca="1" si="843"/>
        <v>#N/A</v>
      </c>
      <c r="AL89" s="4" t="str">
        <f t="shared" ca="1" si="844"/>
        <v/>
      </c>
      <c r="AN89" s="6" t="str">
        <f>IF('Analyse Plan de Gamme'!$AH89=0,N_D,'Analyse Plan de Gamme'!$AH89)</f>
        <v xml:space="preserve"> ... </v>
      </c>
      <c r="AO89" t="b">
        <f>ISNA(MATCH(AN89,AN$1:AN88,0))</f>
        <v>0</v>
      </c>
      <c r="AP89" t="e">
        <f t="shared" ca="1" si="845"/>
        <v>#N/A</v>
      </c>
      <c r="AQ89" t="e">
        <f t="shared" ca="1" si="846"/>
        <v>#N/A</v>
      </c>
      <c r="AR89" t="b">
        <f t="shared" ca="1" si="847"/>
        <v>0</v>
      </c>
      <c r="AS89" t="str">
        <f t="shared" ca="1" si="848"/>
        <v>ÿ</v>
      </c>
      <c r="AT89">
        <f t="shared" ca="1" si="849"/>
        <v>1048576</v>
      </c>
      <c r="AU89" t="e">
        <f t="shared" ca="1" si="850"/>
        <v>#N/A</v>
      </c>
      <c r="AV89" s="4" t="str">
        <f t="shared" ca="1" si="851"/>
        <v/>
      </c>
      <c r="AX89" s="6" t="str">
        <f>IF('Analyse Plan de Gamme'!$AT89=0,N_D,'Analyse Plan de Gamme'!$AT89)</f>
        <v xml:space="preserve"> ... </v>
      </c>
      <c r="AY89" t="b">
        <f>ISNA(MATCH(AX89,AX$1:AX88,0))</f>
        <v>0</v>
      </c>
      <c r="AZ89" t="e">
        <f t="shared" ca="1" si="852"/>
        <v>#N/A</v>
      </c>
      <c r="BA89" t="e">
        <f t="shared" ca="1" si="853"/>
        <v>#N/A</v>
      </c>
      <c r="BB89" t="b">
        <f t="shared" ca="1" si="854"/>
        <v>0</v>
      </c>
      <c r="BC89" t="str">
        <f t="shared" ca="1" si="855"/>
        <v>ÿ</v>
      </c>
      <c r="BD89">
        <f t="shared" ca="1" si="856"/>
        <v>1048576</v>
      </c>
      <c r="BE89" t="e">
        <f t="shared" ca="1" si="857"/>
        <v>#N/A</v>
      </c>
      <c r="BF89" s="4" t="str">
        <f t="shared" ca="1" si="858"/>
        <v/>
      </c>
      <c r="BH89" s="6" t="str">
        <f>IF('Analyse Plan de Gamme'!$BF89=0,N_D,'Analyse Plan de Gamme'!$BF89)</f>
        <v xml:space="preserve"> ... </v>
      </c>
      <c r="BI89" t="b">
        <f>ISNA(MATCH(BH89,BH$1:BH88,0))</f>
        <v>0</v>
      </c>
      <c r="BJ89" t="e">
        <f t="shared" ca="1" si="859"/>
        <v>#N/A</v>
      </c>
      <c r="BK89" t="e">
        <f t="shared" ca="1" si="860"/>
        <v>#N/A</v>
      </c>
      <c r="BL89" t="b">
        <f t="shared" ca="1" si="861"/>
        <v>0</v>
      </c>
      <c r="BM89" t="str">
        <f t="shared" ca="1" si="862"/>
        <v>ÿ</v>
      </c>
      <c r="BN89">
        <f t="shared" ca="1" si="863"/>
        <v>1048576</v>
      </c>
      <c r="BO89" t="e">
        <f t="shared" ca="1" si="864"/>
        <v>#N/A</v>
      </c>
      <c r="BP89" s="4" t="str">
        <f t="shared" ca="1" si="865"/>
        <v/>
      </c>
      <c r="BR89" s="6" t="str">
        <f>IF('Analyse Plan de Gamme'!$BG89=0,N_D,'Analyse Plan de Gamme'!$BG89)</f>
        <v xml:space="preserve"> ... </v>
      </c>
      <c r="BS89" t="b">
        <f>ISNA(MATCH(BR89,BR$1:BR88,0))</f>
        <v>0</v>
      </c>
      <c r="BT89" t="e">
        <f t="shared" ca="1" si="866"/>
        <v>#N/A</v>
      </c>
      <c r="BU89" t="e">
        <f t="shared" ca="1" si="867"/>
        <v>#N/A</v>
      </c>
      <c r="BV89" t="b">
        <f t="shared" ca="1" si="868"/>
        <v>0</v>
      </c>
      <c r="BW89" t="str">
        <f t="shared" ca="1" si="869"/>
        <v>ÿ</v>
      </c>
      <c r="BX89">
        <f t="shared" ca="1" si="870"/>
        <v>1048576</v>
      </c>
      <c r="BY89" t="e">
        <f t="shared" ca="1" si="871"/>
        <v>#N/A</v>
      </c>
      <c r="BZ89" s="4" t="str">
        <f t="shared" ca="1" si="872"/>
        <v/>
      </c>
      <c r="CB89" s="6" t="str">
        <f>IF('Analyse Plan de Gamme'!$BH89=0,N_D,'Analyse Plan de Gamme'!$BH89)</f>
        <v xml:space="preserve"> ... </v>
      </c>
      <c r="CC89" t="b">
        <f>ISNA(MATCH(CB89,CB$1:CB88,0))</f>
        <v>0</v>
      </c>
      <c r="CD89" t="e">
        <f t="shared" ca="1" si="873"/>
        <v>#N/A</v>
      </c>
      <c r="CE89" t="e">
        <f t="shared" ca="1" si="874"/>
        <v>#N/A</v>
      </c>
      <c r="CF89" t="b">
        <f t="shared" ca="1" si="875"/>
        <v>0</v>
      </c>
      <c r="CG89" t="str">
        <f t="shared" ca="1" si="876"/>
        <v>ÿ</v>
      </c>
      <c r="CH89">
        <f t="shared" ca="1" si="877"/>
        <v>1048576</v>
      </c>
      <c r="CI89" t="e">
        <f t="shared" ca="1" si="878"/>
        <v>#N/A</v>
      </c>
      <c r="CJ89" s="4" t="str">
        <f t="shared" ca="1" si="879"/>
        <v/>
      </c>
      <c r="CL89" s="6" t="str">
        <f>IF('Analyse Plan de Gamme'!$BJ89=0,N_D,'Analyse Plan de Gamme'!$BJ89)</f>
        <v xml:space="preserve"> ... </v>
      </c>
      <c r="CM89" t="b">
        <f>ISNA(MATCH(CL89,CL$1:CL88,0))</f>
        <v>0</v>
      </c>
      <c r="CN89" t="e">
        <f t="shared" ca="1" si="880"/>
        <v>#N/A</v>
      </c>
      <c r="CO89" t="e">
        <f t="shared" ca="1" si="881"/>
        <v>#N/A</v>
      </c>
      <c r="CP89" t="b">
        <f t="shared" ca="1" si="882"/>
        <v>0</v>
      </c>
      <c r="CQ89" t="str">
        <f t="shared" ca="1" si="883"/>
        <v>ÿ</v>
      </c>
      <c r="CR89">
        <f t="shared" ca="1" si="884"/>
        <v>1048576</v>
      </c>
      <c r="CS89" t="e">
        <f t="shared" ca="1" si="885"/>
        <v>#N/A</v>
      </c>
      <c r="CT89" s="4" t="str">
        <f t="shared" ca="1" si="886"/>
        <v/>
      </c>
      <c r="CV89" s="6" t="str">
        <f>IF('Analyse Plan de Gamme'!$BK89=0,N_D,'Analyse Plan de Gamme'!$BK89)</f>
        <v xml:space="preserve"> ... </v>
      </c>
      <c r="CW89" t="b">
        <f>ISNA(MATCH(CV89,CV$1:CV88,0))</f>
        <v>0</v>
      </c>
      <c r="CX89" t="e">
        <f t="shared" ca="1" si="887"/>
        <v>#N/A</v>
      </c>
      <c r="CY89" t="e">
        <f t="shared" ca="1" si="888"/>
        <v>#N/A</v>
      </c>
      <c r="CZ89" t="b">
        <f t="shared" ca="1" si="889"/>
        <v>0</v>
      </c>
      <c r="DA89" t="str">
        <f t="shared" ca="1" si="890"/>
        <v>ÿ</v>
      </c>
      <c r="DB89">
        <f t="shared" ca="1" si="891"/>
        <v>1048576</v>
      </c>
      <c r="DC89" t="e">
        <f t="shared" ca="1" si="892"/>
        <v>#N/A</v>
      </c>
      <c r="DD89" s="4" t="str">
        <f t="shared" ca="1" si="893"/>
        <v/>
      </c>
      <c r="DF89" s="6" t="str">
        <f>IF('Analyse Plan de Gamme'!$BL89=0,N_D,'Analyse Plan de Gamme'!$BL89)</f>
        <v xml:space="preserve"> ... </v>
      </c>
      <c r="DG89" t="b">
        <f>ISNA(MATCH(DF89,DF$1:DF88,0))</f>
        <v>0</v>
      </c>
      <c r="DH89" t="e">
        <f t="shared" ca="1" si="894"/>
        <v>#N/A</v>
      </c>
      <c r="DI89" t="e">
        <f t="shared" ca="1" si="895"/>
        <v>#N/A</v>
      </c>
      <c r="DJ89" t="b">
        <f t="shared" ca="1" si="896"/>
        <v>0</v>
      </c>
      <c r="DK89" t="str">
        <f t="shared" ca="1" si="897"/>
        <v>ÿ</v>
      </c>
      <c r="DL89">
        <f t="shared" ca="1" si="898"/>
        <v>1048576</v>
      </c>
      <c r="DM89" t="e">
        <f t="shared" ca="1" si="899"/>
        <v>#N/A</v>
      </c>
      <c r="DN89" s="4" t="str">
        <f t="shared" ca="1" si="900"/>
        <v/>
      </c>
      <c r="DP89" s="43">
        <f>'Analyse Plan de Gamme'!$BM89</f>
        <v>0</v>
      </c>
      <c r="DQ89" t="b">
        <f>ISNA(MATCH(DP89,DP$1:DP88,0))</f>
        <v>0</v>
      </c>
      <c r="DR89" t="e">
        <f t="shared" ca="1" si="901"/>
        <v>#N/A</v>
      </c>
      <c r="DS89" t="e">
        <f t="shared" ca="1" si="902"/>
        <v>#N/A</v>
      </c>
      <c r="DT89" t="b">
        <f t="shared" ca="1" si="903"/>
        <v>0</v>
      </c>
      <c r="DU89" t="str">
        <f t="shared" ca="1" si="904"/>
        <v>ÿ</v>
      </c>
      <c r="DV89">
        <f t="shared" ca="1" si="905"/>
        <v>1048576</v>
      </c>
      <c r="DW89" t="e">
        <f t="shared" ca="1" si="906"/>
        <v>#N/A</v>
      </c>
      <c r="DX89" s="4" t="str">
        <f t="shared" ca="1" si="907"/>
        <v/>
      </c>
      <c r="DZ89" s="6" t="str">
        <f>IF('Analyse Plan de Gamme'!$BO89=0,N_D,'Analyse Plan de Gamme'!$BO89)</f>
        <v xml:space="preserve"> ... </v>
      </c>
      <c r="EA89" t="b">
        <f>ISNA(MATCH(DZ89,DZ$1:DZ88,0))</f>
        <v>0</v>
      </c>
      <c r="EB89" t="e">
        <f t="shared" ca="1" si="908"/>
        <v>#N/A</v>
      </c>
      <c r="EC89" t="e">
        <f t="shared" ca="1" si="909"/>
        <v>#N/A</v>
      </c>
      <c r="ED89" t="b">
        <f t="shared" ca="1" si="910"/>
        <v>0</v>
      </c>
      <c r="EE89" t="str">
        <f t="shared" ca="1" si="911"/>
        <v>ÿ</v>
      </c>
      <c r="EF89">
        <f t="shared" ca="1" si="912"/>
        <v>1048576</v>
      </c>
      <c r="EG89" t="e">
        <f t="shared" ca="1" si="913"/>
        <v>#N/A</v>
      </c>
      <c r="EH89" s="4" t="str">
        <f t="shared" ca="1" si="914"/>
        <v/>
      </c>
      <c r="EJ89" s="6" t="str">
        <f>IF('Analyse Plan de Gamme'!$BP89=0,N_D,'Analyse Plan de Gamme'!$BP89)</f>
        <v xml:space="preserve"> ... </v>
      </c>
      <c r="EK89" t="b">
        <f>ISNA(MATCH(EJ89,EJ$1:EJ88,0))</f>
        <v>0</v>
      </c>
      <c r="EL89" t="e">
        <f t="shared" ca="1" si="915"/>
        <v>#N/A</v>
      </c>
      <c r="EM89" t="e">
        <f t="shared" ca="1" si="916"/>
        <v>#N/A</v>
      </c>
      <c r="EN89" t="b">
        <f t="shared" ca="1" si="917"/>
        <v>0</v>
      </c>
      <c r="EO89" t="str">
        <f t="shared" ca="1" si="918"/>
        <v>ÿ</v>
      </c>
      <c r="EP89">
        <f t="shared" ca="1" si="919"/>
        <v>1048576</v>
      </c>
      <c r="EQ89" t="e">
        <f t="shared" ca="1" si="920"/>
        <v>#N/A</v>
      </c>
      <c r="ER89" s="4" t="str">
        <f t="shared" ca="1" si="921"/>
        <v/>
      </c>
      <c r="ET89" s="6" t="str">
        <f>IF('Analyse Plan de Gamme'!$BQ89=0,N_D,'Analyse Plan de Gamme'!$BQ89)</f>
        <v xml:space="preserve"> ... </v>
      </c>
      <c r="EU89" t="b">
        <f>ISNA(MATCH(ET89,ET$1:ET88,0))</f>
        <v>0</v>
      </c>
      <c r="EV89" t="e">
        <f t="shared" ca="1" si="922"/>
        <v>#N/A</v>
      </c>
      <c r="EW89" t="e">
        <f t="shared" ca="1" si="923"/>
        <v>#N/A</v>
      </c>
      <c r="EX89" t="b">
        <f t="shared" ca="1" si="924"/>
        <v>0</v>
      </c>
      <c r="EY89" t="str">
        <f t="shared" ca="1" si="925"/>
        <v>ÿ</v>
      </c>
      <c r="EZ89">
        <f t="shared" ca="1" si="926"/>
        <v>1048576</v>
      </c>
      <c r="FA89" t="e">
        <f t="shared" ca="1" si="927"/>
        <v>#N/A</v>
      </c>
      <c r="FB89" s="4" t="str">
        <f t="shared" ca="1" si="928"/>
        <v/>
      </c>
      <c r="FD89" s="6" t="str">
        <f>IF('Analyse Plan de Gamme'!$BR89=0,N_D,'Analyse Plan de Gamme'!$BR89)</f>
        <v xml:space="preserve"> ... </v>
      </c>
      <c r="FE89" t="b">
        <f>ISNA(MATCH(FD89,FD$1:FD88,0))</f>
        <v>0</v>
      </c>
      <c r="FF89" t="e">
        <f t="shared" ca="1" si="929"/>
        <v>#N/A</v>
      </c>
      <c r="FG89" t="e">
        <f t="shared" ca="1" si="930"/>
        <v>#N/A</v>
      </c>
      <c r="FH89" t="b">
        <f t="shared" ca="1" si="931"/>
        <v>0</v>
      </c>
      <c r="FI89" t="str">
        <f t="shared" ca="1" si="932"/>
        <v>ÿ</v>
      </c>
      <c r="FJ89">
        <f t="shared" ca="1" si="933"/>
        <v>1048576</v>
      </c>
      <c r="FK89" t="e">
        <f t="shared" ca="1" si="934"/>
        <v>#N/A</v>
      </c>
      <c r="FL89" s="4" t="str">
        <f t="shared" ca="1" si="935"/>
        <v/>
      </c>
      <c r="FN89" s="6" t="str">
        <f>IF('Analyse Plan de Gamme'!$BT89=0,N_D,'Analyse Plan de Gamme'!$BT89)</f>
        <v xml:space="preserve"> ... </v>
      </c>
      <c r="FO89" t="b">
        <f>ISNA(MATCH(FN89,FN$1:FN88,0))</f>
        <v>0</v>
      </c>
      <c r="FP89" t="e">
        <f t="shared" ca="1" si="936"/>
        <v>#N/A</v>
      </c>
      <c r="FQ89" t="e">
        <f t="shared" ca="1" si="937"/>
        <v>#N/A</v>
      </c>
      <c r="FR89" t="b">
        <f t="shared" ca="1" si="938"/>
        <v>0</v>
      </c>
      <c r="FS89" t="str">
        <f t="shared" ca="1" si="939"/>
        <v>ÿ</v>
      </c>
      <c r="FT89">
        <f t="shared" ca="1" si="940"/>
        <v>1048576</v>
      </c>
      <c r="FU89" t="e">
        <f t="shared" ca="1" si="941"/>
        <v>#N/A</v>
      </c>
      <c r="FV89" s="4" t="str">
        <f t="shared" ca="1" si="942"/>
        <v/>
      </c>
      <c r="FX89" s="6" t="str">
        <f>IF('Analyse Plan de Gamme'!$BU89=0,N_D,'Analyse Plan de Gamme'!$BU89)</f>
        <v xml:space="preserve"> ... </v>
      </c>
      <c r="FY89" t="b">
        <f>ISNA(MATCH(FX89,FX$1:FX88,0))</f>
        <v>0</v>
      </c>
      <c r="FZ89" t="e">
        <f t="shared" ca="1" si="943"/>
        <v>#N/A</v>
      </c>
      <c r="GA89" t="e">
        <f t="shared" ca="1" si="944"/>
        <v>#N/A</v>
      </c>
      <c r="GB89" t="b">
        <f t="shared" ca="1" si="945"/>
        <v>0</v>
      </c>
      <c r="GC89" t="str">
        <f t="shared" ca="1" si="946"/>
        <v>ÿ</v>
      </c>
      <c r="GD89">
        <f t="shared" ca="1" si="947"/>
        <v>1048576</v>
      </c>
      <c r="GE89" t="e">
        <f t="shared" ca="1" si="948"/>
        <v>#N/A</v>
      </c>
      <c r="GF89" s="4" t="str">
        <f t="shared" ca="1" si="949"/>
        <v/>
      </c>
      <c r="GH89" s="6" t="str">
        <f>IF('Analyse Plan de Gamme'!$BW89=0,N_D,'Analyse Plan de Gamme'!$BW89)</f>
        <v xml:space="preserve"> ... </v>
      </c>
      <c r="GI89" t="b">
        <f>ISNA(MATCH(GH89,GH$1:GH88,0))</f>
        <v>0</v>
      </c>
      <c r="GJ89" t="e">
        <f t="shared" ca="1" si="950"/>
        <v>#N/A</v>
      </c>
      <c r="GK89" t="e">
        <f t="shared" ca="1" si="951"/>
        <v>#N/A</v>
      </c>
      <c r="GL89" t="b">
        <f t="shared" ca="1" si="952"/>
        <v>0</v>
      </c>
      <c r="GM89" t="str">
        <f t="shared" ca="1" si="953"/>
        <v>ÿ</v>
      </c>
      <c r="GN89">
        <f t="shared" ca="1" si="954"/>
        <v>1048576</v>
      </c>
      <c r="GO89" t="e">
        <f t="shared" ca="1" si="955"/>
        <v>#N/A</v>
      </c>
      <c r="GP89" s="4" t="str">
        <f t="shared" ca="1" si="956"/>
        <v/>
      </c>
      <c r="GR89" s="6" t="str">
        <f>IF('Analyse Plan de Gamme'!$BX89=0,N_D,'Analyse Plan de Gamme'!$BX89)</f>
        <v xml:space="preserve"> ... </v>
      </c>
      <c r="GS89" t="b">
        <f>ISNA(MATCH(GR89,GR$1:GR88,0))</f>
        <v>0</v>
      </c>
      <c r="GT89" t="e">
        <f t="shared" ca="1" si="957"/>
        <v>#N/A</v>
      </c>
      <c r="GU89" t="e">
        <f t="shared" ca="1" si="958"/>
        <v>#N/A</v>
      </c>
      <c r="GV89" t="b">
        <f t="shared" ca="1" si="959"/>
        <v>0</v>
      </c>
      <c r="GW89" t="str">
        <f t="shared" ca="1" si="960"/>
        <v>ÿ</v>
      </c>
      <c r="GX89">
        <f t="shared" ca="1" si="961"/>
        <v>1048576</v>
      </c>
      <c r="GY89" t="e">
        <f t="shared" ca="1" si="962"/>
        <v>#N/A</v>
      </c>
      <c r="GZ89" s="4" t="str">
        <f t="shared" ca="1" si="963"/>
        <v/>
      </c>
      <c r="HG89" s="44">
        <f>'Analyse Plan de Gamme'!$K89</f>
        <v>0</v>
      </c>
      <c r="HH89" s="44">
        <f>'Analyse Plan de Gamme'!$L89</f>
        <v>0</v>
      </c>
      <c r="HI89" s="50">
        <f t="shared" si="822"/>
        <v>3.949999999999994</v>
      </c>
      <c r="HK89" t="b">
        <f>ABS('Analyse Plan de Gamme'!$C89)&gt;1</f>
        <v>0</v>
      </c>
      <c r="HL89" s="43">
        <f t="shared" ca="1" si="665"/>
        <v>8.8999999999999999E-3</v>
      </c>
      <c r="HM89" t="b">
        <f ca="1">AND(ISNA(MATCH(HL89,HL$1:HL88,0)),HL89&gt;1,$HK89)</f>
        <v>0</v>
      </c>
      <c r="HN89" t="e">
        <f t="shared" ca="1" si="964"/>
        <v>#N/A</v>
      </c>
      <c r="HO89" t="e">
        <f t="shared" ca="1" si="965"/>
        <v>#N/A</v>
      </c>
      <c r="HP89" t="b">
        <f t="shared" ca="1" si="966"/>
        <v>0</v>
      </c>
      <c r="HQ89" t="str">
        <f t="shared" ca="1" si="967"/>
        <v>ÿ</v>
      </c>
      <c r="HR89">
        <f t="shared" ca="1" si="968"/>
        <v>1048576</v>
      </c>
      <c r="HS89" t="e">
        <f t="shared" ca="1" si="969"/>
        <v>#N/A</v>
      </c>
      <c r="HT89" s="4" t="str">
        <f t="shared" ca="1" si="970"/>
        <v/>
      </c>
      <c r="HU89">
        <f ca="1">SUM($HT$10:$HT89)</f>
        <v>3926000.0154999997</v>
      </c>
      <c r="HV89" s="45">
        <f t="shared" ca="1" si="666"/>
        <v>1</v>
      </c>
      <c r="HW89" t="b">
        <f t="shared" ca="1" si="823"/>
        <v>0</v>
      </c>
      <c r="HX89" t="b">
        <f t="shared" ca="1" si="667"/>
        <v>0</v>
      </c>
      <c r="ID89" s="60" t="b">
        <f>IF($HK89,'Analyse Plan de Gamme'!$K89)</f>
        <v>0</v>
      </c>
      <c r="IE89" t="b">
        <f>IF($HK89,'Analyse Plan de Gamme'!$L89)</f>
        <v>0</v>
      </c>
      <c r="IF89" s="52" t="b">
        <f t="shared" si="971"/>
        <v>0</v>
      </c>
      <c r="IG89" t="b">
        <f>ISNA(MATCH(IF89,IF$1:IF88,0))</f>
        <v>0</v>
      </c>
      <c r="IH89" t="e">
        <f t="shared" ca="1" si="972"/>
        <v>#N/A</v>
      </c>
      <c r="II89" t="e">
        <f t="shared" ca="1" si="973"/>
        <v>#N/A</v>
      </c>
      <c r="IJ89" t="b">
        <f t="shared" ca="1" si="974"/>
        <v>0</v>
      </c>
      <c r="IK89" t="str">
        <f t="shared" ca="1" si="975"/>
        <v>ÿ</v>
      </c>
      <c r="IL89">
        <f t="shared" ca="1" si="976"/>
        <v>0</v>
      </c>
      <c r="IM89">
        <f t="shared" ca="1" si="977"/>
        <v>0</v>
      </c>
      <c r="IN89" s="54">
        <f t="shared" ca="1" si="978"/>
        <v>8.8999999999999999E-3</v>
      </c>
      <c r="IO89">
        <f t="shared" ca="1" si="979"/>
        <v>1048576</v>
      </c>
      <c r="IP89" t="e">
        <f t="shared" ca="1" si="980"/>
        <v>#N/A</v>
      </c>
      <c r="IQ89" t="str">
        <f t="shared" ca="1" si="981"/>
        <v/>
      </c>
      <c r="IR89" t="str">
        <f t="shared" ca="1" si="982"/>
        <v/>
      </c>
      <c r="IZ89" s="52" t="b">
        <f t="shared" si="983"/>
        <v>0</v>
      </c>
      <c r="JA89" t="b">
        <f>ISNA(MATCH(IZ89,IZ$1:IZ88,0))</f>
        <v>0</v>
      </c>
      <c r="JB89" t="e">
        <f t="shared" ca="1" si="984"/>
        <v>#N/A</v>
      </c>
      <c r="JC89" t="e">
        <f t="shared" ca="1" si="985"/>
        <v>#N/A</v>
      </c>
      <c r="JD89" t="b">
        <f t="shared" ca="1" si="986"/>
        <v>0</v>
      </c>
      <c r="JE89" t="str">
        <f t="shared" ca="1" si="987"/>
        <v>ÿ</v>
      </c>
      <c r="JF89">
        <f t="shared" ca="1" si="988"/>
        <v>0</v>
      </c>
      <c r="JG89">
        <f t="shared" ca="1" si="989"/>
        <v>0</v>
      </c>
      <c r="JH89" s="54">
        <f t="shared" ca="1" si="990"/>
        <v>8.8999999999999999E-3</v>
      </c>
      <c r="JI89">
        <f t="shared" ca="1" si="991"/>
        <v>1048576</v>
      </c>
      <c r="JJ89" t="e">
        <f t="shared" ca="1" si="992"/>
        <v>#N/A</v>
      </c>
      <c r="JK89" t="str">
        <f t="shared" ca="1" si="993"/>
        <v/>
      </c>
      <c r="JL89" t="str">
        <f t="shared" ca="1" si="994"/>
        <v/>
      </c>
      <c r="JT89" s="52" t="b">
        <f t="shared" si="995"/>
        <v>0</v>
      </c>
      <c r="JU89" t="b">
        <f>ISNA(MATCH(JT89,JT$1:JT88,0))</f>
        <v>0</v>
      </c>
      <c r="JV89" t="e">
        <f t="shared" ca="1" si="996"/>
        <v>#N/A</v>
      </c>
      <c r="JW89" t="e">
        <f t="shared" ca="1" si="997"/>
        <v>#N/A</v>
      </c>
      <c r="JX89" t="b">
        <f t="shared" ca="1" si="998"/>
        <v>0</v>
      </c>
      <c r="JY89" t="str">
        <f t="shared" ca="1" si="999"/>
        <v>ÿ</v>
      </c>
      <c r="JZ89">
        <f t="shared" ca="1" si="1000"/>
        <v>0</v>
      </c>
      <c r="KA89">
        <f t="shared" ca="1" si="1001"/>
        <v>0</v>
      </c>
      <c r="KB89" s="54">
        <f t="shared" ca="1" si="1002"/>
        <v>8.8999999999999999E-3</v>
      </c>
      <c r="KC89">
        <f t="shared" ca="1" si="1003"/>
        <v>1048576</v>
      </c>
      <c r="KD89" t="e">
        <f t="shared" ca="1" si="1004"/>
        <v>#N/A</v>
      </c>
      <c r="KE89" t="str">
        <f t="shared" ca="1" si="1005"/>
        <v/>
      </c>
      <c r="KF89" t="str">
        <f t="shared" ca="1" si="1006"/>
        <v/>
      </c>
      <c r="KN89" s="52" t="b">
        <f t="shared" si="1007"/>
        <v>0</v>
      </c>
      <c r="KO89" t="b">
        <f>ISNA(MATCH(KN89,KN$1:KN88,0))</f>
        <v>0</v>
      </c>
      <c r="KP89" t="e">
        <f t="shared" ca="1" si="1008"/>
        <v>#N/A</v>
      </c>
      <c r="KQ89" t="e">
        <f t="shared" ca="1" si="1009"/>
        <v>#N/A</v>
      </c>
      <c r="KR89" t="b">
        <f t="shared" ca="1" si="1010"/>
        <v>0</v>
      </c>
      <c r="KS89" t="str">
        <f t="shared" ca="1" si="1011"/>
        <v>ÿ</v>
      </c>
      <c r="KT89">
        <f t="shared" ca="1" si="1012"/>
        <v>0</v>
      </c>
      <c r="KU89">
        <f t="shared" ca="1" si="1013"/>
        <v>0</v>
      </c>
      <c r="KV89" s="54">
        <f t="shared" ca="1" si="1014"/>
        <v>8.8999999999999999E-3</v>
      </c>
      <c r="KW89">
        <f t="shared" ca="1" si="1015"/>
        <v>1048576</v>
      </c>
      <c r="KX89" t="e">
        <f t="shared" ca="1" si="1016"/>
        <v>#N/A</v>
      </c>
      <c r="KY89" t="str">
        <f t="shared" ca="1" si="1017"/>
        <v/>
      </c>
      <c r="KZ89" t="str">
        <f t="shared" ca="1" si="1018"/>
        <v/>
      </c>
      <c r="LH89" s="52" t="b">
        <f t="shared" si="668"/>
        <v>0</v>
      </c>
      <c r="LI89" t="b">
        <f>ISNA(MATCH(LH89,LH$1:LH88,0))</f>
        <v>0</v>
      </c>
      <c r="LJ89" t="e">
        <f t="shared" ca="1" si="643"/>
        <v>#N/A</v>
      </c>
      <c r="LK89" t="e">
        <f t="shared" ca="1" si="644"/>
        <v>#N/A</v>
      </c>
      <c r="LL89" t="b">
        <f t="shared" ca="1" si="669"/>
        <v>0</v>
      </c>
      <c r="LM89" t="str">
        <f t="shared" ca="1" si="645"/>
        <v>ÿ</v>
      </c>
      <c r="LN89">
        <f t="shared" ca="1" si="670"/>
        <v>0</v>
      </c>
      <c r="LO89">
        <f t="shared" ca="1" si="671"/>
        <v>0</v>
      </c>
      <c r="LP89" s="54">
        <f t="shared" ca="1" si="646"/>
        <v>8.8999999999999999E-3</v>
      </c>
      <c r="LQ89">
        <f t="shared" ca="1" si="647"/>
        <v>1048576</v>
      </c>
      <c r="LR89" t="e">
        <f t="shared" ca="1" si="648"/>
        <v>#N/A</v>
      </c>
      <c r="LS89" t="str">
        <f t="shared" ca="1" si="1019"/>
        <v/>
      </c>
      <c r="LT89" t="str">
        <f t="shared" ca="1" si="649"/>
        <v/>
      </c>
      <c r="MB89" s="52" t="b">
        <f t="shared" si="650"/>
        <v>0</v>
      </c>
      <c r="MC89" t="b">
        <f>ISNA(MATCH(MB89,MB$1:MB88,0))</f>
        <v>0</v>
      </c>
      <c r="MD89" t="e">
        <f t="shared" ca="1" si="672"/>
        <v>#N/A</v>
      </c>
      <c r="ME89" t="e">
        <f t="shared" ca="1" si="673"/>
        <v>#N/A</v>
      </c>
      <c r="MF89" t="b">
        <f t="shared" ca="1" si="674"/>
        <v>0</v>
      </c>
      <c r="MG89" t="str">
        <f t="shared" ca="1" si="675"/>
        <v>ÿ</v>
      </c>
      <c r="MH89">
        <f t="shared" ca="1" si="676"/>
        <v>0</v>
      </c>
      <c r="MI89">
        <f t="shared" ca="1" si="677"/>
        <v>0</v>
      </c>
      <c r="MJ89" s="54">
        <f t="shared" ca="1" si="678"/>
        <v>8.8999999999999999E-3</v>
      </c>
      <c r="MK89">
        <f t="shared" ca="1" si="679"/>
        <v>1048576</v>
      </c>
      <c r="ML89" t="e">
        <f t="shared" ca="1" si="680"/>
        <v>#N/A</v>
      </c>
      <c r="MM89" t="str">
        <f t="shared" ca="1" si="1020"/>
        <v/>
      </c>
      <c r="MN89" t="str">
        <f t="shared" ca="1" si="681"/>
        <v/>
      </c>
      <c r="MV89" s="52" t="b">
        <f t="shared" si="651"/>
        <v>0</v>
      </c>
      <c r="MW89" t="b">
        <f>ISNA(MATCH(MV89,MV$1:MV88,0))</f>
        <v>0</v>
      </c>
      <c r="MX89" t="e">
        <f t="shared" ca="1" si="682"/>
        <v>#N/A</v>
      </c>
      <c r="MY89" t="e">
        <f t="shared" ca="1" si="683"/>
        <v>#N/A</v>
      </c>
      <c r="MZ89" t="b">
        <f t="shared" ca="1" si="684"/>
        <v>0</v>
      </c>
      <c r="NA89" t="str">
        <f t="shared" ca="1" si="685"/>
        <v>ÿ</v>
      </c>
      <c r="NB89">
        <f t="shared" ca="1" si="686"/>
        <v>0</v>
      </c>
      <c r="NC89">
        <f t="shared" ca="1" si="687"/>
        <v>0</v>
      </c>
      <c r="ND89" s="54">
        <f t="shared" ca="1" si="688"/>
        <v>8.8999999999999999E-3</v>
      </c>
      <c r="NE89">
        <f t="shared" ca="1" si="689"/>
        <v>1048576</v>
      </c>
      <c r="NF89" t="e">
        <f t="shared" ca="1" si="690"/>
        <v>#N/A</v>
      </c>
      <c r="NG89" t="str">
        <f t="shared" ca="1" si="1021"/>
        <v/>
      </c>
      <c r="NH89" t="str">
        <f t="shared" ca="1" si="691"/>
        <v/>
      </c>
      <c r="NP89" s="52" t="b">
        <f t="shared" si="652"/>
        <v>0</v>
      </c>
      <c r="NQ89" t="b">
        <f>ISNA(MATCH(NP89,NP$1:NP88,0))</f>
        <v>0</v>
      </c>
      <c r="NR89" t="e">
        <f t="shared" ca="1" si="692"/>
        <v>#N/A</v>
      </c>
      <c r="NS89" t="e">
        <f t="shared" ca="1" si="693"/>
        <v>#N/A</v>
      </c>
      <c r="NT89" t="b">
        <f t="shared" ca="1" si="694"/>
        <v>0</v>
      </c>
      <c r="NU89" t="str">
        <f t="shared" ca="1" si="695"/>
        <v>ÿ</v>
      </c>
      <c r="NV89">
        <f t="shared" ca="1" si="696"/>
        <v>0</v>
      </c>
      <c r="NW89">
        <f t="shared" ca="1" si="697"/>
        <v>0</v>
      </c>
      <c r="NX89" s="54">
        <f t="shared" ca="1" si="698"/>
        <v>8.8999999999999999E-3</v>
      </c>
      <c r="NY89">
        <f t="shared" ca="1" si="699"/>
        <v>1048576</v>
      </c>
      <c r="NZ89" t="e">
        <f t="shared" ca="1" si="700"/>
        <v>#N/A</v>
      </c>
      <c r="OA89" t="str">
        <f t="shared" ca="1" si="1022"/>
        <v/>
      </c>
      <c r="OB89" t="str">
        <f t="shared" ca="1" si="701"/>
        <v/>
      </c>
      <c r="OJ89" s="52" t="b">
        <f t="shared" si="653"/>
        <v>0</v>
      </c>
      <c r="OK89" t="b">
        <f>ISNA(MATCH(OJ89,OJ$1:OJ88,0))</f>
        <v>0</v>
      </c>
      <c r="OL89" t="e">
        <f t="shared" ca="1" si="702"/>
        <v>#N/A</v>
      </c>
      <c r="OM89" t="e">
        <f t="shared" ca="1" si="703"/>
        <v>#N/A</v>
      </c>
      <c r="ON89" t="b">
        <f t="shared" ca="1" si="704"/>
        <v>0</v>
      </c>
      <c r="OO89" t="str">
        <f t="shared" ca="1" si="705"/>
        <v>ÿ</v>
      </c>
      <c r="OP89">
        <f t="shared" ca="1" si="706"/>
        <v>0</v>
      </c>
      <c r="OQ89">
        <f t="shared" ca="1" si="707"/>
        <v>0</v>
      </c>
      <c r="OR89" s="54">
        <f t="shared" ca="1" si="708"/>
        <v>8.8999999999999999E-3</v>
      </c>
      <c r="OS89">
        <f t="shared" ca="1" si="709"/>
        <v>1048576</v>
      </c>
      <c r="OT89" t="e">
        <f t="shared" ca="1" si="710"/>
        <v>#N/A</v>
      </c>
      <c r="OU89" t="str">
        <f t="shared" ca="1" si="1023"/>
        <v/>
      </c>
      <c r="OV89" t="str">
        <f t="shared" ca="1" si="711"/>
        <v/>
      </c>
      <c r="PD89" s="52" t="b">
        <f t="shared" si="654"/>
        <v>0</v>
      </c>
      <c r="PE89" t="b">
        <f>ISNA(MATCH(PD89,PD$1:PD88,0))</f>
        <v>0</v>
      </c>
      <c r="PF89" t="e">
        <f t="shared" ca="1" si="712"/>
        <v>#N/A</v>
      </c>
      <c r="PG89" t="e">
        <f t="shared" ca="1" si="713"/>
        <v>#N/A</v>
      </c>
      <c r="PH89" t="b">
        <f t="shared" ca="1" si="714"/>
        <v>0</v>
      </c>
      <c r="PI89" t="str">
        <f t="shared" ca="1" si="715"/>
        <v>ÿ</v>
      </c>
      <c r="PJ89">
        <f t="shared" ca="1" si="716"/>
        <v>0</v>
      </c>
      <c r="PK89">
        <f t="shared" ca="1" si="717"/>
        <v>0</v>
      </c>
      <c r="PL89" s="54">
        <f t="shared" ca="1" si="718"/>
        <v>8.8999999999999999E-3</v>
      </c>
      <c r="PM89">
        <f t="shared" ca="1" si="719"/>
        <v>1048576</v>
      </c>
      <c r="PN89" t="e">
        <f t="shared" ca="1" si="720"/>
        <v>#N/A</v>
      </c>
      <c r="PO89" t="str">
        <f t="shared" ca="1" si="1024"/>
        <v/>
      </c>
      <c r="PP89" t="str">
        <f t="shared" ca="1" si="721"/>
        <v/>
      </c>
      <c r="PX89" s="52" t="b">
        <f t="shared" si="655"/>
        <v>0</v>
      </c>
      <c r="PY89" t="b">
        <f>ISNA(MATCH(PX89,PX$1:PX88,0))</f>
        <v>0</v>
      </c>
      <c r="PZ89" t="e">
        <f t="shared" ca="1" si="722"/>
        <v>#N/A</v>
      </c>
      <c r="QA89" t="e">
        <f t="shared" ca="1" si="723"/>
        <v>#N/A</v>
      </c>
      <c r="QB89" t="b">
        <f t="shared" ca="1" si="724"/>
        <v>0</v>
      </c>
      <c r="QC89" t="str">
        <f t="shared" ca="1" si="725"/>
        <v>ÿ</v>
      </c>
      <c r="QD89">
        <f t="shared" ca="1" si="726"/>
        <v>0</v>
      </c>
      <c r="QE89">
        <f t="shared" ca="1" si="727"/>
        <v>0</v>
      </c>
      <c r="QF89" s="54">
        <f t="shared" ca="1" si="728"/>
        <v>8.8999999999999999E-3</v>
      </c>
      <c r="QG89">
        <f t="shared" ca="1" si="729"/>
        <v>1048576</v>
      </c>
      <c r="QH89" t="e">
        <f t="shared" ca="1" si="730"/>
        <v>#N/A</v>
      </c>
      <c r="QI89" t="str">
        <f t="shared" ca="1" si="1025"/>
        <v/>
      </c>
      <c r="QJ89" t="str">
        <f t="shared" ca="1" si="731"/>
        <v/>
      </c>
      <c r="QR89" s="52" t="b">
        <f t="shared" si="656"/>
        <v>0</v>
      </c>
      <c r="QS89" t="b">
        <f>ISNA(MATCH(QR89,QR$1:QR88,0))</f>
        <v>0</v>
      </c>
      <c r="QT89" t="e">
        <f t="shared" ca="1" si="732"/>
        <v>#N/A</v>
      </c>
      <c r="QU89" t="e">
        <f t="shared" ca="1" si="733"/>
        <v>#N/A</v>
      </c>
      <c r="QV89" t="b">
        <f t="shared" ca="1" si="734"/>
        <v>0</v>
      </c>
      <c r="QW89" t="str">
        <f t="shared" ca="1" si="735"/>
        <v>ÿ</v>
      </c>
      <c r="QX89">
        <f t="shared" ca="1" si="736"/>
        <v>0</v>
      </c>
      <c r="QY89">
        <f t="shared" ca="1" si="737"/>
        <v>0</v>
      </c>
      <c r="QZ89" s="54">
        <f t="shared" ca="1" si="738"/>
        <v>8.8999999999999999E-3</v>
      </c>
      <c r="RA89">
        <f t="shared" ca="1" si="739"/>
        <v>1048576</v>
      </c>
      <c r="RB89" t="e">
        <f t="shared" ca="1" si="740"/>
        <v>#N/A</v>
      </c>
      <c r="RC89" t="str">
        <f t="shared" ca="1" si="1026"/>
        <v/>
      </c>
      <c r="RD89" t="str">
        <f t="shared" ca="1" si="741"/>
        <v/>
      </c>
      <c r="RL89" s="52" t="b">
        <f t="shared" si="657"/>
        <v>0</v>
      </c>
      <c r="RM89" t="b">
        <f>ISNA(MATCH(RL89,RL$1:RL88,0))</f>
        <v>0</v>
      </c>
      <c r="RN89" t="e">
        <f t="shared" ca="1" si="742"/>
        <v>#N/A</v>
      </c>
      <c r="RO89" t="e">
        <f t="shared" ca="1" si="743"/>
        <v>#N/A</v>
      </c>
      <c r="RP89" t="b">
        <f t="shared" ca="1" si="744"/>
        <v>0</v>
      </c>
      <c r="RQ89" t="str">
        <f t="shared" ca="1" si="745"/>
        <v>ÿ</v>
      </c>
      <c r="RR89">
        <f t="shared" ca="1" si="746"/>
        <v>0</v>
      </c>
      <c r="RS89">
        <f t="shared" ca="1" si="747"/>
        <v>0</v>
      </c>
      <c r="RT89" s="54">
        <f t="shared" ca="1" si="748"/>
        <v>8.8999999999999999E-3</v>
      </c>
      <c r="RU89">
        <f t="shared" ca="1" si="749"/>
        <v>1048576</v>
      </c>
      <c r="RV89" t="e">
        <f t="shared" ca="1" si="750"/>
        <v>#N/A</v>
      </c>
      <c r="RW89" t="str">
        <f t="shared" ca="1" si="1027"/>
        <v/>
      </c>
      <c r="RX89" t="str">
        <f t="shared" ca="1" si="751"/>
        <v/>
      </c>
      <c r="SF89" s="52" t="b">
        <f t="shared" si="658"/>
        <v>0</v>
      </c>
      <c r="SG89" t="b">
        <f>ISNA(MATCH(SF89,SF$1:SF88,0))</f>
        <v>0</v>
      </c>
      <c r="SH89" t="e">
        <f t="shared" ca="1" si="752"/>
        <v>#N/A</v>
      </c>
      <c r="SI89" t="e">
        <f t="shared" ca="1" si="753"/>
        <v>#N/A</v>
      </c>
      <c r="SJ89" t="b">
        <f t="shared" ca="1" si="754"/>
        <v>0</v>
      </c>
      <c r="SK89" t="str">
        <f t="shared" ca="1" si="755"/>
        <v>ÿ</v>
      </c>
      <c r="SL89">
        <f t="shared" ca="1" si="756"/>
        <v>0</v>
      </c>
      <c r="SM89">
        <f t="shared" ca="1" si="757"/>
        <v>0</v>
      </c>
      <c r="SN89" s="54">
        <f t="shared" ca="1" si="758"/>
        <v>8.8999999999999999E-3</v>
      </c>
      <c r="SO89">
        <f t="shared" ca="1" si="759"/>
        <v>1048576</v>
      </c>
      <c r="SP89" t="e">
        <f t="shared" ca="1" si="760"/>
        <v>#N/A</v>
      </c>
      <c r="SQ89" t="str">
        <f t="shared" ca="1" si="1028"/>
        <v/>
      </c>
      <c r="SR89" t="str">
        <f t="shared" ca="1" si="761"/>
        <v/>
      </c>
      <c r="SZ89" s="52" t="b">
        <f t="shared" si="659"/>
        <v>0</v>
      </c>
      <c r="TA89" t="b">
        <f>ISNA(MATCH(SZ89,SZ$1:SZ88,0))</f>
        <v>0</v>
      </c>
      <c r="TB89" t="e">
        <f t="shared" ca="1" si="762"/>
        <v>#N/A</v>
      </c>
      <c r="TC89" t="e">
        <f t="shared" ca="1" si="763"/>
        <v>#N/A</v>
      </c>
      <c r="TD89" t="b">
        <f t="shared" ca="1" si="764"/>
        <v>0</v>
      </c>
      <c r="TE89" t="str">
        <f t="shared" ca="1" si="765"/>
        <v>ÿ</v>
      </c>
      <c r="TF89">
        <f t="shared" ca="1" si="766"/>
        <v>0</v>
      </c>
      <c r="TG89">
        <f t="shared" ca="1" si="767"/>
        <v>0</v>
      </c>
      <c r="TH89" s="54">
        <f t="shared" ca="1" si="768"/>
        <v>8.8999999999999999E-3</v>
      </c>
      <c r="TI89">
        <f t="shared" ca="1" si="769"/>
        <v>1048576</v>
      </c>
      <c r="TJ89" t="e">
        <f t="shared" ca="1" si="770"/>
        <v>#N/A</v>
      </c>
      <c r="TK89" t="str">
        <f t="shared" ca="1" si="1029"/>
        <v/>
      </c>
      <c r="TL89" t="str">
        <f t="shared" ca="1" si="771"/>
        <v/>
      </c>
      <c r="TT89" s="52" t="b">
        <f t="shared" si="660"/>
        <v>0</v>
      </c>
      <c r="TU89" t="b">
        <f>ISNA(MATCH(TT89,TT$1:TT88,0))</f>
        <v>0</v>
      </c>
      <c r="TV89" t="e">
        <f t="shared" ca="1" si="772"/>
        <v>#N/A</v>
      </c>
      <c r="TW89" t="e">
        <f t="shared" ca="1" si="773"/>
        <v>#N/A</v>
      </c>
      <c r="TX89" t="b">
        <f t="shared" ca="1" si="774"/>
        <v>0</v>
      </c>
      <c r="TY89" t="str">
        <f t="shared" ca="1" si="775"/>
        <v>ÿ</v>
      </c>
      <c r="TZ89">
        <f t="shared" ca="1" si="776"/>
        <v>0</v>
      </c>
      <c r="UA89">
        <f t="shared" ca="1" si="777"/>
        <v>0</v>
      </c>
      <c r="UB89" s="54">
        <f t="shared" ca="1" si="778"/>
        <v>8.8999999999999999E-3</v>
      </c>
      <c r="UC89">
        <f t="shared" ca="1" si="779"/>
        <v>1048576</v>
      </c>
      <c r="UD89" t="e">
        <f t="shared" ca="1" si="780"/>
        <v>#N/A</v>
      </c>
      <c r="UE89" t="str">
        <f t="shared" ca="1" si="1030"/>
        <v/>
      </c>
      <c r="UF89" t="str">
        <f t="shared" ca="1" si="781"/>
        <v/>
      </c>
      <c r="UN89" s="52" t="b">
        <f t="shared" si="661"/>
        <v>0</v>
      </c>
      <c r="UO89" t="b">
        <f>ISNA(MATCH(UN89,UN$1:UN88,0))</f>
        <v>0</v>
      </c>
      <c r="UP89" t="e">
        <f t="shared" ca="1" si="782"/>
        <v>#N/A</v>
      </c>
      <c r="UQ89" t="e">
        <f t="shared" ca="1" si="783"/>
        <v>#N/A</v>
      </c>
      <c r="UR89" t="b">
        <f t="shared" ca="1" si="784"/>
        <v>0</v>
      </c>
      <c r="US89" t="str">
        <f t="shared" ca="1" si="785"/>
        <v>ÿ</v>
      </c>
      <c r="UT89">
        <f t="shared" ca="1" si="786"/>
        <v>0</v>
      </c>
      <c r="UU89">
        <f t="shared" ca="1" si="787"/>
        <v>0</v>
      </c>
      <c r="UV89" s="54">
        <f t="shared" ca="1" si="788"/>
        <v>8.8999999999999999E-3</v>
      </c>
      <c r="UW89">
        <f t="shared" ca="1" si="789"/>
        <v>1048576</v>
      </c>
      <c r="UX89" t="e">
        <f t="shared" ca="1" si="790"/>
        <v>#N/A</v>
      </c>
      <c r="UY89" t="str">
        <f t="shared" ca="1" si="1031"/>
        <v/>
      </c>
      <c r="UZ89" t="str">
        <f t="shared" ca="1" si="791"/>
        <v/>
      </c>
      <c r="VH89" s="52" t="b">
        <f t="shared" si="662"/>
        <v>0</v>
      </c>
      <c r="VI89" t="b">
        <f>ISNA(MATCH(VH89,VH$1:VH88,0))</f>
        <v>0</v>
      </c>
      <c r="VJ89" t="e">
        <f t="shared" ca="1" si="792"/>
        <v>#N/A</v>
      </c>
      <c r="VK89" t="e">
        <f t="shared" ca="1" si="793"/>
        <v>#N/A</v>
      </c>
      <c r="VL89" t="b">
        <f t="shared" ca="1" si="794"/>
        <v>0</v>
      </c>
      <c r="VM89" t="str">
        <f t="shared" ca="1" si="795"/>
        <v>ÿ</v>
      </c>
      <c r="VN89">
        <f t="shared" ca="1" si="796"/>
        <v>0</v>
      </c>
      <c r="VO89">
        <f t="shared" ca="1" si="797"/>
        <v>0</v>
      </c>
      <c r="VP89" s="54">
        <f t="shared" ca="1" si="798"/>
        <v>8.8999999999999999E-3</v>
      </c>
      <c r="VQ89">
        <f t="shared" ca="1" si="799"/>
        <v>1048576</v>
      </c>
      <c r="VR89" t="e">
        <f t="shared" ca="1" si="800"/>
        <v>#N/A</v>
      </c>
      <c r="VS89" t="str">
        <f t="shared" ca="1" si="1032"/>
        <v/>
      </c>
      <c r="VT89" t="str">
        <f t="shared" ca="1" si="801"/>
        <v/>
      </c>
      <c r="WB89" s="52" t="b">
        <f t="shared" si="663"/>
        <v>0</v>
      </c>
      <c r="WC89" t="b">
        <f>ISNA(MATCH(WB89,WB$1:WB88,0))</f>
        <v>0</v>
      </c>
      <c r="WD89" t="e">
        <f t="shared" ca="1" si="802"/>
        <v>#N/A</v>
      </c>
      <c r="WE89" t="e">
        <f t="shared" ca="1" si="803"/>
        <v>#N/A</v>
      </c>
      <c r="WF89" t="b">
        <f t="shared" ca="1" si="804"/>
        <v>0</v>
      </c>
      <c r="WG89" t="str">
        <f t="shared" ca="1" si="805"/>
        <v>ÿ</v>
      </c>
      <c r="WH89">
        <f t="shared" ca="1" si="806"/>
        <v>0</v>
      </c>
      <c r="WI89">
        <f t="shared" ca="1" si="807"/>
        <v>0</v>
      </c>
      <c r="WJ89" s="54">
        <f t="shared" ca="1" si="808"/>
        <v>8.8999999999999999E-3</v>
      </c>
      <c r="WK89">
        <f t="shared" ca="1" si="809"/>
        <v>1048576</v>
      </c>
      <c r="WL89" t="e">
        <f t="shared" ca="1" si="810"/>
        <v>#N/A</v>
      </c>
      <c r="WM89" t="str">
        <f t="shared" ca="1" si="1033"/>
        <v/>
      </c>
      <c r="WN89" t="str">
        <f t="shared" ca="1" si="811"/>
        <v/>
      </c>
      <c r="WV89" s="52" t="b">
        <f t="shared" si="664"/>
        <v>0</v>
      </c>
      <c r="WW89" t="b">
        <f>ISNA(MATCH(WV89,WV$1:WV88,0))</f>
        <v>0</v>
      </c>
      <c r="WX89" t="e">
        <f t="shared" ca="1" si="812"/>
        <v>#N/A</v>
      </c>
      <c r="WY89" t="e">
        <f t="shared" ca="1" si="813"/>
        <v>#N/A</v>
      </c>
      <c r="WZ89" t="b">
        <f t="shared" ca="1" si="814"/>
        <v>0</v>
      </c>
      <c r="XA89" t="str">
        <f t="shared" ca="1" si="815"/>
        <v>ÿ</v>
      </c>
      <c r="XB89">
        <f t="shared" ca="1" si="816"/>
        <v>0</v>
      </c>
      <c r="XC89">
        <f t="shared" ca="1" si="817"/>
        <v>0</v>
      </c>
      <c r="XD89" s="54">
        <f t="shared" ca="1" si="818"/>
        <v>8.8999999999999999E-3</v>
      </c>
      <c r="XE89">
        <f t="shared" ca="1" si="819"/>
        <v>1048576</v>
      </c>
      <c r="XF89" t="e">
        <f t="shared" ca="1" si="820"/>
        <v>#N/A</v>
      </c>
      <c r="XG89" t="str">
        <f t="shared" ca="1" si="1034"/>
        <v/>
      </c>
      <c r="XH89" t="str">
        <f t="shared" ca="1" si="821"/>
        <v/>
      </c>
    </row>
    <row r="90" spans="1:632" x14ac:dyDescent="0.3">
      <c r="A90">
        <f t="shared" ca="1" si="642"/>
        <v>80</v>
      </c>
      <c r="J90" s="6" t="str">
        <f>IF('Analyse Plan de Gamme'!$N90=0,N_D,'Analyse Plan de Gamme'!$N90)</f>
        <v xml:space="preserve"> ... </v>
      </c>
      <c r="K90" t="b">
        <f>ISNA(MATCH(J90,J$1:J89,0))</f>
        <v>0</v>
      </c>
      <c r="L90" t="e">
        <f t="shared" ca="1" si="824"/>
        <v>#N/A</v>
      </c>
      <c r="M90" t="e">
        <f t="shared" ca="1" si="825"/>
        <v>#N/A</v>
      </c>
      <c r="N90" t="b">
        <f t="shared" ca="1" si="826"/>
        <v>0</v>
      </c>
      <c r="O90" t="str">
        <f t="shared" ca="1" si="827"/>
        <v>ÿ</v>
      </c>
      <c r="P90">
        <f t="shared" ca="1" si="828"/>
        <v>1048576</v>
      </c>
      <c r="Q90" t="e">
        <f t="shared" ca="1" si="829"/>
        <v>#N/A</v>
      </c>
      <c r="R90" s="4" t="str">
        <f t="shared" ca="1" si="830"/>
        <v/>
      </c>
      <c r="T90" s="6" t="str">
        <f>IF('Analyse Plan de Gamme'!$P90=0,N_D,'Analyse Plan de Gamme'!$P90)</f>
        <v xml:space="preserve"> ... </v>
      </c>
      <c r="U90" t="b">
        <f>ISNA(MATCH(T90,T$1:T89,0))</f>
        <v>0</v>
      </c>
      <c r="V90" t="e">
        <f t="shared" ca="1" si="831"/>
        <v>#N/A</v>
      </c>
      <c r="W90" t="e">
        <f t="shared" ca="1" si="832"/>
        <v>#N/A</v>
      </c>
      <c r="X90" t="b">
        <f t="shared" ca="1" si="833"/>
        <v>0</v>
      </c>
      <c r="Y90" t="str">
        <f t="shared" ca="1" si="834"/>
        <v>ÿ</v>
      </c>
      <c r="Z90">
        <f t="shared" ca="1" si="835"/>
        <v>1048576</v>
      </c>
      <c r="AA90" t="e">
        <f t="shared" ca="1" si="836"/>
        <v>#N/A</v>
      </c>
      <c r="AB90" s="4" t="str">
        <f t="shared" ca="1" si="837"/>
        <v/>
      </c>
      <c r="AD90" s="6" t="str">
        <f>IF('Analyse Plan de Gamme'!$W90=0,N_D,'Analyse Plan de Gamme'!$W90)</f>
        <v xml:space="preserve"> ... </v>
      </c>
      <c r="AE90" t="b">
        <f>ISNA(MATCH(AD90,AD$1:AD89,0))</f>
        <v>0</v>
      </c>
      <c r="AF90" t="e">
        <f t="shared" ca="1" si="838"/>
        <v>#N/A</v>
      </c>
      <c r="AG90" t="e">
        <f t="shared" ca="1" si="839"/>
        <v>#N/A</v>
      </c>
      <c r="AH90" t="b">
        <f t="shared" ca="1" si="840"/>
        <v>0</v>
      </c>
      <c r="AI90" t="str">
        <f t="shared" ca="1" si="841"/>
        <v>ÿ</v>
      </c>
      <c r="AJ90">
        <f t="shared" ca="1" si="842"/>
        <v>1048576</v>
      </c>
      <c r="AK90" t="e">
        <f t="shared" ca="1" si="843"/>
        <v>#N/A</v>
      </c>
      <c r="AL90" s="4" t="str">
        <f t="shared" ca="1" si="844"/>
        <v/>
      </c>
      <c r="AN90" s="6" t="str">
        <f>IF('Analyse Plan de Gamme'!$AH90=0,N_D,'Analyse Plan de Gamme'!$AH90)</f>
        <v xml:space="preserve"> ... </v>
      </c>
      <c r="AO90" t="b">
        <f>ISNA(MATCH(AN90,AN$1:AN89,0))</f>
        <v>0</v>
      </c>
      <c r="AP90" t="e">
        <f t="shared" ca="1" si="845"/>
        <v>#N/A</v>
      </c>
      <c r="AQ90" t="e">
        <f t="shared" ca="1" si="846"/>
        <v>#N/A</v>
      </c>
      <c r="AR90" t="b">
        <f t="shared" ca="1" si="847"/>
        <v>0</v>
      </c>
      <c r="AS90" t="str">
        <f t="shared" ca="1" si="848"/>
        <v>ÿ</v>
      </c>
      <c r="AT90">
        <f t="shared" ca="1" si="849"/>
        <v>1048576</v>
      </c>
      <c r="AU90" t="e">
        <f t="shared" ca="1" si="850"/>
        <v>#N/A</v>
      </c>
      <c r="AV90" s="4" t="str">
        <f t="shared" ca="1" si="851"/>
        <v/>
      </c>
      <c r="AX90" s="6" t="str">
        <f>IF('Analyse Plan de Gamme'!$AT90=0,N_D,'Analyse Plan de Gamme'!$AT90)</f>
        <v xml:space="preserve"> ... </v>
      </c>
      <c r="AY90" t="b">
        <f>ISNA(MATCH(AX90,AX$1:AX89,0))</f>
        <v>0</v>
      </c>
      <c r="AZ90" t="e">
        <f t="shared" ca="1" si="852"/>
        <v>#N/A</v>
      </c>
      <c r="BA90" t="e">
        <f t="shared" ca="1" si="853"/>
        <v>#N/A</v>
      </c>
      <c r="BB90" t="b">
        <f t="shared" ca="1" si="854"/>
        <v>0</v>
      </c>
      <c r="BC90" t="str">
        <f t="shared" ca="1" si="855"/>
        <v>ÿ</v>
      </c>
      <c r="BD90">
        <f t="shared" ca="1" si="856"/>
        <v>1048576</v>
      </c>
      <c r="BE90" t="e">
        <f t="shared" ca="1" si="857"/>
        <v>#N/A</v>
      </c>
      <c r="BF90" s="4" t="str">
        <f t="shared" ca="1" si="858"/>
        <v/>
      </c>
      <c r="BH90" s="6" t="str">
        <f>IF('Analyse Plan de Gamme'!$BF90=0,N_D,'Analyse Plan de Gamme'!$BF90)</f>
        <v xml:space="preserve"> ... </v>
      </c>
      <c r="BI90" t="b">
        <f>ISNA(MATCH(BH90,BH$1:BH89,0))</f>
        <v>0</v>
      </c>
      <c r="BJ90" t="e">
        <f t="shared" ca="1" si="859"/>
        <v>#N/A</v>
      </c>
      <c r="BK90" t="e">
        <f t="shared" ca="1" si="860"/>
        <v>#N/A</v>
      </c>
      <c r="BL90" t="b">
        <f t="shared" ca="1" si="861"/>
        <v>0</v>
      </c>
      <c r="BM90" t="str">
        <f t="shared" ca="1" si="862"/>
        <v>ÿ</v>
      </c>
      <c r="BN90">
        <f t="shared" ca="1" si="863"/>
        <v>1048576</v>
      </c>
      <c r="BO90" t="e">
        <f t="shared" ca="1" si="864"/>
        <v>#N/A</v>
      </c>
      <c r="BP90" s="4" t="str">
        <f t="shared" ca="1" si="865"/>
        <v/>
      </c>
      <c r="BR90" s="6" t="str">
        <f>IF('Analyse Plan de Gamme'!$BG90=0,N_D,'Analyse Plan de Gamme'!$BG90)</f>
        <v xml:space="preserve"> ... </v>
      </c>
      <c r="BS90" t="b">
        <f>ISNA(MATCH(BR90,BR$1:BR89,0))</f>
        <v>0</v>
      </c>
      <c r="BT90" t="e">
        <f t="shared" ca="1" si="866"/>
        <v>#N/A</v>
      </c>
      <c r="BU90" t="e">
        <f t="shared" ca="1" si="867"/>
        <v>#N/A</v>
      </c>
      <c r="BV90" t="b">
        <f t="shared" ca="1" si="868"/>
        <v>0</v>
      </c>
      <c r="BW90" t="str">
        <f t="shared" ca="1" si="869"/>
        <v>ÿ</v>
      </c>
      <c r="BX90">
        <f t="shared" ca="1" si="870"/>
        <v>1048576</v>
      </c>
      <c r="BY90" t="e">
        <f t="shared" ca="1" si="871"/>
        <v>#N/A</v>
      </c>
      <c r="BZ90" s="4" t="str">
        <f t="shared" ca="1" si="872"/>
        <v/>
      </c>
      <c r="CB90" s="6" t="str">
        <f>IF('Analyse Plan de Gamme'!$BH90=0,N_D,'Analyse Plan de Gamme'!$BH90)</f>
        <v xml:space="preserve"> ... </v>
      </c>
      <c r="CC90" t="b">
        <f>ISNA(MATCH(CB90,CB$1:CB89,0))</f>
        <v>0</v>
      </c>
      <c r="CD90" t="e">
        <f t="shared" ca="1" si="873"/>
        <v>#N/A</v>
      </c>
      <c r="CE90" t="e">
        <f t="shared" ca="1" si="874"/>
        <v>#N/A</v>
      </c>
      <c r="CF90" t="b">
        <f t="shared" ca="1" si="875"/>
        <v>0</v>
      </c>
      <c r="CG90" t="str">
        <f t="shared" ca="1" si="876"/>
        <v>ÿ</v>
      </c>
      <c r="CH90">
        <f t="shared" ca="1" si="877"/>
        <v>1048576</v>
      </c>
      <c r="CI90" t="e">
        <f t="shared" ca="1" si="878"/>
        <v>#N/A</v>
      </c>
      <c r="CJ90" s="4" t="str">
        <f t="shared" ca="1" si="879"/>
        <v/>
      </c>
      <c r="CL90" s="6" t="str">
        <f>IF('Analyse Plan de Gamme'!$BJ90=0,N_D,'Analyse Plan de Gamme'!$BJ90)</f>
        <v xml:space="preserve"> ... </v>
      </c>
      <c r="CM90" t="b">
        <f>ISNA(MATCH(CL90,CL$1:CL89,0))</f>
        <v>0</v>
      </c>
      <c r="CN90" t="e">
        <f t="shared" ca="1" si="880"/>
        <v>#N/A</v>
      </c>
      <c r="CO90" t="e">
        <f t="shared" ca="1" si="881"/>
        <v>#N/A</v>
      </c>
      <c r="CP90" t="b">
        <f t="shared" ca="1" si="882"/>
        <v>0</v>
      </c>
      <c r="CQ90" t="str">
        <f t="shared" ca="1" si="883"/>
        <v>ÿ</v>
      </c>
      <c r="CR90">
        <f t="shared" ca="1" si="884"/>
        <v>1048576</v>
      </c>
      <c r="CS90" t="e">
        <f t="shared" ca="1" si="885"/>
        <v>#N/A</v>
      </c>
      <c r="CT90" s="4" t="str">
        <f t="shared" ca="1" si="886"/>
        <v/>
      </c>
      <c r="CV90" s="6" t="str">
        <f>IF('Analyse Plan de Gamme'!$BK90=0,N_D,'Analyse Plan de Gamme'!$BK90)</f>
        <v xml:space="preserve"> ... </v>
      </c>
      <c r="CW90" t="b">
        <f>ISNA(MATCH(CV90,CV$1:CV89,0))</f>
        <v>0</v>
      </c>
      <c r="CX90" t="e">
        <f t="shared" ca="1" si="887"/>
        <v>#N/A</v>
      </c>
      <c r="CY90" t="e">
        <f t="shared" ca="1" si="888"/>
        <v>#N/A</v>
      </c>
      <c r="CZ90" t="b">
        <f t="shared" ca="1" si="889"/>
        <v>0</v>
      </c>
      <c r="DA90" t="str">
        <f t="shared" ca="1" si="890"/>
        <v>ÿ</v>
      </c>
      <c r="DB90">
        <f t="shared" ca="1" si="891"/>
        <v>1048576</v>
      </c>
      <c r="DC90" t="e">
        <f t="shared" ca="1" si="892"/>
        <v>#N/A</v>
      </c>
      <c r="DD90" s="4" t="str">
        <f t="shared" ca="1" si="893"/>
        <v/>
      </c>
      <c r="DF90" s="6" t="str">
        <f>IF('Analyse Plan de Gamme'!$BL90=0,N_D,'Analyse Plan de Gamme'!$BL90)</f>
        <v xml:space="preserve"> ... </v>
      </c>
      <c r="DG90" t="b">
        <f>ISNA(MATCH(DF90,DF$1:DF89,0))</f>
        <v>0</v>
      </c>
      <c r="DH90" t="e">
        <f t="shared" ca="1" si="894"/>
        <v>#N/A</v>
      </c>
      <c r="DI90" t="e">
        <f t="shared" ca="1" si="895"/>
        <v>#N/A</v>
      </c>
      <c r="DJ90" t="b">
        <f t="shared" ca="1" si="896"/>
        <v>0</v>
      </c>
      <c r="DK90" t="str">
        <f t="shared" ca="1" si="897"/>
        <v>ÿ</v>
      </c>
      <c r="DL90">
        <f t="shared" ca="1" si="898"/>
        <v>1048576</v>
      </c>
      <c r="DM90" t="e">
        <f t="shared" ca="1" si="899"/>
        <v>#N/A</v>
      </c>
      <c r="DN90" s="4" t="str">
        <f t="shared" ca="1" si="900"/>
        <v/>
      </c>
      <c r="DP90" s="43">
        <f>'Analyse Plan de Gamme'!$BM90</f>
        <v>0</v>
      </c>
      <c r="DQ90" t="b">
        <f>ISNA(MATCH(DP90,DP$1:DP89,0))</f>
        <v>0</v>
      </c>
      <c r="DR90" t="e">
        <f t="shared" ca="1" si="901"/>
        <v>#N/A</v>
      </c>
      <c r="DS90" t="e">
        <f t="shared" ca="1" si="902"/>
        <v>#N/A</v>
      </c>
      <c r="DT90" t="b">
        <f t="shared" ca="1" si="903"/>
        <v>0</v>
      </c>
      <c r="DU90" t="str">
        <f t="shared" ca="1" si="904"/>
        <v>ÿ</v>
      </c>
      <c r="DV90">
        <f t="shared" ca="1" si="905"/>
        <v>1048576</v>
      </c>
      <c r="DW90" t="e">
        <f t="shared" ca="1" si="906"/>
        <v>#N/A</v>
      </c>
      <c r="DX90" s="4" t="str">
        <f t="shared" ca="1" si="907"/>
        <v/>
      </c>
      <c r="DZ90" s="6" t="str">
        <f>IF('Analyse Plan de Gamme'!$BO90=0,N_D,'Analyse Plan de Gamme'!$BO90)</f>
        <v xml:space="preserve"> ... </v>
      </c>
      <c r="EA90" t="b">
        <f>ISNA(MATCH(DZ90,DZ$1:DZ89,0))</f>
        <v>0</v>
      </c>
      <c r="EB90" t="e">
        <f t="shared" ca="1" si="908"/>
        <v>#N/A</v>
      </c>
      <c r="EC90" t="e">
        <f t="shared" ca="1" si="909"/>
        <v>#N/A</v>
      </c>
      <c r="ED90" t="b">
        <f t="shared" ca="1" si="910"/>
        <v>0</v>
      </c>
      <c r="EE90" t="str">
        <f t="shared" ca="1" si="911"/>
        <v>ÿ</v>
      </c>
      <c r="EF90">
        <f t="shared" ca="1" si="912"/>
        <v>1048576</v>
      </c>
      <c r="EG90" t="e">
        <f t="shared" ca="1" si="913"/>
        <v>#N/A</v>
      </c>
      <c r="EH90" s="4" t="str">
        <f t="shared" ca="1" si="914"/>
        <v/>
      </c>
      <c r="EJ90" s="6" t="str">
        <f>IF('Analyse Plan de Gamme'!$BP90=0,N_D,'Analyse Plan de Gamme'!$BP90)</f>
        <v xml:space="preserve"> ... </v>
      </c>
      <c r="EK90" t="b">
        <f>ISNA(MATCH(EJ90,EJ$1:EJ89,0))</f>
        <v>0</v>
      </c>
      <c r="EL90" t="e">
        <f t="shared" ca="1" si="915"/>
        <v>#N/A</v>
      </c>
      <c r="EM90" t="e">
        <f t="shared" ca="1" si="916"/>
        <v>#N/A</v>
      </c>
      <c r="EN90" t="b">
        <f t="shared" ca="1" si="917"/>
        <v>0</v>
      </c>
      <c r="EO90" t="str">
        <f t="shared" ca="1" si="918"/>
        <v>ÿ</v>
      </c>
      <c r="EP90">
        <f t="shared" ca="1" si="919"/>
        <v>1048576</v>
      </c>
      <c r="EQ90" t="e">
        <f t="shared" ca="1" si="920"/>
        <v>#N/A</v>
      </c>
      <c r="ER90" s="4" t="str">
        <f t="shared" ca="1" si="921"/>
        <v/>
      </c>
      <c r="ET90" s="6" t="str">
        <f>IF('Analyse Plan de Gamme'!$BQ90=0,N_D,'Analyse Plan de Gamme'!$BQ90)</f>
        <v xml:space="preserve"> ... </v>
      </c>
      <c r="EU90" t="b">
        <f>ISNA(MATCH(ET90,ET$1:ET89,0))</f>
        <v>0</v>
      </c>
      <c r="EV90" t="e">
        <f t="shared" ca="1" si="922"/>
        <v>#N/A</v>
      </c>
      <c r="EW90" t="e">
        <f t="shared" ca="1" si="923"/>
        <v>#N/A</v>
      </c>
      <c r="EX90" t="b">
        <f t="shared" ca="1" si="924"/>
        <v>0</v>
      </c>
      <c r="EY90" t="str">
        <f t="shared" ca="1" si="925"/>
        <v>ÿ</v>
      </c>
      <c r="EZ90">
        <f t="shared" ca="1" si="926"/>
        <v>1048576</v>
      </c>
      <c r="FA90" t="e">
        <f t="shared" ca="1" si="927"/>
        <v>#N/A</v>
      </c>
      <c r="FB90" s="4" t="str">
        <f t="shared" ca="1" si="928"/>
        <v/>
      </c>
      <c r="FD90" s="6" t="str">
        <f>IF('Analyse Plan de Gamme'!$BR90=0,N_D,'Analyse Plan de Gamme'!$BR90)</f>
        <v xml:space="preserve"> ... </v>
      </c>
      <c r="FE90" t="b">
        <f>ISNA(MATCH(FD90,FD$1:FD89,0))</f>
        <v>0</v>
      </c>
      <c r="FF90" t="e">
        <f t="shared" ca="1" si="929"/>
        <v>#N/A</v>
      </c>
      <c r="FG90" t="e">
        <f t="shared" ca="1" si="930"/>
        <v>#N/A</v>
      </c>
      <c r="FH90" t="b">
        <f t="shared" ca="1" si="931"/>
        <v>0</v>
      </c>
      <c r="FI90" t="str">
        <f t="shared" ca="1" si="932"/>
        <v>ÿ</v>
      </c>
      <c r="FJ90">
        <f t="shared" ca="1" si="933"/>
        <v>1048576</v>
      </c>
      <c r="FK90" t="e">
        <f t="shared" ca="1" si="934"/>
        <v>#N/A</v>
      </c>
      <c r="FL90" s="4" t="str">
        <f t="shared" ca="1" si="935"/>
        <v/>
      </c>
      <c r="FN90" s="6" t="str">
        <f>IF('Analyse Plan de Gamme'!$BT90=0,N_D,'Analyse Plan de Gamme'!$BT90)</f>
        <v xml:space="preserve"> ... </v>
      </c>
      <c r="FO90" t="b">
        <f>ISNA(MATCH(FN90,FN$1:FN89,0))</f>
        <v>0</v>
      </c>
      <c r="FP90" t="e">
        <f t="shared" ca="1" si="936"/>
        <v>#N/A</v>
      </c>
      <c r="FQ90" t="e">
        <f t="shared" ca="1" si="937"/>
        <v>#N/A</v>
      </c>
      <c r="FR90" t="b">
        <f t="shared" ca="1" si="938"/>
        <v>0</v>
      </c>
      <c r="FS90" t="str">
        <f t="shared" ca="1" si="939"/>
        <v>ÿ</v>
      </c>
      <c r="FT90">
        <f t="shared" ca="1" si="940"/>
        <v>1048576</v>
      </c>
      <c r="FU90" t="e">
        <f t="shared" ca="1" si="941"/>
        <v>#N/A</v>
      </c>
      <c r="FV90" s="4" t="str">
        <f t="shared" ca="1" si="942"/>
        <v/>
      </c>
      <c r="FX90" s="6" t="str">
        <f>IF('Analyse Plan de Gamme'!$BU90=0,N_D,'Analyse Plan de Gamme'!$BU90)</f>
        <v xml:space="preserve"> ... </v>
      </c>
      <c r="FY90" t="b">
        <f>ISNA(MATCH(FX90,FX$1:FX89,0))</f>
        <v>0</v>
      </c>
      <c r="FZ90" t="e">
        <f t="shared" ca="1" si="943"/>
        <v>#N/A</v>
      </c>
      <c r="GA90" t="e">
        <f t="shared" ca="1" si="944"/>
        <v>#N/A</v>
      </c>
      <c r="GB90" t="b">
        <f t="shared" ca="1" si="945"/>
        <v>0</v>
      </c>
      <c r="GC90" t="str">
        <f t="shared" ca="1" si="946"/>
        <v>ÿ</v>
      </c>
      <c r="GD90">
        <f t="shared" ca="1" si="947"/>
        <v>1048576</v>
      </c>
      <c r="GE90" t="e">
        <f t="shared" ca="1" si="948"/>
        <v>#N/A</v>
      </c>
      <c r="GF90" s="4" t="str">
        <f t="shared" ca="1" si="949"/>
        <v/>
      </c>
      <c r="GH90" s="6" t="str">
        <f>IF('Analyse Plan de Gamme'!$BW90=0,N_D,'Analyse Plan de Gamme'!$BW90)</f>
        <v xml:space="preserve"> ... </v>
      </c>
      <c r="GI90" t="b">
        <f>ISNA(MATCH(GH90,GH$1:GH89,0))</f>
        <v>0</v>
      </c>
      <c r="GJ90" t="e">
        <f t="shared" ca="1" si="950"/>
        <v>#N/A</v>
      </c>
      <c r="GK90" t="e">
        <f t="shared" ca="1" si="951"/>
        <v>#N/A</v>
      </c>
      <c r="GL90" t="b">
        <f t="shared" ca="1" si="952"/>
        <v>0</v>
      </c>
      <c r="GM90" t="str">
        <f t="shared" ca="1" si="953"/>
        <v>ÿ</v>
      </c>
      <c r="GN90">
        <f t="shared" ca="1" si="954"/>
        <v>1048576</v>
      </c>
      <c r="GO90" t="e">
        <f t="shared" ca="1" si="955"/>
        <v>#N/A</v>
      </c>
      <c r="GP90" s="4" t="str">
        <f t="shared" ca="1" si="956"/>
        <v/>
      </c>
      <c r="GR90" s="6" t="str">
        <f>IF('Analyse Plan de Gamme'!$BX90=0,N_D,'Analyse Plan de Gamme'!$BX90)</f>
        <v xml:space="preserve"> ... </v>
      </c>
      <c r="GS90" t="b">
        <f>ISNA(MATCH(GR90,GR$1:GR89,0))</f>
        <v>0</v>
      </c>
      <c r="GT90" t="e">
        <f t="shared" ca="1" si="957"/>
        <v>#N/A</v>
      </c>
      <c r="GU90" t="e">
        <f t="shared" ca="1" si="958"/>
        <v>#N/A</v>
      </c>
      <c r="GV90" t="b">
        <f t="shared" ca="1" si="959"/>
        <v>0</v>
      </c>
      <c r="GW90" t="str">
        <f t="shared" ca="1" si="960"/>
        <v>ÿ</v>
      </c>
      <c r="GX90">
        <f t="shared" ca="1" si="961"/>
        <v>1048576</v>
      </c>
      <c r="GY90" t="e">
        <f t="shared" ca="1" si="962"/>
        <v>#N/A</v>
      </c>
      <c r="GZ90" s="4" t="str">
        <f t="shared" ca="1" si="963"/>
        <v/>
      </c>
      <c r="HG90" s="44">
        <f>'Analyse Plan de Gamme'!$K90</f>
        <v>0</v>
      </c>
      <c r="HH90" s="44">
        <f>'Analyse Plan de Gamme'!$L90</f>
        <v>0</v>
      </c>
      <c r="HI90" s="50">
        <f t="shared" si="822"/>
        <v>3.9999999999999938</v>
      </c>
      <c r="HK90" t="b">
        <f>ABS('Analyse Plan de Gamme'!$C90)&gt;1</f>
        <v>0</v>
      </c>
      <c r="HL90" s="43">
        <f t="shared" ca="1" si="665"/>
        <v>8.9999999999999993E-3</v>
      </c>
      <c r="HM90" t="b">
        <f ca="1">AND(ISNA(MATCH(HL90,HL$1:HL89,0)),HL90&gt;1,$HK90)</f>
        <v>0</v>
      </c>
      <c r="HN90" t="e">
        <f t="shared" ca="1" si="964"/>
        <v>#N/A</v>
      </c>
      <c r="HO90" t="e">
        <f t="shared" ca="1" si="965"/>
        <v>#N/A</v>
      </c>
      <c r="HP90" t="b">
        <f t="shared" ca="1" si="966"/>
        <v>0</v>
      </c>
      <c r="HQ90" t="str">
        <f t="shared" ca="1" si="967"/>
        <v>ÿ</v>
      </c>
      <c r="HR90">
        <f t="shared" ca="1" si="968"/>
        <v>1048576</v>
      </c>
      <c r="HS90" t="e">
        <f t="shared" ca="1" si="969"/>
        <v>#N/A</v>
      </c>
      <c r="HT90" s="4" t="str">
        <f t="shared" ca="1" si="970"/>
        <v/>
      </c>
      <c r="HU90">
        <f ca="1">SUM($HT$10:$HT90)</f>
        <v>3926000.0154999997</v>
      </c>
      <c r="HV90" s="45">
        <f t="shared" ca="1" si="666"/>
        <v>1</v>
      </c>
      <c r="HW90" t="b">
        <f t="shared" ca="1" si="823"/>
        <v>0</v>
      </c>
      <c r="HX90" t="b">
        <f t="shared" ca="1" si="667"/>
        <v>0</v>
      </c>
      <c r="ID90" s="60" t="b">
        <f>IF($HK90,'Analyse Plan de Gamme'!$K90)</f>
        <v>0</v>
      </c>
      <c r="IE90" t="b">
        <f>IF($HK90,'Analyse Plan de Gamme'!$L90)</f>
        <v>0</v>
      </c>
      <c r="IF90" s="52" t="b">
        <f t="shared" si="971"/>
        <v>0</v>
      </c>
      <c r="IG90" t="b">
        <f>ISNA(MATCH(IF90,IF$1:IF89,0))</f>
        <v>0</v>
      </c>
      <c r="IH90" t="e">
        <f t="shared" ca="1" si="972"/>
        <v>#N/A</v>
      </c>
      <c r="II90" t="e">
        <f t="shared" ca="1" si="973"/>
        <v>#N/A</v>
      </c>
      <c r="IJ90" t="b">
        <f t="shared" ca="1" si="974"/>
        <v>0</v>
      </c>
      <c r="IK90" t="str">
        <f t="shared" ca="1" si="975"/>
        <v>ÿ</v>
      </c>
      <c r="IL90">
        <f t="shared" ca="1" si="976"/>
        <v>0</v>
      </c>
      <c r="IM90">
        <f t="shared" ca="1" si="977"/>
        <v>0</v>
      </c>
      <c r="IN90" s="54">
        <f t="shared" ca="1" si="978"/>
        <v>8.9999999999999993E-3</v>
      </c>
      <c r="IO90">
        <f t="shared" ca="1" si="979"/>
        <v>1048576</v>
      </c>
      <c r="IP90" t="e">
        <f t="shared" ca="1" si="980"/>
        <v>#N/A</v>
      </c>
      <c r="IQ90" t="str">
        <f t="shared" ca="1" si="981"/>
        <v/>
      </c>
      <c r="IR90" t="str">
        <f t="shared" ca="1" si="982"/>
        <v/>
      </c>
      <c r="IZ90" s="52" t="b">
        <f t="shared" si="983"/>
        <v>0</v>
      </c>
      <c r="JA90" t="b">
        <f>ISNA(MATCH(IZ90,IZ$1:IZ89,0))</f>
        <v>0</v>
      </c>
      <c r="JB90" t="e">
        <f t="shared" ca="1" si="984"/>
        <v>#N/A</v>
      </c>
      <c r="JC90" t="e">
        <f t="shared" ca="1" si="985"/>
        <v>#N/A</v>
      </c>
      <c r="JD90" t="b">
        <f t="shared" ca="1" si="986"/>
        <v>0</v>
      </c>
      <c r="JE90" t="str">
        <f t="shared" ca="1" si="987"/>
        <v>ÿ</v>
      </c>
      <c r="JF90">
        <f t="shared" ca="1" si="988"/>
        <v>0</v>
      </c>
      <c r="JG90">
        <f t="shared" ca="1" si="989"/>
        <v>0</v>
      </c>
      <c r="JH90" s="54">
        <f t="shared" ca="1" si="990"/>
        <v>8.9999999999999993E-3</v>
      </c>
      <c r="JI90">
        <f t="shared" ca="1" si="991"/>
        <v>1048576</v>
      </c>
      <c r="JJ90" t="e">
        <f t="shared" ca="1" si="992"/>
        <v>#N/A</v>
      </c>
      <c r="JK90" t="str">
        <f t="shared" ca="1" si="993"/>
        <v/>
      </c>
      <c r="JL90" t="str">
        <f t="shared" ca="1" si="994"/>
        <v/>
      </c>
      <c r="JT90" s="52" t="b">
        <f t="shared" si="995"/>
        <v>0</v>
      </c>
      <c r="JU90" t="b">
        <f>ISNA(MATCH(JT90,JT$1:JT89,0))</f>
        <v>0</v>
      </c>
      <c r="JV90" t="e">
        <f t="shared" ca="1" si="996"/>
        <v>#N/A</v>
      </c>
      <c r="JW90" t="e">
        <f t="shared" ca="1" si="997"/>
        <v>#N/A</v>
      </c>
      <c r="JX90" t="b">
        <f t="shared" ca="1" si="998"/>
        <v>0</v>
      </c>
      <c r="JY90" t="str">
        <f t="shared" ca="1" si="999"/>
        <v>ÿ</v>
      </c>
      <c r="JZ90">
        <f t="shared" ca="1" si="1000"/>
        <v>0</v>
      </c>
      <c r="KA90">
        <f t="shared" ca="1" si="1001"/>
        <v>0</v>
      </c>
      <c r="KB90" s="54">
        <f t="shared" ca="1" si="1002"/>
        <v>8.9999999999999993E-3</v>
      </c>
      <c r="KC90">
        <f t="shared" ca="1" si="1003"/>
        <v>1048576</v>
      </c>
      <c r="KD90" t="e">
        <f t="shared" ca="1" si="1004"/>
        <v>#N/A</v>
      </c>
      <c r="KE90" t="str">
        <f t="shared" ca="1" si="1005"/>
        <v/>
      </c>
      <c r="KF90" t="str">
        <f t="shared" ca="1" si="1006"/>
        <v/>
      </c>
      <c r="KN90" s="52" t="b">
        <f t="shared" si="1007"/>
        <v>0</v>
      </c>
      <c r="KO90" t="b">
        <f>ISNA(MATCH(KN90,KN$1:KN89,0))</f>
        <v>0</v>
      </c>
      <c r="KP90" t="e">
        <f t="shared" ca="1" si="1008"/>
        <v>#N/A</v>
      </c>
      <c r="KQ90" t="e">
        <f t="shared" ca="1" si="1009"/>
        <v>#N/A</v>
      </c>
      <c r="KR90" t="b">
        <f t="shared" ca="1" si="1010"/>
        <v>0</v>
      </c>
      <c r="KS90" t="str">
        <f t="shared" ca="1" si="1011"/>
        <v>ÿ</v>
      </c>
      <c r="KT90">
        <f t="shared" ca="1" si="1012"/>
        <v>0</v>
      </c>
      <c r="KU90">
        <f t="shared" ca="1" si="1013"/>
        <v>0</v>
      </c>
      <c r="KV90" s="54">
        <f t="shared" ca="1" si="1014"/>
        <v>8.9999999999999993E-3</v>
      </c>
      <c r="KW90">
        <f t="shared" ca="1" si="1015"/>
        <v>1048576</v>
      </c>
      <c r="KX90" t="e">
        <f t="shared" ca="1" si="1016"/>
        <v>#N/A</v>
      </c>
      <c r="KY90" t="str">
        <f t="shared" ca="1" si="1017"/>
        <v/>
      </c>
      <c r="KZ90" t="str">
        <f t="shared" ca="1" si="1018"/>
        <v/>
      </c>
      <c r="LH90" s="52" t="b">
        <f t="shared" si="668"/>
        <v>0</v>
      </c>
      <c r="LI90" t="b">
        <f>ISNA(MATCH(LH90,LH$1:LH89,0))</f>
        <v>0</v>
      </c>
      <c r="LJ90" t="e">
        <f t="shared" ca="1" si="643"/>
        <v>#N/A</v>
      </c>
      <c r="LK90" t="e">
        <f t="shared" ca="1" si="644"/>
        <v>#N/A</v>
      </c>
      <c r="LL90" t="b">
        <f t="shared" ca="1" si="669"/>
        <v>0</v>
      </c>
      <c r="LM90" t="str">
        <f t="shared" ca="1" si="645"/>
        <v>ÿ</v>
      </c>
      <c r="LN90">
        <f t="shared" ca="1" si="670"/>
        <v>0</v>
      </c>
      <c r="LO90">
        <f t="shared" ca="1" si="671"/>
        <v>0</v>
      </c>
      <c r="LP90" s="54">
        <f t="shared" ca="1" si="646"/>
        <v>8.9999999999999993E-3</v>
      </c>
      <c r="LQ90">
        <f t="shared" ca="1" si="647"/>
        <v>1048576</v>
      </c>
      <c r="LR90" t="e">
        <f t="shared" ca="1" si="648"/>
        <v>#N/A</v>
      </c>
      <c r="LS90" t="str">
        <f t="shared" ca="1" si="1019"/>
        <v/>
      </c>
      <c r="LT90" t="str">
        <f t="shared" ca="1" si="649"/>
        <v/>
      </c>
      <c r="MB90" s="52" t="b">
        <f t="shared" si="650"/>
        <v>0</v>
      </c>
      <c r="MC90" t="b">
        <f>ISNA(MATCH(MB90,MB$1:MB89,0))</f>
        <v>0</v>
      </c>
      <c r="MD90" t="e">
        <f t="shared" ca="1" si="672"/>
        <v>#N/A</v>
      </c>
      <c r="ME90" t="e">
        <f t="shared" ca="1" si="673"/>
        <v>#N/A</v>
      </c>
      <c r="MF90" t="b">
        <f t="shared" ca="1" si="674"/>
        <v>0</v>
      </c>
      <c r="MG90" t="str">
        <f t="shared" ca="1" si="675"/>
        <v>ÿ</v>
      </c>
      <c r="MH90">
        <f t="shared" ca="1" si="676"/>
        <v>0</v>
      </c>
      <c r="MI90">
        <f t="shared" ca="1" si="677"/>
        <v>0</v>
      </c>
      <c r="MJ90" s="54">
        <f t="shared" ca="1" si="678"/>
        <v>8.9999999999999993E-3</v>
      </c>
      <c r="MK90">
        <f t="shared" ca="1" si="679"/>
        <v>1048576</v>
      </c>
      <c r="ML90" t="e">
        <f t="shared" ca="1" si="680"/>
        <v>#N/A</v>
      </c>
      <c r="MM90" t="str">
        <f t="shared" ca="1" si="1020"/>
        <v/>
      </c>
      <c r="MN90" t="str">
        <f t="shared" ca="1" si="681"/>
        <v/>
      </c>
      <c r="MV90" s="52" t="b">
        <f t="shared" si="651"/>
        <v>0</v>
      </c>
      <c r="MW90" t="b">
        <f>ISNA(MATCH(MV90,MV$1:MV89,0))</f>
        <v>0</v>
      </c>
      <c r="MX90" t="e">
        <f t="shared" ca="1" si="682"/>
        <v>#N/A</v>
      </c>
      <c r="MY90" t="e">
        <f t="shared" ca="1" si="683"/>
        <v>#N/A</v>
      </c>
      <c r="MZ90" t="b">
        <f t="shared" ca="1" si="684"/>
        <v>0</v>
      </c>
      <c r="NA90" t="str">
        <f t="shared" ca="1" si="685"/>
        <v>ÿ</v>
      </c>
      <c r="NB90">
        <f t="shared" ca="1" si="686"/>
        <v>0</v>
      </c>
      <c r="NC90">
        <f t="shared" ca="1" si="687"/>
        <v>0</v>
      </c>
      <c r="ND90" s="54">
        <f t="shared" ca="1" si="688"/>
        <v>8.9999999999999993E-3</v>
      </c>
      <c r="NE90">
        <f t="shared" ca="1" si="689"/>
        <v>1048576</v>
      </c>
      <c r="NF90" t="e">
        <f t="shared" ca="1" si="690"/>
        <v>#N/A</v>
      </c>
      <c r="NG90" t="str">
        <f t="shared" ca="1" si="1021"/>
        <v/>
      </c>
      <c r="NH90" t="str">
        <f t="shared" ca="1" si="691"/>
        <v/>
      </c>
      <c r="NP90" s="52" t="b">
        <f t="shared" si="652"/>
        <v>0</v>
      </c>
      <c r="NQ90" t="b">
        <f>ISNA(MATCH(NP90,NP$1:NP89,0))</f>
        <v>0</v>
      </c>
      <c r="NR90" t="e">
        <f t="shared" ca="1" si="692"/>
        <v>#N/A</v>
      </c>
      <c r="NS90" t="e">
        <f t="shared" ca="1" si="693"/>
        <v>#N/A</v>
      </c>
      <c r="NT90" t="b">
        <f t="shared" ca="1" si="694"/>
        <v>0</v>
      </c>
      <c r="NU90" t="str">
        <f t="shared" ca="1" si="695"/>
        <v>ÿ</v>
      </c>
      <c r="NV90">
        <f t="shared" ca="1" si="696"/>
        <v>0</v>
      </c>
      <c r="NW90">
        <f t="shared" ca="1" si="697"/>
        <v>0</v>
      </c>
      <c r="NX90" s="54">
        <f t="shared" ca="1" si="698"/>
        <v>8.9999999999999993E-3</v>
      </c>
      <c r="NY90">
        <f t="shared" ca="1" si="699"/>
        <v>1048576</v>
      </c>
      <c r="NZ90" t="e">
        <f t="shared" ca="1" si="700"/>
        <v>#N/A</v>
      </c>
      <c r="OA90" t="str">
        <f t="shared" ca="1" si="1022"/>
        <v/>
      </c>
      <c r="OB90" t="str">
        <f t="shared" ca="1" si="701"/>
        <v/>
      </c>
      <c r="OJ90" s="52" t="b">
        <f t="shared" si="653"/>
        <v>0</v>
      </c>
      <c r="OK90" t="b">
        <f>ISNA(MATCH(OJ90,OJ$1:OJ89,0))</f>
        <v>0</v>
      </c>
      <c r="OL90" t="e">
        <f t="shared" ca="1" si="702"/>
        <v>#N/A</v>
      </c>
      <c r="OM90" t="e">
        <f t="shared" ca="1" si="703"/>
        <v>#N/A</v>
      </c>
      <c r="ON90" t="b">
        <f t="shared" ca="1" si="704"/>
        <v>0</v>
      </c>
      <c r="OO90" t="str">
        <f t="shared" ca="1" si="705"/>
        <v>ÿ</v>
      </c>
      <c r="OP90">
        <f t="shared" ca="1" si="706"/>
        <v>0</v>
      </c>
      <c r="OQ90">
        <f t="shared" ca="1" si="707"/>
        <v>0</v>
      </c>
      <c r="OR90" s="54">
        <f t="shared" ca="1" si="708"/>
        <v>8.9999999999999993E-3</v>
      </c>
      <c r="OS90">
        <f t="shared" ca="1" si="709"/>
        <v>1048576</v>
      </c>
      <c r="OT90" t="e">
        <f t="shared" ca="1" si="710"/>
        <v>#N/A</v>
      </c>
      <c r="OU90" t="str">
        <f t="shared" ca="1" si="1023"/>
        <v/>
      </c>
      <c r="OV90" t="str">
        <f t="shared" ca="1" si="711"/>
        <v/>
      </c>
      <c r="PD90" s="52" t="b">
        <f t="shared" si="654"/>
        <v>0</v>
      </c>
      <c r="PE90" t="b">
        <f>ISNA(MATCH(PD90,PD$1:PD89,0))</f>
        <v>0</v>
      </c>
      <c r="PF90" t="e">
        <f t="shared" ca="1" si="712"/>
        <v>#N/A</v>
      </c>
      <c r="PG90" t="e">
        <f t="shared" ca="1" si="713"/>
        <v>#N/A</v>
      </c>
      <c r="PH90" t="b">
        <f t="shared" ca="1" si="714"/>
        <v>0</v>
      </c>
      <c r="PI90" t="str">
        <f t="shared" ca="1" si="715"/>
        <v>ÿ</v>
      </c>
      <c r="PJ90">
        <f t="shared" ca="1" si="716"/>
        <v>0</v>
      </c>
      <c r="PK90">
        <f t="shared" ca="1" si="717"/>
        <v>0</v>
      </c>
      <c r="PL90" s="54">
        <f t="shared" ca="1" si="718"/>
        <v>8.9999999999999993E-3</v>
      </c>
      <c r="PM90">
        <f t="shared" ca="1" si="719"/>
        <v>1048576</v>
      </c>
      <c r="PN90" t="e">
        <f t="shared" ca="1" si="720"/>
        <v>#N/A</v>
      </c>
      <c r="PO90" t="str">
        <f t="shared" ca="1" si="1024"/>
        <v/>
      </c>
      <c r="PP90" t="str">
        <f t="shared" ca="1" si="721"/>
        <v/>
      </c>
      <c r="PX90" s="52" t="b">
        <f t="shared" si="655"/>
        <v>0</v>
      </c>
      <c r="PY90" t="b">
        <f>ISNA(MATCH(PX90,PX$1:PX89,0))</f>
        <v>0</v>
      </c>
      <c r="PZ90" t="e">
        <f t="shared" ca="1" si="722"/>
        <v>#N/A</v>
      </c>
      <c r="QA90" t="e">
        <f t="shared" ca="1" si="723"/>
        <v>#N/A</v>
      </c>
      <c r="QB90" t="b">
        <f t="shared" ca="1" si="724"/>
        <v>0</v>
      </c>
      <c r="QC90" t="str">
        <f t="shared" ca="1" si="725"/>
        <v>ÿ</v>
      </c>
      <c r="QD90">
        <f t="shared" ca="1" si="726"/>
        <v>0</v>
      </c>
      <c r="QE90">
        <f t="shared" ca="1" si="727"/>
        <v>0</v>
      </c>
      <c r="QF90" s="54">
        <f t="shared" ca="1" si="728"/>
        <v>8.9999999999999993E-3</v>
      </c>
      <c r="QG90">
        <f t="shared" ca="1" si="729"/>
        <v>1048576</v>
      </c>
      <c r="QH90" t="e">
        <f t="shared" ca="1" si="730"/>
        <v>#N/A</v>
      </c>
      <c r="QI90" t="str">
        <f t="shared" ca="1" si="1025"/>
        <v/>
      </c>
      <c r="QJ90" t="str">
        <f t="shared" ca="1" si="731"/>
        <v/>
      </c>
      <c r="QR90" s="52" t="b">
        <f t="shared" si="656"/>
        <v>0</v>
      </c>
      <c r="QS90" t="b">
        <f>ISNA(MATCH(QR90,QR$1:QR89,0))</f>
        <v>0</v>
      </c>
      <c r="QT90" t="e">
        <f t="shared" ca="1" si="732"/>
        <v>#N/A</v>
      </c>
      <c r="QU90" t="e">
        <f t="shared" ca="1" si="733"/>
        <v>#N/A</v>
      </c>
      <c r="QV90" t="b">
        <f t="shared" ca="1" si="734"/>
        <v>0</v>
      </c>
      <c r="QW90" t="str">
        <f t="shared" ca="1" si="735"/>
        <v>ÿ</v>
      </c>
      <c r="QX90">
        <f t="shared" ca="1" si="736"/>
        <v>0</v>
      </c>
      <c r="QY90">
        <f t="shared" ca="1" si="737"/>
        <v>0</v>
      </c>
      <c r="QZ90" s="54">
        <f t="shared" ca="1" si="738"/>
        <v>8.9999999999999993E-3</v>
      </c>
      <c r="RA90">
        <f t="shared" ca="1" si="739"/>
        <v>1048576</v>
      </c>
      <c r="RB90" t="e">
        <f t="shared" ca="1" si="740"/>
        <v>#N/A</v>
      </c>
      <c r="RC90" t="str">
        <f t="shared" ca="1" si="1026"/>
        <v/>
      </c>
      <c r="RD90" t="str">
        <f t="shared" ca="1" si="741"/>
        <v/>
      </c>
      <c r="RL90" s="52" t="b">
        <f t="shared" si="657"/>
        <v>0</v>
      </c>
      <c r="RM90" t="b">
        <f>ISNA(MATCH(RL90,RL$1:RL89,0))</f>
        <v>0</v>
      </c>
      <c r="RN90" t="e">
        <f t="shared" ca="1" si="742"/>
        <v>#N/A</v>
      </c>
      <c r="RO90" t="e">
        <f t="shared" ca="1" si="743"/>
        <v>#N/A</v>
      </c>
      <c r="RP90" t="b">
        <f t="shared" ca="1" si="744"/>
        <v>0</v>
      </c>
      <c r="RQ90" t="str">
        <f t="shared" ca="1" si="745"/>
        <v>ÿ</v>
      </c>
      <c r="RR90">
        <f t="shared" ca="1" si="746"/>
        <v>0</v>
      </c>
      <c r="RS90">
        <f t="shared" ca="1" si="747"/>
        <v>0</v>
      </c>
      <c r="RT90" s="54">
        <f t="shared" ca="1" si="748"/>
        <v>8.9999999999999993E-3</v>
      </c>
      <c r="RU90">
        <f t="shared" ca="1" si="749"/>
        <v>1048576</v>
      </c>
      <c r="RV90" t="e">
        <f t="shared" ca="1" si="750"/>
        <v>#N/A</v>
      </c>
      <c r="RW90" t="str">
        <f t="shared" ca="1" si="1027"/>
        <v/>
      </c>
      <c r="RX90" t="str">
        <f t="shared" ca="1" si="751"/>
        <v/>
      </c>
      <c r="SF90" s="52" t="b">
        <f t="shared" si="658"/>
        <v>0</v>
      </c>
      <c r="SG90" t="b">
        <f>ISNA(MATCH(SF90,SF$1:SF89,0))</f>
        <v>0</v>
      </c>
      <c r="SH90" t="e">
        <f t="shared" ca="1" si="752"/>
        <v>#N/A</v>
      </c>
      <c r="SI90" t="e">
        <f t="shared" ca="1" si="753"/>
        <v>#N/A</v>
      </c>
      <c r="SJ90" t="b">
        <f t="shared" ca="1" si="754"/>
        <v>0</v>
      </c>
      <c r="SK90" t="str">
        <f t="shared" ca="1" si="755"/>
        <v>ÿ</v>
      </c>
      <c r="SL90">
        <f t="shared" ca="1" si="756"/>
        <v>0</v>
      </c>
      <c r="SM90">
        <f t="shared" ca="1" si="757"/>
        <v>0</v>
      </c>
      <c r="SN90" s="54">
        <f t="shared" ca="1" si="758"/>
        <v>8.9999999999999993E-3</v>
      </c>
      <c r="SO90">
        <f t="shared" ca="1" si="759"/>
        <v>1048576</v>
      </c>
      <c r="SP90" t="e">
        <f t="shared" ca="1" si="760"/>
        <v>#N/A</v>
      </c>
      <c r="SQ90" t="str">
        <f t="shared" ca="1" si="1028"/>
        <v/>
      </c>
      <c r="SR90" t="str">
        <f t="shared" ca="1" si="761"/>
        <v/>
      </c>
      <c r="SZ90" s="52" t="b">
        <f t="shared" si="659"/>
        <v>0</v>
      </c>
      <c r="TA90" t="b">
        <f>ISNA(MATCH(SZ90,SZ$1:SZ89,0))</f>
        <v>0</v>
      </c>
      <c r="TB90" t="e">
        <f t="shared" ca="1" si="762"/>
        <v>#N/A</v>
      </c>
      <c r="TC90" t="e">
        <f t="shared" ca="1" si="763"/>
        <v>#N/A</v>
      </c>
      <c r="TD90" t="b">
        <f t="shared" ca="1" si="764"/>
        <v>0</v>
      </c>
      <c r="TE90" t="str">
        <f t="shared" ca="1" si="765"/>
        <v>ÿ</v>
      </c>
      <c r="TF90">
        <f t="shared" ca="1" si="766"/>
        <v>0</v>
      </c>
      <c r="TG90">
        <f t="shared" ca="1" si="767"/>
        <v>0</v>
      </c>
      <c r="TH90" s="54">
        <f t="shared" ca="1" si="768"/>
        <v>8.9999999999999993E-3</v>
      </c>
      <c r="TI90">
        <f t="shared" ca="1" si="769"/>
        <v>1048576</v>
      </c>
      <c r="TJ90" t="e">
        <f t="shared" ca="1" si="770"/>
        <v>#N/A</v>
      </c>
      <c r="TK90" t="str">
        <f t="shared" ca="1" si="1029"/>
        <v/>
      </c>
      <c r="TL90" t="str">
        <f t="shared" ca="1" si="771"/>
        <v/>
      </c>
      <c r="TT90" s="52" t="b">
        <f t="shared" si="660"/>
        <v>0</v>
      </c>
      <c r="TU90" t="b">
        <f>ISNA(MATCH(TT90,TT$1:TT89,0))</f>
        <v>0</v>
      </c>
      <c r="TV90" t="e">
        <f t="shared" ca="1" si="772"/>
        <v>#N/A</v>
      </c>
      <c r="TW90" t="e">
        <f t="shared" ca="1" si="773"/>
        <v>#N/A</v>
      </c>
      <c r="TX90" t="b">
        <f t="shared" ca="1" si="774"/>
        <v>0</v>
      </c>
      <c r="TY90" t="str">
        <f t="shared" ca="1" si="775"/>
        <v>ÿ</v>
      </c>
      <c r="TZ90">
        <f t="shared" ca="1" si="776"/>
        <v>0</v>
      </c>
      <c r="UA90">
        <f t="shared" ca="1" si="777"/>
        <v>0</v>
      </c>
      <c r="UB90" s="54">
        <f t="shared" ca="1" si="778"/>
        <v>8.9999999999999993E-3</v>
      </c>
      <c r="UC90">
        <f t="shared" ca="1" si="779"/>
        <v>1048576</v>
      </c>
      <c r="UD90" t="e">
        <f t="shared" ca="1" si="780"/>
        <v>#N/A</v>
      </c>
      <c r="UE90" t="str">
        <f t="shared" ca="1" si="1030"/>
        <v/>
      </c>
      <c r="UF90" t="str">
        <f t="shared" ca="1" si="781"/>
        <v/>
      </c>
      <c r="UN90" s="52" t="b">
        <f t="shared" si="661"/>
        <v>0</v>
      </c>
      <c r="UO90" t="b">
        <f>ISNA(MATCH(UN90,UN$1:UN89,0))</f>
        <v>0</v>
      </c>
      <c r="UP90" t="e">
        <f t="shared" ca="1" si="782"/>
        <v>#N/A</v>
      </c>
      <c r="UQ90" t="e">
        <f t="shared" ca="1" si="783"/>
        <v>#N/A</v>
      </c>
      <c r="UR90" t="b">
        <f t="shared" ca="1" si="784"/>
        <v>0</v>
      </c>
      <c r="US90" t="str">
        <f t="shared" ca="1" si="785"/>
        <v>ÿ</v>
      </c>
      <c r="UT90">
        <f t="shared" ca="1" si="786"/>
        <v>0</v>
      </c>
      <c r="UU90">
        <f t="shared" ca="1" si="787"/>
        <v>0</v>
      </c>
      <c r="UV90" s="54">
        <f t="shared" ca="1" si="788"/>
        <v>8.9999999999999993E-3</v>
      </c>
      <c r="UW90">
        <f t="shared" ca="1" si="789"/>
        <v>1048576</v>
      </c>
      <c r="UX90" t="e">
        <f t="shared" ca="1" si="790"/>
        <v>#N/A</v>
      </c>
      <c r="UY90" t="str">
        <f t="shared" ca="1" si="1031"/>
        <v/>
      </c>
      <c r="UZ90" t="str">
        <f t="shared" ca="1" si="791"/>
        <v/>
      </c>
      <c r="VH90" s="52" t="b">
        <f t="shared" si="662"/>
        <v>0</v>
      </c>
      <c r="VI90" t="b">
        <f>ISNA(MATCH(VH90,VH$1:VH89,0))</f>
        <v>0</v>
      </c>
      <c r="VJ90" t="e">
        <f t="shared" ca="1" si="792"/>
        <v>#N/A</v>
      </c>
      <c r="VK90" t="e">
        <f t="shared" ca="1" si="793"/>
        <v>#N/A</v>
      </c>
      <c r="VL90" t="b">
        <f t="shared" ca="1" si="794"/>
        <v>0</v>
      </c>
      <c r="VM90" t="str">
        <f t="shared" ca="1" si="795"/>
        <v>ÿ</v>
      </c>
      <c r="VN90">
        <f t="shared" ca="1" si="796"/>
        <v>0</v>
      </c>
      <c r="VO90">
        <f t="shared" ca="1" si="797"/>
        <v>0</v>
      </c>
      <c r="VP90" s="54">
        <f t="shared" ca="1" si="798"/>
        <v>8.9999999999999993E-3</v>
      </c>
      <c r="VQ90">
        <f t="shared" ca="1" si="799"/>
        <v>1048576</v>
      </c>
      <c r="VR90" t="e">
        <f t="shared" ca="1" si="800"/>
        <v>#N/A</v>
      </c>
      <c r="VS90" t="str">
        <f t="shared" ca="1" si="1032"/>
        <v/>
      </c>
      <c r="VT90" t="str">
        <f t="shared" ca="1" si="801"/>
        <v/>
      </c>
      <c r="WB90" s="52" t="b">
        <f t="shared" si="663"/>
        <v>0</v>
      </c>
      <c r="WC90" t="b">
        <f>ISNA(MATCH(WB90,WB$1:WB89,0))</f>
        <v>0</v>
      </c>
      <c r="WD90" t="e">
        <f t="shared" ca="1" si="802"/>
        <v>#N/A</v>
      </c>
      <c r="WE90" t="e">
        <f t="shared" ca="1" si="803"/>
        <v>#N/A</v>
      </c>
      <c r="WF90" t="b">
        <f t="shared" ca="1" si="804"/>
        <v>0</v>
      </c>
      <c r="WG90" t="str">
        <f t="shared" ca="1" si="805"/>
        <v>ÿ</v>
      </c>
      <c r="WH90">
        <f t="shared" ca="1" si="806"/>
        <v>0</v>
      </c>
      <c r="WI90">
        <f t="shared" ca="1" si="807"/>
        <v>0</v>
      </c>
      <c r="WJ90" s="54">
        <f t="shared" ca="1" si="808"/>
        <v>8.9999999999999993E-3</v>
      </c>
      <c r="WK90">
        <f t="shared" ca="1" si="809"/>
        <v>1048576</v>
      </c>
      <c r="WL90" t="e">
        <f t="shared" ca="1" si="810"/>
        <v>#N/A</v>
      </c>
      <c r="WM90" t="str">
        <f t="shared" ca="1" si="1033"/>
        <v/>
      </c>
      <c r="WN90" t="str">
        <f t="shared" ca="1" si="811"/>
        <v/>
      </c>
      <c r="WV90" s="52" t="b">
        <f t="shared" si="664"/>
        <v>0</v>
      </c>
      <c r="WW90" t="b">
        <f>ISNA(MATCH(WV90,WV$1:WV89,0))</f>
        <v>0</v>
      </c>
      <c r="WX90" t="e">
        <f t="shared" ca="1" si="812"/>
        <v>#N/A</v>
      </c>
      <c r="WY90" t="e">
        <f t="shared" ca="1" si="813"/>
        <v>#N/A</v>
      </c>
      <c r="WZ90" t="b">
        <f t="shared" ca="1" si="814"/>
        <v>0</v>
      </c>
      <c r="XA90" t="str">
        <f t="shared" ca="1" si="815"/>
        <v>ÿ</v>
      </c>
      <c r="XB90">
        <f t="shared" ca="1" si="816"/>
        <v>0</v>
      </c>
      <c r="XC90">
        <f t="shared" ca="1" si="817"/>
        <v>0</v>
      </c>
      <c r="XD90" s="54">
        <f t="shared" ca="1" si="818"/>
        <v>8.9999999999999993E-3</v>
      </c>
      <c r="XE90">
        <f t="shared" ca="1" si="819"/>
        <v>1048576</v>
      </c>
      <c r="XF90" t="e">
        <f t="shared" ca="1" si="820"/>
        <v>#N/A</v>
      </c>
      <c r="XG90" t="str">
        <f t="shared" ca="1" si="1034"/>
        <v/>
      </c>
      <c r="XH90" t="str">
        <f t="shared" ca="1" si="821"/>
        <v/>
      </c>
    </row>
    <row r="91" spans="1:632" x14ac:dyDescent="0.3">
      <c r="A91">
        <f t="shared" ca="1" si="642"/>
        <v>81</v>
      </c>
      <c r="J91" s="6" t="str">
        <f>IF('Analyse Plan de Gamme'!$N91=0,N_D,'Analyse Plan de Gamme'!$N91)</f>
        <v xml:space="preserve"> ... </v>
      </c>
      <c r="K91" t="b">
        <f>ISNA(MATCH(J91,J$1:J90,0))</f>
        <v>0</v>
      </c>
      <c r="L91" t="e">
        <f t="shared" ca="1" si="824"/>
        <v>#N/A</v>
      </c>
      <c r="M91" t="e">
        <f t="shared" ca="1" si="825"/>
        <v>#N/A</v>
      </c>
      <c r="N91" t="b">
        <f t="shared" ca="1" si="826"/>
        <v>0</v>
      </c>
      <c r="O91" t="str">
        <f t="shared" ca="1" si="827"/>
        <v>ÿ</v>
      </c>
      <c r="P91">
        <f t="shared" ca="1" si="828"/>
        <v>1048576</v>
      </c>
      <c r="Q91" t="e">
        <f t="shared" ca="1" si="829"/>
        <v>#N/A</v>
      </c>
      <c r="R91" s="4" t="str">
        <f t="shared" ca="1" si="830"/>
        <v/>
      </c>
      <c r="T91" s="6" t="str">
        <f>IF('Analyse Plan de Gamme'!$P91=0,N_D,'Analyse Plan de Gamme'!$P91)</f>
        <v xml:space="preserve"> ... </v>
      </c>
      <c r="U91" t="b">
        <f>ISNA(MATCH(T91,T$1:T90,0))</f>
        <v>0</v>
      </c>
      <c r="V91" t="e">
        <f t="shared" ca="1" si="831"/>
        <v>#N/A</v>
      </c>
      <c r="W91" t="e">
        <f t="shared" ca="1" si="832"/>
        <v>#N/A</v>
      </c>
      <c r="X91" t="b">
        <f t="shared" ca="1" si="833"/>
        <v>0</v>
      </c>
      <c r="Y91" t="str">
        <f t="shared" ca="1" si="834"/>
        <v>ÿ</v>
      </c>
      <c r="Z91">
        <f t="shared" ca="1" si="835"/>
        <v>1048576</v>
      </c>
      <c r="AA91" t="e">
        <f t="shared" ca="1" si="836"/>
        <v>#N/A</v>
      </c>
      <c r="AB91" s="4" t="str">
        <f t="shared" ca="1" si="837"/>
        <v/>
      </c>
      <c r="AD91" s="6" t="str">
        <f>IF('Analyse Plan de Gamme'!$W91=0,N_D,'Analyse Plan de Gamme'!$W91)</f>
        <v xml:space="preserve"> ... </v>
      </c>
      <c r="AE91" t="b">
        <f>ISNA(MATCH(AD91,AD$1:AD90,0))</f>
        <v>0</v>
      </c>
      <c r="AF91" t="e">
        <f t="shared" ca="1" si="838"/>
        <v>#N/A</v>
      </c>
      <c r="AG91" t="e">
        <f t="shared" ca="1" si="839"/>
        <v>#N/A</v>
      </c>
      <c r="AH91" t="b">
        <f t="shared" ca="1" si="840"/>
        <v>0</v>
      </c>
      <c r="AI91" t="str">
        <f t="shared" ca="1" si="841"/>
        <v>ÿ</v>
      </c>
      <c r="AJ91">
        <f t="shared" ca="1" si="842"/>
        <v>1048576</v>
      </c>
      <c r="AK91" t="e">
        <f t="shared" ca="1" si="843"/>
        <v>#N/A</v>
      </c>
      <c r="AL91" s="4" t="str">
        <f t="shared" ca="1" si="844"/>
        <v/>
      </c>
      <c r="AN91" s="6" t="str">
        <f>IF('Analyse Plan de Gamme'!$AH91=0,N_D,'Analyse Plan de Gamme'!$AH91)</f>
        <v xml:space="preserve"> ... </v>
      </c>
      <c r="AO91" t="b">
        <f>ISNA(MATCH(AN91,AN$1:AN90,0))</f>
        <v>0</v>
      </c>
      <c r="AP91" t="e">
        <f t="shared" ca="1" si="845"/>
        <v>#N/A</v>
      </c>
      <c r="AQ91" t="e">
        <f t="shared" ca="1" si="846"/>
        <v>#N/A</v>
      </c>
      <c r="AR91" t="b">
        <f t="shared" ca="1" si="847"/>
        <v>0</v>
      </c>
      <c r="AS91" t="str">
        <f t="shared" ca="1" si="848"/>
        <v>ÿ</v>
      </c>
      <c r="AT91">
        <f t="shared" ca="1" si="849"/>
        <v>1048576</v>
      </c>
      <c r="AU91" t="e">
        <f t="shared" ca="1" si="850"/>
        <v>#N/A</v>
      </c>
      <c r="AV91" s="4" t="str">
        <f t="shared" ca="1" si="851"/>
        <v/>
      </c>
      <c r="AX91" s="6" t="str">
        <f>IF('Analyse Plan de Gamme'!$AT91=0,N_D,'Analyse Plan de Gamme'!$AT91)</f>
        <v xml:space="preserve"> ... </v>
      </c>
      <c r="AY91" t="b">
        <f>ISNA(MATCH(AX91,AX$1:AX90,0))</f>
        <v>0</v>
      </c>
      <c r="AZ91" t="e">
        <f t="shared" ca="1" si="852"/>
        <v>#N/A</v>
      </c>
      <c r="BA91" t="e">
        <f t="shared" ca="1" si="853"/>
        <v>#N/A</v>
      </c>
      <c r="BB91" t="b">
        <f t="shared" ca="1" si="854"/>
        <v>0</v>
      </c>
      <c r="BC91" t="str">
        <f t="shared" ca="1" si="855"/>
        <v>ÿ</v>
      </c>
      <c r="BD91">
        <f t="shared" ca="1" si="856"/>
        <v>1048576</v>
      </c>
      <c r="BE91" t="e">
        <f t="shared" ca="1" si="857"/>
        <v>#N/A</v>
      </c>
      <c r="BF91" s="4" t="str">
        <f t="shared" ca="1" si="858"/>
        <v/>
      </c>
      <c r="BH91" s="6" t="str">
        <f>IF('Analyse Plan de Gamme'!$BF91=0,N_D,'Analyse Plan de Gamme'!$BF91)</f>
        <v xml:space="preserve"> ... </v>
      </c>
      <c r="BI91" t="b">
        <f>ISNA(MATCH(BH91,BH$1:BH90,0))</f>
        <v>0</v>
      </c>
      <c r="BJ91" t="e">
        <f t="shared" ca="1" si="859"/>
        <v>#N/A</v>
      </c>
      <c r="BK91" t="e">
        <f t="shared" ca="1" si="860"/>
        <v>#N/A</v>
      </c>
      <c r="BL91" t="b">
        <f t="shared" ca="1" si="861"/>
        <v>0</v>
      </c>
      <c r="BM91" t="str">
        <f t="shared" ca="1" si="862"/>
        <v>ÿ</v>
      </c>
      <c r="BN91">
        <f t="shared" ca="1" si="863"/>
        <v>1048576</v>
      </c>
      <c r="BO91" t="e">
        <f t="shared" ca="1" si="864"/>
        <v>#N/A</v>
      </c>
      <c r="BP91" s="4" t="str">
        <f t="shared" ca="1" si="865"/>
        <v/>
      </c>
      <c r="BR91" s="6" t="str">
        <f>IF('Analyse Plan de Gamme'!$BG91=0,N_D,'Analyse Plan de Gamme'!$BG91)</f>
        <v xml:space="preserve"> ... </v>
      </c>
      <c r="BS91" t="b">
        <f>ISNA(MATCH(BR91,BR$1:BR90,0))</f>
        <v>0</v>
      </c>
      <c r="BT91" t="e">
        <f t="shared" ca="1" si="866"/>
        <v>#N/A</v>
      </c>
      <c r="BU91" t="e">
        <f t="shared" ca="1" si="867"/>
        <v>#N/A</v>
      </c>
      <c r="BV91" t="b">
        <f t="shared" ca="1" si="868"/>
        <v>0</v>
      </c>
      <c r="BW91" t="str">
        <f t="shared" ca="1" si="869"/>
        <v>ÿ</v>
      </c>
      <c r="BX91">
        <f t="shared" ca="1" si="870"/>
        <v>1048576</v>
      </c>
      <c r="BY91" t="e">
        <f t="shared" ca="1" si="871"/>
        <v>#N/A</v>
      </c>
      <c r="BZ91" s="4" t="str">
        <f t="shared" ca="1" si="872"/>
        <v/>
      </c>
      <c r="CB91" s="6" t="str">
        <f>IF('Analyse Plan de Gamme'!$BH91=0,N_D,'Analyse Plan de Gamme'!$BH91)</f>
        <v xml:space="preserve"> ... </v>
      </c>
      <c r="CC91" t="b">
        <f>ISNA(MATCH(CB91,CB$1:CB90,0))</f>
        <v>0</v>
      </c>
      <c r="CD91" t="e">
        <f t="shared" ca="1" si="873"/>
        <v>#N/A</v>
      </c>
      <c r="CE91" t="e">
        <f t="shared" ca="1" si="874"/>
        <v>#N/A</v>
      </c>
      <c r="CF91" t="b">
        <f t="shared" ca="1" si="875"/>
        <v>0</v>
      </c>
      <c r="CG91" t="str">
        <f t="shared" ca="1" si="876"/>
        <v>ÿ</v>
      </c>
      <c r="CH91">
        <f t="shared" ca="1" si="877"/>
        <v>1048576</v>
      </c>
      <c r="CI91" t="e">
        <f t="shared" ca="1" si="878"/>
        <v>#N/A</v>
      </c>
      <c r="CJ91" s="4" t="str">
        <f t="shared" ca="1" si="879"/>
        <v/>
      </c>
      <c r="CL91" s="6" t="str">
        <f>IF('Analyse Plan de Gamme'!$BJ91=0,N_D,'Analyse Plan de Gamme'!$BJ91)</f>
        <v xml:space="preserve"> ... </v>
      </c>
      <c r="CM91" t="b">
        <f>ISNA(MATCH(CL91,CL$1:CL90,0))</f>
        <v>0</v>
      </c>
      <c r="CN91" t="e">
        <f t="shared" ca="1" si="880"/>
        <v>#N/A</v>
      </c>
      <c r="CO91" t="e">
        <f t="shared" ca="1" si="881"/>
        <v>#N/A</v>
      </c>
      <c r="CP91" t="b">
        <f t="shared" ca="1" si="882"/>
        <v>0</v>
      </c>
      <c r="CQ91" t="str">
        <f t="shared" ca="1" si="883"/>
        <v>ÿ</v>
      </c>
      <c r="CR91">
        <f t="shared" ca="1" si="884"/>
        <v>1048576</v>
      </c>
      <c r="CS91" t="e">
        <f t="shared" ca="1" si="885"/>
        <v>#N/A</v>
      </c>
      <c r="CT91" s="4" t="str">
        <f t="shared" ca="1" si="886"/>
        <v/>
      </c>
      <c r="CV91" s="6" t="str">
        <f>IF('Analyse Plan de Gamme'!$BK91=0,N_D,'Analyse Plan de Gamme'!$BK91)</f>
        <v xml:space="preserve"> ... </v>
      </c>
      <c r="CW91" t="b">
        <f>ISNA(MATCH(CV91,CV$1:CV90,0))</f>
        <v>0</v>
      </c>
      <c r="CX91" t="e">
        <f t="shared" ca="1" si="887"/>
        <v>#N/A</v>
      </c>
      <c r="CY91" t="e">
        <f t="shared" ca="1" si="888"/>
        <v>#N/A</v>
      </c>
      <c r="CZ91" t="b">
        <f t="shared" ca="1" si="889"/>
        <v>0</v>
      </c>
      <c r="DA91" t="str">
        <f t="shared" ca="1" si="890"/>
        <v>ÿ</v>
      </c>
      <c r="DB91">
        <f t="shared" ca="1" si="891"/>
        <v>1048576</v>
      </c>
      <c r="DC91" t="e">
        <f t="shared" ca="1" si="892"/>
        <v>#N/A</v>
      </c>
      <c r="DD91" s="4" t="str">
        <f t="shared" ca="1" si="893"/>
        <v/>
      </c>
      <c r="DF91" s="6" t="str">
        <f>IF('Analyse Plan de Gamme'!$BL91=0,N_D,'Analyse Plan de Gamme'!$BL91)</f>
        <v xml:space="preserve"> ... </v>
      </c>
      <c r="DG91" t="b">
        <f>ISNA(MATCH(DF91,DF$1:DF90,0))</f>
        <v>0</v>
      </c>
      <c r="DH91" t="e">
        <f t="shared" ca="1" si="894"/>
        <v>#N/A</v>
      </c>
      <c r="DI91" t="e">
        <f t="shared" ca="1" si="895"/>
        <v>#N/A</v>
      </c>
      <c r="DJ91" t="b">
        <f t="shared" ca="1" si="896"/>
        <v>0</v>
      </c>
      <c r="DK91" t="str">
        <f t="shared" ca="1" si="897"/>
        <v>ÿ</v>
      </c>
      <c r="DL91">
        <f t="shared" ca="1" si="898"/>
        <v>1048576</v>
      </c>
      <c r="DM91" t="e">
        <f t="shared" ca="1" si="899"/>
        <v>#N/A</v>
      </c>
      <c r="DN91" s="4" t="str">
        <f t="shared" ca="1" si="900"/>
        <v/>
      </c>
      <c r="DP91" s="43">
        <f>'Analyse Plan de Gamme'!$BM91</f>
        <v>0</v>
      </c>
      <c r="DQ91" t="b">
        <f>ISNA(MATCH(DP91,DP$1:DP90,0))</f>
        <v>0</v>
      </c>
      <c r="DR91" t="e">
        <f t="shared" ca="1" si="901"/>
        <v>#N/A</v>
      </c>
      <c r="DS91" t="e">
        <f t="shared" ca="1" si="902"/>
        <v>#N/A</v>
      </c>
      <c r="DT91" t="b">
        <f t="shared" ca="1" si="903"/>
        <v>0</v>
      </c>
      <c r="DU91" t="str">
        <f t="shared" ca="1" si="904"/>
        <v>ÿ</v>
      </c>
      <c r="DV91">
        <f t="shared" ca="1" si="905"/>
        <v>1048576</v>
      </c>
      <c r="DW91" t="e">
        <f t="shared" ca="1" si="906"/>
        <v>#N/A</v>
      </c>
      <c r="DX91" s="4" t="str">
        <f t="shared" ca="1" si="907"/>
        <v/>
      </c>
      <c r="DZ91" s="6" t="str">
        <f>IF('Analyse Plan de Gamme'!$BO91=0,N_D,'Analyse Plan de Gamme'!$BO91)</f>
        <v xml:space="preserve"> ... </v>
      </c>
      <c r="EA91" t="b">
        <f>ISNA(MATCH(DZ91,DZ$1:DZ90,0))</f>
        <v>0</v>
      </c>
      <c r="EB91" t="e">
        <f t="shared" ca="1" si="908"/>
        <v>#N/A</v>
      </c>
      <c r="EC91" t="e">
        <f t="shared" ca="1" si="909"/>
        <v>#N/A</v>
      </c>
      <c r="ED91" t="b">
        <f t="shared" ca="1" si="910"/>
        <v>0</v>
      </c>
      <c r="EE91" t="str">
        <f t="shared" ca="1" si="911"/>
        <v>ÿ</v>
      </c>
      <c r="EF91">
        <f t="shared" ca="1" si="912"/>
        <v>1048576</v>
      </c>
      <c r="EG91" t="e">
        <f t="shared" ca="1" si="913"/>
        <v>#N/A</v>
      </c>
      <c r="EH91" s="4" t="str">
        <f t="shared" ca="1" si="914"/>
        <v/>
      </c>
      <c r="EJ91" s="6" t="str">
        <f>IF('Analyse Plan de Gamme'!$BP91=0,N_D,'Analyse Plan de Gamme'!$BP91)</f>
        <v xml:space="preserve"> ... </v>
      </c>
      <c r="EK91" t="b">
        <f>ISNA(MATCH(EJ91,EJ$1:EJ90,0))</f>
        <v>0</v>
      </c>
      <c r="EL91" t="e">
        <f t="shared" ca="1" si="915"/>
        <v>#N/A</v>
      </c>
      <c r="EM91" t="e">
        <f t="shared" ca="1" si="916"/>
        <v>#N/A</v>
      </c>
      <c r="EN91" t="b">
        <f t="shared" ca="1" si="917"/>
        <v>0</v>
      </c>
      <c r="EO91" t="str">
        <f t="shared" ca="1" si="918"/>
        <v>ÿ</v>
      </c>
      <c r="EP91">
        <f t="shared" ca="1" si="919"/>
        <v>1048576</v>
      </c>
      <c r="EQ91" t="e">
        <f t="shared" ca="1" si="920"/>
        <v>#N/A</v>
      </c>
      <c r="ER91" s="4" t="str">
        <f t="shared" ca="1" si="921"/>
        <v/>
      </c>
      <c r="ET91" s="6" t="str">
        <f>IF('Analyse Plan de Gamme'!$BQ91=0,N_D,'Analyse Plan de Gamme'!$BQ91)</f>
        <v xml:space="preserve"> ... </v>
      </c>
      <c r="EU91" t="b">
        <f>ISNA(MATCH(ET91,ET$1:ET90,0))</f>
        <v>0</v>
      </c>
      <c r="EV91" t="e">
        <f t="shared" ca="1" si="922"/>
        <v>#N/A</v>
      </c>
      <c r="EW91" t="e">
        <f t="shared" ca="1" si="923"/>
        <v>#N/A</v>
      </c>
      <c r="EX91" t="b">
        <f t="shared" ca="1" si="924"/>
        <v>0</v>
      </c>
      <c r="EY91" t="str">
        <f t="shared" ca="1" si="925"/>
        <v>ÿ</v>
      </c>
      <c r="EZ91">
        <f t="shared" ca="1" si="926"/>
        <v>1048576</v>
      </c>
      <c r="FA91" t="e">
        <f t="shared" ca="1" si="927"/>
        <v>#N/A</v>
      </c>
      <c r="FB91" s="4" t="str">
        <f t="shared" ca="1" si="928"/>
        <v/>
      </c>
      <c r="FD91" s="6" t="str">
        <f>IF('Analyse Plan de Gamme'!$BR91=0,N_D,'Analyse Plan de Gamme'!$BR91)</f>
        <v xml:space="preserve"> ... </v>
      </c>
      <c r="FE91" t="b">
        <f>ISNA(MATCH(FD91,FD$1:FD90,0))</f>
        <v>0</v>
      </c>
      <c r="FF91" t="e">
        <f t="shared" ca="1" si="929"/>
        <v>#N/A</v>
      </c>
      <c r="FG91" t="e">
        <f t="shared" ca="1" si="930"/>
        <v>#N/A</v>
      </c>
      <c r="FH91" t="b">
        <f t="shared" ca="1" si="931"/>
        <v>0</v>
      </c>
      <c r="FI91" t="str">
        <f t="shared" ca="1" si="932"/>
        <v>ÿ</v>
      </c>
      <c r="FJ91">
        <f t="shared" ca="1" si="933"/>
        <v>1048576</v>
      </c>
      <c r="FK91" t="e">
        <f t="shared" ca="1" si="934"/>
        <v>#N/A</v>
      </c>
      <c r="FL91" s="4" t="str">
        <f t="shared" ca="1" si="935"/>
        <v/>
      </c>
      <c r="FN91" s="6" t="str">
        <f>IF('Analyse Plan de Gamme'!$BT91=0,N_D,'Analyse Plan de Gamme'!$BT91)</f>
        <v xml:space="preserve"> ... </v>
      </c>
      <c r="FO91" t="b">
        <f>ISNA(MATCH(FN91,FN$1:FN90,0))</f>
        <v>0</v>
      </c>
      <c r="FP91" t="e">
        <f t="shared" ca="1" si="936"/>
        <v>#N/A</v>
      </c>
      <c r="FQ91" t="e">
        <f t="shared" ca="1" si="937"/>
        <v>#N/A</v>
      </c>
      <c r="FR91" t="b">
        <f t="shared" ca="1" si="938"/>
        <v>0</v>
      </c>
      <c r="FS91" t="str">
        <f t="shared" ca="1" si="939"/>
        <v>ÿ</v>
      </c>
      <c r="FT91">
        <f t="shared" ca="1" si="940"/>
        <v>1048576</v>
      </c>
      <c r="FU91" t="e">
        <f t="shared" ca="1" si="941"/>
        <v>#N/A</v>
      </c>
      <c r="FV91" s="4" t="str">
        <f t="shared" ca="1" si="942"/>
        <v/>
      </c>
      <c r="FX91" s="6" t="str">
        <f>IF('Analyse Plan de Gamme'!$BU91=0,N_D,'Analyse Plan de Gamme'!$BU91)</f>
        <v xml:space="preserve"> ... </v>
      </c>
      <c r="FY91" t="b">
        <f>ISNA(MATCH(FX91,FX$1:FX90,0))</f>
        <v>0</v>
      </c>
      <c r="FZ91" t="e">
        <f t="shared" ca="1" si="943"/>
        <v>#N/A</v>
      </c>
      <c r="GA91" t="e">
        <f t="shared" ca="1" si="944"/>
        <v>#N/A</v>
      </c>
      <c r="GB91" t="b">
        <f t="shared" ca="1" si="945"/>
        <v>0</v>
      </c>
      <c r="GC91" t="str">
        <f t="shared" ca="1" si="946"/>
        <v>ÿ</v>
      </c>
      <c r="GD91">
        <f t="shared" ca="1" si="947"/>
        <v>1048576</v>
      </c>
      <c r="GE91" t="e">
        <f t="shared" ca="1" si="948"/>
        <v>#N/A</v>
      </c>
      <c r="GF91" s="4" t="str">
        <f t="shared" ca="1" si="949"/>
        <v/>
      </c>
      <c r="GH91" s="6" t="str">
        <f>IF('Analyse Plan de Gamme'!$BW91=0,N_D,'Analyse Plan de Gamme'!$BW91)</f>
        <v xml:space="preserve"> ... </v>
      </c>
      <c r="GI91" t="b">
        <f>ISNA(MATCH(GH91,GH$1:GH90,0))</f>
        <v>0</v>
      </c>
      <c r="GJ91" t="e">
        <f t="shared" ca="1" si="950"/>
        <v>#N/A</v>
      </c>
      <c r="GK91" t="e">
        <f t="shared" ca="1" si="951"/>
        <v>#N/A</v>
      </c>
      <c r="GL91" t="b">
        <f t="shared" ca="1" si="952"/>
        <v>0</v>
      </c>
      <c r="GM91" t="str">
        <f t="shared" ca="1" si="953"/>
        <v>ÿ</v>
      </c>
      <c r="GN91">
        <f t="shared" ca="1" si="954"/>
        <v>1048576</v>
      </c>
      <c r="GO91" t="e">
        <f t="shared" ca="1" si="955"/>
        <v>#N/A</v>
      </c>
      <c r="GP91" s="4" t="str">
        <f t="shared" ca="1" si="956"/>
        <v/>
      </c>
      <c r="GR91" s="6" t="str">
        <f>IF('Analyse Plan de Gamme'!$BX91=0,N_D,'Analyse Plan de Gamme'!$BX91)</f>
        <v xml:space="preserve"> ... </v>
      </c>
      <c r="GS91" t="b">
        <f>ISNA(MATCH(GR91,GR$1:GR90,0))</f>
        <v>0</v>
      </c>
      <c r="GT91" t="e">
        <f t="shared" ca="1" si="957"/>
        <v>#N/A</v>
      </c>
      <c r="GU91" t="e">
        <f t="shared" ca="1" si="958"/>
        <v>#N/A</v>
      </c>
      <c r="GV91" t="b">
        <f t="shared" ca="1" si="959"/>
        <v>0</v>
      </c>
      <c r="GW91" t="str">
        <f t="shared" ca="1" si="960"/>
        <v>ÿ</v>
      </c>
      <c r="GX91">
        <f t="shared" ca="1" si="961"/>
        <v>1048576</v>
      </c>
      <c r="GY91" t="e">
        <f t="shared" ca="1" si="962"/>
        <v>#N/A</v>
      </c>
      <c r="GZ91" s="4" t="str">
        <f t="shared" ca="1" si="963"/>
        <v/>
      </c>
      <c r="HG91" s="44">
        <f>'Analyse Plan de Gamme'!$K91</f>
        <v>0</v>
      </c>
      <c r="HH91" s="44">
        <f>'Analyse Plan de Gamme'!$L91</f>
        <v>0</v>
      </c>
      <c r="HI91" s="50">
        <f t="shared" si="822"/>
        <v>4.0499999999999936</v>
      </c>
      <c r="HK91" t="b">
        <f>ABS('Analyse Plan de Gamme'!$C91)&gt;1</f>
        <v>0</v>
      </c>
      <c r="HL91" s="43">
        <f t="shared" ca="1" si="665"/>
        <v>9.1000000000000004E-3</v>
      </c>
      <c r="HM91" t="b">
        <f ca="1">AND(ISNA(MATCH(HL91,HL$1:HL90,0)),HL91&gt;1,$HK91)</f>
        <v>0</v>
      </c>
      <c r="HN91" t="e">
        <f t="shared" ca="1" si="964"/>
        <v>#N/A</v>
      </c>
      <c r="HO91" t="e">
        <f t="shared" ca="1" si="965"/>
        <v>#N/A</v>
      </c>
      <c r="HP91" t="b">
        <f t="shared" ca="1" si="966"/>
        <v>0</v>
      </c>
      <c r="HQ91" t="str">
        <f t="shared" ca="1" si="967"/>
        <v>ÿ</v>
      </c>
      <c r="HR91">
        <f t="shared" ca="1" si="968"/>
        <v>1048576</v>
      </c>
      <c r="HS91" t="e">
        <f t="shared" ca="1" si="969"/>
        <v>#N/A</v>
      </c>
      <c r="HT91" s="4" t="str">
        <f t="shared" ca="1" si="970"/>
        <v/>
      </c>
      <c r="HU91">
        <f ca="1">SUM($HT$10:$HT91)</f>
        <v>3926000.0154999997</v>
      </c>
      <c r="HV91" s="45">
        <f t="shared" ca="1" si="666"/>
        <v>1</v>
      </c>
      <c r="HW91" t="b">
        <f t="shared" ca="1" si="823"/>
        <v>0</v>
      </c>
      <c r="HX91" t="b">
        <f t="shared" ca="1" si="667"/>
        <v>0</v>
      </c>
      <c r="ID91" s="60" t="b">
        <f>IF($HK91,'Analyse Plan de Gamme'!$K91)</f>
        <v>0</v>
      </c>
      <c r="IE91" t="b">
        <f>IF($HK91,'Analyse Plan de Gamme'!$L91)</f>
        <v>0</v>
      </c>
      <c r="IF91" s="52" t="b">
        <f t="shared" si="971"/>
        <v>0</v>
      </c>
      <c r="IG91" t="b">
        <f>ISNA(MATCH(IF91,IF$1:IF90,0))</f>
        <v>0</v>
      </c>
      <c r="IH91" t="e">
        <f t="shared" ca="1" si="972"/>
        <v>#N/A</v>
      </c>
      <c r="II91" t="e">
        <f t="shared" ca="1" si="973"/>
        <v>#N/A</v>
      </c>
      <c r="IJ91" t="b">
        <f t="shared" ca="1" si="974"/>
        <v>0</v>
      </c>
      <c r="IK91" t="str">
        <f t="shared" ca="1" si="975"/>
        <v>ÿ</v>
      </c>
      <c r="IL91">
        <f t="shared" ca="1" si="976"/>
        <v>0</v>
      </c>
      <c r="IM91">
        <f t="shared" ca="1" si="977"/>
        <v>0</v>
      </c>
      <c r="IN91" s="54">
        <f t="shared" ca="1" si="978"/>
        <v>9.1000000000000004E-3</v>
      </c>
      <c r="IO91">
        <f t="shared" ca="1" si="979"/>
        <v>1048576</v>
      </c>
      <c r="IP91" t="e">
        <f t="shared" ca="1" si="980"/>
        <v>#N/A</v>
      </c>
      <c r="IQ91" t="str">
        <f t="shared" ca="1" si="981"/>
        <v/>
      </c>
      <c r="IR91" t="str">
        <f t="shared" ca="1" si="982"/>
        <v/>
      </c>
      <c r="IZ91" s="52" t="b">
        <f t="shared" si="983"/>
        <v>0</v>
      </c>
      <c r="JA91" t="b">
        <f>ISNA(MATCH(IZ91,IZ$1:IZ90,0))</f>
        <v>0</v>
      </c>
      <c r="JB91" t="e">
        <f t="shared" ca="1" si="984"/>
        <v>#N/A</v>
      </c>
      <c r="JC91" t="e">
        <f t="shared" ca="1" si="985"/>
        <v>#N/A</v>
      </c>
      <c r="JD91" t="b">
        <f t="shared" ca="1" si="986"/>
        <v>0</v>
      </c>
      <c r="JE91" t="str">
        <f t="shared" ca="1" si="987"/>
        <v>ÿ</v>
      </c>
      <c r="JF91">
        <f t="shared" ca="1" si="988"/>
        <v>0</v>
      </c>
      <c r="JG91">
        <f t="shared" ca="1" si="989"/>
        <v>0</v>
      </c>
      <c r="JH91" s="54">
        <f t="shared" ca="1" si="990"/>
        <v>9.1000000000000004E-3</v>
      </c>
      <c r="JI91">
        <f t="shared" ca="1" si="991"/>
        <v>1048576</v>
      </c>
      <c r="JJ91" t="e">
        <f t="shared" ca="1" si="992"/>
        <v>#N/A</v>
      </c>
      <c r="JK91" t="str">
        <f t="shared" ca="1" si="993"/>
        <v/>
      </c>
      <c r="JL91" t="str">
        <f t="shared" ca="1" si="994"/>
        <v/>
      </c>
      <c r="JT91" s="52" t="b">
        <f t="shared" si="995"/>
        <v>0</v>
      </c>
      <c r="JU91" t="b">
        <f>ISNA(MATCH(JT91,JT$1:JT90,0))</f>
        <v>0</v>
      </c>
      <c r="JV91" t="e">
        <f t="shared" ca="1" si="996"/>
        <v>#N/A</v>
      </c>
      <c r="JW91" t="e">
        <f t="shared" ca="1" si="997"/>
        <v>#N/A</v>
      </c>
      <c r="JX91" t="b">
        <f t="shared" ca="1" si="998"/>
        <v>0</v>
      </c>
      <c r="JY91" t="str">
        <f t="shared" ca="1" si="999"/>
        <v>ÿ</v>
      </c>
      <c r="JZ91">
        <f t="shared" ca="1" si="1000"/>
        <v>0</v>
      </c>
      <c r="KA91">
        <f t="shared" ca="1" si="1001"/>
        <v>0</v>
      </c>
      <c r="KB91" s="54">
        <f t="shared" ca="1" si="1002"/>
        <v>9.1000000000000004E-3</v>
      </c>
      <c r="KC91">
        <f t="shared" ca="1" si="1003"/>
        <v>1048576</v>
      </c>
      <c r="KD91" t="e">
        <f t="shared" ca="1" si="1004"/>
        <v>#N/A</v>
      </c>
      <c r="KE91" t="str">
        <f t="shared" ca="1" si="1005"/>
        <v/>
      </c>
      <c r="KF91" t="str">
        <f t="shared" ca="1" si="1006"/>
        <v/>
      </c>
      <c r="KN91" s="52" t="b">
        <f t="shared" si="1007"/>
        <v>0</v>
      </c>
      <c r="KO91" t="b">
        <f>ISNA(MATCH(KN91,KN$1:KN90,0))</f>
        <v>0</v>
      </c>
      <c r="KP91" t="e">
        <f t="shared" ca="1" si="1008"/>
        <v>#N/A</v>
      </c>
      <c r="KQ91" t="e">
        <f t="shared" ca="1" si="1009"/>
        <v>#N/A</v>
      </c>
      <c r="KR91" t="b">
        <f t="shared" ca="1" si="1010"/>
        <v>0</v>
      </c>
      <c r="KS91" t="str">
        <f t="shared" ca="1" si="1011"/>
        <v>ÿ</v>
      </c>
      <c r="KT91">
        <f t="shared" ca="1" si="1012"/>
        <v>0</v>
      </c>
      <c r="KU91">
        <f t="shared" ca="1" si="1013"/>
        <v>0</v>
      </c>
      <c r="KV91" s="54">
        <f t="shared" ca="1" si="1014"/>
        <v>9.1000000000000004E-3</v>
      </c>
      <c r="KW91">
        <f t="shared" ca="1" si="1015"/>
        <v>1048576</v>
      </c>
      <c r="KX91" t="e">
        <f t="shared" ca="1" si="1016"/>
        <v>#N/A</v>
      </c>
      <c r="KY91" t="str">
        <f t="shared" ca="1" si="1017"/>
        <v/>
      </c>
      <c r="KZ91" t="str">
        <f t="shared" ca="1" si="1018"/>
        <v/>
      </c>
      <c r="LH91" s="52" t="b">
        <f t="shared" si="668"/>
        <v>0</v>
      </c>
      <c r="LI91" t="b">
        <f>ISNA(MATCH(LH91,LH$1:LH90,0))</f>
        <v>0</v>
      </c>
      <c r="LJ91" t="e">
        <f t="shared" ca="1" si="643"/>
        <v>#N/A</v>
      </c>
      <c r="LK91" t="e">
        <f t="shared" ca="1" si="644"/>
        <v>#N/A</v>
      </c>
      <c r="LL91" t="b">
        <f t="shared" ca="1" si="669"/>
        <v>0</v>
      </c>
      <c r="LM91" t="str">
        <f t="shared" ca="1" si="645"/>
        <v>ÿ</v>
      </c>
      <c r="LN91">
        <f t="shared" ca="1" si="670"/>
        <v>0</v>
      </c>
      <c r="LO91">
        <f t="shared" ca="1" si="671"/>
        <v>0</v>
      </c>
      <c r="LP91" s="54">
        <f t="shared" ca="1" si="646"/>
        <v>9.1000000000000004E-3</v>
      </c>
      <c r="LQ91">
        <f t="shared" ca="1" si="647"/>
        <v>1048576</v>
      </c>
      <c r="LR91" t="e">
        <f t="shared" ca="1" si="648"/>
        <v>#N/A</v>
      </c>
      <c r="LS91" t="str">
        <f t="shared" ca="1" si="1019"/>
        <v/>
      </c>
      <c r="LT91" t="str">
        <f t="shared" ca="1" si="649"/>
        <v/>
      </c>
      <c r="MB91" s="52" t="b">
        <f t="shared" si="650"/>
        <v>0</v>
      </c>
      <c r="MC91" t="b">
        <f>ISNA(MATCH(MB91,MB$1:MB90,0))</f>
        <v>0</v>
      </c>
      <c r="MD91" t="e">
        <f t="shared" ca="1" si="672"/>
        <v>#N/A</v>
      </c>
      <c r="ME91" t="e">
        <f t="shared" ca="1" si="673"/>
        <v>#N/A</v>
      </c>
      <c r="MF91" t="b">
        <f t="shared" ca="1" si="674"/>
        <v>0</v>
      </c>
      <c r="MG91" t="str">
        <f t="shared" ca="1" si="675"/>
        <v>ÿ</v>
      </c>
      <c r="MH91">
        <f t="shared" ca="1" si="676"/>
        <v>0</v>
      </c>
      <c r="MI91">
        <f t="shared" ca="1" si="677"/>
        <v>0</v>
      </c>
      <c r="MJ91" s="54">
        <f t="shared" ca="1" si="678"/>
        <v>9.1000000000000004E-3</v>
      </c>
      <c r="MK91">
        <f t="shared" ca="1" si="679"/>
        <v>1048576</v>
      </c>
      <c r="ML91" t="e">
        <f t="shared" ca="1" si="680"/>
        <v>#N/A</v>
      </c>
      <c r="MM91" t="str">
        <f t="shared" ca="1" si="1020"/>
        <v/>
      </c>
      <c r="MN91" t="str">
        <f t="shared" ca="1" si="681"/>
        <v/>
      </c>
      <c r="MV91" s="52" t="b">
        <f t="shared" si="651"/>
        <v>0</v>
      </c>
      <c r="MW91" t="b">
        <f>ISNA(MATCH(MV91,MV$1:MV90,0))</f>
        <v>0</v>
      </c>
      <c r="MX91" t="e">
        <f t="shared" ca="1" si="682"/>
        <v>#N/A</v>
      </c>
      <c r="MY91" t="e">
        <f t="shared" ca="1" si="683"/>
        <v>#N/A</v>
      </c>
      <c r="MZ91" t="b">
        <f t="shared" ca="1" si="684"/>
        <v>0</v>
      </c>
      <c r="NA91" t="str">
        <f t="shared" ca="1" si="685"/>
        <v>ÿ</v>
      </c>
      <c r="NB91">
        <f t="shared" ca="1" si="686"/>
        <v>0</v>
      </c>
      <c r="NC91">
        <f t="shared" ca="1" si="687"/>
        <v>0</v>
      </c>
      <c r="ND91" s="54">
        <f t="shared" ca="1" si="688"/>
        <v>9.1000000000000004E-3</v>
      </c>
      <c r="NE91">
        <f t="shared" ca="1" si="689"/>
        <v>1048576</v>
      </c>
      <c r="NF91" t="e">
        <f t="shared" ca="1" si="690"/>
        <v>#N/A</v>
      </c>
      <c r="NG91" t="str">
        <f t="shared" ca="1" si="1021"/>
        <v/>
      </c>
      <c r="NH91" t="str">
        <f t="shared" ca="1" si="691"/>
        <v/>
      </c>
      <c r="NP91" s="52" t="b">
        <f t="shared" si="652"/>
        <v>0</v>
      </c>
      <c r="NQ91" t="b">
        <f>ISNA(MATCH(NP91,NP$1:NP90,0))</f>
        <v>0</v>
      </c>
      <c r="NR91" t="e">
        <f t="shared" ca="1" si="692"/>
        <v>#N/A</v>
      </c>
      <c r="NS91" t="e">
        <f t="shared" ca="1" si="693"/>
        <v>#N/A</v>
      </c>
      <c r="NT91" t="b">
        <f t="shared" ca="1" si="694"/>
        <v>0</v>
      </c>
      <c r="NU91" t="str">
        <f t="shared" ca="1" si="695"/>
        <v>ÿ</v>
      </c>
      <c r="NV91">
        <f t="shared" ca="1" si="696"/>
        <v>0</v>
      </c>
      <c r="NW91">
        <f t="shared" ca="1" si="697"/>
        <v>0</v>
      </c>
      <c r="NX91" s="54">
        <f t="shared" ca="1" si="698"/>
        <v>9.1000000000000004E-3</v>
      </c>
      <c r="NY91">
        <f t="shared" ca="1" si="699"/>
        <v>1048576</v>
      </c>
      <c r="NZ91" t="e">
        <f t="shared" ca="1" si="700"/>
        <v>#N/A</v>
      </c>
      <c r="OA91" t="str">
        <f t="shared" ca="1" si="1022"/>
        <v/>
      </c>
      <c r="OB91" t="str">
        <f t="shared" ca="1" si="701"/>
        <v/>
      </c>
      <c r="OJ91" s="52" t="b">
        <f t="shared" si="653"/>
        <v>0</v>
      </c>
      <c r="OK91" t="b">
        <f>ISNA(MATCH(OJ91,OJ$1:OJ90,0))</f>
        <v>0</v>
      </c>
      <c r="OL91" t="e">
        <f t="shared" ca="1" si="702"/>
        <v>#N/A</v>
      </c>
      <c r="OM91" t="e">
        <f t="shared" ca="1" si="703"/>
        <v>#N/A</v>
      </c>
      <c r="ON91" t="b">
        <f t="shared" ca="1" si="704"/>
        <v>0</v>
      </c>
      <c r="OO91" t="str">
        <f t="shared" ca="1" si="705"/>
        <v>ÿ</v>
      </c>
      <c r="OP91">
        <f t="shared" ca="1" si="706"/>
        <v>0</v>
      </c>
      <c r="OQ91">
        <f t="shared" ca="1" si="707"/>
        <v>0</v>
      </c>
      <c r="OR91" s="54">
        <f t="shared" ca="1" si="708"/>
        <v>9.1000000000000004E-3</v>
      </c>
      <c r="OS91">
        <f t="shared" ca="1" si="709"/>
        <v>1048576</v>
      </c>
      <c r="OT91" t="e">
        <f t="shared" ca="1" si="710"/>
        <v>#N/A</v>
      </c>
      <c r="OU91" t="str">
        <f t="shared" ca="1" si="1023"/>
        <v/>
      </c>
      <c r="OV91" t="str">
        <f t="shared" ca="1" si="711"/>
        <v/>
      </c>
      <c r="PD91" s="52" t="b">
        <f t="shared" si="654"/>
        <v>0</v>
      </c>
      <c r="PE91" t="b">
        <f>ISNA(MATCH(PD91,PD$1:PD90,0))</f>
        <v>0</v>
      </c>
      <c r="PF91" t="e">
        <f t="shared" ca="1" si="712"/>
        <v>#N/A</v>
      </c>
      <c r="PG91" t="e">
        <f t="shared" ca="1" si="713"/>
        <v>#N/A</v>
      </c>
      <c r="PH91" t="b">
        <f t="shared" ca="1" si="714"/>
        <v>0</v>
      </c>
      <c r="PI91" t="str">
        <f t="shared" ca="1" si="715"/>
        <v>ÿ</v>
      </c>
      <c r="PJ91">
        <f t="shared" ca="1" si="716"/>
        <v>0</v>
      </c>
      <c r="PK91">
        <f t="shared" ca="1" si="717"/>
        <v>0</v>
      </c>
      <c r="PL91" s="54">
        <f t="shared" ca="1" si="718"/>
        <v>9.1000000000000004E-3</v>
      </c>
      <c r="PM91">
        <f t="shared" ca="1" si="719"/>
        <v>1048576</v>
      </c>
      <c r="PN91" t="e">
        <f t="shared" ca="1" si="720"/>
        <v>#N/A</v>
      </c>
      <c r="PO91" t="str">
        <f t="shared" ca="1" si="1024"/>
        <v/>
      </c>
      <c r="PP91" t="str">
        <f t="shared" ca="1" si="721"/>
        <v/>
      </c>
      <c r="PX91" s="52" t="b">
        <f t="shared" si="655"/>
        <v>0</v>
      </c>
      <c r="PY91" t="b">
        <f>ISNA(MATCH(PX91,PX$1:PX90,0))</f>
        <v>0</v>
      </c>
      <c r="PZ91" t="e">
        <f t="shared" ca="1" si="722"/>
        <v>#N/A</v>
      </c>
      <c r="QA91" t="e">
        <f t="shared" ca="1" si="723"/>
        <v>#N/A</v>
      </c>
      <c r="QB91" t="b">
        <f t="shared" ca="1" si="724"/>
        <v>0</v>
      </c>
      <c r="QC91" t="str">
        <f t="shared" ca="1" si="725"/>
        <v>ÿ</v>
      </c>
      <c r="QD91">
        <f t="shared" ca="1" si="726"/>
        <v>0</v>
      </c>
      <c r="QE91">
        <f t="shared" ca="1" si="727"/>
        <v>0</v>
      </c>
      <c r="QF91" s="54">
        <f t="shared" ca="1" si="728"/>
        <v>9.1000000000000004E-3</v>
      </c>
      <c r="QG91">
        <f t="shared" ca="1" si="729"/>
        <v>1048576</v>
      </c>
      <c r="QH91" t="e">
        <f t="shared" ca="1" si="730"/>
        <v>#N/A</v>
      </c>
      <c r="QI91" t="str">
        <f t="shared" ca="1" si="1025"/>
        <v/>
      </c>
      <c r="QJ91" t="str">
        <f t="shared" ca="1" si="731"/>
        <v/>
      </c>
      <c r="QR91" s="52" t="b">
        <f t="shared" si="656"/>
        <v>0</v>
      </c>
      <c r="QS91" t="b">
        <f>ISNA(MATCH(QR91,QR$1:QR90,0))</f>
        <v>0</v>
      </c>
      <c r="QT91" t="e">
        <f t="shared" ca="1" si="732"/>
        <v>#N/A</v>
      </c>
      <c r="QU91" t="e">
        <f t="shared" ca="1" si="733"/>
        <v>#N/A</v>
      </c>
      <c r="QV91" t="b">
        <f t="shared" ca="1" si="734"/>
        <v>0</v>
      </c>
      <c r="QW91" t="str">
        <f t="shared" ca="1" si="735"/>
        <v>ÿ</v>
      </c>
      <c r="QX91">
        <f t="shared" ca="1" si="736"/>
        <v>0</v>
      </c>
      <c r="QY91">
        <f t="shared" ca="1" si="737"/>
        <v>0</v>
      </c>
      <c r="QZ91" s="54">
        <f t="shared" ca="1" si="738"/>
        <v>9.1000000000000004E-3</v>
      </c>
      <c r="RA91">
        <f t="shared" ca="1" si="739"/>
        <v>1048576</v>
      </c>
      <c r="RB91" t="e">
        <f t="shared" ca="1" si="740"/>
        <v>#N/A</v>
      </c>
      <c r="RC91" t="str">
        <f t="shared" ca="1" si="1026"/>
        <v/>
      </c>
      <c r="RD91" t="str">
        <f t="shared" ca="1" si="741"/>
        <v/>
      </c>
      <c r="RL91" s="52" t="b">
        <f t="shared" si="657"/>
        <v>0</v>
      </c>
      <c r="RM91" t="b">
        <f>ISNA(MATCH(RL91,RL$1:RL90,0))</f>
        <v>0</v>
      </c>
      <c r="RN91" t="e">
        <f t="shared" ca="1" si="742"/>
        <v>#N/A</v>
      </c>
      <c r="RO91" t="e">
        <f t="shared" ca="1" si="743"/>
        <v>#N/A</v>
      </c>
      <c r="RP91" t="b">
        <f t="shared" ca="1" si="744"/>
        <v>0</v>
      </c>
      <c r="RQ91" t="str">
        <f t="shared" ca="1" si="745"/>
        <v>ÿ</v>
      </c>
      <c r="RR91">
        <f t="shared" ca="1" si="746"/>
        <v>0</v>
      </c>
      <c r="RS91">
        <f t="shared" ca="1" si="747"/>
        <v>0</v>
      </c>
      <c r="RT91" s="54">
        <f t="shared" ca="1" si="748"/>
        <v>9.1000000000000004E-3</v>
      </c>
      <c r="RU91">
        <f t="shared" ca="1" si="749"/>
        <v>1048576</v>
      </c>
      <c r="RV91" t="e">
        <f t="shared" ca="1" si="750"/>
        <v>#N/A</v>
      </c>
      <c r="RW91" t="str">
        <f t="shared" ca="1" si="1027"/>
        <v/>
      </c>
      <c r="RX91" t="str">
        <f t="shared" ca="1" si="751"/>
        <v/>
      </c>
      <c r="SF91" s="52" t="b">
        <f t="shared" si="658"/>
        <v>0</v>
      </c>
      <c r="SG91" t="b">
        <f>ISNA(MATCH(SF91,SF$1:SF90,0))</f>
        <v>0</v>
      </c>
      <c r="SH91" t="e">
        <f t="shared" ca="1" si="752"/>
        <v>#N/A</v>
      </c>
      <c r="SI91" t="e">
        <f t="shared" ca="1" si="753"/>
        <v>#N/A</v>
      </c>
      <c r="SJ91" t="b">
        <f t="shared" ca="1" si="754"/>
        <v>0</v>
      </c>
      <c r="SK91" t="str">
        <f t="shared" ca="1" si="755"/>
        <v>ÿ</v>
      </c>
      <c r="SL91">
        <f t="shared" ca="1" si="756"/>
        <v>0</v>
      </c>
      <c r="SM91">
        <f t="shared" ca="1" si="757"/>
        <v>0</v>
      </c>
      <c r="SN91" s="54">
        <f t="shared" ca="1" si="758"/>
        <v>9.1000000000000004E-3</v>
      </c>
      <c r="SO91">
        <f t="shared" ca="1" si="759"/>
        <v>1048576</v>
      </c>
      <c r="SP91" t="e">
        <f t="shared" ca="1" si="760"/>
        <v>#N/A</v>
      </c>
      <c r="SQ91" t="str">
        <f t="shared" ca="1" si="1028"/>
        <v/>
      </c>
      <c r="SR91" t="str">
        <f t="shared" ca="1" si="761"/>
        <v/>
      </c>
      <c r="SZ91" s="52" t="b">
        <f t="shared" si="659"/>
        <v>0</v>
      </c>
      <c r="TA91" t="b">
        <f>ISNA(MATCH(SZ91,SZ$1:SZ90,0))</f>
        <v>0</v>
      </c>
      <c r="TB91" t="e">
        <f t="shared" ca="1" si="762"/>
        <v>#N/A</v>
      </c>
      <c r="TC91" t="e">
        <f t="shared" ca="1" si="763"/>
        <v>#N/A</v>
      </c>
      <c r="TD91" t="b">
        <f t="shared" ca="1" si="764"/>
        <v>0</v>
      </c>
      <c r="TE91" t="str">
        <f t="shared" ca="1" si="765"/>
        <v>ÿ</v>
      </c>
      <c r="TF91">
        <f t="shared" ca="1" si="766"/>
        <v>0</v>
      </c>
      <c r="TG91">
        <f t="shared" ca="1" si="767"/>
        <v>0</v>
      </c>
      <c r="TH91" s="54">
        <f t="shared" ca="1" si="768"/>
        <v>9.1000000000000004E-3</v>
      </c>
      <c r="TI91">
        <f t="shared" ca="1" si="769"/>
        <v>1048576</v>
      </c>
      <c r="TJ91" t="e">
        <f t="shared" ca="1" si="770"/>
        <v>#N/A</v>
      </c>
      <c r="TK91" t="str">
        <f t="shared" ca="1" si="1029"/>
        <v/>
      </c>
      <c r="TL91" t="str">
        <f t="shared" ca="1" si="771"/>
        <v/>
      </c>
      <c r="TT91" s="52" t="b">
        <f t="shared" si="660"/>
        <v>0</v>
      </c>
      <c r="TU91" t="b">
        <f>ISNA(MATCH(TT91,TT$1:TT90,0))</f>
        <v>0</v>
      </c>
      <c r="TV91" t="e">
        <f t="shared" ca="1" si="772"/>
        <v>#N/A</v>
      </c>
      <c r="TW91" t="e">
        <f t="shared" ca="1" si="773"/>
        <v>#N/A</v>
      </c>
      <c r="TX91" t="b">
        <f t="shared" ca="1" si="774"/>
        <v>0</v>
      </c>
      <c r="TY91" t="str">
        <f t="shared" ca="1" si="775"/>
        <v>ÿ</v>
      </c>
      <c r="TZ91">
        <f t="shared" ca="1" si="776"/>
        <v>0</v>
      </c>
      <c r="UA91">
        <f t="shared" ca="1" si="777"/>
        <v>0</v>
      </c>
      <c r="UB91" s="54">
        <f t="shared" ca="1" si="778"/>
        <v>9.1000000000000004E-3</v>
      </c>
      <c r="UC91">
        <f t="shared" ca="1" si="779"/>
        <v>1048576</v>
      </c>
      <c r="UD91" t="e">
        <f t="shared" ca="1" si="780"/>
        <v>#N/A</v>
      </c>
      <c r="UE91" t="str">
        <f t="shared" ca="1" si="1030"/>
        <v/>
      </c>
      <c r="UF91" t="str">
        <f t="shared" ca="1" si="781"/>
        <v/>
      </c>
      <c r="UN91" s="52" t="b">
        <f t="shared" si="661"/>
        <v>0</v>
      </c>
      <c r="UO91" t="b">
        <f>ISNA(MATCH(UN91,UN$1:UN90,0))</f>
        <v>0</v>
      </c>
      <c r="UP91" t="e">
        <f t="shared" ca="1" si="782"/>
        <v>#N/A</v>
      </c>
      <c r="UQ91" t="e">
        <f t="shared" ca="1" si="783"/>
        <v>#N/A</v>
      </c>
      <c r="UR91" t="b">
        <f t="shared" ca="1" si="784"/>
        <v>0</v>
      </c>
      <c r="US91" t="str">
        <f t="shared" ca="1" si="785"/>
        <v>ÿ</v>
      </c>
      <c r="UT91">
        <f t="shared" ca="1" si="786"/>
        <v>0</v>
      </c>
      <c r="UU91">
        <f t="shared" ca="1" si="787"/>
        <v>0</v>
      </c>
      <c r="UV91" s="54">
        <f t="shared" ca="1" si="788"/>
        <v>9.1000000000000004E-3</v>
      </c>
      <c r="UW91">
        <f t="shared" ca="1" si="789"/>
        <v>1048576</v>
      </c>
      <c r="UX91" t="e">
        <f t="shared" ca="1" si="790"/>
        <v>#N/A</v>
      </c>
      <c r="UY91" t="str">
        <f t="shared" ca="1" si="1031"/>
        <v/>
      </c>
      <c r="UZ91" t="str">
        <f t="shared" ca="1" si="791"/>
        <v/>
      </c>
      <c r="VH91" s="52" t="b">
        <f t="shared" si="662"/>
        <v>0</v>
      </c>
      <c r="VI91" t="b">
        <f>ISNA(MATCH(VH91,VH$1:VH90,0))</f>
        <v>0</v>
      </c>
      <c r="VJ91" t="e">
        <f t="shared" ca="1" si="792"/>
        <v>#N/A</v>
      </c>
      <c r="VK91" t="e">
        <f t="shared" ca="1" si="793"/>
        <v>#N/A</v>
      </c>
      <c r="VL91" t="b">
        <f t="shared" ca="1" si="794"/>
        <v>0</v>
      </c>
      <c r="VM91" t="str">
        <f t="shared" ca="1" si="795"/>
        <v>ÿ</v>
      </c>
      <c r="VN91">
        <f t="shared" ca="1" si="796"/>
        <v>0</v>
      </c>
      <c r="VO91">
        <f t="shared" ca="1" si="797"/>
        <v>0</v>
      </c>
      <c r="VP91" s="54">
        <f t="shared" ca="1" si="798"/>
        <v>9.1000000000000004E-3</v>
      </c>
      <c r="VQ91">
        <f t="shared" ca="1" si="799"/>
        <v>1048576</v>
      </c>
      <c r="VR91" t="e">
        <f t="shared" ca="1" si="800"/>
        <v>#N/A</v>
      </c>
      <c r="VS91" t="str">
        <f t="shared" ca="1" si="1032"/>
        <v/>
      </c>
      <c r="VT91" t="str">
        <f t="shared" ca="1" si="801"/>
        <v/>
      </c>
      <c r="WB91" s="52" t="b">
        <f t="shared" si="663"/>
        <v>0</v>
      </c>
      <c r="WC91" t="b">
        <f>ISNA(MATCH(WB91,WB$1:WB90,0))</f>
        <v>0</v>
      </c>
      <c r="WD91" t="e">
        <f t="shared" ca="1" si="802"/>
        <v>#N/A</v>
      </c>
      <c r="WE91" t="e">
        <f t="shared" ca="1" si="803"/>
        <v>#N/A</v>
      </c>
      <c r="WF91" t="b">
        <f t="shared" ca="1" si="804"/>
        <v>0</v>
      </c>
      <c r="WG91" t="str">
        <f t="shared" ca="1" si="805"/>
        <v>ÿ</v>
      </c>
      <c r="WH91">
        <f t="shared" ca="1" si="806"/>
        <v>0</v>
      </c>
      <c r="WI91">
        <f t="shared" ca="1" si="807"/>
        <v>0</v>
      </c>
      <c r="WJ91" s="54">
        <f t="shared" ca="1" si="808"/>
        <v>9.1000000000000004E-3</v>
      </c>
      <c r="WK91">
        <f t="shared" ca="1" si="809"/>
        <v>1048576</v>
      </c>
      <c r="WL91" t="e">
        <f t="shared" ca="1" si="810"/>
        <v>#N/A</v>
      </c>
      <c r="WM91" t="str">
        <f t="shared" ca="1" si="1033"/>
        <v/>
      </c>
      <c r="WN91" t="str">
        <f t="shared" ca="1" si="811"/>
        <v/>
      </c>
      <c r="WV91" s="52" t="b">
        <f t="shared" si="664"/>
        <v>0</v>
      </c>
      <c r="WW91" t="b">
        <f>ISNA(MATCH(WV91,WV$1:WV90,0))</f>
        <v>0</v>
      </c>
      <c r="WX91" t="e">
        <f t="shared" ca="1" si="812"/>
        <v>#N/A</v>
      </c>
      <c r="WY91" t="e">
        <f t="shared" ca="1" si="813"/>
        <v>#N/A</v>
      </c>
      <c r="WZ91" t="b">
        <f t="shared" ca="1" si="814"/>
        <v>0</v>
      </c>
      <c r="XA91" t="str">
        <f t="shared" ca="1" si="815"/>
        <v>ÿ</v>
      </c>
      <c r="XB91">
        <f t="shared" ca="1" si="816"/>
        <v>0</v>
      </c>
      <c r="XC91">
        <f t="shared" ca="1" si="817"/>
        <v>0</v>
      </c>
      <c r="XD91" s="54">
        <f t="shared" ca="1" si="818"/>
        <v>9.1000000000000004E-3</v>
      </c>
      <c r="XE91">
        <f t="shared" ca="1" si="819"/>
        <v>1048576</v>
      </c>
      <c r="XF91" t="e">
        <f t="shared" ca="1" si="820"/>
        <v>#N/A</v>
      </c>
      <c r="XG91" t="str">
        <f t="shared" ca="1" si="1034"/>
        <v/>
      </c>
      <c r="XH91" t="str">
        <f t="shared" ca="1" si="821"/>
        <v/>
      </c>
    </row>
    <row r="92" spans="1:632" x14ac:dyDescent="0.3">
      <c r="A92">
        <f t="shared" ca="1" si="642"/>
        <v>82</v>
      </c>
      <c r="J92" s="6" t="str">
        <f>IF('Analyse Plan de Gamme'!$N92=0,N_D,'Analyse Plan de Gamme'!$N92)</f>
        <v xml:space="preserve"> ... </v>
      </c>
      <c r="K92" t="b">
        <f>ISNA(MATCH(J92,J$1:J91,0))</f>
        <v>0</v>
      </c>
      <c r="L92" t="e">
        <f t="shared" ca="1" si="824"/>
        <v>#N/A</v>
      </c>
      <c r="M92" t="e">
        <f t="shared" ca="1" si="825"/>
        <v>#N/A</v>
      </c>
      <c r="N92" t="b">
        <f t="shared" ca="1" si="826"/>
        <v>0</v>
      </c>
      <c r="O92" t="str">
        <f t="shared" ca="1" si="827"/>
        <v>ÿ</v>
      </c>
      <c r="P92">
        <f t="shared" ca="1" si="828"/>
        <v>1048576</v>
      </c>
      <c r="Q92" t="e">
        <f t="shared" ca="1" si="829"/>
        <v>#N/A</v>
      </c>
      <c r="R92" s="4" t="str">
        <f t="shared" ca="1" si="830"/>
        <v/>
      </c>
      <c r="T92" s="6" t="str">
        <f>IF('Analyse Plan de Gamme'!$P92=0,N_D,'Analyse Plan de Gamme'!$P92)</f>
        <v xml:space="preserve"> ... </v>
      </c>
      <c r="U92" t="b">
        <f>ISNA(MATCH(T92,T$1:T91,0))</f>
        <v>0</v>
      </c>
      <c r="V92" t="e">
        <f t="shared" ca="1" si="831"/>
        <v>#N/A</v>
      </c>
      <c r="W92" t="e">
        <f t="shared" ca="1" si="832"/>
        <v>#N/A</v>
      </c>
      <c r="X92" t="b">
        <f t="shared" ca="1" si="833"/>
        <v>0</v>
      </c>
      <c r="Y92" t="str">
        <f t="shared" ca="1" si="834"/>
        <v>ÿ</v>
      </c>
      <c r="Z92">
        <f t="shared" ca="1" si="835"/>
        <v>1048576</v>
      </c>
      <c r="AA92" t="e">
        <f t="shared" ca="1" si="836"/>
        <v>#N/A</v>
      </c>
      <c r="AB92" s="4" t="str">
        <f t="shared" ca="1" si="837"/>
        <v/>
      </c>
      <c r="AD92" s="6" t="str">
        <f>IF('Analyse Plan de Gamme'!$W92=0,N_D,'Analyse Plan de Gamme'!$W92)</f>
        <v xml:space="preserve"> ... </v>
      </c>
      <c r="AE92" t="b">
        <f>ISNA(MATCH(AD92,AD$1:AD91,0))</f>
        <v>0</v>
      </c>
      <c r="AF92" t="e">
        <f t="shared" ca="1" si="838"/>
        <v>#N/A</v>
      </c>
      <c r="AG92" t="e">
        <f t="shared" ca="1" si="839"/>
        <v>#N/A</v>
      </c>
      <c r="AH92" t="b">
        <f t="shared" ca="1" si="840"/>
        <v>0</v>
      </c>
      <c r="AI92" t="str">
        <f t="shared" ca="1" si="841"/>
        <v>ÿ</v>
      </c>
      <c r="AJ92">
        <f t="shared" ca="1" si="842"/>
        <v>1048576</v>
      </c>
      <c r="AK92" t="e">
        <f t="shared" ca="1" si="843"/>
        <v>#N/A</v>
      </c>
      <c r="AL92" s="4" t="str">
        <f t="shared" ca="1" si="844"/>
        <v/>
      </c>
      <c r="AN92" s="6" t="str">
        <f>IF('Analyse Plan de Gamme'!$AH92=0,N_D,'Analyse Plan de Gamme'!$AH92)</f>
        <v xml:space="preserve"> ... </v>
      </c>
      <c r="AO92" t="b">
        <f>ISNA(MATCH(AN92,AN$1:AN91,0))</f>
        <v>0</v>
      </c>
      <c r="AP92" t="e">
        <f t="shared" ca="1" si="845"/>
        <v>#N/A</v>
      </c>
      <c r="AQ92" t="e">
        <f t="shared" ca="1" si="846"/>
        <v>#N/A</v>
      </c>
      <c r="AR92" t="b">
        <f t="shared" ca="1" si="847"/>
        <v>0</v>
      </c>
      <c r="AS92" t="str">
        <f t="shared" ca="1" si="848"/>
        <v>ÿ</v>
      </c>
      <c r="AT92">
        <f t="shared" ca="1" si="849"/>
        <v>1048576</v>
      </c>
      <c r="AU92" t="e">
        <f t="shared" ca="1" si="850"/>
        <v>#N/A</v>
      </c>
      <c r="AV92" s="4" t="str">
        <f t="shared" ca="1" si="851"/>
        <v/>
      </c>
      <c r="AX92" s="6" t="str">
        <f>IF('Analyse Plan de Gamme'!$AT92=0,N_D,'Analyse Plan de Gamme'!$AT92)</f>
        <v xml:space="preserve"> ... </v>
      </c>
      <c r="AY92" t="b">
        <f>ISNA(MATCH(AX92,AX$1:AX91,0))</f>
        <v>0</v>
      </c>
      <c r="AZ92" t="e">
        <f t="shared" ca="1" si="852"/>
        <v>#N/A</v>
      </c>
      <c r="BA92" t="e">
        <f t="shared" ca="1" si="853"/>
        <v>#N/A</v>
      </c>
      <c r="BB92" t="b">
        <f t="shared" ca="1" si="854"/>
        <v>0</v>
      </c>
      <c r="BC92" t="str">
        <f t="shared" ca="1" si="855"/>
        <v>ÿ</v>
      </c>
      <c r="BD92">
        <f t="shared" ca="1" si="856"/>
        <v>1048576</v>
      </c>
      <c r="BE92" t="e">
        <f t="shared" ca="1" si="857"/>
        <v>#N/A</v>
      </c>
      <c r="BF92" s="4" t="str">
        <f t="shared" ca="1" si="858"/>
        <v/>
      </c>
      <c r="BH92" s="6" t="str">
        <f>IF('Analyse Plan de Gamme'!$BF92=0,N_D,'Analyse Plan de Gamme'!$BF92)</f>
        <v xml:space="preserve"> ... </v>
      </c>
      <c r="BI92" t="b">
        <f>ISNA(MATCH(BH92,BH$1:BH91,0))</f>
        <v>0</v>
      </c>
      <c r="BJ92" t="e">
        <f t="shared" ca="1" si="859"/>
        <v>#N/A</v>
      </c>
      <c r="BK92" t="e">
        <f t="shared" ca="1" si="860"/>
        <v>#N/A</v>
      </c>
      <c r="BL92" t="b">
        <f t="shared" ca="1" si="861"/>
        <v>0</v>
      </c>
      <c r="BM92" t="str">
        <f t="shared" ca="1" si="862"/>
        <v>ÿ</v>
      </c>
      <c r="BN92">
        <f t="shared" ca="1" si="863"/>
        <v>1048576</v>
      </c>
      <c r="BO92" t="e">
        <f t="shared" ca="1" si="864"/>
        <v>#N/A</v>
      </c>
      <c r="BP92" s="4" t="str">
        <f t="shared" ca="1" si="865"/>
        <v/>
      </c>
      <c r="BR92" s="6" t="str">
        <f>IF('Analyse Plan de Gamme'!$BG92=0,N_D,'Analyse Plan de Gamme'!$BG92)</f>
        <v xml:space="preserve"> ... </v>
      </c>
      <c r="BS92" t="b">
        <f>ISNA(MATCH(BR92,BR$1:BR91,0))</f>
        <v>0</v>
      </c>
      <c r="BT92" t="e">
        <f t="shared" ca="1" si="866"/>
        <v>#N/A</v>
      </c>
      <c r="BU92" t="e">
        <f t="shared" ca="1" si="867"/>
        <v>#N/A</v>
      </c>
      <c r="BV92" t="b">
        <f t="shared" ca="1" si="868"/>
        <v>0</v>
      </c>
      <c r="BW92" t="str">
        <f t="shared" ca="1" si="869"/>
        <v>ÿ</v>
      </c>
      <c r="BX92">
        <f t="shared" ca="1" si="870"/>
        <v>1048576</v>
      </c>
      <c r="BY92" t="e">
        <f t="shared" ca="1" si="871"/>
        <v>#N/A</v>
      </c>
      <c r="BZ92" s="4" t="str">
        <f t="shared" ca="1" si="872"/>
        <v/>
      </c>
      <c r="CB92" s="6" t="str">
        <f>IF('Analyse Plan de Gamme'!$BH92=0,N_D,'Analyse Plan de Gamme'!$BH92)</f>
        <v xml:space="preserve"> ... </v>
      </c>
      <c r="CC92" t="b">
        <f>ISNA(MATCH(CB92,CB$1:CB91,0))</f>
        <v>0</v>
      </c>
      <c r="CD92" t="e">
        <f t="shared" ca="1" si="873"/>
        <v>#N/A</v>
      </c>
      <c r="CE92" t="e">
        <f t="shared" ca="1" si="874"/>
        <v>#N/A</v>
      </c>
      <c r="CF92" t="b">
        <f t="shared" ca="1" si="875"/>
        <v>0</v>
      </c>
      <c r="CG92" t="str">
        <f t="shared" ca="1" si="876"/>
        <v>ÿ</v>
      </c>
      <c r="CH92">
        <f t="shared" ca="1" si="877"/>
        <v>1048576</v>
      </c>
      <c r="CI92" t="e">
        <f t="shared" ca="1" si="878"/>
        <v>#N/A</v>
      </c>
      <c r="CJ92" s="4" t="str">
        <f t="shared" ca="1" si="879"/>
        <v/>
      </c>
      <c r="CL92" s="6" t="str">
        <f>IF('Analyse Plan de Gamme'!$BJ92=0,N_D,'Analyse Plan de Gamme'!$BJ92)</f>
        <v xml:space="preserve"> ... </v>
      </c>
      <c r="CM92" t="b">
        <f>ISNA(MATCH(CL92,CL$1:CL91,0))</f>
        <v>0</v>
      </c>
      <c r="CN92" t="e">
        <f t="shared" ca="1" si="880"/>
        <v>#N/A</v>
      </c>
      <c r="CO92" t="e">
        <f t="shared" ca="1" si="881"/>
        <v>#N/A</v>
      </c>
      <c r="CP92" t="b">
        <f t="shared" ca="1" si="882"/>
        <v>0</v>
      </c>
      <c r="CQ92" t="str">
        <f t="shared" ca="1" si="883"/>
        <v>ÿ</v>
      </c>
      <c r="CR92">
        <f t="shared" ca="1" si="884"/>
        <v>1048576</v>
      </c>
      <c r="CS92" t="e">
        <f t="shared" ca="1" si="885"/>
        <v>#N/A</v>
      </c>
      <c r="CT92" s="4" t="str">
        <f t="shared" ca="1" si="886"/>
        <v/>
      </c>
      <c r="CV92" s="6" t="str">
        <f>IF('Analyse Plan de Gamme'!$BK92=0,N_D,'Analyse Plan de Gamme'!$BK92)</f>
        <v xml:space="preserve"> ... </v>
      </c>
      <c r="CW92" t="b">
        <f>ISNA(MATCH(CV92,CV$1:CV91,0))</f>
        <v>0</v>
      </c>
      <c r="CX92" t="e">
        <f t="shared" ca="1" si="887"/>
        <v>#N/A</v>
      </c>
      <c r="CY92" t="e">
        <f t="shared" ca="1" si="888"/>
        <v>#N/A</v>
      </c>
      <c r="CZ92" t="b">
        <f t="shared" ca="1" si="889"/>
        <v>0</v>
      </c>
      <c r="DA92" t="str">
        <f t="shared" ca="1" si="890"/>
        <v>ÿ</v>
      </c>
      <c r="DB92">
        <f t="shared" ca="1" si="891"/>
        <v>1048576</v>
      </c>
      <c r="DC92" t="e">
        <f t="shared" ca="1" si="892"/>
        <v>#N/A</v>
      </c>
      <c r="DD92" s="4" t="str">
        <f t="shared" ca="1" si="893"/>
        <v/>
      </c>
      <c r="DF92" s="6" t="str">
        <f>IF('Analyse Plan de Gamme'!$BL92=0,N_D,'Analyse Plan de Gamme'!$BL92)</f>
        <v xml:space="preserve"> ... </v>
      </c>
      <c r="DG92" t="b">
        <f>ISNA(MATCH(DF92,DF$1:DF91,0))</f>
        <v>0</v>
      </c>
      <c r="DH92" t="e">
        <f t="shared" ca="1" si="894"/>
        <v>#N/A</v>
      </c>
      <c r="DI92" t="e">
        <f t="shared" ca="1" si="895"/>
        <v>#N/A</v>
      </c>
      <c r="DJ92" t="b">
        <f t="shared" ca="1" si="896"/>
        <v>0</v>
      </c>
      <c r="DK92" t="str">
        <f t="shared" ca="1" si="897"/>
        <v>ÿ</v>
      </c>
      <c r="DL92">
        <f t="shared" ca="1" si="898"/>
        <v>1048576</v>
      </c>
      <c r="DM92" t="e">
        <f t="shared" ca="1" si="899"/>
        <v>#N/A</v>
      </c>
      <c r="DN92" s="4" t="str">
        <f t="shared" ca="1" si="900"/>
        <v/>
      </c>
      <c r="DP92" s="43">
        <f>'Analyse Plan de Gamme'!$BM92</f>
        <v>0</v>
      </c>
      <c r="DQ92" t="b">
        <f>ISNA(MATCH(DP92,DP$1:DP91,0))</f>
        <v>0</v>
      </c>
      <c r="DR92" t="e">
        <f t="shared" ca="1" si="901"/>
        <v>#N/A</v>
      </c>
      <c r="DS92" t="e">
        <f t="shared" ca="1" si="902"/>
        <v>#N/A</v>
      </c>
      <c r="DT92" t="b">
        <f t="shared" ca="1" si="903"/>
        <v>0</v>
      </c>
      <c r="DU92" t="str">
        <f t="shared" ca="1" si="904"/>
        <v>ÿ</v>
      </c>
      <c r="DV92">
        <f t="shared" ca="1" si="905"/>
        <v>1048576</v>
      </c>
      <c r="DW92" t="e">
        <f t="shared" ca="1" si="906"/>
        <v>#N/A</v>
      </c>
      <c r="DX92" s="4" t="str">
        <f t="shared" ca="1" si="907"/>
        <v/>
      </c>
      <c r="DZ92" s="6" t="str">
        <f>IF('Analyse Plan de Gamme'!$BO92=0,N_D,'Analyse Plan de Gamme'!$BO92)</f>
        <v xml:space="preserve"> ... </v>
      </c>
      <c r="EA92" t="b">
        <f>ISNA(MATCH(DZ92,DZ$1:DZ91,0))</f>
        <v>0</v>
      </c>
      <c r="EB92" t="e">
        <f t="shared" ca="1" si="908"/>
        <v>#N/A</v>
      </c>
      <c r="EC92" t="e">
        <f t="shared" ca="1" si="909"/>
        <v>#N/A</v>
      </c>
      <c r="ED92" t="b">
        <f t="shared" ca="1" si="910"/>
        <v>0</v>
      </c>
      <c r="EE92" t="str">
        <f t="shared" ca="1" si="911"/>
        <v>ÿ</v>
      </c>
      <c r="EF92">
        <f t="shared" ca="1" si="912"/>
        <v>1048576</v>
      </c>
      <c r="EG92" t="e">
        <f t="shared" ca="1" si="913"/>
        <v>#N/A</v>
      </c>
      <c r="EH92" s="4" t="str">
        <f t="shared" ca="1" si="914"/>
        <v/>
      </c>
      <c r="EJ92" s="6" t="str">
        <f>IF('Analyse Plan de Gamme'!$BP92=0,N_D,'Analyse Plan de Gamme'!$BP92)</f>
        <v xml:space="preserve"> ... </v>
      </c>
      <c r="EK92" t="b">
        <f>ISNA(MATCH(EJ92,EJ$1:EJ91,0))</f>
        <v>0</v>
      </c>
      <c r="EL92" t="e">
        <f t="shared" ca="1" si="915"/>
        <v>#N/A</v>
      </c>
      <c r="EM92" t="e">
        <f t="shared" ca="1" si="916"/>
        <v>#N/A</v>
      </c>
      <c r="EN92" t="b">
        <f t="shared" ca="1" si="917"/>
        <v>0</v>
      </c>
      <c r="EO92" t="str">
        <f t="shared" ca="1" si="918"/>
        <v>ÿ</v>
      </c>
      <c r="EP92">
        <f t="shared" ca="1" si="919"/>
        <v>1048576</v>
      </c>
      <c r="EQ92" t="e">
        <f t="shared" ca="1" si="920"/>
        <v>#N/A</v>
      </c>
      <c r="ER92" s="4" t="str">
        <f t="shared" ca="1" si="921"/>
        <v/>
      </c>
      <c r="ET92" s="6" t="str">
        <f>IF('Analyse Plan de Gamme'!$BQ92=0,N_D,'Analyse Plan de Gamme'!$BQ92)</f>
        <v xml:space="preserve"> ... </v>
      </c>
      <c r="EU92" t="b">
        <f>ISNA(MATCH(ET92,ET$1:ET91,0))</f>
        <v>0</v>
      </c>
      <c r="EV92" t="e">
        <f t="shared" ca="1" si="922"/>
        <v>#N/A</v>
      </c>
      <c r="EW92" t="e">
        <f t="shared" ca="1" si="923"/>
        <v>#N/A</v>
      </c>
      <c r="EX92" t="b">
        <f t="shared" ca="1" si="924"/>
        <v>0</v>
      </c>
      <c r="EY92" t="str">
        <f t="shared" ca="1" si="925"/>
        <v>ÿ</v>
      </c>
      <c r="EZ92">
        <f t="shared" ca="1" si="926"/>
        <v>1048576</v>
      </c>
      <c r="FA92" t="e">
        <f t="shared" ca="1" si="927"/>
        <v>#N/A</v>
      </c>
      <c r="FB92" s="4" t="str">
        <f t="shared" ca="1" si="928"/>
        <v/>
      </c>
      <c r="FD92" s="6" t="str">
        <f>IF('Analyse Plan de Gamme'!$BR92=0,N_D,'Analyse Plan de Gamme'!$BR92)</f>
        <v xml:space="preserve"> ... </v>
      </c>
      <c r="FE92" t="b">
        <f>ISNA(MATCH(FD92,FD$1:FD91,0))</f>
        <v>0</v>
      </c>
      <c r="FF92" t="e">
        <f t="shared" ca="1" si="929"/>
        <v>#N/A</v>
      </c>
      <c r="FG92" t="e">
        <f t="shared" ca="1" si="930"/>
        <v>#N/A</v>
      </c>
      <c r="FH92" t="b">
        <f t="shared" ca="1" si="931"/>
        <v>0</v>
      </c>
      <c r="FI92" t="str">
        <f t="shared" ca="1" si="932"/>
        <v>ÿ</v>
      </c>
      <c r="FJ92">
        <f t="shared" ca="1" si="933"/>
        <v>1048576</v>
      </c>
      <c r="FK92" t="e">
        <f t="shared" ca="1" si="934"/>
        <v>#N/A</v>
      </c>
      <c r="FL92" s="4" t="str">
        <f t="shared" ca="1" si="935"/>
        <v/>
      </c>
      <c r="FN92" s="6" t="str">
        <f>IF('Analyse Plan de Gamme'!$BT92=0,N_D,'Analyse Plan de Gamme'!$BT92)</f>
        <v xml:space="preserve"> ... </v>
      </c>
      <c r="FO92" t="b">
        <f>ISNA(MATCH(FN92,FN$1:FN91,0))</f>
        <v>0</v>
      </c>
      <c r="FP92" t="e">
        <f t="shared" ca="1" si="936"/>
        <v>#N/A</v>
      </c>
      <c r="FQ92" t="e">
        <f t="shared" ca="1" si="937"/>
        <v>#N/A</v>
      </c>
      <c r="FR92" t="b">
        <f t="shared" ca="1" si="938"/>
        <v>0</v>
      </c>
      <c r="FS92" t="str">
        <f t="shared" ca="1" si="939"/>
        <v>ÿ</v>
      </c>
      <c r="FT92">
        <f t="shared" ca="1" si="940"/>
        <v>1048576</v>
      </c>
      <c r="FU92" t="e">
        <f t="shared" ca="1" si="941"/>
        <v>#N/A</v>
      </c>
      <c r="FV92" s="4" t="str">
        <f t="shared" ca="1" si="942"/>
        <v/>
      </c>
      <c r="FX92" s="6" t="str">
        <f>IF('Analyse Plan de Gamme'!$BU92=0,N_D,'Analyse Plan de Gamme'!$BU92)</f>
        <v xml:space="preserve"> ... </v>
      </c>
      <c r="FY92" t="b">
        <f>ISNA(MATCH(FX92,FX$1:FX91,0))</f>
        <v>0</v>
      </c>
      <c r="FZ92" t="e">
        <f t="shared" ca="1" si="943"/>
        <v>#N/A</v>
      </c>
      <c r="GA92" t="e">
        <f t="shared" ca="1" si="944"/>
        <v>#N/A</v>
      </c>
      <c r="GB92" t="b">
        <f t="shared" ca="1" si="945"/>
        <v>0</v>
      </c>
      <c r="GC92" t="str">
        <f t="shared" ca="1" si="946"/>
        <v>ÿ</v>
      </c>
      <c r="GD92">
        <f t="shared" ca="1" si="947"/>
        <v>1048576</v>
      </c>
      <c r="GE92" t="e">
        <f t="shared" ca="1" si="948"/>
        <v>#N/A</v>
      </c>
      <c r="GF92" s="4" t="str">
        <f t="shared" ca="1" si="949"/>
        <v/>
      </c>
      <c r="GH92" s="6" t="str">
        <f>IF('Analyse Plan de Gamme'!$BW92=0,N_D,'Analyse Plan de Gamme'!$BW92)</f>
        <v xml:space="preserve"> ... </v>
      </c>
      <c r="GI92" t="b">
        <f>ISNA(MATCH(GH92,GH$1:GH91,0))</f>
        <v>0</v>
      </c>
      <c r="GJ92" t="e">
        <f t="shared" ca="1" si="950"/>
        <v>#N/A</v>
      </c>
      <c r="GK92" t="e">
        <f t="shared" ca="1" si="951"/>
        <v>#N/A</v>
      </c>
      <c r="GL92" t="b">
        <f t="shared" ca="1" si="952"/>
        <v>0</v>
      </c>
      <c r="GM92" t="str">
        <f t="shared" ca="1" si="953"/>
        <v>ÿ</v>
      </c>
      <c r="GN92">
        <f t="shared" ca="1" si="954"/>
        <v>1048576</v>
      </c>
      <c r="GO92" t="e">
        <f t="shared" ca="1" si="955"/>
        <v>#N/A</v>
      </c>
      <c r="GP92" s="4" t="str">
        <f t="shared" ca="1" si="956"/>
        <v/>
      </c>
      <c r="GR92" s="6" t="str">
        <f>IF('Analyse Plan de Gamme'!$BX92=0,N_D,'Analyse Plan de Gamme'!$BX92)</f>
        <v xml:space="preserve"> ... </v>
      </c>
      <c r="GS92" t="b">
        <f>ISNA(MATCH(GR92,GR$1:GR91,0))</f>
        <v>0</v>
      </c>
      <c r="GT92" t="e">
        <f t="shared" ca="1" si="957"/>
        <v>#N/A</v>
      </c>
      <c r="GU92" t="e">
        <f t="shared" ca="1" si="958"/>
        <v>#N/A</v>
      </c>
      <c r="GV92" t="b">
        <f t="shared" ca="1" si="959"/>
        <v>0</v>
      </c>
      <c r="GW92" t="str">
        <f t="shared" ca="1" si="960"/>
        <v>ÿ</v>
      </c>
      <c r="GX92">
        <f t="shared" ca="1" si="961"/>
        <v>1048576</v>
      </c>
      <c r="GY92" t="e">
        <f t="shared" ca="1" si="962"/>
        <v>#N/A</v>
      </c>
      <c r="GZ92" s="4" t="str">
        <f t="shared" ca="1" si="963"/>
        <v/>
      </c>
      <c r="HG92" s="44">
        <f>'Analyse Plan de Gamme'!$K92</f>
        <v>0</v>
      </c>
      <c r="HH92" s="44">
        <f>'Analyse Plan de Gamme'!$L92</f>
        <v>0</v>
      </c>
      <c r="HI92" s="50">
        <f t="shared" si="822"/>
        <v>4.0999999999999934</v>
      </c>
      <c r="HK92" t="b">
        <f>ABS('Analyse Plan de Gamme'!$C92)&gt;1</f>
        <v>0</v>
      </c>
      <c r="HL92" s="43">
        <f t="shared" ca="1" si="665"/>
        <v>9.1999999999999998E-3</v>
      </c>
      <c r="HM92" t="b">
        <f ca="1">AND(ISNA(MATCH(HL92,HL$1:HL91,0)),HL92&gt;1,$HK92)</f>
        <v>0</v>
      </c>
      <c r="HN92" t="e">
        <f t="shared" ca="1" si="964"/>
        <v>#N/A</v>
      </c>
      <c r="HO92" t="e">
        <f t="shared" ca="1" si="965"/>
        <v>#N/A</v>
      </c>
      <c r="HP92" t="b">
        <f t="shared" ca="1" si="966"/>
        <v>0</v>
      </c>
      <c r="HQ92" t="str">
        <f t="shared" ca="1" si="967"/>
        <v>ÿ</v>
      </c>
      <c r="HR92">
        <f t="shared" ca="1" si="968"/>
        <v>1048576</v>
      </c>
      <c r="HS92" t="e">
        <f t="shared" ca="1" si="969"/>
        <v>#N/A</v>
      </c>
      <c r="HT92" s="4" t="str">
        <f t="shared" ca="1" si="970"/>
        <v/>
      </c>
      <c r="HU92">
        <f ca="1">SUM($HT$10:$HT92)</f>
        <v>3926000.0154999997</v>
      </c>
      <c r="HV92" s="45">
        <f t="shared" ca="1" si="666"/>
        <v>1</v>
      </c>
      <c r="HW92" t="b">
        <f t="shared" ca="1" si="823"/>
        <v>0</v>
      </c>
      <c r="HX92" t="b">
        <f t="shared" ca="1" si="667"/>
        <v>0</v>
      </c>
      <c r="ID92" s="60" t="b">
        <f>IF($HK92,'Analyse Plan de Gamme'!$K92)</f>
        <v>0</v>
      </c>
      <c r="IE92" t="b">
        <f>IF($HK92,'Analyse Plan de Gamme'!$L92)</f>
        <v>0</v>
      </c>
      <c r="IF92" s="52" t="b">
        <f t="shared" si="971"/>
        <v>0</v>
      </c>
      <c r="IG92" t="b">
        <f>ISNA(MATCH(IF92,IF$1:IF91,0))</f>
        <v>0</v>
      </c>
      <c r="IH92" t="e">
        <f t="shared" ca="1" si="972"/>
        <v>#N/A</v>
      </c>
      <c r="II92" t="e">
        <f t="shared" ca="1" si="973"/>
        <v>#N/A</v>
      </c>
      <c r="IJ92" t="b">
        <f t="shared" ca="1" si="974"/>
        <v>0</v>
      </c>
      <c r="IK92" t="str">
        <f t="shared" ca="1" si="975"/>
        <v>ÿ</v>
      </c>
      <c r="IL92">
        <f t="shared" ca="1" si="976"/>
        <v>0</v>
      </c>
      <c r="IM92">
        <f t="shared" ca="1" si="977"/>
        <v>0</v>
      </c>
      <c r="IN92" s="54">
        <f t="shared" ca="1" si="978"/>
        <v>9.1999999999999998E-3</v>
      </c>
      <c r="IO92">
        <f t="shared" ca="1" si="979"/>
        <v>1048576</v>
      </c>
      <c r="IP92" t="e">
        <f t="shared" ca="1" si="980"/>
        <v>#N/A</v>
      </c>
      <c r="IQ92" t="str">
        <f t="shared" ca="1" si="981"/>
        <v/>
      </c>
      <c r="IR92" t="str">
        <f t="shared" ca="1" si="982"/>
        <v/>
      </c>
      <c r="IZ92" s="52" t="b">
        <f t="shared" si="983"/>
        <v>0</v>
      </c>
      <c r="JA92" t="b">
        <f>ISNA(MATCH(IZ92,IZ$1:IZ91,0))</f>
        <v>0</v>
      </c>
      <c r="JB92" t="e">
        <f t="shared" ca="1" si="984"/>
        <v>#N/A</v>
      </c>
      <c r="JC92" t="e">
        <f t="shared" ca="1" si="985"/>
        <v>#N/A</v>
      </c>
      <c r="JD92" t="b">
        <f t="shared" ca="1" si="986"/>
        <v>0</v>
      </c>
      <c r="JE92" t="str">
        <f t="shared" ca="1" si="987"/>
        <v>ÿ</v>
      </c>
      <c r="JF92">
        <f t="shared" ca="1" si="988"/>
        <v>0</v>
      </c>
      <c r="JG92">
        <f t="shared" ca="1" si="989"/>
        <v>0</v>
      </c>
      <c r="JH92" s="54">
        <f t="shared" ca="1" si="990"/>
        <v>9.1999999999999998E-3</v>
      </c>
      <c r="JI92">
        <f t="shared" ca="1" si="991"/>
        <v>1048576</v>
      </c>
      <c r="JJ92" t="e">
        <f t="shared" ca="1" si="992"/>
        <v>#N/A</v>
      </c>
      <c r="JK92" t="str">
        <f t="shared" ca="1" si="993"/>
        <v/>
      </c>
      <c r="JL92" t="str">
        <f t="shared" ca="1" si="994"/>
        <v/>
      </c>
      <c r="JT92" s="52" t="b">
        <f t="shared" si="995"/>
        <v>0</v>
      </c>
      <c r="JU92" t="b">
        <f>ISNA(MATCH(JT92,JT$1:JT91,0))</f>
        <v>0</v>
      </c>
      <c r="JV92" t="e">
        <f t="shared" ca="1" si="996"/>
        <v>#N/A</v>
      </c>
      <c r="JW92" t="e">
        <f t="shared" ca="1" si="997"/>
        <v>#N/A</v>
      </c>
      <c r="JX92" t="b">
        <f t="shared" ca="1" si="998"/>
        <v>0</v>
      </c>
      <c r="JY92" t="str">
        <f t="shared" ca="1" si="999"/>
        <v>ÿ</v>
      </c>
      <c r="JZ92">
        <f t="shared" ca="1" si="1000"/>
        <v>0</v>
      </c>
      <c r="KA92">
        <f t="shared" ca="1" si="1001"/>
        <v>0</v>
      </c>
      <c r="KB92" s="54">
        <f t="shared" ca="1" si="1002"/>
        <v>9.1999999999999998E-3</v>
      </c>
      <c r="KC92">
        <f t="shared" ca="1" si="1003"/>
        <v>1048576</v>
      </c>
      <c r="KD92" t="e">
        <f t="shared" ca="1" si="1004"/>
        <v>#N/A</v>
      </c>
      <c r="KE92" t="str">
        <f t="shared" ca="1" si="1005"/>
        <v/>
      </c>
      <c r="KF92" t="str">
        <f t="shared" ca="1" si="1006"/>
        <v/>
      </c>
      <c r="KN92" s="52" t="b">
        <f t="shared" si="1007"/>
        <v>0</v>
      </c>
      <c r="KO92" t="b">
        <f>ISNA(MATCH(KN92,KN$1:KN91,0))</f>
        <v>0</v>
      </c>
      <c r="KP92" t="e">
        <f t="shared" ca="1" si="1008"/>
        <v>#N/A</v>
      </c>
      <c r="KQ92" t="e">
        <f t="shared" ca="1" si="1009"/>
        <v>#N/A</v>
      </c>
      <c r="KR92" t="b">
        <f t="shared" ca="1" si="1010"/>
        <v>0</v>
      </c>
      <c r="KS92" t="str">
        <f t="shared" ca="1" si="1011"/>
        <v>ÿ</v>
      </c>
      <c r="KT92">
        <f t="shared" ca="1" si="1012"/>
        <v>0</v>
      </c>
      <c r="KU92">
        <f t="shared" ca="1" si="1013"/>
        <v>0</v>
      </c>
      <c r="KV92" s="54">
        <f t="shared" ca="1" si="1014"/>
        <v>9.1999999999999998E-3</v>
      </c>
      <c r="KW92">
        <f t="shared" ca="1" si="1015"/>
        <v>1048576</v>
      </c>
      <c r="KX92" t="e">
        <f t="shared" ca="1" si="1016"/>
        <v>#N/A</v>
      </c>
      <c r="KY92" t="str">
        <f t="shared" ca="1" si="1017"/>
        <v/>
      </c>
      <c r="KZ92" t="str">
        <f t="shared" ca="1" si="1018"/>
        <v/>
      </c>
      <c r="LH92" s="52" t="b">
        <f t="shared" si="668"/>
        <v>0</v>
      </c>
      <c r="LI92" t="b">
        <f>ISNA(MATCH(LH92,LH$1:LH91,0))</f>
        <v>0</v>
      </c>
      <c r="LJ92" t="e">
        <f t="shared" ca="1" si="643"/>
        <v>#N/A</v>
      </c>
      <c r="LK92" t="e">
        <f t="shared" ca="1" si="644"/>
        <v>#N/A</v>
      </c>
      <c r="LL92" t="b">
        <f t="shared" ca="1" si="669"/>
        <v>0</v>
      </c>
      <c r="LM92" t="str">
        <f t="shared" ca="1" si="645"/>
        <v>ÿ</v>
      </c>
      <c r="LN92">
        <f t="shared" ca="1" si="670"/>
        <v>0</v>
      </c>
      <c r="LO92">
        <f t="shared" ca="1" si="671"/>
        <v>0</v>
      </c>
      <c r="LP92" s="54">
        <f t="shared" ca="1" si="646"/>
        <v>9.1999999999999998E-3</v>
      </c>
      <c r="LQ92">
        <f t="shared" ca="1" si="647"/>
        <v>1048576</v>
      </c>
      <c r="LR92" t="e">
        <f t="shared" ca="1" si="648"/>
        <v>#N/A</v>
      </c>
      <c r="LS92" t="str">
        <f t="shared" ca="1" si="1019"/>
        <v/>
      </c>
      <c r="LT92" t="str">
        <f t="shared" ca="1" si="649"/>
        <v/>
      </c>
      <c r="MB92" s="52" t="b">
        <f t="shared" si="650"/>
        <v>0</v>
      </c>
      <c r="MC92" t="b">
        <f>ISNA(MATCH(MB92,MB$1:MB91,0))</f>
        <v>0</v>
      </c>
      <c r="MD92" t="e">
        <f t="shared" ca="1" si="672"/>
        <v>#N/A</v>
      </c>
      <c r="ME92" t="e">
        <f t="shared" ca="1" si="673"/>
        <v>#N/A</v>
      </c>
      <c r="MF92" t="b">
        <f t="shared" ca="1" si="674"/>
        <v>0</v>
      </c>
      <c r="MG92" t="str">
        <f t="shared" ca="1" si="675"/>
        <v>ÿ</v>
      </c>
      <c r="MH92">
        <f t="shared" ca="1" si="676"/>
        <v>0</v>
      </c>
      <c r="MI92">
        <f t="shared" ca="1" si="677"/>
        <v>0</v>
      </c>
      <c r="MJ92" s="54">
        <f t="shared" ca="1" si="678"/>
        <v>9.1999999999999998E-3</v>
      </c>
      <c r="MK92">
        <f t="shared" ca="1" si="679"/>
        <v>1048576</v>
      </c>
      <c r="ML92" t="e">
        <f t="shared" ca="1" si="680"/>
        <v>#N/A</v>
      </c>
      <c r="MM92" t="str">
        <f t="shared" ca="1" si="1020"/>
        <v/>
      </c>
      <c r="MN92" t="str">
        <f t="shared" ca="1" si="681"/>
        <v/>
      </c>
      <c r="MV92" s="52" t="b">
        <f t="shared" si="651"/>
        <v>0</v>
      </c>
      <c r="MW92" t="b">
        <f>ISNA(MATCH(MV92,MV$1:MV91,0))</f>
        <v>0</v>
      </c>
      <c r="MX92" t="e">
        <f t="shared" ca="1" si="682"/>
        <v>#N/A</v>
      </c>
      <c r="MY92" t="e">
        <f t="shared" ca="1" si="683"/>
        <v>#N/A</v>
      </c>
      <c r="MZ92" t="b">
        <f t="shared" ca="1" si="684"/>
        <v>0</v>
      </c>
      <c r="NA92" t="str">
        <f t="shared" ca="1" si="685"/>
        <v>ÿ</v>
      </c>
      <c r="NB92">
        <f t="shared" ca="1" si="686"/>
        <v>0</v>
      </c>
      <c r="NC92">
        <f t="shared" ca="1" si="687"/>
        <v>0</v>
      </c>
      <c r="ND92" s="54">
        <f t="shared" ca="1" si="688"/>
        <v>9.1999999999999998E-3</v>
      </c>
      <c r="NE92">
        <f t="shared" ca="1" si="689"/>
        <v>1048576</v>
      </c>
      <c r="NF92" t="e">
        <f t="shared" ca="1" si="690"/>
        <v>#N/A</v>
      </c>
      <c r="NG92" t="str">
        <f t="shared" ca="1" si="1021"/>
        <v/>
      </c>
      <c r="NH92" t="str">
        <f t="shared" ca="1" si="691"/>
        <v/>
      </c>
      <c r="NP92" s="52" t="b">
        <f t="shared" si="652"/>
        <v>0</v>
      </c>
      <c r="NQ92" t="b">
        <f>ISNA(MATCH(NP92,NP$1:NP91,0))</f>
        <v>0</v>
      </c>
      <c r="NR92" t="e">
        <f t="shared" ca="1" si="692"/>
        <v>#N/A</v>
      </c>
      <c r="NS92" t="e">
        <f t="shared" ca="1" si="693"/>
        <v>#N/A</v>
      </c>
      <c r="NT92" t="b">
        <f t="shared" ca="1" si="694"/>
        <v>0</v>
      </c>
      <c r="NU92" t="str">
        <f t="shared" ca="1" si="695"/>
        <v>ÿ</v>
      </c>
      <c r="NV92">
        <f t="shared" ca="1" si="696"/>
        <v>0</v>
      </c>
      <c r="NW92">
        <f t="shared" ca="1" si="697"/>
        <v>0</v>
      </c>
      <c r="NX92" s="54">
        <f t="shared" ca="1" si="698"/>
        <v>9.1999999999999998E-3</v>
      </c>
      <c r="NY92">
        <f t="shared" ca="1" si="699"/>
        <v>1048576</v>
      </c>
      <c r="NZ92" t="e">
        <f t="shared" ca="1" si="700"/>
        <v>#N/A</v>
      </c>
      <c r="OA92" t="str">
        <f t="shared" ca="1" si="1022"/>
        <v/>
      </c>
      <c r="OB92" t="str">
        <f t="shared" ca="1" si="701"/>
        <v/>
      </c>
      <c r="OJ92" s="52" t="b">
        <f t="shared" si="653"/>
        <v>0</v>
      </c>
      <c r="OK92" t="b">
        <f>ISNA(MATCH(OJ92,OJ$1:OJ91,0))</f>
        <v>0</v>
      </c>
      <c r="OL92" t="e">
        <f t="shared" ca="1" si="702"/>
        <v>#N/A</v>
      </c>
      <c r="OM92" t="e">
        <f t="shared" ca="1" si="703"/>
        <v>#N/A</v>
      </c>
      <c r="ON92" t="b">
        <f t="shared" ca="1" si="704"/>
        <v>0</v>
      </c>
      <c r="OO92" t="str">
        <f t="shared" ca="1" si="705"/>
        <v>ÿ</v>
      </c>
      <c r="OP92">
        <f t="shared" ca="1" si="706"/>
        <v>0</v>
      </c>
      <c r="OQ92">
        <f t="shared" ca="1" si="707"/>
        <v>0</v>
      </c>
      <c r="OR92" s="54">
        <f t="shared" ca="1" si="708"/>
        <v>9.1999999999999998E-3</v>
      </c>
      <c r="OS92">
        <f t="shared" ca="1" si="709"/>
        <v>1048576</v>
      </c>
      <c r="OT92" t="e">
        <f t="shared" ca="1" si="710"/>
        <v>#N/A</v>
      </c>
      <c r="OU92" t="str">
        <f t="shared" ca="1" si="1023"/>
        <v/>
      </c>
      <c r="OV92" t="str">
        <f t="shared" ca="1" si="711"/>
        <v/>
      </c>
      <c r="PD92" s="52" t="b">
        <f t="shared" si="654"/>
        <v>0</v>
      </c>
      <c r="PE92" t="b">
        <f>ISNA(MATCH(PD92,PD$1:PD91,0))</f>
        <v>0</v>
      </c>
      <c r="PF92" t="e">
        <f t="shared" ca="1" si="712"/>
        <v>#N/A</v>
      </c>
      <c r="PG92" t="e">
        <f t="shared" ca="1" si="713"/>
        <v>#N/A</v>
      </c>
      <c r="PH92" t="b">
        <f t="shared" ca="1" si="714"/>
        <v>0</v>
      </c>
      <c r="PI92" t="str">
        <f t="shared" ca="1" si="715"/>
        <v>ÿ</v>
      </c>
      <c r="PJ92">
        <f t="shared" ca="1" si="716"/>
        <v>0</v>
      </c>
      <c r="PK92">
        <f t="shared" ca="1" si="717"/>
        <v>0</v>
      </c>
      <c r="PL92" s="54">
        <f t="shared" ca="1" si="718"/>
        <v>9.1999999999999998E-3</v>
      </c>
      <c r="PM92">
        <f t="shared" ca="1" si="719"/>
        <v>1048576</v>
      </c>
      <c r="PN92" t="e">
        <f t="shared" ca="1" si="720"/>
        <v>#N/A</v>
      </c>
      <c r="PO92" t="str">
        <f t="shared" ca="1" si="1024"/>
        <v/>
      </c>
      <c r="PP92" t="str">
        <f t="shared" ca="1" si="721"/>
        <v/>
      </c>
      <c r="PX92" s="52" t="b">
        <f t="shared" si="655"/>
        <v>0</v>
      </c>
      <c r="PY92" t="b">
        <f>ISNA(MATCH(PX92,PX$1:PX91,0))</f>
        <v>0</v>
      </c>
      <c r="PZ92" t="e">
        <f t="shared" ca="1" si="722"/>
        <v>#N/A</v>
      </c>
      <c r="QA92" t="e">
        <f t="shared" ca="1" si="723"/>
        <v>#N/A</v>
      </c>
      <c r="QB92" t="b">
        <f t="shared" ca="1" si="724"/>
        <v>0</v>
      </c>
      <c r="QC92" t="str">
        <f t="shared" ca="1" si="725"/>
        <v>ÿ</v>
      </c>
      <c r="QD92">
        <f t="shared" ca="1" si="726"/>
        <v>0</v>
      </c>
      <c r="QE92">
        <f t="shared" ca="1" si="727"/>
        <v>0</v>
      </c>
      <c r="QF92" s="54">
        <f t="shared" ca="1" si="728"/>
        <v>9.1999999999999998E-3</v>
      </c>
      <c r="QG92">
        <f t="shared" ca="1" si="729"/>
        <v>1048576</v>
      </c>
      <c r="QH92" t="e">
        <f t="shared" ca="1" si="730"/>
        <v>#N/A</v>
      </c>
      <c r="QI92" t="str">
        <f t="shared" ca="1" si="1025"/>
        <v/>
      </c>
      <c r="QJ92" t="str">
        <f t="shared" ca="1" si="731"/>
        <v/>
      </c>
      <c r="QR92" s="52" t="b">
        <f t="shared" si="656"/>
        <v>0</v>
      </c>
      <c r="QS92" t="b">
        <f>ISNA(MATCH(QR92,QR$1:QR91,0))</f>
        <v>0</v>
      </c>
      <c r="QT92" t="e">
        <f t="shared" ca="1" si="732"/>
        <v>#N/A</v>
      </c>
      <c r="QU92" t="e">
        <f t="shared" ca="1" si="733"/>
        <v>#N/A</v>
      </c>
      <c r="QV92" t="b">
        <f t="shared" ca="1" si="734"/>
        <v>0</v>
      </c>
      <c r="QW92" t="str">
        <f t="shared" ca="1" si="735"/>
        <v>ÿ</v>
      </c>
      <c r="QX92">
        <f t="shared" ca="1" si="736"/>
        <v>0</v>
      </c>
      <c r="QY92">
        <f t="shared" ca="1" si="737"/>
        <v>0</v>
      </c>
      <c r="QZ92" s="54">
        <f t="shared" ca="1" si="738"/>
        <v>9.1999999999999998E-3</v>
      </c>
      <c r="RA92">
        <f t="shared" ca="1" si="739"/>
        <v>1048576</v>
      </c>
      <c r="RB92" t="e">
        <f t="shared" ca="1" si="740"/>
        <v>#N/A</v>
      </c>
      <c r="RC92" t="str">
        <f t="shared" ca="1" si="1026"/>
        <v/>
      </c>
      <c r="RD92" t="str">
        <f t="shared" ca="1" si="741"/>
        <v/>
      </c>
      <c r="RL92" s="52" t="b">
        <f t="shared" si="657"/>
        <v>0</v>
      </c>
      <c r="RM92" t="b">
        <f>ISNA(MATCH(RL92,RL$1:RL91,0))</f>
        <v>0</v>
      </c>
      <c r="RN92" t="e">
        <f t="shared" ca="1" si="742"/>
        <v>#N/A</v>
      </c>
      <c r="RO92" t="e">
        <f t="shared" ca="1" si="743"/>
        <v>#N/A</v>
      </c>
      <c r="RP92" t="b">
        <f t="shared" ca="1" si="744"/>
        <v>0</v>
      </c>
      <c r="RQ92" t="str">
        <f t="shared" ca="1" si="745"/>
        <v>ÿ</v>
      </c>
      <c r="RR92">
        <f t="shared" ca="1" si="746"/>
        <v>0</v>
      </c>
      <c r="RS92">
        <f t="shared" ca="1" si="747"/>
        <v>0</v>
      </c>
      <c r="RT92" s="54">
        <f t="shared" ca="1" si="748"/>
        <v>9.1999999999999998E-3</v>
      </c>
      <c r="RU92">
        <f t="shared" ca="1" si="749"/>
        <v>1048576</v>
      </c>
      <c r="RV92" t="e">
        <f t="shared" ca="1" si="750"/>
        <v>#N/A</v>
      </c>
      <c r="RW92" t="str">
        <f t="shared" ca="1" si="1027"/>
        <v/>
      </c>
      <c r="RX92" t="str">
        <f t="shared" ca="1" si="751"/>
        <v/>
      </c>
      <c r="SF92" s="52" t="b">
        <f t="shared" si="658"/>
        <v>0</v>
      </c>
      <c r="SG92" t="b">
        <f>ISNA(MATCH(SF92,SF$1:SF91,0))</f>
        <v>0</v>
      </c>
      <c r="SH92" t="e">
        <f t="shared" ca="1" si="752"/>
        <v>#N/A</v>
      </c>
      <c r="SI92" t="e">
        <f t="shared" ca="1" si="753"/>
        <v>#N/A</v>
      </c>
      <c r="SJ92" t="b">
        <f t="shared" ca="1" si="754"/>
        <v>0</v>
      </c>
      <c r="SK92" t="str">
        <f t="shared" ca="1" si="755"/>
        <v>ÿ</v>
      </c>
      <c r="SL92">
        <f t="shared" ca="1" si="756"/>
        <v>0</v>
      </c>
      <c r="SM92">
        <f t="shared" ca="1" si="757"/>
        <v>0</v>
      </c>
      <c r="SN92" s="54">
        <f t="shared" ca="1" si="758"/>
        <v>9.1999999999999998E-3</v>
      </c>
      <c r="SO92">
        <f t="shared" ca="1" si="759"/>
        <v>1048576</v>
      </c>
      <c r="SP92" t="e">
        <f t="shared" ca="1" si="760"/>
        <v>#N/A</v>
      </c>
      <c r="SQ92" t="str">
        <f t="shared" ca="1" si="1028"/>
        <v/>
      </c>
      <c r="SR92" t="str">
        <f t="shared" ca="1" si="761"/>
        <v/>
      </c>
      <c r="SZ92" s="52" t="b">
        <f t="shared" si="659"/>
        <v>0</v>
      </c>
      <c r="TA92" t="b">
        <f>ISNA(MATCH(SZ92,SZ$1:SZ91,0))</f>
        <v>0</v>
      </c>
      <c r="TB92" t="e">
        <f t="shared" ca="1" si="762"/>
        <v>#N/A</v>
      </c>
      <c r="TC92" t="e">
        <f t="shared" ca="1" si="763"/>
        <v>#N/A</v>
      </c>
      <c r="TD92" t="b">
        <f t="shared" ca="1" si="764"/>
        <v>0</v>
      </c>
      <c r="TE92" t="str">
        <f t="shared" ca="1" si="765"/>
        <v>ÿ</v>
      </c>
      <c r="TF92">
        <f t="shared" ca="1" si="766"/>
        <v>0</v>
      </c>
      <c r="TG92">
        <f t="shared" ca="1" si="767"/>
        <v>0</v>
      </c>
      <c r="TH92" s="54">
        <f t="shared" ca="1" si="768"/>
        <v>9.1999999999999998E-3</v>
      </c>
      <c r="TI92">
        <f t="shared" ca="1" si="769"/>
        <v>1048576</v>
      </c>
      <c r="TJ92" t="e">
        <f t="shared" ca="1" si="770"/>
        <v>#N/A</v>
      </c>
      <c r="TK92" t="str">
        <f t="shared" ca="1" si="1029"/>
        <v/>
      </c>
      <c r="TL92" t="str">
        <f t="shared" ca="1" si="771"/>
        <v/>
      </c>
      <c r="TT92" s="52" t="b">
        <f t="shared" si="660"/>
        <v>0</v>
      </c>
      <c r="TU92" t="b">
        <f>ISNA(MATCH(TT92,TT$1:TT91,0))</f>
        <v>0</v>
      </c>
      <c r="TV92" t="e">
        <f t="shared" ca="1" si="772"/>
        <v>#N/A</v>
      </c>
      <c r="TW92" t="e">
        <f t="shared" ca="1" si="773"/>
        <v>#N/A</v>
      </c>
      <c r="TX92" t="b">
        <f t="shared" ca="1" si="774"/>
        <v>0</v>
      </c>
      <c r="TY92" t="str">
        <f t="shared" ca="1" si="775"/>
        <v>ÿ</v>
      </c>
      <c r="TZ92">
        <f t="shared" ca="1" si="776"/>
        <v>0</v>
      </c>
      <c r="UA92">
        <f t="shared" ca="1" si="777"/>
        <v>0</v>
      </c>
      <c r="UB92" s="54">
        <f t="shared" ca="1" si="778"/>
        <v>9.1999999999999998E-3</v>
      </c>
      <c r="UC92">
        <f t="shared" ca="1" si="779"/>
        <v>1048576</v>
      </c>
      <c r="UD92" t="e">
        <f t="shared" ca="1" si="780"/>
        <v>#N/A</v>
      </c>
      <c r="UE92" t="str">
        <f t="shared" ca="1" si="1030"/>
        <v/>
      </c>
      <c r="UF92" t="str">
        <f t="shared" ca="1" si="781"/>
        <v/>
      </c>
      <c r="UN92" s="52" t="b">
        <f t="shared" si="661"/>
        <v>0</v>
      </c>
      <c r="UO92" t="b">
        <f>ISNA(MATCH(UN92,UN$1:UN91,0))</f>
        <v>0</v>
      </c>
      <c r="UP92" t="e">
        <f t="shared" ca="1" si="782"/>
        <v>#N/A</v>
      </c>
      <c r="UQ92" t="e">
        <f t="shared" ca="1" si="783"/>
        <v>#N/A</v>
      </c>
      <c r="UR92" t="b">
        <f t="shared" ca="1" si="784"/>
        <v>0</v>
      </c>
      <c r="US92" t="str">
        <f t="shared" ca="1" si="785"/>
        <v>ÿ</v>
      </c>
      <c r="UT92">
        <f t="shared" ca="1" si="786"/>
        <v>0</v>
      </c>
      <c r="UU92">
        <f t="shared" ca="1" si="787"/>
        <v>0</v>
      </c>
      <c r="UV92" s="54">
        <f t="shared" ca="1" si="788"/>
        <v>9.1999999999999998E-3</v>
      </c>
      <c r="UW92">
        <f t="shared" ca="1" si="789"/>
        <v>1048576</v>
      </c>
      <c r="UX92" t="e">
        <f t="shared" ca="1" si="790"/>
        <v>#N/A</v>
      </c>
      <c r="UY92" t="str">
        <f t="shared" ca="1" si="1031"/>
        <v/>
      </c>
      <c r="UZ92" t="str">
        <f t="shared" ca="1" si="791"/>
        <v/>
      </c>
      <c r="VH92" s="52" t="b">
        <f t="shared" si="662"/>
        <v>0</v>
      </c>
      <c r="VI92" t="b">
        <f>ISNA(MATCH(VH92,VH$1:VH91,0))</f>
        <v>0</v>
      </c>
      <c r="VJ92" t="e">
        <f t="shared" ca="1" si="792"/>
        <v>#N/A</v>
      </c>
      <c r="VK92" t="e">
        <f t="shared" ca="1" si="793"/>
        <v>#N/A</v>
      </c>
      <c r="VL92" t="b">
        <f t="shared" ca="1" si="794"/>
        <v>0</v>
      </c>
      <c r="VM92" t="str">
        <f t="shared" ca="1" si="795"/>
        <v>ÿ</v>
      </c>
      <c r="VN92">
        <f t="shared" ca="1" si="796"/>
        <v>0</v>
      </c>
      <c r="VO92">
        <f t="shared" ca="1" si="797"/>
        <v>0</v>
      </c>
      <c r="VP92" s="54">
        <f t="shared" ca="1" si="798"/>
        <v>9.1999999999999998E-3</v>
      </c>
      <c r="VQ92">
        <f t="shared" ca="1" si="799"/>
        <v>1048576</v>
      </c>
      <c r="VR92" t="e">
        <f t="shared" ca="1" si="800"/>
        <v>#N/A</v>
      </c>
      <c r="VS92" t="str">
        <f t="shared" ca="1" si="1032"/>
        <v/>
      </c>
      <c r="VT92" t="str">
        <f t="shared" ca="1" si="801"/>
        <v/>
      </c>
      <c r="WB92" s="52" t="b">
        <f t="shared" si="663"/>
        <v>0</v>
      </c>
      <c r="WC92" t="b">
        <f>ISNA(MATCH(WB92,WB$1:WB91,0))</f>
        <v>0</v>
      </c>
      <c r="WD92" t="e">
        <f t="shared" ca="1" si="802"/>
        <v>#N/A</v>
      </c>
      <c r="WE92" t="e">
        <f t="shared" ca="1" si="803"/>
        <v>#N/A</v>
      </c>
      <c r="WF92" t="b">
        <f t="shared" ca="1" si="804"/>
        <v>0</v>
      </c>
      <c r="WG92" t="str">
        <f t="shared" ca="1" si="805"/>
        <v>ÿ</v>
      </c>
      <c r="WH92">
        <f t="shared" ca="1" si="806"/>
        <v>0</v>
      </c>
      <c r="WI92">
        <f t="shared" ca="1" si="807"/>
        <v>0</v>
      </c>
      <c r="WJ92" s="54">
        <f t="shared" ca="1" si="808"/>
        <v>9.1999999999999998E-3</v>
      </c>
      <c r="WK92">
        <f t="shared" ca="1" si="809"/>
        <v>1048576</v>
      </c>
      <c r="WL92" t="e">
        <f t="shared" ca="1" si="810"/>
        <v>#N/A</v>
      </c>
      <c r="WM92" t="str">
        <f t="shared" ca="1" si="1033"/>
        <v/>
      </c>
      <c r="WN92" t="str">
        <f t="shared" ca="1" si="811"/>
        <v/>
      </c>
      <c r="WV92" s="52" t="b">
        <f t="shared" si="664"/>
        <v>0</v>
      </c>
      <c r="WW92" t="b">
        <f>ISNA(MATCH(WV92,WV$1:WV91,0))</f>
        <v>0</v>
      </c>
      <c r="WX92" t="e">
        <f t="shared" ca="1" si="812"/>
        <v>#N/A</v>
      </c>
      <c r="WY92" t="e">
        <f t="shared" ca="1" si="813"/>
        <v>#N/A</v>
      </c>
      <c r="WZ92" t="b">
        <f t="shared" ca="1" si="814"/>
        <v>0</v>
      </c>
      <c r="XA92" t="str">
        <f t="shared" ca="1" si="815"/>
        <v>ÿ</v>
      </c>
      <c r="XB92">
        <f t="shared" ca="1" si="816"/>
        <v>0</v>
      </c>
      <c r="XC92">
        <f t="shared" ca="1" si="817"/>
        <v>0</v>
      </c>
      <c r="XD92" s="54">
        <f t="shared" ca="1" si="818"/>
        <v>9.1999999999999998E-3</v>
      </c>
      <c r="XE92">
        <f t="shared" ca="1" si="819"/>
        <v>1048576</v>
      </c>
      <c r="XF92" t="e">
        <f t="shared" ca="1" si="820"/>
        <v>#N/A</v>
      </c>
      <c r="XG92" t="str">
        <f t="shared" ca="1" si="1034"/>
        <v/>
      </c>
      <c r="XH92" t="str">
        <f t="shared" ca="1" si="821"/>
        <v/>
      </c>
    </row>
    <row r="93" spans="1:632" x14ac:dyDescent="0.3">
      <c r="A93">
        <f t="shared" ca="1" si="642"/>
        <v>83</v>
      </c>
      <c r="J93" s="6" t="str">
        <f>IF('Analyse Plan de Gamme'!$N93=0,N_D,'Analyse Plan de Gamme'!$N93)</f>
        <v xml:space="preserve"> ... </v>
      </c>
      <c r="K93" t="b">
        <f>ISNA(MATCH(J93,J$1:J92,0))</f>
        <v>0</v>
      </c>
      <c r="L93" t="e">
        <f t="shared" ca="1" si="824"/>
        <v>#N/A</v>
      </c>
      <c r="M93" t="e">
        <f t="shared" ca="1" si="825"/>
        <v>#N/A</v>
      </c>
      <c r="N93" t="b">
        <f t="shared" ca="1" si="826"/>
        <v>0</v>
      </c>
      <c r="O93" t="str">
        <f t="shared" ca="1" si="827"/>
        <v>ÿ</v>
      </c>
      <c r="P93">
        <f t="shared" ca="1" si="828"/>
        <v>1048576</v>
      </c>
      <c r="Q93" t="e">
        <f t="shared" ca="1" si="829"/>
        <v>#N/A</v>
      </c>
      <c r="R93" s="4" t="str">
        <f t="shared" ca="1" si="830"/>
        <v/>
      </c>
      <c r="T93" s="6" t="str">
        <f>IF('Analyse Plan de Gamme'!$P93=0,N_D,'Analyse Plan de Gamme'!$P93)</f>
        <v xml:space="preserve"> ... </v>
      </c>
      <c r="U93" t="b">
        <f>ISNA(MATCH(T93,T$1:T92,0))</f>
        <v>0</v>
      </c>
      <c r="V93" t="e">
        <f t="shared" ca="1" si="831"/>
        <v>#N/A</v>
      </c>
      <c r="W93" t="e">
        <f t="shared" ca="1" si="832"/>
        <v>#N/A</v>
      </c>
      <c r="X93" t="b">
        <f t="shared" ca="1" si="833"/>
        <v>0</v>
      </c>
      <c r="Y93" t="str">
        <f t="shared" ca="1" si="834"/>
        <v>ÿ</v>
      </c>
      <c r="Z93">
        <f t="shared" ca="1" si="835"/>
        <v>1048576</v>
      </c>
      <c r="AA93" t="e">
        <f t="shared" ca="1" si="836"/>
        <v>#N/A</v>
      </c>
      <c r="AB93" s="4" t="str">
        <f t="shared" ca="1" si="837"/>
        <v/>
      </c>
      <c r="AD93" s="6" t="str">
        <f>IF('Analyse Plan de Gamme'!$W93=0,N_D,'Analyse Plan de Gamme'!$W93)</f>
        <v xml:space="preserve"> ... </v>
      </c>
      <c r="AE93" t="b">
        <f>ISNA(MATCH(AD93,AD$1:AD92,0))</f>
        <v>0</v>
      </c>
      <c r="AF93" t="e">
        <f t="shared" ca="1" si="838"/>
        <v>#N/A</v>
      </c>
      <c r="AG93" t="e">
        <f t="shared" ca="1" si="839"/>
        <v>#N/A</v>
      </c>
      <c r="AH93" t="b">
        <f t="shared" ca="1" si="840"/>
        <v>0</v>
      </c>
      <c r="AI93" t="str">
        <f t="shared" ca="1" si="841"/>
        <v>ÿ</v>
      </c>
      <c r="AJ93">
        <f t="shared" ca="1" si="842"/>
        <v>1048576</v>
      </c>
      <c r="AK93" t="e">
        <f t="shared" ca="1" si="843"/>
        <v>#N/A</v>
      </c>
      <c r="AL93" s="4" t="str">
        <f t="shared" ca="1" si="844"/>
        <v/>
      </c>
      <c r="AN93" s="6" t="str">
        <f>IF('Analyse Plan de Gamme'!$AH93=0,N_D,'Analyse Plan de Gamme'!$AH93)</f>
        <v xml:space="preserve"> ... </v>
      </c>
      <c r="AO93" t="b">
        <f>ISNA(MATCH(AN93,AN$1:AN92,0))</f>
        <v>0</v>
      </c>
      <c r="AP93" t="e">
        <f t="shared" ca="1" si="845"/>
        <v>#N/A</v>
      </c>
      <c r="AQ93" t="e">
        <f t="shared" ca="1" si="846"/>
        <v>#N/A</v>
      </c>
      <c r="AR93" t="b">
        <f t="shared" ca="1" si="847"/>
        <v>0</v>
      </c>
      <c r="AS93" t="str">
        <f t="shared" ca="1" si="848"/>
        <v>ÿ</v>
      </c>
      <c r="AT93">
        <f t="shared" ca="1" si="849"/>
        <v>1048576</v>
      </c>
      <c r="AU93" t="e">
        <f t="shared" ca="1" si="850"/>
        <v>#N/A</v>
      </c>
      <c r="AV93" s="4" t="str">
        <f t="shared" ca="1" si="851"/>
        <v/>
      </c>
      <c r="AX93" s="6" t="str">
        <f>IF('Analyse Plan de Gamme'!$AT93=0,N_D,'Analyse Plan de Gamme'!$AT93)</f>
        <v xml:space="preserve"> ... </v>
      </c>
      <c r="AY93" t="b">
        <f>ISNA(MATCH(AX93,AX$1:AX92,0))</f>
        <v>0</v>
      </c>
      <c r="AZ93" t="e">
        <f t="shared" ca="1" si="852"/>
        <v>#N/A</v>
      </c>
      <c r="BA93" t="e">
        <f t="shared" ca="1" si="853"/>
        <v>#N/A</v>
      </c>
      <c r="BB93" t="b">
        <f t="shared" ca="1" si="854"/>
        <v>0</v>
      </c>
      <c r="BC93" t="str">
        <f t="shared" ca="1" si="855"/>
        <v>ÿ</v>
      </c>
      <c r="BD93">
        <f t="shared" ca="1" si="856"/>
        <v>1048576</v>
      </c>
      <c r="BE93" t="e">
        <f t="shared" ca="1" si="857"/>
        <v>#N/A</v>
      </c>
      <c r="BF93" s="4" t="str">
        <f t="shared" ca="1" si="858"/>
        <v/>
      </c>
      <c r="BH93" s="6" t="str">
        <f>IF('Analyse Plan de Gamme'!$BF93=0,N_D,'Analyse Plan de Gamme'!$BF93)</f>
        <v xml:space="preserve"> ... </v>
      </c>
      <c r="BI93" t="b">
        <f>ISNA(MATCH(BH93,BH$1:BH92,0))</f>
        <v>0</v>
      </c>
      <c r="BJ93" t="e">
        <f t="shared" ca="1" si="859"/>
        <v>#N/A</v>
      </c>
      <c r="BK93" t="e">
        <f t="shared" ca="1" si="860"/>
        <v>#N/A</v>
      </c>
      <c r="BL93" t="b">
        <f t="shared" ca="1" si="861"/>
        <v>0</v>
      </c>
      <c r="BM93" t="str">
        <f t="shared" ca="1" si="862"/>
        <v>ÿ</v>
      </c>
      <c r="BN93">
        <f t="shared" ca="1" si="863"/>
        <v>1048576</v>
      </c>
      <c r="BO93" t="e">
        <f t="shared" ca="1" si="864"/>
        <v>#N/A</v>
      </c>
      <c r="BP93" s="4" t="str">
        <f t="shared" ca="1" si="865"/>
        <v/>
      </c>
      <c r="BR93" s="6" t="str">
        <f>IF('Analyse Plan de Gamme'!$BG93=0,N_D,'Analyse Plan de Gamme'!$BG93)</f>
        <v xml:space="preserve"> ... </v>
      </c>
      <c r="BS93" t="b">
        <f>ISNA(MATCH(BR93,BR$1:BR92,0))</f>
        <v>0</v>
      </c>
      <c r="BT93" t="e">
        <f t="shared" ca="1" si="866"/>
        <v>#N/A</v>
      </c>
      <c r="BU93" t="e">
        <f t="shared" ca="1" si="867"/>
        <v>#N/A</v>
      </c>
      <c r="BV93" t="b">
        <f t="shared" ca="1" si="868"/>
        <v>0</v>
      </c>
      <c r="BW93" t="str">
        <f t="shared" ca="1" si="869"/>
        <v>ÿ</v>
      </c>
      <c r="BX93">
        <f t="shared" ca="1" si="870"/>
        <v>1048576</v>
      </c>
      <c r="BY93" t="e">
        <f t="shared" ca="1" si="871"/>
        <v>#N/A</v>
      </c>
      <c r="BZ93" s="4" t="str">
        <f t="shared" ca="1" si="872"/>
        <v/>
      </c>
      <c r="CB93" s="6" t="str">
        <f>IF('Analyse Plan de Gamme'!$BH93=0,N_D,'Analyse Plan de Gamme'!$BH93)</f>
        <v xml:space="preserve"> ... </v>
      </c>
      <c r="CC93" t="b">
        <f>ISNA(MATCH(CB93,CB$1:CB92,0))</f>
        <v>0</v>
      </c>
      <c r="CD93" t="e">
        <f t="shared" ca="1" si="873"/>
        <v>#N/A</v>
      </c>
      <c r="CE93" t="e">
        <f t="shared" ca="1" si="874"/>
        <v>#N/A</v>
      </c>
      <c r="CF93" t="b">
        <f t="shared" ca="1" si="875"/>
        <v>0</v>
      </c>
      <c r="CG93" t="str">
        <f t="shared" ca="1" si="876"/>
        <v>ÿ</v>
      </c>
      <c r="CH93">
        <f t="shared" ca="1" si="877"/>
        <v>1048576</v>
      </c>
      <c r="CI93" t="e">
        <f t="shared" ca="1" si="878"/>
        <v>#N/A</v>
      </c>
      <c r="CJ93" s="4" t="str">
        <f t="shared" ca="1" si="879"/>
        <v/>
      </c>
      <c r="CL93" s="6" t="str">
        <f>IF('Analyse Plan de Gamme'!$BJ93=0,N_D,'Analyse Plan de Gamme'!$BJ93)</f>
        <v xml:space="preserve"> ... </v>
      </c>
      <c r="CM93" t="b">
        <f>ISNA(MATCH(CL93,CL$1:CL92,0))</f>
        <v>0</v>
      </c>
      <c r="CN93" t="e">
        <f t="shared" ca="1" si="880"/>
        <v>#N/A</v>
      </c>
      <c r="CO93" t="e">
        <f t="shared" ca="1" si="881"/>
        <v>#N/A</v>
      </c>
      <c r="CP93" t="b">
        <f t="shared" ca="1" si="882"/>
        <v>0</v>
      </c>
      <c r="CQ93" t="str">
        <f t="shared" ca="1" si="883"/>
        <v>ÿ</v>
      </c>
      <c r="CR93">
        <f t="shared" ca="1" si="884"/>
        <v>1048576</v>
      </c>
      <c r="CS93" t="e">
        <f t="shared" ca="1" si="885"/>
        <v>#N/A</v>
      </c>
      <c r="CT93" s="4" t="str">
        <f t="shared" ca="1" si="886"/>
        <v/>
      </c>
      <c r="CV93" s="6" t="str">
        <f>IF('Analyse Plan de Gamme'!$BK93=0,N_D,'Analyse Plan de Gamme'!$BK93)</f>
        <v xml:space="preserve"> ... </v>
      </c>
      <c r="CW93" t="b">
        <f>ISNA(MATCH(CV93,CV$1:CV92,0))</f>
        <v>0</v>
      </c>
      <c r="CX93" t="e">
        <f t="shared" ca="1" si="887"/>
        <v>#N/A</v>
      </c>
      <c r="CY93" t="e">
        <f t="shared" ca="1" si="888"/>
        <v>#N/A</v>
      </c>
      <c r="CZ93" t="b">
        <f t="shared" ca="1" si="889"/>
        <v>0</v>
      </c>
      <c r="DA93" t="str">
        <f t="shared" ca="1" si="890"/>
        <v>ÿ</v>
      </c>
      <c r="DB93">
        <f t="shared" ca="1" si="891"/>
        <v>1048576</v>
      </c>
      <c r="DC93" t="e">
        <f t="shared" ca="1" si="892"/>
        <v>#N/A</v>
      </c>
      <c r="DD93" s="4" t="str">
        <f t="shared" ca="1" si="893"/>
        <v/>
      </c>
      <c r="DF93" s="6" t="str">
        <f>IF('Analyse Plan de Gamme'!$BL93=0,N_D,'Analyse Plan de Gamme'!$BL93)</f>
        <v xml:space="preserve"> ... </v>
      </c>
      <c r="DG93" t="b">
        <f>ISNA(MATCH(DF93,DF$1:DF92,0))</f>
        <v>0</v>
      </c>
      <c r="DH93" t="e">
        <f t="shared" ca="1" si="894"/>
        <v>#N/A</v>
      </c>
      <c r="DI93" t="e">
        <f t="shared" ca="1" si="895"/>
        <v>#N/A</v>
      </c>
      <c r="DJ93" t="b">
        <f t="shared" ca="1" si="896"/>
        <v>0</v>
      </c>
      <c r="DK93" t="str">
        <f t="shared" ca="1" si="897"/>
        <v>ÿ</v>
      </c>
      <c r="DL93">
        <f t="shared" ca="1" si="898"/>
        <v>1048576</v>
      </c>
      <c r="DM93" t="e">
        <f t="shared" ca="1" si="899"/>
        <v>#N/A</v>
      </c>
      <c r="DN93" s="4" t="str">
        <f t="shared" ca="1" si="900"/>
        <v/>
      </c>
      <c r="DP93" s="43">
        <f>'Analyse Plan de Gamme'!$BM93</f>
        <v>0</v>
      </c>
      <c r="DQ93" t="b">
        <f>ISNA(MATCH(DP93,DP$1:DP92,0))</f>
        <v>0</v>
      </c>
      <c r="DR93" t="e">
        <f t="shared" ca="1" si="901"/>
        <v>#N/A</v>
      </c>
      <c r="DS93" t="e">
        <f t="shared" ca="1" si="902"/>
        <v>#N/A</v>
      </c>
      <c r="DT93" t="b">
        <f t="shared" ca="1" si="903"/>
        <v>0</v>
      </c>
      <c r="DU93" t="str">
        <f t="shared" ca="1" si="904"/>
        <v>ÿ</v>
      </c>
      <c r="DV93">
        <f t="shared" ca="1" si="905"/>
        <v>1048576</v>
      </c>
      <c r="DW93" t="e">
        <f t="shared" ca="1" si="906"/>
        <v>#N/A</v>
      </c>
      <c r="DX93" s="4" t="str">
        <f t="shared" ca="1" si="907"/>
        <v/>
      </c>
      <c r="DZ93" s="6" t="str">
        <f>IF('Analyse Plan de Gamme'!$BO93=0,N_D,'Analyse Plan de Gamme'!$BO93)</f>
        <v xml:space="preserve"> ... </v>
      </c>
      <c r="EA93" t="b">
        <f>ISNA(MATCH(DZ93,DZ$1:DZ92,0))</f>
        <v>0</v>
      </c>
      <c r="EB93" t="e">
        <f t="shared" ca="1" si="908"/>
        <v>#N/A</v>
      </c>
      <c r="EC93" t="e">
        <f t="shared" ca="1" si="909"/>
        <v>#N/A</v>
      </c>
      <c r="ED93" t="b">
        <f t="shared" ca="1" si="910"/>
        <v>0</v>
      </c>
      <c r="EE93" t="str">
        <f t="shared" ca="1" si="911"/>
        <v>ÿ</v>
      </c>
      <c r="EF93">
        <f t="shared" ca="1" si="912"/>
        <v>1048576</v>
      </c>
      <c r="EG93" t="e">
        <f t="shared" ca="1" si="913"/>
        <v>#N/A</v>
      </c>
      <c r="EH93" s="4" t="str">
        <f t="shared" ca="1" si="914"/>
        <v/>
      </c>
      <c r="EJ93" s="6" t="str">
        <f>IF('Analyse Plan de Gamme'!$BP93=0,N_D,'Analyse Plan de Gamme'!$BP93)</f>
        <v xml:space="preserve"> ... </v>
      </c>
      <c r="EK93" t="b">
        <f>ISNA(MATCH(EJ93,EJ$1:EJ92,0))</f>
        <v>0</v>
      </c>
      <c r="EL93" t="e">
        <f t="shared" ca="1" si="915"/>
        <v>#N/A</v>
      </c>
      <c r="EM93" t="e">
        <f t="shared" ca="1" si="916"/>
        <v>#N/A</v>
      </c>
      <c r="EN93" t="b">
        <f t="shared" ca="1" si="917"/>
        <v>0</v>
      </c>
      <c r="EO93" t="str">
        <f t="shared" ca="1" si="918"/>
        <v>ÿ</v>
      </c>
      <c r="EP93">
        <f t="shared" ca="1" si="919"/>
        <v>1048576</v>
      </c>
      <c r="EQ93" t="e">
        <f t="shared" ca="1" si="920"/>
        <v>#N/A</v>
      </c>
      <c r="ER93" s="4" t="str">
        <f t="shared" ca="1" si="921"/>
        <v/>
      </c>
      <c r="ET93" s="6" t="str">
        <f>IF('Analyse Plan de Gamme'!$BQ93=0,N_D,'Analyse Plan de Gamme'!$BQ93)</f>
        <v xml:space="preserve"> ... </v>
      </c>
      <c r="EU93" t="b">
        <f>ISNA(MATCH(ET93,ET$1:ET92,0))</f>
        <v>0</v>
      </c>
      <c r="EV93" t="e">
        <f t="shared" ca="1" si="922"/>
        <v>#N/A</v>
      </c>
      <c r="EW93" t="e">
        <f t="shared" ca="1" si="923"/>
        <v>#N/A</v>
      </c>
      <c r="EX93" t="b">
        <f t="shared" ca="1" si="924"/>
        <v>0</v>
      </c>
      <c r="EY93" t="str">
        <f t="shared" ca="1" si="925"/>
        <v>ÿ</v>
      </c>
      <c r="EZ93">
        <f t="shared" ca="1" si="926"/>
        <v>1048576</v>
      </c>
      <c r="FA93" t="e">
        <f t="shared" ca="1" si="927"/>
        <v>#N/A</v>
      </c>
      <c r="FB93" s="4" t="str">
        <f t="shared" ca="1" si="928"/>
        <v/>
      </c>
      <c r="FD93" s="6" t="str">
        <f>IF('Analyse Plan de Gamme'!$BR93=0,N_D,'Analyse Plan de Gamme'!$BR93)</f>
        <v xml:space="preserve"> ... </v>
      </c>
      <c r="FE93" t="b">
        <f>ISNA(MATCH(FD93,FD$1:FD92,0))</f>
        <v>0</v>
      </c>
      <c r="FF93" t="e">
        <f t="shared" ca="1" si="929"/>
        <v>#N/A</v>
      </c>
      <c r="FG93" t="e">
        <f t="shared" ca="1" si="930"/>
        <v>#N/A</v>
      </c>
      <c r="FH93" t="b">
        <f t="shared" ca="1" si="931"/>
        <v>0</v>
      </c>
      <c r="FI93" t="str">
        <f t="shared" ca="1" si="932"/>
        <v>ÿ</v>
      </c>
      <c r="FJ93">
        <f t="shared" ca="1" si="933"/>
        <v>1048576</v>
      </c>
      <c r="FK93" t="e">
        <f t="shared" ca="1" si="934"/>
        <v>#N/A</v>
      </c>
      <c r="FL93" s="4" t="str">
        <f t="shared" ca="1" si="935"/>
        <v/>
      </c>
      <c r="FN93" s="6" t="str">
        <f>IF('Analyse Plan de Gamme'!$BT93=0,N_D,'Analyse Plan de Gamme'!$BT93)</f>
        <v xml:space="preserve"> ... </v>
      </c>
      <c r="FO93" t="b">
        <f>ISNA(MATCH(FN93,FN$1:FN92,0))</f>
        <v>0</v>
      </c>
      <c r="FP93" t="e">
        <f t="shared" ca="1" si="936"/>
        <v>#N/A</v>
      </c>
      <c r="FQ93" t="e">
        <f t="shared" ca="1" si="937"/>
        <v>#N/A</v>
      </c>
      <c r="FR93" t="b">
        <f t="shared" ca="1" si="938"/>
        <v>0</v>
      </c>
      <c r="FS93" t="str">
        <f t="shared" ca="1" si="939"/>
        <v>ÿ</v>
      </c>
      <c r="FT93">
        <f t="shared" ca="1" si="940"/>
        <v>1048576</v>
      </c>
      <c r="FU93" t="e">
        <f t="shared" ca="1" si="941"/>
        <v>#N/A</v>
      </c>
      <c r="FV93" s="4" t="str">
        <f t="shared" ca="1" si="942"/>
        <v/>
      </c>
      <c r="FX93" s="6" t="str">
        <f>IF('Analyse Plan de Gamme'!$BU93=0,N_D,'Analyse Plan de Gamme'!$BU93)</f>
        <v xml:space="preserve"> ... </v>
      </c>
      <c r="FY93" t="b">
        <f>ISNA(MATCH(FX93,FX$1:FX92,0))</f>
        <v>0</v>
      </c>
      <c r="FZ93" t="e">
        <f t="shared" ca="1" si="943"/>
        <v>#N/A</v>
      </c>
      <c r="GA93" t="e">
        <f t="shared" ca="1" si="944"/>
        <v>#N/A</v>
      </c>
      <c r="GB93" t="b">
        <f t="shared" ca="1" si="945"/>
        <v>0</v>
      </c>
      <c r="GC93" t="str">
        <f t="shared" ca="1" si="946"/>
        <v>ÿ</v>
      </c>
      <c r="GD93">
        <f t="shared" ca="1" si="947"/>
        <v>1048576</v>
      </c>
      <c r="GE93" t="e">
        <f t="shared" ca="1" si="948"/>
        <v>#N/A</v>
      </c>
      <c r="GF93" s="4" t="str">
        <f t="shared" ca="1" si="949"/>
        <v/>
      </c>
      <c r="GH93" s="6" t="str">
        <f>IF('Analyse Plan de Gamme'!$BW93=0,N_D,'Analyse Plan de Gamme'!$BW93)</f>
        <v xml:space="preserve"> ... </v>
      </c>
      <c r="GI93" t="b">
        <f>ISNA(MATCH(GH93,GH$1:GH92,0))</f>
        <v>0</v>
      </c>
      <c r="GJ93" t="e">
        <f t="shared" ca="1" si="950"/>
        <v>#N/A</v>
      </c>
      <c r="GK93" t="e">
        <f t="shared" ca="1" si="951"/>
        <v>#N/A</v>
      </c>
      <c r="GL93" t="b">
        <f t="shared" ca="1" si="952"/>
        <v>0</v>
      </c>
      <c r="GM93" t="str">
        <f t="shared" ca="1" si="953"/>
        <v>ÿ</v>
      </c>
      <c r="GN93">
        <f t="shared" ca="1" si="954"/>
        <v>1048576</v>
      </c>
      <c r="GO93" t="e">
        <f t="shared" ca="1" si="955"/>
        <v>#N/A</v>
      </c>
      <c r="GP93" s="4" t="str">
        <f t="shared" ca="1" si="956"/>
        <v/>
      </c>
      <c r="GR93" s="6" t="str">
        <f>IF('Analyse Plan de Gamme'!$BX93=0,N_D,'Analyse Plan de Gamme'!$BX93)</f>
        <v xml:space="preserve"> ... </v>
      </c>
      <c r="GS93" t="b">
        <f>ISNA(MATCH(GR93,GR$1:GR92,0))</f>
        <v>0</v>
      </c>
      <c r="GT93" t="e">
        <f t="shared" ca="1" si="957"/>
        <v>#N/A</v>
      </c>
      <c r="GU93" t="e">
        <f t="shared" ca="1" si="958"/>
        <v>#N/A</v>
      </c>
      <c r="GV93" t="b">
        <f t="shared" ca="1" si="959"/>
        <v>0</v>
      </c>
      <c r="GW93" t="str">
        <f t="shared" ca="1" si="960"/>
        <v>ÿ</v>
      </c>
      <c r="GX93">
        <f t="shared" ca="1" si="961"/>
        <v>1048576</v>
      </c>
      <c r="GY93" t="e">
        <f t="shared" ca="1" si="962"/>
        <v>#N/A</v>
      </c>
      <c r="GZ93" s="4" t="str">
        <f t="shared" ca="1" si="963"/>
        <v/>
      </c>
      <c r="HG93" s="44">
        <f>'Analyse Plan de Gamme'!$K93</f>
        <v>0</v>
      </c>
      <c r="HH93" s="44">
        <f>'Analyse Plan de Gamme'!$L93</f>
        <v>0</v>
      </c>
      <c r="HI93" s="50">
        <f t="shared" si="822"/>
        <v>4.1499999999999932</v>
      </c>
      <c r="HK93" t="b">
        <f>ABS('Analyse Plan de Gamme'!$C93)&gt;1</f>
        <v>0</v>
      </c>
      <c r="HL93" s="43">
        <f t="shared" ca="1" si="665"/>
        <v>9.2999999999999992E-3</v>
      </c>
      <c r="HM93" t="b">
        <f ca="1">AND(ISNA(MATCH(HL93,HL$1:HL92,0)),HL93&gt;1,$HK93)</f>
        <v>0</v>
      </c>
      <c r="HN93" t="e">
        <f t="shared" ca="1" si="964"/>
        <v>#N/A</v>
      </c>
      <c r="HO93" t="e">
        <f t="shared" ca="1" si="965"/>
        <v>#N/A</v>
      </c>
      <c r="HP93" t="b">
        <f t="shared" ca="1" si="966"/>
        <v>0</v>
      </c>
      <c r="HQ93" t="str">
        <f t="shared" ca="1" si="967"/>
        <v>ÿ</v>
      </c>
      <c r="HR93">
        <f t="shared" ca="1" si="968"/>
        <v>1048576</v>
      </c>
      <c r="HS93" t="e">
        <f t="shared" ca="1" si="969"/>
        <v>#N/A</v>
      </c>
      <c r="HT93" s="4" t="str">
        <f t="shared" ca="1" si="970"/>
        <v/>
      </c>
      <c r="HU93">
        <f ca="1">SUM($HT$10:$HT93)</f>
        <v>3926000.0154999997</v>
      </c>
      <c r="HV93" s="45">
        <f t="shared" ca="1" si="666"/>
        <v>1</v>
      </c>
      <c r="HW93" t="b">
        <f t="shared" ca="1" si="823"/>
        <v>0</v>
      </c>
      <c r="HX93" t="b">
        <f t="shared" ca="1" si="667"/>
        <v>0</v>
      </c>
      <c r="ID93" s="60" t="b">
        <f>IF($HK93,'Analyse Plan de Gamme'!$K93)</f>
        <v>0</v>
      </c>
      <c r="IE93" t="b">
        <f>IF($HK93,'Analyse Plan de Gamme'!$L93)</f>
        <v>0</v>
      </c>
      <c r="IF93" s="52" t="b">
        <f t="shared" si="971"/>
        <v>0</v>
      </c>
      <c r="IG93" t="b">
        <f>ISNA(MATCH(IF93,IF$1:IF92,0))</f>
        <v>0</v>
      </c>
      <c r="IH93" t="e">
        <f t="shared" ca="1" si="972"/>
        <v>#N/A</v>
      </c>
      <c r="II93" t="e">
        <f t="shared" ca="1" si="973"/>
        <v>#N/A</v>
      </c>
      <c r="IJ93" t="b">
        <f t="shared" ca="1" si="974"/>
        <v>0</v>
      </c>
      <c r="IK93" t="str">
        <f t="shared" ca="1" si="975"/>
        <v>ÿ</v>
      </c>
      <c r="IL93">
        <f t="shared" ca="1" si="976"/>
        <v>0</v>
      </c>
      <c r="IM93">
        <f t="shared" ca="1" si="977"/>
        <v>0</v>
      </c>
      <c r="IN93" s="54">
        <f t="shared" ca="1" si="978"/>
        <v>9.2999999999999992E-3</v>
      </c>
      <c r="IO93">
        <f t="shared" ca="1" si="979"/>
        <v>1048576</v>
      </c>
      <c r="IP93" t="e">
        <f t="shared" ca="1" si="980"/>
        <v>#N/A</v>
      </c>
      <c r="IQ93" t="str">
        <f t="shared" ca="1" si="981"/>
        <v/>
      </c>
      <c r="IR93" t="str">
        <f t="shared" ca="1" si="982"/>
        <v/>
      </c>
      <c r="IZ93" s="52" t="b">
        <f t="shared" si="983"/>
        <v>0</v>
      </c>
      <c r="JA93" t="b">
        <f>ISNA(MATCH(IZ93,IZ$1:IZ92,0))</f>
        <v>0</v>
      </c>
      <c r="JB93" t="e">
        <f t="shared" ca="1" si="984"/>
        <v>#N/A</v>
      </c>
      <c r="JC93" t="e">
        <f t="shared" ca="1" si="985"/>
        <v>#N/A</v>
      </c>
      <c r="JD93" t="b">
        <f t="shared" ca="1" si="986"/>
        <v>0</v>
      </c>
      <c r="JE93" t="str">
        <f t="shared" ca="1" si="987"/>
        <v>ÿ</v>
      </c>
      <c r="JF93">
        <f t="shared" ca="1" si="988"/>
        <v>0</v>
      </c>
      <c r="JG93">
        <f t="shared" ca="1" si="989"/>
        <v>0</v>
      </c>
      <c r="JH93" s="54">
        <f t="shared" ca="1" si="990"/>
        <v>9.2999999999999992E-3</v>
      </c>
      <c r="JI93">
        <f t="shared" ca="1" si="991"/>
        <v>1048576</v>
      </c>
      <c r="JJ93" t="e">
        <f t="shared" ca="1" si="992"/>
        <v>#N/A</v>
      </c>
      <c r="JK93" t="str">
        <f t="shared" ca="1" si="993"/>
        <v/>
      </c>
      <c r="JL93" t="str">
        <f t="shared" ca="1" si="994"/>
        <v/>
      </c>
      <c r="JT93" s="52" t="b">
        <f t="shared" si="995"/>
        <v>0</v>
      </c>
      <c r="JU93" t="b">
        <f>ISNA(MATCH(JT93,JT$1:JT92,0))</f>
        <v>0</v>
      </c>
      <c r="JV93" t="e">
        <f t="shared" ca="1" si="996"/>
        <v>#N/A</v>
      </c>
      <c r="JW93" t="e">
        <f t="shared" ca="1" si="997"/>
        <v>#N/A</v>
      </c>
      <c r="JX93" t="b">
        <f t="shared" ca="1" si="998"/>
        <v>0</v>
      </c>
      <c r="JY93" t="str">
        <f t="shared" ca="1" si="999"/>
        <v>ÿ</v>
      </c>
      <c r="JZ93">
        <f t="shared" ca="1" si="1000"/>
        <v>0</v>
      </c>
      <c r="KA93">
        <f t="shared" ca="1" si="1001"/>
        <v>0</v>
      </c>
      <c r="KB93" s="54">
        <f t="shared" ca="1" si="1002"/>
        <v>9.2999999999999992E-3</v>
      </c>
      <c r="KC93">
        <f t="shared" ca="1" si="1003"/>
        <v>1048576</v>
      </c>
      <c r="KD93" t="e">
        <f t="shared" ca="1" si="1004"/>
        <v>#N/A</v>
      </c>
      <c r="KE93" t="str">
        <f t="shared" ca="1" si="1005"/>
        <v/>
      </c>
      <c r="KF93" t="str">
        <f t="shared" ca="1" si="1006"/>
        <v/>
      </c>
      <c r="KN93" s="52" t="b">
        <f t="shared" si="1007"/>
        <v>0</v>
      </c>
      <c r="KO93" t="b">
        <f>ISNA(MATCH(KN93,KN$1:KN92,0))</f>
        <v>0</v>
      </c>
      <c r="KP93" t="e">
        <f t="shared" ca="1" si="1008"/>
        <v>#N/A</v>
      </c>
      <c r="KQ93" t="e">
        <f t="shared" ca="1" si="1009"/>
        <v>#N/A</v>
      </c>
      <c r="KR93" t="b">
        <f t="shared" ca="1" si="1010"/>
        <v>0</v>
      </c>
      <c r="KS93" t="str">
        <f t="shared" ca="1" si="1011"/>
        <v>ÿ</v>
      </c>
      <c r="KT93">
        <f t="shared" ca="1" si="1012"/>
        <v>0</v>
      </c>
      <c r="KU93">
        <f t="shared" ca="1" si="1013"/>
        <v>0</v>
      </c>
      <c r="KV93" s="54">
        <f t="shared" ca="1" si="1014"/>
        <v>9.2999999999999992E-3</v>
      </c>
      <c r="KW93">
        <f t="shared" ca="1" si="1015"/>
        <v>1048576</v>
      </c>
      <c r="KX93" t="e">
        <f t="shared" ca="1" si="1016"/>
        <v>#N/A</v>
      </c>
      <c r="KY93" t="str">
        <f t="shared" ca="1" si="1017"/>
        <v/>
      </c>
      <c r="KZ93" t="str">
        <f t="shared" ca="1" si="1018"/>
        <v/>
      </c>
      <c r="LH93" s="52" t="b">
        <f t="shared" si="668"/>
        <v>0</v>
      </c>
      <c r="LI93" t="b">
        <f>ISNA(MATCH(LH93,LH$1:LH92,0))</f>
        <v>0</v>
      </c>
      <c r="LJ93" t="e">
        <f t="shared" ca="1" si="643"/>
        <v>#N/A</v>
      </c>
      <c r="LK93" t="e">
        <f t="shared" ca="1" si="644"/>
        <v>#N/A</v>
      </c>
      <c r="LL93" t="b">
        <f t="shared" ca="1" si="669"/>
        <v>0</v>
      </c>
      <c r="LM93" t="str">
        <f t="shared" ca="1" si="645"/>
        <v>ÿ</v>
      </c>
      <c r="LN93">
        <f t="shared" ca="1" si="670"/>
        <v>0</v>
      </c>
      <c r="LO93">
        <f t="shared" ca="1" si="671"/>
        <v>0</v>
      </c>
      <c r="LP93" s="54">
        <f t="shared" ca="1" si="646"/>
        <v>9.2999999999999992E-3</v>
      </c>
      <c r="LQ93">
        <f t="shared" ca="1" si="647"/>
        <v>1048576</v>
      </c>
      <c r="LR93" t="e">
        <f t="shared" ca="1" si="648"/>
        <v>#N/A</v>
      </c>
      <c r="LS93" t="str">
        <f t="shared" ca="1" si="1019"/>
        <v/>
      </c>
      <c r="LT93" t="str">
        <f t="shared" ca="1" si="649"/>
        <v/>
      </c>
      <c r="MB93" s="52" t="b">
        <f t="shared" si="650"/>
        <v>0</v>
      </c>
      <c r="MC93" t="b">
        <f>ISNA(MATCH(MB93,MB$1:MB92,0))</f>
        <v>0</v>
      </c>
      <c r="MD93" t="e">
        <f t="shared" ca="1" si="672"/>
        <v>#N/A</v>
      </c>
      <c r="ME93" t="e">
        <f t="shared" ca="1" si="673"/>
        <v>#N/A</v>
      </c>
      <c r="MF93" t="b">
        <f t="shared" ca="1" si="674"/>
        <v>0</v>
      </c>
      <c r="MG93" t="str">
        <f t="shared" ca="1" si="675"/>
        <v>ÿ</v>
      </c>
      <c r="MH93">
        <f t="shared" ca="1" si="676"/>
        <v>0</v>
      </c>
      <c r="MI93">
        <f t="shared" ca="1" si="677"/>
        <v>0</v>
      </c>
      <c r="MJ93" s="54">
        <f t="shared" ca="1" si="678"/>
        <v>9.2999999999999992E-3</v>
      </c>
      <c r="MK93">
        <f t="shared" ca="1" si="679"/>
        <v>1048576</v>
      </c>
      <c r="ML93" t="e">
        <f t="shared" ca="1" si="680"/>
        <v>#N/A</v>
      </c>
      <c r="MM93" t="str">
        <f t="shared" ca="1" si="1020"/>
        <v/>
      </c>
      <c r="MN93" t="str">
        <f t="shared" ca="1" si="681"/>
        <v/>
      </c>
      <c r="MV93" s="52" t="b">
        <f t="shared" si="651"/>
        <v>0</v>
      </c>
      <c r="MW93" t="b">
        <f>ISNA(MATCH(MV93,MV$1:MV92,0))</f>
        <v>0</v>
      </c>
      <c r="MX93" t="e">
        <f t="shared" ca="1" si="682"/>
        <v>#N/A</v>
      </c>
      <c r="MY93" t="e">
        <f t="shared" ca="1" si="683"/>
        <v>#N/A</v>
      </c>
      <c r="MZ93" t="b">
        <f t="shared" ca="1" si="684"/>
        <v>0</v>
      </c>
      <c r="NA93" t="str">
        <f t="shared" ca="1" si="685"/>
        <v>ÿ</v>
      </c>
      <c r="NB93">
        <f t="shared" ca="1" si="686"/>
        <v>0</v>
      </c>
      <c r="NC93">
        <f t="shared" ca="1" si="687"/>
        <v>0</v>
      </c>
      <c r="ND93" s="54">
        <f t="shared" ca="1" si="688"/>
        <v>9.2999999999999992E-3</v>
      </c>
      <c r="NE93">
        <f t="shared" ca="1" si="689"/>
        <v>1048576</v>
      </c>
      <c r="NF93" t="e">
        <f t="shared" ca="1" si="690"/>
        <v>#N/A</v>
      </c>
      <c r="NG93" t="str">
        <f t="shared" ca="1" si="1021"/>
        <v/>
      </c>
      <c r="NH93" t="str">
        <f t="shared" ca="1" si="691"/>
        <v/>
      </c>
      <c r="NP93" s="52" t="b">
        <f t="shared" si="652"/>
        <v>0</v>
      </c>
      <c r="NQ93" t="b">
        <f>ISNA(MATCH(NP93,NP$1:NP92,0))</f>
        <v>0</v>
      </c>
      <c r="NR93" t="e">
        <f t="shared" ca="1" si="692"/>
        <v>#N/A</v>
      </c>
      <c r="NS93" t="e">
        <f t="shared" ca="1" si="693"/>
        <v>#N/A</v>
      </c>
      <c r="NT93" t="b">
        <f t="shared" ca="1" si="694"/>
        <v>0</v>
      </c>
      <c r="NU93" t="str">
        <f t="shared" ca="1" si="695"/>
        <v>ÿ</v>
      </c>
      <c r="NV93">
        <f t="shared" ca="1" si="696"/>
        <v>0</v>
      </c>
      <c r="NW93">
        <f t="shared" ca="1" si="697"/>
        <v>0</v>
      </c>
      <c r="NX93" s="54">
        <f t="shared" ca="1" si="698"/>
        <v>9.2999999999999992E-3</v>
      </c>
      <c r="NY93">
        <f t="shared" ca="1" si="699"/>
        <v>1048576</v>
      </c>
      <c r="NZ93" t="e">
        <f t="shared" ca="1" si="700"/>
        <v>#N/A</v>
      </c>
      <c r="OA93" t="str">
        <f t="shared" ca="1" si="1022"/>
        <v/>
      </c>
      <c r="OB93" t="str">
        <f t="shared" ca="1" si="701"/>
        <v/>
      </c>
      <c r="OJ93" s="52" t="b">
        <f t="shared" si="653"/>
        <v>0</v>
      </c>
      <c r="OK93" t="b">
        <f>ISNA(MATCH(OJ93,OJ$1:OJ92,0))</f>
        <v>0</v>
      </c>
      <c r="OL93" t="e">
        <f t="shared" ca="1" si="702"/>
        <v>#N/A</v>
      </c>
      <c r="OM93" t="e">
        <f t="shared" ca="1" si="703"/>
        <v>#N/A</v>
      </c>
      <c r="ON93" t="b">
        <f t="shared" ca="1" si="704"/>
        <v>0</v>
      </c>
      <c r="OO93" t="str">
        <f t="shared" ca="1" si="705"/>
        <v>ÿ</v>
      </c>
      <c r="OP93">
        <f t="shared" ca="1" si="706"/>
        <v>0</v>
      </c>
      <c r="OQ93">
        <f t="shared" ca="1" si="707"/>
        <v>0</v>
      </c>
      <c r="OR93" s="54">
        <f t="shared" ca="1" si="708"/>
        <v>9.2999999999999992E-3</v>
      </c>
      <c r="OS93">
        <f t="shared" ca="1" si="709"/>
        <v>1048576</v>
      </c>
      <c r="OT93" t="e">
        <f t="shared" ca="1" si="710"/>
        <v>#N/A</v>
      </c>
      <c r="OU93" t="str">
        <f t="shared" ca="1" si="1023"/>
        <v/>
      </c>
      <c r="OV93" t="str">
        <f t="shared" ca="1" si="711"/>
        <v/>
      </c>
      <c r="PD93" s="52" t="b">
        <f t="shared" si="654"/>
        <v>0</v>
      </c>
      <c r="PE93" t="b">
        <f>ISNA(MATCH(PD93,PD$1:PD92,0))</f>
        <v>0</v>
      </c>
      <c r="PF93" t="e">
        <f t="shared" ca="1" si="712"/>
        <v>#N/A</v>
      </c>
      <c r="PG93" t="e">
        <f t="shared" ca="1" si="713"/>
        <v>#N/A</v>
      </c>
      <c r="PH93" t="b">
        <f t="shared" ca="1" si="714"/>
        <v>0</v>
      </c>
      <c r="PI93" t="str">
        <f t="shared" ca="1" si="715"/>
        <v>ÿ</v>
      </c>
      <c r="PJ93">
        <f t="shared" ca="1" si="716"/>
        <v>0</v>
      </c>
      <c r="PK93">
        <f t="shared" ca="1" si="717"/>
        <v>0</v>
      </c>
      <c r="PL93" s="54">
        <f t="shared" ca="1" si="718"/>
        <v>9.2999999999999992E-3</v>
      </c>
      <c r="PM93">
        <f t="shared" ca="1" si="719"/>
        <v>1048576</v>
      </c>
      <c r="PN93" t="e">
        <f t="shared" ca="1" si="720"/>
        <v>#N/A</v>
      </c>
      <c r="PO93" t="str">
        <f t="shared" ca="1" si="1024"/>
        <v/>
      </c>
      <c r="PP93" t="str">
        <f t="shared" ca="1" si="721"/>
        <v/>
      </c>
      <c r="PX93" s="52" t="b">
        <f t="shared" si="655"/>
        <v>0</v>
      </c>
      <c r="PY93" t="b">
        <f>ISNA(MATCH(PX93,PX$1:PX92,0))</f>
        <v>0</v>
      </c>
      <c r="PZ93" t="e">
        <f t="shared" ca="1" si="722"/>
        <v>#N/A</v>
      </c>
      <c r="QA93" t="e">
        <f t="shared" ca="1" si="723"/>
        <v>#N/A</v>
      </c>
      <c r="QB93" t="b">
        <f t="shared" ca="1" si="724"/>
        <v>0</v>
      </c>
      <c r="QC93" t="str">
        <f t="shared" ca="1" si="725"/>
        <v>ÿ</v>
      </c>
      <c r="QD93">
        <f t="shared" ca="1" si="726"/>
        <v>0</v>
      </c>
      <c r="QE93">
        <f t="shared" ca="1" si="727"/>
        <v>0</v>
      </c>
      <c r="QF93" s="54">
        <f t="shared" ca="1" si="728"/>
        <v>9.2999999999999992E-3</v>
      </c>
      <c r="QG93">
        <f t="shared" ca="1" si="729"/>
        <v>1048576</v>
      </c>
      <c r="QH93" t="e">
        <f t="shared" ca="1" si="730"/>
        <v>#N/A</v>
      </c>
      <c r="QI93" t="str">
        <f t="shared" ca="1" si="1025"/>
        <v/>
      </c>
      <c r="QJ93" t="str">
        <f t="shared" ca="1" si="731"/>
        <v/>
      </c>
      <c r="QR93" s="52" t="b">
        <f t="shared" si="656"/>
        <v>0</v>
      </c>
      <c r="QS93" t="b">
        <f>ISNA(MATCH(QR93,QR$1:QR92,0))</f>
        <v>0</v>
      </c>
      <c r="QT93" t="e">
        <f t="shared" ca="1" si="732"/>
        <v>#N/A</v>
      </c>
      <c r="QU93" t="e">
        <f t="shared" ca="1" si="733"/>
        <v>#N/A</v>
      </c>
      <c r="QV93" t="b">
        <f t="shared" ca="1" si="734"/>
        <v>0</v>
      </c>
      <c r="QW93" t="str">
        <f t="shared" ca="1" si="735"/>
        <v>ÿ</v>
      </c>
      <c r="QX93">
        <f t="shared" ca="1" si="736"/>
        <v>0</v>
      </c>
      <c r="QY93">
        <f t="shared" ca="1" si="737"/>
        <v>0</v>
      </c>
      <c r="QZ93" s="54">
        <f t="shared" ca="1" si="738"/>
        <v>9.2999999999999992E-3</v>
      </c>
      <c r="RA93">
        <f t="shared" ca="1" si="739"/>
        <v>1048576</v>
      </c>
      <c r="RB93" t="e">
        <f t="shared" ca="1" si="740"/>
        <v>#N/A</v>
      </c>
      <c r="RC93" t="str">
        <f t="shared" ca="1" si="1026"/>
        <v/>
      </c>
      <c r="RD93" t="str">
        <f t="shared" ca="1" si="741"/>
        <v/>
      </c>
      <c r="RL93" s="52" t="b">
        <f t="shared" si="657"/>
        <v>0</v>
      </c>
      <c r="RM93" t="b">
        <f>ISNA(MATCH(RL93,RL$1:RL92,0))</f>
        <v>0</v>
      </c>
      <c r="RN93" t="e">
        <f t="shared" ca="1" si="742"/>
        <v>#N/A</v>
      </c>
      <c r="RO93" t="e">
        <f t="shared" ca="1" si="743"/>
        <v>#N/A</v>
      </c>
      <c r="RP93" t="b">
        <f t="shared" ca="1" si="744"/>
        <v>0</v>
      </c>
      <c r="RQ93" t="str">
        <f t="shared" ca="1" si="745"/>
        <v>ÿ</v>
      </c>
      <c r="RR93">
        <f t="shared" ca="1" si="746"/>
        <v>0</v>
      </c>
      <c r="RS93">
        <f t="shared" ca="1" si="747"/>
        <v>0</v>
      </c>
      <c r="RT93" s="54">
        <f t="shared" ca="1" si="748"/>
        <v>9.2999999999999992E-3</v>
      </c>
      <c r="RU93">
        <f t="shared" ca="1" si="749"/>
        <v>1048576</v>
      </c>
      <c r="RV93" t="e">
        <f t="shared" ca="1" si="750"/>
        <v>#N/A</v>
      </c>
      <c r="RW93" t="str">
        <f t="shared" ca="1" si="1027"/>
        <v/>
      </c>
      <c r="RX93" t="str">
        <f t="shared" ca="1" si="751"/>
        <v/>
      </c>
      <c r="SF93" s="52" t="b">
        <f t="shared" si="658"/>
        <v>0</v>
      </c>
      <c r="SG93" t="b">
        <f>ISNA(MATCH(SF93,SF$1:SF92,0))</f>
        <v>0</v>
      </c>
      <c r="SH93" t="e">
        <f t="shared" ca="1" si="752"/>
        <v>#N/A</v>
      </c>
      <c r="SI93" t="e">
        <f t="shared" ca="1" si="753"/>
        <v>#N/A</v>
      </c>
      <c r="SJ93" t="b">
        <f t="shared" ca="1" si="754"/>
        <v>0</v>
      </c>
      <c r="SK93" t="str">
        <f t="shared" ca="1" si="755"/>
        <v>ÿ</v>
      </c>
      <c r="SL93">
        <f t="shared" ca="1" si="756"/>
        <v>0</v>
      </c>
      <c r="SM93">
        <f t="shared" ca="1" si="757"/>
        <v>0</v>
      </c>
      <c r="SN93" s="54">
        <f t="shared" ca="1" si="758"/>
        <v>9.2999999999999992E-3</v>
      </c>
      <c r="SO93">
        <f t="shared" ca="1" si="759"/>
        <v>1048576</v>
      </c>
      <c r="SP93" t="e">
        <f t="shared" ca="1" si="760"/>
        <v>#N/A</v>
      </c>
      <c r="SQ93" t="str">
        <f t="shared" ca="1" si="1028"/>
        <v/>
      </c>
      <c r="SR93" t="str">
        <f t="shared" ca="1" si="761"/>
        <v/>
      </c>
      <c r="SZ93" s="52" t="b">
        <f t="shared" si="659"/>
        <v>0</v>
      </c>
      <c r="TA93" t="b">
        <f>ISNA(MATCH(SZ93,SZ$1:SZ92,0))</f>
        <v>0</v>
      </c>
      <c r="TB93" t="e">
        <f t="shared" ca="1" si="762"/>
        <v>#N/A</v>
      </c>
      <c r="TC93" t="e">
        <f t="shared" ca="1" si="763"/>
        <v>#N/A</v>
      </c>
      <c r="TD93" t="b">
        <f t="shared" ca="1" si="764"/>
        <v>0</v>
      </c>
      <c r="TE93" t="str">
        <f t="shared" ca="1" si="765"/>
        <v>ÿ</v>
      </c>
      <c r="TF93">
        <f t="shared" ca="1" si="766"/>
        <v>0</v>
      </c>
      <c r="TG93">
        <f t="shared" ca="1" si="767"/>
        <v>0</v>
      </c>
      <c r="TH93" s="54">
        <f t="shared" ca="1" si="768"/>
        <v>9.2999999999999992E-3</v>
      </c>
      <c r="TI93">
        <f t="shared" ca="1" si="769"/>
        <v>1048576</v>
      </c>
      <c r="TJ93" t="e">
        <f t="shared" ca="1" si="770"/>
        <v>#N/A</v>
      </c>
      <c r="TK93" t="str">
        <f t="shared" ca="1" si="1029"/>
        <v/>
      </c>
      <c r="TL93" t="str">
        <f t="shared" ca="1" si="771"/>
        <v/>
      </c>
      <c r="TT93" s="52" t="b">
        <f t="shared" si="660"/>
        <v>0</v>
      </c>
      <c r="TU93" t="b">
        <f>ISNA(MATCH(TT93,TT$1:TT92,0))</f>
        <v>0</v>
      </c>
      <c r="TV93" t="e">
        <f t="shared" ca="1" si="772"/>
        <v>#N/A</v>
      </c>
      <c r="TW93" t="e">
        <f t="shared" ca="1" si="773"/>
        <v>#N/A</v>
      </c>
      <c r="TX93" t="b">
        <f t="shared" ca="1" si="774"/>
        <v>0</v>
      </c>
      <c r="TY93" t="str">
        <f t="shared" ca="1" si="775"/>
        <v>ÿ</v>
      </c>
      <c r="TZ93">
        <f t="shared" ca="1" si="776"/>
        <v>0</v>
      </c>
      <c r="UA93">
        <f t="shared" ca="1" si="777"/>
        <v>0</v>
      </c>
      <c r="UB93" s="54">
        <f t="shared" ca="1" si="778"/>
        <v>9.2999999999999992E-3</v>
      </c>
      <c r="UC93">
        <f t="shared" ca="1" si="779"/>
        <v>1048576</v>
      </c>
      <c r="UD93" t="e">
        <f t="shared" ca="1" si="780"/>
        <v>#N/A</v>
      </c>
      <c r="UE93" t="str">
        <f t="shared" ca="1" si="1030"/>
        <v/>
      </c>
      <c r="UF93" t="str">
        <f t="shared" ca="1" si="781"/>
        <v/>
      </c>
      <c r="UN93" s="52" t="b">
        <f t="shared" si="661"/>
        <v>0</v>
      </c>
      <c r="UO93" t="b">
        <f>ISNA(MATCH(UN93,UN$1:UN92,0))</f>
        <v>0</v>
      </c>
      <c r="UP93" t="e">
        <f t="shared" ca="1" si="782"/>
        <v>#N/A</v>
      </c>
      <c r="UQ93" t="e">
        <f t="shared" ca="1" si="783"/>
        <v>#N/A</v>
      </c>
      <c r="UR93" t="b">
        <f t="shared" ca="1" si="784"/>
        <v>0</v>
      </c>
      <c r="US93" t="str">
        <f t="shared" ca="1" si="785"/>
        <v>ÿ</v>
      </c>
      <c r="UT93">
        <f t="shared" ca="1" si="786"/>
        <v>0</v>
      </c>
      <c r="UU93">
        <f t="shared" ca="1" si="787"/>
        <v>0</v>
      </c>
      <c r="UV93" s="54">
        <f t="shared" ca="1" si="788"/>
        <v>9.2999999999999992E-3</v>
      </c>
      <c r="UW93">
        <f t="shared" ca="1" si="789"/>
        <v>1048576</v>
      </c>
      <c r="UX93" t="e">
        <f t="shared" ca="1" si="790"/>
        <v>#N/A</v>
      </c>
      <c r="UY93" t="str">
        <f t="shared" ca="1" si="1031"/>
        <v/>
      </c>
      <c r="UZ93" t="str">
        <f t="shared" ca="1" si="791"/>
        <v/>
      </c>
      <c r="VH93" s="52" t="b">
        <f t="shared" si="662"/>
        <v>0</v>
      </c>
      <c r="VI93" t="b">
        <f>ISNA(MATCH(VH93,VH$1:VH92,0))</f>
        <v>0</v>
      </c>
      <c r="VJ93" t="e">
        <f t="shared" ca="1" si="792"/>
        <v>#N/A</v>
      </c>
      <c r="VK93" t="e">
        <f t="shared" ca="1" si="793"/>
        <v>#N/A</v>
      </c>
      <c r="VL93" t="b">
        <f t="shared" ca="1" si="794"/>
        <v>0</v>
      </c>
      <c r="VM93" t="str">
        <f t="shared" ca="1" si="795"/>
        <v>ÿ</v>
      </c>
      <c r="VN93">
        <f t="shared" ca="1" si="796"/>
        <v>0</v>
      </c>
      <c r="VO93">
        <f t="shared" ca="1" si="797"/>
        <v>0</v>
      </c>
      <c r="VP93" s="54">
        <f t="shared" ca="1" si="798"/>
        <v>9.2999999999999992E-3</v>
      </c>
      <c r="VQ93">
        <f t="shared" ca="1" si="799"/>
        <v>1048576</v>
      </c>
      <c r="VR93" t="e">
        <f t="shared" ca="1" si="800"/>
        <v>#N/A</v>
      </c>
      <c r="VS93" t="str">
        <f t="shared" ca="1" si="1032"/>
        <v/>
      </c>
      <c r="VT93" t="str">
        <f t="shared" ca="1" si="801"/>
        <v/>
      </c>
      <c r="WB93" s="52" t="b">
        <f t="shared" si="663"/>
        <v>0</v>
      </c>
      <c r="WC93" t="b">
        <f>ISNA(MATCH(WB93,WB$1:WB92,0))</f>
        <v>0</v>
      </c>
      <c r="WD93" t="e">
        <f t="shared" ca="1" si="802"/>
        <v>#N/A</v>
      </c>
      <c r="WE93" t="e">
        <f t="shared" ca="1" si="803"/>
        <v>#N/A</v>
      </c>
      <c r="WF93" t="b">
        <f t="shared" ca="1" si="804"/>
        <v>0</v>
      </c>
      <c r="WG93" t="str">
        <f t="shared" ca="1" si="805"/>
        <v>ÿ</v>
      </c>
      <c r="WH93">
        <f t="shared" ca="1" si="806"/>
        <v>0</v>
      </c>
      <c r="WI93">
        <f t="shared" ca="1" si="807"/>
        <v>0</v>
      </c>
      <c r="WJ93" s="54">
        <f t="shared" ca="1" si="808"/>
        <v>9.2999999999999992E-3</v>
      </c>
      <c r="WK93">
        <f t="shared" ca="1" si="809"/>
        <v>1048576</v>
      </c>
      <c r="WL93" t="e">
        <f t="shared" ca="1" si="810"/>
        <v>#N/A</v>
      </c>
      <c r="WM93" t="str">
        <f t="shared" ca="1" si="1033"/>
        <v/>
      </c>
      <c r="WN93" t="str">
        <f t="shared" ca="1" si="811"/>
        <v/>
      </c>
      <c r="WV93" s="52" t="b">
        <f t="shared" si="664"/>
        <v>0</v>
      </c>
      <c r="WW93" t="b">
        <f>ISNA(MATCH(WV93,WV$1:WV92,0))</f>
        <v>0</v>
      </c>
      <c r="WX93" t="e">
        <f t="shared" ca="1" si="812"/>
        <v>#N/A</v>
      </c>
      <c r="WY93" t="e">
        <f t="shared" ca="1" si="813"/>
        <v>#N/A</v>
      </c>
      <c r="WZ93" t="b">
        <f t="shared" ca="1" si="814"/>
        <v>0</v>
      </c>
      <c r="XA93" t="str">
        <f t="shared" ca="1" si="815"/>
        <v>ÿ</v>
      </c>
      <c r="XB93">
        <f t="shared" ca="1" si="816"/>
        <v>0</v>
      </c>
      <c r="XC93">
        <f t="shared" ca="1" si="817"/>
        <v>0</v>
      </c>
      <c r="XD93" s="54">
        <f t="shared" ca="1" si="818"/>
        <v>9.2999999999999992E-3</v>
      </c>
      <c r="XE93">
        <f t="shared" ca="1" si="819"/>
        <v>1048576</v>
      </c>
      <c r="XF93" t="e">
        <f t="shared" ca="1" si="820"/>
        <v>#N/A</v>
      </c>
      <c r="XG93" t="str">
        <f t="shared" ca="1" si="1034"/>
        <v/>
      </c>
      <c r="XH93" t="str">
        <f t="shared" ca="1" si="821"/>
        <v/>
      </c>
    </row>
    <row r="94" spans="1:632" x14ac:dyDescent="0.3">
      <c r="A94">
        <f t="shared" ca="1" si="642"/>
        <v>84</v>
      </c>
      <c r="J94" s="6" t="str">
        <f>IF('Analyse Plan de Gamme'!$N94=0,N_D,'Analyse Plan de Gamme'!$N94)</f>
        <v xml:space="preserve"> ... </v>
      </c>
      <c r="K94" t="b">
        <f>ISNA(MATCH(J94,J$1:J93,0))</f>
        <v>0</v>
      </c>
      <c r="L94" t="e">
        <f t="shared" ca="1" si="824"/>
        <v>#N/A</v>
      </c>
      <c r="M94" t="e">
        <f t="shared" ca="1" si="825"/>
        <v>#N/A</v>
      </c>
      <c r="N94" t="b">
        <f t="shared" ca="1" si="826"/>
        <v>0</v>
      </c>
      <c r="O94" t="str">
        <f t="shared" ca="1" si="827"/>
        <v>ÿ</v>
      </c>
      <c r="P94">
        <f t="shared" ca="1" si="828"/>
        <v>1048576</v>
      </c>
      <c r="Q94" t="e">
        <f t="shared" ca="1" si="829"/>
        <v>#N/A</v>
      </c>
      <c r="R94" s="4" t="str">
        <f t="shared" ca="1" si="830"/>
        <v/>
      </c>
      <c r="T94" s="6" t="str">
        <f>IF('Analyse Plan de Gamme'!$P94=0,N_D,'Analyse Plan de Gamme'!$P94)</f>
        <v xml:space="preserve"> ... </v>
      </c>
      <c r="U94" t="b">
        <f>ISNA(MATCH(T94,T$1:T93,0))</f>
        <v>0</v>
      </c>
      <c r="V94" t="e">
        <f t="shared" ca="1" si="831"/>
        <v>#N/A</v>
      </c>
      <c r="W94" t="e">
        <f t="shared" ca="1" si="832"/>
        <v>#N/A</v>
      </c>
      <c r="X94" t="b">
        <f t="shared" ca="1" si="833"/>
        <v>0</v>
      </c>
      <c r="Y94" t="str">
        <f t="shared" ca="1" si="834"/>
        <v>ÿ</v>
      </c>
      <c r="Z94">
        <f t="shared" ca="1" si="835"/>
        <v>1048576</v>
      </c>
      <c r="AA94" t="e">
        <f t="shared" ca="1" si="836"/>
        <v>#N/A</v>
      </c>
      <c r="AB94" s="4" t="str">
        <f t="shared" ca="1" si="837"/>
        <v/>
      </c>
      <c r="AD94" s="6" t="str">
        <f>IF('Analyse Plan de Gamme'!$W94=0,N_D,'Analyse Plan de Gamme'!$W94)</f>
        <v xml:space="preserve"> ... </v>
      </c>
      <c r="AE94" t="b">
        <f>ISNA(MATCH(AD94,AD$1:AD93,0))</f>
        <v>0</v>
      </c>
      <c r="AF94" t="e">
        <f t="shared" ca="1" si="838"/>
        <v>#N/A</v>
      </c>
      <c r="AG94" t="e">
        <f t="shared" ca="1" si="839"/>
        <v>#N/A</v>
      </c>
      <c r="AH94" t="b">
        <f t="shared" ca="1" si="840"/>
        <v>0</v>
      </c>
      <c r="AI94" t="str">
        <f t="shared" ca="1" si="841"/>
        <v>ÿ</v>
      </c>
      <c r="AJ94">
        <f t="shared" ca="1" si="842"/>
        <v>1048576</v>
      </c>
      <c r="AK94" t="e">
        <f t="shared" ca="1" si="843"/>
        <v>#N/A</v>
      </c>
      <c r="AL94" s="4" t="str">
        <f t="shared" ca="1" si="844"/>
        <v/>
      </c>
      <c r="AN94" s="6" t="str">
        <f>IF('Analyse Plan de Gamme'!$AH94=0,N_D,'Analyse Plan de Gamme'!$AH94)</f>
        <v xml:space="preserve"> ... </v>
      </c>
      <c r="AO94" t="b">
        <f>ISNA(MATCH(AN94,AN$1:AN93,0))</f>
        <v>0</v>
      </c>
      <c r="AP94" t="e">
        <f t="shared" ca="1" si="845"/>
        <v>#N/A</v>
      </c>
      <c r="AQ94" t="e">
        <f t="shared" ca="1" si="846"/>
        <v>#N/A</v>
      </c>
      <c r="AR94" t="b">
        <f t="shared" ca="1" si="847"/>
        <v>0</v>
      </c>
      <c r="AS94" t="str">
        <f t="shared" ca="1" si="848"/>
        <v>ÿ</v>
      </c>
      <c r="AT94">
        <f t="shared" ca="1" si="849"/>
        <v>1048576</v>
      </c>
      <c r="AU94" t="e">
        <f t="shared" ca="1" si="850"/>
        <v>#N/A</v>
      </c>
      <c r="AV94" s="4" t="str">
        <f t="shared" ca="1" si="851"/>
        <v/>
      </c>
      <c r="AX94" s="6" t="str">
        <f>IF('Analyse Plan de Gamme'!$AT94=0,N_D,'Analyse Plan de Gamme'!$AT94)</f>
        <v xml:space="preserve"> ... </v>
      </c>
      <c r="AY94" t="b">
        <f>ISNA(MATCH(AX94,AX$1:AX93,0))</f>
        <v>0</v>
      </c>
      <c r="AZ94" t="e">
        <f t="shared" ca="1" si="852"/>
        <v>#N/A</v>
      </c>
      <c r="BA94" t="e">
        <f t="shared" ca="1" si="853"/>
        <v>#N/A</v>
      </c>
      <c r="BB94" t="b">
        <f t="shared" ca="1" si="854"/>
        <v>0</v>
      </c>
      <c r="BC94" t="str">
        <f t="shared" ca="1" si="855"/>
        <v>ÿ</v>
      </c>
      <c r="BD94">
        <f t="shared" ca="1" si="856"/>
        <v>1048576</v>
      </c>
      <c r="BE94" t="e">
        <f t="shared" ca="1" si="857"/>
        <v>#N/A</v>
      </c>
      <c r="BF94" s="4" t="str">
        <f t="shared" ca="1" si="858"/>
        <v/>
      </c>
      <c r="BH94" s="6" t="str">
        <f>IF('Analyse Plan de Gamme'!$BF94=0,N_D,'Analyse Plan de Gamme'!$BF94)</f>
        <v xml:space="preserve"> ... </v>
      </c>
      <c r="BI94" t="b">
        <f>ISNA(MATCH(BH94,BH$1:BH93,0))</f>
        <v>0</v>
      </c>
      <c r="BJ94" t="e">
        <f t="shared" ca="1" si="859"/>
        <v>#N/A</v>
      </c>
      <c r="BK94" t="e">
        <f t="shared" ca="1" si="860"/>
        <v>#N/A</v>
      </c>
      <c r="BL94" t="b">
        <f t="shared" ca="1" si="861"/>
        <v>0</v>
      </c>
      <c r="BM94" t="str">
        <f t="shared" ca="1" si="862"/>
        <v>ÿ</v>
      </c>
      <c r="BN94">
        <f t="shared" ca="1" si="863"/>
        <v>1048576</v>
      </c>
      <c r="BO94" t="e">
        <f t="shared" ca="1" si="864"/>
        <v>#N/A</v>
      </c>
      <c r="BP94" s="4" t="str">
        <f t="shared" ca="1" si="865"/>
        <v/>
      </c>
      <c r="BR94" s="6" t="str">
        <f>IF('Analyse Plan de Gamme'!$BG94=0,N_D,'Analyse Plan de Gamme'!$BG94)</f>
        <v xml:space="preserve"> ... </v>
      </c>
      <c r="BS94" t="b">
        <f>ISNA(MATCH(BR94,BR$1:BR93,0))</f>
        <v>0</v>
      </c>
      <c r="BT94" t="e">
        <f t="shared" ca="1" si="866"/>
        <v>#N/A</v>
      </c>
      <c r="BU94" t="e">
        <f t="shared" ca="1" si="867"/>
        <v>#N/A</v>
      </c>
      <c r="BV94" t="b">
        <f t="shared" ca="1" si="868"/>
        <v>0</v>
      </c>
      <c r="BW94" t="str">
        <f t="shared" ca="1" si="869"/>
        <v>ÿ</v>
      </c>
      <c r="BX94">
        <f t="shared" ca="1" si="870"/>
        <v>1048576</v>
      </c>
      <c r="BY94" t="e">
        <f t="shared" ca="1" si="871"/>
        <v>#N/A</v>
      </c>
      <c r="BZ94" s="4" t="str">
        <f t="shared" ca="1" si="872"/>
        <v/>
      </c>
      <c r="CB94" s="6" t="str">
        <f>IF('Analyse Plan de Gamme'!$BH94=0,N_D,'Analyse Plan de Gamme'!$BH94)</f>
        <v xml:space="preserve"> ... </v>
      </c>
      <c r="CC94" t="b">
        <f>ISNA(MATCH(CB94,CB$1:CB93,0))</f>
        <v>0</v>
      </c>
      <c r="CD94" t="e">
        <f t="shared" ca="1" si="873"/>
        <v>#N/A</v>
      </c>
      <c r="CE94" t="e">
        <f t="shared" ca="1" si="874"/>
        <v>#N/A</v>
      </c>
      <c r="CF94" t="b">
        <f t="shared" ca="1" si="875"/>
        <v>0</v>
      </c>
      <c r="CG94" t="str">
        <f t="shared" ca="1" si="876"/>
        <v>ÿ</v>
      </c>
      <c r="CH94">
        <f t="shared" ca="1" si="877"/>
        <v>1048576</v>
      </c>
      <c r="CI94" t="e">
        <f t="shared" ca="1" si="878"/>
        <v>#N/A</v>
      </c>
      <c r="CJ94" s="4" t="str">
        <f t="shared" ca="1" si="879"/>
        <v/>
      </c>
      <c r="CL94" s="6" t="str">
        <f>IF('Analyse Plan de Gamme'!$BJ94=0,N_D,'Analyse Plan de Gamme'!$BJ94)</f>
        <v xml:space="preserve"> ... </v>
      </c>
      <c r="CM94" t="b">
        <f>ISNA(MATCH(CL94,CL$1:CL93,0))</f>
        <v>0</v>
      </c>
      <c r="CN94" t="e">
        <f t="shared" ca="1" si="880"/>
        <v>#N/A</v>
      </c>
      <c r="CO94" t="e">
        <f t="shared" ca="1" si="881"/>
        <v>#N/A</v>
      </c>
      <c r="CP94" t="b">
        <f t="shared" ca="1" si="882"/>
        <v>0</v>
      </c>
      <c r="CQ94" t="str">
        <f t="shared" ca="1" si="883"/>
        <v>ÿ</v>
      </c>
      <c r="CR94">
        <f t="shared" ca="1" si="884"/>
        <v>1048576</v>
      </c>
      <c r="CS94" t="e">
        <f t="shared" ca="1" si="885"/>
        <v>#N/A</v>
      </c>
      <c r="CT94" s="4" t="str">
        <f t="shared" ca="1" si="886"/>
        <v/>
      </c>
      <c r="CV94" s="6" t="str">
        <f>IF('Analyse Plan de Gamme'!$BK94=0,N_D,'Analyse Plan de Gamme'!$BK94)</f>
        <v xml:space="preserve"> ... </v>
      </c>
      <c r="CW94" t="b">
        <f>ISNA(MATCH(CV94,CV$1:CV93,0))</f>
        <v>0</v>
      </c>
      <c r="CX94" t="e">
        <f t="shared" ca="1" si="887"/>
        <v>#N/A</v>
      </c>
      <c r="CY94" t="e">
        <f t="shared" ca="1" si="888"/>
        <v>#N/A</v>
      </c>
      <c r="CZ94" t="b">
        <f t="shared" ca="1" si="889"/>
        <v>0</v>
      </c>
      <c r="DA94" t="str">
        <f t="shared" ca="1" si="890"/>
        <v>ÿ</v>
      </c>
      <c r="DB94">
        <f t="shared" ca="1" si="891"/>
        <v>1048576</v>
      </c>
      <c r="DC94" t="e">
        <f t="shared" ca="1" si="892"/>
        <v>#N/A</v>
      </c>
      <c r="DD94" s="4" t="str">
        <f t="shared" ca="1" si="893"/>
        <v/>
      </c>
      <c r="DF94" s="6" t="str">
        <f>IF('Analyse Plan de Gamme'!$BL94=0,N_D,'Analyse Plan de Gamme'!$BL94)</f>
        <v xml:space="preserve"> ... </v>
      </c>
      <c r="DG94" t="b">
        <f>ISNA(MATCH(DF94,DF$1:DF93,0))</f>
        <v>0</v>
      </c>
      <c r="DH94" t="e">
        <f t="shared" ca="1" si="894"/>
        <v>#N/A</v>
      </c>
      <c r="DI94" t="e">
        <f t="shared" ca="1" si="895"/>
        <v>#N/A</v>
      </c>
      <c r="DJ94" t="b">
        <f t="shared" ca="1" si="896"/>
        <v>0</v>
      </c>
      <c r="DK94" t="str">
        <f t="shared" ca="1" si="897"/>
        <v>ÿ</v>
      </c>
      <c r="DL94">
        <f t="shared" ca="1" si="898"/>
        <v>1048576</v>
      </c>
      <c r="DM94" t="e">
        <f t="shared" ca="1" si="899"/>
        <v>#N/A</v>
      </c>
      <c r="DN94" s="4" t="str">
        <f t="shared" ca="1" si="900"/>
        <v/>
      </c>
      <c r="DP94" s="43">
        <f>'Analyse Plan de Gamme'!$BM94</f>
        <v>0</v>
      </c>
      <c r="DQ94" t="b">
        <f>ISNA(MATCH(DP94,DP$1:DP93,0))</f>
        <v>0</v>
      </c>
      <c r="DR94" t="e">
        <f t="shared" ca="1" si="901"/>
        <v>#N/A</v>
      </c>
      <c r="DS94" t="e">
        <f t="shared" ca="1" si="902"/>
        <v>#N/A</v>
      </c>
      <c r="DT94" t="b">
        <f t="shared" ca="1" si="903"/>
        <v>0</v>
      </c>
      <c r="DU94" t="str">
        <f t="shared" ca="1" si="904"/>
        <v>ÿ</v>
      </c>
      <c r="DV94">
        <f t="shared" ca="1" si="905"/>
        <v>1048576</v>
      </c>
      <c r="DW94" t="e">
        <f t="shared" ca="1" si="906"/>
        <v>#N/A</v>
      </c>
      <c r="DX94" s="4" t="str">
        <f t="shared" ca="1" si="907"/>
        <v/>
      </c>
      <c r="DZ94" s="6" t="str">
        <f>IF('Analyse Plan de Gamme'!$BO94=0,N_D,'Analyse Plan de Gamme'!$BO94)</f>
        <v xml:space="preserve"> ... </v>
      </c>
      <c r="EA94" t="b">
        <f>ISNA(MATCH(DZ94,DZ$1:DZ93,0))</f>
        <v>0</v>
      </c>
      <c r="EB94" t="e">
        <f t="shared" ca="1" si="908"/>
        <v>#N/A</v>
      </c>
      <c r="EC94" t="e">
        <f t="shared" ca="1" si="909"/>
        <v>#N/A</v>
      </c>
      <c r="ED94" t="b">
        <f t="shared" ca="1" si="910"/>
        <v>0</v>
      </c>
      <c r="EE94" t="str">
        <f t="shared" ca="1" si="911"/>
        <v>ÿ</v>
      </c>
      <c r="EF94">
        <f t="shared" ca="1" si="912"/>
        <v>1048576</v>
      </c>
      <c r="EG94" t="e">
        <f t="shared" ca="1" si="913"/>
        <v>#N/A</v>
      </c>
      <c r="EH94" s="4" t="str">
        <f t="shared" ca="1" si="914"/>
        <v/>
      </c>
      <c r="EJ94" s="6" t="str">
        <f>IF('Analyse Plan de Gamme'!$BP94=0,N_D,'Analyse Plan de Gamme'!$BP94)</f>
        <v xml:space="preserve"> ... </v>
      </c>
      <c r="EK94" t="b">
        <f>ISNA(MATCH(EJ94,EJ$1:EJ93,0))</f>
        <v>0</v>
      </c>
      <c r="EL94" t="e">
        <f t="shared" ca="1" si="915"/>
        <v>#N/A</v>
      </c>
      <c r="EM94" t="e">
        <f t="shared" ca="1" si="916"/>
        <v>#N/A</v>
      </c>
      <c r="EN94" t="b">
        <f t="shared" ca="1" si="917"/>
        <v>0</v>
      </c>
      <c r="EO94" t="str">
        <f t="shared" ca="1" si="918"/>
        <v>ÿ</v>
      </c>
      <c r="EP94">
        <f t="shared" ca="1" si="919"/>
        <v>1048576</v>
      </c>
      <c r="EQ94" t="e">
        <f t="shared" ca="1" si="920"/>
        <v>#N/A</v>
      </c>
      <c r="ER94" s="4" t="str">
        <f t="shared" ca="1" si="921"/>
        <v/>
      </c>
      <c r="ET94" s="6" t="str">
        <f>IF('Analyse Plan de Gamme'!$BQ94=0,N_D,'Analyse Plan de Gamme'!$BQ94)</f>
        <v xml:space="preserve"> ... </v>
      </c>
      <c r="EU94" t="b">
        <f>ISNA(MATCH(ET94,ET$1:ET93,0))</f>
        <v>0</v>
      </c>
      <c r="EV94" t="e">
        <f t="shared" ca="1" si="922"/>
        <v>#N/A</v>
      </c>
      <c r="EW94" t="e">
        <f t="shared" ca="1" si="923"/>
        <v>#N/A</v>
      </c>
      <c r="EX94" t="b">
        <f t="shared" ca="1" si="924"/>
        <v>0</v>
      </c>
      <c r="EY94" t="str">
        <f t="shared" ca="1" si="925"/>
        <v>ÿ</v>
      </c>
      <c r="EZ94">
        <f t="shared" ca="1" si="926"/>
        <v>1048576</v>
      </c>
      <c r="FA94" t="e">
        <f t="shared" ca="1" si="927"/>
        <v>#N/A</v>
      </c>
      <c r="FB94" s="4" t="str">
        <f t="shared" ca="1" si="928"/>
        <v/>
      </c>
      <c r="FD94" s="6" t="str">
        <f>IF('Analyse Plan de Gamme'!$BR94=0,N_D,'Analyse Plan de Gamme'!$BR94)</f>
        <v xml:space="preserve"> ... </v>
      </c>
      <c r="FE94" t="b">
        <f>ISNA(MATCH(FD94,FD$1:FD93,0))</f>
        <v>0</v>
      </c>
      <c r="FF94" t="e">
        <f t="shared" ca="1" si="929"/>
        <v>#N/A</v>
      </c>
      <c r="FG94" t="e">
        <f t="shared" ca="1" si="930"/>
        <v>#N/A</v>
      </c>
      <c r="FH94" t="b">
        <f t="shared" ca="1" si="931"/>
        <v>0</v>
      </c>
      <c r="FI94" t="str">
        <f t="shared" ca="1" si="932"/>
        <v>ÿ</v>
      </c>
      <c r="FJ94">
        <f t="shared" ca="1" si="933"/>
        <v>1048576</v>
      </c>
      <c r="FK94" t="e">
        <f t="shared" ca="1" si="934"/>
        <v>#N/A</v>
      </c>
      <c r="FL94" s="4" t="str">
        <f t="shared" ca="1" si="935"/>
        <v/>
      </c>
      <c r="FN94" s="6" t="str">
        <f>IF('Analyse Plan de Gamme'!$BT94=0,N_D,'Analyse Plan de Gamme'!$BT94)</f>
        <v xml:space="preserve"> ... </v>
      </c>
      <c r="FO94" t="b">
        <f>ISNA(MATCH(FN94,FN$1:FN93,0))</f>
        <v>0</v>
      </c>
      <c r="FP94" t="e">
        <f t="shared" ca="1" si="936"/>
        <v>#N/A</v>
      </c>
      <c r="FQ94" t="e">
        <f t="shared" ca="1" si="937"/>
        <v>#N/A</v>
      </c>
      <c r="FR94" t="b">
        <f t="shared" ca="1" si="938"/>
        <v>0</v>
      </c>
      <c r="FS94" t="str">
        <f t="shared" ca="1" si="939"/>
        <v>ÿ</v>
      </c>
      <c r="FT94">
        <f t="shared" ca="1" si="940"/>
        <v>1048576</v>
      </c>
      <c r="FU94" t="e">
        <f t="shared" ca="1" si="941"/>
        <v>#N/A</v>
      </c>
      <c r="FV94" s="4" t="str">
        <f t="shared" ca="1" si="942"/>
        <v/>
      </c>
      <c r="FX94" s="6" t="str">
        <f>IF('Analyse Plan de Gamme'!$BU94=0,N_D,'Analyse Plan de Gamme'!$BU94)</f>
        <v xml:space="preserve"> ... </v>
      </c>
      <c r="FY94" t="b">
        <f>ISNA(MATCH(FX94,FX$1:FX93,0))</f>
        <v>0</v>
      </c>
      <c r="FZ94" t="e">
        <f t="shared" ca="1" si="943"/>
        <v>#N/A</v>
      </c>
      <c r="GA94" t="e">
        <f t="shared" ca="1" si="944"/>
        <v>#N/A</v>
      </c>
      <c r="GB94" t="b">
        <f t="shared" ca="1" si="945"/>
        <v>0</v>
      </c>
      <c r="GC94" t="str">
        <f t="shared" ca="1" si="946"/>
        <v>ÿ</v>
      </c>
      <c r="GD94">
        <f t="shared" ca="1" si="947"/>
        <v>1048576</v>
      </c>
      <c r="GE94" t="e">
        <f t="shared" ca="1" si="948"/>
        <v>#N/A</v>
      </c>
      <c r="GF94" s="4" t="str">
        <f t="shared" ca="1" si="949"/>
        <v/>
      </c>
      <c r="GH94" s="6" t="str">
        <f>IF('Analyse Plan de Gamme'!$BW94=0,N_D,'Analyse Plan de Gamme'!$BW94)</f>
        <v xml:space="preserve"> ... </v>
      </c>
      <c r="GI94" t="b">
        <f>ISNA(MATCH(GH94,GH$1:GH93,0))</f>
        <v>0</v>
      </c>
      <c r="GJ94" t="e">
        <f t="shared" ca="1" si="950"/>
        <v>#N/A</v>
      </c>
      <c r="GK94" t="e">
        <f t="shared" ca="1" si="951"/>
        <v>#N/A</v>
      </c>
      <c r="GL94" t="b">
        <f t="shared" ca="1" si="952"/>
        <v>0</v>
      </c>
      <c r="GM94" t="str">
        <f t="shared" ca="1" si="953"/>
        <v>ÿ</v>
      </c>
      <c r="GN94">
        <f t="shared" ca="1" si="954"/>
        <v>1048576</v>
      </c>
      <c r="GO94" t="e">
        <f t="shared" ca="1" si="955"/>
        <v>#N/A</v>
      </c>
      <c r="GP94" s="4" t="str">
        <f t="shared" ca="1" si="956"/>
        <v/>
      </c>
      <c r="GR94" s="6" t="str">
        <f>IF('Analyse Plan de Gamme'!$BX94=0,N_D,'Analyse Plan de Gamme'!$BX94)</f>
        <v xml:space="preserve"> ... </v>
      </c>
      <c r="GS94" t="b">
        <f>ISNA(MATCH(GR94,GR$1:GR93,0))</f>
        <v>0</v>
      </c>
      <c r="GT94" t="e">
        <f t="shared" ca="1" si="957"/>
        <v>#N/A</v>
      </c>
      <c r="GU94" t="e">
        <f t="shared" ca="1" si="958"/>
        <v>#N/A</v>
      </c>
      <c r="GV94" t="b">
        <f t="shared" ca="1" si="959"/>
        <v>0</v>
      </c>
      <c r="GW94" t="str">
        <f t="shared" ca="1" si="960"/>
        <v>ÿ</v>
      </c>
      <c r="GX94">
        <f t="shared" ca="1" si="961"/>
        <v>1048576</v>
      </c>
      <c r="GY94" t="e">
        <f t="shared" ca="1" si="962"/>
        <v>#N/A</v>
      </c>
      <c r="GZ94" s="4" t="str">
        <f t="shared" ca="1" si="963"/>
        <v/>
      </c>
      <c r="HG94" s="44">
        <f>'Analyse Plan de Gamme'!$K94</f>
        <v>0</v>
      </c>
      <c r="HH94" s="44">
        <f>'Analyse Plan de Gamme'!$L94</f>
        <v>0</v>
      </c>
      <c r="HI94" s="50">
        <f t="shared" si="822"/>
        <v>4.1999999999999931</v>
      </c>
      <c r="HK94" t="b">
        <f>ABS('Analyse Plan de Gamme'!$C94)&gt;1</f>
        <v>0</v>
      </c>
      <c r="HL94" s="43">
        <f t="shared" ca="1" si="665"/>
        <v>9.4000000000000004E-3</v>
      </c>
      <c r="HM94" t="b">
        <f ca="1">AND(ISNA(MATCH(HL94,HL$1:HL93,0)),HL94&gt;1,$HK94)</f>
        <v>0</v>
      </c>
      <c r="HN94" t="e">
        <f t="shared" ca="1" si="964"/>
        <v>#N/A</v>
      </c>
      <c r="HO94" t="e">
        <f t="shared" ca="1" si="965"/>
        <v>#N/A</v>
      </c>
      <c r="HP94" t="b">
        <f t="shared" ca="1" si="966"/>
        <v>0</v>
      </c>
      <c r="HQ94" t="str">
        <f t="shared" ca="1" si="967"/>
        <v>ÿ</v>
      </c>
      <c r="HR94">
        <f t="shared" ca="1" si="968"/>
        <v>1048576</v>
      </c>
      <c r="HS94" t="e">
        <f t="shared" ca="1" si="969"/>
        <v>#N/A</v>
      </c>
      <c r="HT94" s="4" t="str">
        <f t="shared" ca="1" si="970"/>
        <v/>
      </c>
      <c r="HU94">
        <f ca="1">SUM($HT$10:$HT94)</f>
        <v>3926000.0154999997</v>
      </c>
      <c r="HV94" s="45">
        <f t="shared" ca="1" si="666"/>
        <v>1</v>
      </c>
      <c r="HW94" t="b">
        <f t="shared" ca="1" si="823"/>
        <v>0</v>
      </c>
      <c r="HX94" t="b">
        <f t="shared" ca="1" si="667"/>
        <v>0</v>
      </c>
      <c r="ID94" s="60" t="b">
        <f>IF($HK94,'Analyse Plan de Gamme'!$K94)</f>
        <v>0</v>
      </c>
      <c r="IE94" t="b">
        <f>IF($HK94,'Analyse Plan de Gamme'!$L94)</f>
        <v>0</v>
      </c>
      <c r="IF94" s="52" t="b">
        <f t="shared" si="971"/>
        <v>0</v>
      </c>
      <c r="IG94" t="b">
        <f>ISNA(MATCH(IF94,IF$1:IF93,0))</f>
        <v>0</v>
      </c>
      <c r="IH94" t="e">
        <f t="shared" ca="1" si="972"/>
        <v>#N/A</v>
      </c>
      <c r="II94" t="e">
        <f t="shared" ca="1" si="973"/>
        <v>#N/A</v>
      </c>
      <c r="IJ94" t="b">
        <f t="shared" ca="1" si="974"/>
        <v>0</v>
      </c>
      <c r="IK94" t="str">
        <f t="shared" ca="1" si="975"/>
        <v>ÿ</v>
      </c>
      <c r="IL94">
        <f t="shared" ca="1" si="976"/>
        <v>0</v>
      </c>
      <c r="IM94">
        <f t="shared" ca="1" si="977"/>
        <v>0</v>
      </c>
      <c r="IN94" s="54">
        <f t="shared" ca="1" si="978"/>
        <v>9.4000000000000004E-3</v>
      </c>
      <c r="IO94">
        <f t="shared" ca="1" si="979"/>
        <v>1048576</v>
      </c>
      <c r="IP94" t="e">
        <f t="shared" ca="1" si="980"/>
        <v>#N/A</v>
      </c>
      <c r="IQ94" t="str">
        <f t="shared" ca="1" si="981"/>
        <v/>
      </c>
      <c r="IR94" t="str">
        <f t="shared" ca="1" si="982"/>
        <v/>
      </c>
      <c r="IZ94" s="52" t="b">
        <f t="shared" si="983"/>
        <v>0</v>
      </c>
      <c r="JA94" t="b">
        <f>ISNA(MATCH(IZ94,IZ$1:IZ93,0))</f>
        <v>0</v>
      </c>
      <c r="JB94" t="e">
        <f t="shared" ca="1" si="984"/>
        <v>#N/A</v>
      </c>
      <c r="JC94" t="e">
        <f t="shared" ca="1" si="985"/>
        <v>#N/A</v>
      </c>
      <c r="JD94" t="b">
        <f t="shared" ca="1" si="986"/>
        <v>0</v>
      </c>
      <c r="JE94" t="str">
        <f t="shared" ca="1" si="987"/>
        <v>ÿ</v>
      </c>
      <c r="JF94">
        <f t="shared" ca="1" si="988"/>
        <v>0</v>
      </c>
      <c r="JG94">
        <f t="shared" ca="1" si="989"/>
        <v>0</v>
      </c>
      <c r="JH94" s="54">
        <f t="shared" ca="1" si="990"/>
        <v>9.4000000000000004E-3</v>
      </c>
      <c r="JI94">
        <f t="shared" ca="1" si="991"/>
        <v>1048576</v>
      </c>
      <c r="JJ94" t="e">
        <f t="shared" ca="1" si="992"/>
        <v>#N/A</v>
      </c>
      <c r="JK94" t="str">
        <f t="shared" ca="1" si="993"/>
        <v/>
      </c>
      <c r="JL94" t="str">
        <f t="shared" ca="1" si="994"/>
        <v/>
      </c>
      <c r="JT94" s="52" t="b">
        <f t="shared" si="995"/>
        <v>0</v>
      </c>
      <c r="JU94" t="b">
        <f>ISNA(MATCH(JT94,JT$1:JT93,0))</f>
        <v>0</v>
      </c>
      <c r="JV94" t="e">
        <f t="shared" ca="1" si="996"/>
        <v>#N/A</v>
      </c>
      <c r="JW94" t="e">
        <f t="shared" ca="1" si="997"/>
        <v>#N/A</v>
      </c>
      <c r="JX94" t="b">
        <f t="shared" ca="1" si="998"/>
        <v>0</v>
      </c>
      <c r="JY94" t="str">
        <f t="shared" ca="1" si="999"/>
        <v>ÿ</v>
      </c>
      <c r="JZ94">
        <f t="shared" ca="1" si="1000"/>
        <v>0</v>
      </c>
      <c r="KA94">
        <f t="shared" ca="1" si="1001"/>
        <v>0</v>
      </c>
      <c r="KB94" s="54">
        <f t="shared" ca="1" si="1002"/>
        <v>9.4000000000000004E-3</v>
      </c>
      <c r="KC94">
        <f t="shared" ca="1" si="1003"/>
        <v>1048576</v>
      </c>
      <c r="KD94" t="e">
        <f t="shared" ca="1" si="1004"/>
        <v>#N/A</v>
      </c>
      <c r="KE94" t="str">
        <f t="shared" ca="1" si="1005"/>
        <v/>
      </c>
      <c r="KF94" t="str">
        <f t="shared" ca="1" si="1006"/>
        <v/>
      </c>
      <c r="KN94" s="52" t="b">
        <f t="shared" si="1007"/>
        <v>0</v>
      </c>
      <c r="KO94" t="b">
        <f>ISNA(MATCH(KN94,KN$1:KN93,0))</f>
        <v>0</v>
      </c>
      <c r="KP94" t="e">
        <f t="shared" ca="1" si="1008"/>
        <v>#N/A</v>
      </c>
      <c r="KQ94" t="e">
        <f t="shared" ca="1" si="1009"/>
        <v>#N/A</v>
      </c>
      <c r="KR94" t="b">
        <f t="shared" ca="1" si="1010"/>
        <v>0</v>
      </c>
      <c r="KS94" t="str">
        <f t="shared" ca="1" si="1011"/>
        <v>ÿ</v>
      </c>
      <c r="KT94">
        <f t="shared" ca="1" si="1012"/>
        <v>0</v>
      </c>
      <c r="KU94">
        <f t="shared" ca="1" si="1013"/>
        <v>0</v>
      </c>
      <c r="KV94" s="54">
        <f t="shared" ca="1" si="1014"/>
        <v>9.4000000000000004E-3</v>
      </c>
      <c r="KW94">
        <f t="shared" ca="1" si="1015"/>
        <v>1048576</v>
      </c>
      <c r="KX94" t="e">
        <f t="shared" ca="1" si="1016"/>
        <v>#N/A</v>
      </c>
      <c r="KY94" t="str">
        <f t="shared" ca="1" si="1017"/>
        <v/>
      </c>
      <c r="KZ94" t="str">
        <f t="shared" ca="1" si="1018"/>
        <v/>
      </c>
      <c r="LH94" s="52" t="b">
        <f t="shared" si="668"/>
        <v>0</v>
      </c>
      <c r="LI94" t="b">
        <f>ISNA(MATCH(LH94,LH$1:LH93,0))</f>
        <v>0</v>
      </c>
      <c r="LJ94" t="e">
        <f t="shared" ca="1" si="643"/>
        <v>#N/A</v>
      </c>
      <c r="LK94" t="e">
        <f t="shared" ca="1" si="644"/>
        <v>#N/A</v>
      </c>
      <c r="LL94" t="b">
        <f t="shared" ca="1" si="669"/>
        <v>0</v>
      </c>
      <c r="LM94" t="str">
        <f t="shared" ca="1" si="645"/>
        <v>ÿ</v>
      </c>
      <c r="LN94">
        <f t="shared" ca="1" si="670"/>
        <v>0</v>
      </c>
      <c r="LO94">
        <f t="shared" ca="1" si="671"/>
        <v>0</v>
      </c>
      <c r="LP94" s="54">
        <f t="shared" ca="1" si="646"/>
        <v>9.4000000000000004E-3</v>
      </c>
      <c r="LQ94">
        <f t="shared" ca="1" si="647"/>
        <v>1048576</v>
      </c>
      <c r="LR94" t="e">
        <f t="shared" ca="1" si="648"/>
        <v>#N/A</v>
      </c>
      <c r="LS94" t="str">
        <f t="shared" ca="1" si="1019"/>
        <v/>
      </c>
      <c r="LT94" t="str">
        <f t="shared" ca="1" si="649"/>
        <v/>
      </c>
      <c r="MB94" s="52" t="b">
        <f t="shared" si="650"/>
        <v>0</v>
      </c>
      <c r="MC94" t="b">
        <f>ISNA(MATCH(MB94,MB$1:MB93,0))</f>
        <v>0</v>
      </c>
      <c r="MD94" t="e">
        <f t="shared" ca="1" si="672"/>
        <v>#N/A</v>
      </c>
      <c r="ME94" t="e">
        <f t="shared" ca="1" si="673"/>
        <v>#N/A</v>
      </c>
      <c r="MF94" t="b">
        <f t="shared" ca="1" si="674"/>
        <v>0</v>
      </c>
      <c r="MG94" t="str">
        <f t="shared" ca="1" si="675"/>
        <v>ÿ</v>
      </c>
      <c r="MH94">
        <f t="shared" ca="1" si="676"/>
        <v>0</v>
      </c>
      <c r="MI94">
        <f t="shared" ca="1" si="677"/>
        <v>0</v>
      </c>
      <c r="MJ94" s="54">
        <f t="shared" ca="1" si="678"/>
        <v>9.4000000000000004E-3</v>
      </c>
      <c r="MK94">
        <f t="shared" ca="1" si="679"/>
        <v>1048576</v>
      </c>
      <c r="ML94" t="e">
        <f t="shared" ca="1" si="680"/>
        <v>#N/A</v>
      </c>
      <c r="MM94" t="str">
        <f t="shared" ca="1" si="1020"/>
        <v/>
      </c>
      <c r="MN94" t="str">
        <f t="shared" ca="1" si="681"/>
        <v/>
      </c>
      <c r="MV94" s="52" t="b">
        <f t="shared" si="651"/>
        <v>0</v>
      </c>
      <c r="MW94" t="b">
        <f>ISNA(MATCH(MV94,MV$1:MV93,0))</f>
        <v>0</v>
      </c>
      <c r="MX94" t="e">
        <f t="shared" ca="1" si="682"/>
        <v>#N/A</v>
      </c>
      <c r="MY94" t="e">
        <f t="shared" ca="1" si="683"/>
        <v>#N/A</v>
      </c>
      <c r="MZ94" t="b">
        <f t="shared" ca="1" si="684"/>
        <v>0</v>
      </c>
      <c r="NA94" t="str">
        <f t="shared" ca="1" si="685"/>
        <v>ÿ</v>
      </c>
      <c r="NB94">
        <f t="shared" ca="1" si="686"/>
        <v>0</v>
      </c>
      <c r="NC94">
        <f t="shared" ca="1" si="687"/>
        <v>0</v>
      </c>
      <c r="ND94" s="54">
        <f t="shared" ca="1" si="688"/>
        <v>9.4000000000000004E-3</v>
      </c>
      <c r="NE94">
        <f t="shared" ca="1" si="689"/>
        <v>1048576</v>
      </c>
      <c r="NF94" t="e">
        <f t="shared" ca="1" si="690"/>
        <v>#N/A</v>
      </c>
      <c r="NG94" t="str">
        <f t="shared" ca="1" si="1021"/>
        <v/>
      </c>
      <c r="NH94" t="str">
        <f t="shared" ca="1" si="691"/>
        <v/>
      </c>
      <c r="NP94" s="52" t="b">
        <f t="shared" si="652"/>
        <v>0</v>
      </c>
      <c r="NQ94" t="b">
        <f>ISNA(MATCH(NP94,NP$1:NP93,0))</f>
        <v>0</v>
      </c>
      <c r="NR94" t="e">
        <f t="shared" ca="1" si="692"/>
        <v>#N/A</v>
      </c>
      <c r="NS94" t="e">
        <f t="shared" ca="1" si="693"/>
        <v>#N/A</v>
      </c>
      <c r="NT94" t="b">
        <f t="shared" ca="1" si="694"/>
        <v>0</v>
      </c>
      <c r="NU94" t="str">
        <f t="shared" ca="1" si="695"/>
        <v>ÿ</v>
      </c>
      <c r="NV94">
        <f t="shared" ca="1" si="696"/>
        <v>0</v>
      </c>
      <c r="NW94">
        <f t="shared" ca="1" si="697"/>
        <v>0</v>
      </c>
      <c r="NX94" s="54">
        <f t="shared" ca="1" si="698"/>
        <v>9.4000000000000004E-3</v>
      </c>
      <c r="NY94">
        <f t="shared" ca="1" si="699"/>
        <v>1048576</v>
      </c>
      <c r="NZ94" t="e">
        <f t="shared" ca="1" si="700"/>
        <v>#N/A</v>
      </c>
      <c r="OA94" t="str">
        <f t="shared" ca="1" si="1022"/>
        <v/>
      </c>
      <c r="OB94" t="str">
        <f t="shared" ca="1" si="701"/>
        <v/>
      </c>
      <c r="OJ94" s="52" t="b">
        <f t="shared" si="653"/>
        <v>0</v>
      </c>
      <c r="OK94" t="b">
        <f>ISNA(MATCH(OJ94,OJ$1:OJ93,0))</f>
        <v>0</v>
      </c>
      <c r="OL94" t="e">
        <f t="shared" ca="1" si="702"/>
        <v>#N/A</v>
      </c>
      <c r="OM94" t="e">
        <f t="shared" ca="1" si="703"/>
        <v>#N/A</v>
      </c>
      <c r="ON94" t="b">
        <f t="shared" ca="1" si="704"/>
        <v>0</v>
      </c>
      <c r="OO94" t="str">
        <f t="shared" ca="1" si="705"/>
        <v>ÿ</v>
      </c>
      <c r="OP94">
        <f t="shared" ca="1" si="706"/>
        <v>0</v>
      </c>
      <c r="OQ94">
        <f t="shared" ca="1" si="707"/>
        <v>0</v>
      </c>
      <c r="OR94" s="54">
        <f t="shared" ca="1" si="708"/>
        <v>9.4000000000000004E-3</v>
      </c>
      <c r="OS94">
        <f t="shared" ca="1" si="709"/>
        <v>1048576</v>
      </c>
      <c r="OT94" t="e">
        <f t="shared" ca="1" si="710"/>
        <v>#N/A</v>
      </c>
      <c r="OU94" t="str">
        <f t="shared" ca="1" si="1023"/>
        <v/>
      </c>
      <c r="OV94" t="str">
        <f t="shared" ca="1" si="711"/>
        <v/>
      </c>
      <c r="PD94" s="52" t="b">
        <f t="shared" si="654"/>
        <v>0</v>
      </c>
      <c r="PE94" t="b">
        <f>ISNA(MATCH(PD94,PD$1:PD93,0))</f>
        <v>0</v>
      </c>
      <c r="PF94" t="e">
        <f t="shared" ca="1" si="712"/>
        <v>#N/A</v>
      </c>
      <c r="PG94" t="e">
        <f t="shared" ca="1" si="713"/>
        <v>#N/A</v>
      </c>
      <c r="PH94" t="b">
        <f t="shared" ca="1" si="714"/>
        <v>0</v>
      </c>
      <c r="PI94" t="str">
        <f t="shared" ca="1" si="715"/>
        <v>ÿ</v>
      </c>
      <c r="PJ94">
        <f t="shared" ca="1" si="716"/>
        <v>0</v>
      </c>
      <c r="PK94">
        <f t="shared" ca="1" si="717"/>
        <v>0</v>
      </c>
      <c r="PL94" s="54">
        <f t="shared" ca="1" si="718"/>
        <v>9.4000000000000004E-3</v>
      </c>
      <c r="PM94">
        <f t="shared" ca="1" si="719"/>
        <v>1048576</v>
      </c>
      <c r="PN94" t="e">
        <f t="shared" ca="1" si="720"/>
        <v>#N/A</v>
      </c>
      <c r="PO94" t="str">
        <f t="shared" ca="1" si="1024"/>
        <v/>
      </c>
      <c r="PP94" t="str">
        <f t="shared" ca="1" si="721"/>
        <v/>
      </c>
      <c r="PX94" s="52" t="b">
        <f t="shared" si="655"/>
        <v>0</v>
      </c>
      <c r="PY94" t="b">
        <f>ISNA(MATCH(PX94,PX$1:PX93,0))</f>
        <v>0</v>
      </c>
      <c r="PZ94" t="e">
        <f t="shared" ca="1" si="722"/>
        <v>#N/A</v>
      </c>
      <c r="QA94" t="e">
        <f t="shared" ca="1" si="723"/>
        <v>#N/A</v>
      </c>
      <c r="QB94" t="b">
        <f t="shared" ca="1" si="724"/>
        <v>0</v>
      </c>
      <c r="QC94" t="str">
        <f t="shared" ca="1" si="725"/>
        <v>ÿ</v>
      </c>
      <c r="QD94">
        <f t="shared" ca="1" si="726"/>
        <v>0</v>
      </c>
      <c r="QE94">
        <f t="shared" ca="1" si="727"/>
        <v>0</v>
      </c>
      <c r="QF94" s="54">
        <f t="shared" ca="1" si="728"/>
        <v>9.4000000000000004E-3</v>
      </c>
      <c r="QG94">
        <f t="shared" ca="1" si="729"/>
        <v>1048576</v>
      </c>
      <c r="QH94" t="e">
        <f t="shared" ca="1" si="730"/>
        <v>#N/A</v>
      </c>
      <c r="QI94" t="str">
        <f t="shared" ca="1" si="1025"/>
        <v/>
      </c>
      <c r="QJ94" t="str">
        <f t="shared" ca="1" si="731"/>
        <v/>
      </c>
      <c r="QR94" s="52" t="b">
        <f t="shared" si="656"/>
        <v>0</v>
      </c>
      <c r="QS94" t="b">
        <f>ISNA(MATCH(QR94,QR$1:QR93,0))</f>
        <v>0</v>
      </c>
      <c r="QT94" t="e">
        <f t="shared" ca="1" si="732"/>
        <v>#N/A</v>
      </c>
      <c r="QU94" t="e">
        <f t="shared" ca="1" si="733"/>
        <v>#N/A</v>
      </c>
      <c r="QV94" t="b">
        <f t="shared" ca="1" si="734"/>
        <v>0</v>
      </c>
      <c r="QW94" t="str">
        <f t="shared" ca="1" si="735"/>
        <v>ÿ</v>
      </c>
      <c r="QX94">
        <f t="shared" ca="1" si="736"/>
        <v>0</v>
      </c>
      <c r="QY94">
        <f t="shared" ca="1" si="737"/>
        <v>0</v>
      </c>
      <c r="QZ94" s="54">
        <f t="shared" ca="1" si="738"/>
        <v>9.4000000000000004E-3</v>
      </c>
      <c r="RA94">
        <f t="shared" ca="1" si="739"/>
        <v>1048576</v>
      </c>
      <c r="RB94" t="e">
        <f t="shared" ca="1" si="740"/>
        <v>#N/A</v>
      </c>
      <c r="RC94" t="str">
        <f t="shared" ca="1" si="1026"/>
        <v/>
      </c>
      <c r="RD94" t="str">
        <f t="shared" ca="1" si="741"/>
        <v/>
      </c>
      <c r="RL94" s="52" t="b">
        <f t="shared" si="657"/>
        <v>0</v>
      </c>
      <c r="RM94" t="b">
        <f>ISNA(MATCH(RL94,RL$1:RL93,0))</f>
        <v>0</v>
      </c>
      <c r="RN94" t="e">
        <f t="shared" ca="1" si="742"/>
        <v>#N/A</v>
      </c>
      <c r="RO94" t="e">
        <f t="shared" ca="1" si="743"/>
        <v>#N/A</v>
      </c>
      <c r="RP94" t="b">
        <f t="shared" ca="1" si="744"/>
        <v>0</v>
      </c>
      <c r="RQ94" t="str">
        <f t="shared" ca="1" si="745"/>
        <v>ÿ</v>
      </c>
      <c r="RR94">
        <f t="shared" ca="1" si="746"/>
        <v>0</v>
      </c>
      <c r="RS94">
        <f t="shared" ca="1" si="747"/>
        <v>0</v>
      </c>
      <c r="RT94" s="54">
        <f t="shared" ca="1" si="748"/>
        <v>9.4000000000000004E-3</v>
      </c>
      <c r="RU94">
        <f t="shared" ca="1" si="749"/>
        <v>1048576</v>
      </c>
      <c r="RV94" t="e">
        <f t="shared" ca="1" si="750"/>
        <v>#N/A</v>
      </c>
      <c r="RW94" t="str">
        <f t="shared" ca="1" si="1027"/>
        <v/>
      </c>
      <c r="RX94" t="str">
        <f t="shared" ca="1" si="751"/>
        <v/>
      </c>
      <c r="SF94" s="52" t="b">
        <f t="shared" si="658"/>
        <v>0</v>
      </c>
      <c r="SG94" t="b">
        <f>ISNA(MATCH(SF94,SF$1:SF93,0))</f>
        <v>0</v>
      </c>
      <c r="SH94" t="e">
        <f t="shared" ca="1" si="752"/>
        <v>#N/A</v>
      </c>
      <c r="SI94" t="e">
        <f t="shared" ca="1" si="753"/>
        <v>#N/A</v>
      </c>
      <c r="SJ94" t="b">
        <f t="shared" ca="1" si="754"/>
        <v>0</v>
      </c>
      <c r="SK94" t="str">
        <f t="shared" ca="1" si="755"/>
        <v>ÿ</v>
      </c>
      <c r="SL94">
        <f t="shared" ca="1" si="756"/>
        <v>0</v>
      </c>
      <c r="SM94">
        <f t="shared" ca="1" si="757"/>
        <v>0</v>
      </c>
      <c r="SN94" s="54">
        <f t="shared" ca="1" si="758"/>
        <v>9.4000000000000004E-3</v>
      </c>
      <c r="SO94">
        <f t="shared" ca="1" si="759"/>
        <v>1048576</v>
      </c>
      <c r="SP94" t="e">
        <f t="shared" ca="1" si="760"/>
        <v>#N/A</v>
      </c>
      <c r="SQ94" t="str">
        <f t="shared" ca="1" si="1028"/>
        <v/>
      </c>
      <c r="SR94" t="str">
        <f t="shared" ca="1" si="761"/>
        <v/>
      </c>
      <c r="SZ94" s="52" t="b">
        <f t="shared" si="659"/>
        <v>0</v>
      </c>
      <c r="TA94" t="b">
        <f>ISNA(MATCH(SZ94,SZ$1:SZ93,0))</f>
        <v>0</v>
      </c>
      <c r="TB94" t="e">
        <f t="shared" ca="1" si="762"/>
        <v>#N/A</v>
      </c>
      <c r="TC94" t="e">
        <f t="shared" ca="1" si="763"/>
        <v>#N/A</v>
      </c>
      <c r="TD94" t="b">
        <f t="shared" ca="1" si="764"/>
        <v>0</v>
      </c>
      <c r="TE94" t="str">
        <f t="shared" ca="1" si="765"/>
        <v>ÿ</v>
      </c>
      <c r="TF94">
        <f t="shared" ca="1" si="766"/>
        <v>0</v>
      </c>
      <c r="TG94">
        <f t="shared" ca="1" si="767"/>
        <v>0</v>
      </c>
      <c r="TH94" s="54">
        <f t="shared" ca="1" si="768"/>
        <v>9.4000000000000004E-3</v>
      </c>
      <c r="TI94">
        <f t="shared" ca="1" si="769"/>
        <v>1048576</v>
      </c>
      <c r="TJ94" t="e">
        <f t="shared" ca="1" si="770"/>
        <v>#N/A</v>
      </c>
      <c r="TK94" t="str">
        <f t="shared" ca="1" si="1029"/>
        <v/>
      </c>
      <c r="TL94" t="str">
        <f t="shared" ca="1" si="771"/>
        <v/>
      </c>
      <c r="TT94" s="52" t="b">
        <f t="shared" si="660"/>
        <v>0</v>
      </c>
      <c r="TU94" t="b">
        <f>ISNA(MATCH(TT94,TT$1:TT93,0))</f>
        <v>0</v>
      </c>
      <c r="TV94" t="e">
        <f t="shared" ca="1" si="772"/>
        <v>#N/A</v>
      </c>
      <c r="TW94" t="e">
        <f t="shared" ca="1" si="773"/>
        <v>#N/A</v>
      </c>
      <c r="TX94" t="b">
        <f t="shared" ca="1" si="774"/>
        <v>0</v>
      </c>
      <c r="TY94" t="str">
        <f t="shared" ca="1" si="775"/>
        <v>ÿ</v>
      </c>
      <c r="TZ94">
        <f t="shared" ca="1" si="776"/>
        <v>0</v>
      </c>
      <c r="UA94">
        <f t="shared" ca="1" si="777"/>
        <v>0</v>
      </c>
      <c r="UB94" s="54">
        <f t="shared" ca="1" si="778"/>
        <v>9.4000000000000004E-3</v>
      </c>
      <c r="UC94">
        <f t="shared" ca="1" si="779"/>
        <v>1048576</v>
      </c>
      <c r="UD94" t="e">
        <f t="shared" ca="1" si="780"/>
        <v>#N/A</v>
      </c>
      <c r="UE94" t="str">
        <f t="shared" ca="1" si="1030"/>
        <v/>
      </c>
      <c r="UF94" t="str">
        <f t="shared" ca="1" si="781"/>
        <v/>
      </c>
      <c r="UN94" s="52" t="b">
        <f t="shared" si="661"/>
        <v>0</v>
      </c>
      <c r="UO94" t="b">
        <f>ISNA(MATCH(UN94,UN$1:UN93,0))</f>
        <v>0</v>
      </c>
      <c r="UP94" t="e">
        <f t="shared" ca="1" si="782"/>
        <v>#N/A</v>
      </c>
      <c r="UQ94" t="e">
        <f t="shared" ca="1" si="783"/>
        <v>#N/A</v>
      </c>
      <c r="UR94" t="b">
        <f t="shared" ca="1" si="784"/>
        <v>0</v>
      </c>
      <c r="US94" t="str">
        <f t="shared" ca="1" si="785"/>
        <v>ÿ</v>
      </c>
      <c r="UT94">
        <f t="shared" ca="1" si="786"/>
        <v>0</v>
      </c>
      <c r="UU94">
        <f t="shared" ca="1" si="787"/>
        <v>0</v>
      </c>
      <c r="UV94" s="54">
        <f t="shared" ca="1" si="788"/>
        <v>9.4000000000000004E-3</v>
      </c>
      <c r="UW94">
        <f t="shared" ca="1" si="789"/>
        <v>1048576</v>
      </c>
      <c r="UX94" t="e">
        <f t="shared" ca="1" si="790"/>
        <v>#N/A</v>
      </c>
      <c r="UY94" t="str">
        <f t="shared" ca="1" si="1031"/>
        <v/>
      </c>
      <c r="UZ94" t="str">
        <f t="shared" ca="1" si="791"/>
        <v/>
      </c>
      <c r="VH94" s="52" t="b">
        <f t="shared" si="662"/>
        <v>0</v>
      </c>
      <c r="VI94" t="b">
        <f>ISNA(MATCH(VH94,VH$1:VH93,0))</f>
        <v>0</v>
      </c>
      <c r="VJ94" t="e">
        <f t="shared" ca="1" si="792"/>
        <v>#N/A</v>
      </c>
      <c r="VK94" t="e">
        <f t="shared" ca="1" si="793"/>
        <v>#N/A</v>
      </c>
      <c r="VL94" t="b">
        <f t="shared" ca="1" si="794"/>
        <v>0</v>
      </c>
      <c r="VM94" t="str">
        <f t="shared" ca="1" si="795"/>
        <v>ÿ</v>
      </c>
      <c r="VN94">
        <f t="shared" ca="1" si="796"/>
        <v>0</v>
      </c>
      <c r="VO94">
        <f t="shared" ca="1" si="797"/>
        <v>0</v>
      </c>
      <c r="VP94" s="54">
        <f t="shared" ca="1" si="798"/>
        <v>9.4000000000000004E-3</v>
      </c>
      <c r="VQ94">
        <f t="shared" ca="1" si="799"/>
        <v>1048576</v>
      </c>
      <c r="VR94" t="e">
        <f t="shared" ca="1" si="800"/>
        <v>#N/A</v>
      </c>
      <c r="VS94" t="str">
        <f t="shared" ca="1" si="1032"/>
        <v/>
      </c>
      <c r="VT94" t="str">
        <f t="shared" ca="1" si="801"/>
        <v/>
      </c>
      <c r="WB94" s="52" t="b">
        <f t="shared" si="663"/>
        <v>0</v>
      </c>
      <c r="WC94" t="b">
        <f>ISNA(MATCH(WB94,WB$1:WB93,0))</f>
        <v>0</v>
      </c>
      <c r="WD94" t="e">
        <f t="shared" ca="1" si="802"/>
        <v>#N/A</v>
      </c>
      <c r="WE94" t="e">
        <f t="shared" ca="1" si="803"/>
        <v>#N/A</v>
      </c>
      <c r="WF94" t="b">
        <f t="shared" ca="1" si="804"/>
        <v>0</v>
      </c>
      <c r="WG94" t="str">
        <f t="shared" ca="1" si="805"/>
        <v>ÿ</v>
      </c>
      <c r="WH94">
        <f t="shared" ca="1" si="806"/>
        <v>0</v>
      </c>
      <c r="WI94">
        <f t="shared" ca="1" si="807"/>
        <v>0</v>
      </c>
      <c r="WJ94" s="54">
        <f t="shared" ca="1" si="808"/>
        <v>9.4000000000000004E-3</v>
      </c>
      <c r="WK94">
        <f t="shared" ca="1" si="809"/>
        <v>1048576</v>
      </c>
      <c r="WL94" t="e">
        <f t="shared" ca="1" si="810"/>
        <v>#N/A</v>
      </c>
      <c r="WM94" t="str">
        <f t="shared" ca="1" si="1033"/>
        <v/>
      </c>
      <c r="WN94" t="str">
        <f t="shared" ca="1" si="811"/>
        <v/>
      </c>
      <c r="WV94" s="52" t="b">
        <f t="shared" si="664"/>
        <v>0</v>
      </c>
      <c r="WW94" t="b">
        <f>ISNA(MATCH(WV94,WV$1:WV93,0))</f>
        <v>0</v>
      </c>
      <c r="WX94" t="e">
        <f t="shared" ca="1" si="812"/>
        <v>#N/A</v>
      </c>
      <c r="WY94" t="e">
        <f t="shared" ca="1" si="813"/>
        <v>#N/A</v>
      </c>
      <c r="WZ94" t="b">
        <f t="shared" ca="1" si="814"/>
        <v>0</v>
      </c>
      <c r="XA94" t="str">
        <f t="shared" ca="1" si="815"/>
        <v>ÿ</v>
      </c>
      <c r="XB94">
        <f t="shared" ca="1" si="816"/>
        <v>0</v>
      </c>
      <c r="XC94">
        <f t="shared" ca="1" si="817"/>
        <v>0</v>
      </c>
      <c r="XD94" s="54">
        <f t="shared" ca="1" si="818"/>
        <v>9.4000000000000004E-3</v>
      </c>
      <c r="XE94">
        <f t="shared" ca="1" si="819"/>
        <v>1048576</v>
      </c>
      <c r="XF94" t="e">
        <f t="shared" ca="1" si="820"/>
        <v>#N/A</v>
      </c>
      <c r="XG94" t="str">
        <f t="shared" ca="1" si="1034"/>
        <v/>
      </c>
      <c r="XH94" t="str">
        <f t="shared" ca="1" si="821"/>
        <v/>
      </c>
    </row>
    <row r="95" spans="1:632" x14ac:dyDescent="0.3">
      <c r="A95">
        <f t="shared" ca="1" si="642"/>
        <v>85</v>
      </c>
      <c r="J95" s="6" t="str">
        <f>IF('Analyse Plan de Gamme'!$N95=0,N_D,'Analyse Plan de Gamme'!$N95)</f>
        <v xml:space="preserve"> ... </v>
      </c>
      <c r="K95" t="b">
        <f>ISNA(MATCH(J95,J$1:J94,0))</f>
        <v>0</v>
      </c>
      <c r="L95" t="e">
        <f t="shared" ca="1" si="824"/>
        <v>#N/A</v>
      </c>
      <c r="M95" t="e">
        <f t="shared" ca="1" si="825"/>
        <v>#N/A</v>
      </c>
      <c r="N95" t="b">
        <f t="shared" ca="1" si="826"/>
        <v>0</v>
      </c>
      <c r="O95" t="str">
        <f t="shared" ca="1" si="827"/>
        <v>ÿ</v>
      </c>
      <c r="P95">
        <f t="shared" ca="1" si="828"/>
        <v>1048576</v>
      </c>
      <c r="Q95" t="e">
        <f t="shared" ca="1" si="829"/>
        <v>#N/A</v>
      </c>
      <c r="R95" s="4" t="str">
        <f t="shared" ca="1" si="830"/>
        <v/>
      </c>
      <c r="T95" s="6" t="str">
        <f>IF('Analyse Plan de Gamme'!$P95=0,N_D,'Analyse Plan de Gamme'!$P95)</f>
        <v xml:space="preserve"> ... </v>
      </c>
      <c r="U95" t="b">
        <f>ISNA(MATCH(T95,T$1:T94,0))</f>
        <v>0</v>
      </c>
      <c r="V95" t="e">
        <f t="shared" ca="1" si="831"/>
        <v>#N/A</v>
      </c>
      <c r="W95" t="e">
        <f t="shared" ca="1" si="832"/>
        <v>#N/A</v>
      </c>
      <c r="X95" t="b">
        <f t="shared" ca="1" si="833"/>
        <v>0</v>
      </c>
      <c r="Y95" t="str">
        <f t="shared" ca="1" si="834"/>
        <v>ÿ</v>
      </c>
      <c r="Z95">
        <f t="shared" ca="1" si="835"/>
        <v>1048576</v>
      </c>
      <c r="AA95" t="e">
        <f t="shared" ca="1" si="836"/>
        <v>#N/A</v>
      </c>
      <c r="AB95" s="4" t="str">
        <f t="shared" ca="1" si="837"/>
        <v/>
      </c>
      <c r="AD95" s="6" t="str">
        <f>IF('Analyse Plan de Gamme'!$W95=0,N_D,'Analyse Plan de Gamme'!$W95)</f>
        <v xml:space="preserve"> ... </v>
      </c>
      <c r="AE95" t="b">
        <f>ISNA(MATCH(AD95,AD$1:AD94,0))</f>
        <v>0</v>
      </c>
      <c r="AF95" t="e">
        <f t="shared" ca="1" si="838"/>
        <v>#N/A</v>
      </c>
      <c r="AG95" t="e">
        <f t="shared" ca="1" si="839"/>
        <v>#N/A</v>
      </c>
      <c r="AH95" t="b">
        <f t="shared" ca="1" si="840"/>
        <v>0</v>
      </c>
      <c r="AI95" t="str">
        <f t="shared" ca="1" si="841"/>
        <v>ÿ</v>
      </c>
      <c r="AJ95">
        <f t="shared" ca="1" si="842"/>
        <v>1048576</v>
      </c>
      <c r="AK95" t="e">
        <f t="shared" ca="1" si="843"/>
        <v>#N/A</v>
      </c>
      <c r="AL95" s="4" t="str">
        <f t="shared" ca="1" si="844"/>
        <v/>
      </c>
      <c r="AN95" s="6" t="str">
        <f>IF('Analyse Plan de Gamme'!$AH95=0,N_D,'Analyse Plan de Gamme'!$AH95)</f>
        <v xml:space="preserve"> ... </v>
      </c>
      <c r="AO95" t="b">
        <f>ISNA(MATCH(AN95,AN$1:AN94,0))</f>
        <v>0</v>
      </c>
      <c r="AP95" t="e">
        <f t="shared" ca="1" si="845"/>
        <v>#N/A</v>
      </c>
      <c r="AQ95" t="e">
        <f t="shared" ca="1" si="846"/>
        <v>#N/A</v>
      </c>
      <c r="AR95" t="b">
        <f t="shared" ca="1" si="847"/>
        <v>0</v>
      </c>
      <c r="AS95" t="str">
        <f t="shared" ca="1" si="848"/>
        <v>ÿ</v>
      </c>
      <c r="AT95">
        <f t="shared" ca="1" si="849"/>
        <v>1048576</v>
      </c>
      <c r="AU95" t="e">
        <f t="shared" ca="1" si="850"/>
        <v>#N/A</v>
      </c>
      <c r="AV95" s="4" t="str">
        <f t="shared" ca="1" si="851"/>
        <v/>
      </c>
      <c r="AX95" s="6" t="str">
        <f>IF('Analyse Plan de Gamme'!$AT95=0,N_D,'Analyse Plan de Gamme'!$AT95)</f>
        <v xml:space="preserve"> ... </v>
      </c>
      <c r="AY95" t="b">
        <f>ISNA(MATCH(AX95,AX$1:AX94,0))</f>
        <v>0</v>
      </c>
      <c r="AZ95" t="e">
        <f t="shared" ca="1" si="852"/>
        <v>#N/A</v>
      </c>
      <c r="BA95" t="e">
        <f t="shared" ca="1" si="853"/>
        <v>#N/A</v>
      </c>
      <c r="BB95" t="b">
        <f t="shared" ca="1" si="854"/>
        <v>0</v>
      </c>
      <c r="BC95" t="str">
        <f t="shared" ca="1" si="855"/>
        <v>ÿ</v>
      </c>
      <c r="BD95">
        <f t="shared" ca="1" si="856"/>
        <v>1048576</v>
      </c>
      <c r="BE95" t="e">
        <f t="shared" ca="1" si="857"/>
        <v>#N/A</v>
      </c>
      <c r="BF95" s="4" t="str">
        <f t="shared" ca="1" si="858"/>
        <v/>
      </c>
      <c r="BH95" s="6" t="str">
        <f>IF('Analyse Plan de Gamme'!$BF95=0,N_D,'Analyse Plan de Gamme'!$BF95)</f>
        <v xml:space="preserve"> ... </v>
      </c>
      <c r="BI95" t="b">
        <f>ISNA(MATCH(BH95,BH$1:BH94,0))</f>
        <v>0</v>
      </c>
      <c r="BJ95" t="e">
        <f t="shared" ca="1" si="859"/>
        <v>#N/A</v>
      </c>
      <c r="BK95" t="e">
        <f t="shared" ca="1" si="860"/>
        <v>#N/A</v>
      </c>
      <c r="BL95" t="b">
        <f t="shared" ca="1" si="861"/>
        <v>0</v>
      </c>
      <c r="BM95" t="str">
        <f t="shared" ca="1" si="862"/>
        <v>ÿ</v>
      </c>
      <c r="BN95">
        <f t="shared" ca="1" si="863"/>
        <v>1048576</v>
      </c>
      <c r="BO95" t="e">
        <f t="shared" ca="1" si="864"/>
        <v>#N/A</v>
      </c>
      <c r="BP95" s="4" t="str">
        <f t="shared" ca="1" si="865"/>
        <v/>
      </c>
      <c r="BR95" s="6" t="str">
        <f>IF('Analyse Plan de Gamme'!$BG95=0,N_D,'Analyse Plan de Gamme'!$BG95)</f>
        <v xml:space="preserve"> ... </v>
      </c>
      <c r="BS95" t="b">
        <f>ISNA(MATCH(BR95,BR$1:BR94,0))</f>
        <v>0</v>
      </c>
      <c r="BT95" t="e">
        <f t="shared" ca="1" si="866"/>
        <v>#N/A</v>
      </c>
      <c r="BU95" t="e">
        <f t="shared" ca="1" si="867"/>
        <v>#N/A</v>
      </c>
      <c r="BV95" t="b">
        <f t="shared" ca="1" si="868"/>
        <v>0</v>
      </c>
      <c r="BW95" t="str">
        <f t="shared" ca="1" si="869"/>
        <v>ÿ</v>
      </c>
      <c r="BX95">
        <f t="shared" ca="1" si="870"/>
        <v>1048576</v>
      </c>
      <c r="BY95" t="e">
        <f t="shared" ca="1" si="871"/>
        <v>#N/A</v>
      </c>
      <c r="BZ95" s="4" t="str">
        <f t="shared" ca="1" si="872"/>
        <v/>
      </c>
      <c r="CB95" s="6" t="str">
        <f>IF('Analyse Plan de Gamme'!$BH95=0,N_D,'Analyse Plan de Gamme'!$BH95)</f>
        <v xml:space="preserve"> ... </v>
      </c>
      <c r="CC95" t="b">
        <f>ISNA(MATCH(CB95,CB$1:CB94,0))</f>
        <v>0</v>
      </c>
      <c r="CD95" t="e">
        <f t="shared" ca="1" si="873"/>
        <v>#N/A</v>
      </c>
      <c r="CE95" t="e">
        <f t="shared" ca="1" si="874"/>
        <v>#N/A</v>
      </c>
      <c r="CF95" t="b">
        <f t="shared" ca="1" si="875"/>
        <v>0</v>
      </c>
      <c r="CG95" t="str">
        <f t="shared" ca="1" si="876"/>
        <v>ÿ</v>
      </c>
      <c r="CH95">
        <f t="shared" ca="1" si="877"/>
        <v>1048576</v>
      </c>
      <c r="CI95" t="e">
        <f t="shared" ca="1" si="878"/>
        <v>#N/A</v>
      </c>
      <c r="CJ95" s="4" t="str">
        <f t="shared" ca="1" si="879"/>
        <v/>
      </c>
      <c r="CL95" s="6" t="str">
        <f>IF('Analyse Plan de Gamme'!$BJ95=0,N_D,'Analyse Plan de Gamme'!$BJ95)</f>
        <v xml:space="preserve"> ... </v>
      </c>
      <c r="CM95" t="b">
        <f>ISNA(MATCH(CL95,CL$1:CL94,0))</f>
        <v>0</v>
      </c>
      <c r="CN95" t="e">
        <f t="shared" ca="1" si="880"/>
        <v>#N/A</v>
      </c>
      <c r="CO95" t="e">
        <f t="shared" ca="1" si="881"/>
        <v>#N/A</v>
      </c>
      <c r="CP95" t="b">
        <f t="shared" ca="1" si="882"/>
        <v>0</v>
      </c>
      <c r="CQ95" t="str">
        <f t="shared" ca="1" si="883"/>
        <v>ÿ</v>
      </c>
      <c r="CR95">
        <f t="shared" ca="1" si="884"/>
        <v>1048576</v>
      </c>
      <c r="CS95" t="e">
        <f t="shared" ca="1" si="885"/>
        <v>#N/A</v>
      </c>
      <c r="CT95" s="4" t="str">
        <f t="shared" ca="1" si="886"/>
        <v/>
      </c>
      <c r="CV95" s="6" t="str">
        <f>IF('Analyse Plan de Gamme'!$BK95=0,N_D,'Analyse Plan de Gamme'!$BK95)</f>
        <v xml:space="preserve"> ... </v>
      </c>
      <c r="CW95" t="b">
        <f>ISNA(MATCH(CV95,CV$1:CV94,0))</f>
        <v>0</v>
      </c>
      <c r="CX95" t="e">
        <f t="shared" ca="1" si="887"/>
        <v>#N/A</v>
      </c>
      <c r="CY95" t="e">
        <f t="shared" ca="1" si="888"/>
        <v>#N/A</v>
      </c>
      <c r="CZ95" t="b">
        <f t="shared" ca="1" si="889"/>
        <v>0</v>
      </c>
      <c r="DA95" t="str">
        <f t="shared" ca="1" si="890"/>
        <v>ÿ</v>
      </c>
      <c r="DB95">
        <f t="shared" ca="1" si="891"/>
        <v>1048576</v>
      </c>
      <c r="DC95" t="e">
        <f t="shared" ca="1" si="892"/>
        <v>#N/A</v>
      </c>
      <c r="DD95" s="4" t="str">
        <f t="shared" ca="1" si="893"/>
        <v/>
      </c>
      <c r="DF95" s="6" t="str">
        <f>IF('Analyse Plan de Gamme'!$BL95=0,N_D,'Analyse Plan de Gamme'!$BL95)</f>
        <v xml:space="preserve"> ... </v>
      </c>
      <c r="DG95" t="b">
        <f>ISNA(MATCH(DF95,DF$1:DF94,0))</f>
        <v>0</v>
      </c>
      <c r="DH95" t="e">
        <f t="shared" ca="1" si="894"/>
        <v>#N/A</v>
      </c>
      <c r="DI95" t="e">
        <f t="shared" ca="1" si="895"/>
        <v>#N/A</v>
      </c>
      <c r="DJ95" t="b">
        <f t="shared" ca="1" si="896"/>
        <v>0</v>
      </c>
      <c r="DK95" t="str">
        <f t="shared" ca="1" si="897"/>
        <v>ÿ</v>
      </c>
      <c r="DL95">
        <f t="shared" ca="1" si="898"/>
        <v>1048576</v>
      </c>
      <c r="DM95" t="e">
        <f t="shared" ca="1" si="899"/>
        <v>#N/A</v>
      </c>
      <c r="DN95" s="4" t="str">
        <f t="shared" ca="1" si="900"/>
        <v/>
      </c>
      <c r="DP95" s="43">
        <f>'Analyse Plan de Gamme'!$BM95</f>
        <v>0</v>
      </c>
      <c r="DQ95" t="b">
        <f>ISNA(MATCH(DP95,DP$1:DP94,0))</f>
        <v>0</v>
      </c>
      <c r="DR95" t="e">
        <f t="shared" ca="1" si="901"/>
        <v>#N/A</v>
      </c>
      <c r="DS95" t="e">
        <f t="shared" ca="1" si="902"/>
        <v>#N/A</v>
      </c>
      <c r="DT95" t="b">
        <f t="shared" ca="1" si="903"/>
        <v>0</v>
      </c>
      <c r="DU95" t="str">
        <f t="shared" ca="1" si="904"/>
        <v>ÿ</v>
      </c>
      <c r="DV95">
        <f t="shared" ca="1" si="905"/>
        <v>1048576</v>
      </c>
      <c r="DW95" t="e">
        <f t="shared" ca="1" si="906"/>
        <v>#N/A</v>
      </c>
      <c r="DX95" s="4" t="str">
        <f t="shared" ca="1" si="907"/>
        <v/>
      </c>
      <c r="DZ95" s="6" t="str">
        <f>IF('Analyse Plan de Gamme'!$BO95=0,N_D,'Analyse Plan de Gamme'!$BO95)</f>
        <v xml:space="preserve"> ... </v>
      </c>
      <c r="EA95" t="b">
        <f>ISNA(MATCH(DZ95,DZ$1:DZ94,0))</f>
        <v>0</v>
      </c>
      <c r="EB95" t="e">
        <f t="shared" ca="1" si="908"/>
        <v>#N/A</v>
      </c>
      <c r="EC95" t="e">
        <f t="shared" ca="1" si="909"/>
        <v>#N/A</v>
      </c>
      <c r="ED95" t="b">
        <f t="shared" ca="1" si="910"/>
        <v>0</v>
      </c>
      <c r="EE95" t="str">
        <f t="shared" ca="1" si="911"/>
        <v>ÿ</v>
      </c>
      <c r="EF95">
        <f t="shared" ca="1" si="912"/>
        <v>1048576</v>
      </c>
      <c r="EG95" t="e">
        <f t="shared" ca="1" si="913"/>
        <v>#N/A</v>
      </c>
      <c r="EH95" s="4" t="str">
        <f t="shared" ca="1" si="914"/>
        <v/>
      </c>
      <c r="EJ95" s="6" t="str">
        <f>IF('Analyse Plan de Gamme'!$BP95=0,N_D,'Analyse Plan de Gamme'!$BP95)</f>
        <v xml:space="preserve"> ... </v>
      </c>
      <c r="EK95" t="b">
        <f>ISNA(MATCH(EJ95,EJ$1:EJ94,0))</f>
        <v>0</v>
      </c>
      <c r="EL95" t="e">
        <f t="shared" ca="1" si="915"/>
        <v>#N/A</v>
      </c>
      <c r="EM95" t="e">
        <f t="shared" ca="1" si="916"/>
        <v>#N/A</v>
      </c>
      <c r="EN95" t="b">
        <f t="shared" ca="1" si="917"/>
        <v>0</v>
      </c>
      <c r="EO95" t="str">
        <f t="shared" ca="1" si="918"/>
        <v>ÿ</v>
      </c>
      <c r="EP95">
        <f t="shared" ca="1" si="919"/>
        <v>1048576</v>
      </c>
      <c r="EQ95" t="e">
        <f t="shared" ca="1" si="920"/>
        <v>#N/A</v>
      </c>
      <c r="ER95" s="4" t="str">
        <f t="shared" ca="1" si="921"/>
        <v/>
      </c>
      <c r="ET95" s="6" t="str">
        <f>IF('Analyse Plan de Gamme'!$BQ95=0,N_D,'Analyse Plan de Gamme'!$BQ95)</f>
        <v xml:space="preserve"> ... </v>
      </c>
      <c r="EU95" t="b">
        <f>ISNA(MATCH(ET95,ET$1:ET94,0))</f>
        <v>0</v>
      </c>
      <c r="EV95" t="e">
        <f t="shared" ca="1" si="922"/>
        <v>#N/A</v>
      </c>
      <c r="EW95" t="e">
        <f t="shared" ca="1" si="923"/>
        <v>#N/A</v>
      </c>
      <c r="EX95" t="b">
        <f t="shared" ca="1" si="924"/>
        <v>0</v>
      </c>
      <c r="EY95" t="str">
        <f t="shared" ca="1" si="925"/>
        <v>ÿ</v>
      </c>
      <c r="EZ95">
        <f t="shared" ca="1" si="926"/>
        <v>1048576</v>
      </c>
      <c r="FA95" t="e">
        <f t="shared" ca="1" si="927"/>
        <v>#N/A</v>
      </c>
      <c r="FB95" s="4" t="str">
        <f t="shared" ca="1" si="928"/>
        <v/>
      </c>
      <c r="FD95" s="6" t="str">
        <f>IF('Analyse Plan de Gamme'!$BR95=0,N_D,'Analyse Plan de Gamme'!$BR95)</f>
        <v xml:space="preserve"> ... </v>
      </c>
      <c r="FE95" t="b">
        <f>ISNA(MATCH(FD95,FD$1:FD94,0))</f>
        <v>0</v>
      </c>
      <c r="FF95" t="e">
        <f t="shared" ca="1" si="929"/>
        <v>#N/A</v>
      </c>
      <c r="FG95" t="e">
        <f t="shared" ca="1" si="930"/>
        <v>#N/A</v>
      </c>
      <c r="FH95" t="b">
        <f t="shared" ca="1" si="931"/>
        <v>0</v>
      </c>
      <c r="FI95" t="str">
        <f t="shared" ca="1" si="932"/>
        <v>ÿ</v>
      </c>
      <c r="FJ95">
        <f t="shared" ca="1" si="933"/>
        <v>1048576</v>
      </c>
      <c r="FK95" t="e">
        <f t="shared" ca="1" si="934"/>
        <v>#N/A</v>
      </c>
      <c r="FL95" s="4" t="str">
        <f t="shared" ca="1" si="935"/>
        <v/>
      </c>
      <c r="FN95" s="6" t="str">
        <f>IF('Analyse Plan de Gamme'!$BT95=0,N_D,'Analyse Plan de Gamme'!$BT95)</f>
        <v xml:space="preserve"> ... </v>
      </c>
      <c r="FO95" t="b">
        <f>ISNA(MATCH(FN95,FN$1:FN94,0))</f>
        <v>0</v>
      </c>
      <c r="FP95" t="e">
        <f t="shared" ca="1" si="936"/>
        <v>#N/A</v>
      </c>
      <c r="FQ95" t="e">
        <f t="shared" ca="1" si="937"/>
        <v>#N/A</v>
      </c>
      <c r="FR95" t="b">
        <f t="shared" ca="1" si="938"/>
        <v>0</v>
      </c>
      <c r="FS95" t="str">
        <f t="shared" ca="1" si="939"/>
        <v>ÿ</v>
      </c>
      <c r="FT95">
        <f t="shared" ca="1" si="940"/>
        <v>1048576</v>
      </c>
      <c r="FU95" t="e">
        <f t="shared" ca="1" si="941"/>
        <v>#N/A</v>
      </c>
      <c r="FV95" s="4" t="str">
        <f t="shared" ca="1" si="942"/>
        <v/>
      </c>
      <c r="FX95" s="6" t="str">
        <f>IF('Analyse Plan de Gamme'!$BU95=0,N_D,'Analyse Plan de Gamme'!$BU95)</f>
        <v xml:space="preserve"> ... </v>
      </c>
      <c r="FY95" t="b">
        <f>ISNA(MATCH(FX95,FX$1:FX94,0))</f>
        <v>0</v>
      </c>
      <c r="FZ95" t="e">
        <f t="shared" ca="1" si="943"/>
        <v>#N/A</v>
      </c>
      <c r="GA95" t="e">
        <f t="shared" ca="1" si="944"/>
        <v>#N/A</v>
      </c>
      <c r="GB95" t="b">
        <f t="shared" ca="1" si="945"/>
        <v>0</v>
      </c>
      <c r="GC95" t="str">
        <f t="shared" ca="1" si="946"/>
        <v>ÿ</v>
      </c>
      <c r="GD95">
        <f t="shared" ca="1" si="947"/>
        <v>1048576</v>
      </c>
      <c r="GE95" t="e">
        <f t="shared" ca="1" si="948"/>
        <v>#N/A</v>
      </c>
      <c r="GF95" s="4" t="str">
        <f t="shared" ca="1" si="949"/>
        <v/>
      </c>
      <c r="GH95" s="6" t="str">
        <f>IF('Analyse Plan de Gamme'!$BW95=0,N_D,'Analyse Plan de Gamme'!$BW95)</f>
        <v xml:space="preserve"> ... </v>
      </c>
      <c r="GI95" t="b">
        <f>ISNA(MATCH(GH95,GH$1:GH94,0))</f>
        <v>0</v>
      </c>
      <c r="GJ95" t="e">
        <f t="shared" ca="1" si="950"/>
        <v>#N/A</v>
      </c>
      <c r="GK95" t="e">
        <f t="shared" ca="1" si="951"/>
        <v>#N/A</v>
      </c>
      <c r="GL95" t="b">
        <f t="shared" ca="1" si="952"/>
        <v>0</v>
      </c>
      <c r="GM95" t="str">
        <f t="shared" ca="1" si="953"/>
        <v>ÿ</v>
      </c>
      <c r="GN95">
        <f t="shared" ca="1" si="954"/>
        <v>1048576</v>
      </c>
      <c r="GO95" t="e">
        <f t="shared" ca="1" si="955"/>
        <v>#N/A</v>
      </c>
      <c r="GP95" s="4" t="str">
        <f t="shared" ca="1" si="956"/>
        <v/>
      </c>
      <c r="GR95" s="6" t="str">
        <f>IF('Analyse Plan de Gamme'!$BX95=0,N_D,'Analyse Plan de Gamme'!$BX95)</f>
        <v xml:space="preserve"> ... </v>
      </c>
      <c r="GS95" t="b">
        <f>ISNA(MATCH(GR95,GR$1:GR94,0))</f>
        <v>0</v>
      </c>
      <c r="GT95" t="e">
        <f t="shared" ca="1" si="957"/>
        <v>#N/A</v>
      </c>
      <c r="GU95" t="e">
        <f t="shared" ca="1" si="958"/>
        <v>#N/A</v>
      </c>
      <c r="GV95" t="b">
        <f t="shared" ca="1" si="959"/>
        <v>0</v>
      </c>
      <c r="GW95" t="str">
        <f t="shared" ca="1" si="960"/>
        <v>ÿ</v>
      </c>
      <c r="GX95">
        <f t="shared" ca="1" si="961"/>
        <v>1048576</v>
      </c>
      <c r="GY95" t="e">
        <f t="shared" ca="1" si="962"/>
        <v>#N/A</v>
      </c>
      <c r="GZ95" s="4" t="str">
        <f t="shared" ca="1" si="963"/>
        <v/>
      </c>
      <c r="HG95" s="44">
        <f>'Analyse Plan de Gamme'!$K95</f>
        <v>0</v>
      </c>
      <c r="HH95" s="44">
        <f>'Analyse Plan de Gamme'!$L95</f>
        <v>0</v>
      </c>
      <c r="HI95" s="50">
        <f t="shared" si="822"/>
        <v>4.2499999999999929</v>
      </c>
      <c r="HK95" t="b">
        <f>ABS('Analyse Plan de Gamme'!$C95)&gt;1</f>
        <v>0</v>
      </c>
      <c r="HL95" s="43">
        <f t="shared" ca="1" si="665"/>
        <v>9.4999999999999998E-3</v>
      </c>
      <c r="HM95" t="b">
        <f ca="1">AND(ISNA(MATCH(HL95,HL$1:HL94,0)),HL95&gt;1,$HK95)</f>
        <v>0</v>
      </c>
      <c r="HN95" t="e">
        <f t="shared" ca="1" si="964"/>
        <v>#N/A</v>
      </c>
      <c r="HO95" t="e">
        <f t="shared" ca="1" si="965"/>
        <v>#N/A</v>
      </c>
      <c r="HP95" t="b">
        <f t="shared" ca="1" si="966"/>
        <v>0</v>
      </c>
      <c r="HQ95" t="str">
        <f t="shared" ca="1" si="967"/>
        <v>ÿ</v>
      </c>
      <c r="HR95">
        <f t="shared" ca="1" si="968"/>
        <v>1048576</v>
      </c>
      <c r="HS95" t="e">
        <f t="shared" ca="1" si="969"/>
        <v>#N/A</v>
      </c>
      <c r="HT95" s="4" t="str">
        <f t="shared" ca="1" si="970"/>
        <v/>
      </c>
      <c r="HU95">
        <f ca="1">SUM($HT$10:$HT95)</f>
        <v>3926000.0154999997</v>
      </c>
      <c r="HV95" s="45">
        <f t="shared" ca="1" si="666"/>
        <v>1</v>
      </c>
      <c r="HW95" t="b">
        <f t="shared" ca="1" si="823"/>
        <v>0</v>
      </c>
      <c r="HX95" t="b">
        <f t="shared" ca="1" si="667"/>
        <v>0</v>
      </c>
      <c r="ID95" s="60" t="b">
        <f>IF($HK95,'Analyse Plan de Gamme'!$K95)</f>
        <v>0</v>
      </c>
      <c r="IE95" t="b">
        <f>IF($HK95,'Analyse Plan de Gamme'!$L95)</f>
        <v>0</v>
      </c>
      <c r="IF95" s="52" t="b">
        <f t="shared" si="971"/>
        <v>0</v>
      </c>
      <c r="IG95" t="b">
        <f>ISNA(MATCH(IF95,IF$1:IF94,0))</f>
        <v>0</v>
      </c>
      <c r="IH95" t="e">
        <f t="shared" ca="1" si="972"/>
        <v>#N/A</v>
      </c>
      <c r="II95" t="e">
        <f t="shared" ca="1" si="973"/>
        <v>#N/A</v>
      </c>
      <c r="IJ95" t="b">
        <f t="shared" ca="1" si="974"/>
        <v>0</v>
      </c>
      <c r="IK95" t="str">
        <f t="shared" ca="1" si="975"/>
        <v>ÿ</v>
      </c>
      <c r="IL95">
        <f t="shared" ca="1" si="976"/>
        <v>0</v>
      </c>
      <c r="IM95">
        <f t="shared" ca="1" si="977"/>
        <v>0</v>
      </c>
      <c r="IN95" s="54">
        <f t="shared" ca="1" si="978"/>
        <v>9.4999999999999998E-3</v>
      </c>
      <c r="IO95">
        <f t="shared" ca="1" si="979"/>
        <v>1048576</v>
      </c>
      <c r="IP95" t="e">
        <f t="shared" ca="1" si="980"/>
        <v>#N/A</v>
      </c>
      <c r="IQ95" t="str">
        <f t="shared" ca="1" si="981"/>
        <v/>
      </c>
      <c r="IR95" t="str">
        <f t="shared" ca="1" si="982"/>
        <v/>
      </c>
      <c r="IZ95" s="52" t="b">
        <f t="shared" si="983"/>
        <v>0</v>
      </c>
      <c r="JA95" t="b">
        <f>ISNA(MATCH(IZ95,IZ$1:IZ94,0))</f>
        <v>0</v>
      </c>
      <c r="JB95" t="e">
        <f t="shared" ca="1" si="984"/>
        <v>#N/A</v>
      </c>
      <c r="JC95" t="e">
        <f t="shared" ca="1" si="985"/>
        <v>#N/A</v>
      </c>
      <c r="JD95" t="b">
        <f t="shared" ca="1" si="986"/>
        <v>0</v>
      </c>
      <c r="JE95" t="str">
        <f t="shared" ca="1" si="987"/>
        <v>ÿ</v>
      </c>
      <c r="JF95">
        <f t="shared" ca="1" si="988"/>
        <v>0</v>
      </c>
      <c r="JG95">
        <f t="shared" ca="1" si="989"/>
        <v>0</v>
      </c>
      <c r="JH95" s="54">
        <f t="shared" ca="1" si="990"/>
        <v>9.4999999999999998E-3</v>
      </c>
      <c r="JI95">
        <f t="shared" ca="1" si="991"/>
        <v>1048576</v>
      </c>
      <c r="JJ95" t="e">
        <f t="shared" ca="1" si="992"/>
        <v>#N/A</v>
      </c>
      <c r="JK95" t="str">
        <f t="shared" ca="1" si="993"/>
        <v/>
      </c>
      <c r="JL95" t="str">
        <f t="shared" ca="1" si="994"/>
        <v/>
      </c>
      <c r="JT95" s="52" t="b">
        <f t="shared" si="995"/>
        <v>0</v>
      </c>
      <c r="JU95" t="b">
        <f>ISNA(MATCH(JT95,JT$1:JT94,0))</f>
        <v>0</v>
      </c>
      <c r="JV95" t="e">
        <f t="shared" ca="1" si="996"/>
        <v>#N/A</v>
      </c>
      <c r="JW95" t="e">
        <f t="shared" ca="1" si="997"/>
        <v>#N/A</v>
      </c>
      <c r="JX95" t="b">
        <f t="shared" ca="1" si="998"/>
        <v>0</v>
      </c>
      <c r="JY95" t="str">
        <f t="shared" ca="1" si="999"/>
        <v>ÿ</v>
      </c>
      <c r="JZ95">
        <f t="shared" ca="1" si="1000"/>
        <v>0</v>
      </c>
      <c r="KA95">
        <f t="shared" ca="1" si="1001"/>
        <v>0</v>
      </c>
      <c r="KB95" s="54">
        <f t="shared" ca="1" si="1002"/>
        <v>9.4999999999999998E-3</v>
      </c>
      <c r="KC95">
        <f t="shared" ca="1" si="1003"/>
        <v>1048576</v>
      </c>
      <c r="KD95" t="e">
        <f t="shared" ca="1" si="1004"/>
        <v>#N/A</v>
      </c>
      <c r="KE95" t="str">
        <f t="shared" ca="1" si="1005"/>
        <v/>
      </c>
      <c r="KF95" t="str">
        <f t="shared" ca="1" si="1006"/>
        <v/>
      </c>
      <c r="KN95" s="52" t="b">
        <f t="shared" si="1007"/>
        <v>0</v>
      </c>
      <c r="KO95" t="b">
        <f>ISNA(MATCH(KN95,KN$1:KN94,0))</f>
        <v>0</v>
      </c>
      <c r="KP95" t="e">
        <f t="shared" ca="1" si="1008"/>
        <v>#N/A</v>
      </c>
      <c r="KQ95" t="e">
        <f t="shared" ca="1" si="1009"/>
        <v>#N/A</v>
      </c>
      <c r="KR95" t="b">
        <f t="shared" ca="1" si="1010"/>
        <v>0</v>
      </c>
      <c r="KS95" t="str">
        <f t="shared" ca="1" si="1011"/>
        <v>ÿ</v>
      </c>
      <c r="KT95">
        <f t="shared" ca="1" si="1012"/>
        <v>0</v>
      </c>
      <c r="KU95">
        <f t="shared" ca="1" si="1013"/>
        <v>0</v>
      </c>
      <c r="KV95" s="54">
        <f t="shared" ca="1" si="1014"/>
        <v>9.4999999999999998E-3</v>
      </c>
      <c r="KW95">
        <f t="shared" ca="1" si="1015"/>
        <v>1048576</v>
      </c>
      <c r="KX95" t="e">
        <f t="shared" ca="1" si="1016"/>
        <v>#N/A</v>
      </c>
      <c r="KY95" t="str">
        <f t="shared" ca="1" si="1017"/>
        <v/>
      </c>
      <c r="KZ95" t="str">
        <f t="shared" ca="1" si="1018"/>
        <v/>
      </c>
      <c r="LH95" s="52" t="b">
        <f t="shared" si="668"/>
        <v>0</v>
      </c>
      <c r="LI95" t="b">
        <f>ISNA(MATCH(LH95,LH$1:LH94,0))</f>
        <v>0</v>
      </c>
      <c r="LJ95" t="e">
        <f t="shared" ca="1" si="643"/>
        <v>#N/A</v>
      </c>
      <c r="LK95" t="e">
        <f t="shared" ca="1" si="644"/>
        <v>#N/A</v>
      </c>
      <c r="LL95" t="b">
        <f t="shared" ca="1" si="669"/>
        <v>0</v>
      </c>
      <c r="LM95" t="str">
        <f t="shared" ca="1" si="645"/>
        <v>ÿ</v>
      </c>
      <c r="LN95">
        <f t="shared" ca="1" si="670"/>
        <v>0</v>
      </c>
      <c r="LO95">
        <f t="shared" ca="1" si="671"/>
        <v>0</v>
      </c>
      <c r="LP95" s="54">
        <f t="shared" ca="1" si="646"/>
        <v>9.4999999999999998E-3</v>
      </c>
      <c r="LQ95">
        <f t="shared" ca="1" si="647"/>
        <v>1048576</v>
      </c>
      <c r="LR95" t="e">
        <f t="shared" ca="1" si="648"/>
        <v>#N/A</v>
      </c>
      <c r="LS95" t="str">
        <f t="shared" ca="1" si="1019"/>
        <v/>
      </c>
      <c r="LT95" t="str">
        <f t="shared" ca="1" si="649"/>
        <v/>
      </c>
      <c r="MB95" s="52" t="b">
        <f t="shared" si="650"/>
        <v>0</v>
      </c>
      <c r="MC95" t="b">
        <f>ISNA(MATCH(MB95,MB$1:MB94,0))</f>
        <v>0</v>
      </c>
      <c r="MD95" t="e">
        <f t="shared" ca="1" si="672"/>
        <v>#N/A</v>
      </c>
      <c r="ME95" t="e">
        <f t="shared" ca="1" si="673"/>
        <v>#N/A</v>
      </c>
      <c r="MF95" t="b">
        <f t="shared" ca="1" si="674"/>
        <v>0</v>
      </c>
      <c r="MG95" t="str">
        <f t="shared" ca="1" si="675"/>
        <v>ÿ</v>
      </c>
      <c r="MH95">
        <f t="shared" ca="1" si="676"/>
        <v>0</v>
      </c>
      <c r="MI95">
        <f t="shared" ca="1" si="677"/>
        <v>0</v>
      </c>
      <c r="MJ95" s="54">
        <f t="shared" ca="1" si="678"/>
        <v>9.4999999999999998E-3</v>
      </c>
      <c r="MK95">
        <f t="shared" ca="1" si="679"/>
        <v>1048576</v>
      </c>
      <c r="ML95" t="e">
        <f t="shared" ca="1" si="680"/>
        <v>#N/A</v>
      </c>
      <c r="MM95" t="str">
        <f t="shared" ca="1" si="1020"/>
        <v/>
      </c>
      <c r="MN95" t="str">
        <f t="shared" ca="1" si="681"/>
        <v/>
      </c>
      <c r="MV95" s="52" t="b">
        <f t="shared" si="651"/>
        <v>0</v>
      </c>
      <c r="MW95" t="b">
        <f>ISNA(MATCH(MV95,MV$1:MV94,0))</f>
        <v>0</v>
      </c>
      <c r="MX95" t="e">
        <f t="shared" ca="1" si="682"/>
        <v>#N/A</v>
      </c>
      <c r="MY95" t="e">
        <f t="shared" ca="1" si="683"/>
        <v>#N/A</v>
      </c>
      <c r="MZ95" t="b">
        <f t="shared" ca="1" si="684"/>
        <v>0</v>
      </c>
      <c r="NA95" t="str">
        <f t="shared" ca="1" si="685"/>
        <v>ÿ</v>
      </c>
      <c r="NB95">
        <f t="shared" ca="1" si="686"/>
        <v>0</v>
      </c>
      <c r="NC95">
        <f t="shared" ca="1" si="687"/>
        <v>0</v>
      </c>
      <c r="ND95" s="54">
        <f t="shared" ca="1" si="688"/>
        <v>9.4999999999999998E-3</v>
      </c>
      <c r="NE95">
        <f t="shared" ca="1" si="689"/>
        <v>1048576</v>
      </c>
      <c r="NF95" t="e">
        <f t="shared" ca="1" si="690"/>
        <v>#N/A</v>
      </c>
      <c r="NG95" t="str">
        <f t="shared" ca="1" si="1021"/>
        <v/>
      </c>
      <c r="NH95" t="str">
        <f t="shared" ca="1" si="691"/>
        <v/>
      </c>
      <c r="NP95" s="52" t="b">
        <f t="shared" si="652"/>
        <v>0</v>
      </c>
      <c r="NQ95" t="b">
        <f>ISNA(MATCH(NP95,NP$1:NP94,0))</f>
        <v>0</v>
      </c>
      <c r="NR95" t="e">
        <f t="shared" ca="1" si="692"/>
        <v>#N/A</v>
      </c>
      <c r="NS95" t="e">
        <f t="shared" ca="1" si="693"/>
        <v>#N/A</v>
      </c>
      <c r="NT95" t="b">
        <f t="shared" ca="1" si="694"/>
        <v>0</v>
      </c>
      <c r="NU95" t="str">
        <f t="shared" ca="1" si="695"/>
        <v>ÿ</v>
      </c>
      <c r="NV95">
        <f t="shared" ca="1" si="696"/>
        <v>0</v>
      </c>
      <c r="NW95">
        <f t="shared" ca="1" si="697"/>
        <v>0</v>
      </c>
      <c r="NX95" s="54">
        <f t="shared" ca="1" si="698"/>
        <v>9.4999999999999998E-3</v>
      </c>
      <c r="NY95">
        <f t="shared" ca="1" si="699"/>
        <v>1048576</v>
      </c>
      <c r="NZ95" t="e">
        <f t="shared" ca="1" si="700"/>
        <v>#N/A</v>
      </c>
      <c r="OA95" t="str">
        <f t="shared" ca="1" si="1022"/>
        <v/>
      </c>
      <c r="OB95" t="str">
        <f t="shared" ca="1" si="701"/>
        <v/>
      </c>
      <c r="OJ95" s="52" t="b">
        <f t="shared" si="653"/>
        <v>0</v>
      </c>
      <c r="OK95" t="b">
        <f>ISNA(MATCH(OJ95,OJ$1:OJ94,0))</f>
        <v>0</v>
      </c>
      <c r="OL95" t="e">
        <f t="shared" ca="1" si="702"/>
        <v>#N/A</v>
      </c>
      <c r="OM95" t="e">
        <f t="shared" ca="1" si="703"/>
        <v>#N/A</v>
      </c>
      <c r="ON95" t="b">
        <f t="shared" ca="1" si="704"/>
        <v>0</v>
      </c>
      <c r="OO95" t="str">
        <f t="shared" ca="1" si="705"/>
        <v>ÿ</v>
      </c>
      <c r="OP95">
        <f t="shared" ca="1" si="706"/>
        <v>0</v>
      </c>
      <c r="OQ95">
        <f t="shared" ca="1" si="707"/>
        <v>0</v>
      </c>
      <c r="OR95" s="54">
        <f t="shared" ca="1" si="708"/>
        <v>9.4999999999999998E-3</v>
      </c>
      <c r="OS95">
        <f t="shared" ca="1" si="709"/>
        <v>1048576</v>
      </c>
      <c r="OT95" t="e">
        <f t="shared" ca="1" si="710"/>
        <v>#N/A</v>
      </c>
      <c r="OU95" t="str">
        <f t="shared" ca="1" si="1023"/>
        <v/>
      </c>
      <c r="OV95" t="str">
        <f t="shared" ca="1" si="711"/>
        <v/>
      </c>
      <c r="PD95" s="52" t="b">
        <f t="shared" si="654"/>
        <v>0</v>
      </c>
      <c r="PE95" t="b">
        <f>ISNA(MATCH(PD95,PD$1:PD94,0))</f>
        <v>0</v>
      </c>
      <c r="PF95" t="e">
        <f t="shared" ca="1" si="712"/>
        <v>#N/A</v>
      </c>
      <c r="PG95" t="e">
        <f t="shared" ca="1" si="713"/>
        <v>#N/A</v>
      </c>
      <c r="PH95" t="b">
        <f t="shared" ca="1" si="714"/>
        <v>0</v>
      </c>
      <c r="PI95" t="str">
        <f t="shared" ca="1" si="715"/>
        <v>ÿ</v>
      </c>
      <c r="PJ95">
        <f t="shared" ca="1" si="716"/>
        <v>0</v>
      </c>
      <c r="PK95">
        <f t="shared" ca="1" si="717"/>
        <v>0</v>
      </c>
      <c r="PL95" s="54">
        <f t="shared" ca="1" si="718"/>
        <v>9.4999999999999998E-3</v>
      </c>
      <c r="PM95">
        <f t="shared" ca="1" si="719"/>
        <v>1048576</v>
      </c>
      <c r="PN95" t="e">
        <f t="shared" ca="1" si="720"/>
        <v>#N/A</v>
      </c>
      <c r="PO95" t="str">
        <f t="shared" ca="1" si="1024"/>
        <v/>
      </c>
      <c r="PP95" t="str">
        <f t="shared" ca="1" si="721"/>
        <v/>
      </c>
      <c r="PX95" s="52" t="b">
        <f t="shared" si="655"/>
        <v>0</v>
      </c>
      <c r="PY95" t="b">
        <f>ISNA(MATCH(PX95,PX$1:PX94,0))</f>
        <v>0</v>
      </c>
      <c r="PZ95" t="e">
        <f t="shared" ca="1" si="722"/>
        <v>#N/A</v>
      </c>
      <c r="QA95" t="e">
        <f t="shared" ca="1" si="723"/>
        <v>#N/A</v>
      </c>
      <c r="QB95" t="b">
        <f t="shared" ca="1" si="724"/>
        <v>0</v>
      </c>
      <c r="QC95" t="str">
        <f t="shared" ca="1" si="725"/>
        <v>ÿ</v>
      </c>
      <c r="QD95">
        <f t="shared" ca="1" si="726"/>
        <v>0</v>
      </c>
      <c r="QE95">
        <f t="shared" ca="1" si="727"/>
        <v>0</v>
      </c>
      <c r="QF95" s="54">
        <f t="shared" ca="1" si="728"/>
        <v>9.4999999999999998E-3</v>
      </c>
      <c r="QG95">
        <f t="shared" ca="1" si="729"/>
        <v>1048576</v>
      </c>
      <c r="QH95" t="e">
        <f t="shared" ca="1" si="730"/>
        <v>#N/A</v>
      </c>
      <c r="QI95" t="str">
        <f t="shared" ca="1" si="1025"/>
        <v/>
      </c>
      <c r="QJ95" t="str">
        <f t="shared" ca="1" si="731"/>
        <v/>
      </c>
      <c r="QR95" s="52" t="b">
        <f t="shared" si="656"/>
        <v>0</v>
      </c>
      <c r="QS95" t="b">
        <f>ISNA(MATCH(QR95,QR$1:QR94,0))</f>
        <v>0</v>
      </c>
      <c r="QT95" t="e">
        <f t="shared" ca="1" si="732"/>
        <v>#N/A</v>
      </c>
      <c r="QU95" t="e">
        <f t="shared" ca="1" si="733"/>
        <v>#N/A</v>
      </c>
      <c r="QV95" t="b">
        <f t="shared" ca="1" si="734"/>
        <v>0</v>
      </c>
      <c r="QW95" t="str">
        <f t="shared" ca="1" si="735"/>
        <v>ÿ</v>
      </c>
      <c r="QX95">
        <f t="shared" ca="1" si="736"/>
        <v>0</v>
      </c>
      <c r="QY95">
        <f t="shared" ca="1" si="737"/>
        <v>0</v>
      </c>
      <c r="QZ95" s="54">
        <f t="shared" ca="1" si="738"/>
        <v>9.4999999999999998E-3</v>
      </c>
      <c r="RA95">
        <f t="shared" ca="1" si="739"/>
        <v>1048576</v>
      </c>
      <c r="RB95" t="e">
        <f t="shared" ca="1" si="740"/>
        <v>#N/A</v>
      </c>
      <c r="RC95" t="str">
        <f t="shared" ca="1" si="1026"/>
        <v/>
      </c>
      <c r="RD95" t="str">
        <f t="shared" ca="1" si="741"/>
        <v/>
      </c>
      <c r="RL95" s="52" t="b">
        <f t="shared" si="657"/>
        <v>0</v>
      </c>
      <c r="RM95" t="b">
        <f>ISNA(MATCH(RL95,RL$1:RL94,0))</f>
        <v>0</v>
      </c>
      <c r="RN95" t="e">
        <f t="shared" ca="1" si="742"/>
        <v>#N/A</v>
      </c>
      <c r="RO95" t="e">
        <f t="shared" ca="1" si="743"/>
        <v>#N/A</v>
      </c>
      <c r="RP95" t="b">
        <f t="shared" ca="1" si="744"/>
        <v>0</v>
      </c>
      <c r="RQ95" t="str">
        <f t="shared" ca="1" si="745"/>
        <v>ÿ</v>
      </c>
      <c r="RR95">
        <f t="shared" ca="1" si="746"/>
        <v>0</v>
      </c>
      <c r="RS95">
        <f t="shared" ca="1" si="747"/>
        <v>0</v>
      </c>
      <c r="RT95" s="54">
        <f t="shared" ca="1" si="748"/>
        <v>9.4999999999999998E-3</v>
      </c>
      <c r="RU95">
        <f t="shared" ca="1" si="749"/>
        <v>1048576</v>
      </c>
      <c r="RV95" t="e">
        <f t="shared" ca="1" si="750"/>
        <v>#N/A</v>
      </c>
      <c r="RW95" t="str">
        <f t="shared" ca="1" si="1027"/>
        <v/>
      </c>
      <c r="RX95" t="str">
        <f t="shared" ca="1" si="751"/>
        <v/>
      </c>
      <c r="SF95" s="52" t="b">
        <f t="shared" si="658"/>
        <v>0</v>
      </c>
      <c r="SG95" t="b">
        <f>ISNA(MATCH(SF95,SF$1:SF94,0))</f>
        <v>0</v>
      </c>
      <c r="SH95" t="e">
        <f t="shared" ca="1" si="752"/>
        <v>#N/A</v>
      </c>
      <c r="SI95" t="e">
        <f t="shared" ca="1" si="753"/>
        <v>#N/A</v>
      </c>
      <c r="SJ95" t="b">
        <f t="shared" ca="1" si="754"/>
        <v>0</v>
      </c>
      <c r="SK95" t="str">
        <f t="shared" ca="1" si="755"/>
        <v>ÿ</v>
      </c>
      <c r="SL95">
        <f t="shared" ca="1" si="756"/>
        <v>0</v>
      </c>
      <c r="SM95">
        <f t="shared" ca="1" si="757"/>
        <v>0</v>
      </c>
      <c r="SN95" s="54">
        <f t="shared" ca="1" si="758"/>
        <v>9.4999999999999998E-3</v>
      </c>
      <c r="SO95">
        <f t="shared" ca="1" si="759"/>
        <v>1048576</v>
      </c>
      <c r="SP95" t="e">
        <f t="shared" ca="1" si="760"/>
        <v>#N/A</v>
      </c>
      <c r="SQ95" t="str">
        <f t="shared" ca="1" si="1028"/>
        <v/>
      </c>
      <c r="SR95" t="str">
        <f t="shared" ca="1" si="761"/>
        <v/>
      </c>
      <c r="SZ95" s="52" t="b">
        <f t="shared" si="659"/>
        <v>0</v>
      </c>
      <c r="TA95" t="b">
        <f>ISNA(MATCH(SZ95,SZ$1:SZ94,0))</f>
        <v>0</v>
      </c>
      <c r="TB95" t="e">
        <f t="shared" ca="1" si="762"/>
        <v>#N/A</v>
      </c>
      <c r="TC95" t="e">
        <f t="shared" ca="1" si="763"/>
        <v>#N/A</v>
      </c>
      <c r="TD95" t="b">
        <f t="shared" ca="1" si="764"/>
        <v>0</v>
      </c>
      <c r="TE95" t="str">
        <f t="shared" ca="1" si="765"/>
        <v>ÿ</v>
      </c>
      <c r="TF95">
        <f t="shared" ca="1" si="766"/>
        <v>0</v>
      </c>
      <c r="TG95">
        <f t="shared" ca="1" si="767"/>
        <v>0</v>
      </c>
      <c r="TH95" s="54">
        <f t="shared" ca="1" si="768"/>
        <v>9.4999999999999998E-3</v>
      </c>
      <c r="TI95">
        <f t="shared" ca="1" si="769"/>
        <v>1048576</v>
      </c>
      <c r="TJ95" t="e">
        <f t="shared" ca="1" si="770"/>
        <v>#N/A</v>
      </c>
      <c r="TK95" t="str">
        <f t="shared" ca="1" si="1029"/>
        <v/>
      </c>
      <c r="TL95" t="str">
        <f t="shared" ca="1" si="771"/>
        <v/>
      </c>
      <c r="TT95" s="52" t="b">
        <f t="shared" si="660"/>
        <v>0</v>
      </c>
      <c r="TU95" t="b">
        <f>ISNA(MATCH(TT95,TT$1:TT94,0))</f>
        <v>0</v>
      </c>
      <c r="TV95" t="e">
        <f t="shared" ca="1" si="772"/>
        <v>#N/A</v>
      </c>
      <c r="TW95" t="e">
        <f t="shared" ca="1" si="773"/>
        <v>#N/A</v>
      </c>
      <c r="TX95" t="b">
        <f t="shared" ca="1" si="774"/>
        <v>0</v>
      </c>
      <c r="TY95" t="str">
        <f t="shared" ca="1" si="775"/>
        <v>ÿ</v>
      </c>
      <c r="TZ95">
        <f t="shared" ca="1" si="776"/>
        <v>0</v>
      </c>
      <c r="UA95">
        <f t="shared" ca="1" si="777"/>
        <v>0</v>
      </c>
      <c r="UB95" s="54">
        <f t="shared" ca="1" si="778"/>
        <v>9.4999999999999998E-3</v>
      </c>
      <c r="UC95">
        <f t="shared" ca="1" si="779"/>
        <v>1048576</v>
      </c>
      <c r="UD95" t="e">
        <f t="shared" ca="1" si="780"/>
        <v>#N/A</v>
      </c>
      <c r="UE95" t="str">
        <f t="shared" ca="1" si="1030"/>
        <v/>
      </c>
      <c r="UF95" t="str">
        <f t="shared" ca="1" si="781"/>
        <v/>
      </c>
      <c r="UN95" s="52" t="b">
        <f t="shared" si="661"/>
        <v>0</v>
      </c>
      <c r="UO95" t="b">
        <f>ISNA(MATCH(UN95,UN$1:UN94,0))</f>
        <v>0</v>
      </c>
      <c r="UP95" t="e">
        <f t="shared" ca="1" si="782"/>
        <v>#N/A</v>
      </c>
      <c r="UQ95" t="e">
        <f t="shared" ca="1" si="783"/>
        <v>#N/A</v>
      </c>
      <c r="UR95" t="b">
        <f t="shared" ca="1" si="784"/>
        <v>0</v>
      </c>
      <c r="US95" t="str">
        <f t="shared" ca="1" si="785"/>
        <v>ÿ</v>
      </c>
      <c r="UT95">
        <f t="shared" ca="1" si="786"/>
        <v>0</v>
      </c>
      <c r="UU95">
        <f t="shared" ca="1" si="787"/>
        <v>0</v>
      </c>
      <c r="UV95" s="54">
        <f t="shared" ca="1" si="788"/>
        <v>9.4999999999999998E-3</v>
      </c>
      <c r="UW95">
        <f t="shared" ca="1" si="789"/>
        <v>1048576</v>
      </c>
      <c r="UX95" t="e">
        <f t="shared" ca="1" si="790"/>
        <v>#N/A</v>
      </c>
      <c r="UY95" t="str">
        <f t="shared" ca="1" si="1031"/>
        <v/>
      </c>
      <c r="UZ95" t="str">
        <f t="shared" ca="1" si="791"/>
        <v/>
      </c>
      <c r="VH95" s="52" t="b">
        <f t="shared" si="662"/>
        <v>0</v>
      </c>
      <c r="VI95" t="b">
        <f>ISNA(MATCH(VH95,VH$1:VH94,0))</f>
        <v>0</v>
      </c>
      <c r="VJ95" t="e">
        <f t="shared" ca="1" si="792"/>
        <v>#N/A</v>
      </c>
      <c r="VK95" t="e">
        <f t="shared" ca="1" si="793"/>
        <v>#N/A</v>
      </c>
      <c r="VL95" t="b">
        <f t="shared" ca="1" si="794"/>
        <v>0</v>
      </c>
      <c r="VM95" t="str">
        <f t="shared" ca="1" si="795"/>
        <v>ÿ</v>
      </c>
      <c r="VN95">
        <f t="shared" ca="1" si="796"/>
        <v>0</v>
      </c>
      <c r="VO95">
        <f t="shared" ca="1" si="797"/>
        <v>0</v>
      </c>
      <c r="VP95" s="54">
        <f t="shared" ca="1" si="798"/>
        <v>9.4999999999999998E-3</v>
      </c>
      <c r="VQ95">
        <f t="shared" ca="1" si="799"/>
        <v>1048576</v>
      </c>
      <c r="VR95" t="e">
        <f t="shared" ca="1" si="800"/>
        <v>#N/A</v>
      </c>
      <c r="VS95" t="str">
        <f t="shared" ca="1" si="1032"/>
        <v/>
      </c>
      <c r="VT95" t="str">
        <f t="shared" ca="1" si="801"/>
        <v/>
      </c>
      <c r="WB95" s="52" t="b">
        <f t="shared" si="663"/>
        <v>0</v>
      </c>
      <c r="WC95" t="b">
        <f>ISNA(MATCH(WB95,WB$1:WB94,0))</f>
        <v>0</v>
      </c>
      <c r="WD95" t="e">
        <f t="shared" ca="1" si="802"/>
        <v>#N/A</v>
      </c>
      <c r="WE95" t="e">
        <f t="shared" ca="1" si="803"/>
        <v>#N/A</v>
      </c>
      <c r="WF95" t="b">
        <f t="shared" ca="1" si="804"/>
        <v>0</v>
      </c>
      <c r="WG95" t="str">
        <f t="shared" ca="1" si="805"/>
        <v>ÿ</v>
      </c>
      <c r="WH95">
        <f t="shared" ca="1" si="806"/>
        <v>0</v>
      </c>
      <c r="WI95">
        <f t="shared" ca="1" si="807"/>
        <v>0</v>
      </c>
      <c r="WJ95" s="54">
        <f t="shared" ca="1" si="808"/>
        <v>9.4999999999999998E-3</v>
      </c>
      <c r="WK95">
        <f t="shared" ca="1" si="809"/>
        <v>1048576</v>
      </c>
      <c r="WL95" t="e">
        <f t="shared" ca="1" si="810"/>
        <v>#N/A</v>
      </c>
      <c r="WM95" t="str">
        <f t="shared" ca="1" si="1033"/>
        <v/>
      </c>
      <c r="WN95" t="str">
        <f t="shared" ca="1" si="811"/>
        <v/>
      </c>
      <c r="WV95" s="52" t="b">
        <f t="shared" si="664"/>
        <v>0</v>
      </c>
      <c r="WW95" t="b">
        <f>ISNA(MATCH(WV95,WV$1:WV94,0))</f>
        <v>0</v>
      </c>
      <c r="WX95" t="e">
        <f t="shared" ca="1" si="812"/>
        <v>#N/A</v>
      </c>
      <c r="WY95" t="e">
        <f t="shared" ca="1" si="813"/>
        <v>#N/A</v>
      </c>
      <c r="WZ95" t="b">
        <f t="shared" ca="1" si="814"/>
        <v>0</v>
      </c>
      <c r="XA95" t="str">
        <f t="shared" ca="1" si="815"/>
        <v>ÿ</v>
      </c>
      <c r="XB95">
        <f t="shared" ca="1" si="816"/>
        <v>0</v>
      </c>
      <c r="XC95">
        <f t="shared" ca="1" si="817"/>
        <v>0</v>
      </c>
      <c r="XD95" s="54">
        <f t="shared" ca="1" si="818"/>
        <v>9.4999999999999998E-3</v>
      </c>
      <c r="XE95">
        <f t="shared" ca="1" si="819"/>
        <v>1048576</v>
      </c>
      <c r="XF95" t="e">
        <f t="shared" ca="1" si="820"/>
        <v>#N/A</v>
      </c>
      <c r="XG95" t="str">
        <f t="shared" ca="1" si="1034"/>
        <v/>
      </c>
      <c r="XH95" t="str">
        <f t="shared" ca="1" si="821"/>
        <v/>
      </c>
    </row>
    <row r="96" spans="1:632" x14ac:dyDescent="0.3">
      <c r="A96">
        <f t="shared" ca="1" si="642"/>
        <v>86</v>
      </c>
      <c r="J96" s="6" t="str">
        <f>IF('Analyse Plan de Gamme'!$N96=0,N_D,'Analyse Plan de Gamme'!$N96)</f>
        <v xml:space="preserve"> ... </v>
      </c>
      <c r="K96" t="b">
        <f>ISNA(MATCH(J96,J$1:J95,0))</f>
        <v>0</v>
      </c>
      <c r="L96" t="e">
        <f t="shared" ca="1" si="824"/>
        <v>#N/A</v>
      </c>
      <c r="M96" t="e">
        <f t="shared" ca="1" si="825"/>
        <v>#N/A</v>
      </c>
      <c r="N96" t="b">
        <f t="shared" ca="1" si="826"/>
        <v>0</v>
      </c>
      <c r="O96" t="str">
        <f t="shared" ca="1" si="827"/>
        <v>ÿ</v>
      </c>
      <c r="P96">
        <f t="shared" ca="1" si="828"/>
        <v>1048576</v>
      </c>
      <c r="Q96" t="e">
        <f t="shared" ca="1" si="829"/>
        <v>#N/A</v>
      </c>
      <c r="R96" s="4" t="str">
        <f t="shared" ca="1" si="830"/>
        <v/>
      </c>
      <c r="T96" s="6" t="str">
        <f>IF('Analyse Plan de Gamme'!$P96=0,N_D,'Analyse Plan de Gamme'!$P96)</f>
        <v xml:space="preserve"> ... </v>
      </c>
      <c r="U96" t="b">
        <f>ISNA(MATCH(T96,T$1:T95,0))</f>
        <v>0</v>
      </c>
      <c r="V96" t="e">
        <f t="shared" ca="1" si="831"/>
        <v>#N/A</v>
      </c>
      <c r="W96" t="e">
        <f t="shared" ca="1" si="832"/>
        <v>#N/A</v>
      </c>
      <c r="X96" t="b">
        <f t="shared" ca="1" si="833"/>
        <v>0</v>
      </c>
      <c r="Y96" t="str">
        <f t="shared" ca="1" si="834"/>
        <v>ÿ</v>
      </c>
      <c r="Z96">
        <f t="shared" ca="1" si="835"/>
        <v>1048576</v>
      </c>
      <c r="AA96" t="e">
        <f t="shared" ca="1" si="836"/>
        <v>#N/A</v>
      </c>
      <c r="AB96" s="4" t="str">
        <f t="shared" ca="1" si="837"/>
        <v/>
      </c>
      <c r="AD96" s="6" t="str">
        <f>IF('Analyse Plan de Gamme'!$W96=0,N_D,'Analyse Plan de Gamme'!$W96)</f>
        <v xml:space="preserve"> ... </v>
      </c>
      <c r="AE96" t="b">
        <f>ISNA(MATCH(AD96,AD$1:AD95,0))</f>
        <v>0</v>
      </c>
      <c r="AF96" t="e">
        <f t="shared" ca="1" si="838"/>
        <v>#N/A</v>
      </c>
      <c r="AG96" t="e">
        <f t="shared" ca="1" si="839"/>
        <v>#N/A</v>
      </c>
      <c r="AH96" t="b">
        <f t="shared" ca="1" si="840"/>
        <v>0</v>
      </c>
      <c r="AI96" t="str">
        <f t="shared" ca="1" si="841"/>
        <v>ÿ</v>
      </c>
      <c r="AJ96">
        <f t="shared" ca="1" si="842"/>
        <v>1048576</v>
      </c>
      <c r="AK96" t="e">
        <f t="shared" ca="1" si="843"/>
        <v>#N/A</v>
      </c>
      <c r="AL96" s="4" t="str">
        <f t="shared" ca="1" si="844"/>
        <v/>
      </c>
      <c r="AN96" s="6" t="str">
        <f>IF('Analyse Plan de Gamme'!$AH96=0,N_D,'Analyse Plan de Gamme'!$AH96)</f>
        <v xml:space="preserve"> ... </v>
      </c>
      <c r="AO96" t="b">
        <f>ISNA(MATCH(AN96,AN$1:AN95,0))</f>
        <v>0</v>
      </c>
      <c r="AP96" t="e">
        <f t="shared" ca="1" si="845"/>
        <v>#N/A</v>
      </c>
      <c r="AQ96" t="e">
        <f t="shared" ca="1" si="846"/>
        <v>#N/A</v>
      </c>
      <c r="AR96" t="b">
        <f t="shared" ca="1" si="847"/>
        <v>0</v>
      </c>
      <c r="AS96" t="str">
        <f t="shared" ca="1" si="848"/>
        <v>ÿ</v>
      </c>
      <c r="AT96">
        <f t="shared" ca="1" si="849"/>
        <v>1048576</v>
      </c>
      <c r="AU96" t="e">
        <f t="shared" ca="1" si="850"/>
        <v>#N/A</v>
      </c>
      <c r="AV96" s="4" t="str">
        <f t="shared" ca="1" si="851"/>
        <v/>
      </c>
      <c r="AX96" s="6" t="str">
        <f>IF('Analyse Plan de Gamme'!$AT96=0,N_D,'Analyse Plan de Gamme'!$AT96)</f>
        <v xml:space="preserve"> ... </v>
      </c>
      <c r="AY96" t="b">
        <f>ISNA(MATCH(AX96,AX$1:AX95,0))</f>
        <v>0</v>
      </c>
      <c r="AZ96" t="e">
        <f t="shared" ca="1" si="852"/>
        <v>#N/A</v>
      </c>
      <c r="BA96" t="e">
        <f t="shared" ca="1" si="853"/>
        <v>#N/A</v>
      </c>
      <c r="BB96" t="b">
        <f t="shared" ca="1" si="854"/>
        <v>0</v>
      </c>
      <c r="BC96" t="str">
        <f t="shared" ca="1" si="855"/>
        <v>ÿ</v>
      </c>
      <c r="BD96">
        <f t="shared" ca="1" si="856"/>
        <v>1048576</v>
      </c>
      <c r="BE96" t="e">
        <f t="shared" ca="1" si="857"/>
        <v>#N/A</v>
      </c>
      <c r="BF96" s="4" t="str">
        <f t="shared" ca="1" si="858"/>
        <v/>
      </c>
      <c r="BH96" s="6" t="str">
        <f>IF('Analyse Plan de Gamme'!$BF96=0,N_D,'Analyse Plan de Gamme'!$BF96)</f>
        <v xml:space="preserve"> ... </v>
      </c>
      <c r="BI96" t="b">
        <f>ISNA(MATCH(BH96,BH$1:BH95,0))</f>
        <v>0</v>
      </c>
      <c r="BJ96" t="e">
        <f t="shared" ca="1" si="859"/>
        <v>#N/A</v>
      </c>
      <c r="BK96" t="e">
        <f t="shared" ca="1" si="860"/>
        <v>#N/A</v>
      </c>
      <c r="BL96" t="b">
        <f t="shared" ca="1" si="861"/>
        <v>0</v>
      </c>
      <c r="BM96" t="str">
        <f t="shared" ca="1" si="862"/>
        <v>ÿ</v>
      </c>
      <c r="BN96">
        <f t="shared" ca="1" si="863"/>
        <v>1048576</v>
      </c>
      <c r="BO96" t="e">
        <f t="shared" ca="1" si="864"/>
        <v>#N/A</v>
      </c>
      <c r="BP96" s="4" t="str">
        <f t="shared" ca="1" si="865"/>
        <v/>
      </c>
      <c r="BR96" s="6" t="str">
        <f>IF('Analyse Plan de Gamme'!$BG96=0,N_D,'Analyse Plan de Gamme'!$BG96)</f>
        <v xml:space="preserve"> ... </v>
      </c>
      <c r="BS96" t="b">
        <f>ISNA(MATCH(BR96,BR$1:BR95,0))</f>
        <v>0</v>
      </c>
      <c r="BT96" t="e">
        <f t="shared" ca="1" si="866"/>
        <v>#N/A</v>
      </c>
      <c r="BU96" t="e">
        <f t="shared" ca="1" si="867"/>
        <v>#N/A</v>
      </c>
      <c r="BV96" t="b">
        <f t="shared" ca="1" si="868"/>
        <v>0</v>
      </c>
      <c r="BW96" t="str">
        <f t="shared" ca="1" si="869"/>
        <v>ÿ</v>
      </c>
      <c r="BX96">
        <f t="shared" ca="1" si="870"/>
        <v>1048576</v>
      </c>
      <c r="BY96" t="e">
        <f t="shared" ca="1" si="871"/>
        <v>#N/A</v>
      </c>
      <c r="BZ96" s="4" t="str">
        <f t="shared" ca="1" si="872"/>
        <v/>
      </c>
      <c r="CB96" s="6" t="str">
        <f>IF('Analyse Plan de Gamme'!$BH96=0,N_D,'Analyse Plan de Gamme'!$BH96)</f>
        <v xml:space="preserve"> ... </v>
      </c>
      <c r="CC96" t="b">
        <f>ISNA(MATCH(CB96,CB$1:CB95,0))</f>
        <v>0</v>
      </c>
      <c r="CD96" t="e">
        <f t="shared" ca="1" si="873"/>
        <v>#N/A</v>
      </c>
      <c r="CE96" t="e">
        <f t="shared" ca="1" si="874"/>
        <v>#N/A</v>
      </c>
      <c r="CF96" t="b">
        <f t="shared" ca="1" si="875"/>
        <v>0</v>
      </c>
      <c r="CG96" t="str">
        <f t="shared" ca="1" si="876"/>
        <v>ÿ</v>
      </c>
      <c r="CH96">
        <f t="shared" ca="1" si="877"/>
        <v>1048576</v>
      </c>
      <c r="CI96" t="e">
        <f t="shared" ca="1" si="878"/>
        <v>#N/A</v>
      </c>
      <c r="CJ96" s="4" t="str">
        <f t="shared" ca="1" si="879"/>
        <v/>
      </c>
      <c r="CL96" s="6" t="str">
        <f>IF('Analyse Plan de Gamme'!$BJ96=0,N_D,'Analyse Plan de Gamme'!$BJ96)</f>
        <v xml:space="preserve"> ... </v>
      </c>
      <c r="CM96" t="b">
        <f>ISNA(MATCH(CL96,CL$1:CL95,0))</f>
        <v>0</v>
      </c>
      <c r="CN96" t="e">
        <f t="shared" ca="1" si="880"/>
        <v>#N/A</v>
      </c>
      <c r="CO96" t="e">
        <f t="shared" ca="1" si="881"/>
        <v>#N/A</v>
      </c>
      <c r="CP96" t="b">
        <f t="shared" ca="1" si="882"/>
        <v>0</v>
      </c>
      <c r="CQ96" t="str">
        <f t="shared" ca="1" si="883"/>
        <v>ÿ</v>
      </c>
      <c r="CR96">
        <f t="shared" ca="1" si="884"/>
        <v>1048576</v>
      </c>
      <c r="CS96" t="e">
        <f t="shared" ca="1" si="885"/>
        <v>#N/A</v>
      </c>
      <c r="CT96" s="4" t="str">
        <f t="shared" ca="1" si="886"/>
        <v/>
      </c>
      <c r="CV96" s="6" t="str">
        <f>IF('Analyse Plan de Gamme'!$BK96=0,N_D,'Analyse Plan de Gamme'!$BK96)</f>
        <v xml:space="preserve"> ... </v>
      </c>
      <c r="CW96" t="b">
        <f>ISNA(MATCH(CV96,CV$1:CV95,0))</f>
        <v>0</v>
      </c>
      <c r="CX96" t="e">
        <f t="shared" ca="1" si="887"/>
        <v>#N/A</v>
      </c>
      <c r="CY96" t="e">
        <f t="shared" ca="1" si="888"/>
        <v>#N/A</v>
      </c>
      <c r="CZ96" t="b">
        <f t="shared" ca="1" si="889"/>
        <v>0</v>
      </c>
      <c r="DA96" t="str">
        <f t="shared" ca="1" si="890"/>
        <v>ÿ</v>
      </c>
      <c r="DB96">
        <f t="shared" ca="1" si="891"/>
        <v>1048576</v>
      </c>
      <c r="DC96" t="e">
        <f t="shared" ca="1" si="892"/>
        <v>#N/A</v>
      </c>
      <c r="DD96" s="4" t="str">
        <f t="shared" ca="1" si="893"/>
        <v/>
      </c>
      <c r="DF96" s="6" t="str">
        <f>IF('Analyse Plan de Gamme'!$BL96=0,N_D,'Analyse Plan de Gamme'!$BL96)</f>
        <v xml:space="preserve"> ... </v>
      </c>
      <c r="DG96" t="b">
        <f>ISNA(MATCH(DF96,DF$1:DF95,0))</f>
        <v>0</v>
      </c>
      <c r="DH96" t="e">
        <f t="shared" ca="1" si="894"/>
        <v>#N/A</v>
      </c>
      <c r="DI96" t="e">
        <f t="shared" ca="1" si="895"/>
        <v>#N/A</v>
      </c>
      <c r="DJ96" t="b">
        <f t="shared" ca="1" si="896"/>
        <v>0</v>
      </c>
      <c r="DK96" t="str">
        <f t="shared" ca="1" si="897"/>
        <v>ÿ</v>
      </c>
      <c r="DL96">
        <f t="shared" ca="1" si="898"/>
        <v>1048576</v>
      </c>
      <c r="DM96" t="e">
        <f t="shared" ca="1" si="899"/>
        <v>#N/A</v>
      </c>
      <c r="DN96" s="4" t="str">
        <f t="shared" ca="1" si="900"/>
        <v/>
      </c>
      <c r="DP96" s="43">
        <f>'Analyse Plan de Gamme'!$BM96</f>
        <v>0</v>
      </c>
      <c r="DQ96" t="b">
        <f>ISNA(MATCH(DP96,DP$1:DP95,0))</f>
        <v>0</v>
      </c>
      <c r="DR96" t="e">
        <f t="shared" ca="1" si="901"/>
        <v>#N/A</v>
      </c>
      <c r="DS96" t="e">
        <f t="shared" ca="1" si="902"/>
        <v>#N/A</v>
      </c>
      <c r="DT96" t="b">
        <f t="shared" ca="1" si="903"/>
        <v>0</v>
      </c>
      <c r="DU96" t="str">
        <f t="shared" ca="1" si="904"/>
        <v>ÿ</v>
      </c>
      <c r="DV96">
        <f t="shared" ca="1" si="905"/>
        <v>1048576</v>
      </c>
      <c r="DW96" t="e">
        <f t="shared" ca="1" si="906"/>
        <v>#N/A</v>
      </c>
      <c r="DX96" s="4" t="str">
        <f t="shared" ca="1" si="907"/>
        <v/>
      </c>
      <c r="DZ96" s="6" t="str">
        <f>IF('Analyse Plan de Gamme'!$BO96=0,N_D,'Analyse Plan de Gamme'!$BO96)</f>
        <v xml:space="preserve"> ... </v>
      </c>
      <c r="EA96" t="b">
        <f>ISNA(MATCH(DZ96,DZ$1:DZ95,0))</f>
        <v>0</v>
      </c>
      <c r="EB96" t="e">
        <f t="shared" ca="1" si="908"/>
        <v>#N/A</v>
      </c>
      <c r="EC96" t="e">
        <f t="shared" ca="1" si="909"/>
        <v>#N/A</v>
      </c>
      <c r="ED96" t="b">
        <f t="shared" ca="1" si="910"/>
        <v>0</v>
      </c>
      <c r="EE96" t="str">
        <f t="shared" ca="1" si="911"/>
        <v>ÿ</v>
      </c>
      <c r="EF96">
        <f t="shared" ca="1" si="912"/>
        <v>1048576</v>
      </c>
      <c r="EG96" t="e">
        <f t="shared" ca="1" si="913"/>
        <v>#N/A</v>
      </c>
      <c r="EH96" s="4" t="str">
        <f t="shared" ca="1" si="914"/>
        <v/>
      </c>
      <c r="EJ96" s="6" t="str">
        <f>IF('Analyse Plan de Gamme'!$BP96=0,N_D,'Analyse Plan de Gamme'!$BP96)</f>
        <v xml:space="preserve"> ... </v>
      </c>
      <c r="EK96" t="b">
        <f>ISNA(MATCH(EJ96,EJ$1:EJ95,0))</f>
        <v>0</v>
      </c>
      <c r="EL96" t="e">
        <f t="shared" ca="1" si="915"/>
        <v>#N/A</v>
      </c>
      <c r="EM96" t="e">
        <f t="shared" ca="1" si="916"/>
        <v>#N/A</v>
      </c>
      <c r="EN96" t="b">
        <f t="shared" ca="1" si="917"/>
        <v>0</v>
      </c>
      <c r="EO96" t="str">
        <f t="shared" ca="1" si="918"/>
        <v>ÿ</v>
      </c>
      <c r="EP96">
        <f t="shared" ca="1" si="919"/>
        <v>1048576</v>
      </c>
      <c r="EQ96" t="e">
        <f t="shared" ca="1" si="920"/>
        <v>#N/A</v>
      </c>
      <c r="ER96" s="4" t="str">
        <f t="shared" ca="1" si="921"/>
        <v/>
      </c>
      <c r="ET96" s="6" t="str">
        <f>IF('Analyse Plan de Gamme'!$BQ96=0,N_D,'Analyse Plan de Gamme'!$BQ96)</f>
        <v xml:space="preserve"> ... </v>
      </c>
      <c r="EU96" t="b">
        <f>ISNA(MATCH(ET96,ET$1:ET95,0))</f>
        <v>0</v>
      </c>
      <c r="EV96" t="e">
        <f t="shared" ca="1" si="922"/>
        <v>#N/A</v>
      </c>
      <c r="EW96" t="e">
        <f t="shared" ca="1" si="923"/>
        <v>#N/A</v>
      </c>
      <c r="EX96" t="b">
        <f t="shared" ca="1" si="924"/>
        <v>0</v>
      </c>
      <c r="EY96" t="str">
        <f t="shared" ca="1" si="925"/>
        <v>ÿ</v>
      </c>
      <c r="EZ96">
        <f t="shared" ca="1" si="926"/>
        <v>1048576</v>
      </c>
      <c r="FA96" t="e">
        <f t="shared" ca="1" si="927"/>
        <v>#N/A</v>
      </c>
      <c r="FB96" s="4" t="str">
        <f t="shared" ca="1" si="928"/>
        <v/>
      </c>
      <c r="FD96" s="6" t="str">
        <f>IF('Analyse Plan de Gamme'!$BR96=0,N_D,'Analyse Plan de Gamme'!$BR96)</f>
        <v xml:space="preserve"> ... </v>
      </c>
      <c r="FE96" t="b">
        <f>ISNA(MATCH(FD96,FD$1:FD95,0))</f>
        <v>0</v>
      </c>
      <c r="FF96" t="e">
        <f t="shared" ca="1" si="929"/>
        <v>#N/A</v>
      </c>
      <c r="FG96" t="e">
        <f t="shared" ca="1" si="930"/>
        <v>#N/A</v>
      </c>
      <c r="FH96" t="b">
        <f t="shared" ca="1" si="931"/>
        <v>0</v>
      </c>
      <c r="FI96" t="str">
        <f t="shared" ca="1" si="932"/>
        <v>ÿ</v>
      </c>
      <c r="FJ96">
        <f t="shared" ca="1" si="933"/>
        <v>1048576</v>
      </c>
      <c r="FK96" t="e">
        <f t="shared" ca="1" si="934"/>
        <v>#N/A</v>
      </c>
      <c r="FL96" s="4" t="str">
        <f t="shared" ca="1" si="935"/>
        <v/>
      </c>
      <c r="FN96" s="6" t="str">
        <f>IF('Analyse Plan de Gamme'!$BT96=0,N_D,'Analyse Plan de Gamme'!$BT96)</f>
        <v xml:space="preserve"> ... </v>
      </c>
      <c r="FO96" t="b">
        <f>ISNA(MATCH(FN96,FN$1:FN95,0))</f>
        <v>0</v>
      </c>
      <c r="FP96" t="e">
        <f t="shared" ca="1" si="936"/>
        <v>#N/A</v>
      </c>
      <c r="FQ96" t="e">
        <f t="shared" ca="1" si="937"/>
        <v>#N/A</v>
      </c>
      <c r="FR96" t="b">
        <f t="shared" ca="1" si="938"/>
        <v>0</v>
      </c>
      <c r="FS96" t="str">
        <f t="shared" ca="1" si="939"/>
        <v>ÿ</v>
      </c>
      <c r="FT96">
        <f t="shared" ca="1" si="940"/>
        <v>1048576</v>
      </c>
      <c r="FU96" t="e">
        <f t="shared" ca="1" si="941"/>
        <v>#N/A</v>
      </c>
      <c r="FV96" s="4" t="str">
        <f t="shared" ca="1" si="942"/>
        <v/>
      </c>
      <c r="FX96" s="6" t="str">
        <f>IF('Analyse Plan de Gamme'!$BU96=0,N_D,'Analyse Plan de Gamme'!$BU96)</f>
        <v xml:space="preserve"> ... </v>
      </c>
      <c r="FY96" t="b">
        <f>ISNA(MATCH(FX96,FX$1:FX95,0))</f>
        <v>0</v>
      </c>
      <c r="FZ96" t="e">
        <f t="shared" ca="1" si="943"/>
        <v>#N/A</v>
      </c>
      <c r="GA96" t="e">
        <f t="shared" ca="1" si="944"/>
        <v>#N/A</v>
      </c>
      <c r="GB96" t="b">
        <f t="shared" ca="1" si="945"/>
        <v>0</v>
      </c>
      <c r="GC96" t="str">
        <f t="shared" ca="1" si="946"/>
        <v>ÿ</v>
      </c>
      <c r="GD96">
        <f t="shared" ca="1" si="947"/>
        <v>1048576</v>
      </c>
      <c r="GE96" t="e">
        <f t="shared" ca="1" si="948"/>
        <v>#N/A</v>
      </c>
      <c r="GF96" s="4" t="str">
        <f t="shared" ca="1" si="949"/>
        <v/>
      </c>
      <c r="GH96" s="6" t="str">
        <f>IF('Analyse Plan de Gamme'!$BW96=0,N_D,'Analyse Plan de Gamme'!$BW96)</f>
        <v xml:space="preserve"> ... </v>
      </c>
      <c r="GI96" t="b">
        <f>ISNA(MATCH(GH96,GH$1:GH95,0))</f>
        <v>0</v>
      </c>
      <c r="GJ96" t="e">
        <f t="shared" ca="1" si="950"/>
        <v>#N/A</v>
      </c>
      <c r="GK96" t="e">
        <f t="shared" ca="1" si="951"/>
        <v>#N/A</v>
      </c>
      <c r="GL96" t="b">
        <f t="shared" ca="1" si="952"/>
        <v>0</v>
      </c>
      <c r="GM96" t="str">
        <f t="shared" ca="1" si="953"/>
        <v>ÿ</v>
      </c>
      <c r="GN96">
        <f t="shared" ca="1" si="954"/>
        <v>1048576</v>
      </c>
      <c r="GO96" t="e">
        <f t="shared" ca="1" si="955"/>
        <v>#N/A</v>
      </c>
      <c r="GP96" s="4" t="str">
        <f t="shared" ca="1" si="956"/>
        <v/>
      </c>
      <c r="GR96" s="6" t="str">
        <f>IF('Analyse Plan de Gamme'!$BX96=0,N_D,'Analyse Plan de Gamme'!$BX96)</f>
        <v xml:space="preserve"> ... </v>
      </c>
      <c r="GS96" t="b">
        <f>ISNA(MATCH(GR96,GR$1:GR95,0))</f>
        <v>0</v>
      </c>
      <c r="GT96" t="e">
        <f t="shared" ca="1" si="957"/>
        <v>#N/A</v>
      </c>
      <c r="GU96" t="e">
        <f t="shared" ca="1" si="958"/>
        <v>#N/A</v>
      </c>
      <c r="GV96" t="b">
        <f t="shared" ca="1" si="959"/>
        <v>0</v>
      </c>
      <c r="GW96" t="str">
        <f t="shared" ca="1" si="960"/>
        <v>ÿ</v>
      </c>
      <c r="GX96">
        <f t="shared" ca="1" si="961"/>
        <v>1048576</v>
      </c>
      <c r="GY96" t="e">
        <f t="shared" ca="1" si="962"/>
        <v>#N/A</v>
      </c>
      <c r="GZ96" s="4" t="str">
        <f t="shared" ca="1" si="963"/>
        <v/>
      </c>
      <c r="HG96" s="44">
        <f>'Analyse Plan de Gamme'!$K96</f>
        <v>0</v>
      </c>
      <c r="HH96" s="44">
        <f>'Analyse Plan de Gamme'!$L96</f>
        <v>0</v>
      </c>
      <c r="HI96" s="50">
        <f t="shared" si="822"/>
        <v>4.2999999999999927</v>
      </c>
      <c r="HK96" t="b">
        <f>ABS('Analyse Plan de Gamme'!$C96)&gt;1</f>
        <v>0</v>
      </c>
      <c r="HL96" s="43">
        <f t="shared" ca="1" si="665"/>
        <v>9.5999999999999992E-3</v>
      </c>
      <c r="HM96" t="b">
        <f ca="1">AND(ISNA(MATCH(HL96,HL$1:HL95,0)),HL96&gt;1,$HK96)</f>
        <v>0</v>
      </c>
      <c r="HN96" t="e">
        <f t="shared" ca="1" si="964"/>
        <v>#N/A</v>
      </c>
      <c r="HO96" t="e">
        <f t="shared" ca="1" si="965"/>
        <v>#N/A</v>
      </c>
      <c r="HP96" t="b">
        <f t="shared" ca="1" si="966"/>
        <v>0</v>
      </c>
      <c r="HQ96" t="str">
        <f t="shared" ca="1" si="967"/>
        <v>ÿ</v>
      </c>
      <c r="HR96">
        <f t="shared" ca="1" si="968"/>
        <v>1048576</v>
      </c>
      <c r="HS96" t="e">
        <f t="shared" ca="1" si="969"/>
        <v>#N/A</v>
      </c>
      <c r="HT96" s="4" t="str">
        <f t="shared" ca="1" si="970"/>
        <v/>
      </c>
      <c r="HU96">
        <f ca="1">SUM($HT$10:$HT96)</f>
        <v>3926000.0154999997</v>
      </c>
      <c r="HV96" s="45">
        <f t="shared" ca="1" si="666"/>
        <v>1</v>
      </c>
      <c r="HW96" t="b">
        <f t="shared" ca="1" si="823"/>
        <v>0</v>
      </c>
      <c r="HX96" t="b">
        <f t="shared" ca="1" si="667"/>
        <v>0</v>
      </c>
      <c r="ID96" s="60" t="b">
        <f>IF($HK96,'Analyse Plan de Gamme'!$K96)</f>
        <v>0</v>
      </c>
      <c r="IE96" t="b">
        <f>IF($HK96,'Analyse Plan de Gamme'!$L96)</f>
        <v>0</v>
      </c>
      <c r="IF96" s="52" t="b">
        <f t="shared" si="971"/>
        <v>0</v>
      </c>
      <c r="IG96" t="b">
        <f>ISNA(MATCH(IF96,IF$1:IF95,0))</f>
        <v>0</v>
      </c>
      <c r="IH96" t="e">
        <f t="shared" ca="1" si="972"/>
        <v>#N/A</v>
      </c>
      <c r="II96" t="e">
        <f t="shared" ca="1" si="973"/>
        <v>#N/A</v>
      </c>
      <c r="IJ96" t="b">
        <f t="shared" ca="1" si="974"/>
        <v>0</v>
      </c>
      <c r="IK96" t="str">
        <f t="shared" ca="1" si="975"/>
        <v>ÿ</v>
      </c>
      <c r="IL96">
        <f t="shared" ca="1" si="976"/>
        <v>0</v>
      </c>
      <c r="IM96">
        <f t="shared" ca="1" si="977"/>
        <v>0</v>
      </c>
      <c r="IN96" s="54">
        <f t="shared" ca="1" si="978"/>
        <v>9.5999999999999992E-3</v>
      </c>
      <c r="IO96">
        <f t="shared" ca="1" si="979"/>
        <v>1048576</v>
      </c>
      <c r="IP96" t="e">
        <f t="shared" ca="1" si="980"/>
        <v>#N/A</v>
      </c>
      <c r="IQ96" t="str">
        <f t="shared" ca="1" si="981"/>
        <v/>
      </c>
      <c r="IR96" t="str">
        <f t="shared" ca="1" si="982"/>
        <v/>
      </c>
      <c r="IZ96" s="52" t="b">
        <f t="shared" si="983"/>
        <v>0</v>
      </c>
      <c r="JA96" t="b">
        <f>ISNA(MATCH(IZ96,IZ$1:IZ95,0))</f>
        <v>0</v>
      </c>
      <c r="JB96" t="e">
        <f t="shared" ca="1" si="984"/>
        <v>#N/A</v>
      </c>
      <c r="JC96" t="e">
        <f t="shared" ca="1" si="985"/>
        <v>#N/A</v>
      </c>
      <c r="JD96" t="b">
        <f t="shared" ca="1" si="986"/>
        <v>0</v>
      </c>
      <c r="JE96" t="str">
        <f t="shared" ca="1" si="987"/>
        <v>ÿ</v>
      </c>
      <c r="JF96">
        <f t="shared" ca="1" si="988"/>
        <v>0</v>
      </c>
      <c r="JG96">
        <f t="shared" ca="1" si="989"/>
        <v>0</v>
      </c>
      <c r="JH96" s="54">
        <f t="shared" ca="1" si="990"/>
        <v>9.5999999999999992E-3</v>
      </c>
      <c r="JI96">
        <f t="shared" ca="1" si="991"/>
        <v>1048576</v>
      </c>
      <c r="JJ96" t="e">
        <f t="shared" ca="1" si="992"/>
        <v>#N/A</v>
      </c>
      <c r="JK96" t="str">
        <f t="shared" ca="1" si="993"/>
        <v/>
      </c>
      <c r="JL96" t="str">
        <f t="shared" ca="1" si="994"/>
        <v/>
      </c>
      <c r="JT96" s="52" t="b">
        <f t="shared" si="995"/>
        <v>0</v>
      </c>
      <c r="JU96" t="b">
        <f>ISNA(MATCH(JT96,JT$1:JT95,0))</f>
        <v>0</v>
      </c>
      <c r="JV96" t="e">
        <f t="shared" ca="1" si="996"/>
        <v>#N/A</v>
      </c>
      <c r="JW96" t="e">
        <f t="shared" ca="1" si="997"/>
        <v>#N/A</v>
      </c>
      <c r="JX96" t="b">
        <f t="shared" ca="1" si="998"/>
        <v>0</v>
      </c>
      <c r="JY96" t="str">
        <f t="shared" ca="1" si="999"/>
        <v>ÿ</v>
      </c>
      <c r="JZ96">
        <f t="shared" ca="1" si="1000"/>
        <v>0</v>
      </c>
      <c r="KA96">
        <f t="shared" ca="1" si="1001"/>
        <v>0</v>
      </c>
      <c r="KB96" s="54">
        <f t="shared" ca="1" si="1002"/>
        <v>9.5999999999999992E-3</v>
      </c>
      <c r="KC96">
        <f t="shared" ca="1" si="1003"/>
        <v>1048576</v>
      </c>
      <c r="KD96" t="e">
        <f t="shared" ca="1" si="1004"/>
        <v>#N/A</v>
      </c>
      <c r="KE96" t="str">
        <f t="shared" ca="1" si="1005"/>
        <v/>
      </c>
      <c r="KF96" t="str">
        <f t="shared" ca="1" si="1006"/>
        <v/>
      </c>
      <c r="KN96" s="52" t="b">
        <f t="shared" si="1007"/>
        <v>0</v>
      </c>
      <c r="KO96" t="b">
        <f>ISNA(MATCH(KN96,KN$1:KN95,0))</f>
        <v>0</v>
      </c>
      <c r="KP96" t="e">
        <f t="shared" ca="1" si="1008"/>
        <v>#N/A</v>
      </c>
      <c r="KQ96" t="e">
        <f t="shared" ca="1" si="1009"/>
        <v>#N/A</v>
      </c>
      <c r="KR96" t="b">
        <f t="shared" ca="1" si="1010"/>
        <v>0</v>
      </c>
      <c r="KS96" t="str">
        <f t="shared" ca="1" si="1011"/>
        <v>ÿ</v>
      </c>
      <c r="KT96">
        <f t="shared" ca="1" si="1012"/>
        <v>0</v>
      </c>
      <c r="KU96">
        <f t="shared" ca="1" si="1013"/>
        <v>0</v>
      </c>
      <c r="KV96" s="54">
        <f t="shared" ca="1" si="1014"/>
        <v>9.5999999999999992E-3</v>
      </c>
      <c r="KW96">
        <f t="shared" ca="1" si="1015"/>
        <v>1048576</v>
      </c>
      <c r="KX96" t="e">
        <f t="shared" ca="1" si="1016"/>
        <v>#N/A</v>
      </c>
      <c r="KY96" t="str">
        <f t="shared" ca="1" si="1017"/>
        <v/>
      </c>
      <c r="KZ96" t="str">
        <f t="shared" ca="1" si="1018"/>
        <v/>
      </c>
      <c r="LH96" s="52" t="b">
        <f t="shared" si="668"/>
        <v>0</v>
      </c>
      <c r="LI96" t="b">
        <f>ISNA(MATCH(LH96,LH$1:LH95,0))</f>
        <v>0</v>
      </c>
      <c r="LJ96" t="e">
        <f t="shared" ca="1" si="643"/>
        <v>#N/A</v>
      </c>
      <c r="LK96" t="e">
        <f t="shared" ca="1" si="644"/>
        <v>#N/A</v>
      </c>
      <c r="LL96" t="b">
        <f t="shared" ca="1" si="669"/>
        <v>0</v>
      </c>
      <c r="LM96" t="str">
        <f t="shared" ca="1" si="645"/>
        <v>ÿ</v>
      </c>
      <c r="LN96">
        <f t="shared" ca="1" si="670"/>
        <v>0</v>
      </c>
      <c r="LO96">
        <f t="shared" ca="1" si="671"/>
        <v>0</v>
      </c>
      <c r="LP96" s="54">
        <f t="shared" ca="1" si="646"/>
        <v>9.5999999999999992E-3</v>
      </c>
      <c r="LQ96">
        <f t="shared" ca="1" si="647"/>
        <v>1048576</v>
      </c>
      <c r="LR96" t="e">
        <f t="shared" ca="1" si="648"/>
        <v>#N/A</v>
      </c>
      <c r="LS96" t="str">
        <f t="shared" ca="1" si="1019"/>
        <v/>
      </c>
      <c r="LT96" t="str">
        <f t="shared" ca="1" si="649"/>
        <v/>
      </c>
      <c r="MB96" s="52" t="b">
        <f t="shared" si="650"/>
        <v>0</v>
      </c>
      <c r="MC96" t="b">
        <f>ISNA(MATCH(MB96,MB$1:MB95,0))</f>
        <v>0</v>
      </c>
      <c r="MD96" t="e">
        <f t="shared" ca="1" si="672"/>
        <v>#N/A</v>
      </c>
      <c r="ME96" t="e">
        <f t="shared" ca="1" si="673"/>
        <v>#N/A</v>
      </c>
      <c r="MF96" t="b">
        <f t="shared" ca="1" si="674"/>
        <v>0</v>
      </c>
      <c r="MG96" t="str">
        <f t="shared" ca="1" si="675"/>
        <v>ÿ</v>
      </c>
      <c r="MH96">
        <f t="shared" ca="1" si="676"/>
        <v>0</v>
      </c>
      <c r="MI96">
        <f t="shared" ca="1" si="677"/>
        <v>0</v>
      </c>
      <c r="MJ96" s="54">
        <f t="shared" ca="1" si="678"/>
        <v>9.5999999999999992E-3</v>
      </c>
      <c r="MK96">
        <f t="shared" ca="1" si="679"/>
        <v>1048576</v>
      </c>
      <c r="ML96" t="e">
        <f t="shared" ca="1" si="680"/>
        <v>#N/A</v>
      </c>
      <c r="MM96" t="str">
        <f t="shared" ca="1" si="1020"/>
        <v/>
      </c>
      <c r="MN96" t="str">
        <f t="shared" ca="1" si="681"/>
        <v/>
      </c>
      <c r="MV96" s="52" t="b">
        <f t="shared" si="651"/>
        <v>0</v>
      </c>
      <c r="MW96" t="b">
        <f>ISNA(MATCH(MV96,MV$1:MV95,0))</f>
        <v>0</v>
      </c>
      <c r="MX96" t="e">
        <f t="shared" ca="1" si="682"/>
        <v>#N/A</v>
      </c>
      <c r="MY96" t="e">
        <f t="shared" ca="1" si="683"/>
        <v>#N/A</v>
      </c>
      <c r="MZ96" t="b">
        <f t="shared" ca="1" si="684"/>
        <v>0</v>
      </c>
      <c r="NA96" t="str">
        <f t="shared" ca="1" si="685"/>
        <v>ÿ</v>
      </c>
      <c r="NB96">
        <f t="shared" ca="1" si="686"/>
        <v>0</v>
      </c>
      <c r="NC96">
        <f t="shared" ca="1" si="687"/>
        <v>0</v>
      </c>
      <c r="ND96" s="54">
        <f t="shared" ca="1" si="688"/>
        <v>9.5999999999999992E-3</v>
      </c>
      <c r="NE96">
        <f t="shared" ca="1" si="689"/>
        <v>1048576</v>
      </c>
      <c r="NF96" t="e">
        <f t="shared" ca="1" si="690"/>
        <v>#N/A</v>
      </c>
      <c r="NG96" t="str">
        <f t="shared" ca="1" si="1021"/>
        <v/>
      </c>
      <c r="NH96" t="str">
        <f t="shared" ca="1" si="691"/>
        <v/>
      </c>
      <c r="NP96" s="52" t="b">
        <f t="shared" si="652"/>
        <v>0</v>
      </c>
      <c r="NQ96" t="b">
        <f>ISNA(MATCH(NP96,NP$1:NP95,0))</f>
        <v>0</v>
      </c>
      <c r="NR96" t="e">
        <f t="shared" ca="1" si="692"/>
        <v>#N/A</v>
      </c>
      <c r="NS96" t="e">
        <f t="shared" ca="1" si="693"/>
        <v>#N/A</v>
      </c>
      <c r="NT96" t="b">
        <f t="shared" ca="1" si="694"/>
        <v>0</v>
      </c>
      <c r="NU96" t="str">
        <f t="shared" ca="1" si="695"/>
        <v>ÿ</v>
      </c>
      <c r="NV96">
        <f t="shared" ca="1" si="696"/>
        <v>0</v>
      </c>
      <c r="NW96">
        <f t="shared" ca="1" si="697"/>
        <v>0</v>
      </c>
      <c r="NX96" s="54">
        <f t="shared" ca="1" si="698"/>
        <v>9.5999999999999992E-3</v>
      </c>
      <c r="NY96">
        <f t="shared" ca="1" si="699"/>
        <v>1048576</v>
      </c>
      <c r="NZ96" t="e">
        <f t="shared" ca="1" si="700"/>
        <v>#N/A</v>
      </c>
      <c r="OA96" t="str">
        <f t="shared" ca="1" si="1022"/>
        <v/>
      </c>
      <c r="OB96" t="str">
        <f t="shared" ca="1" si="701"/>
        <v/>
      </c>
      <c r="OJ96" s="52" t="b">
        <f t="shared" si="653"/>
        <v>0</v>
      </c>
      <c r="OK96" t="b">
        <f>ISNA(MATCH(OJ96,OJ$1:OJ95,0))</f>
        <v>0</v>
      </c>
      <c r="OL96" t="e">
        <f t="shared" ca="1" si="702"/>
        <v>#N/A</v>
      </c>
      <c r="OM96" t="e">
        <f t="shared" ca="1" si="703"/>
        <v>#N/A</v>
      </c>
      <c r="ON96" t="b">
        <f t="shared" ca="1" si="704"/>
        <v>0</v>
      </c>
      <c r="OO96" t="str">
        <f t="shared" ca="1" si="705"/>
        <v>ÿ</v>
      </c>
      <c r="OP96">
        <f t="shared" ca="1" si="706"/>
        <v>0</v>
      </c>
      <c r="OQ96">
        <f t="shared" ca="1" si="707"/>
        <v>0</v>
      </c>
      <c r="OR96" s="54">
        <f t="shared" ca="1" si="708"/>
        <v>9.5999999999999992E-3</v>
      </c>
      <c r="OS96">
        <f t="shared" ca="1" si="709"/>
        <v>1048576</v>
      </c>
      <c r="OT96" t="e">
        <f t="shared" ca="1" si="710"/>
        <v>#N/A</v>
      </c>
      <c r="OU96" t="str">
        <f t="shared" ca="1" si="1023"/>
        <v/>
      </c>
      <c r="OV96" t="str">
        <f t="shared" ca="1" si="711"/>
        <v/>
      </c>
      <c r="PD96" s="52" t="b">
        <f t="shared" si="654"/>
        <v>0</v>
      </c>
      <c r="PE96" t="b">
        <f>ISNA(MATCH(PD96,PD$1:PD95,0))</f>
        <v>0</v>
      </c>
      <c r="PF96" t="e">
        <f t="shared" ca="1" si="712"/>
        <v>#N/A</v>
      </c>
      <c r="PG96" t="e">
        <f t="shared" ca="1" si="713"/>
        <v>#N/A</v>
      </c>
      <c r="PH96" t="b">
        <f t="shared" ca="1" si="714"/>
        <v>0</v>
      </c>
      <c r="PI96" t="str">
        <f t="shared" ca="1" si="715"/>
        <v>ÿ</v>
      </c>
      <c r="PJ96">
        <f t="shared" ca="1" si="716"/>
        <v>0</v>
      </c>
      <c r="PK96">
        <f t="shared" ca="1" si="717"/>
        <v>0</v>
      </c>
      <c r="PL96" s="54">
        <f t="shared" ca="1" si="718"/>
        <v>9.5999999999999992E-3</v>
      </c>
      <c r="PM96">
        <f t="shared" ca="1" si="719"/>
        <v>1048576</v>
      </c>
      <c r="PN96" t="e">
        <f t="shared" ca="1" si="720"/>
        <v>#N/A</v>
      </c>
      <c r="PO96" t="str">
        <f t="shared" ca="1" si="1024"/>
        <v/>
      </c>
      <c r="PP96" t="str">
        <f t="shared" ca="1" si="721"/>
        <v/>
      </c>
      <c r="PX96" s="52" t="b">
        <f t="shared" si="655"/>
        <v>0</v>
      </c>
      <c r="PY96" t="b">
        <f>ISNA(MATCH(PX96,PX$1:PX95,0))</f>
        <v>0</v>
      </c>
      <c r="PZ96" t="e">
        <f t="shared" ca="1" si="722"/>
        <v>#N/A</v>
      </c>
      <c r="QA96" t="e">
        <f t="shared" ca="1" si="723"/>
        <v>#N/A</v>
      </c>
      <c r="QB96" t="b">
        <f t="shared" ca="1" si="724"/>
        <v>0</v>
      </c>
      <c r="QC96" t="str">
        <f t="shared" ca="1" si="725"/>
        <v>ÿ</v>
      </c>
      <c r="QD96">
        <f t="shared" ca="1" si="726"/>
        <v>0</v>
      </c>
      <c r="QE96">
        <f t="shared" ca="1" si="727"/>
        <v>0</v>
      </c>
      <c r="QF96" s="54">
        <f t="shared" ca="1" si="728"/>
        <v>9.5999999999999992E-3</v>
      </c>
      <c r="QG96">
        <f t="shared" ca="1" si="729"/>
        <v>1048576</v>
      </c>
      <c r="QH96" t="e">
        <f t="shared" ca="1" si="730"/>
        <v>#N/A</v>
      </c>
      <c r="QI96" t="str">
        <f t="shared" ca="1" si="1025"/>
        <v/>
      </c>
      <c r="QJ96" t="str">
        <f t="shared" ca="1" si="731"/>
        <v/>
      </c>
      <c r="QR96" s="52" t="b">
        <f t="shared" si="656"/>
        <v>0</v>
      </c>
      <c r="QS96" t="b">
        <f>ISNA(MATCH(QR96,QR$1:QR95,0))</f>
        <v>0</v>
      </c>
      <c r="QT96" t="e">
        <f t="shared" ca="1" si="732"/>
        <v>#N/A</v>
      </c>
      <c r="QU96" t="e">
        <f t="shared" ca="1" si="733"/>
        <v>#N/A</v>
      </c>
      <c r="QV96" t="b">
        <f t="shared" ca="1" si="734"/>
        <v>0</v>
      </c>
      <c r="QW96" t="str">
        <f t="shared" ca="1" si="735"/>
        <v>ÿ</v>
      </c>
      <c r="QX96">
        <f t="shared" ca="1" si="736"/>
        <v>0</v>
      </c>
      <c r="QY96">
        <f t="shared" ca="1" si="737"/>
        <v>0</v>
      </c>
      <c r="QZ96" s="54">
        <f t="shared" ca="1" si="738"/>
        <v>9.5999999999999992E-3</v>
      </c>
      <c r="RA96">
        <f t="shared" ca="1" si="739"/>
        <v>1048576</v>
      </c>
      <c r="RB96" t="e">
        <f t="shared" ca="1" si="740"/>
        <v>#N/A</v>
      </c>
      <c r="RC96" t="str">
        <f t="shared" ca="1" si="1026"/>
        <v/>
      </c>
      <c r="RD96" t="str">
        <f t="shared" ca="1" si="741"/>
        <v/>
      </c>
      <c r="RL96" s="52" t="b">
        <f t="shared" si="657"/>
        <v>0</v>
      </c>
      <c r="RM96" t="b">
        <f>ISNA(MATCH(RL96,RL$1:RL95,0))</f>
        <v>0</v>
      </c>
      <c r="RN96" t="e">
        <f t="shared" ca="1" si="742"/>
        <v>#N/A</v>
      </c>
      <c r="RO96" t="e">
        <f t="shared" ca="1" si="743"/>
        <v>#N/A</v>
      </c>
      <c r="RP96" t="b">
        <f t="shared" ca="1" si="744"/>
        <v>0</v>
      </c>
      <c r="RQ96" t="str">
        <f t="shared" ca="1" si="745"/>
        <v>ÿ</v>
      </c>
      <c r="RR96">
        <f t="shared" ca="1" si="746"/>
        <v>0</v>
      </c>
      <c r="RS96">
        <f t="shared" ca="1" si="747"/>
        <v>0</v>
      </c>
      <c r="RT96" s="54">
        <f t="shared" ca="1" si="748"/>
        <v>9.5999999999999992E-3</v>
      </c>
      <c r="RU96">
        <f t="shared" ca="1" si="749"/>
        <v>1048576</v>
      </c>
      <c r="RV96" t="e">
        <f t="shared" ca="1" si="750"/>
        <v>#N/A</v>
      </c>
      <c r="RW96" t="str">
        <f t="shared" ca="1" si="1027"/>
        <v/>
      </c>
      <c r="RX96" t="str">
        <f t="shared" ca="1" si="751"/>
        <v/>
      </c>
      <c r="SF96" s="52" t="b">
        <f t="shared" si="658"/>
        <v>0</v>
      </c>
      <c r="SG96" t="b">
        <f>ISNA(MATCH(SF96,SF$1:SF95,0))</f>
        <v>0</v>
      </c>
      <c r="SH96" t="e">
        <f t="shared" ca="1" si="752"/>
        <v>#N/A</v>
      </c>
      <c r="SI96" t="e">
        <f t="shared" ca="1" si="753"/>
        <v>#N/A</v>
      </c>
      <c r="SJ96" t="b">
        <f t="shared" ca="1" si="754"/>
        <v>0</v>
      </c>
      <c r="SK96" t="str">
        <f t="shared" ca="1" si="755"/>
        <v>ÿ</v>
      </c>
      <c r="SL96">
        <f t="shared" ca="1" si="756"/>
        <v>0</v>
      </c>
      <c r="SM96">
        <f t="shared" ca="1" si="757"/>
        <v>0</v>
      </c>
      <c r="SN96" s="54">
        <f t="shared" ca="1" si="758"/>
        <v>9.5999999999999992E-3</v>
      </c>
      <c r="SO96">
        <f t="shared" ca="1" si="759"/>
        <v>1048576</v>
      </c>
      <c r="SP96" t="e">
        <f t="shared" ca="1" si="760"/>
        <v>#N/A</v>
      </c>
      <c r="SQ96" t="str">
        <f t="shared" ca="1" si="1028"/>
        <v/>
      </c>
      <c r="SR96" t="str">
        <f t="shared" ca="1" si="761"/>
        <v/>
      </c>
      <c r="SZ96" s="52" t="b">
        <f t="shared" si="659"/>
        <v>0</v>
      </c>
      <c r="TA96" t="b">
        <f>ISNA(MATCH(SZ96,SZ$1:SZ95,0))</f>
        <v>0</v>
      </c>
      <c r="TB96" t="e">
        <f t="shared" ca="1" si="762"/>
        <v>#N/A</v>
      </c>
      <c r="TC96" t="e">
        <f t="shared" ca="1" si="763"/>
        <v>#N/A</v>
      </c>
      <c r="TD96" t="b">
        <f t="shared" ca="1" si="764"/>
        <v>0</v>
      </c>
      <c r="TE96" t="str">
        <f t="shared" ca="1" si="765"/>
        <v>ÿ</v>
      </c>
      <c r="TF96">
        <f t="shared" ca="1" si="766"/>
        <v>0</v>
      </c>
      <c r="TG96">
        <f t="shared" ca="1" si="767"/>
        <v>0</v>
      </c>
      <c r="TH96" s="54">
        <f t="shared" ca="1" si="768"/>
        <v>9.5999999999999992E-3</v>
      </c>
      <c r="TI96">
        <f t="shared" ca="1" si="769"/>
        <v>1048576</v>
      </c>
      <c r="TJ96" t="e">
        <f t="shared" ca="1" si="770"/>
        <v>#N/A</v>
      </c>
      <c r="TK96" t="str">
        <f t="shared" ca="1" si="1029"/>
        <v/>
      </c>
      <c r="TL96" t="str">
        <f t="shared" ca="1" si="771"/>
        <v/>
      </c>
      <c r="TT96" s="52" t="b">
        <f t="shared" si="660"/>
        <v>0</v>
      </c>
      <c r="TU96" t="b">
        <f>ISNA(MATCH(TT96,TT$1:TT95,0))</f>
        <v>0</v>
      </c>
      <c r="TV96" t="e">
        <f t="shared" ca="1" si="772"/>
        <v>#N/A</v>
      </c>
      <c r="TW96" t="e">
        <f t="shared" ca="1" si="773"/>
        <v>#N/A</v>
      </c>
      <c r="TX96" t="b">
        <f t="shared" ca="1" si="774"/>
        <v>0</v>
      </c>
      <c r="TY96" t="str">
        <f t="shared" ca="1" si="775"/>
        <v>ÿ</v>
      </c>
      <c r="TZ96">
        <f t="shared" ca="1" si="776"/>
        <v>0</v>
      </c>
      <c r="UA96">
        <f t="shared" ca="1" si="777"/>
        <v>0</v>
      </c>
      <c r="UB96" s="54">
        <f t="shared" ca="1" si="778"/>
        <v>9.5999999999999992E-3</v>
      </c>
      <c r="UC96">
        <f t="shared" ca="1" si="779"/>
        <v>1048576</v>
      </c>
      <c r="UD96" t="e">
        <f t="shared" ca="1" si="780"/>
        <v>#N/A</v>
      </c>
      <c r="UE96" t="str">
        <f t="shared" ca="1" si="1030"/>
        <v/>
      </c>
      <c r="UF96" t="str">
        <f t="shared" ca="1" si="781"/>
        <v/>
      </c>
      <c r="UN96" s="52" t="b">
        <f t="shared" si="661"/>
        <v>0</v>
      </c>
      <c r="UO96" t="b">
        <f>ISNA(MATCH(UN96,UN$1:UN95,0))</f>
        <v>0</v>
      </c>
      <c r="UP96" t="e">
        <f t="shared" ca="1" si="782"/>
        <v>#N/A</v>
      </c>
      <c r="UQ96" t="e">
        <f t="shared" ca="1" si="783"/>
        <v>#N/A</v>
      </c>
      <c r="UR96" t="b">
        <f t="shared" ca="1" si="784"/>
        <v>0</v>
      </c>
      <c r="US96" t="str">
        <f t="shared" ca="1" si="785"/>
        <v>ÿ</v>
      </c>
      <c r="UT96">
        <f t="shared" ca="1" si="786"/>
        <v>0</v>
      </c>
      <c r="UU96">
        <f t="shared" ca="1" si="787"/>
        <v>0</v>
      </c>
      <c r="UV96" s="54">
        <f t="shared" ca="1" si="788"/>
        <v>9.5999999999999992E-3</v>
      </c>
      <c r="UW96">
        <f t="shared" ca="1" si="789"/>
        <v>1048576</v>
      </c>
      <c r="UX96" t="e">
        <f t="shared" ca="1" si="790"/>
        <v>#N/A</v>
      </c>
      <c r="UY96" t="str">
        <f t="shared" ca="1" si="1031"/>
        <v/>
      </c>
      <c r="UZ96" t="str">
        <f t="shared" ca="1" si="791"/>
        <v/>
      </c>
      <c r="VH96" s="52" t="b">
        <f t="shared" si="662"/>
        <v>0</v>
      </c>
      <c r="VI96" t="b">
        <f>ISNA(MATCH(VH96,VH$1:VH95,0))</f>
        <v>0</v>
      </c>
      <c r="VJ96" t="e">
        <f t="shared" ca="1" si="792"/>
        <v>#N/A</v>
      </c>
      <c r="VK96" t="e">
        <f t="shared" ca="1" si="793"/>
        <v>#N/A</v>
      </c>
      <c r="VL96" t="b">
        <f t="shared" ca="1" si="794"/>
        <v>0</v>
      </c>
      <c r="VM96" t="str">
        <f t="shared" ca="1" si="795"/>
        <v>ÿ</v>
      </c>
      <c r="VN96">
        <f t="shared" ca="1" si="796"/>
        <v>0</v>
      </c>
      <c r="VO96">
        <f t="shared" ca="1" si="797"/>
        <v>0</v>
      </c>
      <c r="VP96" s="54">
        <f t="shared" ca="1" si="798"/>
        <v>9.5999999999999992E-3</v>
      </c>
      <c r="VQ96">
        <f t="shared" ca="1" si="799"/>
        <v>1048576</v>
      </c>
      <c r="VR96" t="e">
        <f t="shared" ca="1" si="800"/>
        <v>#N/A</v>
      </c>
      <c r="VS96" t="str">
        <f t="shared" ca="1" si="1032"/>
        <v/>
      </c>
      <c r="VT96" t="str">
        <f t="shared" ca="1" si="801"/>
        <v/>
      </c>
      <c r="WB96" s="52" t="b">
        <f t="shared" si="663"/>
        <v>0</v>
      </c>
      <c r="WC96" t="b">
        <f>ISNA(MATCH(WB96,WB$1:WB95,0))</f>
        <v>0</v>
      </c>
      <c r="WD96" t="e">
        <f t="shared" ca="1" si="802"/>
        <v>#N/A</v>
      </c>
      <c r="WE96" t="e">
        <f t="shared" ca="1" si="803"/>
        <v>#N/A</v>
      </c>
      <c r="WF96" t="b">
        <f t="shared" ca="1" si="804"/>
        <v>0</v>
      </c>
      <c r="WG96" t="str">
        <f t="shared" ca="1" si="805"/>
        <v>ÿ</v>
      </c>
      <c r="WH96">
        <f t="shared" ca="1" si="806"/>
        <v>0</v>
      </c>
      <c r="WI96">
        <f t="shared" ca="1" si="807"/>
        <v>0</v>
      </c>
      <c r="WJ96" s="54">
        <f t="shared" ca="1" si="808"/>
        <v>9.5999999999999992E-3</v>
      </c>
      <c r="WK96">
        <f t="shared" ca="1" si="809"/>
        <v>1048576</v>
      </c>
      <c r="WL96" t="e">
        <f t="shared" ca="1" si="810"/>
        <v>#N/A</v>
      </c>
      <c r="WM96" t="str">
        <f t="shared" ca="1" si="1033"/>
        <v/>
      </c>
      <c r="WN96" t="str">
        <f t="shared" ca="1" si="811"/>
        <v/>
      </c>
      <c r="WV96" s="52" t="b">
        <f t="shared" si="664"/>
        <v>0</v>
      </c>
      <c r="WW96" t="b">
        <f>ISNA(MATCH(WV96,WV$1:WV95,0))</f>
        <v>0</v>
      </c>
      <c r="WX96" t="e">
        <f t="shared" ca="1" si="812"/>
        <v>#N/A</v>
      </c>
      <c r="WY96" t="e">
        <f t="shared" ca="1" si="813"/>
        <v>#N/A</v>
      </c>
      <c r="WZ96" t="b">
        <f t="shared" ca="1" si="814"/>
        <v>0</v>
      </c>
      <c r="XA96" t="str">
        <f t="shared" ca="1" si="815"/>
        <v>ÿ</v>
      </c>
      <c r="XB96">
        <f t="shared" ca="1" si="816"/>
        <v>0</v>
      </c>
      <c r="XC96">
        <f t="shared" ca="1" si="817"/>
        <v>0</v>
      </c>
      <c r="XD96" s="54">
        <f t="shared" ca="1" si="818"/>
        <v>9.5999999999999992E-3</v>
      </c>
      <c r="XE96">
        <f t="shared" ca="1" si="819"/>
        <v>1048576</v>
      </c>
      <c r="XF96" t="e">
        <f t="shared" ca="1" si="820"/>
        <v>#N/A</v>
      </c>
      <c r="XG96" t="str">
        <f t="shared" ca="1" si="1034"/>
        <v/>
      </c>
      <c r="XH96" t="str">
        <f t="shared" ca="1" si="821"/>
        <v/>
      </c>
    </row>
    <row r="97" spans="1:632" x14ac:dyDescent="0.3">
      <c r="A97">
        <f t="shared" ca="1" si="642"/>
        <v>87</v>
      </c>
      <c r="J97" s="6" t="str">
        <f>IF('Analyse Plan de Gamme'!$N97=0,N_D,'Analyse Plan de Gamme'!$N97)</f>
        <v xml:space="preserve"> ... </v>
      </c>
      <c r="K97" t="b">
        <f>ISNA(MATCH(J97,J$1:J96,0))</f>
        <v>0</v>
      </c>
      <c r="L97" t="e">
        <f t="shared" ca="1" si="824"/>
        <v>#N/A</v>
      </c>
      <c r="M97" t="e">
        <f t="shared" ca="1" si="825"/>
        <v>#N/A</v>
      </c>
      <c r="N97" t="b">
        <f t="shared" ca="1" si="826"/>
        <v>0</v>
      </c>
      <c r="O97" t="str">
        <f t="shared" ca="1" si="827"/>
        <v>ÿ</v>
      </c>
      <c r="P97">
        <f t="shared" ca="1" si="828"/>
        <v>1048576</v>
      </c>
      <c r="Q97" t="e">
        <f t="shared" ca="1" si="829"/>
        <v>#N/A</v>
      </c>
      <c r="R97" s="4" t="str">
        <f t="shared" ca="1" si="830"/>
        <v/>
      </c>
      <c r="T97" s="6" t="str">
        <f>IF('Analyse Plan de Gamme'!$P97=0,N_D,'Analyse Plan de Gamme'!$P97)</f>
        <v xml:space="preserve"> ... </v>
      </c>
      <c r="U97" t="b">
        <f>ISNA(MATCH(T97,T$1:T96,0))</f>
        <v>0</v>
      </c>
      <c r="V97" t="e">
        <f t="shared" ca="1" si="831"/>
        <v>#N/A</v>
      </c>
      <c r="W97" t="e">
        <f t="shared" ca="1" si="832"/>
        <v>#N/A</v>
      </c>
      <c r="X97" t="b">
        <f t="shared" ca="1" si="833"/>
        <v>0</v>
      </c>
      <c r="Y97" t="str">
        <f t="shared" ca="1" si="834"/>
        <v>ÿ</v>
      </c>
      <c r="Z97">
        <f t="shared" ca="1" si="835"/>
        <v>1048576</v>
      </c>
      <c r="AA97" t="e">
        <f t="shared" ca="1" si="836"/>
        <v>#N/A</v>
      </c>
      <c r="AB97" s="4" t="str">
        <f t="shared" ca="1" si="837"/>
        <v/>
      </c>
      <c r="AD97" s="6" t="str">
        <f>IF('Analyse Plan de Gamme'!$W97=0,N_D,'Analyse Plan de Gamme'!$W97)</f>
        <v xml:space="preserve"> ... </v>
      </c>
      <c r="AE97" t="b">
        <f>ISNA(MATCH(AD97,AD$1:AD96,0))</f>
        <v>0</v>
      </c>
      <c r="AF97" t="e">
        <f t="shared" ca="1" si="838"/>
        <v>#N/A</v>
      </c>
      <c r="AG97" t="e">
        <f t="shared" ca="1" si="839"/>
        <v>#N/A</v>
      </c>
      <c r="AH97" t="b">
        <f t="shared" ca="1" si="840"/>
        <v>0</v>
      </c>
      <c r="AI97" t="str">
        <f t="shared" ca="1" si="841"/>
        <v>ÿ</v>
      </c>
      <c r="AJ97">
        <f t="shared" ca="1" si="842"/>
        <v>1048576</v>
      </c>
      <c r="AK97" t="e">
        <f t="shared" ca="1" si="843"/>
        <v>#N/A</v>
      </c>
      <c r="AL97" s="4" t="str">
        <f t="shared" ca="1" si="844"/>
        <v/>
      </c>
      <c r="AN97" s="6" t="str">
        <f>IF('Analyse Plan de Gamme'!$AH97=0,N_D,'Analyse Plan de Gamme'!$AH97)</f>
        <v xml:space="preserve"> ... </v>
      </c>
      <c r="AO97" t="b">
        <f>ISNA(MATCH(AN97,AN$1:AN96,0))</f>
        <v>0</v>
      </c>
      <c r="AP97" t="e">
        <f t="shared" ca="1" si="845"/>
        <v>#N/A</v>
      </c>
      <c r="AQ97" t="e">
        <f t="shared" ca="1" si="846"/>
        <v>#N/A</v>
      </c>
      <c r="AR97" t="b">
        <f t="shared" ca="1" si="847"/>
        <v>0</v>
      </c>
      <c r="AS97" t="str">
        <f t="shared" ca="1" si="848"/>
        <v>ÿ</v>
      </c>
      <c r="AT97">
        <f t="shared" ca="1" si="849"/>
        <v>1048576</v>
      </c>
      <c r="AU97" t="e">
        <f t="shared" ca="1" si="850"/>
        <v>#N/A</v>
      </c>
      <c r="AV97" s="4" t="str">
        <f t="shared" ca="1" si="851"/>
        <v/>
      </c>
      <c r="AX97" s="6" t="str">
        <f>IF('Analyse Plan de Gamme'!$AT97=0,N_D,'Analyse Plan de Gamme'!$AT97)</f>
        <v xml:space="preserve"> ... </v>
      </c>
      <c r="AY97" t="b">
        <f>ISNA(MATCH(AX97,AX$1:AX96,0))</f>
        <v>0</v>
      </c>
      <c r="AZ97" t="e">
        <f t="shared" ca="1" si="852"/>
        <v>#N/A</v>
      </c>
      <c r="BA97" t="e">
        <f t="shared" ca="1" si="853"/>
        <v>#N/A</v>
      </c>
      <c r="BB97" t="b">
        <f t="shared" ca="1" si="854"/>
        <v>0</v>
      </c>
      <c r="BC97" t="str">
        <f t="shared" ca="1" si="855"/>
        <v>ÿ</v>
      </c>
      <c r="BD97">
        <f t="shared" ca="1" si="856"/>
        <v>1048576</v>
      </c>
      <c r="BE97" t="e">
        <f t="shared" ca="1" si="857"/>
        <v>#N/A</v>
      </c>
      <c r="BF97" s="4" t="str">
        <f t="shared" ca="1" si="858"/>
        <v/>
      </c>
      <c r="BH97" s="6" t="str">
        <f>IF('Analyse Plan de Gamme'!$BF97=0,N_D,'Analyse Plan de Gamme'!$BF97)</f>
        <v xml:space="preserve"> ... </v>
      </c>
      <c r="BI97" t="b">
        <f>ISNA(MATCH(BH97,BH$1:BH96,0))</f>
        <v>0</v>
      </c>
      <c r="BJ97" t="e">
        <f t="shared" ca="1" si="859"/>
        <v>#N/A</v>
      </c>
      <c r="BK97" t="e">
        <f t="shared" ca="1" si="860"/>
        <v>#N/A</v>
      </c>
      <c r="BL97" t="b">
        <f t="shared" ca="1" si="861"/>
        <v>0</v>
      </c>
      <c r="BM97" t="str">
        <f t="shared" ca="1" si="862"/>
        <v>ÿ</v>
      </c>
      <c r="BN97">
        <f t="shared" ca="1" si="863"/>
        <v>1048576</v>
      </c>
      <c r="BO97" t="e">
        <f t="shared" ca="1" si="864"/>
        <v>#N/A</v>
      </c>
      <c r="BP97" s="4" t="str">
        <f t="shared" ca="1" si="865"/>
        <v/>
      </c>
      <c r="BR97" s="6" t="str">
        <f>IF('Analyse Plan de Gamme'!$BG97=0,N_D,'Analyse Plan de Gamme'!$BG97)</f>
        <v xml:space="preserve"> ... </v>
      </c>
      <c r="BS97" t="b">
        <f>ISNA(MATCH(BR97,BR$1:BR96,0))</f>
        <v>0</v>
      </c>
      <c r="BT97" t="e">
        <f t="shared" ca="1" si="866"/>
        <v>#N/A</v>
      </c>
      <c r="BU97" t="e">
        <f t="shared" ca="1" si="867"/>
        <v>#N/A</v>
      </c>
      <c r="BV97" t="b">
        <f t="shared" ca="1" si="868"/>
        <v>0</v>
      </c>
      <c r="BW97" t="str">
        <f t="shared" ca="1" si="869"/>
        <v>ÿ</v>
      </c>
      <c r="BX97">
        <f t="shared" ca="1" si="870"/>
        <v>1048576</v>
      </c>
      <c r="BY97" t="e">
        <f t="shared" ca="1" si="871"/>
        <v>#N/A</v>
      </c>
      <c r="BZ97" s="4" t="str">
        <f t="shared" ca="1" si="872"/>
        <v/>
      </c>
      <c r="CB97" s="6" t="str">
        <f>IF('Analyse Plan de Gamme'!$BH97=0,N_D,'Analyse Plan de Gamme'!$BH97)</f>
        <v xml:space="preserve"> ... </v>
      </c>
      <c r="CC97" t="b">
        <f>ISNA(MATCH(CB97,CB$1:CB96,0))</f>
        <v>0</v>
      </c>
      <c r="CD97" t="e">
        <f t="shared" ca="1" si="873"/>
        <v>#N/A</v>
      </c>
      <c r="CE97" t="e">
        <f t="shared" ca="1" si="874"/>
        <v>#N/A</v>
      </c>
      <c r="CF97" t="b">
        <f t="shared" ca="1" si="875"/>
        <v>0</v>
      </c>
      <c r="CG97" t="str">
        <f t="shared" ca="1" si="876"/>
        <v>ÿ</v>
      </c>
      <c r="CH97">
        <f t="shared" ca="1" si="877"/>
        <v>1048576</v>
      </c>
      <c r="CI97" t="e">
        <f t="shared" ca="1" si="878"/>
        <v>#N/A</v>
      </c>
      <c r="CJ97" s="4" t="str">
        <f t="shared" ca="1" si="879"/>
        <v/>
      </c>
      <c r="CL97" s="6" t="str">
        <f>IF('Analyse Plan de Gamme'!$BJ97=0,N_D,'Analyse Plan de Gamme'!$BJ97)</f>
        <v xml:space="preserve"> ... </v>
      </c>
      <c r="CM97" t="b">
        <f>ISNA(MATCH(CL97,CL$1:CL96,0))</f>
        <v>0</v>
      </c>
      <c r="CN97" t="e">
        <f t="shared" ca="1" si="880"/>
        <v>#N/A</v>
      </c>
      <c r="CO97" t="e">
        <f t="shared" ca="1" si="881"/>
        <v>#N/A</v>
      </c>
      <c r="CP97" t="b">
        <f t="shared" ca="1" si="882"/>
        <v>0</v>
      </c>
      <c r="CQ97" t="str">
        <f t="shared" ca="1" si="883"/>
        <v>ÿ</v>
      </c>
      <c r="CR97">
        <f t="shared" ca="1" si="884"/>
        <v>1048576</v>
      </c>
      <c r="CS97" t="e">
        <f t="shared" ca="1" si="885"/>
        <v>#N/A</v>
      </c>
      <c r="CT97" s="4" t="str">
        <f t="shared" ca="1" si="886"/>
        <v/>
      </c>
      <c r="CV97" s="6" t="str">
        <f>IF('Analyse Plan de Gamme'!$BK97=0,N_D,'Analyse Plan de Gamme'!$BK97)</f>
        <v xml:space="preserve"> ... </v>
      </c>
      <c r="CW97" t="b">
        <f>ISNA(MATCH(CV97,CV$1:CV96,0))</f>
        <v>0</v>
      </c>
      <c r="CX97" t="e">
        <f t="shared" ca="1" si="887"/>
        <v>#N/A</v>
      </c>
      <c r="CY97" t="e">
        <f t="shared" ca="1" si="888"/>
        <v>#N/A</v>
      </c>
      <c r="CZ97" t="b">
        <f t="shared" ca="1" si="889"/>
        <v>0</v>
      </c>
      <c r="DA97" t="str">
        <f t="shared" ca="1" si="890"/>
        <v>ÿ</v>
      </c>
      <c r="DB97">
        <f t="shared" ca="1" si="891"/>
        <v>1048576</v>
      </c>
      <c r="DC97" t="e">
        <f t="shared" ca="1" si="892"/>
        <v>#N/A</v>
      </c>
      <c r="DD97" s="4" t="str">
        <f t="shared" ca="1" si="893"/>
        <v/>
      </c>
      <c r="DF97" s="6" t="str">
        <f>IF('Analyse Plan de Gamme'!$BL97=0,N_D,'Analyse Plan de Gamme'!$BL97)</f>
        <v xml:space="preserve"> ... </v>
      </c>
      <c r="DG97" t="b">
        <f>ISNA(MATCH(DF97,DF$1:DF96,0))</f>
        <v>0</v>
      </c>
      <c r="DH97" t="e">
        <f t="shared" ca="1" si="894"/>
        <v>#N/A</v>
      </c>
      <c r="DI97" t="e">
        <f t="shared" ca="1" si="895"/>
        <v>#N/A</v>
      </c>
      <c r="DJ97" t="b">
        <f t="shared" ca="1" si="896"/>
        <v>0</v>
      </c>
      <c r="DK97" t="str">
        <f t="shared" ca="1" si="897"/>
        <v>ÿ</v>
      </c>
      <c r="DL97">
        <f t="shared" ca="1" si="898"/>
        <v>1048576</v>
      </c>
      <c r="DM97" t="e">
        <f t="shared" ca="1" si="899"/>
        <v>#N/A</v>
      </c>
      <c r="DN97" s="4" t="str">
        <f t="shared" ca="1" si="900"/>
        <v/>
      </c>
      <c r="DP97" s="43">
        <f>'Analyse Plan de Gamme'!$BM97</f>
        <v>0</v>
      </c>
      <c r="DQ97" t="b">
        <f>ISNA(MATCH(DP97,DP$1:DP96,0))</f>
        <v>0</v>
      </c>
      <c r="DR97" t="e">
        <f t="shared" ca="1" si="901"/>
        <v>#N/A</v>
      </c>
      <c r="DS97" t="e">
        <f t="shared" ca="1" si="902"/>
        <v>#N/A</v>
      </c>
      <c r="DT97" t="b">
        <f t="shared" ca="1" si="903"/>
        <v>0</v>
      </c>
      <c r="DU97" t="str">
        <f t="shared" ca="1" si="904"/>
        <v>ÿ</v>
      </c>
      <c r="DV97">
        <f t="shared" ca="1" si="905"/>
        <v>1048576</v>
      </c>
      <c r="DW97" t="e">
        <f t="shared" ca="1" si="906"/>
        <v>#N/A</v>
      </c>
      <c r="DX97" s="4" t="str">
        <f t="shared" ca="1" si="907"/>
        <v/>
      </c>
      <c r="DZ97" s="6" t="str">
        <f>IF('Analyse Plan de Gamme'!$BO97=0,N_D,'Analyse Plan de Gamme'!$BO97)</f>
        <v xml:space="preserve"> ... </v>
      </c>
      <c r="EA97" t="b">
        <f>ISNA(MATCH(DZ97,DZ$1:DZ96,0))</f>
        <v>0</v>
      </c>
      <c r="EB97" t="e">
        <f t="shared" ca="1" si="908"/>
        <v>#N/A</v>
      </c>
      <c r="EC97" t="e">
        <f t="shared" ca="1" si="909"/>
        <v>#N/A</v>
      </c>
      <c r="ED97" t="b">
        <f t="shared" ca="1" si="910"/>
        <v>0</v>
      </c>
      <c r="EE97" t="str">
        <f t="shared" ca="1" si="911"/>
        <v>ÿ</v>
      </c>
      <c r="EF97">
        <f t="shared" ca="1" si="912"/>
        <v>1048576</v>
      </c>
      <c r="EG97" t="e">
        <f t="shared" ca="1" si="913"/>
        <v>#N/A</v>
      </c>
      <c r="EH97" s="4" t="str">
        <f t="shared" ca="1" si="914"/>
        <v/>
      </c>
      <c r="EJ97" s="6" t="str">
        <f>IF('Analyse Plan de Gamme'!$BP97=0,N_D,'Analyse Plan de Gamme'!$BP97)</f>
        <v xml:space="preserve"> ... </v>
      </c>
      <c r="EK97" t="b">
        <f>ISNA(MATCH(EJ97,EJ$1:EJ96,0))</f>
        <v>0</v>
      </c>
      <c r="EL97" t="e">
        <f t="shared" ca="1" si="915"/>
        <v>#N/A</v>
      </c>
      <c r="EM97" t="e">
        <f t="shared" ca="1" si="916"/>
        <v>#N/A</v>
      </c>
      <c r="EN97" t="b">
        <f t="shared" ca="1" si="917"/>
        <v>0</v>
      </c>
      <c r="EO97" t="str">
        <f t="shared" ca="1" si="918"/>
        <v>ÿ</v>
      </c>
      <c r="EP97">
        <f t="shared" ca="1" si="919"/>
        <v>1048576</v>
      </c>
      <c r="EQ97" t="e">
        <f t="shared" ca="1" si="920"/>
        <v>#N/A</v>
      </c>
      <c r="ER97" s="4" t="str">
        <f t="shared" ca="1" si="921"/>
        <v/>
      </c>
      <c r="ET97" s="6" t="str">
        <f>IF('Analyse Plan de Gamme'!$BQ97=0,N_D,'Analyse Plan de Gamme'!$BQ97)</f>
        <v xml:space="preserve"> ... </v>
      </c>
      <c r="EU97" t="b">
        <f>ISNA(MATCH(ET97,ET$1:ET96,0))</f>
        <v>0</v>
      </c>
      <c r="EV97" t="e">
        <f t="shared" ca="1" si="922"/>
        <v>#N/A</v>
      </c>
      <c r="EW97" t="e">
        <f t="shared" ca="1" si="923"/>
        <v>#N/A</v>
      </c>
      <c r="EX97" t="b">
        <f t="shared" ca="1" si="924"/>
        <v>0</v>
      </c>
      <c r="EY97" t="str">
        <f t="shared" ca="1" si="925"/>
        <v>ÿ</v>
      </c>
      <c r="EZ97">
        <f t="shared" ca="1" si="926"/>
        <v>1048576</v>
      </c>
      <c r="FA97" t="e">
        <f t="shared" ca="1" si="927"/>
        <v>#N/A</v>
      </c>
      <c r="FB97" s="4" t="str">
        <f t="shared" ca="1" si="928"/>
        <v/>
      </c>
      <c r="FD97" s="6" t="str">
        <f>IF('Analyse Plan de Gamme'!$BR97=0,N_D,'Analyse Plan de Gamme'!$BR97)</f>
        <v xml:space="preserve"> ... </v>
      </c>
      <c r="FE97" t="b">
        <f>ISNA(MATCH(FD97,FD$1:FD96,0))</f>
        <v>0</v>
      </c>
      <c r="FF97" t="e">
        <f t="shared" ca="1" si="929"/>
        <v>#N/A</v>
      </c>
      <c r="FG97" t="e">
        <f t="shared" ca="1" si="930"/>
        <v>#N/A</v>
      </c>
      <c r="FH97" t="b">
        <f t="shared" ca="1" si="931"/>
        <v>0</v>
      </c>
      <c r="FI97" t="str">
        <f t="shared" ca="1" si="932"/>
        <v>ÿ</v>
      </c>
      <c r="FJ97">
        <f t="shared" ca="1" si="933"/>
        <v>1048576</v>
      </c>
      <c r="FK97" t="e">
        <f t="shared" ca="1" si="934"/>
        <v>#N/A</v>
      </c>
      <c r="FL97" s="4" t="str">
        <f t="shared" ca="1" si="935"/>
        <v/>
      </c>
      <c r="FN97" s="6" t="str">
        <f>IF('Analyse Plan de Gamme'!$BT97=0,N_D,'Analyse Plan de Gamme'!$BT97)</f>
        <v xml:space="preserve"> ... </v>
      </c>
      <c r="FO97" t="b">
        <f>ISNA(MATCH(FN97,FN$1:FN96,0))</f>
        <v>0</v>
      </c>
      <c r="FP97" t="e">
        <f t="shared" ca="1" si="936"/>
        <v>#N/A</v>
      </c>
      <c r="FQ97" t="e">
        <f t="shared" ca="1" si="937"/>
        <v>#N/A</v>
      </c>
      <c r="FR97" t="b">
        <f t="shared" ca="1" si="938"/>
        <v>0</v>
      </c>
      <c r="FS97" t="str">
        <f t="shared" ca="1" si="939"/>
        <v>ÿ</v>
      </c>
      <c r="FT97">
        <f t="shared" ca="1" si="940"/>
        <v>1048576</v>
      </c>
      <c r="FU97" t="e">
        <f t="shared" ca="1" si="941"/>
        <v>#N/A</v>
      </c>
      <c r="FV97" s="4" t="str">
        <f t="shared" ca="1" si="942"/>
        <v/>
      </c>
      <c r="FX97" s="6" t="str">
        <f>IF('Analyse Plan de Gamme'!$BU97=0,N_D,'Analyse Plan de Gamme'!$BU97)</f>
        <v xml:space="preserve"> ... </v>
      </c>
      <c r="FY97" t="b">
        <f>ISNA(MATCH(FX97,FX$1:FX96,0))</f>
        <v>0</v>
      </c>
      <c r="FZ97" t="e">
        <f t="shared" ca="1" si="943"/>
        <v>#N/A</v>
      </c>
      <c r="GA97" t="e">
        <f t="shared" ca="1" si="944"/>
        <v>#N/A</v>
      </c>
      <c r="GB97" t="b">
        <f t="shared" ca="1" si="945"/>
        <v>0</v>
      </c>
      <c r="GC97" t="str">
        <f t="shared" ca="1" si="946"/>
        <v>ÿ</v>
      </c>
      <c r="GD97">
        <f t="shared" ca="1" si="947"/>
        <v>1048576</v>
      </c>
      <c r="GE97" t="e">
        <f t="shared" ca="1" si="948"/>
        <v>#N/A</v>
      </c>
      <c r="GF97" s="4" t="str">
        <f t="shared" ca="1" si="949"/>
        <v/>
      </c>
      <c r="GH97" s="6" t="str">
        <f>IF('Analyse Plan de Gamme'!$BW97=0,N_D,'Analyse Plan de Gamme'!$BW97)</f>
        <v xml:space="preserve"> ... </v>
      </c>
      <c r="GI97" t="b">
        <f>ISNA(MATCH(GH97,GH$1:GH96,0))</f>
        <v>0</v>
      </c>
      <c r="GJ97" t="e">
        <f t="shared" ca="1" si="950"/>
        <v>#N/A</v>
      </c>
      <c r="GK97" t="e">
        <f t="shared" ca="1" si="951"/>
        <v>#N/A</v>
      </c>
      <c r="GL97" t="b">
        <f t="shared" ca="1" si="952"/>
        <v>0</v>
      </c>
      <c r="GM97" t="str">
        <f t="shared" ca="1" si="953"/>
        <v>ÿ</v>
      </c>
      <c r="GN97">
        <f t="shared" ca="1" si="954"/>
        <v>1048576</v>
      </c>
      <c r="GO97" t="e">
        <f t="shared" ca="1" si="955"/>
        <v>#N/A</v>
      </c>
      <c r="GP97" s="4" t="str">
        <f t="shared" ca="1" si="956"/>
        <v/>
      </c>
      <c r="GR97" s="6" t="str">
        <f>IF('Analyse Plan de Gamme'!$BX97=0,N_D,'Analyse Plan de Gamme'!$BX97)</f>
        <v xml:space="preserve"> ... </v>
      </c>
      <c r="GS97" t="b">
        <f>ISNA(MATCH(GR97,GR$1:GR96,0))</f>
        <v>0</v>
      </c>
      <c r="GT97" t="e">
        <f t="shared" ca="1" si="957"/>
        <v>#N/A</v>
      </c>
      <c r="GU97" t="e">
        <f t="shared" ca="1" si="958"/>
        <v>#N/A</v>
      </c>
      <c r="GV97" t="b">
        <f t="shared" ca="1" si="959"/>
        <v>0</v>
      </c>
      <c r="GW97" t="str">
        <f t="shared" ca="1" si="960"/>
        <v>ÿ</v>
      </c>
      <c r="GX97">
        <f t="shared" ca="1" si="961"/>
        <v>1048576</v>
      </c>
      <c r="GY97" t="e">
        <f t="shared" ca="1" si="962"/>
        <v>#N/A</v>
      </c>
      <c r="GZ97" s="4" t="str">
        <f t="shared" ca="1" si="963"/>
        <v/>
      </c>
      <c r="HG97" s="44">
        <f>'Analyse Plan de Gamme'!$K97</f>
        <v>0</v>
      </c>
      <c r="HH97" s="44">
        <f>'Analyse Plan de Gamme'!$L97</f>
        <v>0</v>
      </c>
      <c r="HI97" s="50">
        <f t="shared" si="822"/>
        <v>4.3499999999999925</v>
      </c>
      <c r="HK97" t="b">
        <f>ABS('Analyse Plan de Gamme'!$C97)&gt;1</f>
        <v>0</v>
      </c>
      <c r="HL97" s="43">
        <f t="shared" ca="1" si="665"/>
        <v>9.7000000000000003E-3</v>
      </c>
      <c r="HM97" t="b">
        <f ca="1">AND(ISNA(MATCH(HL97,HL$1:HL96,0)),HL97&gt;1,$HK97)</f>
        <v>0</v>
      </c>
      <c r="HN97" t="e">
        <f t="shared" ca="1" si="964"/>
        <v>#N/A</v>
      </c>
      <c r="HO97" t="e">
        <f t="shared" ca="1" si="965"/>
        <v>#N/A</v>
      </c>
      <c r="HP97" t="b">
        <f t="shared" ca="1" si="966"/>
        <v>0</v>
      </c>
      <c r="HQ97" t="str">
        <f t="shared" ca="1" si="967"/>
        <v>ÿ</v>
      </c>
      <c r="HR97">
        <f t="shared" ca="1" si="968"/>
        <v>1048576</v>
      </c>
      <c r="HS97" t="e">
        <f t="shared" ca="1" si="969"/>
        <v>#N/A</v>
      </c>
      <c r="HT97" s="4" t="str">
        <f t="shared" ca="1" si="970"/>
        <v/>
      </c>
      <c r="HU97">
        <f ca="1">SUM($HT$10:$HT97)</f>
        <v>3926000.0154999997</v>
      </c>
      <c r="HV97" s="45">
        <f t="shared" ca="1" si="666"/>
        <v>1</v>
      </c>
      <c r="HW97" t="b">
        <f t="shared" ca="1" si="823"/>
        <v>0</v>
      </c>
      <c r="HX97" t="b">
        <f t="shared" ca="1" si="667"/>
        <v>0</v>
      </c>
      <c r="ID97" s="60" t="b">
        <f>IF($HK97,'Analyse Plan de Gamme'!$K97)</f>
        <v>0</v>
      </c>
      <c r="IE97" t="b">
        <f>IF($HK97,'Analyse Plan de Gamme'!$L97)</f>
        <v>0</v>
      </c>
      <c r="IF97" s="52" t="b">
        <f t="shared" si="971"/>
        <v>0</v>
      </c>
      <c r="IG97" t="b">
        <f>ISNA(MATCH(IF97,IF$1:IF96,0))</f>
        <v>0</v>
      </c>
      <c r="IH97" t="e">
        <f t="shared" ca="1" si="972"/>
        <v>#N/A</v>
      </c>
      <c r="II97" t="e">
        <f t="shared" ca="1" si="973"/>
        <v>#N/A</v>
      </c>
      <c r="IJ97" t="b">
        <f t="shared" ca="1" si="974"/>
        <v>0</v>
      </c>
      <c r="IK97" t="str">
        <f t="shared" ca="1" si="975"/>
        <v>ÿ</v>
      </c>
      <c r="IL97">
        <f t="shared" ca="1" si="976"/>
        <v>0</v>
      </c>
      <c r="IM97">
        <f t="shared" ca="1" si="977"/>
        <v>0</v>
      </c>
      <c r="IN97" s="54">
        <f t="shared" ca="1" si="978"/>
        <v>9.7000000000000003E-3</v>
      </c>
      <c r="IO97">
        <f t="shared" ca="1" si="979"/>
        <v>1048576</v>
      </c>
      <c r="IP97" t="e">
        <f t="shared" ca="1" si="980"/>
        <v>#N/A</v>
      </c>
      <c r="IQ97" t="str">
        <f t="shared" ca="1" si="981"/>
        <v/>
      </c>
      <c r="IR97" t="str">
        <f t="shared" ca="1" si="982"/>
        <v/>
      </c>
      <c r="IZ97" s="52" t="b">
        <f t="shared" si="983"/>
        <v>0</v>
      </c>
      <c r="JA97" t="b">
        <f>ISNA(MATCH(IZ97,IZ$1:IZ96,0))</f>
        <v>0</v>
      </c>
      <c r="JB97" t="e">
        <f t="shared" ca="1" si="984"/>
        <v>#N/A</v>
      </c>
      <c r="JC97" t="e">
        <f t="shared" ca="1" si="985"/>
        <v>#N/A</v>
      </c>
      <c r="JD97" t="b">
        <f t="shared" ca="1" si="986"/>
        <v>0</v>
      </c>
      <c r="JE97" t="str">
        <f t="shared" ca="1" si="987"/>
        <v>ÿ</v>
      </c>
      <c r="JF97">
        <f t="shared" ca="1" si="988"/>
        <v>0</v>
      </c>
      <c r="JG97">
        <f t="shared" ca="1" si="989"/>
        <v>0</v>
      </c>
      <c r="JH97" s="54">
        <f t="shared" ca="1" si="990"/>
        <v>9.7000000000000003E-3</v>
      </c>
      <c r="JI97">
        <f t="shared" ca="1" si="991"/>
        <v>1048576</v>
      </c>
      <c r="JJ97" t="e">
        <f t="shared" ca="1" si="992"/>
        <v>#N/A</v>
      </c>
      <c r="JK97" t="str">
        <f t="shared" ca="1" si="993"/>
        <v/>
      </c>
      <c r="JL97" t="str">
        <f t="shared" ca="1" si="994"/>
        <v/>
      </c>
      <c r="JT97" s="52" t="b">
        <f t="shared" si="995"/>
        <v>0</v>
      </c>
      <c r="JU97" t="b">
        <f>ISNA(MATCH(JT97,JT$1:JT96,0))</f>
        <v>0</v>
      </c>
      <c r="JV97" t="e">
        <f t="shared" ca="1" si="996"/>
        <v>#N/A</v>
      </c>
      <c r="JW97" t="e">
        <f t="shared" ca="1" si="997"/>
        <v>#N/A</v>
      </c>
      <c r="JX97" t="b">
        <f t="shared" ca="1" si="998"/>
        <v>0</v>
      </c>
      <c r="JY97" t="str">
        <f t="shared" ca="1" si="999"/>
        <v>ÿ</v>
      </c>
      <c r="JZ97">
        <f t="shared" ca="1" si="1000"/>
        <v>0</v>
      </c>
      <c r="KA97">
        <f t="shared" ca="1" si="1001"/>
        <v>0</v>
      </c>
      <c r="KB97" s="54">
        <f t="shared" ca="1" si="1002"/>
        <v>9.7000000000000003E-3</v>
      </c>
      <c r="KC97">
        <f t="shared" ca="1" si="1003"/>
        <v>1048576</v>
      </c>
      <c r="KD97" t="e">
        <f t="shared" ca="1" si="1004"/>
        <v>#N/A</v>
      </c>
      <c r="KE97" t="str">
        <f t="shared" ca="1" si="1005"/>
        <v/>
      </c>
      <c r="KF97" t="str">
        <f t="shared" ca="1" si="1006"/>
        <v/>
      </c>
      <c r="KN97" s="52" t="b">
        <f t="shared" si="1007"/>
        <v>0</v>
      </c>
      <c r="KO97" t="b">
        <f>ISNA(MATCH(KN97,KN$1:KN96,0))</f>
        <v>0</v>
      </c>
      <c r="KP97" t="e">
        <f t="shared" ca="1" si="1008"/>
        <v>#N/A</v>
      </c>
      <c r="KQ97" t="e">
        <f t="shared" ca="1" si="1009"/>
        <v>#N/A</v>
      </c>
      <c r="KR97" t="b">
        <f t="shared" ca="1" si="1010"/>
        <v>0</v>
      </c>
      <c r="KS97" t="str">
        <f t="shared" ca="1" si="1011"/>
        <v>ÿ</v>
      </c>
      <c r="KT97">
        <f t="shared" ca="1" si="1012"/>
        <v>0</v>
      </c>
      <c r="KU97">
        <f t="shared" ca="1" si="1013"/>
        <v>0</v>
      </c>
      <c r="KV97" s="54">
        <f t="shared" ca="1" si="1014"/>
        <v>9.7000000000000003E-3</v>
      </c>
      <c r="KW97">
        <f t="shared" ca="1" si="1015"/>
        <v>1048576</v>
      </c>
      <c r="KX97" t="e">
        <f t="shared" ca="1" si="1016"/>
        <v>#N/A</v>
      </c>
      <c r="KY97" t="str">
        <f t="shared" ca="1" si="1017"/>
        <v/>
      </c>
      <c r="KZ97" t="str">
        <f t="shared" ca="1" si="1018"/>
        <v/>
      </c>
      <c r="LH97" s="52" t="b">
        <f t="shared" si="668"/>
        <v>0</v>
      </c>
      <c r="LI97" t="b">
        <f>ISNA(MATCH(LH97,LH$1:LH96,0))</f>
        <v>0</v>
      </c>
      <c r="LJ97" t="e">
        <f t="shared" ca="1" si="643"/>
        <v>#N/A</v>
      </c>
      <c r="LK97" t="e">
        <f t="shared" ca="1" si="644"/>
        <v>#N/A</v>
      </c>
      <c r="LL97" t="b">
        <f t="shared" ca="1" si="669"/>
        <v>0</v>
      </c>
      <c r="LM97" t="str">
        <f t="shared" ca="1" si="645"/>
        <v>ÿ</v>
      </c>
      <c r="LN97">
        <f t="shared" ca="1" si="670"/>
        <v>0</v>
      </c>
      <c r="LO97">
        <f t="shared" ca="1" si="671"/>
        <v>0</v>
      </c>
      <c r="LP97" s="54">
        <f t="shared" ca="1" si="646"/>
        <v>9.7000000000000003E-3</v>
      </c>
      <c r="LQ97">
        <f t="shared" ca="1" si="647"/>
        <v>1048576</v>
      </c>
      <c r="LR97" t="e">
        <f t="shared" ca="1" si="648"/>
        <v>#N/A</v>
      </c>
      <c r="LS97" t="str">
        <f t="shared" ca="1" si="1019"/>
        <v/>
      </c>
      <c r="LT97" t="str">
        <f t="shared" ca="1" si="649"/>
        <v/>
      </c>
      <c r="MB97" s="52" t="b">
        <f t="shared" si="650"/>
        <v>0</v>
      </c>
      <c r="MC97" t="b">
        <f>ISNA(MATCH(MB97,MB$1:MB96,0))</f>
        <v>0</v>
      </c>
      <c r="MD97" t="e">
        <f t="shared" ca="1" si="672"/>
        <v>#N/A</v>
      </c>
      <c r="ME97" t="e">
        <f t="shared" ca="1" si="673"/>
        <v>#N/A</v>
      </c>
      <c r="MF97" t="b">
        <f t="shared" ca="1" si="674"/>
        <v>0</v>
      </c>
      <c r="MG97" t="str">
        <f t="shared" ca="1" si="675"/>
        <v>ÿ</v>
      </c>
      <c r="MH97">
        <f t="shared" ca="1" si="676"/>
        <v>0</v>
      </c>
      <c r="MI97">
        <f t="shared" ca="1" si="677"/>
        <v>0</v>
      </c>
      <c r="MJ97" s="54">
        <f t="shared" ca="1" si="678"/>
        <v>9.7000000000000003E-3</v>
      </c>
      <c r="MK97">
        <f t="shared" ca="1" si="679"/>
        <v>1048576</v>
      </c>
      <c r="ML97" t="e">
        <f t="shared" ca="1" si="680"/>
        <v>#N/A</v>
      </c>
      <c r="MM97" t="str">
        <f t="shared" ca="1" si="1020"/>
        <v/>
      </c>
      <c r="MN97" t="str">
        <f t="shared" ca="1" si="681"/>
        <v/>
      </c>
      <c r="MV97" s="52" t="b">
        <f t="shared" si="651"/>
        <v>0</v>
      </c>
      <c r="MW97" t="b">
        <f>ISNA(MATCH(MV97,MV$1:MV96,0))</f>
        <v>0</v>
      </c>
      <c r="MX97" t="e">
        <f t="shared" ca="1" si="682"/>
        <v>#N/A</v>
      </c>
      <c r="MY97" t="e">
        <f t="shared" ca="1" si="683"/>
        <v>#N/A</v>
      </c>
      <c r="MZ97" t="b">
        <f t="shared" ca="1" si="684"/>
        <v>0</v>
      </c>
      <c r="NA97" t="str">
        <f t="shared" ca="1" si="685"/>
        <v>ÿ</v>
      </c>
      <c r="NB97">
        <f t="shared" ca="1" si="686"/>
        <v>0</v>
      </c>
      <c r="NC97">
        <f t="shared" ca="1" si="687"/>
        <v>0</v>
      </c>
      <c r="ND97" s="54">
        <f t="shared" ca="1" si="688"/>
        <v>9.7000000000000003E-3</v>
      </c>
      <c r="NE97">
        <f t="shared" ca="1" si="689"/>
        <v>1048576</v>
      </c>
      <c r="NF97" t="e">
        <f t="shared" ca="1" si="690"/>
        <v>#N/A</v>
      </c>
      <c r="NG97" t="str">
        <f t="shared" ca="1" si="1021"/>
        <v/>
      </c>
      <c r="NH97" t="str">
        <f t="shared" ca="1" si="691"/>
        <v/>
      </c>
      <c r="NP97" s="52" t="b">
        <f t="shared" si="652"/>
        <v>0</v>
      </c>
      <c r="NQ97" t="b">
        <f>ISNA(MATCH(NP97,NP$1:NP96,0))</f>
        <v>0</v>
      </c>
      <c r="NR97" t="e">
        <f t="shared" ca="1" si="692"/>
        <v>#N/A</v>
      </c>
      <c r="NS97" t="e">
        <f t="shared" ca="1" si="693"/>
        <v>#N/A</v>
      </c>
      <c r="NT97" t="b">
        <f t="shared" ca="1" si="694"/>
        <v>0</v>
      </c>
      <c r="NU97" t="str">
        <f t="shared" ca="1" si="695"/>
        <v>ÿ</v>
      </c>
      <c r="NV97">
        <f t="shared" ca="1" si="696"/>
        <v>0</v>
      </c>
      <c r="NW97">
        <f t="shared" ca="1" si="697"/>
        <v>0</v>
      </c>
      <c r="NX97" s="54">
        <f t="shared" ca="1" si="698"/>
        <v>9.7000000000000003E-3</v>
      </c>
      <c r="NY97">
        <f t="shared" ca="1" si="699"/>
        <v>1048576</v>
      </c>
      <c r="NZ97" t="e">
        <f t="shared" ca="1" si="700"/>
        <v>#N/A</v>
      </c>
      <c r="OA97" t="str">
        <f t="shared" ca="1" si="1022"/>
        <v/>
      </c>
      <c r="OB97" t="str">
        <f t="shared" ca="1" si="701"/>
        <v/>
      </c>
      <c r="OJ97" s="52" t="b">
        <f t="shared" si="653"/>
        <v>0</v>
      </c>
      <c r="OK97" t="b">
        <f>ISNA(MATCH(OJ97,OJ$1:OJ96,0))</f>
        <v>0</v>
      </c>
      <c r="OL97" t="e">
        <f t="shared" ca="1" si="702"/>
        <v>#N/A</v>
      </c>
      <c r="OM97" t="e">
        <f t="shared" ca="1" si="703"/>
        <v>#N/A</v>
      </c>
      <c r="ON97" t="b">
        <f t="shared" ca="1" si="704"/>
        <v>0</v>
      </c>
      <c r="OO97" t="str">
        <f t="shared" ca="1" si="705"/>
        <v>ÿ</v>
      </c>
      <c r="OP97">
        <f t="shared" ca="1" si="706"/>
        <v>0</v>
      </c>
      <c r="OQ97">
        <f t="shared" ca="1" si="707"/>
        <v>0</v>
      </c>
      <c r="OR97" s="54">
        <f t="shared" ca="1" si="708"/>
        <v>9.7000000000000003E-3</v>
      </c>
      <c r="OS97">
        <f t="shared" ca="1" si="709"/>
        <v>1048576</v>
      </c>
      <c r="OT97" t="e">
        <f t="shared" ca="1" si="710"/>
        <v>#N/A</v>
      </c>
      <c r="OU97" t="str">
        <f t="shared" ca="1" si="1023"/>
        <v/>
      </c>
      <c r="OV97" t="str">
        <f t="shared" ca="1" si="711"/>
        <v/>
      </c>
      <c r="PD97" s="52" t="b">
        <f t="shared" si="654"/>
        <v>0</v>
      </c>
      <c r="PE97" t="b">
        <f>ISNA(MATCH(PD97,PD$1:PD96,0))</f>
        <v>0</v>
      </c>
      <c r="PF97" t="e">
        <f t="shared" ca="1" si="712"/>
        <v>#N/A</v>
      </c>
      <c r="PG97" t="e">
        <f t="shared" ca="1" si="713"/>
        <v>#N/A</v>
      </c>
      <c r="PH97" t="b">
        <f t="shared" ca="1" si="714"/>
        <v>0</v>
      </c>
      <c r="PI97" t="str">
        <f t="shared" ca="1" si="715"/>
        <v>ÿ</v>
      </c>
      <c r="PJ97">
        <f t="shared" ca="1" si="716"/>
        <v>0</v>
      </c>
      <c r="PK97">
        <f t="shared" ca="1" si="717"/>
        <v>0</v>
      </c>
      <c r="PL97" s="54">
        <f t="shared" ca="1" si="718"/>
        <v>9.7000000000000003E-3</v>
      </c>
      <c r="PM97">
        <f t="shared" ca="1" si="719"/>
        <v>1048576</v>
      </c>
      <c r="PN97" t="e">
        <f t="shared" ca="1" si="720"/>
        <v>#N/A</v>
      </c>
      <c r="PO97" t="str">
        <f t="shared" ca="1" si="1024"/>
        <v/>
      </c>
      <c r="PP97" t="str">
        <f t="shared" ca="1" si="721"/>
        <v/>
      </c>
      <c r="PX97" s="52" t="b">
        <f t="shared" si="655"/>
        <v>0</v>
      </c>
      <c r="PY97" t="b">
        <f>ISNA(MATCH(PX97,PX$1:PX96,0))</f>
        <v>0</v>
      </c>
      <c r="PZ97" t="e">
        <f t="shared" ca="1" si="722"/>
        <v>#N/A</v>
      </c>
      <c r="QA97" t="e">
        <f t="shared" ca="1" si="723"/>
        <v>#N/A</v>
      </c>
      <c r="QB97" t="b">
        <f t="shared" ca="1" si="724"/>
        <v>0</v>
      </c>
      <c r="QC97" t="str">
        <f t="shared" ca="1" si="725"/>
        <v>ÿ</v>
      </c>
      <c r="QD97">
        <f t="shared" ca="1" si="726"/>
        <v>0</v>
      </c>
      <c r="QE97">
        <f t="shared" ca="1" si="727"/>
        <v>0</v>
      </c>
      <c r="QF97" s="54">
        <f t="shared" ca="1" si="728"/>
        <v>9.7000000000000003E-3</v>
      </c>
      <c r="QG97">
        <f t="shared" ca="1" si="729"/>
        <v>1048576</v>
      </c>
      <c r="QH97" t="e">
        <f t="shared" ca="1" si="730"/>
        <v>#N/A</v>
      </c>
      <c r="QI97" t="str">
        <f t="shared" ca="1" si="1025"/>
        <v/>
      </c>
      <c r="QJ97" t="str">
        <f t="shared" ca="1" si="731"/>
        <v/>
      </c>
      <c r="QR97" s="52" t="b">
        <f t="shared" si="656"/>
        <v>0</v>
      </c>
      <c r="QS97" t="b">
        <f>ISNA(MATCH(QR97,QR$1:QR96,0))</f>
        <v>0</v>
      </c>
      <c r="QT97" t="e">
        <f t="shared" ca="1" si="732"/>
        <v>#N/A</v>
      </c>
      <c r="QU97" t="e">
        <f t="shared" ca="1" si="733"/>
        <v>#N/A</v>
      </c>
      <c r="QV97" t="b">
        <f t="shared" ca="1" si="734"/>
        <v>0</v>
      </c>
      <c r="QW97" t="str">
        <f t="shared" ca="1" si="735"/>
        <v>ÿ</v>
      </c>
      <c r="QX97">
        <f t="shared" ca="1" si="736"/>
        <v>0</v>
      </c>
      <c r="QY97">
        <f t="shared" ca="1" si="737"/>
        <v>0</v>
      </c>
      <c r="QZ97" s="54">
        <f t="shared" ca="1" si="738"/>
        <v>9.7000000000000003E-3</v>
      </c>
      <c r="RA97">
        <f t="shared" ca="1" si="739"/>
        <v>1048576</v>
      </c>
      <c r="RB97" t="e">
        <f t="shared" ca="1" si="740"/>
        <v>#N/A</v>
      </c>
      <c r="RC97" t="str">
        <f t="shared" ca="1" si="1026"/>
        <v/>
      </c>
      <c r="RD97" t="str">
        <f t="shared" ca="1" si="741"/>
        <v/>
      </c>
      <c r="RL97" s="52" t="b">
        <f t="shared" si="657"/>
        <v>0</v>
      </c>
      <c r="RM97" t="b">
        <f>ISNA(MATCH(RL97,RL$1:RL96,0))</f>
        <v>0</v>
      </c>
      <c r="RN97" t="e">
        <f t="shared" ca="1" si="742"/>
        <v>#N/A</v>
      </c>
      <c r="RO97" t="e">
        <f t="shared" ca="1" si="743"/>
        <v>#N/A</v>
      </c>
      <c r="RP97" t="b">
        <f t="shared" ca="1" si="744"/>
        <v>0</v>
      </c>
      <c r="RQ97" t="str">
        <f t="shared" ca="1" si="745"/>
        <v>ÿ</v>
      </c>
      <c r="RR97">
        <f t="shared" ca="1" si="746"/>
        <v>0</v>
      </c>
      <c r="RS97">
        <f t="shared" ca="1" si="747"/>
        <v>0</v>
      </c>
      <c r="RT97" s="54">
        <f t="shared" ca="1" si="748"/>
        <v>9.7000000000000003E-3</v>
      </c>
      <c r="RU97">
        <f t="shared" ca="1" si="749"/>
        <v>1048576</v>
      </c>
      <c r="RV97" t="e">
        <f t="shared" ca="1" si="750"/>
        <v>#N/A</v>
      </c>
      <c r="RW97" t="str">
        <f t="shared" ca="1" si="1027"/>
        <v/>
      </c>
      <c r="RX97" t="str">
        <f t="shared" ca="1" si="751"/>
        <v/>
      </c>
      <c r="SF97" s="52" t="b">
        <f t="shared" si="658"/>
        <v>0</v>
      </c>
      <c r="SG97" t="b">
        <f>ISNA(MATCH(SF97,SF$1:SF96,0))</f>
        <v>0</v>
      </c>
      <c r="SH97" t="e">
        <f t="shared" ca="1" si="752"/>
        <v>#N/A</v>
      </c>
      <c r="SI97" t="e">
        <f t="shared" ca="1" si="753"/>
        <v>#N/A</v>
      </c>
      <c r="SJ97" t="b">
        <f t="shared" ca="1" si="754"/>
        <v>0</v>
      </c>
      <c r="SK97" t="str">
        <f t="shared" ca="1" si="755"/>
        <v>ÿ</v>
      </c>
      <c r="SL97">
        <f t="shared" ca="1" si="756"/>
        <v>0</v>
      </c>
      <c r="SM97">
        <f t="shared" ca="1" si="757"/>
        <v>0</v>
      </c>
      <c r="SN97" s="54">
        <f t="shared" ca="1" si="758"/>
        <v>9.7000000000000003E-3</v>
      </c>
      <c r="SO97">
        <f t="shared" ca="1" si="759"/>
        <v>1048576</v>
      </c>
      <c r="SP97" t="e">
        <f t="shared" ca="1" si="760"/>
        <v>#N/A</v>
      </c>
      <c r="SQ97" t="str">
        <f t="shared" ca="1" si="1028"/>
        <v/>
      </c>
      <c r="SR97" t="str">
        <f t="shared" ca="1" si="761"/>
        <v/>
      </c>
      <c r="SZ97" s="52" t="b">
        <f t="shared" si="659"/>
        <v>0</v>
      </c>
      <c r="TA97" t="b">
        <f>ISNA(MATCH(SZ97,SZ$1:SZ96,0))</f>
        <v>0</v>
      </c>
      <c r="TB97" t="e">
        <f t="shared" ca="1" si="762"/>
        <v>#N/A</v>
      </c>
      <c r="TC97" t="e">
        <f t="shared" ca="1" si="763"/>
        <v>#N/A</v>
      </c>
      <c r="TD97" t="b">
        <f t="shared" ca="1" si="764"/>
        <v>0</v>
      </c>
      <c r="TE97" t="str">
        <f t="shared" ca="1" si="765"/>
        <v>ÿ</v>
      </c>
      <c r="TF97">
        <f t="shared" ca="1" si="766"/>
        <v>0</v>
      </c>
      <c r="TG97">
        <f t="shared" ca="1" si="767"/>
        <v>0</v>
      </c>
      <c r="TH97" s="54">
        <f t="shared" ca="1" si="768"/>
        <v>9.7000000000000003E-3</v>
      </c>
      <c r="TI97">
        <f t="shared" ca="1" si="769"/>
        <v>1048576</v>
      </c>
      <c r="TJ97" t="e">
        <f t="shared" ca="1" si="770"/>
        <v>#N/A</v>
      </c>
      <c r="TK97" t="str">
        <f t="shared" ca="1" si="1029"/>
        <v/>
      </c>
      <c r="TL97" t="str">
        <f t="shared" ca="1" si="771"/>
        <v/>
      </c>
      <c r="TT97" s="52" t="b">
        <f t="shared" si="660"/>
        <v>0</v>
      </c>
      <c r="TU97" t="b">
        <f>ISNA(MATCH(TT97,TT$1:TT96,0))</f>
        <v>0</v>
      </c>
      <c r="TV97" t="e">
        <f t="shared" ca="1" si="772"/>
        <v>#N/A</v>
      </c>
      <c r="TW97" t="e">
        <f t="shared" ca="1" si="773"/>
        <v>#N/A</v>
      </c>
      <c r="TX97" t="b">
        <f t="shared" ca="1" si="774"/>
        <v>0</v>
      </c>
      <c r="TY97" t="str">
        <f t="shared" ca="1" si="775"/>
        <v>ÿ</v>
      </c>
      <c r="TZ97">
        <f t="shared" ca="1" si="776"/>
        <v>0</v>
      </c>
      <c r="UA97">
        <f t="shared" ca="1" si="777"/>
        <v>0</v>
      </c>
      <c r="UB97" s="54">
        <f t="shared" ca="1" si="778"/>
        <v>9.7000000000000003E-3</v>
      </c>
      <c r="UC97">
        <f t="shared" ca="1" si="779"/>
        <v>1048576</v>
      </c>
      <c r="UD97" t="e">
        <f t="shared" ca="1" si="780"/>
        <v>#N/A</v>
      </c>
      <c r="UE97" t="str">
        <f t="shared" ca="1" si="1030"/>
        <v/>
      </c>
      <c r="UF97" t="str">
        <f t="shared" ca="1" si="781"/>
        <v/>
      </c>
      <c r="UN97" s="52" t="b">
        <f t="shared" si="661"/>
        <v>0</v>
      </c>
      <c r="UO97" t="b">
        <f>ISNA(MATCH(UN97,UN$1:UN96,0))</f>
        <v>0</v>
      </c>
      <c r="UP97" t="e">
        <f t="shared" ca="1" si="782"/>
        <v>#N/A</v>
      </c>
      <c r="UQ97" t="e">
        <f t="shared" ca="1" si="783"/>
        <v>#N/A</v>
      </c>
      <c r="UR97" t="b">
        <f t="shared" ca="1" si="784"/>
        <v>0</v>
      </c>
      <c r="US97" t="str">
        <f t="shared" ca="1" si="785"/>
        <v>ÿ</v>
      </c>
      <c r="UT97">
        <f t="shared" ca="1" si="786"/>
        <v>0</v>
      </c>
      <c r="UU97">
        <f t="shared" ca="1" si="787"/>
        <v>0</v>
      </c>
      <c r="UV97" s="54">
        <f t="shared" ca="1" si="788"/>
        <v>9.7000000000000003E-3</v>
      </c>
      <c r="UW97">
        <f t="shared" ca="1" si="789"/>
        <v>1048576</v>
      </c>
      <c r="UX97" t="e">
        <f t="shared" ca="1" si="790"/>
        <v>#N/A</v>
      </c>
      <c r="UY97" t="str">
        <f t="shared" ca="1" si="1031"/>
        <v/>
      </c>
      <c r="UZ97" t="str">
        <f t="shared" ca="1" si="791"/>
        <v/>
      </c>
      <c r="VH97" s="52" t="b">
        <f t="shared" si="662"/>
        <v>0</v>
      </c>
      <c r="VI97" t="b">
        <f>ISNA(MATCH(VH97,VH$1:VH96,0))</f>
        <v>0</v>
      </c>
      <c r="VJ97" t="e">
        <f t="shared" ca="1" si="792"/>
        <v>#N/A</v>
      </c>
      <c r="VK97" t="e">
        <f t="shared" ca="1" si="793"/>
        <v>#N/A</v>
      </c>
      <c r="VL97" t="b">
        <f t="shared" ca="1" si="794"/>
        <v>0</v>
      </c>
      <c r="VM97" t="str">
        <f t="shared" ca="1" si="795"/>
        <v>ÿ</v>
      </c>
      <c r="VN97">
        <f t="shared" ca="1" si="796"/>
        <v>0</v>
      </c>
      <c r="VO97">
        <f t="shared" ca="1" si="797"/>
        <v>0</v>
      </c>
      <c r="VP97" s="54">
        <f t="shared" ca="1" si="798"/>
        <v>9.7000000000000003E-3</v>
      </c>
      <c r="VQ97">
        <f t="shared" ca="1" si="799"/>
        <v>1048576</v>
      </c>
      <c r="VR97" t="e">
        <f t="shared" ca="1" si="800"/>
        <v>#N/A</v>
      </c>
      <c r="VS97" t="str">
        <f t="shared" ca="1" si="1032"/>
        <v/>
      </c>
      <c r="VT97" t="str">
        <f t="shared" ca="1" si="801"/>
        <v/>
      </c>
      <c r="WB97" s="52" t="b">
        <f t="shared" si="663"/>
        <v>0</v>
      </c>
      <c r="WC97" t="b">
        <f>ISNA(MATCH(WB97,WB$1:WB96,0))</f>
        <v>0</v>
      </c>
      <c r="WD97" t="e">
        <f t="shared" ca="1" si="802"/>
        <v>#N/A</v>
      </c>
      <c r="WE97" t="e">
        <f t="shared" ca="1" si="803"/>
        <v>#N/A</v>
      </c>
      <c r="WF97" t="b">
        <f t="shared" ca="1" si="804"/>
        <v>0</v>
      </c>
      <c r="WG97" t="str">
        <f t="shared" ca="1" si="805"/>
        <v>ÿ</v>
      </c>
      <c r="WH97">
        <f t="shared" ca="1" si="806"/>
        <v>0</v>
      </c>
      <c r="WI97">
        <f t="shared" ca="1" si="807"/>
        <v>0</v>
      </c>
      <c r="WJ97" s="54">
        <f t="shared" ca="1" si="808"/>
        <v>9.7000000000000003E-3</v>
      </c>
      <c r="WK97">
        <f t="shared" ca="1" si="809"/>
        <v>1048576</v>
      </c>
      <c r="WL97" t="e">
        <f t="shared" ca="1" si="810"/>
        <v>#N/A</v>
      </c>
      <c r="WM97" t="str">
        <f t="shared" ca="1" si="1033"/>
        <v/>
      </c>
      <c r="WN97" t="str">
        <f t="shared" ca="1" si="811"/>
        <v/>
      </c>
      <c r="WV97" s="52" t="b">
        <f t="shared" si="664"/>
        <v>0</v>
      </c>
      <c r="WW97" t="b">
        <f>ISNA(MATCH(WV97,WV$1:WV96,0))</f>
        <v>0</v>
      </c>
      <c r="WX97" t="e">
        <f t="shared" ca="1" si="812"/>
        <v>#N/A</v>
      </c>
      <c r="WY97" t="e">
        <f t="shared" ca="1" si="813"/>
        <v>#N/A</v>
      </c>
      <c r="WZ97" t="b">
        <f t="shared" ca="1" si="814"/>
        <v>0</v>
      </c>
      <c r="XA97" t="str">
        <f t="shared" ca="1" si="815"/>
        <v>ÿ</v>
      </c>
      <c r="XB97">
        <f t="shared" ca="1" si="816"/>
        <v>0</v>
      </c>
      <c r="XC97">
        <f t="shared" ca="1" si="817"/>
        <v>0</v>
      </c>
      <c r="XD97" s="54">
        <f t="shared" ca="1" si="818"/>
        <v>9.7000000000000003E-3</v>
      </c>
      <c r="XE97">
        <f t="shared" ca="1" si="819"/>
        <v>1048576</v>
      </c>
      <c r="XF97" t="e">
        <f t="shared" ca="1" si="820"/>
        <v>#N/A</v>
      </c>
      <c r="XG97" t="str">
        <f t="shared" ca="1" si="1034"/>
        <v/>
      </c>
      <c r="XH97" t="str">
        <f t="shared" ca="1" si="821"/>
        <v/>
      </c>
    </row>
    <row r="98" spans="1:632" x14ac:dyDescent="0.3">
      <c r="A98">
        <f t="shared" ca="1" si="642"/>
        <v>88</v>
      </c>
      <c r="J98" s="6" t="str">
        <f>IF('Analyse Plan de Gamme'!$N98=0,N_D,'Analyse Plan de Gamme'!$N98)</f>
        <v xml:space="preserve"> ... </v>
      </c>
      <c r="K98" t="b">
        <f>ISNA(MATCH(J98,J$1:J97,0))</f>
        <v>0</v>
      </c>
      <c r="L98" t="e">
        <f t="shared" ca="1" si="824"/>
        <v>#N/A</v>
      </c>
      <c r="M98" t="e">
        <f t="shared" ca="1" si="825"/>
        <v>#N/A</v>
      </c>
      <c r="N98" t="b">
        <f t="shared" ca="1" si="826"/>
        <v>0</v>
      </c>
      <c r="O98" t="str">
        <f t="shared" ca="1" si="827"/>
        <v>ÿ</v>
      </c>
      <c r="P98">
        <f t="shared" ca="1" si="828"/>
        <v>1048576</v>
      </c>
      <c r="Q98" t="e">
        <f t="shared" ca="1" si="829"/>
        <v>#N/A</v>
      </c>
      <c r="R98" s="4" t="str">
        <f t="shared" ca="1" si="830"/>
        <v/>
      </c>
      <c r="T98" s="6" t="str">
        <f>IF('Analyse Plan de Gamme'!$P98=0,N_D,'Analyse Plan de Gamme'!$P98)</f>
        <v xml:space="preserve"> ... </v>
      </c>
      <c r="U98" t="b">
        <f>ISNA(MATCH(T98,T$1:T97,0))</f>
        <v>0</v>
      </c>
      <c r="V98" t="e">
        <f t="shared" ca="1" si="831"/>
        <v>#N/A</v>
      </c>
      <c r="W98" t="e">
        <f t="shared" ca="1" si="832"/>
        <v>#N/A</v>
      </c>
      <c r="X98" t="b">
        <f t="shared" ca="1" si="833"/>
        <v>0</v>
      </c>
      <c r="Y98" t="str">
        <f t="shared" ca="1" si="834"/>
        <v>ÿ</v>
      </c>
      <c r="Z98">
        <f t="shared" ca="1" si="835"/>
        <v>1048576</v>
      </c>
      <c r="AA98" t="e">
        <f t="shared" ca="1" si="836"/>
        <v>#N/A</v>
      </c>
      <c r="AB98" s="4" t="str">
        <f t="shared" ca="1" si="837"/>
        <v/>
      </c>
      <c r="AD98" s="6" t="str">
        <f>IF('Analyse Plan de Gamme'!$W98=0,N_D,'Analyse Plan de Gamme'!$W98)</f>
        <v xml:space="preserve"> ... </v>
      </c>
      <c r="AE98" t="b">
        <f>ISNA(MATCH(AD98,AD$1:AD97,0))</f>
        <v>0</v>
      </c>
      <c r="AF98" t="e">
        <f t="shared" ca="1" si="838"/>
        <v>#N/A</v>
      </c>
      <c r="AG98" t="e">
        <f t="shared" ca="1" si="839"/>
        <v>#N/A</v>
      </c>
      <c r="AH98" t="b">
        <f t="shared" ca="1" si="840"/>
        <v>0</v>
      </c>
      <c r="AI98" t="str">
        <f t="shared" ca="1" si="841"/>
        <v>ÿ</v>
      </c>
      <c r="AJ98">
        <f t="shared" ca="1" si="842"/>
        <v>1048576</v>
      </c>
      <c r="AK98" t="e">
        <f t="shared" ca="1" si="843"/>
        <v>#N/A</v>
      </c>
      <c r="AL98" s="4" t="str">
        <f t="shared" ca="1" si="844"/>
        <v/>
      </c>
      <c r="AN98" s="6" t="str">
        <f>IF('Analyse Plan de Gamme'!$AH98=0,N_D,'Analyse Plan de Gamme'!$AH98)</f>
        <v xml:space="preserve"> ... </v>
      </c>
      <c r="AO98" t="b">
        <f>ISNA(MATCH(AN98,AN$1:AN97,0))</f>
        <v>0</v>
      </c>
      <c r="AP98" t="e">
        <f t="shared" ca="1" si="845"/>
        <v>#N/A</v>
      </c>
      <c r="AQ98" t="e">
        <f t="shared" ca="1" si="846"/>
        <v>#N/A</v>
      </c>
      <c r="AR98" t="b">
        <f t="shared" ca="1" si="847"/>
        <v>0</v>
      </c>
      <c r="AS98" t="str">
        <f t="shared" ca="1" si="848"/>
        <v>ÿ</v>
      </c>
      <c r="AT98">
        <f t="shared" ca="1" si="849"/>
        <v>1048576</v>
      </c>
      <c r="AU98" t="e">
        <f t="shared" ca="1" si="850"/>
        <v>#N/A</v>
      </c>
      <c r="AV98" s="4" t="str">
        <f t="shared" ca="1" si="851"/>
        <v/>
      </c>
      <c r="AX98" s="6" t="str">
        <f>IF('Analyse Plan de Gamme'!$AT98=0,N_D,'Analyse Plan de Gamme'!$AT98)</f>
        <v xml:space="preserve"> ... </v>
      </c>
      <c r="AY98" t="b">
        <f>ISNA(MATCH(AX98,AX$1:AX97,0))</f>
        <v>0</v>
      </c>
      <c r="AZ98" t="e">
        <f t="shared" ca="1" si="852"/>
        <v>#N/A</v>
      </c>
      <c r="BA98" t="e">
        <f t="shared" ca="1" si="853"/>
        <v>#N/A</v>
      </c>
      <c r="BB98" t="b">
        <f t="shared" ca="1" si="854"/>
        <v>0</v>
      </c>
      <c r="BC98" t="str">
        <f t="shared" ca="1" si="855"/>
        <v>ÿ</v>
      </c>
      <c r="BD98">
        <f t="shared" ca="1" si="856"/>
        <v>1048576</v>
      </c>
      <c r="BE98" t="e">
        <f t="shared" ca="1" si="857"/>
        <v>#N/A</v>
      </c>
      <c r="BF98" s="4" t="str">
        <f t="shared" ca="1" si="858"/>
        <v/>
      </c>
      <c r="BH98" s="6" t="str">
        <f>IF('Analyse Plan de Gamme'!$BF98=0,N_D,'Analyse Plan de Gamme'!$BF98)</f>
        <v xml:space="preserve"> ... </v>
      </c>
      <c r="BI98" t="b">
        <f>ISNA(MATCH(BH98,BH$1:BH97,0))</f>
        <v>0</v>
      </c>
      <c r="BJ98" t="e">
        <f t="shared" ca="1" si="859"/>
        <v>#N/A</v>
      </c>
      <c r="BK98" t="e">
        <f t="shared" ca="1" si="860"/>
        <v>#N/A</v>
      </c>
      <c r="BL98" t="b">
        <f t="shared" ca="1" si="861"/>
        <v>0</v>
      </c>
      <c r="BM98" t="str">
        <f t="shared" ca="1" si="862"/>
        <v>ÿ</v>
      </c>
      <c r="BN98">
        <f t="shared" ca="1" si="863"/>
        <v>1048576</v>
      </c>
      <c r="BO98" t="e">
        <f t="shared" ca="1" si="864"/>
        <v>#N/A</v>
      </c>
      <c r="BP98" s="4" t="str">
        <f t="shared" ca="1" si="865"/>
        <v/>
      </c>
      <c r="BR98" s="6" t="str">
        <f>IF('Analyse Plan de Gamme'!$BG98=0,N_D,'Analyse Plan de Gamme'!$BG98)</f>
        <v xml:space="preserve"> ... </v>
      </c>
      <c r="BS98" t="b">
        <f>ISNA(MATCH(BR98,BR$1:BR97,0))</f>
        <v>0</v>
      </c>
      <c r="BT98" t="e">
        <f t="shared" ca="1" si="866"/>
        <v>#N/A</v>
      </c>
      <c r="BU98" t="e">
        <f t="shared" ca="1" si="867"/>
        <v>#N/A</v>
      </c>
      <c r="BV98" t="b">
        <f t="shared" ca="1" si="868"/>
        <v>0</v>
      </c>
      <c r="BW98" t="str">
        <f t="shared" ca="1" si="869"/>
        <v>ÿ</v>
      </c>
      <c r="BX98">
        <f t="shared" ca="1" si="870"/>
        <v>1048576</v>
      </c>
      <c r="BY98" t="e">
        <f t="shared" ca="1" si="871"/>
        <v>#N/A</v>
      </c>
      <c r="BZ98" s="4" t="str">
        <f t="shared" ca="1" si="872"/>
        <v/>
      </c>
      <c r="CB98" s="6" t="str">
        <f>IF('Analyse Plan de Gamme'!$BH98=0,N_D,'Analyse Plan de Gamme'!$BH98)</f>
        <v xml:space="preserve"> ... </v>
      </c>
      <c r="CC98" t="b">
        <f>ISNA(MATCH(CB98,CB$1:CB97,0))</f>
        <v>0</v>
      </c>
      <c r="CD98" t="e">
        <f t="shared" ca="1" si="873"/>
        <v>#N/A</v>
      </c>
      <c r="CE98" t="e">
        <f t="shared" ca="1" si="874"/>
        <v>#N/A</v>
      </c>
      <c r="CF98" t="b">
        <f t="shared" ca="1" si="875"/>
        <v>0</v>
      </c>
      <c r="CG98" t="str">
        <f t="shared" ca="1" si="876"/>
        <v>ÿ</v>
      </c>
      <c r="CH98">
        <f t="shared" ca="1" si="877"/>
        <v>1048576</v>
      </c>
      <c r="CI98" t="e">
        <f t="shared" ca="1" si="878"/>
        <v>#N/A</v>
      </c>
      <c r="CJ98" s="4" t="str">
        <f t="shared" ca="1" si="879"/>
        <v/>
      </c>
      <c r="CL98" s="6" t="str">
        <f>IF('Analyse Plan de Gamme'!$BJ98=0,N_D,'Analyse Plan de Gamme'!$BJ98)</f>
        <v xml:space="preserve"> ... </v>
      </c>
      <c r="CM98" t="b">
        <f>ISNA(MATCH(CL98,CL$1:CL97,0))</f>
        <v>0</v>
      </c>
      <c r="CN98" t="e">
        <f t="shared" ca="1" si="880"/>
        <v>#N/A</v>
      </c>
      <c r="CO98" t="e">
        <f t="shared" ca="1" si="881"/>
        <v>#N/A</v>
      </c>
      <c r="CP98" t="b">
        <f t="shared" ca="1" si="882"/>
        <v>0</v>
      </c>
      <c r="CQ98" t="str">
        <f t="shared" ca="1" si="883"/>
        <v>ÿ</v>
      </c>
      <c r="CR98">
        <f t="shared" ca="1" si="884"/>
        <v>1048576</v>
      </c>
      <c r="CS98" t="e">
        <f t="shared" ca="1" si="885"/>
        <v>#N/A</v>
      </c>
      <c r="CT98" s="4" t="str">
        <f t="shared" ca="1" si="886"/>
        <v/>
      </c>
      <c r="CV98" s="6" t="str">
        <f>IF('Analyse Plan de Gamme'!$BK98=0,N_D,'Analyse Plan de Gamme'!$BK98)</f>
        <v xml:space="preserve"> ... </v>
      </c>
      <c r="CW98" t="b">
        <f>ISNA(MATCH(CV98,CV$1:CV97,0))</f>
        <v>0</v>
      </c>
      <c r="CX98" t="e">
        <f t="shared" ca="1" si="887"/>
        <v>#N/A</v>
      </c>
      <c r="CY98" t="e">
        <f t="shared" ca="1" si="888"/>
        <v>#N/A</v>
      </c>
      <c r="CZ98" t="b">
        <f t="shared" ca="1" si="889"/>
        <v>0</v>
      </c>
      <c r="DA98" t="str">
        <f t="shared" ca="1" si="890"/>
        <v>ÿ</v>
      </c>
      <c r="DB98">
        <f t="shared" ca="1" si="891"/>
        <v>1048576</v>
      </c>
      <c r="DC98" t="e">
        <f t="shared" ca="1" si="892"/>
        <v>#N/A</v>
      </c>
      <c r="DD98" s="4" t="str">
        <f t="shared" ca="1" si="893"/>
        <v/>
      </c>
      <c r="DF98" s="6" t="str">
        <f>IF('Analyse Plan de Gamme'!$BL98=0,N_D,'Analyse Plan de Gamme'!$BL98)</f>
        <v xml:space="preserve"> ... </v>
      </c>
      <c r="DG98" t="b">
        <f>ISNA(MATCH(DF98,DF$1:DF97,0))</f>
        <v>0</v>
      </c>
      <c r="DH98" t="e">
        <f t="shared" ca="1" si="894"/>
        <v>#N/A</v>
      </c>
      <c r="DI98" t="e">
        <f t="shared" ca="1" si="895"/>
        <v>#N/A</v>
      </c>
      <c r="DJ98" t="b">
        <f t="shared" ca="1" si="896"/>
        <v>0</v>
      </c>
      <c r="DK98" t="str">
        <f t="shared" ca="1" si="897"/>
        <v>ÿ</v>
      </c>
      <c r="DL98">
        <f t="shared" ca="1" si="898"/>
        <v>1048576</v>
      </c>
      <c r="DM98" t="e">
        <f t="shared" ca="1" si="899"/>
        <v>#N/A</v>
      </c>
      <c r="DN98" s="4" t="str">
        <f t="shared" ca="1" si="900"/>
        <v/>
      </c>
      <c r="DP98" s="43">
        <f>'Analyse Plan de Gamme'!$BM98</f>
        <v>0</v>
      </c>
      <c r="DQ98" t="b">
        <f>ISNA(MATCH(DP98,DP$1:DP97,0))</f>
        <v>0</v>
      </c>
      <c r="DR98" t="e">
        <f t="shared" ca="1" si="901"/>
        <v>#N/A</v>
      </c>
      <c r="DS98" t="e">
        <f t="shared" ca="1" si="902"/>
        <v>#N/A</v>
      </c>
      <c r="DT98" t="b">
        <f t="shared" ca="1" si="903"/>
        <v>0</v>
      </c>
      <c r="DU98" t="str">
        <f t="shared" ca="1" si="904"/>
        <v>ÿ</v>
      </c>
      <c r="DV98">
        <f t="shared" ca="1" si="905"/>
        <v>1048576</v>
      </c>
      <c r="DW98" t="e">
        <f t="shared" ca="1" si="906"/>
        <v>#N/A</v>
      </c>
      <c r="DX98" s="4" t="str">
        <f t="shared" ca="1" si="907"/>
        <v/>
      </c>
      <c r="DZ98" s="6" t="str">
        <f>IF('Analyse Plan de Gamme'!$BO98=0,N_D,'Analyse Plan de Gamme'!$BO98)</f>
        <v xml:space="preserve"> ... </v>
      </c>
      <c r="EA98" t="b">
        <f>ISNA(MATCH(DZ98,DZ$1:DZ97,0))</f>
        <v>0</v>
      </c>
      <c r="EB98" t="e">
        <f t="shared" ca="1" si="908"/>
        <v>#N/A</v>
      </c>
      <c r="EC98" t="e">
        <f t="shared" ca="1" si="909"/>
        <v>#N/A</v>
      </c>
      <c r="ED98" t="b">
        <f t="shared" ca="1" si="910"/>
        <v>0</v>
      </c>
      <c r="EE98" t="str">
        <f t="shared" ca="1" si="911"/>
        <v>ÿ</v>
      </c>
      <c r="EF98">
        <f t="shared" ca="1" si="912"/>
        <v>1048576</v>
      </c>
      <c r="EG98" t="e">
        <f t="shared" ca="1" si="913"/>
        <v>#N/A</v>
      </c>
      <c r="EH98" s="4" t="str">
        <f t="shared" ca="1" si="914"/>
        <v/>
      </c>
      <c r="EJ98" s="6" t="str">
        <f>IF('Analyse Plan de Gamme'!$BP98=0,N_D,'Analyse Plan de Gamme'!$BP98)</f>
        <v xml:space="preserve"> ... </v>
      </c>
      <c r="EK98" t="b">
        <f>ISNA(MATCH(EJ98,EJ$1:EJ97,0))</f>
        <v>0</v>
      </c>
      <c r="EL98" t="e">
        <f t="shared" ca="1" si="915"/>
        <v>#N/A</v>
      </c>
      <c r="EM98" t="e">
        <f t="shared" ca="1" si="916"/>
        <v>#N/A</v>
      </c>
      <c r="EN98" t="b">
        <f t="shared" ca="1" si="917"/>
        <v>0</v>
      </c>
      <c r="EO98" t="str">
        <f t="shared" ca="1" si="918"/>
        <v>ÿ</v>
      </c>
      <c r="EP98">
        <f t="shared" ca="1" si="919"/>
        <v>1048576</v>
      </c>
      <c r="EQ98" t="e">
        <f t="shared" ca="1" si="920"/>
        <v>#N/A</v>
      </c>
      <c r="ER98" s="4" t="str">
        <f t="shared" ca="1" si="921"/>
        <v/>
      </c>
      <c r="ET98" s="6" t="str">
        <f>IF('Analyse Plan de Gamme'!$BQ98=0,N_D,'Analyse Plan de Gamme'!$BQ98)</f>
        <v xml:space="preserve"> ... </v>
      </c>
      <c r="EU98" t="b">
        <f>ISNA(MATCH(ET98,ET$1:ET97,0))</f>
        <v>0</v>
      </c>
      <c r="EV98" t="e">
        <f t="shared" ca="1" si="922"/>
        <v>#N/A</v>
      </c>
      <c r="EW98" t="e">
        <f t="shared" ca="1" si="923"/>
        <v>#N/A</v>
      </c>
      <c r="EX98" t="b">
        <f t="shared" ca="1" si="924"/>
        <v>0</v>
      </c>
      <c r="EY98" t="str">
        <f t="shared" ca="1" si="925"/>
        <v>ÿ</v>
      </c>
      <c r="EZ98">
        <f t="shared" ca="1" si="926"/>
        <v>1048576</v>
      </c>
      <c r="FA98" t="e">
        <f t="shared" ca="1" si="927"/>
        <v>#N/A</v>
      </c>
      <c r="FB98" s="4" t="str">
        <f t="shared" ca="1" si="928"/>
        <v/>
      </c>
      <c r="FD98" s="6" t="str">
        <f>IF('Analyse Plan de Gamme'!$BR98=0,N_D,'Analyse Plan de Gamme'!$BR98)</f>
        <v xml:space="preserve"> ... </v>
      </c>
      <c r="FE98" t="b">
        <f>ISNA(MATCH(FD98,FD$1:FD97,0))</f>
        <v>0</v>
      </c>
      <c r="FF98" t="e">
        <f t="shared" ca="1" si="929"/>
        <v>#N/A</v>
      </c>
      <c r="FG98" t="e">
        <f t="shared" ca="1" si="930"/>
        <v>#N/A</v>
      </c>
      <c r="FH98" t="b">
        <f t="shared" ca="1" si="931"/>
        <v>0</v>
      </c>
      <c r="FI98" t="str">
        <f t="shared" ca="1" si="932"/>
        <v>ÿ</v>
      </c>
      <c r="FJ98">
        <f t="shared" ca="1" si="933"/>
        <v>1048576</v>
      </c>
      <c r="FK98" t="e">
        <f t="shared" ca="1" si="934"/>
        <v>#N/A</v>
      </c>
      <c r="FL98" s="4" t="str">
        <f t="shared" ca="1" si="935"/>
        <v/>
      </c>
      <c r="FN98" s="6" t="str">
        <f>IF('Analyse Plan de Gamme'!$BT98=0,N_D,'Analyse Plan de Gamme'!$BT98)</f>
        <v xml:space="preserve"> ... </v>
      </c>
      <c r="FO98" t="b">
        <f>ISNA(MATCH(FN98,FN$1:FN97,0))</f>
        <v>0</v>
      </c>
      <c r="FP98" t="e">
        <f t="shared" ca="1" si="936"/>
        <v>#N/A</v>
      </c>
      <c r="FQ98" t="e">
        <f t="shared" ca="1" si="937"/>
        <v>#N/A</v>
      </c>
      <c r="FR98" t="b">
        <f t="shared" ca="1" si="938"/>
        <v>0</v>
      </c>
      <c r="FS98" t="str">
        <f t="shared" ca="1" si="939"/>
        <v>ÿ</v>
      </c>
      <c r="FT98">
        <f t="shared" ca="1" si="940"/>
        <v>1048576</v>
      </c>
      <c r="FU98" t="e">
        <f t="shared" ca="1" si="941"/>
        <v>#N/A</v>
      </c>
      <c r="FV98" s="4" t="str">
        <f t="shared" ca="1" si="942"/>
        <v/>
      </c>
      <c r="FX98" s="6" t="str">
        <f>IF('Analyse Plan de Gamme'!$BU98=0,N_D,'Analyse Plan de Gamme'!$BU98)</f>
        <v xml:space="preserve"> ... </v>
      </c>
      <c r="FY98" t="b">
        <f>ISNA(MATCH(FX98,FX$1:FX97,0))</f>
        <v>0</v>
      </c>
      <c r="FZ98" t="e">
        <f t="shared" ca="1" si="943"/>
        <v>#N/A</v>
      </c>
      <c r="GA98" t="e">
        <f t="shared" ca="1" si="944"/>
        <v>#N/A</v>
      </c>
      <c r="GB98" t="b">
        <f t="shared" ca="1" si="945"/>
        <v>0</v>
      </c>
      <c r="GC98" t="str">
        <f t="shared" ca="1" si="946"/>
        <v>ÿ</v>
      </c>
      <c r="GD98">
        <f t="shared" ca="1" si="947"/>
        <v>1048576</v>
      </c>
      <c r="GE98" t="e">
        <f t="shared" ca="1" si="948"/>
        <v>#N/A</v>
      </c>
      <c r="GF98" s="4" t="str">
        <f t="shared" ca="1" si="949"/>
        <v/>
      </c>
      <c r="GH98" s="6" t="str">
        <f>IF('Analyse Plan de Gamme'!$BW98=0,N_D,'Analyse Plan de Gamme'!$BW98)</f>
        <v xml:space="preserve"> ... </v>
      </c>
      <c r="GI98" t="b">
        <f>ISNA(MATCH(GH98,GH$1:GH97,0))</f>
        <v>0</v>
      </c>
      <c r="GJ98" t="e">
        <f t="shared" ca="1" si="950"/>
        <v>#N/A</v>
      </c>
      <c r="GK98" t="e">
        <f t="shared" ca="1" si="951"/>
        <v>#N/A</v>
      </c>
      <c r="GL98" t="b">
        <f t="shared" ca="1" si="952"/>
        <v>0</v>
      </c>
      <c r="GM98" t="str">
        <f t="shared" ca="1" si="953"/>
        <v>ÿ</v>
      </c>
      <c r="GN98">
        <f t="shared" ca="1" si="954"/>
        <v>1048576</v>
      </c>
      <c r="GO98" t="e">
        <f t="shared" ca="1" si="955"/>
        <v>#N/A</v>
      </c>
      <c r="GP98" s="4" t="str">
        <f t="shared" ca="1" si="956"/>
        <v/>
      </c>
      <c r="GR98" s="6" t="str">
        <f>IF('Analyse Plan de Gamme'!$BX98=0,N_D,'Analyse Plan de Gamme'!$BX98)</f>
        <v xml:space="preserve"> ... </v>
      </c>
      <c r="GS98" t="b">
        <f>ISNA(MATCH(GR98,GR$1:GR97,0))</f>
        <v>0</v>
      </c>
      <c r="GT98" t="e">
        <f t="shared" ca="1" si="957"/>
        <v>#N/A</v>
      </c>
      <c r="GU98" t="e">
        <f t="shared" ca="1" si="958"/>
        <v>#N/A</v>
      </c>
      <c r="GV98" t="b">
        <f t="shared" ca="1" si="959"/>
        <v>0</v>
      </c>
      <c r="GW98" t="str">
        <f t="shared" ca="1" si="960"/>
        <v>ÿ</v>
      </c>
      <c r="GX98">
        <f t="shared" ca="1" si="961"/>
        <v>1048576</v>
      </c>
      <c r="GY98" t="e">
        <f t="shared" ca="1" si="962"/>
        <v>#N/A</v>
      </c>
      <c r="GZ98" s="4" t="str">
        <f t="shared" ca="1" si="963"/>
        <v/>
      </c>
      <c r="HG98" s="44">
        <f>'Analyse Plan de Gamme'!$K98</f>
        <v>0</v>
      </c>
      <c r="HH98" s="44">
        <f>'Analyse Plan de Gamme'!$L98</f>
        <v>0</v>
      </c>
      <c r="HI98" s="50">
        <f t="shared" si="822"/>
        <v>4.3999999999999924</v>
      </c>
      <c r="HK98" t="b">
        <f>ABS('Analyse Plan de Gamme'!$C98)&gt;1</f>
        <v>0</v>
      </c>
      <c r="HL98" s="43">
        <f t="shared" ca="1" si="665"/>
        <v>9.7999999999999997E-3</v>
      </c>
      <c r="HM98" t="b">
        <f ca="1">AND(ISNA(MATCH(HL98,HL$1:HL97,0)),HL98&gt;1,$HK98)</f>
        <v>0</v>
      </c>
      <c r="HN98" t="e">
        <f t="shared" ca="1" si="964"/>
        <v>#N/A</v>
      </c>
      <c r="HO98" t="e">
        <f t="shared" ca="1" si="965"/>
        <v>#N/A</v>
      </c>
      <c r="HP98" t="b">
        <f t="shared" ca="1" si="966"/>
        <v>0</v>
      </c>
      <c r="HQ98" t="str">
        <f t="shared" ca="1" si="967"/>
        <v>ÿ</v>
      </c>
      <c r="HR98">
        <f t="shared" ca="1" si="968"/>
        <v>1048576</v>
      </c>
      <c r="HS98" t="e">
        <f t="shared" ca="1" si="969"/>
        <v>#N/A</v>
      </c>
      <c r="HT98" s="4" t="str">
        <f t="shared" ca="1" si="970"/>
        <v/>
      </c>
      <c r="HU98">
        <f ca="1">SUM($HT$10:$HT98)</f>
        <v>3926000.0154999997</v>
      </c>
      <c r="HV98" s="45">
        <f t="shared" ca="1" si="666"/>
        <v>1</v>
      </c>
      <c r="HW98" t="b">
        <f t="shared" ca="1" si="823"/>
        <v>0</v>
      </c>
      <c r="HX98" t="b">
        <f t="shared" ca="1" si="667"/>
        <v>0</v>
      </c>
      <c r="ID98" s="60" t="b">
        <f>IF($HK98,'Analyse Plan de Gamme'!$K98)</f>
        <v>0</v>
      </c>
      <c r="IE98" t="b">
        <f>IF($HK98,'Analyse Plan de Gamme'!$L98)</f>
        <v>0</v>
      </c>
      <c r="IF98" s="52" t="b">
        <f t="shared" si="971"/>
        <v>0</v>
      </c>
      <c r="IG98" t="b">
        <f>ISNA(MATCH(IF98,IF$1:IF97,0))</f>
        <v>0</v>
      </c>
      <c r="IH98" t="e">
        <f t="shared" ca="1" si="972"/>
        <v>#N/A</v>
      </c>
      <c r="II98" t="e">
        <f t="shared" ca="1" si="973"/>
        <v>#N/A</v>
      </c>
      <c r="IJ98" t="b">
        <f t="shared" ca="1" si="974"/>
        <v>0</v>
      </c>
      <c r="IK98" t="str">
        <f t="shared" ca="1" si="975"/>
        <v>ÿ</v>
      </c>
      <c r="IL98">
        <f t="shared" ca="1" si="976"/>
        <v>0</v>
      </c>
      <c r="IM98">
        <f t="shared" ca="1" si="977"/>
        <v>0</v>
      </c>
      <c r="IN98" s="54">
        <f t="shared" ca="1" si="978"/>
        <v>9.7999999999999997E-3</v>
      </c>
      <c r="IO98">
        <f t="shared" ca="1" si="979"/>
        <v>1048576</v>
      </c>
      <c r="IP98" t="e">
        <f t="shared" ca="1" si="980"/>
        <v>#N/A</v>
      </c>
      <c r="IQ98" t="str">
        <f t="shared" ca="1" si="981"/>
        <v/>
      </c>
      <c r="IR98" t="str">
        <f t="shared" ca="1" si="982"/>
        <v/>
      </c>
      <c r="IZ98" s="52" t="b">
        <f t="shared" si="983"/>
        <v>0</v>
      </c>
      <c r="JA98" t="b">
        <f>ISNA(MATCH(IZ98,IZ$1:IZ97,0))</f>
        <v>0</v>
      </c>
      <c r="JB98" t="e">
        <f t="shared" ca="1" si="984"/>
        <v>#N/A</v>
      </c>
      <c r="JC98" t="e">
        <f t="shared" ca="1" si="985"/>
        <v>#N/A</v>
      </c>
      <c r="JD98" t="b">
        <f t="shared" ca="1" si="986"/>
        <v>0</v>
      </c>
      <c r="JE98" t="str">
        <f t="shared" ca="1" si="987"/>
        <v>ÿ</v>
      </c>
      <c r="JF98">
        <f t="shared" ca="1" si="988"/>
        <v>0</v>
      </c>
      <c r="JG98">
        <f t="shared" ca="1" si="989"/>
        <v>0</v>
      </c>
      <c r="JH98" s="54">
        <f t="shared" ca="1" si="990"/>
        <v>9.7999999999999997E-3</v>
      </c>
      <c r="JI98">
        <f t="shared" ca="1" si="991"/>
        <v>1048576</v>
      </c>
      <c r="JJ98" t="e">
        <f t="shared" ca="1" si="992"/>
        <v>#N/A</v>
      </c>
      <c r="JK98" t="str">
        <f t="shared" ca="1" si="993"/>
        <v/>
      </c>
      <c r="JL98" t="str">
        <f t="shared" ca="1" si="994"/>
        <v/>
      </c>
      <c r="JT98" s="52" t="b">
        <f t="shared" si="995"/>
        <v>0</v>
      </c>
      <c r="JU98" t="b">
        <f>ISNA(MATCH(JT98,JT$1:JT97,0))</f>
        <v>0</v>
      </c>
      <c r="JV98" t="e">
        <f t="shared" ca="1" si="996"/>
        <v>#N/A</v>
      </c>
      <c r="JW98" t="e">
        <f t="shared" ca="1" si="997"/>
        <v>#N/A</v>
      </c>
      <c r="JX98" t="b">
        <f t="shared" ca="1" si="998"/>
        <v>0</v>
      </c>
      <c r="JY98" t="str">
        <f t="shared" ca="1" si="999"/>
        <v>ÿ</v>
      </c>
      <c r="JZ98">
        <f t="shared" ca="1" si="1000"/>
        <v>0</v>
      </c>
      <c r="KA98">
        <f t="shared" ca="1" si="1001"/>
        <v>0</v>
      </c>
      <c r="KB98" s="54">
        <f t="shared" ca="1" si="1002"/>
        <v>9.7999999999999997E-3</v>
      </c>
      <c r="KC98">
        <f t="shared" ca="1" si="1003"/>
        <v>1048576</v>
      </c>
      <c r="KD98" t="e">
        <f t="shared" ca="1" si="1004"/>
        <v>#N/A</v>
      </c>
      <c r="KE98" t="str">
        <f t="shared" ca="1" si="1005"/>
        <v/>
      </c>
      <c r="KF98" t="str">
        <f t="shared" ca="1" si="1006"/>
        <v/>
      </c>
      <c r="KN98" s="52" t="b">
        <f t="shared" si="1007"/>
        <v>0</v>
      </c>
      <c r="KO98" t="b">
        <f>ISNA(MATCH(KN98,KN$1:KN97,0))</f>
        <v>0</v>
      </c>
      <c r="KP98" t="e">
        <f t="shared" ca="1" si="1008"/>
        <v>#N/A</v>
      </c>
      <c r="KQ98" t="e">
        <f t="shared" ca="1" si="1009"/>
        <v>#N/A</v>
      </c>
      <c r="KR98" t="b">
        <f t="shared" ca="1" si="1010"/>
        <v>0</v>
      </c>
      <c r="KS98" t="str">
        <f t="shared" ca="1" si="1011"/>
        <v>ÿ</v>
      </c>
      <c r="KT98">
        <f t="shared" ca="1" si="1012"/>
        <v>0</v>
      </c>
      <c r="KU98">
        <f t="shared" ca="1" si="1013"/>
        <v>0</v>
      </c>
      <c r="KV98" s="54">
        <f t="shared" ca="1" si="1014"/>
        <v>9.7999999999999997E-3</v>
      </c>
      <c r="KW98">
        <f t="shared" ca="1" si="1015"/>
        <v>1048576</v>
      </c>
      <c r="KX98" t="e">
        <f t="shared" ca="1" si="1016"/>
        <v>#N/A</v>
      </c>
      <c r="KY98" t="str">
        <f t="shared" ca="1" si="1017"/>
        <v/>
      </c>
      <c r="KZ98" t="str">
        <f t="shared" ca="1" si="1018"/>
        <v/>
      </c>
      <c r="LH98" s="52" t="b">
        <f t="shared" si="668"/>
        <v>0</v>
      </c>
      <c r="LI98" t="b">
        <f>ISNA(MATCH(LH98,LH$1:LH97,0))</f>
        <v>0</v>
      </c>
      <c r="LJ98" t="e">
        <f t="shared" ca="1" si="643"/>
        <v>#N/A</v>
      </c>
      <c r="LK98" t="e">
        <f t="shared" ca="1" si="644"/>
        <v>#N/A</v>
      </c>
      <c r="LL98" t="b">
        <f t="shared" ca="1" si="669"/>
        <v>0</v>
      </c>
      <c r="LM98" t="str">
        <f t="shared" ca="1" si="645"/>
        <v>ÿ</v>
      </c>
      <c r="LN98">
        <f t="shared" ca="1" si="670"/>
        <v>0</v>
      </c>
      <c r="LO98">
        <f t="shared" ca="1" si="671"/>
        <v>0</v>
      </c>
      <c r="LP98" s="54">
        <f t="shared" ca="1" si="646"/>
        <v>9.7999999999999997E-3</v>
      </c>
      <c r="LQ98">
        <f t="shared" ca="1" si="647"/>
        <v>1048576</v>
      </c>
      <c r="LR98" t="e">
        <f t="shared" ca="1" si="648"/>
        <v>#N/A</v>
      </c>
      <c r="LS98" t="str">
        <f t="shared" ca="1" si="1019"/>
        <v/>
      </c>
      <c r="LT98" t="str">
        <f t="shared" ca="1" si="649"/>
        <v/>
      </c>
      <c r="MB98" s="52" t="b">
        <f t="shared" si="650"/>
        <v>0</v>
      </c>
      <c r="MC98" t="b">
        <f>ISNA(MATCH(MB98,MB$1:MB97,0))</f>
        <v>0</v>
      </c>
      <c r="MD98" t="e">
        <f t="shared" ca="1" si="672"/>
        <v>#N/A</v>
      </c>
      <c r="ME98" t="e">
        <f t="shared" ca="1" si="673"/>
        <v>#N/A</v>
      </c>
      <c r="MF98" t="b">
        <f t="shared" ca="1" si="674"/>
        <v>0</v>
      </c>
      <c r="MG98" t="str">
        <f t="shared" ca="1" si="675"/>
        <v>ÿ</v>
      </c>
      <c r="MH98">
        <f t="shared" ca="1" si="676"/>
        <v>0</v>
      </c>
      <c r="MI98">
        <f t="shared" ca="1" si="677"/>
        <v>0</v>
      </c>
      <c r="MJ98" s="54">
        <f t="shared" ca="1" si="678"/>
        <v>9.7999999999999997E-3</v>
      </c>
      <c r="MK98">
        <f t="shared" ca="1" si="679"/>
        <v>1048576</v>
      </c>
      <c r="ML98" t="e">
        <f t="shared" ca="1" si="680"/>
        <v>#N/A</v>
      </c>
      <c r="MM98" t="str">
        <f t="shared" ca="1" si="1020"/>
        <v/>
      </c>
      <c r="MN98" t="str">
        <f t="shared" ca="1" si="681"/>
        <v/>
      </c>
      <c r="MV98" s="52" t="b">
        <f t="shared" si="651"/>
        <v>0</v>
      </c>
      <c r="MW98" t="b">
        <f>ISNA(MATCH(MV98,MV$1:MV97,0))</f>
        <v>0</v>
      </c>
      <c r="MX98" t="e">
        <f t="shared" ca="1" si="682"/>
        <v>#N/A</v>
      </c>
      <c r="MY98" t="e">
        <f t="shared" ca="1" si="683"/>
        <v>#N/A</v>
      </c>
      <c r="MZ98" t="b">
        <f t="shared" ca="1" si="684"/>
        <v>0</v>
      </c>
      <c r="NA98" t="str">
        <f t="shared" ca="1" si="685"/>
        <v>ÿ</v>
      </c>
      <c r="NB98">
        <f t="shared" ca="1" si="686"/>
        <v>0</v>
      </c>
      <c r="NC98">
        <f t="shared" ca="1" si="687"/>
        <v>0</v>
      </c>
      <c r="ND98" s="54">
        <f t="shared" ca="1" si="688"/>
        <v>9.7999999999999997E-3</v>
      </c>
      <c r="NE98">
        <f t="shared" ca="1" si="689"/>
        <v>1048576</v>
      </c>
      <c r="NF98" t="e">
        <f t="shared" ca="1" si="690"/>
        <v>#N/A</v>
      </c>
      <c r="NG98" t="str">
        <f t="shared" ca="1" si="1021"/>
        <v/>
      </c>
      <c r="NH98" t="str">
        <f t="shared" ca="1" si="691"/>
        <v/>
      </c>
      <c r="NP98" s="52" t="b">
        <f t="shared" si="652"/>
        <v>0</v>
      </c>
      <c r="NQ98" t="b">
        <f>ISNA(MATCH(NP98,NP$1:NP97,0))</f>
        <v>0</v>
      </c>
      <c r="NR98" t="e">
        <f t="shared" ca="1" si="692"/>
        <v>#N/A</v>
      </c>
      <c r="NS98" t="e">
        <f t="shared" ca="1" si="693"/>
        <v>#N/A</v>
      </c>
      <c r="NT98" t="b">
        <f t="shared" ca="1" si="694"/>
        <v>0</v>
      </c>
      <c r="NU98" t="str">
        <f t="shared" ca="1" si="695"/>
        <v>ÿ</v>
      </c>
      <c r="NV98">
        <f t="shared" ca="1" si="696"/>
        <v>0</v>
      </c>
      <c r="NW98">
        <f t="shared" ca="1" si="697"/>
        <v>0</v>
      </c>
      <c r="NX98" s="54">
        <f t="shared" ca="1" si="698"/>
        <v>9.7999999999999997E-3</v>
      </c>
      <c r="NY98">
        <f t="shared" ca="1" si="699"/>
        <v>1048576</v>
      </c>
      <c r="NZ98" t="e">
        <f t="shared" ca="1" si="700"/>
        <v>#N/A</v>
      </c>
      <c r="OA98" t="str">
        <f t="shared" ca="1" si="1022"/>
        <v/>
      </c>
      <c r="OB98" t="str">
        <f t="shared" ca="1" si="701"/>
        <v/>
      </c>
      <c r="OJ98" s="52" t="b">
        <f t="shared" si="653"/>
        <v>0</v>
      </c>
      <c r="OK98" t="b">
        <f>ISNA(MATCH(OJ98,OJ$1:OJ97,0))</f>
        <v>0</v>
      </c>
      <c r="OL98" t="e">
        <f t="shared" ca="1" si="702"/>
        <v>#N/A</v>
      </c>
      <c r="OM98" t="e">
        <f t="shared" ca="1" si="703"/>
        <v>#N/A</v>
      </c>
      <c r="ON98" t="b">
        <f t="shared" ca="1" si="704"/>
        <v>0</v>
      </c>
      <c r="OO98" t="str">
        <f t="shared" ca="1" si="705"/>
        <v>ÿ</v>
      </c>
      <c r="OP98">
        <f t="shared" ca="1" si="706"/>
        <v>0</v>
      </c>
      <c r="OQ98">
        <f t="shared" ca="1" si="707"/>
        <v>0</v>
      </c>
      <c r="OR98" s="54">
        <f t="shared" ca="1" si="708"/>
        <v>9.7999999999999997E-3</v>
      </c>
      <c r="OS98">
        <f t="shared" ca="1" si="709"/>
        <v>1048576</v>
      </c>
      <c r="OT98" t="e">
        <f t="shared" ca="1" si="710"/>
        <v>#N/A</v>
      </c>
      <c r="OU98" t="str">
        <f t="shared" ca="1" si="1023"/>
        <v/>
      </c>
      <c r="OV98" t="str">
        <f t="shared" ca="1" si="711"/>
        <v/>
      </c>
      <c r="PD98" s="52" t="b">
        <f t="shared" si="654"/>
        <v>0</v>
      </c>
      <c r="PE98" t="b">
        <f>ISNA(MATCH(PD98,PD$1:PD97,0))</f>
        <v>0</v>
      </c>
      <c r="PF98" t="e">
        <f t="shared" ca="1" si="712"/>
        <v>#N/A</v>
      </c>
      <c r="PG98" t="e">
        <f t="shared" ca="1" si="713"/>
        <v>#N/A</v>
      </c>
      <c r="PH98" t="b">
        <f t="shared" ca="1" si="714"/>
        <v>0</v>
      </c>
      <c r="PI98" t="str">
        <f t="shared" ca="1" si="715"/>
        <v>ÿ</v>
      </c>
      <c r="PJ98">
        <f t="shared" ca="1" si="716"/>
        <v>0</v>
      </c>
      <c r="PK98">
        <f t="shared" ca="1" si="717"/>
        <v>0</v>
      </c>
      <c r="PL98" s="54">
        <f t="shared" ca="1" si="718"/>
        <v>9.7999999999999997E-3</v>
      </c>
      <c r="PM98">
        <f t="shared" ca="1" si="719"/>
        <v>1048576</v>
      </c>
      <c r="PN98" t="e">
        <f t="shared" ca="1" si="720"/>
        <v>#N/A</v>
      </c>
      <c r="PO98" t="str">
        <f t="shared" ca="1" si="1024"/>
        <v/>
      </c>
      <c r="PP98" t="str">
        <f t="shared" ca="1" si="721"/>
        <v/>
      </c>
      <c r="PX98" s="52" t="b">
        <f t="shared" si="655"/>
        <v>0</v>
      </c>
      <c r="PY98" t="b">
        <f>ISNA(MATCH(PX98,PX$1:PX97,0))</f>
        <v>0</v>
      </c>
      <c r="PZ98" t="e">
        <f t="shared" ca="1" si="722"/>
        <v>#N/A</v>
      </c>
      <c r="QA98" t="e">
        <f t="shared" ca="1" si="723"/>
        <v>#N/A</v>
      </c>
      <c r="QB98" t="b">
        <f t="shared" ca="1" si="724"/>
        <v>0</v>
      </c>
      <c r="QC98" t="str">
        <f t="shared" ca="1" si="725"/>
        <v>ÿ</v>
      </c>
      <c r="QD98">
        <f t="shared" ca="1" si="726"/>
        <v>0</v>
      </c>
      <c r="QE98">
        <f t="shared" ca="1" si="727"/>
        <v>0</v>
      </c>
      <c r="QF98" s="54">
        <f t="shared" ca="1" si="728"/>
        <v>9.7999999999999997E-3</v>
      </c>
      <c r="QG98">
        <f t="shared" ca="1" si="729"/>
        <v>1048576</v>
      </c>
      <c r="QH98" t="e">
        <f t="shared" ca="1" si="730"/>
        <v>#N/A</v>
      </c>
      <c r="QI98" t="str">
        <f t="shared" ca="1" si="1025"/>
        <v/>
      </c>
      <c r="QJ98" t="str">
        <f t="shared" ca="1" si="731"/>
        <v/>
      </c>
      <c r="QR98" s="52" t="b">
        <f t="shared" si="656"/>
        <v>0</v>
      </c>
      <c r="QS98" t="b">
        <f>ISNA(MATCH(QR98,QR$1:QR97,0))</f>
        <v>0</v>
      </c>
      <c r="QT98" t="e">
        <f t="shared" ca="1" si="732"/>
        <v>#N/A</v>
      </c>
      <c r="QU98" t="e">
        <f t="shared" ca="1" si="733"/>
        <v>#N/A</v>
      </c>
      <c r="QV98" t="b">
        <f t="shared" ca="1" si="734"/>
        <v>0</v>
      </c>
      <c r="QW98" t="str">
        <f t="shared" ca="1" si="735"/>
        <v>ÿ</v>
      </c>
      <c r="QX98">
        <f t="shared" ca="1" si="736"/>
        <v>0</v>
      </c>
      <c r="QY98">
        <f t="shared" ca="1" si="737"/>
        <v>0</v>
      </c>
      <c r="QZ98" s="54">
        <f t="shared" ca="1" si="738"/>
        <v>9.7999999999999997E-3</v>
      </c>
      <c r="RA98">
        <f t="shared" ca="1" si="739"/>
        <v>1048576</v>
      </c>
      <c r="RB98" t="e">
        <f t="shared" ca="1" si="740"/>
        <v>#N/A</v>
      </c>
      <c r="RC98" t="str">
        <f t="shared" ca="1" si="1026"/>
        <v/>
      </c>
      <c r="RD98" t="str">
        <f t="shared" ca="1" si="741"/>
        <v/>
      </c>
      <c r="RL98" s="52" t="b">
        <f t="shared" si="657"/>
        <v>0</v>
      </c>
      <c r="RM98" t="b">
        <f>ISNA(MATCH(RL98,RL$1:RL97,0))</f>
        <v>0</v>
      </c>
      <c r="RN98" t="e">
        <f t="shared" ca="1" si="742"/>
        <v>#N/A</v>
      </c>
      <c r="RO98" t="e">
        <f t="shared" ca="1" si="743"/>
        <v>#N/A</v>
      </c>
      <c r="RP98" t="b">
        <f t="shared" ca="1" si="744"/>
        <v>0</v>
      </c>
      <c r="RQ98" t="str">
        <f t="shared" ca="1" si="745"/>
        <v>ÿ</v>
      </c>
      <c r="RR98">
        <f t="shared" ca="1" si="746"/>
        <v>0</v>
      </c>
      <c r="RS98">
        <f t="shared" ca="1" si="747"/>
        <v>0</v>
      </c>
      <c r="RT98" s="54">
        <f t="shared" ca="1" si="748"/>
        <v>9.7999999999999997E-3</v>
      </c>
      <c r="RU98">
        <f t="shared" ca="1" si="749"/>
        <v>1048576</v>
      </c>
      <c r="RV98" t="e">
        <f t="shared" ca="1" si="750"/>
        <v>#N/A</v>
      </c>
      <c r="RW98" t="str">
        <f t="shared" ca="1" si="1027"/>
        <v/>
      </c>
      <c r="RX98" t="str">
        <f t="shared" ca="1" si="751"/>
        <v/>
      </c>
      <c r="SF98" s="52" t="b">
        <f t="shared" si="658"/>
        <v>0</v>
      </c>
      <c r="SG98" t="b">
        <f>ISNA(MATCH(SF98,SF$1:SF97,0))</f>
        <v>0</v>
      </c>
      <c r="SH98" t="e">
        <f t="shared" ca="1" si="752"/>
        <v>#N/A</v>
      </c>
      <c r="SI98" t="e">
        <f t="shared" ca="1" si="753"/>
        <v>#N/A</v>
      </c>
      <c r="SJ98" t="b">
        <f t="shared" ca="1" si="754"/>
        <v>0</v>
      </c>
      <c r="SK98" t="str">
        <f t="shared" ca="1" si="755"/>
        <v>ÿ</v>
      </c>
      <c r="SL98">
        <f t="shared" ca="1" si="756"/>
        <v>0</v>
      </c>
      <c r="SM98">
        <f t="shared" ca="1" si="757"/>
        <v>0</v>
      </c>
      <c r="SN98" s="54">
        <f t="shared" ca="1" si="758"/>
        <v>9.7999999999999997E-3</v>
      </c>
      <c r="SO98">
        <f t="shared" ca="1" si="759"/>
        <v>1048576</v>
      </c>
      <c r="SP98" t="e">
        <f t="shared" ca="1" si="760"/>
        <v>#N/A</v>
      </c>
      <c r="SQ98" t="str">
        <f t="shared" ca="1" si="1028"/>
        <v/>
      </c>
      <c r="SR98" t="str">
        <f t="shared" ca="1" si="761"/>
        <v/>
      </c>
      <c r="SZ98" s="52" t="b">
        <f t="shared" si="659"/>
        <v>0</v>
      </c>
      <c r="TA98" t="b">
        <f>ISNA(MATCH(SZ98,SZ$1:SZ97,0))</f>
        <v>0</v>
      </c>
      <c r="TB98" t="e">
        <f t="shared" ca="1" si="762"/>
        <v>#N/A</v>
      </c>
      <c r="TC98" t="e">
        <f t="shared" ca="1" si="763"/>
        <v>#N/A</v>
      </c>
      <c r="TD98" t="b">
        <f t="shared" ca="1" si="764"/>
        <v>0</v>
      </c>
      <c r="TE98" t="str">
        <f t="shared" ca="1" si="765"/>
        <v>ÿ</v>
      </c>
      <c r="TF98">
        <f t="shared" ca="1" si="766"/>
        <v>0</v>
      </c>
      <c r="TG98">
        <f t="shared" ca="1" si="767"/>
        <v>0</v>
      </c>
      <c r="TH98" s="54">
        <f t="shared" ca="1" si="768"/>
        <v>9.7999999999999997E-3</v>
      </c>
      <c r="TI98">
        <f t="shared" ca="1" si="769"/>
        <v>1048576</v>
      </c>
      <c r="TJ98" t="e">
        <f t="shared" ca="1" si="770"/>
        <v>#N/A</v>
      </c>
      <c r="TK98" t="str">
        <f t="shared" ca="1" si="1029"/>
        <v/>
      </c>
      <c r="TL98" t="str">
        <f t="shared" ca="1" si="771"/>
        <v/>
      </c>
      <c r="TT98" s="52" t="b">
        <f t="shared" si="660"/>
        <v>0</v>
      </c>
      <c r="TU98" t="b">
        <f>ISNA(MATCH(TT98,TT$1:TT97,0))</f>
        <v>0</v>
      </c>
      <c r="TV98" t="e">
        <f t="shared" ca="1" si="772"/>
        <v>#N/A</v>
      </c>
      <c r="TW98" t="e">
        <f t="shared" ca="1" si="773"/>
        <v>#N/A</v>
      </c>
      <c r="TX98" t="b">
        <f t="shared" ca="1" si="774"/>
        <v>0</v>
      </c>
      <c r="TY98" t="str">
        <f t="shared" ca="1" si="775"/>
        <v>ÿ</v>
      </c>
      <c r="TZ98">
        <f t="shared" ca="1" si="776"/>
        <v>0</v>
      </c>
      <c r="UA98">
        <f t="shared" ca="1" si="777"/>
        <v>0</v>
      </c>
      <c r="UB98" s="54">
        <f t="shared" ca="1" si="778"/>
        <v>9.7999999999999997E-3</v>
      </c>
      <c r="UC98">
        <f t="shared" ca="1" si="779"/>
        <v>1048576</v>
      </c>
      <c r="UD98" t="e">
        <f t="shared" ca="1" si="780"/>
        <v>#N/A</v>
      </c>
      <c r="UE98" t="str">
        <f t="shared" ca="1" si="1030"/>
        <v/>
      </c>
      <c r="UF98" t="str">
        <f t="shared" ca="1" si="781"/>
        <v/>
      </c>
      <c r="UN98" s="52" t="b">
        <f t="shared" si="661"/>
        <v>0</v>
      </c>
      <c r="UO98" t="b">
        <f>ISNA(MATCH(UN98,UN$1:UN97,0))</f>
        <v>0</v>
      </c>
      <c r="UP98" t="e">
        <f t="shared" ca="1" si="782"/>
        <v>#N/A</v>
      </c>
      <c r="UQ98" t="e">
        <f t="shared" ca="1" si="783"/>
        <v>#N/A</v>
      </c>
      <c r="UR98" t="b">
        <f t="shared" ca="1" si="784"/>
        <v>0</v>
      </c>
      <c r="US98" t="str">
        <f t="shared" ca="1" si="785"/>
        <v>ÿ</v>
      </c>
      <c r="UT98">
        <f t="shared" ca="1" si="786"/>
        <v>0</v>
      </c>
      <c r="UU98">
        <f t="shared" ca="1" si="787"/>
        <v>0</v>
      </c>
      <c r="UV98" s="54">
        <f t="shared" ca="1" si="788"/>
        <v>9.7999999999999997E-3</v>
      </c>
      <c r="UW98">
        <f t="shared" ca="1" si="789"/>
        <v>1048576</v>
      </c>
      <c r="UX98" t="e">
        <f t="shared" ca="1" si="790"/>
        <v>#N/A</v>
      </c>
      <c r="UY98" t="str">
        <f t="shared" ca="1" si="1031"/>
        <v/>
      </c>
      <c r="UZ98" t="str">
        <f t="shared" ca="1" si="791"/>
        <v/>
      </c>
      <c r="VH98" s="52" t="b">
        <f t="shared" si="662"/>
        <v>0</v>
      </c>
      <c r="VI98" t="b">
        <f>ISNA(MATCH(VH98,VH$1:VH97,0))</f>
        <v>0</v>
      </c>
      <c r="VJ98" t="e">
        <f t="shared" ca="1" si="792"/>
        <v>#N/A</v>
      </c>
      <c r="VK98" t="e">
        <f t="shared" ca="1" si="793"/>
        <v>#N/A</v>
      </c>
      <c r="VL98" t="b">
        <f t="shared" ca="1" si="794"/>
        <v>0</v>
      </c>
      <c r="VM98" t="str">
        <f t="shared" ca="1" si="795"/>
        <v>ÿ</v>
      </c>
      <c r="VN98">
        <f t="shared" ca="1" si="796"/>
        <v>0</v>
      </c>
      <c r="VO98">
        <f t="shared" ca="1" si="797"/>
        <v>0</v>
      </c>
      <c r="VP98" s="54">
        <f t="shared" ca="1" si="798"/>
        <v>9.7999999999999997E-3</v>
      </c>
      <c r="VQ98">
        <f t="shared" ca="1" si="799"/>
        <v>1048576</v>
      </c>
      <c r="VR98" t="e">
        <f t="shared" ca="1" si="800"/>
        <v>#N/A</v>
      </c>
      <c r="VS98" t="str">
        <f t="shared" ca="1" si="1032"/>
        <v/>
      </c>
      <c r="VT98" t="str">
        <f t="shared" ca="1" si="801"/>
        <v/>
      </c>
      <c r="WB98" s="52" t="b">
        <f t="shared" si="663"/>
        <v>0</v>
      </c>
      <c r="WC98" t="b">
        <f>ISNA(MATCH(WB98,WB$1:WB97,0))</f>
        <v>0</v>
      </c>
      <c r="WD98" t="e">
        <f t="shared" ca="1" si="802"/>
        <v>#N/A</v>
      </c>
      <c r="WE98" t="e">
        <f t="shared" ca="1" si="803"/>
        <v>#N/A</v>
      </c>
      <c r="WF98" t="b">
        <f t="shared" ca="1" si="804"/>
        <v>0</v>
      </c>
      <c r="WG98" t="str">
        <f t="shared" ca="1" si="805"/>
        <v>ÿ</v>
      </c>
      <c r="WH98">
        <f t="shared" ca="1" si="806"/>
        <v>0</v>
      </c>
      <c r="WI98">
        <f t="shared" ca="1" si="807"/>
        <v>0</v>
      </c>
      <c r="WJ98" s="54">
        <f t="shared" ca="1" si="808"/>
        <v>9.7999999999999997E-3</v>
      </c>
      <c r="WK98">
        <f t="shared" ca="1" si="809"/>
        <v>1048576</v>
      </c>
      <c r="WL98" t="e">
        <f t="shared" ca="1" si="810"/>
        <v>#N/A</v>
      </c>
      <c r="WM98" t="str">
        <f t="shared" ca="1" si="1033"/>
        <v/>
      </c>
      <c r="WN98" t="str">
        <f t="shared" ca="1" si="811"/>
        <v/>
      </c>
      <c r="WV98" s="52" t="b">
        <f t="shared" si="664"/>
        <v>0</v>
      </c>
      <c r="WW98" t="b">
        <f>ISNA(MATCH(WV98,WV$1:WV97,0))</f>
        <v>0</v>
      </c>
      <c r="WX98" t="e">
        <f t="shared" ca="1" si="812"/>
        <v>#N/A</v>
      </c>
      <c r="WY98" t="e">
        <f t="shared" ca="1" si="813"/>
        <v>#N/A</v>
      </c>
      <c r="WZ98" t="b">
        <f t="shared" ca="1" si="814"/>
        <v>0</v>
      </c>
      <c r="XA98" t="str">
        <f t="shared" ca="1" si="815"/>
        <v>ÿ</v>
      </c>
      <c r="XB98">
        <f t="shared" ca="1" si="816"/>
        <v>0</v>
      </c>
      <c r="XC98">
        <f t="shared" ca="1" si="817"/>
        <v>0</v>
      </c>
      <c r="XD98" s="54">
        <f t="shared" ca="1" si="818"/>
        <v>9.7999999999999997E-3</v>
      </c>
      <c r="XE98">
        <f t="shared" ca="1" si="819"/>
        <v>1048576</v>
      </c>
      <c r="XF98" t="e">
        <f t="shared" ca="1" si="820"/>
        <v>#N/A</v>
      </c>
      <c r="XG98" t="str">
        <f t="shared" ca="1" si="1034"/>
        <v/>
      </c>
      <c r="XH98" t="str">
        <f t="shared" ca="1" si="821"/>
        <v/>
      </c>
    </row>
    <row r="99" spans="1:632" x14ac:dyDescent="0.3">
      <c r="A99">
        <f t="shared" ca="1" si="642"/>
        <v>89</v>
      </c>
      <c r="J99" s="6" t="str">
        <f>IF('Analyse Plan de Gamme'!$N99=0,N_D,'Analyse Plan de Gamme'!$N99)</f>
        <v xml:space="preserve"> ... </v>
      </c>
      <c r="K99" t="b">
        <f>ISNA(MATCH(J99,J$1:J98,0))</f>
        <v>0</v>
      </c>
      <c r="L99" t="e">
        <f t="shared" ca="1" si="824"/>
        <v>#N/A</v>
      </c>
      <c r="M99" t="e">
        <f t="shared" ca="1" si="825"/>
        <v>#N/A</v>
      </c>
      <c r="N99" t="b">
        <f t="shared" ca="1" si="826"/>
        <v>0</v>
      </c>
      <c r="O99" t="str">
        <f t="shared" ca="1" si="827"/>
        <v>ÿ</v>
      </c>
      <c r="P99">
        <f t="shared" ca="1" si="828"/>
        <v>1048576</v>
      </c>
      <c r="Q99" t="e">
        <f t="shared" ca="1" si="829"/>
        <v>#N/A</v>
      </c>
      <c r="R99" s="4" t="str">
        <f t="shared" ca="1" si="830"/>
        <v/>
      </c>
      <c r="T99" s="6" t="str">
        <f>IF('Analyse Plan de Gamme'!$P99=0,N_D,'Analyse Plan de Gamme'!$P99)</f>
        <v xml:space="preserve"> ... </v>
      </c>
      <c r="U99" t="b">
        <f>ISNA(MATCH(T99,T$1:T98,0))</f>
        <v>0</v>
      </c>
      <c r="V99" t="e">
        <f t="shared" ca="1" si="831"/>
        <v>#N/A</v>
      </c>
      <c r="W99" t="e">
        <f t="shared" ca="1" si="832"/>
        <v>#N/A</v>
      </c>
      <c r="X99" t="b">
        <f t="shared" ca="1" si="833"/>
        <v>0</v>
      </c>
      <c r="Y99" t="str">
        <f t="shared" ca="1" si="834"/>
        <v>ÿ</v>
      </c>
      <c r="Z99">
        <f t="shared" ca="1" si="835"/>
        <v>1048576</v>
      </c>
      <c r="AA99" t="e">
        <f t="shared" ca="1" si="836"/>
        <v>#N/A</v>
      </c>
      <c r="AB99" s="4" t="str">
        <f t="shared" ca="1" si="837"/>
        <v/>
      </c>
      <c r="AD99" s="6" t="str">
        <f>IF('Analyse Plan de Gamme'!$W99=0,N_D,'Analyse Plan de Gamme'!$W99)</f>
        <v xml:space="preserve"> ... </v>
      </c>
      <c r="AE99" t="b">
        <f>ISNA(MATCH(AD99,AD$1:AD98,0))</f>
        <v>0</v>
      </c>
      <c r="AF99" t="e">
        <f t="shared" ca="1" si="838"/>
        <v>#N/A</v>
      </c>
      <c r="AG99" t="e">
        <f t="shared" ca="1" si="839"/>
        <v>#N/A</v>
      </c>
      <c r="AH99" t="b">
        <f t="shared" ca="1" si="840"/>
        <v>0</v>
      </c>
      <c r="AI99" t="str">
        <f t="shared" ca="1" si="841"/>
        <v>ÿ</v>
      </c>
      <c r="AJ99">
        <f t="shared" ca="1" si="842"/>
        <v>1048576</v>
      </c>
      <c r="AK99" t="e">
        <f t="shared" ca="1" si="843"/>
        <v>#N/A</v>
      </c>
      <c r="AL99" s="4" t="str">
        <f t="shared" ca="1" si="844"/>
        <v/>
      </c>
      <c r="AN99" s="6" t="str">
        <f>IF('Analyse Plan de Gamme'!$AH99=0,N_D,'Analyse Plan de Gamme'!$AH99)</f>
        <v xml:space="preserve"> ... </v>
      </c>
      <c r="AO99" t="b">
        <f>ISNA(MATCH(AN99,AN$1:AN98,0))</f>
        <v>0</v>
      </c>
      <c r="AP99" t="e">
        <f t="shared" ca="1" si="845"/>
        <v>#N/A</v>
      </c>
      <c r="AQ99" t="e">
        <f t="shared" ca="1" si="846"/>
        <v>#N/A</v>
      </c>
      <c r="AR99" t="b">
        <f t="shared" ca="1" si="847"/>
        <v>0</v>
      </c>
      <c r="AS99" t="str">
        <f t="shared" ca="1" si="848"/>
        <v>ÿ</v>
      </c>
      <c r="AT99">
        <f t="shared" ca="1" si="849"/>
        <v>1048576</v>
      </c>
      <c r="AU99" t="e">
        <f t="shared" ca="1" si="850"/>
        <v>#N/A</v>
      </c>
      <c r="AV99" s="4" t="str">
        <f t="shared" ca="1" si="851"/>
        <v/>
      </c>
      <c r="AX99" s="6" t="str">
        <f>IF('Analyse Plan de Gamme'!$AT99=0,N_D,'Analyse Plan de Gamme'!$AT99)</f>
        <v xml:space="preserve"> ... </v>
      </c>
      <c r="AY99" t="b">
        <f>ISNA(MATCH(AX99,AX$1:AX98,0))</f>
        <v>0</v>
      </c>
      <c r="AZ99" t="e">
        <f t="shared" ca="1" si="852"/>
        <v>#N/A</v>
      </c>
      <c r="BA99" t="e">
        <f t="shared" ca="1" si="853"/>
        <v>#N/A</v>
      </c>
      <c r="BB99" t="b">
        <f t="shared" ca="1" si="854"/>
        <v>0</v>
      </c>
      <c r="BC99" t="str">
        <f t="shared" ca="1" si="855"/>
        <v>ÿ</v>
      </c>
      <c r="BD99">
        <f t="shared" ca="1" si="856"/>
        <v>1048576</v>
      </c>
      <c r="BE99" t="e">
        <f t="shared" ca="1" si="857"/>
        <v>#N/A</v>
      </c>
      <c r="BF99" s="4" t="str">
        <f t="shared" ca="1" si="858"/>
        <v/>
      </c>
      <c r="BH99" s="6" t="str">
        <f>IF('Analyse Plan de Gamme'!$BF99=0,N_D,'Analyse Plan de Gamme'!$BF99)</f>
        <v xml:space="preserve"> ... </v>
      </c>
      <c r="BI99" t="b">
        <f>ISNA(MATCH(BH99,BH$1:BH98,0))</f>
        <v>0</v>
      </c>
      <c r="BJ99" t="e">
        <f t="shared" ca="1" si="859"/>
        <v>#N/A</v>
      </c>
      <c r="BK99" t="e">
        <f t="shared" ca="1" si="860"/>
        <v>#N/A</v>
      </c>
      <c r="BL99" t="b">
        <f t="shared" ca="1" si="861"/>
        <v>0</v>
      </c>
      <c r="BM99" t="str">
        <f t="shared" ca="1" si="862"/>
        <v>ÿ</v>
      </c>
      <c r="BN99">
        <f t="shared" ca="1" si="863"/>
        <v>1048576</v>
      </c>
      <c r="BO99" t="e">
        <f t="shared" ca="1" si="864"/>
        <v>#N/A</v>
      </c>
      <c r="BP99" s="4" t="str">
        <f t="shared" ca="1" si="865"/>
        <v/>
      </c>
      <c r="BR99" s="6" t="str">
        <f>IF('Analyse Plan de Gamme'!$BG99=0,N_D,'Analyse Plan de Gamme'!$BG99)</f>
        <v xml:space="preserve"> ... </v>
      </c>
      <c r="BS99" t="b">
        <f>ISNA(MATCH(BR99,BR$1:BR98,0))</f>
        <v>0</v>
      </c>
      <c r="BT99" t="e">
        <f t="shared" ca="1" si="866"/>
        <v>#N/A</v>
      </c>
      <c r="BU99" t="e">
        <f t="shared" ca="1" si="867"/>
        <v>#N/A</v>
      </c>
      <c r="BV99" t="b">
        <f t="shared" ca="1" si="868"/>
        <v>0</v>
      </c>
      <c r="BW99" t="str">
        <f t="shared" ca="1" si="869"/>
        <v>ÿ</v>
      </c>
      <c r="BX99">
        <f t="shared" ca="1" si="870"/>
        <v>1048576</v>
      </c>
      <c r="BY99" t="e">
        <f t="shared" ca="1" si="871"/>
        <v>#N/A</v>
      </c>
      <c r="BZ99" s="4" t="str">
        <f t="shared" ca="1" si="872"/>
        <v/>
      </c>
      <c r="CB99" s="6" t="str">
        <f>IF('Analyse Plan de Gamme'!$BH99=0,N_D,'Analyse Plan de Gamme'!$BH99)</f>
        <v xml:space="preserve"> ... </v>
      </c>
      <c r="CC99" t="b">
        <f>ISNA(MATCH(CB99,CB$1:CB98,0))</f>
        <v>0</v>
      </c>
      <c r="CD99" t="e">
        <f t="shared" ca="1" si="873"/>
        <v>#N/A</v>
      </c>
      <c r="CE99" t="e">
        <f t="shared" ca="1" si="874"/>
        <v>#N/A</v>
      </c>
      <c r="CF99" t="b">
        <f t="shared" ca="1" si="875"/>
        <v>0</v>
      </c>
      <c r="CG99" t="str">
        <f t="shared" ca="1" si="876"/>
        <v>ÿ</v>
      </c>
      <c r="CH99">
        <f t="shared" ca="1" si="877"/>
        <v>1048576</v>
      </c>
      <c r="CI99" t="e">
        <f t="shared" ca="1" si="878"/>
        <v>#N/A</v>
      </c>
      <c r="CJ99" s="4" t="str">
        <f t="shared" ca="1" si="879"/>
        <v/>
      </c>
      <c r="CL99" s="6" t="str">
        <f>IF('Analyse Plan de Gamme'!$BJ99=0,N_D,'Analyse Plan de Gamme'!$BJ99)</f>
        <v xml:space="preserve"> ... </v>
      </c>
      <c r="CM99" t="b">
        <f>ISNA(MATCH(CL99,CL$1:CL98,0))</f>
        <v>0</v>
      </c>
      <c r="CN99" t="e">
        <f t="shared" ca="1" si="880"/>
        <v>#N/A</v>
      </c>
      <c r="CO99" t="e">
        <f t="shared" ca="1" si="881"/>
        <v>#N/A</v>
      </c>
      <c r="CP99" t="b">
        <f t="shared" ca="1" si="882"/>
        <v>0</v>
      </c>
      <c r="CQ99" t="str">
        <f t="shared" ca="1" si="883"/>
        <v>ÿ</v>
      </c>
      <c r="CR99">
        <f t="shared" ca="1" si="884"/>
        <v>1048576</v>
      </c>
      <c r="CS99" t="e">
        <f t="shared" ca="1" si="885"/>
        <v>#N/A</v>
      </c>
      <c r="CT99" s="4" t="str">
        <f t="shared" ca="1" si="886"/>
        <v/>
      </c>
      <c r="CV99" s="6" t="str">
        <f>IF('Analyse Plan de Gamme'!$BK99=0,N_D,'Analyse Plan de Gamme'!$BK99)</f>
        <v xml:space="preserve"> ... </v>
      </c>
      <c r="CW99" t="b">
        <f>ISNA(MATCH(CV99,CV$1:CV98,0))</f>
        <v>0</v>
      </c>
      <c r="CX99" t="e">
        <f t="shared" ca="1" si="887"/>
        <v>#N/A</v>
      </c>
      <c r="CY99" t="e">
        <f t="shared" ca="1" si="888"/>
        <v>#N/A</v>
      </c>
      <c r="CZ99" t="b">
        <f t="shared" ca="1" si="889"/>
        <v>0</v>
      </c>
      <c r="DA99" t="str">
        <f t="shared" ca="1" si="890"/>
        <v>ÿ</v>
      </c>
      <c r="DB99">
        <f t="shared" ca="1" si="891"/>
        <v>1048576</v>
      </c>
      <c r="DC99" t="e">
        <f t="shared" ca="1" si="892"/>
        <v>#N/A</v>
      </c>
      <c r="DD99" s="4" t="str">
        <f t="shared" ca="1" si="893"/>
        <v/>
      </c>
      <c r="DF99" s="6" t="str">
        <f>IF('Analyse Plan de Gamme'!$BL99=0,N_D,'Analyse Plan de Gamme'!$BL99)</f>
        <v xml:space="preserve"> ... </v>
      </c>
      <c r="DG99" t="b">
        <f>ISNA(MATCH(DF99,DF$1:DF98,0))</f>
        <v>0</v>
      </c>
      <c r="DH99" t="e">
        <f t="shared" ca="1" si="894"/>
        <v>#N/A</v>
      </c>
      <c r="DI99" t="e">
        <f t="shared" ca="1" si="895"/>
        <v>#N/A</v>
      </c>
      <c r="DJ99" t="b">
        <f t="shared" ca="1" si="896"/>
        <v>0</v>
      </c>
      <c r="DK99" t="str">
        <f t="shared" ca="1" si="897"/>
        <v>ÿ</v>
      </c>
      <c r="DL99">
        <f t="shared" ca="1" si="898"/>
        <v>1048576</v>
      </c>
      <c r="DM99" t="e">
        <f t="shared" ca="1" si="899"/>
        <v>#N/A</v>
      </c>
      <c r="DN99" s="4" t="str">
        <f t="shared" ca="1" si="900"/>
        <v/>
      </c>
      <c r="DP99" s="43">
        <f>'Analyse Plan de Gamme'!$BM99</f>
        <v>0</v>
      </c>
      <c r="DQ99" t="b">
        <f>ISNA(MATCH(DP99,DP$1:DP98,0))</f>
        <v>0</v>
      </c>
      <c r="DR99" t="e">
        <f t="shared" ca="1" si="901"/>
        <v>#N/A</v>
      </c>
      <c r="DS99" t="e">
        <f t="shared" ca="1" si="902"/>
        <v>#N/A</v>
      </c>
      <c r="DT99" t="b">
        <f t="shared" ca="1" si="903"/>
        <v>0</v>
      </c>
      <c r="DU99" t="str">
        <f t="shared" ca="1" si="904"/>
        <v>ÿ</v>
      </c>
      <c r="DV99">
        <f t="shared" ca="1" si="905"/>
        <v>1048576</v>
      </c>
      <c r="DW99" t="e">
        <f t="shared" ca="1" si="906"/>
        <v>#N/A</v>
      </c>
      <c r="DX99" s="4" t="str">
        <f t="shared" ca="1" si="907"/>
        <v/>
      </c>
      <c r="DZ99" s="6" t="str">
        <f>IF('Analyse Plan de Gamme'!$BO99=0,N_D,'Analyse Plan de Gamme'!$BO99)</f>
        <v xml:space="preserve"> ... </v>
      </c>
      <c r="EA99" t="b">
        <f>ISNA(MATCH(DZ99,DZ$1:DZ98,0))</f>
        <v>0</v>
      </c>
      <c r="EB99" t="e">
        <f t="shared" ca="1" si="908"/>
        <v>#N/A</v>
      </c>
      <c r="EC99" t="e">
        <f t="shared" ca="1" si="909"/>
        <v>#N/A</v>
      </c>
      <c r="ED99" t="b">
        <f t="shared" ca="1" si="910"/>
        <v>0</v>
      </c>
      <c r="EE99" t="str">
        <f t="shared" ca="1" si="911"/>
        <v>ÿ</v>
      </c>
      <c r="EF99">
        <f t="shared" ca="1" si="912"/>
        <v>1048576</v>
      </c>
      <c r="EG99" t="e">
        <f t="shared" ca="1" si="913"/>
        <v>#N/A</v>
      </c>
      <c r="EH99" s="4" t="str">
        <f t="shared" ca="1" si="914"/>
        <v/>
      </c>
      <c r="EJ99" s="6" t="str">
        <f>IF('Analyse Plan de Gamme'!$BP99=0,N_D,'Analyse Plan de Gamme'!$BP99)</f>
        <v xml:space="preserve"> ... </v>
      </c>
      <c r="EK99" t="b">
        <f>ISNA(MATCH(EJ99,EJ$1:EJ98,0))</f>
        <v>0</v>
      </c>
      <c r="EL99" t="e">
        <f t="shared" ca="1" si="915"/>
        <v>#N/A</v>
      </c>
      <c r="EM99" t="e">
        <f t="shared" ca="1" si="916"/>
        <v>#N/A</v>
      </c>
      <c r="EN99" t="b">
        <f t="shared" ca="1" si="917"/>
        <v>0</v>
      </c>
      <c r="EO99" t="str">
        <f t="shared" ca="1" si="918"/>
        <v>ÿ</v>
      </c>
      <c r="EP99">
        <f t="shared" ca="1" si="919"/>
        <v>1048576</v>
      </c>
      <c r="EQ99" t="e">
        <f t="shared" ca="1" si="920"/>
        <v>#N/A</v>
      </c>
      <c r="ER99" s="4" t="str">
        <f t="shared" ca="1" si="921"/>
        <v/>
      </c>
      <c r="ET99" s="6" t="str">
        <f>IF('Analyse Plan de Gamme'!$BQ99=0,N_D,'Analyse Plan de Gamme'!$BQ99)</f>
        <v xml:space="preserve"> ... </v>
      </c>
      <c r="EU99" t="b">
        <f>ISNA(MATCH(ET99,ET$1:ET98,0))</f>
        <v>0</v>
      </c>
      <c r="EV99" t="e">
        <f t="shared" ca="1" si="922"/>
        <v>#N/A</v>
      </c>
      <c r="EW99" t="e">
        <f t="shared" ca="1" si="923"/>
        <v>#N/A</v>
      </c>
      <c r="EX99" t="b">
        <f t="shared" ca="1" si="924"/>
        <v>0</v>
      </c>
      <c r="EY99" t="str">
        <f t="shared" ca="1" si="925"/>
        <v>ÿ</v>
      </c>
      <c r="EZ99">
        <f t="shared" ca="1" si="926"/>
        <v>1048576</v>
      </c>
      <c r="FA99" t="e">
        <f t="shared" ca="1" si="927"/>
        <v>#N/A</v>
      </c>
      <c r="FB99" s="4" t="str">
        <f t="shared" ca="1" si="928"/>
        <v/>
      </c>
      <c r="FD99" s="6" t="str">
        <f>IF('Analyse Plan de Gamme'!$BR99=0,N_D,'Analyse Plan de Gamme'!$BR99)</f>
        <v xml:space="preserve"> ... </v>
      </c>
      <c r="FE99" t="b">
        <f>ISNA(MATCH(FD99,FD$1:FD98,0))</f>
        <v>0</v>
      </c>
      <c r="FF99" t="e">
        <f t="shared" ca="1" si="929"/>
        <v>#N/A</v>
      </c>
      <c r="FG99" t="e">
        <f t="shared" ca="1" si="930"/>
        <v>#N/A</v>
      </c>
      <c r="FH99" t="b">
        <f t="shared" ca="1" si="931"/>
        <v>0</v>
      </c>
      <c r="FI99" t="str">
        <f t="shared" ca="1" si="932"/>
        <v>ÿ</v>
      </c>
      <c r="FJ99">
        <f t="shared" ca="1" si="933"/>
        <v>1048576</v>
      </c>
      <c r="FK99" t="e">
        <f t="shared" ca="1" si="934"/>
        <v>#N/A</v>
      </c>
      <c r="FL99" s="4" t="str">
        <f t="shared" ca="1" si="935"/>
        <v/>
      </c>
      <c r="FN99" s="6" t="str">
        <f>IF('Analyse Plan de Gamme'!$BT99=0,N_D,'Analyse Plan de Gamme'!$BT99)</f>
        <v xml:space="preserve"> ... </v>
      </c>
      <c r="FO99" t="b">
        <f>ISNA(MATCH(FN99,FN$1:FN98,0))</f>
        <v>0</v>
      </c>
      <c r="FP99" t="e">
        <f t="shared" ca="1" si="936"/>
        <v>#N/A</v>
      </c>
      <c r="FQ99" t="e">
        <f t="shared" ca="1" si="937"/>
        <v>#N/A</v>
      </c>
      <c r="FR99" t="b">
        <f t="shared" ca="1" si="938"/>
        <v>0</v>
      </c>
      <c r="FS99" t="str">
        <f t="shared" ca="1" si="939"/>
        <v>ÿ</v>
      </c>
      <c r="FT99">
        <f t="shared" ca="1" si="940"/>
        <v>1048576</v>
      </c>
      <c r="FU99" t="e">
        <f t="shared" ca="1" si="941"/>
        <v>#N/A</v>
      </c>
      <c r="FV99" s="4" t="str">
        <f t="shared" ca="1" si="942"/>
        <v/>
      </c>
      <c r="FX99" s="6" t="str">
        <f>IF('Analyse Plan de Gamme'!$BU99=0,N_D,'Analyse Plan de Gamme'!$BU99)</f>
        <v xml:space="preserve"> ... </v>
      </c>
      <c r="FY99" t="b">
        <f>ISNA(MATCH(FX99,FX$1:FX98,0))</f>
        <v>0</v>
      </c>
      <c r="FZ99" t="e">
        <f t="shared" ca="1" si="943"/>
        <v>#N/A</v>
      </c>
      <c r="GA99" t="e">
        <f t="shared" ca="1" si="944"/>
        <v>#N/A</v>
      </c>
      <c r="GB99" t="b">
        <f t="shared" ca="1" si="945"/>
        <v>0</v>
      </c>
      <c r="GC99" t="str">
        <f t="shared" ca="1" si="946"/>
        <v>ÿ</v>
      </c>
      <c r="GD99">
        <f t="shared" ca="1" si="947"/>
        <v>1048576</v>
      </c>
      <c r="GE99" t="e">
        <f t="shared" ca="1" si="948"/>
        <v>#N/A</v>
      </c>
      <c r="GF99" s="4" t="str">
        <f t="shared" ca="1" si="949"/>
        <v/>
      </c>
      <c r="GH99" s="6" t="str">
        <f>IF('Analyse Plan de Gamme'!$BW99=0,N_D,'Analyse Plan de Gamme'!$BW99)</f>
        <v xml:space="preserve"> ... </v>
      </c>
      <c r="GI99" t="b">
        <f>ISNA(MATCH(GH99,GH$1:GH98,0))</f>
        <v>0</v>
      </c>
      <c r="GJ99" t="e">
        <f t="shared" ca="1" si="950"/>
        <v>#N/A</v>
      </c>
      <c r="GK99" t="e">
        <f t="shared" ca="1" si="951"/>
        <v>#N/A</v>
      </c>
      <c r="GL99" t="b">
        <f t="shared" ca="1" si="952"/>
        <v>0</v>
      </c>
      <c r="GM99" t="str">
        <f t="shared" ca="1" si="953"/>
        <v>ÿ</v>
      </c>
      <c r="GN99">
        <f t="shared" ca="1" si="954"/>
        <v>1048576</v>
      </c>
      <c r="GO99" t="e">
        <f t="shared" ca="1" si="955"/>
        <v>#N/A</v>
      </c>
      <c r="GP99" s="4" t="str">
        <f t="shared" ca="1" si="956"/>
        <v/>
      </c>
      <c r="GR99" s="6" t="str">
        <f>IF('Analyse Plan de Gamme'!$BX99=0,N_D,'Analyse Plan de Gamme'!$BX99)</f>
        <v xml:space="preserve"> ... </v>
      </c>
      <c r="GS99" t="b">
        <f>ISNA(MATCH(GR99,GR$1:GR98,0))</f>
        <v>0</v>
      </c>
      <c r="GT99" t="e">
        <f t="shared" ca="1" si="957"/>
        <v>#N/A</v>
      </c>
      <c r="GU99" t="e">
        <f t="shared" ca="1" si="958"/>
        <v>#N/A</v>
      </c>
      <c r="GV99" t="b">
        <f t="shared" ca="1" si="959"/>
        <v>0</v>
      </c>
      <c r="GW99" t="str">
        <f t="shared" ca="1" si="960"/>
        <v>ÿ</v>
      </c>
      <c r="GX99">
        <f t="shared" ca="1" si="961"/>
        <v>1048576</v>
      </c>
      <c r="GY99" t="e">
        <f t="shared" ca="1" si="962"/>
        <v>#N/A</v>
      </c>
      <c r="GZ99" s="4" t="str">
        <f t="shared" ca="1" si="963"/>
        <v/>
      </c>
      <c r="HG99" s="44">
        <f>'Analyse Plan de Gamme'!$K99</f>
        <v>0</v>
      </c>
      <c r="HH99" s="44">
        <f>'Analyse Plan de Gamme'!$L99</f>
        <v>0</v>
      </c>
      <c r="HI99" s="50">
        <f t="shared" si="822"/>
        <v>4.4499999999999922</v>
      </c>
      <c r="HK99" t="b">
        <f>ABS('Analyse Plan de Gamme'!$C99)&gt;1</f>
        <v>0</v>
      </c>
      <c r="HL99" s="43">
        <f t="shared" ca="1" si="665"/>
        <v>9.9000000000000008E-3</v>
      </c>
      <c r="HM99" t="b">
        <f ca="1">AND(ISNA(MATCH(HL99,HL$1:HL98,0)),HL99&gt;1,$HK99)</f>
        <v>0</v>
      </c>
      <c r="HN99" t="e">
        <f t="shared" ca="1" si="964"/>
        <v>#N/A</v>
      </c>
      <c r="HO99" t="e">
        <f t="shared" ca="1" si="965"/>
        <v>#N/A</v>
      </c>
      <c r="HP99" t="b">
        <f t="shared" ca="1" si="966"/>
        <v>0</v>
      </c>
      <c r="HQ99" t="str">
        <f t="shared" ca="1" si="967"/>
        <v>ÿ</v>
      </c>
      <c r="HR99">
        <f t="shared" ca="1" si="968"/>
        <v>1048576</v>
      </c>
      <c r="HS99" t="e">
        <f t="shared" ca="1" si="969"/>
        <v>#N/A</v>
      </c>
      <c r="HT99" s="4" t="str">
        <f t="shared" ca="1" si="970"/>
        <v/>
      </c>
      <c r="HU99">
        <f ca="1">SUM($HT$10:$HT99)</f>
        <v>3926000.0154999997</v>
      </c>
      <c r="HV99" s="45">
        <f t="shared" ca="1" si="666"/>
        <v>1</v>
      </c>
      <c r="HW99" t="b">
        <f t="shared" ca="1" si="823"/>
        <v>0</v>
      </c>
      <c r="HX99" t="b">
        <f t="shared" ca="1" si="667"/>
        <v>0</v>
      </c>
      <c r="ID99" s="60" t="b">
        <f>IF($HK99,'Analyse Plan de Gamme'!$K99)</f>
        <v>0</v>
      </c>
      <c r="IE99" t="b">
        <f>IF($HK99,'Analyse Plan de Gamme'!$L99)</f>
        <v>0</v>
      </c>
      <c r="IF99" s="52" t="b">
        <f t="shared" si="971"/>
        <v>0</v>
      </c>
      <c r="IG99" t="b">
        <f>ISNA(MATCH(IF99,IF$1:IF98,0))</f>
        <v>0</v>
      </c>
      <c r="IH99" t="e">
        <f t="shared" ca="1" si="972"/>
        <v>#N/A</v>
      </c>
      <c r="II99" t="e">
        <f t="shared" ca="1" si="973"/>
        <v>#N/A</v>
      </c>
      <c r="IJ99" t="b">
        <f t="shared" ca="1" si="974"/>
        <v>0</v>
      </c>
      <c r="IK99" t="str">
        <f t="shared" ca="1" si="975"/>
        <v>ÿ</v>
      </c>
      <c r="IL99">
        <f t="shared" ca="1" si="976"/>
        <v>0</v>
      </c>
      <c r="IM99">
        <f t="shared" ca="1" si="977"/>
        <v>0</v>
      </c>
      <c r="IN99" s="54">
        <f t="shared" ca="1" si="978"/>
        <v>9.9000000000000008E-3</v>
      </c>
      <c r="IO99">
        <f t="shared" ca="1" si="979"/>
        <v>1048576</v>
      </c>
      <c r="IP99" t="e">
        <f t="shared" ca="1" si="980"/>
        <v>#N/A</v>
      </c>
      <c r="IQ99" t="str">
        <f t="shared" ca="1" si="981"/>
        <v/>
      </c>
      <c r="IR99" t="str">
        <f t="shared" ca="1" si="982"/>
        <v/>
      </c>
      <c r="IZ99" s="52" t="b">
        <f t="shared" si="983"/>
        <v>0</v>
      </c>
      <c r="JA99" t="b">
        <f>ISNA(MATCH(IZ99,IZ$1:IZ98,0))</f>
        <v>0</v>
      </c>
      <c r="JB99" t="e">
        <f t="shared" ca="1" si="984"/>
        <v>#N/A</v>
      </c>
      <c r="JC99" t="e">
        <f t="shared" ca="1" si="985"/>
        <v>#N/A</v>
      </c>
      <c r="JD99" t="b">
        <f t="shared" ca="1" si="986"/>
        <v>0</v>
      </c>
      <c r="JE99" t="str">
        <f t="shared" ca="1" si="987"/>
        <v>ÿ</v>
      </c>
      <c r="JF99">
        <f t="shared" ca="1" si="988"/>
        <v>0</v>
      </c>
      <c r="JG99">
        <f t="shared" ca="1" si="989"/>
        <v>0</v>
      </c>
      <c r="JH99" s="54">
        <f t="shared" ca="1" si="990"/>
        <v>9.9000000000000008E-3</v>
      </c>
      <c r="JI99">
        <f t="shared" ca="1" si="991"/>
        <v>1048576</v>
      </c>
      <c r="JJ99" t="e">
        <f t="shared" ca="1" si="992"/>
        <v>#N/A</v>
      </c>
      <c r="JK99" t="str">
        <f t="shared" ca="1" si="993"/>
        <v/>
      </c>
      <c r="JL99" t="str">
        <f t="shared" ca="1" si="994"/>
        <v/>
      </c>
      <c r="JT99" s="52" t="b">
        <f t="shared" si="995"/>
        <v>0</v>
      </c>
      <c r="JU99" t="b">
        <f>ISNA(MATCH(JT99,JT$1:JT98,0))</f>
        <v>0</v>
      </c>
      <c r="JV99" t="e">
        <f t="shared" ca="1" si="996"/>
        <v>#N/A</v>
      </c>
      <c r="JW99" t="e">
        <f t="shared" ca="1" si="997"/>
        <v>#N/A</v>
      </c>
      <c r="JX99" t="b">
        <f t="shared" ca="1" si="998"/>
        <v>0</v>
      </c>
      <c r="JY99" t="str">
        <f t="shared" ca="1" si="999"/>
        <v>ÿ</v>
      </c>
      <c r="JZ99">
        <f t="shared" ca="1" si="1000"/>
        <v>0</v>
      </c>
      <c r="KA99">
        <f t="shared" ca="1" si="1001"/>
        <v>0</v>
      </c>
      <c r="KB99" s="54">
        <f t="shared" ca="1" si="1002"/>
        <v>9.9000000000000008E-3</v>
      </c>
      <c r="KC99">
        <f t="shared" ca="1" si="1003"/>
        <v>1048576</v>
      </c>
      <c r="KD99" t="e">
        <f t="shared" ca="1" si="1004"/>
        <v>#N/A</v>
      </c>
      <c r="KE99" t="str">
        <f t="shared" ca="1" si="1005"/>
        <v/>
      </c>
      <c r="KF99" t="str">
        <f t="shared" ca="1" si="1006"/>
        <v/>
      </c>
      <c r="KN99" s="52" t="b">
        <f t="shared" si="1007"/>
        <v>0</v>
      </c>
      <c r="KO99" t="b">
        <f>ISNA(MATCH(KN99,KN$1:KN98,0))</f>
        <v>0</v>
      </c>
      <c r="KP99" t="e">
        <f t="shared" ca="1" si="1008"/>
        <v>#N/A</v>
      </c>
      <c r="KQ99" t="e">
        <f t="shared" ca="1" si="1009"/>
        <v>#N/A</v>
      </c>
      <c r="KR99" t="b">
        <f t="shared" ca="1" si="1010"/>
        <v>0</v>
      </c>
      <c r="KS99" t="str">
        <f t="shared" ca="1" si="1011"/>
        <v>ÿ</v>
      </c>
      <c r="KT99">
        <f t="shared" ca="1" si="1012"/>
        <v>0</v>
      </c>
      <c r="KU99">
        <f t="shared" ca="1" si="1013"/>
        <v>0</v>
      </c>
      <c r="KV99" s="54">
        <f t="shared" ca="1" si="1014"/>
        <v>9.9000000000000008E-3</v>
      </c>
      <c r="KW99">
        <f t="shared" ca="1" si="1015"/>
        <v>1048576</v>
      </c>
      <c r="KX99" t="e">
        <f t="shared" ca="1" si="1016"/>
        <v>#N/A</v>
      </c>
      <c r="KY99" t="str">
        <f t="shared" ca="1" si="1017"/>
        <v/>
      </c>
      <c r="KZ99" t="str">
        <f t="shared" ca="1" si="1018"/>
        <v/>
      </c>
      <c r="LH99" s="52" t="b">
        <f t="shared" si="668"/>
        <v>0</v>
      </c>
      <c r="LI99" t="b">
        <f>ISNA(MATCH(LH99,LH$1:LH98,0))</f>
        <v>0</v>
      </c>
      <c r="LJ99" t="e">
        <f t="shared" ca="1" si="643"/>
        <v>#N/A</v>
      </c>
      <c r="LK99" t="e">
        <f t="shared" ca="1" si="644"/>
        <v>#N/A</v>
      </c>
      <c r="LL99" t="b">
        <f t="shared" ca="1" si="669"/>
        <v>0</v>
      </c>
      <c r="LM99" t="str">
        <f t="shared" ca="1" si="645"/>
        <v>ÿ</v>
      </c>
      <c r="LN99">
        <f t="shared" ca="1" si="670"/>
        <v>0</v>
      </c>
      <c r="LO99">
        <f t="shared" ca="1" si="671"/>
        <v>0</v>
      </c>
      <c r="LP99" s="54">
        <f t="shared" ca="1" si="646"/>
        <v>9.9000000000000008E-3</v>
      </c>
      <c r="LQ99">
        <f t="shared" ca="1" si="647"/>
        <v>1048576</v>
      </c>
      <c r="LR99" t="e">
        <f t="shared" ca="1" si="648"/>
        <v>#N/A</v>
      </c>
      <c r="LS99" t="str">
        <f t="shared" ca="1" si="1019"/>
        <v/>
      </c>
      <c r="LT99" t="str">
        <f t="shared" ca="1" si="649"/>
        <v/>
      </c>
      <c r="MB99" s="52" t="b">
        <f t="shared" si="650"/>
        <v>0</v>
      </c>
      <c r="MC99" t="b">
        <f>ISNA(MATCH(MB99,MB$1:MB98,0))</f>
        <v>0</v>
      </c>
      <c r="MD99" t="e">
        <f t="shared" ca="1" si="672"/>
        <v>#N/A</v>
      </c>
      <c r="ME99" t="e">
        <f t="shared" ca="1" si="673"/>
        <v>#N/A</v>
      </c>
      <c r="MF99" t="b">
        <f t="shared" ca="1" si="674"/>
        <v>0</v>
      </c>
      <c r="MG99" t="str">
        <f t="shared" ca="1" si="675"/>
        <v>ÿ</v>
      </c>
      <c r="MH99">
        <f t="shared" ca="1" si="676"/>
        <v>0</v>
      </c>
      <c r="MI99">
        <f t="shared" ca="1" si="677"/>
        <v>0</v>
      </c>
      <c r="MJ99" s="54">
        <f t="shared" ca="1" si="678"/>
        <v>9.9000000000000008E-3</v>
      </c>
      <c r="MK99">
        <f t="shared" ca="1" si="679"/>
        <v>1048576</v>
      </c>
      <c r="ML99" t="e">
        <f t="shared" ca="1" si="680"/>
        <v>#N/A</v>
      </c>
      <c r="MM99" t="str">
        <f t="shared" ca="1" si="1020"/>
        <v/>
      </c>
      <c r="MN99" t="str">
        <f t="shared" ca="1" si="681"/>
        <v/>
      </c>
      <c r="MV99" s="52" t="b">
        <f t="shared" si="651"/>
        <v>0</v>
      </c>
      <c r="MW99" t="b">
        <f>ISNA(MATCH(MV99,MV$1:MV98,0))</f>
        <v>0</v>
      </c>
      <c r="MX99" t="e">
        <f t="shared" ca="1" si="682"/>
        <v>#N/A</v>
      </c>
      <c r="MY99" t="e">
        <f t="shared" ca="1" si="683"/>
        <v>#N/A</v>
      </c>
      <c r="MZ99" t="b">
        <f t="shared" ca="1" si="684"/>
        <v>0</v>
      </c>
      <c r="NA99" t="str">
        <f t="shared" ca="1" si="685"/>
        <v>ÿ</v>
      </c>
      <c r="NB99">
        <f t="shared" ca="1" si="686"/>
        <v>0</v>
      </c>
      <c r="NC99">
        <f t="shared" ca="1" si="687"/>
        <v>0</v>
      </c>
      <c r="ND99" s="54">
        <f t="shared" ca="1" si="688"/>
        <v>9.9000000000000008E-3</v>
      </c>
      <c r="NE99">
        <f t="shared" ca="1" si="689"/>
        <v>1048576</v>
      </c>
      <c r="NF99" t="e">
        <f t="shared" ca="1" si="690"/>
        <v>#N/A</v>
      </c>
      <c r="NG99" t="str">
        <f t="shared" ca="1" si="1021"/>
        <v/>
      </c>
      <c r="NH99" t="str">
        <f t="shared" ca="1" si="691"/>
        <v/>
      </c>
      <c r="NP99" s="52" t="b">
        <f t="shared" si="652"/>
        <v>0</v>
      </c>
      <c r="NQ99" t="b">
        <f>ISNA(MATCH(NP99,NP$1:NP98,0))</f>
        <v>0</v>
      </c>
      <c r="NR99" t="e">
        <f t="shared" ca="1" si="692"/>
        <v>#N/A</v>
      </c>
      <c r="NS99" t="e">
        <f t="shared" ca="1" si="693"/>
        <v>#N/A</v>
      </c>
      <c r="NT99" t="b">
        <f t="shared" ca="1" si="694"/>
        <v>0</v>
      </c>
      <c r="NU99" t="str">
        <f t="shared" ca="1" si="695"/>
        <v>ÿ</v>
      </c>
      <c r="NV99">
        <f t="shared" ca="1" si="696"/>
        <v>0</v>
      </c>
      <c r="NW99">
        <f t="shared" ca="1" si="697"/>
        <v>0</v>
      </c>
      <c r="NX99" s="54">
        <f t="shared" ca="1" si="698"/>
        <v>9.9000000000000008E-3</v>
      </c>
      <c r="NY99">
        <f t="shared" ca="1" si="699"/>
        <v>1048576</v>
      </c>
      <c r="NZ99" t="e">
        <f t="shared" ca="1" si="700"/>
        <v>#N/A</v>
      </c>
      <c r="OA99" t="str">
        <f t="shared" ca="1" si="1022"/>
        <v/>
      </c>
      <c r="OB99" t="str">
        <f t="shared" ca="1" si="701"/>
        <v/>
      </c>
      <c r="OJ99" s="52" t="b">
        <f t="shared" si="653"/>
        <v>0</v>
      </c>
      <c r="OK99" t="b">
        <f>ISNA(MATCH(OJ99,OJ$1:OJ98,0))</f>
        <v>0</v>
      </c>
      <c r="OL99" t="e">
        <f t="shared" ca="1" si="702"/>
        <v>#N/A</v>
      </c>
      <c r="OM99" t="e">
        <f t="shared" ca="1" si="703"/>
        <v>#N/A</v>
      </c>
      <c r="ON99" t="b">
        <f t="shared" ca="1" si="704"/>
        <v>0</v>
      </c>
      <c r="OO99" t="str">
        <f t="shared" ca="1" si="705"/>
        <v>ÿ</v>
      </c>
      <c r="OP99">
        <f t="shared" ca="1" si="706"/>
        <v>0</v>
      </c>
      <c r="OQ99">
        <f t="shared" ca="1" si="707"/>
        <v>0</v>
      </c>
      <c r="OR99" s="54">
        <f t="shared" ca="1" si="708"/>
        <v>9.9000000000000008E-3</v>
      </c>
      <c r="OS99">
        <f t="shared" ca="1" si="709"/>
        <v>1048576</v>
      </c>
      <c r="OT99" t="e">
        <f t="shared" ca="1" si="710"/>
        <v>#N/A</v>
      </c>
      <c r="OU99" t="str">
        <f t="shared" ca="1" si="1023"/>
        <v/>
      </c>
      <c r="OV99" t="str">
        <f t="shared" ca="1" si="711"/>
        <v/>
      </c>
      <c r="PD99" s="52" t="b">
        <f t="shared" si="654"/>
        <v>0</v>
      </c>
      <c r="PE99" t="b">
        <f>ISNA(MATCH(PD99,PD$1:PD98,0))</f>
        <v>0</v>
      </c>
      <c r="PF99" t="e">
        <f t="shared" ca="1" si="712"/>
        <v>#N/A</v>
      </c>
      <c r="PG99" t="e">
        <f t="shared" ca="1" si="713"/>
        <v>#N/A</v>
      </c>
      <c r="PH99" t="b">
        <f t="shared" ca="1" si="714"/>
        <v>0</v>
      </c>
      <c r="PI99" t="str">
        <f t="shared" ca="1" si="715"/>
        <v>ÿ</v>
      </c>
      <c r="PJ99">
        <f t="shared" ca="1" si="716"/>
        <v>0</v>
      </c>
      <c r="PK99">
        <f t="shared" ca="1" si="717"/>
        <v>0</v>
      </c>
      <c r="PL99" s="54">
        <f t="shared" ca="1" si="718"/>
        <v>9.9000000000000008E-3</v>
      </c>
      <c r="PM99">
        <f t="shared" ca="1" si="719"/>
        <v>1048576</v>
      </c>
      <c r="PN99" t="e">
        <f t="shared" ca="1" si="720"/>
        <v>#N/A</v>
      </c>
      <c r="PO99" t="str">
        <f t="shared" ca="1" si="1024"/>
        <v/>
      </c>
      <c r="PP99" t="str">
        <f t="shared" ca="1" si="721"/>
        <v/>
      </c>
      <c r="PX99" s="52" t="b">
        <f t="shared" si="655"/>
        <v>0</v>
      </c>
      <c r="PY99" t="b">
        <f>ISNA(MATCH(PX99,PX$1:PX98,0))</f>
        <v>0</v>
      </c>
      <c r="PZ99" t="e">
        <f t="shared" ca="1" si="722"/>
        <v>#N/A</v>
      </c>
      <c r="QA99" t="e">
        <f t="shared" ca="1" si="723"/>
        <v>#N/A</v>
      </c>
      <c r="QB99" t="b">
        <f t="shared" ca="1" si="724"/>
        <v>0</v>
      </c>
      <c r="QC99" t="str">
        <f t="shared" ca="1" si="725"/>
        <v>ÿ</v>
      </c>
      <c r="QD99">
        <f t="shared" ca="1" si="726"/>
        <v>0</v>
      </c>
      <c r="QE99">
        <f t="shared" ca="1" si="727"/>
        <v>0</v>
      </c>
      <c r="QF99" s="54">
        <f t="shared" ca="1" si="728"/>
        <v>9.9000000000000008E-3</v>
      </c>
      <c r="QG99">
        <f t="shared" ca="1" si="729"/>
        <v>1048576</v>
      </c>
      <c r="QH99" t="e">
        <f t="shared" ca="1" si="730"/>
        <v>#N/A</v>
      </c>
      <c r="QI99" t="str">
        <f t="shared" ca="1" si="1025"/>
        <v/>
      </c>
      <c r="QJ99" t="str">
        <f t="shared" ca="1" si="731"/>
        <v/>
      </c>
      <c r="QR99" s="52" t="b">
        <f t="shared" si="656"/>
        <v>0</v>
      </c>
      <c r="QS99" t="b">
        <f>ISNA(MATCH(QR99,QR$1:QR98,0))</f>
        <v>0</v>
      </c>
      <c r="QT99" t="e">
        <f t="shared" ca="1" si="732"/>
        <v>#N/A</v>
      </c>
      <c r="QU99" t="e">
        <f t="shared" ca="1" si="733"/>
        <v>#N/A</v>
      </c>
      <c r="QV99" t="b">
        <f t="shared" ca="1" si="734"/>
        <v>0</v>
      </c>
      <c r="QW99" t="str">
        <f t="shared" ca="1" si="735"/>
        <v>ÿ</v>
      </c>
      <c r="QX99">
        <f t="shared" ca="1" si="736"/>
        <v>0</v>
      </c>
      <c r="QY99">
        <f t="shared" ca="1" si="737"/>
        <v>0</v>
      </c>
      <c r="QZ99" s="54">
        <f t="shared" ca="1" si="738"/>
        <v>9.9000000000000008E-3</v>
      </c>
      <c r="RA99">
        <f t="shared" ca="1" si="739"/>
        <v>1048576</v>
      </c>
      <c r="RB99" t="e">
        <f t="shared" ca="1" si="740"/>
        <v>#N/A</v>
      </c>
      <c r="RC99" t="str">
        <f t="shared" ca="1" si="1026"/>
        <v/>
      </c>
      <c r="RD99" t="str">
        <f t="shared" ca="1" si="741"/>
        <v/>
      </c>
      <c r="RL99" s="52" t="b">
        <f t="shared" si="657"/>
        <v>0</v>
      </c>
      <c r="RM99" t="b">
        <f>ISNA(MATCH(RL99,RL$1:RL98,0))</f>
        <v>0</v>
      </c>
      <c r="RN99" t="e">
        <f t="shared" ca="1" si="742"/>
        <v>#N/A</v>
      </c>
      <c r="RO99" t="e">
        <f t="shared" ca="1" si="743"/>
        <v>#N/A</v>
      </c>
      <c r="RP99" t="b">
        <f t="shared" ca="1" si="744"/>
        <v>0</v>
      </c>
      <c r="RQ99" t="str">
        <f t="shared" ca="1" si="745"/>
        <v>ÿ</v>
      </c>
      <c r="RR99">
        <f t="shared" ca="1" si="746"/>
        <v>0</v>
      </c>
      <c r="RS99">
        <f t="shared" ca="1" si="747"/>
        <v>0</v>
      </c>
      <c r="RT99" s="54">
        <f t="shared" ca="1" si="748"/>
        <v>9.9000000000000008E-3</v>
      </c>
      <c r="RU99">
        <f t="shared" ca="1" si="749"/>
        <v>1048576</v>
      </c>
      <c r="RV99" t="e">
        <f t="shared" ca="1" si="750"/>
        <v>#N/A</v>
      </c>
      <c r="RW99" t="str">
        <f t="shared" ca="1" si="1027"/>
        <v/>
      </c>
      <c r="RX99" t="str">
        <f t="shared" ca="1" si="751"/>
        <v/>
      </c>
      <c r="SF99" s="52" t="b">
        <f t="shared" si="658"/>
        <v>0</v>
      </c>
      <c r="SG99" t="b">
        <f>ISNA(MATCH(SF99,SF$1:SF98,0))</f>
        <v>0</v>
      </c>
      <c r="SH99" t="e">
        <f t="shared" ca="1" si="752"/>
        <v>#N/A</v>
      </c>
      <c r="SI99" t="e">
        <f t="shared" ca="1" si="753"/>
        <v>#N/A</v>
      </c>
      <c r="SJ99" t="b">
        <f t="shared" ca="1" si="754"/>
        <v>0</v>
      </c>
      <c r="SK99" t="str">
        <f t="shared" ca="1" si="755"/>
        <v>ÿ</v>
      </c>
      <c r="SL99">
        <f t="shared" ca="1" si="756"/>
        <v>0</v>
      </c>
      <c r="SM99">
        <f t="shared" ca="1" si="757"/>
        <v>0</v>
      </c>
      <c r="SN99" s="54">
        <f t="shared" ca="1" si="758"/>
        <v>9.9000000000000008E-3</v>
      </c>
      <c r="SO99">
        <f t="shared" ca="1" si="759"/>
        <v>1048576</v>
      </c>
      <c r="SP99" t="e">
        <f t="shared" ca="1" si="760"/>
        <v>#N/A</v>
      </c>
      <c r="SQ99" t="str">
        <f t="shared" ca="1" si="1028"/>
        <v/>
      </c>
      <c r="SR99" t="str">
        <f t="shared" ca="1" si="761"/>
        <v/>
      </c>
      <c r="SZ99" s="52" t="b">
        <f t="shared" si="659"/>
        <v>0</v>
      </c>
      <c r="TA99" t="b">
        <f>ISNA(MATCH(SZ99,SZ$1:SZ98,0))</f>
        <v>0</v>
      </c>
      <c r="TB99" t="e">
        <f t="shared" ca="1" si="762"/>
        <v>#N/A</v>
      </c>
      <c r="TC99" t="e">
        <f t="shared" ca="1" si="763"/>
        <v>#N/A</v>
      </c>
      <c r="TD99" t="b">
        <f t="shared" ca="1" si="764"/>
        <v>0</v>
      </c>
      <c r="TE99" t="str">
        <f t="shared" ca="1" si="765"/>
        <v>ÿ</v>
      </c>
      <c r="TF99">
        <f t="shared" ca="1" si="766"/>
        <v>0</v>
      </c>
      <c r="TG99">
        <f t="shared" ca="1" si="767"/>
        <v>0</v>
      </c>
      <c r="TH99" s="54">
        <f t="shared" ca="1" si="768"/>
        <v>9.9000000000000008E-3</v>
      </c>
      <c r="TI99">
        <f t="shared" ca="1" si="769"/>
        <v>1048576</v>
      </c>
      <c r="TJ99" t="e">
        <f t="shared" ca="1" si="770"/>
        <v>#N/A</v>
      </c>
      <c r="TK99" t="str">
        <f t="shared" ca="1" si="1029"/>
        <v/>
      </c>
      <c r="TL99" t="str">
        <f t="shared" ca="1" si="771"/>
        <v/>
      </c>
      <c r="TT99" s="52" t="b">
        <f t="shared" si="660"/>
        <v>0</v>
      </c>
      <c r="TU99" t="b">
        <f>ISNA(MATCH(TT99,TT$1:TT98,0))</f>
        <v>0</v>
      </c>
      <c r="TV99" t="e">
        <f t="shared" ca="1" si="772"/>
        <v>#N/A</v>
      </c>
      <c r="TW99" t="e">
        <f t="shared" ca="1" si="773"/>
        <v>#N/A</v>
      </c>
      <c r="TX99" t="b">
        <f t="shared" ca="1" si="774"/>
        <v>0</v>
      </c>
      <c r="TY99" t="str">
        <f t="shared" ca="1" si="775"/>
        <v>ÿ</v>
      </c>
      <c r="TZ99">
        <f t="shared" ca="1" si="776"/>
        <v>0</v>
      </c>
      <c r="UA99">
        <f t="shared" ca="1" si="777"/>
        <v>0</v>
      </c>
      <c r="UB99" s="54">
        <f t="shared" ca="1" si="778"/>
        <v>9.9000000000000008E-3</v>
      </c>
      <c r="UC99">
        <f t="shared" ca="1" si="779"/>
        <v>1048576</v>
      </c>
      <c r="UD99" t="e">
        <f t="shared" ca="1" si="780"/>
        <v>#N/A</v>
      </c>
      <c r="UE99" t="str">
        <f t="shared" ca="1" si="1030"/>
        <v/>
      </c>
      <c r="UF99" t="str">
        <f t="shared" ca="1" si="781"/>
        <v/>
      </c>
      <c r="UN99" s="52" t="b">
        <f t="shared" si="661"/>
        <v>0</v>
      </c>
      <c r="UO99" t="b">
        <f>ISNA(MATCH(UN99,UN$1:UN98,0))</f>
        <v>0</v>
      </c>
      <c r="UP99" t="e">
        <f t="shared" ca="1" si="782"/>
        <v>#N/A</v>
      </c>
      <c r="UQ99" t="e">
        <f t="shared" ca="1" si="783"/>
        <v>#N/A</v>
      </c>
      <c r="UR99" t="b">
        <f t="shared" ca="1" si="784"/>
        <v>0</v>
      </c>
      <c r="US99" t="str">
        <f t="shared" ca="1" si="785"/>
        <v>ÿ</v>
      </c>
      <c r="UT99">
        <f t="shared" ca="1" si="786"/>
        <v>0</v>
      </c>
      <c r="UU99">
        <f t="shared" ca="1" si="787"/>
        <v>0</v>
      </c>
      <c r="UV99" s="54">
        <f t="shared" ca="1" si="788"/>
        <v>9.9000000000000008E-3</v>
      </c>
      <c r="UW99">
        <f t="shared" ca="1" si="789"/>
        <v>1048576</v>
      </c>
      <c r="UX99" t="e">
        <f t="shared" ca="1" si="790"/>
        <v>#N/A</v>
      </c>
      <c r="UY99" t="str">
        <f t="shared" ca="1" si="1031"/>
        <v/>
      </c>
      <c r="UZ99" t="str">
        <f t="shared" ca="1" si="791"/>
        <v/>
      </c>
      <c r="VH99" s="52" t="b">
        <f t="shared" si="662"/>
        <v>0</v>
      </c>
      <c r="VI99" t="b">
        <f>ISNA(MATCH(VH99,VH$1:VH98,0))</f>
        <v>0</v>
      </c>
      <c r="VJ99" t="e">
        <f t="shared" ca="1" si="792"/>
        <v>#N/A</v>
      </c>
      <c r="VK99" t="e">
        <f t="shared" ca="1" si="793"/>
        <v>#N/A</v>
      </c>
      <c r="VL99" t="b">
        <f t="shared" ca="1" si="794"/>
        <v>0</v>
      </c>
      <c r="VM99" t="str">
        <f t="shared" ca="1" si="795"/>
        <v>ÿ</v>
      </c>
      <c r="VN99">
        <f t="shared" ca="1" si="796"/>
        <v>0</v>
      </c>
      <c r="VO99">
        <f t="shared" ca="1" si="797"/>
        <v>0</v>
      </c>
      <c r="VP99" s="54">
        <f t="shared" ca="1" si="798"/>
        <v>9.9000000000000008E-3</v>
      </c>
      <c r="VQ99">
        <f t="shared" ca="1" si="799"/>
        <v>1048576</v>
      </c>
      <c r="VR99" t="e">
        <f t="shared" ca="1" si="800"/>
        <v>#N/A</v>
      </c>
      <c r="VS99" t="str">
        <f t="shared" ca="1" si="1032"/>
        <v/>
      </c>
      <c r="VT99" t="str">
        <f t="shared" ca="1" si="801"/>
        <v/>
      </c>
      <c r="WB99" s="52" t="b">
        <f t="shared" si="663"/>
        <v>0</v>
      </c>
      <c r="WC99" t="b">
        <f>ISNA(MATCH(WB99,WB$1:WB98,0))</f>
        <v>0</v>
      </c>
      <c r="WD99" t="e">
        <f t="shared" ca="1" si="802"/>
        <v>#N/A</v>
      </c>
      <c r="WE99" t="e">
        <f t="shared" ca="1" si="803"/>
        <v>#N/A</v>
      </c>
      <c r="WF99" t="b">
        <f t="shared" ca="1" si="804"/>
        <v>0</v>
      </c>
      <c r="WG99" t="str">
        <f t="shared" ca="1" si="805"/>
        <v>ÿ</v>
      </c>
      <c r="WH99">
        <f t="shared" ca="1" si="806"/>
        <v>0</v>
      </c>
      <c r="WI99">
        <f t="shared" ca="1" si="807"/>
        <v>0</v>
      </c>
      <c r="WJ99" s="54">
        <f t="shared" ca="1" si="808"/>
        <v>9.9000000000000008E-3</v>
      </c>
      <c r="WK99">
        <f t="shared" ca="1" si="809"/>
        <v>1048576</v>
      </c>
      <c r="WL99" t="e">
        <f t="shared" ca="1" si="810"/>
        <v>#N/A</v>
      </c>
      <c r="WM99" t="str">
        <f t="shared" ca="1" si="1033"/>
        <v/>
      </c>
      <c r="WN99" t="str">
        <f t="shared" ca="1" si="811"/>
        <v/>
      </c>
      <c r="WV99" s="52" t="b">
        <f t="shared" si="664"/>
        <v>0</v>
      </c>
      <c r="WW99" t="b">
        <f>ISNA(MATCH(WV99,WV$1:WV98,0))</f>
        <v>0</v>
      </c>
      <c r="WX99" t="e">
        <f t="shared" ca="1" si="812"/>
        <v>#N/A</v>
      </c>
      <c r="WY99" t="e">
        <f t="shared" ca="1" si="813"/>
        <v>#N/A</v>
      </c>
      <c r="WZ99" t="b">
        <f t="shared" ca="1" si="814"/>
        <v>0</v>
      </c>
      <c r="XA99" t="str">
        <f t="shared" ca="1" si="815"/>
        <v>ÿ</v>
      </c>
      <c r="XB99">
        <f t="shared" ca="1" si="816"/>
        <v>0</v>
      </c>
      <c r="XC99">
        <f t="shared" ca="1" si="817"/>
        <v>0</v>
      </c>
      <c r="XD99" s="54">
        <f t="shared" ca="1" si="818"/>
        <v>9.9000000000000008E-3</v>
      </c>
      <c r="XE99">
        <f t="shared" ca="1" si="819"/>
        <v>1048576</v>
      </c>
      <c r="XF99" t="e">
        <f t="shared" ca="1" si="820"/>
        <v>#N/A</v>
      </c>
      <c r="XG99" t="str">
        <f t="shared" ca="1" si="1034"/>
        <v/>
      </c>
      <c r="XH99" t="str">
        <f t="shared" ca="1" si="821"/>
        <v/>
      </c>
    </row>
    <row r="100" spans="1:632" x14ac:dyDescent="0.3">
      <c r="A100">
        <f t="shared" ca="1" si="642"/>
        <v>90</v>
      </c>
      <c r="J100" s="6" t="str">
        <f>IF('Analyse Plan de Gamme'!$N100=0,N_D,'Analyse Plan de Gamme'!$N100)</f>
        <v xml:space="preserve"> ... </v>
      </c>
      <c r="K100" t="b">
        <f>ISNA(MATCH(J100,J$1:J99,0))</f>
        <v>0</v>
      </c>
      <c r="L100" t="e">
        <f t="shared" ca="1" si="824"/>
        <v>#N/A</v>
      </c>
      <c r="M100" t="e">
        <f t="shared" ca="1" si="825"/>
        <v>#N/A</v>
      </c>
      <c r="N100" t="b">
        <f t="shared" ca="1" si="826"/>
        <v>0</v>
      </c>
      <c r="O100" t="str">
        <f t="shared" ca="1" si="827"/>
        <v>ÿ</v>
      </c>
      <c r="P100">
        <f t="shared" ca="1" si="828"/>
        <v>1048576</v>
      </c>
      <c r="Q100" t="e">
        <f t="shared" ca="1" si="829"/>
        <v>#N/A</v>
      </c>
      <c r="R100" s="4" t="str">
        <f t="shared" ca="1" si="830"/>
        <v/>
      </c>
      <c r="T100" s="6" t="str">
        <f>IF('Analyse Plan de Gamme'!$P100=0,N_D,'Analyse Plan de Gamme'!$P100)</f>
        <v xml:space="preserve"> ... </v>
      </c>
      <c r="U100" t="b">
        <f>ISNA(MATCH(T100,T$1:T99,0))</f>
        <v>0</v>
      </c>
      <c r="V100" t="e">
        <f t="shared" ca="1" si="831"/>
        <v>#N/A</v>
      </c>
      <c r="W100" t="e">
        <f t="shared" ca="1" si="832"/>
        <v>#N/A</v>
      </c>
      <c r="X100" t="b">
        <f t="shared" ca="1" si="833"/>
        <v>0</v>
      </c>
      <c r="Y100" t="str">
        <f t="shared" ca="1" si="834"/>
        <v>ÿ</v>
      </c>
      <c r="Z100">
        <f t="shared" ca="1" si="835"/>
        <v>1048576</v>
      </c>
      <c r="AA100" t="e">
        <f t="shared" ca="1" si="836"/>
        <v>#N/A</v>
      </c>
      <c r="AB100" s="4" t="str">
        <f t="shared" ca="1" si="837"/>
        <v/>
      </c>
      <c r="AD100" s="6" t="str">
        <f>IF('Analyse Plan de Gamme'!$W100=0,N_D,'Analyse Plan de Gamme'!$W100)</f>
        <v xml:space="preserve"> ... </v>
      </c>
      <c r="AE100" t="b">
        <f>ISNA(MATCH(AD100,AD$1:AD99,0))</f>
        <v>0</v>
      </c>
      <c r="AF100" t="e">
        <f t="shared" ca="1" si="838"/>
        <v>#N/A</v>
      </c>
      <c r="AG100" t="e">
        <f t="shared" ca="1" si="839"/>
        <v>#N/A</v>
      </c>
      <c r="AH100" t="b">
        <f t="shared" ca="1" si="840"/>
        <v>0</v>
      </c>
      <c r="AI100" t="str">
        <f t="shared" ca="1" si="841"/>
        <v>ÿ</v>
      </c>
      <c r="AJ100">
        <f t="shared" ca="1" si="842"/>
        <v>1048576</v>
      </c>
      <c r="AK100" t="e">
        <f t="shared" ca="1" si="843"/>
        <v>#N/A</v>
      </c>
      <c r="AL100" s="4" t="str">
        <f t="shared" ca="1" si="844"/>
        <v/>
      </c>
      <c r="AN100" s="6" t="str">
        <f>IF('Analyse Plan de Gamme'!$AH100=0,N_D,'Analyse Plan de Gamme'!$AH100)</f>
        <v xml:space="preserve"> ... </v>
      </c>
      <c r="AO100" t="b">
        <f>ISNA(MATCH(AN100,AN$1:AN99,0))</f>
        <v>0</v>
      </c>
      <c r="AP100" t="e">
        <f t="shared" ca="1" si="845"/>
        <v>#N/A</v>
      </c>
      <c r="AQ100" t="e">
        <f t="shared" ca="1" si="846"/>
        <v>#N/A</v>
      </c>
      <c r="AR100" t="b">
        <f t="shared" ca="1" si="847"/>
        <v>0</v>
      </c>
      <c r="AS100" t="str">
        <f t="shared" ca="1" si="848"/>
        <v>ÿ</v>
      </c>
      <c r="AT100">
        <f t="shared" ca="1" si="849"/>
        <v>1048576</v>
      </c>
      <c r="AU100" t="e">
        <f t="shared" ca="1" si="850"/>
        <v>#N/A</v>
      </c>
      <c r="AV100" s="4" t="str">
        <f t="shared" ca="1" si="851"/>
        <v/>
      </c>
      <c r="AX100" s="6" t="str">
        <f>IF('Analyse Plan de Gamme'!$AT100=0,N_D,'Analyse Plan de Gamme'!$AT100)</f>
        <v xml:space="preserve"> ... </v>
      </c>
      <c r="AY100" t="b">
        <f>ISNA(MATCH(AX100,AX$1:AX99,0))</f>
        <v>0</v>
      </c>
      <c r="AZ100" t="e">
        <f t="shared" ca="1" si="852"/>
        <v>#N/A</v>
      </c>
      <c r="BA100" t="e">
        <f t="shared" ca="1" si="853"/>
        <v>#N/A</v>
      </c>
      <c r="BB100" t="b">
        <f t="shared" ca="1" si="854"/>
        <v>0</v>
      </c>
      <c r="BC100" t="str">
        <f t="shared" ca="1" si="855"/>
        <v>ÿ</v>
      </c>
      <c r="BD100">
        <f t="shared" ca="1" si="856"/>
        <v>1048576</v>
      </c>
      <c r="BE100" t="e">
        <f t="shared" ca="1" si="857"/>
        <v>#N/A</v>
      </c>
      <c r="BF100" s="4" t="str">
        <f t="shared" ca="1" si="858"/>
        <v/>
      </c>
      <c r="BH100" s="6" t="str">
        <f>IF('Analyse Plan de Gamme'!$BF100=0,N_D,'Analyse Plan de Gamme'!$BF100)</f>
        <v xml:space="preserve"> ... </v>
      </c>
      <c r="BI100" t="b">
        <f>ISNA(MATCH(BH100,BH$1:BH99,0))</f>
        <v>0</v>
      </c>
      <c r="BJ100" t="e">
        <f t="shared" ca="1" si="859"/>
        <v>#N/A</v>
      </c>
      <c r="BK100" t="e">
        <f t="shared" ca="1" si="860"/>
        <v>#N/A</v>
      </c>
      <c r="BL100" t="b">
        <f t="shared" ca="1" si="861"/>
        <v>0</v>
      </c>
      <c r="BM100" t="str">
        <f t="shared" ca="1" si="862"/>
        <v>ÿ</v>
      </c>
      <c r="BN100">
        <f t="shared" ca="1" si="863"/>
        <v>1048576</v>
      </c>
      <c r="BO100" t="e">
        <f t="shared" ca="1" si="864"/>
        <v>#N/A</v>
      </c>
      <c r="BP100" s="4" t="str">
        <f t="shared" ca="1" si="865"/>
        <v/>
      </c>
      <c r="BR100" s="6" t="str">
        <f>IF('Analyse Plan de Gamme'!$BG100=0,N_D,'Analyse Plan de Gamme'!$BG100)</f>
        <v xml:space="preserve"> ... </v>
      </c>
      <c r="BS100" t="b">
        <f>ISNA(MATCH(BR100,BR$1:BR99,0))</f>
        <v>0</v>
      </c>
      <c r="BT100" t="e">
        <f t="shared" ca="1" si="866"/>
        <v>#N/A</v>
      </c>
      <c r="BU100" t="e">
        <f t="shared" ca="1" si="867"/>
        <v>#N/A</v>
      </c>
      <c r="BV100" t="b">
        <f t="shared" ca="1" si="868"/>
        <v>0</v>
      </c>
      <c r="BW100" t="str">
        <f t="shared" ca="1" si="869"/>
        <v>ÿ</v>
      </c>
      <c r="BX100">
        <f t="shared" ca="1" si="870"/>
        <v>1048576</v>
      </c>
      <c r="BY100" t="e">
        <f t="shared" ca="1" si="871"/>
        <v>#N/A</v>
      </c>
      <c r="BZ100" s="4" t="str">
        <f t="shared" ca="1" si="872"/>
        <v/>
      </c>
      <c r="CB100" s="6" t="str">
        <f>IF('Analyse Plan de Gamme'!$BH100=0,N_D,'Analyse Plan de Gamme'!$BH100)</f>
        <v xml:space="preserve"> ... </v>
      </c>
      <c r="CC100" t="b">
        <f>ISNA(MATCH(CB100,CB$1:CB99,0))</f>
        <v>0</v>
      </c>
      <c r="CD100" t="e">
        <f t="shared" ca="1" si="873"/>
        <v>#N/A</v>
      </c>
      <c r="CE100" t="e">
        <f t="shared" ca="1" si="874"/>
        <v>#N/A</v>
      </c>
      <c r="CF100" t="b">
        <f t="shared" ca="1" si="875"/>
        <v>0</v>
      </c>
      <c r="CG100" t="str">
        <f t="shared" ca="1" si="876"/>
        <v>ÿ</v>
      </c>
      <c r="CH100">
        <f t="shared" ca="1" si="877"/>
        <v>1048576</v>
      </c>
      <c r="CI100" t="e">
        <f t="shared" ca="1" si="878"/>
        <v>#N/A</v>
      </c>
      <c r="CJ100" s="4" t="str">
        <f t="shared" ca="1" si="879"/>
        <v/>
      </c>
      <c r="CL100" s="6" t="str">
        <f>IF('Analyse Plan de Gamme'!$BJ100=0,N_D,'Analyse Plan de Gamme'!$BJ100)</f>
        <v xml:space="preserve"> ... </v>
      </c>
      <c r="CM100" t="b">
        <f>ISNA(MATCH(CL100,CL$1:CL99,0))</f>
        <v>0</v>
      </c>
      <c r="CN100" t="e">
        <f t="shared" ca="1" si="880"/>
        <v>#N/A</v>
      </c>
      <c r="CO100" t="e">
        <f t="shared" ca="1" si="881"/>
        <v>#N/A</v>
      </c>
      <c r="CP100" t="b">
        <f t="shared" ca="1" si="882"/>
        <v>0</v>
      </c>
      <c r="CQ100" t="str">
        <f t="shared" ca="1" si="883"/>
        <v>ÿ</v>
      </c>
      <c r="CR100">
        <f t="shared" ca="1" si="884"/>
        <v>1048576</v>
      </c>
      <c r="CS100" t="e">
        <f t="shared" ca="1" si="885"/>
        <v>#N/A</v>
      </c>
      <c r="CT100" s="4" t="str">
        <f t="shared" ca="1" si="886"/>
        <v/>
      </c>
      <c r="CV100" s="6" t="str">
        <f>IF('Analyse Plan de Gamme'!$BK100=0,N_D,'Analyse Plan de Gamme'!$BK100)</f>
        <v xml:space="preserve"> ... </v>
      </c>
      <c r="CW100" t="b">
        <f>ISNA(MATCH(CV100,CV$1:CV99,0))</f>
        <v>0</v>
      </c>
      <c r="CX100" t="e">
        <f t="shared" ca="1" si="887"/>
        <v>#N/A</v>
      </c>
      <c r="CY100" t="e">
        <f t="shared" ca="1" si="888"/>
        <v>#N/A</v>
      </c>
      <c r="CZ100" t="b">
        <f t="shared" ca="1" si="889"/>
        <v>0</v>
      </c>
      <c r="DA100" t="str">
        <f t="shared" ca="1" si="890"/>
        <v>ÿ</v>
      </c>
      <c r="DB100">
        <f t="shared" ca="1" si="891"/>
        <v>1048576</v>
      </c>
      <c r="DC100" t="e">
        <f t="shared" ca="1" si="892"/>
        <v>#N/A</v>
      </c>
      <c r="DD100" s="4" t="str">
        <f t="shared" ca="1" si="893"/>
        <v/>
      </c>
      <c r="DF100" s="6" t="str">
        <f>IF('Analyse Plan de Gamme'!$BL100=0,N_D,'Analyse Plan de Gamme'!$BL100)</f>
        <v xml:space="preserve"> ... </v>
      </c>
      <c r="DG100" t="b">
        <f>ISNA(MATCH(DF100,DF$1:DF99,0))</f>
        <v>0</v>
      </c>
      <c r="DH100" t="e">
        <f t="shared" ca="1" si="894"/>
        <v>#N/A</v>
      </c>
      <c r="DI100" t="e">
        <f t="shared" ca="1" si="895"/>
        <v>#N/A</v>
      </c>
      <c r="DJ100" t="b">
        <f t="shared" ca="1" si="896"/>
        <v>0</v>
      </c>
      <c r="DK100" t="str">
        <f t="shared" ca="1" si="897"/>
        <v>ÿ</v>
      </c>
      <c r="DL100">
        <f t="shared" ca="1" si="898"/>
        <v>1048576</v>
      </c>
      <c r="DM100" t="e">
        <f t="shared" ca="1" si="899"/>
        <v>#N/A</v>
      </c>
      <c r="DN100" s="4" t="str">
        <f t="shared" ca="1" si="900"/>
        <v/>
      </c>
      <c r="DP100" s="43">
        <f>'Analyse Plan de Gamme'!$BM100</f>
        <v>0</v>
      </c>
      <c r="DQ100" t="b">
        <f>ISNA(MATCH(DP100,DP$1:DP99,0))</f>
        <v>0</v>
      </c>
      <c r="DR100" t="e">
        <f t="shared" ca="1" si="901"/>
        <v>#N/A</v>
      </c>
      <c r="DS100" t="e">
        <f t="shared" ca="1" si="902"/>
        <v>#N/A</v>
      </c>
      <c r="DT100" t="b">
        <f t="shared" ca="1" si="903"/>
        <v>0</v>
      </c>
      <c r="DU100" t="str">
        <f t="shared" ca="1" si="904"/>
        <v>ÿ</v>
      </c>
      <c r="DV100">
        <f t="shared" ca="1" si="905"/>
        <v>1048576</v>
      </c>
      <c r="DW100" t="e">
        <f t="shared" ca="1" si="906"/>
        <v>#N/A</v>
      </c>
      <c r="DX100" s="4" t="str">
        <f t="shared" ca="1" si="907"/>
        <v/>
      </c>
      <c r="DZ100" s="6" t="str">
        <f>IF('Analyse Plan de Gamme'!$BO100=0,N_D,'Analyse Plan de Gamme'!$BO100)</f>
        <v xml:space="preserve"> ... </v>
      </c>
      <c r="EA100" t="b">
        <f>ISNA(MATCH(DZ100,DZ$1:DZ99,0))</f>
        <v>0</v>
      </c>
      <c r="EB100" t="e">
        <f t="shared" ca="1" si="908"/>
        <v>#N/A</v>
      </c>
      <c r="EC100" t="e">
        <f t="shared" ca="1" si="909"/>
        <v>#N/A</v>
      </c>
      <c r="ED100" t="b">
        <f t="shared" ca="1" si="910"/>
        <v>0</v>
      </c>
      <c r="EE100" t="str">
        <f t="shared" ca="1" si="911"/>
        <v>ÿ</v>
      </c>
      <c r="EF100">
        <f t="shared" ca="1" si="912"/>
        <v>1048576</v>
      </c>
      <c r="EG100" t="e">
        <f t="shared" ca="1" si="913"/>
        <v>#N/A</v>
      </c>
      <c r="EH100" s="4" t="str">
        <f t="shared" ca="1" si="914"/>
        <v/>
      </c>
      <c r="EJ100" s="6" t="str">
        <f>IF('Analyse Plan de Gamme'!$BP100=0,N_D,'Analyse Plan de Gamme'!$BP100)</f>
        <v xml:space="preserve"> ... </v>
      </c>
      <c r="EK100" t="b">
        <f>ISNA(MATCH(EJ100,EJ$1:EJ99,0))</f>
        <v>0</v>
      </c>
      <c r="EL100" t="e">
        <f t="shared" ca="1" si="915"/>
        <v>#N/A</v>
      </c>
      <c r="EM100" t="e">
        <f t="shared" ca="1" si="916"/>
        <v>#N/A</v>
      </c>
      <c r="EN100" t="b">
        <f t="shared" ca="1" si="917"/>
        <v>0</v>
      </c>
      <c r="EO100" t="str">
        <f t="shared" ca="1" si="918"/>
        <v>ÿ</v>
      </c>
      <c r="EP100">
        <f t="shared" ca="1" si="919"/>
        <v>1048576</v>
      </c>
      <c r="EQ100" t="e">
        <f t="shared" ca="1" si="920"/>
        <v>#N/A</v>
      </c>
      <c r="ER100" s="4" t="str">
        <f t="shared" ca="1" si="921"/>
        <v/>
      </c>
      <c r="ET100" s="6" t="str">
        <f>IF('Analyse Plan de Gamme'!$BQ100=0,N_D,'Analyse Plan de Gamme'!$BQ100)</f>
        <v xml:space="preserve"> ... </v>
      </c>
      <c r="EU100" t="b">
        <f>ISNA(MATCH(ET100,ET$1:ET99,0))</f>
        <v>0</v>
      </c>
      <c r="EV100" t="e">
        <f t="shared" ca="1" si="922"/>
        <v>#N/A</v>
      </c>
      <c r="EW100" t="e">
        <f t="shared" ca="1" si="923"/>
        <v>#N/A</v>
      </c>
      <c r="EX100" t="b">
        <f t="shared" ca="1" si="924"/>
        <v>0</v>
      </c>
      <c r="EY100" t="str">
        <f t="shared" ca="1" si="925"/>
        <v>ÿ</v>
      </c>
      <c r="EZ100">
        <f t="shared" ca="1" si="926"/>
        <v>1048576</v>
      </c>
      <c r="FA100" t="e">
        <f t="shared" ca="1" si="927"/>
        <v>#N/A</v>
      </c>
      <c r="FB100" s="4" t="str">
        <f t="shared" ca="1" si="928"/>
        <v/>
      </c>
      <c r="FD100" s="6" t="str">
        <f>IF('Analyse Plan de Gamme'!$BR100=0,N_D,'Analyse Plan de Gamme'!$BR100)</f>
        <v xml:space="preserve"> ... </v>
      </c>
      <c r="FE100" t="b">
        <f>ISNA(MATCH(FD100,FD$1:FD99,0))</f>
        <v>0</v>
      </c>
      <c r="FF100" t="e">
        <f t="shared" ca="1" si="929"/>
        <v>#N/A</v>
      </c>
      <c r="FG100" t="e">
        <f t="shared" ca="1" si="930"/>
        <v>#N/A</v>
      </c>
      <c r="FH100" t="b">
        <f t="shared" ca="1" si="931"/>
        <v>0</v>
      </c>
      <c r="FI100" t="str">
        <f t="shared" ca="1" si="932"/>
        <v>ÿ</v>
      </c>
      <c r="FJ100">
        <f t="shared" ca="1" si="933"/>
        <v>1048576</v>
      </c>
      <c r="FK100" t="e">
        <f t="shared" ca="1" si="934"/>
        <v>#N/A</v>
      </c>
      <c r="FL100" s="4" t="str">
        <f t="shared" ca="1" si="935"/>
        <v/>
      </c>
      <c r="FN100" s="6" t="str">
        <f>IF('Analyse Plan de Gamme'!$BT100=0,N_D,'Analyse Plan de Gamme'!$BT100)</f>
        <v xml:space="preserve"> ... </v>
      </c>
      <c r="FO100" t="b">
        <f>ISNA(MATCH(FN100,FN$1:FN99,0))</f>
        <v>0</v>
      </c>
      <c r="FP100" t="e">
        <f t="shared" ca="1" si="936"/>
        <v>#N/A</v>
      </c>
      <c r="FQ100" t="e">
        <f t="shared" ca="1" si="937"/>
        <v>#N/A</v>
      </c>
      <c r="FR100" t="b">
        <f t="shared" ca="1" si="938"/>
        <v>0</v>
      </c>
      <c r="FS100" t="str">
        <f t="shared" ca="1" si="939"/>
        <v>ÿ</v>
      </c>
      <c r="FT100">
        <f t="shared" ca="1" si="940"/>
        <v>1048576</v>
      </c>
      <c r="FU100" t="e">
        <f t="shared" ca="1" si="941"/>
        <v>#N/A</v>
      </c>
      <c r="FV100" s="4" t="str">
        <f t="shared" ca="1" si="942"/>
        <v/>
      </c>
      <c r="FX100" s="6" t="str">
        <f>IF('Analyse Plan de Gamme'!$BU100=0,N_D,'Analyse Plan de Gamme'!$BU100)</f>
        <v xml:space="preserve"> ... </v>
      </c>
      <c r="FY100" t="b">
        <f>ISNA(MATCH(FX100,FX$1:FX99,0))</f>
        <v>0</v>
      </c>
      <c r="FZ100" t="e">
        <f t="shared" ca="1" si="943"/>
        <v>#N/A</v>
      </c>
      <c r="GA100" t="e">
        <f t="shared" ca="1" si="944"/>
        <v>#N/A</v>
      </c>
      <c r="GB100" t="b">
        <f t="shared" ca="1" si="945"/>
        <v>0</v>
      </c>
      <c r="GC100" t="str">
        <f t="shared" ca="1" si="946"/>
        <v>ÿ</v>
      </c>
      <c r="GD100">
        <f t="shared" ca="1" si="947"/>
        <v>1048576</v>
      </c>
      <c r="GE100" t="e">
        <f t="shared" ca="1" si="948"/>
        <v>#N/A</v>
      </c>
      <c r="GF100" s="4" t="str">
        <f t="shared" ca="1" si="949"/>
        <v/>
      </c>
      <c r="GH100" s="6" t="str">
        <f>IF('Analyse Plan de Gamme'!$BW100=0,N_D,'Analyse Plan de Gamme'!$BW100)</f>
        <v xml:space="preserve"> ... </v>
      </c>
      <c r="GI100" t="b">
        <f>ISNA(MATCH(GH100,GH$1:GH99,0))</f>
        <v>0</v>
      </c>
      <c r="GJ100" t="e">
        <f t="shared" ca="1" si="950"/>
        <v>#N/A</v>
      </c>
      <c r="GK100" t="e">
        <f t="shared" ca="1" si="951"/>
        <v>#N/A</v>
      </c>
      <c r="GL100" t="b">
        <f t="shared" ca="1" si="952"/>
        <v>0</v>
      </c>
      <c r="GM100" t="str">
        <f t="shared" ca="1" si="953"/>
        <v>ÿ</v>
      </c>
      <c r="GN100">
        <f t="shared" ca="1" si="954"/>
        <v>1048576</v>
      </c>
      <c r="GO100" t="e">
        <f t="shared" ca="1" si="955"/>
        <v>#N/A</v>
      </c>
      <c r="GP100" s="4" t="str">
        <f t="shared" ca="1" si="956"/>
        <v/>
      </c>
      <c r="GR100" s="6" t="str">
        <f>IF('Analyse Plan de Gamme'!$BX100=0,N_D,'Analyse Plan de Gamme'!$BX100)</f>
        <v xml:space="preserve"> ... </v>
      </c>
      <c r="GS100" t="b">
        <f>ISNA(MATCH(GR100,GR$1:GR99,0))</f>
        <v>0</v>
      </c>
      <c r="GT100" t="e">
        <f t="shared" ca="1" si="957"/>
        <v>#N/A</v>
      </c>
      <c r="GU100" t="e">
        <f t="shared" ca="1" si="958"/>
        <v>#N/A</v>
      </c>
      <c r="GV100" t="b">
        <f t="shared" ca="1" si="959"/>
        <v>0</v>
      </c>
      <c r="GW100" t="str">
        <f t="shared" ca="1" si="960"/>
        <v>ÿ</v>
      </c>
      <c r="GX100">
        <f t="shared" ca="1" si="961"/>
        <v>1048576</v>
      </c>
      <c r="GY100" t="e">
        <f t="shared" ca="1" si="962"/>
        <v>#N/A</v>
      </c>
      <c r="GZ100" s="4" t="str">
        <f t="shared" ca="1" si="963"/>
        <v/>
      </c>
      <c r="HG100" s="44">
        <f>'Analyse Plan de Gamme'!$K100</f>
        <v>0</v>
      </c>
      <c r="HH100" s="44">
        <f>'Analyse Plan de Gamme'!$L100</f>
        <v>0</v>
      </c>
      <c r="HI100" s="50">
        <f t="shared" si="822"/>
        <v>4.499999999999992</v>
      </c>
      <c r="HK100" t="b">
        <f>ABS('Analyse Plan de Gamme'!$C100)&gt;1</f>
        <v>0</v>
      </c>
      <c r="HL100" s="43">
        <f t="shared" ca="1" si="665"/>
        <v>0.01</v>
      </c>
      <c r="HM100" t="b">
        <f ca="1">AND(ISNA(MATCH(HL100,HL$1:HL99,0)),HL100&gt;1,$HK100)</f>
        <v>0</v>
      </c>
      <c r="HN100" t="e">
        <f t="shared" ca="1" si="964"/>
        <v>#N/A</v>
      </c>
      <c r="HO100" t="e">
        <f t="shared" ca="1" si="965"/>
        <v>#N/A</v>
      </c>
      <c r="HP100" t="b">
        <f t="shared" ca="1" si="966"/>
        <v>0</v>
      </c>
      <c r="HQ100" t="str">
        <f t="shared" ca="1" si="967"/>
        <v>ÿ</v>
      </c>
      <c r="HR100">
        <f t="shared" ca="1" si="968"/>
        <v>1048576</v>
      </c>
      <c r="HS100" t="e">
        <f t="shared" ca="1" si="969"/>
        <v>#N/A</v>
      </c>
      <c r="HT100" s="4" t="str">
        <f t="shared" ca="1" si="970"/>
        <v/>
      </c>
      <c r="HU100">
        <f ca="1">SUM($HT$10:$HT100)</f>
        <v>3926000.0154999997</v>
      </c>
      <c r="HV100" s="45">
        <f t="shared" ca="1" si="666"/>
        <v>1</v>
      </c>
      <c r="HW100" t="b">
        <f t="shared" ca="1" si="823"/>
        <v>0</v>
      </c>
      <c r="HX100" t="b">
        <f t="shared" ca="1" si="667"/>
        <v>0</v>
      </c>
      <c r="ID100" s="60" t="b">
        <f>IF($HK100,'Analyse Plan de Gamme'!$K100)</f>
        <v>0</v>
      </c>
      <c r="IE100" t="b">
        <f>IF($HK100,'Analyse Plan de Gamme'!$L100)</f>
        <v>0</v>
      </c>
      <c r="IF100" s="52" t="b">
        <f t="shared" si="971"/>
        <v>0</v>
      </c>
      <c r="IG100" t="b">
        <f>ISNA(MATCH(IF100,IF$1:IF99,0))</f>
        <v>0</v>
      </c>
      <c r="IH100" t="e">
        <f t="shared" ca="1" si="972"/>
        <v>#N/A</v>
      </c>
      <c r="II100" t="e">
        <f t="shared" ca="1" si="973"/>
        <v>#N/A</v>
      </c>
      <c r="IJ100" t="b">
        <f t="shared" ca="1" si="974"/>
        <v>0</v>
      </c>
      <c r="IK100" t="str">
        <f t="shared" ca="1" si="975"/>
        <v>ÿ</v>
      </c>
      <c r="IL100">
        <f t="shared" ca="1" si="976"/>
        <v>0</v>
      </c>
      <c r="IM100">
        <f t="shared" ca="1" si="977"/>
        <v>0</v>
      </c>
      <c r="IN100" s="54">
        <f t="shared" ca="1" si="978"/>
        <v>0.01</v>
      </c>
      <c r="IO100">
        <f t="shared" ca="1" si="979"/>
        <v>1048576</v>
      </c>
      <c r="IP100" t="e">
        <f t="shared" ca="1" si="980"/>
        <v>#N/A</v>
      </c>
      <c r="IQ100" t="str">
        <f t="shared" ca="1" si="981"/>
        <v/>
      </c>
      <c r="IR100" t="str">
        <f t="shared" ca="1" si="982"/>
        <v/>
      </c>
      <c r="IZ100" s="52" t="b">
        <f t="shared" si="983"/>
        <v>0</v>
      </c>
      <c r="JA100" t="b">
        <f>ISNA(MATCH(IZ100,IZ$1:IZ99,0))</f>
        <v>0</v>
      </c>
      <c r="JB100" t="e">
        <f t="shared" ca="1" si="984"/>
        <v>#N/A</v>
      </c>
      <c r="JC100" t="e">
        <f t="shared" ca="1" si="985"/>
        <v>#N/A</v>
      </c>
      <c r="JD100" t="b">
        <f t="shared" ca="1" si="986"/>
        <v>0</v>
      </c>
      <c r="JE100" t="str">
        <f t="shared" ca="1" si="987"/>
        <v>ÿ</v>
      </c>
      <c r="JF100">
        <f t="shared" ca="1" si="988"/>
        <v>0</v>
      </c>
      <c r="JG100">
        <f t="shared" ca="1" si="989"/>
        <v>0</v>
      </c>
      <c r="JH100" s="54">
        <f t="shared" ca="1" si="990"/>
        <v>0.01</v>
      </c>
      <c r="JI100">
        <f t="shared" ca="1" si="991"/>
        <v>1048576</v>
      </c>
      <c r="JJ100" t="e">
        <f t="shared" ca="1" si="992"/>
        <v>#N/A</v>
      </c>
      <c r="JK100" t="str">
        <f t="shared" ca="1" si="993"/>
        <v/>
      </c>
      <c r="JL100" t="str">
        <f t="shared" ca="1" si="994"/>
        <v/>
      </c>
      <c r="JT100" s="52" t="b">
        <f t="shared" si="995"/>
        <v>0</v>
      </c>
      <c r="JU100" t="b">
        <f>ISNA(MATCH(JT100,JT$1:JT99,0))</f>
        <v>0</v>
      </c>
      <c r="JV100" t="e">
        <f t="shared" ca="1" si="996"/>
        <v>#N/A</v>
      </c>
      <c r="JW100" t="e">
        <f t="shared" ca="1" si="997"/>
        <v>#N/A</v>
      </c>
      <c r="JX100" t="b">
        <f t="shared" ca="1" si="998"/>
        <v>0</v>
      </c>
      <c r="JY100" t="str">
        <f t="shared" ca="1" si="999"/>
        <v>ÿ</v>
      </c>
      <c r="JZ100">
        <f t="shared" ca="1" si="1000"/>
        <v>0</v>
      </c>
      <c r="KA100">
        <f t="shared" ca="1" si="1001"/>
        <v>0</v>
      </c>
      <c r="KB100" s="54">
        <f t="shared" ca="1" si="1002"/>
        <v>0.01</v>
      </c>
      <c r="KC100">
        <f t="shared" ca="1" si="1003"/>
        <v>1048576</v>
      </c>
      <c r="KD100" t="e">
        <f t="shared" ca="1" si="1004"/>
        <v>#N/A</v>
      </c>
      <c r="KE100" t="str">
        <f t="shared" ca="1" si="1005"/>
        <v/>
      </c>
      <c r="KF100" t="str">
        <f t="shared" ca="1" si="1006"/>
        <v/>
      </c>
      <c r="KN100" s="52" t="b">
        <f t="shared" si="1007"/>
        <v>0</v>
      </c>
      <c r="KO100" t="b">
        <f>ISNA(MATCH(KN100,KN$1:KN99,0))</f>
        <v>0</v>
      </c>
      <c r="KP100" t="e">
        <f t="shared" ca="1" si="1008"/>
        <v>#N/A</v>
      </c>
      <c r="KQ100" t="e">
        <f t="shared" ca="1" si="1009"/>
        <v>#N/A</v>
      </c>
      <c r="KR100" t="b">
        <f t="shared" ca="1" si="1010"/>
        <v>0</v>
      </c>
      <c r="KS100" t="str">
        <f t="shared" ca="1" si="1011"/>
        <v>ÿ</v>
      </c>
      <c r="KT100">
        <f t="shared" ca="1" si="1012"/>
        <v>0</v>
      </c>
      <c r="KU100">
        <f t="shared" ca="1" si="1013"/>
        <v>0</v>
      </c>
      <c r="KV100" s="54">
        <f t="shared" ca="1" si="1014"/>
        <v>0.01</v>
      </c>
      <c r="KW100">
        <f t="shared" ca="1" si="1015"/>
        <v>1048576</v>
      </c>
      <c r="KX100" t="e">
        <f t="shared" ca="1" si="1016"/>
        <v>#N/A</v>
      </c>
      <c r="KY100" t="str">
        <f t="shared" ca="1" si="1017"/>
        <v/>
      </c>
      <c r="KZ100" t="str">
        <f t="shared" ca="1" si="1018"/>
        <v/>
      </c>
      <c r="LH100" s="52" t="b">
        <f t="shared" si="668"/>
        <v>0</v>
      </c>
      <c r="LI100" t="b">
        <f>ISNA(MATCH(LH100,LH$1:LH99,0))</f>
        <v>0</v>
      </c>
      <c r="LJ100" t="e">
        <f t="shared" ca="1" si="643"/>
        <v>#N/A</v>
      </c>
      <c r="LK100" t="e">
        <f t="shared" ca="1" si="644"/>
        <v>#N/A</v>
      </c>
      <c r="LL100" t="b">
        <f t="shared" ca="1" si="669"/>
        <v>0</v>
      </c>
      <c r="LM100" t="str">
        <f t="shared" ca="1" si="645"/>
        <v>ÿ</v>
      </c>
      <c r="LN100">
        <f t="shared" ca="1" si="670"/>
        <v>0</v>
      </c>
      <c r="LO100">
        <f t="shared" ca="1" si="671"/>
        <v>0</v>
      </c>
      <c r="LP100" s="54">
        <f t="shared" ca="1" si="646"/>
        <v>0.01</v>
      </c>
      <c r="LQ100">
        <f t="shared" ca="1" si="647"/>
        <v>1048576</v>
      </c>
      <c r="LR100" t="e">
        <f t="shared" ca="1" si="648"/>
        <v>#N/A</v>
      </c>
      <c r="LS100" t="str">
        <f t="shared" ca="1" si="1019"/>
        <v/>
      </c>
      <c r="LT100" t="str">
        <f t="shared" ca="1" si="649"/>
        <v/>
      </c>
      <c r="MB100" s="52" t="b">
        <f t="shared" si="650"/>
        <v>0</v>
      </c>
      <c r="MC100" t="b">
        <f>ISNA(MATCH(MB100,MB$1:MB99,0))</f>
        <v>0</v>
      </c>
      <c r="MD100" t="e">
        <f t="shared" ca="1" si="672"/>
        <v>#N/A</v>
      </c>
      <c r="ME100" t="e">
        <f t="shared" ca="1" si="673"/>
        <v>#N/A</v>
      </c>
      <c r="MF100" t="b">
        <f t="shared" ca="1" si="674"/>
        <v>0</v>
      </c>
      <c r="MG100" t="str">
        <f t="shared" ca="1" si="675"/>
        <v>ÿ</v>
      </c>
      <c r="MH100">
        <f t="shared" ca="1" si="676"/>
        <v>0</v>
      </c>
      <c r="MI100">
        <f t="shared" ca="1" si="677"/>
        <v>0</v>
      </c>
      <c r="MJ100" s="54">
        <f t="shared" ca="1" si="678"/>
        <v>0.01</v>
      </c>
      <c r="MK100">
        <f t="shared" ca="1" si="679"/>
        <v>1048576</v>
      </c>
      <c r="ML100" t="e">
        <f t="shared" ca="1" si="680"/>
        <v>#N/A</v>
      </c>
      <c r="MM100" t="str">
        <f t="shared" ca="1" si="1020"/>
        <v/>
      </c>
      <c r="MN100" t="str">
        <f t="shared" ca="1" si="681"/>
        <v/>
      </c>
      <c r="MV100" s="52" t="b">
        <f t="shared" si="651"/>
        <v>0</v>
      </c>
      <c r="MW100" t="b">
        <f>ISNA(MATCH(MV100,MV$1:MV99,0))</f>
        <v>0</v>
      </c>
      <c r="MX100" t="e">
        <f t="shared" ca="1" si="682"/>
        <v>#N/A</v>
      </c>
      <c r="MY100" t="e">
        <f t="shared" ca="1" si="683"/>
        <v>#N/A</v>
      </c>
      <c r="MZ100" t="b">
        <f t="shared" ca="1" si="684"/>
        <v>0</v>
      </c>
      <c r="NA100" t="str">
        <f t="shared" ca="1" si="685"/>
        <v>ÿ</v>
      </c>
      <c r="NB100">
        <f t="shared" ca="1" si="686"/>
        <v>0</v>
      </c>
      <c r="NC100">
        <f t="shared" ca="1" si="687"/>
        <v>0</v>
      </c>
      <c r="ND100" s="54">
        <f t="shared" ca="1" si="688"/>
        <v>0.01</v>
      </c>
      <c r="NE100">
        <f t="shared" ca="1" si="689"/>
        <v>1048576</v>
      </c>
      <c r="NF100" t="e">
        <f t="shared" ca="1" si="690"/>
        <v>#N/A</v>
      </c>
      <c r="NG100" t="str">
        <f t="shared" ca="1" si="1021"/>
        <v/>
      </c>
      <c r="NH100" t="str">
        <f t="shared" ca="1" si="691"/>
        <v/>
      </c>
      <c r="NP100" s="52" t="b">
        <f t="shared" si="652"/>
        <v>0</v>
      </c>
      <c r="NQ100" t="b">
        <f>ISNA(MATCH(NP100,NP$1:NP99,0))</f>
        <v>0</v>
      </c>
      <c r="NR100" t="e">
        <f t="shared" ca="1" si="692"/>
        <v>#N/A</v>
      </c>
      <c r="NS100" t="e">
        <f t="shared" ca="1" si="693"/>
        <v>#N/A</v>
      </c>
      <c r="NT100" t="b">
        <f t="shared" ca="1" si="694"/>
        <v>0</v>
      </c>
      <c r="NU100" t="str">
        <f t="shared" ca="1" si="695"/>
        <v>ÿ</v>
      </c>
      <c r="NV100">
        <f t="shared" ca="1" si="696"/>
        <v>0</v>
      </c>
      <c r="NW100">
        <f t="shared" ca="1" si="697"/>
        <v>0</v>
      </c>
      <c r="NX100" s="54">
        <f t="shared" ca="1" si="698"/>
        <v>0.01</v>
      </c>
      <c r="NY100">
        <f t="shared" ca="1" si="699"/>
        <v>1048576</v>
      </c>
      <c r="NZ100" t="e">
        <f t="shared" ca="1" si="700"/>
        <v>#N/A</v>
      </c>
      <c r="OA100" t="str">
        <f t="shared" ca="1" si="1022"/>
        <v/>
      </c>
      <c r="OB100" t="str">
        <f t="shared" ca="1" si="701"/>
        <v/>
      </c>
      <c r="OJ100" s="52" t="b">
        <f t="shared" si="653"/>
        <v>0</v>
      </c>
      <c r="OK100" t="b">
        <f>ISNA(MATCH(OJ100,OJ$1:OJ99,0))</f>
        <v>0</v>
      </c>
      <c r="OL100" t="e">
        <f t="shared" ca="1" si="702"/>
        <v>#N/A</v>
      </c>
      <c r="OM100" t="e">
        <f t="shared" ca="1" si="703"/>
        <v>#N/A</v>
      </c>
      <c r="ON100" t="b">
        <f t="shared" ca="1" si="704"/>
        <v>0</v>
      </c>
      <c r="OO100" t="str">
        <f t="shared" ca="1" si="705"/>
        <v>ÿ</v>
      </c>
      <c r="OP100">
        <f t="shared" ca="1" si="706"/>
        <v>0</v>
      </c>
      <c r="OQ100">
        <f t="shared" ca="1" si="707"/>
        <v>0</v>
      </c>
      <c r="OR100" s="54">
        <f t="shared" ca="1" si="708"/>
        <v>0.01</v>
      </c>
      <c r="OS100">
        <f t="shared" ca="1" si="709"/>
        <v>1048576</v>
      </c>
      <c r="OT100" t="e">
        <f t="shared" ca="1" si="710"/>
        <v>#N/A</v>
      </c>
      <c r="OU100" t="str">
        <f t="shared" ca="1" si="1023"/>
        <v/>
      </c>
      <c r="OV100" t="str">
        <f t="shared" ca="1" si="711"/>
        <v/>
      </c>
      <c r="PD100" s="52" t="b">
        <f t="shared" si="654"/>
        <v>0</v>
      </c>
      <c r="PE100" t="b">
        <f>ISNA(MATCH(PD100,PD$1:PD99,0))</f>
        <v>0</v>
      </c>
      <c r="PF100" t="e">
        <f t="shared" ca="1" si="712"/>
        <v>#N/A</v>
      </c>
      <c r="PG100" t="e">
        <f t="shared" ca="1" si="713"/>
        <v>#N/A</v>
      </c>
      <c r="PH100" t="b">
        <f t="shared" ca="1" si="714"/>
        <v>0</v>
      </c>
      <c r="PI100" t="str">
        <f t="shared" ca="1" si="715"/>
        <v>ÿ</v>
      </c>
      <c r="PJ100">
        <f t="shared" ca="1" si="716"/>
        <v>0</v>
      </c>
      <c r="PK100">
        <f t="shared" ca="1" si="717"/>
        <v>0</v>
      </c>
      <c r="PL100" s="54">
        <f t="shared" ca="1" si="718"/>
        <v>0.01</v>
      </c>
      <c r="PM100">
        <f t="shared" ca="1" si="719"/>
        <v>1048576</v>
      </c>
      <c r="PN100" t="e">
        <f t="shared" ca="1" si="720"/>
        <v>#N/A</v>
      </c>
      <c r="PO100" t="str">
        <f t="shared" ca="1" si="1024"/>
        <v/>
      </c>
      <c r="PP100" t="str">
        <f t="shared" ca="1" si="721"/>
        <v/>
      </c>
      <c r="PX100" s="52" t="b">
        <f t="shared" si="655"/>
        <v>0</v>
      </c>
      <c r="PY100" t="b">
        <f>ISNA(MATCH(PX100,PX$1:PX99,0))</f>
        <v>0</v>
      </c>
      <c r="PZ100" t="e">
        <f t="shared" ca="1" si="722"/>
        <v>#N/A</v>
      </c>
      <c r="QA100" t="e">
        <f t="shared" ca="1" si="723"/>
        <v>#N/A</v>
      </c>
      <c r="QB100" t="b">
        <f t="shared" ca="1" si="724"/>
        <v>0</v>
      </c>
      <c r="QC100" t="str">
        <f t="shared" ca="1" si="725"/>
        <v>ÿ</v>
      </c>
      <c r="QD100">
        <f t="shared" ca="1" si="726"/>
        <v>0</v>
      </c>
      <c r="QE100">
        <f t="shared" ca="1" si="727"/>
        <v>0</v>
      </c>
      <c r="QF100" s="54">
        <f t="shared" ca="1" si="728"/>
        <v>0.01</v>
      </c>
      <c r="QG100">
        <f t="shared" ca="1" si="729"/>
        <v>1048576</v>
      </c>
      <c r="QH100" t="e">
        <f t="shared" ca="1" si="730"/>
        <v>#N/A</v>
      </c>
      <c r="QI100" t="str">
        <f t="shared" ca="1" si="1025"/>
        <v/>
      </c>
      <c r="QJ100" t="str">
        <f t="shared" ca="1" si="731"/>
        <v/>
      </c>
      <c r="QR100" s="52" t="b">
        <f t="shared" si="656"/>
        <v>0</v>
      </c>
      <c r="QS100" t="b">
        <f>ISNA(MATCH(QR100,QR$1:QR99,0))</f>
        <v>0</v>
      </c>
      <c r="QT100" t="e">
        <f t="shared" ca="1" si="732"/>
        <v>#N/A</v>
      </c>
      <c r="QU100" t="e">
        <f t="shared" ca="1" si="733"/>
        <v>#N/A</v>
      </c>
      <c r="QV100" t="b">
        <f t="shared" ca="1" si="734"/>
        <v>0</v>
      </c>
      <c r="QW100" t="str">
        <f t="shared" ca="1" si="735"/>
        <v>ÿ</v>
      </c>
      <c r="QX100">
        <f t="shared" ca="1" si="736"/>
        <v>0</v>
      </c>
      <c r="QY100">
        <f t="shared" ca="1" si="737"/>
        <v>0</v>
      </c>
      <c r="QZ100" s="54">
        <f t="shared" ca="1" si="738"/>
        <v>0.01</v>
      </c>
      <c r="RA100">
        <f t="shared" ca="1" si="739"/>
        <v>1048576</v>
      </c>
      <c r="RB100" t="e">
        <f t="shared" ca="1" si="740"/>
        <v>#N/A</v>
      </c>
      <c r="RC100" t="str">
        <f t="shared" ca="1" si="1026"/>
        <v/>
      </c>
      <c r="RD100" t="str">
        <f t="shared" ca="1" si="741"/>
        <v/>
      </c>
      <c r="RL100" s="52" t="b">
        <f t="shared" si="657"/>
        <v>0</v>
      </c>
      <c r="RM100" t="b">
        <f>ISNA(MATCH(RL100,RL$1:RL99,0))</f>
        <v>0</v>
      </c>
      <c r="RN100" t="e">
        <f t="shared" ca="1" si="742"/>
        <v>#N/A</v>
      </c>
      <c r="RO100" t="e">
        <f t="shared" ca="1" si="743"/>
        <v>#N/A</v>
      </c>
      <c r="RP100" t="b">
        <f t="shared" ca="1" si="744"/>
        <v>0</v>
      </c>
      <c r="RQ100" t="str">
        <f t="shared" ca="1" si="745"/>
        <v>ÿ</v>
      </c>
      <c r="RR100">
        <f t="shared" ca="1" si="746"/>
        <v>0</v>
      </c>
      <c r="RS100">
        <f t="shared" ca="1" si="747"/>
        <v>0</v>
      </c>
      <c r="RT100" s="54">
        <f t="shared" ca="1" si="748"/>
        <v>0.01</v>
      </c>
      <c r="RU100">
        <f t="shared" ca="1" si="749"/>
        <v>1048576</v>
      </c>
      <c r="RV100" t="e">
        <f t="shared" ca="1" si="750"/>
        <v>#N/A</v>
      </c>
      <c r="RW100" t="str">
        <f t="shared" ca="1" si="1027"/>
        <v/>
      </c>
      <c r="RX100" t="str">
        <f t="shared" ca="1" si="751"/>
        <v/>
      </c>
      <c r="SF100" s="52" t="b">
        <f t="shared" si="658"/>
        <v>0</v>
      </c>
      <c r="SG100" t="b">
        <f>ISNA(MATCH(SF100,SF$1:SF99,0))</f>
        <v>0</v>
      </c>
      <c r="SH100" t="e">
        <f t="shared" ca="1" si="752"/>
        <v>#N/A</v>
      </c>
      <c r="SI100" t="e">
        <f t="shared" ca="1" si="753"/>
        <v>#N/A</v>
      </c>
      <c r="SJ100" t="b">
        <f t="shared" ca="1" si="754"/>
        <v>0</v>
      </c>
      <c r="SK100" t="str">
        <f t="shared" ca="1" si="755"/>
        <v>ÿ</v>
      </c>
      <c r="SL100">
        <f t="shared" ca="1" si="756"/>
        <v>0</v>
      </c>
      <c r="SM100">
        <f t="shared" ca="1" si="757"/>
        <v>0</v>
      </c>
      <c r="SN100" s="54">
        <f t="shared" ca="1" si="758"/>
        <v>0.01</v>
      </c>
      <c r="SO100">
        <f t="shared" ca="1" si="759"/>
        <v>1048576</v>
      </c>
      <c r="SP100" t="e">
        <f t="shared" ca="1" si="760"/>
        <v>#N/A</v>
      </c>
      <c r="SQ100" t="str">
        <f t="shared" ca="1" si="1028"/>
        <v/>
      </c>
      <c r="SR100" t="str">
        <f t="shared" ca="1" si="761"/>
        <v/>
      </c>
      <c r="SZ100" s="52" t="b">
        <f t="shared" si="659"/>
        <v>0</v>
      </c>
      <c r="TA100" t="b">
        <f>ISNA(MATCH(SZ100,SZ$1:SZ99,0))</f>
        <v>0</v>
      </c>
      <c r="TB100" t="e">
        <f t="shared" ca="1" si="762"/>
        <v>#N/A</v>
      </c>
      <c r="TC100" t="e">
        <f t="shared" ca="1" si="763"/>
        <v>#N/A</v>
      </c>
      <c r="TD100" t="b">
        <f t="shared" ca="1" si="764"/>
        <v>0</v>
      </c>
      <c r="TE100" t="str">
        <f t="shared" ca="1" si="765"/>
        <v>ÿ</v>
      </c>
      <c r="TF100">
        <f t="shared" ca="1" si="766"/>
        <v>0</v>
      </c>
      <c r="TG100">
        <f t="shared" ca="1" si="767"/>
        <v>0</v>
      </c>
      <c r="TH100" s="54">
        <f t="shared" ca="1" si="768"/>
        <v>0.01</v>
      </c>
      <c r="TI100">
        <f t="shared" ca="1" si="769"/>
        <v>1048576</v>
      </c>
      <c r="TJ100" t="e">
        <f t="shared" ca="1" si="770"/>
        <v>#N/A</v>
      </c>
      <c r="TK100" t="str">
        <f t="shared" ca="1" si="1029"/>
        <v/>
      </c>
      <c r="TL100" t="str">
        <f t="shared" ca="1" si="771"/>
        <v/>
      </c>
      <c r="TT100" s="52" t="b">
        <f t="shared" si="660"/>
        <v>0</v>
      </c>
      <c r="TU100" t="b">
        <f>ISNA(MATCH(TT100,TT$1:TT99,0))</f>
        <v>0</v>
      </c>
      <c r="TV100" t="e">
        <f t="shared" ca="1" si="772"/>
        <v>#N/A</v>
      </c>
      <c r="TW100" t="e">
        <f t="shared" ca="1" si="773"/>
        <v>#N/A</v>
      </c>
      <c r="TX100" t="b">
        <f t="shared" ca="1" si="774"/>
        <v>0</v>
      </c>
      <c r="TY100" t="str">
        <f t="shared" ca="1" si="775"/>
        <v>ÿ</v>
      </c>
      <c r="TZ100">
        <f t="shared" ca="1" si="776"/>
        <v>0</v>
      </c>
      <c r="UA100">
        <f t="shared" ca="1" si="777"/>
        <v>0</v>
      </c>
      <c r="UB100" s="54">
        <f t="shared" ca="1" si="778"/>
        <v>0.01</v>
      </c>
      <c r="UC100">
        <f t="shared" ca="1" si="779"/>
        <v>1048576</v>
      </c>
      <c r="UD100" t="e">
        <f t="shared" ca="1" si="780"/>
        <v>#N/A</v>
      </c>
      <c r="UE100" t="str">
        <f t="shared" ca="1" si="1030"/>
        <v/>
      </c>
      <c r="UF100" t="str">
        <f t="shared" ca="1" si="781"/>
        <v/>
      </c>
      <c r="UN100" s="52" t="b">
        <f t="shared" si="661"/>
        <v>0</v>
      </c>
      <c r="UO100" t="b">
        <f>ISNA(MATCH(UN100,UN$1:UN99,0))</f>
        <v>0</v>
      </c>
      <c r="UP100" t="e">
        <f t="shared" ca="1" si="782"/>
        <v>#N/A</v>
      </c>
      <c r="UQ100" t="e">
        <f t="shared" ca="1" si="783"/>
        <v>#N/A</v>
      </c>
      <c r="UR100" t="b">
        <f t="shared" ca="1" si="784"/>
        <v>0</v>
      </c>
      <c r="US100" t="str">
        <f t="shared" ca="1" si="785"/>
        <v>ÿ</v>
      </c>
      <c r="UT100">
        <f t="shared" ca="1" si="786"/>
        <v>0</v>
      </c>
      <c r="UU100">
        <f t="shared" ca="1" si="787"/>
        <v>0</v>
      </c>
      <c r="UV100" s="54">
        <f t="shared" ca="1" si="788"/>
        <v>0.01</v>
      </c>
      <c r="UW100">
        <f t="shared" ca="1" si="789"/>
        <v>1048576</v>
      </c>
      <c r="UX100" t="e">
        <f t="shared" ca="1" si="790"/>
        <v>#N/A</v>
      </c>
      <c r="UY100" t="str">
        <f t="shared" ca="1" si="1031"/>
        <v/>
      </c>
      <c r="UZ100" t="str">
        <f t="shared" ca="1" si="791"/>
        <v/>
      </c>
      <c r="VH100" s="52" t="b">
        <f t="shared" si="662"/>
        <v>0</v>
      </c>
      <c r="VI100" t="b">
        <f>ISNA(MATCH(VH100,VH$1:VH99,0))</f>
        <v>0</v>
      </c>
      <c r="VJ100" t="e">
        <f t="shared" ca="1" si="792"/>
        <v>#N/A</v>
      </c>
      <c r="VK100" t="e">
        <f t="shared" ca="1" si="793"/>
        <v>#N/A</v>
      </c>
      <c r="VL100" t="b">
        <f t="shared" ca="1" si="794"/>
        <v>0</v>
      </c>
      <c r="VM100" t="str">
        <f t="shared" ca="1" si="795"/>
        <v>ÿ</v>
      </c>
      <c r="VN100">
        <f t="shared" ca="1" si="796"/>
        <v>0</v>
      </c>
      <c r="VO100">
        <f t="shared" ca="1" si="797"/>
        <v>0</v>
      </c>
      <c r="VP100" s="54">
        <f t="shared" ca="1" si="798"/>
        <v>0.01</v>
      </c>
      <c r="VQ100">
        <f t="shared" ca="1" si="799"/>
        <v>1048576</v>
      </c>
      <c r="VR100" t="e">
        <f t="shared" ca="1" si="800"/>
        <v>#N/A</v>
      </c>
      <c r="VS100" t="str">
        <f t="shared" ca="1" si="1032"/>
        <v/>
      </c>
      <c r="VT100" t="str">
        <f t="shared" ca="1" si="801"/>
        <v/>
      </c>
      <c r="WB100" s="52" t="b">
        <f t="shared" si="663"/>
        <v>0</v>
      </c>
      <c r="WC100" t="b">
        <f>ISNA(MATCH(WB100,WB$1:WB99,0))</f>
        <v>0</v>
      </c>
      <c r="WD100" t="e">
        <f t="shared" ca="1" si="802"/>
        <v>#N/A</v>
      </c>
      <c r="WE100" t="e">
        <f t="shared" ca="1" si="803"/>
        <v>#N/A</v>
      </c>
      <c r="WF100" t="b">
        <f t="shared" ca="1" si="804"/>
        <v>0</v>
      </c>
      <c r="WG100" t="str">
        <f t="shared" ca="1" si="805"/>
        <v>ÿ</v>
      </c>
      <c r="WH100">
        <f t="shared" ca="1" si="806"/>
        <v>0</v>
      </c>
      <c r="WI100">
        <f t="shared" ca="1" si="807"/>
        <v>0</v>
      </c>
      <c r="WJ100" s="54">
        <f t="shared" ca="1" si="808"/>
        <v>0.01</v>
      </c>
      <c r="WK100">
        <f t="shared" ca="1" si="809"/>
        <v>1048576</v>
      </c>
      <c r="WL100" t="e">
        <f t="shared" ca="1" si="810"/>
        <v>#N/A</v>
      </c>
      <c r="WM100" t="str">
        <f t="shared" ca="1" si="1033"/>
        <v/>
      </c>
      <c r="WN100" t="str">
        <f t="shared" ca="1" si="811"/>
        <v/>
      </c>
      <c r="WV100" s="52" t="b">
        <f t="shared" si="664"/>
        <v>0</v>
      </c>
      <c r="WW100" t="b">
        <f>ISNA(MATCH(WV100,WV$1:WV99,0))</f>
        <v>0</v>
      </c>
      <c r="WX100" t="e">
        <f t="shared" ca="1" si="812"/>
        <v>#N/A</v>
      </c>
      <c r="WY100" t="e">
        <f t="shared" ca="1" si="813"/>
        <v>#N/A</v>
      </c>
      <c r="WZ100" t="b">
        <f t="shared" ca="1" si="814"/>
        <v>0</v>
      </c>
      <c r="XA100" t="str">
        <f t="shared" ca="1" si="815"/>
        <v>ÿ</v>
      </c>
      <c r="XB100">
        <f t="shared" ca="1" si="816"/>
        <v>0</v>
      </c>
      <c r="XC100">
        <f t="shared" ca="1" si="817"/>
        <v>0</v>
      </c>
      <c r="XD100" s="54">
        <f t="shared" ca="1" si="818"/>
        <v>0.01</v>
      </c>
      <c r="XE100">
        <f t="shared" ca="1" si="819"/>
        <v>1048576</v>
      </c>
      <c r="XF100" t="e">
        <f t="shared" ca="1" si="820"/>
        <v>#N/A</v>
      </c>
      <c r="XG100" t="str">
        <f t="shared" ca="1" si="1034"/>
        <v/>
      </c>
      <c r="XH100" t="str">
        <f t="shared" ca="1" si="821"/>
        <v/>
      </c>
    </row>
    <row r="101" spans="1:632" x14ac:dyDescent="0.3">
      <c r="A101">
        <f t="shared" ca="1" si="642"/>
        <v>91</v>
      </c>
      <c r="J101" s="6" t="str">
        <f>IF('Analyse Plan de Gamme'!$N101=0,N_D,'Analyse Plan de Gamme'!$N101)</f>
        <v xml:space="preserve"> ... </v>
      </c>
      <c r="K101" t="b">
        <f>ISNA(MATCH(J101,J$1:J100,0))</f>
        <v>0</v>
      </c>
      <c r="L101" t="e">
        <f t="shared" ca="1" si="824"/>
        <v>#N/A</v>
      </c>
      <c r="M101" t="e">
        <f t="shared" ca="1" si="825"/>
        <v>#N/A</v>
      </c>
      <c r="N101" t="b">
        <f t="shared" ca="1" si="826"/>
        <v>0</v>
      </c>
      <c r="O101" t="str">
        <f t="shared" ca="1" si="827"/>
        <v>ÿ</v>
      </c>
      <c r="P101">
        <f t="shared" ca="1" si="828"/>
        <v>1048576</v>
      </c>
      <c r="Q101" t="e">
        <f t="shared" ca="1" si="829"/>
        <v>#N/A</v>
      </c>
      <c r="R101" s="4" t="str">
        <f t="shared" ca="1" si="830"/>
        <v/>
      </c>
      <c r="T101" s="6" t="str">
        <f>IF('Analyse Plan de Gamme'!$P101=0,N_D,'Analyse Plan de Gamme'!$P101)</f>
        <v xml:space="preserve"> ... </v>
      </c>
      <c r="U101" t="b">
        <f>ISNA(MATCH(T101,T$1:T100,0))</f>
        <v>0</v>
      </c>
      <c r="V101" t="e">
        <f t="shared" ca="1" si="831"/>
        <v>#N/A</v>
      </c>
      <c r="W101" t="e">
        <f t="shared" ca="1" si="832"/>
        <v>#N/A</v>
      </c>
      <c r="X101" t="b">
        <f t="shared" ca="1" si="833"/>
        <v>0</v>
      </c>
      <c r="Y101" t="str">
        <f t="shared" ca="1" si="834"/>
        <v>ÿ</v>
      </c>
      <c r="Z101">
        <f t="shared" ca="1" si="835"/>
        <v>1048576</v>
      </c>
      <c r="AA101" t="e">
        <f t="shared" ca="1" si="836"/>
        <v>#N/A</v>
      </c>
      <c r="AB101" s="4" t="str">
        <f t="shared" ca="1" si="837"/>
        <v/>
      </c>
      <c r="AD101" s="6" t="str">
        <f>IF('Analyse Plan de Gamme'!$W101=0,N_D,'Analyse Plan de Gamme'!$W101)</f>
        <v xml:space="preserve"> ... </v>
      </c>
      <c r="AE101" t="b">
        <f>ISNA(MATCH(AD101,AD$1:AD100,0))</f>
        <v>0</v>
      </c>
      <c r="AF101" t="e">
        <f t="shared" ca="1" si="838"/>
        <v>#N/A</v>
      </c>
      <c r="AG101" t="e">
        <f t="shared" ca="1" si="839"/>
        <v>#N/A</v>
      </c>
      <c r="AH101" t="b">
        <f t="shared" ca="1" si="840"/>
        <v>0</v>
      </c>
      <c r="AI101" t="str">
        <f t="shared" ca="1" si="841"/>
        <v>ÿ</v>
      </c>
      <c r="AJ101">
        <f t="shared" ca="1" si="842"/>
        <v>1048576</v>
      </c>
      <c r="AK101" t="e">
        <f t="shared" ca="1" si="843"/>
        <v>#N/A</v>
      </c>
      <c r="AL101" s="4" t="str">
        <f t="shared" ca="1" si="844"/>
        <v/>
      </c>
      <c r="AN101" s="6" t="str">
        <f>IF('Analyse Plan de Gamme'!$AH101=0,N_D,'Analyse Plan de Gamme'!$AH101)</f>
        <v xml:space="preserve"> ... </v>
      </c>
      <c r="AO101" t="b">
        <f>ISNA(MATCH(AN101,AN$1:AN100,0))</f>
        <v>0</v>
      </c>
      <c r="AP101" t="e">
        <f t="shared" ca="1" si="845"/>
        <v>#N/A</v>
      </c>
      <c r="AQ101" t="e">
        <f t="shared" ca="1" si="846"/>
        <v>#N/A</v>
      </c>
      <c r="AR101" t="b">
        <f t="shared" ca="1" si="847"/>
        <v>0</v>
      </c>
      <c r="AS101" t="str">
        <f t="shared" ca="1" si="848"/>
        <v>ÿ</v>
      </c>
      <c r="AT101">
        <f t="shared" ca="1" si="849"/>
        <v>1048576</v>
      </c>
      <c r="AU101" t="e">
        <f t="shared" ca="1" si="850"/>
        <v>#N/A</v>
      </c>
      <c r="AV101" s="4" t="str">
        <f t="shared" ca="1" si="851"/>
        <v/>
      </c>
      <c r="AX101" s="6" t="str">
        <f>IF('Analyse Plan de Gamme'!$AT101=0,N_D,'Analyse Plan de Gamme'!$AT101)</f>
        <v xml:space="preserve"> ... </v>
      </c>
      <c r="AY101" t="b">
        <f>ISNA(MATCH(AX101,AX$1:AX100,0))</f>
        <v>0</v>
      </c>
      <c r="AZ101" t="e">
        <f t="shared" ca="1" si="852"/>
        <v>#N/A</v>
      </c>
      <c r="BA101" t="e">
        <f t="shared" ca="1" si="853"/>
        <v>#N/A</v>
      </c>
      <c r="BB101" t="b">
        <f t="shared" ca="1" si="854"/>
        <v>0</v>
      </c>
      <c r="BC101" t="str">
        <f t="shared" ca="1" si="855"/>
        <v>ÿ</v>
      </c>
      <c r="BD101">
        <f t="shared" ca="1" si="856"/>
        <v>1048576</v>
      </c>
      <c r="BE101" t="e">
        <f t="shared" ca="1" si="857"/>
        <v>#N/A</v>
      </c>
      <c r="BF101" s="4" t="str">
        <f t="shared" ca="1" si="858"/>
        <v/>
      </c>
      <c r="BH101" s="6" t="str">
        <f>IF('Analyse Plan de Gamme'!$BF101=0,N_D,'Analyse Plan de Gamme'!$BF101)</f>
        <v xml:space="preserve"> ... </v>
      </c>
      <c r="BI101" t="b">
        <f>ISNA(MATCH(BH101,BH$1:BH100,0))</f>
        <v>0</v>
      </c>
      <c r="BJ101" t="e">
        <f t="shared" ca="1" si="859"/>
        <v>#N/A</v>
      </c>
      <c r="BK101" t="e">
        <f t="shared" ca="1" si="860"/>
        <v>#N/A</v>
      </c>
      <c r="BL101" t="b">
        <f t="shared" ca="1" si="861"/>
        <v>0</v>
      </c>
      <c r="BM101" t="str">
        <f t="shared" ca="1" si="862"/>
        <v>ÿ</v>
      </c>
      <c r="BN101">
        <f t="shared" ca="1" si="863"/>
        <v>1048576</v>
      </c>
      <c r="BO101" t="e">
        <f t="shared" ca="1" si="864"/>
        <v>#N/A</v>
      </c>
      <c r="BP101" s="4" t="str">
        <f t="shared" ca="1" si="865"/>
        <v/>
      </c>
      <c r="BR101" s="6" t="str">
        <f>IF('Analyse Plan de Gamme'!$BG101=0,N_D,'Analyse Plan de Gamme'!$BG101)</f>
        <v xml:space="preserve"> ... </v>
      </c>
      <c r="BS101" t="b">
        <f>ISNA(MATCH(BR101,BR$1:BR100,0))</f>
        <v>0</v>
      </c>
      <c r="BT101" t="e">
        <f t="shared" ca="1" si="866"/>
        <v>#N/A</v>
      </c>
      <c r="BU101" t="e">
        <f t="shared" ca="1" si="867"/>
        <v>#N/A</v>
      </c>
      <c r="BV101" t="b">
        <f t="shared" ca="1" si="868"/>
        <v>0</v>
      </c>
      <c r="BW101" t="str">
        <f t="shared" ca="1" si="869"/>
        <v>ÿ</v>
      </c>
      <c r="BX101">
        <f t="shared" ca="1" si="870"/>
        <v>1048576</v>
      </c>
      <c r="BY101" t="e">
        <f t="shared" ca="1" si="871"/>
        <v>#N/A</v>
      </c>
      <c r="BZ101" s="4" t="str">
        <f t="shared" ca="1" si="872"/>
        <v/>
      </c>
      <c r="CB101" s="6" t="str">
        <f>IF('Analyse Plan de Gamme'!$BH101=0,N_D,'Analyse Plan de Gamme'!$BH101)</f>
        <v xml:space="preserve"> ... </v>
      </c>
      <c r="CC101" t="b">
        <f>ISNA(MATCH(CB101,CB$1:CB100,0))</f>
        <v>0</v>
      </c>
      <c r="CD101" t="e">
        <f t="shared" ca="1" si="873"/>
        <v>#N/A</v>
      </c>
      <c r="CE101" t="e">
        <f t="shared" ca="1" si="874"/>
        <v>#N/A</v>
      </c>
      <c r="CF101" t="b">
        <f t="shared" ca="1" si="875"/>
        <v>0</v>
      </c>
      <c r="CG101" t="str">
        <f t="shared" ca="1" si="876"/>
        <v>ÿ</v>
      </c>
      <c r="CH101">
        <f t="shared" ca="1" si="877"/>
        <v>1048576</v>
      </c>
      <c r="CI101" t="e">
        <f t="shared" ca="1" si="878"/>
        <v>#N/A</v>
      </c>
      <c r="CJ101" s="4" t="str">
        <f t="shared" ca="1" si="879"/>
        <v/>
      </c>
      <c r="CL101" s="6" t="str">
        <f>IF('Analyse Plan de Gamme'!$BJ101=0,N_D,'Analyse Plan de Gamme'!$BJ101)</f>
        <v xml:space="preserve"> ... </v>
      </c>
      <c r="CM101" t="b">
        <f>ISNA(MATCH(CL101,CL$1:CL100,0))</f>
        <v>0</v>
      </c>
      <c r="CN101" t="e">
        <f t="shared" ca="1" si="880"/>
        <v>#N/A</v>
      </c>
      <c r="CO101" t="e">
        <f t="shared" ca="1" si="881"/>
        <v>#N/A</v>
      </c>
      <c r="CP101" t="b">
        <f t="shared" ca="1" si="882"/>
        <v>0</v>
      </c>
      <c r="CQ101" t="str">
        <f t="shared" ca="1" si="883"/>
        <v>ÿ</v>
      </c>
      <c r="CR101">
        <f t="shared" ca="1" si="884"/>
        <v>1048576</v>
      </c>
      <c r="CS101" t="e">
        <f t="shared" ca="1" si="885"/>
        <v>#N/A</v>
      </c>
      <c r="CT101" s="4" t="str">
        <f t="shared" ca="1" si="886"/>
        <v/>
      </c>
      <c r="CV101" s="6" t="str">
        <f>IF('Analyse Plan de Gamme'!$BK101=0,N_D,'Analyse Plan de Gamme'!$BK101)</f>
        <v xml:space="preserve"> ... </v>
      </c>
      <c r="CW101" t="b">
        <f>ISNA(MATCH(CV101,CV$1:CV100,0))</f>
        <v>0</v>
      </c>
      <c r="CX101" t="e">
        <f t="shared" ca="1" si="887"/>
        <v>#N/A</v>
      </c>
      <c r="CY101" t="e">
        <f t="shared" ca="1" si="888"/>
        <v>#N/A</v>
      </c>
      <c r="CZ101" t="b">
        <f t="shared" ca="1" si="889"/>
        <v>0</v>
      </c>
      <c r="DA101" t="str">
        <f t="shared" ca="1" si="890"/>
        <v>ÿ</v>
      </c>
      <c r="DB101">
        <f t="shared" ca="1" si="891"/>
        <v>1048576</v>
      </c>
      <c r="DC101" t="e">
        <f t="shared" ca="1" si="892"/>
        <v>#N/A</v>
      </c>
      <c r="DD101" s="4" t="str">
        <f t="shared" ca="1" si="893"/>
        <v/>
      </c>
      <c r="DF101" s="6" t="str">
        <f>IF('Analyse Plan de Gamme'!$BL101=0,N_D,'Analyse Plan de Gamme'!$BL101)</f>
        <v xml:space="preserve"> ... </v>
      </c>
      <c r="DG101" t="b">
        <f>ISNA(MATCH(DF101,DF$1:DF100,0))</f>
        <v>0</v>
      </c>
      <c r="DH101" t="e">
        <f t="shared" ca="1" si="894"/>
        <v>#N/A</v>
      </c>
      <c r="DI101" t="e">
        <f t="shared" ca="1" si="895"/>
        <v>#N/A</v>
      </c>
      <c r="DJ101" t="b">
        <f t="shared" ca="1" si="896"/>
        <v>0</v>
      </c>
      <c r="DK101" t="str">
        <f t="shared" ca="1" si="897"/>
        <v>ÿ</v>
      </c>
      <c r="DL101">
        <f t="shared" ca="1" si="898"/>
        <v>1048576</v>
      </c>
      <c r="DM101" t="e">
        <f t="shared" ca="1" si="899"/>
        <v>#N/A</v>
      </c>
      <c r="DN101" s="4" t="str">
        <f t="shared" ca="1" si="900"/>
        <v/>
      </c>
      <c r="DP101" s="43">
        <f>'Analyse Plan de Gamme'!$BM101</f>
        <v>0</v>
      </c>
      <c r="DQ101" t="b">
        <f>ISNA(MATCH(DP101,DP$1:DP100,0))</f>
        <v>0</v>
      </c>
      <c r="DR101" t="e">
        <f t="shared" ca="1" si="901"/>
        <v>#N/A</v>
      </c>
      <c r="DS101" t="e">
        <f t="shared" ca="1" si="902"/>
        <v>#N/A</v>
      </c>
      <c r="DT101" t="b">
        <f t="shared" ca="1" si="903"/>
        <v>0</v>
      </c>
      <c r="DU101" t="str">
        <f t="shared" ca="1" si="904"/>
        <v>ÿ</v>
      </c>
      <c r="DV101">
        <f t="shared" ca="1" si="905"/>
        <v>1048576</v>
      </c>
      <c r="DW101" t="e">
        <f t="shared" ca="1" si="906"/>
        <v>#N/A</v>
      </c>
      <c r="DX101" s="4" t="str">
        <f t="shared" ca="1" si="907"/>
        <v/>
      </c>
      <c r="DZ101" s="6" t="str">
        <f>IF('Analyse Plan de Gamme'!$BO101=0,N_D,'Analyse Plan de Gamme'!$BO101)</f>
        <v xml:space="preserve"> ... </v>
      </c>
      <c r="EA101" t="b">
        <f>ISNA(MATCH(DZ101,DZ$1:DZ100,0))</f>
        <v>0</v>
      </c>
      <c r="EB101" t="e">
        <f t="shared" ca="1" si="908"/>
        <v>#N/A</v>
      </c>
      <c r="EC101" t="e">
        <f t="shared" ca="1" si="909"/>
        <v>#N/A</v>
      </c>
      <c r="ED101" t="b">
        <f t="shared" ca="1" si="910"/>
        <v>0</v>
      </c>
      <c r="EE101" t="str">
        <f t="shared" ca="1" si="911"/>
        <v>ÿ</v>
      </c>
      <c r="EF101">
        <f t="shared" ca="1" si="912"/>
        <v>1048576</v>
      </c>
      <c r="EG101" t="e">
        <f t="shared" ca="1" si="913"/>
        <v>#N/A</v>
      </c>
      <c r="EH101" s="4" t="str">
        <f t="shared" ca="1" si="914"/>
        <v/>
      </c>
      <c r="EJ101" s="6" t="str">
        <f>IF('Analyse Plan de Gamme'!$BP101=0,N_D,'Analyse Plan de Gamme'!$BP101)</f>
        <v xml:space="preserve"> ... </v>
      </c>
      <c r="EK101" t="b">
        <f>ISNA(MATCH(EJ101,EJ$1:EJ100,0))</f>
        <v>0</v>
      </c>
      <c r="EL101" t="e">
        <f t="shared" ca="1" si="915"/>
        <v>#N/A</v>
      </c>
      <c r="EM101" t="e">
        <f t="shared" ca="1" si="916"/>
        <v>#N/A</v>
      </c>
      <c r="EN101" t="b">
        <f t="shared" ca="1" si="917"/>
        <v>0</v>
      </c>
      <c r="EO101" t="str">
        <f t="shared" ca="1" si="918"/>
        <v>ÿ</v>
      </c>
      <c r="EP101">
        <f t="shared" ca="1" si="919"/>
        <v>1048576</v>
      </c>
      <c r="EQ101" t="e">
        <f t="shared" ca="1" si="920"/>
        <v>#N/A</v>
      </c>
      <c r="ER101" s="4" t="str">
        <f t="shared" ca="1" si="921"/>
        <v/>
      </c>
      <c r="ET101" s="6" t="str">
        <f>IF('Analyse Plan de Gamme'!$BQ101=0,N_D,'Analyse Plan de Gamme'!$BQ101)</f>
        <v xml:space="preserve"> ... </v>
      </c>
      <c r="EU101" t="b">
        <f>ISNA(MATCH(ET101,ET$1:ET100,0))</f>
        <v>0</v>
      </c>
      <c r="EV101" t="e">
        <f t="shared" ca="1" si="922"/>
        <v>#N/A</v>
      </c>
      <c r="EW101" t="e">
        <f t="shared" ca="1" si="923"/>
        <v>#N/A</v>
      </c>
      <c r="EX101" t="b">
        <f t="shared" ca="1" si="924"/>
        <v>0</v>
      </c>
      <c r="EY101" t="str">
        <f t="shared" ca="1" si="925"/>
        <v>ÿ</v>
      </c>
      <c r="EZ101">
        <f t="shared" ca="1" si="926"/>
        <v>1048576</v>
      </c>
      <c r="FA101" t="e">
        <f t="shared" ca="1" si="927"/>
        <v>#N/A</v>
      </c>
      <c r="FB101" s="4" t="str">
        <f t="shared" ca="1" si="928"/>
        <v/>
      </c>
      <c r="FD101" s="6" t="str">
        <f>IF('Analyse Plan de Gamme'!$BR101=0,N_D,'Analyse Plan de Gamme'!$BR101)</f>
        <v xml:space="preserve"> ... </v>
      </c>
      <c r="FE101" t="b">
        <f>ISNA(MATCH(FD101,FD$1:FD100,0))</f>
        <v>0</v>
      </c>
      <c r="FF101" t="e">
        <f t="shared" ca="1" si="929"/>
        <v>#N/A</v>
      </c>
      <c r="FG101" t="e">
        <f t="shared" ca="1" si="930"/>
        <v>#N/A</v>
      </c>
      <c r="FH101" t="b">
        <f t="shared" ca="1" si="931"/>
        <v>0</v>
      </c>
      <c r="FI101" t="str">
        <f t="shared" ca="1" si="932"/>
        <v>ÿ</v>
      </c>
      <c r="FJ101">
        <f t="shared" ca="1" si="933"/>
        <v>1048576</v>
      </c>
      <c r="FK101" t="e">
        <f t="shared" ca="1" si="934"/>
        <v>#N/A</v>
      </c>
      <c r="FL101" s="4" t="str">
        <f t="shared" ca="1" si="935"/>
        <v/>
      </c>
      <c r="FN101" s="6" t="str">
        <f>IF('Analyse Plan de Gamme'!$BT101=0,N_D,'Analyse Plan de Gamme'!$BT101)</f>
        <v xml:space="preserve"> ... </v>
      </c>
      <c r="FO101" t="b">
        <f>ISNA(MATCH(FN101,FN$1:FN100,0))</f>
        <v>0</v>
      </c>
      <c r="FP101" t="e">
        <f t="shared" ca="1" si="936"/>
        <v>#N/A</v>
      </c>
      <c r="FQ101" t="e">
        <f t="shared" ca="1" si="937"/>
        <v>#N/A</v>
      </c>
      <c r="FR101" t="b">
        <f t="shared" ca="1" si="938"/>
        <v>0</v>
      </c>
      <c r="FS101" t="str">
        <f t="shared" ca="1" si="939"/>
        <v>ÿ</v>
      </c>
      <c r="FT101">
        <f t="shared" ca="1" si="940"/>
        <v>1048576</v>
      </c>
      <c r="FU101" t="e">
        <f t="shared" ca="1" si="941"/>
        <v>#N/A</v>
      </c>
      <c r="FV101" s="4" t="str">
        <f t="shared" ca="1" si="942"/>
        <v/>
      </c>
      <c r="FX101" s="6" t="str">
        <f>IF('Analyse Plan de Gamme'!$BU101=0,N_D,'Analyse Plan de Gamme'!$BU101)</f>
        <v xml:space="preserve"> ... </v>
      </c>
      <c r="FY101" t="b">
        <f>ISNA(MATCH(FX101,FX$1:FX100,0))</f>
        <v>0</v>
      </c>
      <c r="FZ101" t="e">
        <f t="shared" ca="1" si="943"/>
        <v>#N/A</v>
      </c>
      <c r="GA101" t="e">
        <f t="shared" ca="1" si="944"/>
        <v>#N/A</v>
      </c>
      <c r="GB101" t="b">
        <f t="shared" ca="1" si="945"/>
        <v>0</v>
      </c>
      <c r="GC101" t="str">
        <f t="shared" ca="1" si="946"/>
        <v>ÿ</v>
      </c>
      <c r="GD101">
        <f t="shared" ca="1" si="947"/>
        <v>1048576</v>
      </c>
      <c r="GE101" t="e">
        <f t="shared" ca="1" si="948"/>
        <v>#N/A</v>
      </c>
      <c r="GF101" s="4" t="str">
        <f t="shared" ca="1" si="949"/>
        <v/>
      </c>
      <c r="GH101" s="6" t="str">
        <f>IF('Analyse Plan de Gamme'!$BW101=0,N_D,'Analyse Plan de Gamme'!$BW101)</f>
        <v xml:space="preserve"> ... </v>
      </c>
      <c r="GI101" t="b">
        <f>ISNA(MATCH(GH101,GH$1:GH100,0))</f>
        <v>0</v>
      </c>
      <c r="GJ101" t="e">
        <f t="shared" ca="1" si="950"/>
        <v>#N/A</v>
      </c>
      <c r="GK101" t="e">
        <f t="shared" ca="1" si="951"/>
        <v>#N/A</v>
      </c>
      <c r="GL101" t="b">
        <f t="shared" ca="1" si="952"/>
        <v>0</v>
      </c>
      <c r="GM101" t="str">
        <f t="shared" ca="1" si="953"/>
        <v>ÿ</v>
      </c>
      <c r="GN101">
        <f t="shared" ca="1" si="954"/>
        <v>1048576</v>
      </c>
      <c r="GO101" t="e">
        <f t="shared" ca="1" si="955"/>
        <v>#N/A</v>
      </c>
      <c r="GP101" s="4" t="str">
        <f t="shared" ca="1" si="956"/>
        <v/>
      </c>
      <c r="GR101" s="6" t="str">
        <f>IF('Analyse Plan de Gamme'!$BX101=0,N_D,'Analyse Plan de Gamme'!$BX101)</f>
        <v xml:space="preserve"> ... </v>
      </c>
      <c r="GS101" t="b">
        <f>ISNA(MATCH(GR101,GR$1:GR100,0))</f>
        <v>0</v>
      </c>
      <c r="GT101" t="e">
        <f t="shared" ca="1" si="957"/>
        <v>#N/A</v>
      </c>
      <c r="GU101" t="e">
        <f t="shared" ca="1" si="958"/>
        <v>#N/A</v>
      </c>
      <c r="GV101" t="b">
        <f t="shared" ca="1" si="959"/>
        <v>0</v>
      </c>
      <c r="GW101" t="str">
        <f t="shared" ca="1" si="960"/>
        <v>ÿ</v>
      </c>
      <c r="GX101">
        <f t="shared" ca="1" si="961"/>
        <v>1048576</v>
      </c>
      <c r="GY101" t="e">
        <f t="shared" ca="1" si="962"/>
        <v>#N/A</v>
      </c>
      <c r="GZ101" s="4" t="str">
        <f t="shared" ca="1" si="963"/>
        <v/>
      </c>
      <c r="HG101" s="44">
        <f>'Analyse Plan de Gamme'!$K101</f>
        <v>0</v>
      </c>
      <c r="HH101" s="44">
        <f>'Analyse Plan de Gamme'!$L101</f>
        <v>0</v>
      </c>
      <c r="HI101" s="50">
        <f t="shared" si="822"/>
        <v>4.5499999999999918</v>
      </c>
      <c r="HK101" t="b">
        <f>ABS('Analyse Plan de Gamme'!$C101)&gt;1</f>
        <v>0</v>
      </c>
      <c r="HL101" s="43">
        <f t="shared" ca="1" si="665"/>
        <v>1.01E-2</v>
      </c>
      <c r="HM101" t="b">
        <f ca="1">AND(ISNA(MATCH(HL101,HL$1:HL100,0)),HL101&gt;1,$HK101)</f>
        <v>0</v>
      </c>
      <c r="HN101" t="e">
        <f t="shared" ca="1" si="964"/>
        <v>#N/A</v>
      </c>
      <c r="HO101" t="e">
        <f t="shared" ca="1" si="965"/>
        <v>#N/A</v>
      </c>
      <c r="HP101" t="b">
        <f t="shared" ca="1" si="966"/>
        <v>0</v>
      </c>
      <c r="HQ101" t="str">
        <f t="shared" ca="1" si="967"/>
        <v>ÿ</v>
      </c>
      <c r="HR101">
        <f t="shared" ca="1" si="968"/>
        <v>1048576</v>
      </c>
      <c r="HS101" t="e">
        <f t="shared" ca="1" si="969"/>
        <v>#N/A</v>
      </c>
      <c r="HT101" s="4" t="str">
        <f t="shared" ca="1" si="970"/>
        <v/>
      </c>
      <c r="HU101">
        <f ca="1">SUM($HT$10:$HT101)</f>
        <v>3926000.0154999997</v>
      </c>
      <c r="HV101" s="45">
        <f t="shared" ca="1" si="666"/>
        <v>1</v>
      </c>
      <c r="HW101" t="b">
        <f t="shared" ca="1" si="823"/>
        <v>0</v>
      </c>
      <c r="HX101" t="b">
        <f t="shared" ca="1" si="667"/>
        <v>0</v>
      </c>
      <c r="ID101" s="60" t="b">
        <f>IF($HK101,'Analyse Plan de Gamme'!$K101)</f>
        <v>0</v>
      </c>
      <c r="IE101" t="b">
        <f>IF($HK101,'Analyse Plan de Gamme'!$L101)</f>
        <v>0</v>
      </c>
      <c r="IF101" s="52" t="b">
        <f t="shared" si="971"/>
        <v>0</v>
      </c>
      <c r="IG101" t="b">
        <f>ISNA(MATCH(IF101,IF$1:IF100,0))</f>
        <v>0</v>
      </c>
      <c r="IH101" t="e">
        <f t="shared" ca="1" si="972"/>
        <v>#N/A</v>
      </c>
      <c r="II101" t="e">
        <f t="shared" ca="1" si="973"/>
        <v>#N/A</v>
      </c>
      <c r="IJ101" t="b">
        <f t="shared" ca="1" si="974"/>
        <v>0</v>
      </c>
      <c r="IK101" t="str">
        <f t="shared" ca="1" si="975"/>
        <v>ÿ</v>
      </c>
      <c r="IL101">
        <f t="shared" ca="1" si="976"/>
        <v>0</v>
      </c>
      <c r="IM101">
        <f t="shared" ca="1" si="977"/>
        <v>0</v>
      </c>
      <c r="IN101" s="54">
        <f t="shared" ca="1" si="978"/>
        <v>1.01E-2</v>
      </c>
      <c r="IO101">
        <f t="shared" ca="1" si="979"/>
        <v>1048576</v>
      </c>
      <c r="IP101" t="e">
        <f t="shared" ca="1" si="980"/>
        <v>#N/A</v>
      </c>
      <c r="IQ101" t="str">
        <f t="shared" ca="1" si="981"/>
        <v/>
      </c>
      <c r="IR101" t="str">
        <f t="shared" ca="1" si="982"/>
        <v/>
      </c>
      <c r="IZ101" s="52" t="b">
        <f t="shared" si="983"/>
        <v>0</v>
      </c>
      <c r="JA101" t="b">
        <f>ISNA(MATCH(IZ101,IZ$1:IZ100,0))</f>
        <v>0</v>
      </c>
      <c r="JB101" t="e">
        <f t="shared" ca="1" si="984"/>
        <v>#N/A</v>
      </c>
      <c r="JC101" t="e">
        <f t="shared" ca="1" si="985"/>
        <v>#N/A</v>
      </c>
      <c r="JD101" t="b">
        <f t="shared" ca="1" si="986"/>
        <v>0</v>
      </c>
      <c r="JE101" t="str">
        <f t="shared" ca="1" si="987"/>
        <v>ÿ</v>
      </c>
      <c r="JF101">
        <f t="shared" ca="1" si="988"/>
        <v>0</v>
      </c>
      <c r="JG101">
        <f t="shared" ca="1" si="989"/>
        <v>0</v>
      </c>
      <c r="JH101" s="54">
        <f t="shared" ca="1" si="990"/>
        <v>1.01E-2</v>
      </c>
      <c r="JI101">
        <f t="shared" ca="1" si="991"/>
        <v>1048576</v>
      </c>
      <c r="JJ101" t="e">
        <f t="shared" ca="1" si="992"/>
        <v>#N/A</v>
      </c>
      <c r="JK101" t="str">
        <f t="shared" ca="1" si="993"/>
        <v/>
      </c>
      <c r="JL101" t="str">
        <f t="shared" ca="1" si="994"/>
        <v/>
      </c>
      <c r="JT101" s="52" t="b">
        <f t="shared" si="995"/>
        <v>0</v>
      </c>
      <c r="JU101" t="b">
        <f>ISNA(MATCH(JT101,JT$1:JT100,0))</f>
        <v>0</v>
      </c>
      <c r="JV101" t="e">
        <f t="shared" ca="1" si="996"/>
        <v>#N/A</v>
      </c>
      <c r="JW101" t="e">
        <f t="shared" ca="1" si="997"/>
        <v>#N/A</v>
      </c>
      <c r="JX101" t="b">
        <f t="shared" ca="1" si="998"/>
        <v>0</v>
      </c>
      <c r="JY101" t="str">
        <f t="shared" ca="1" si="999"/>
        <v>ÿ</v>
      </c>
      <c r="JZ101">
        <f t="shared" ca="1" si="1000"/>
        <v>0</v>
      </c>
      <c r="KA101">
        <f t="shared" ca="1" si="1001"/>
        <v>0</v>
      </c>
      <c r="KB101" s="54">
        <f t="shared" ca="1" si="1002"/>
        <v>1.01E-2</v>
      </c>
      <c r="KC101">
        <f t="shared" ca="1" si="1003"/>
        <v>1048576</v>
      </c>
      <c r="KD101" t="e">
        <f t="shared" ca="1" si="1004"/>
        <v>#N/A</v>
      </c>
      <c r="KE101" t="str">
        <f t="shared" ca="1" si="1005"/>
        <v/>
      </c>
      <c r="KF101" t="str">
        <f t="shared" ca="1" si="1006"/>
        <v/>
      </c>
      <c r="KN101" s="52" t="b">
        <f t="shared" si="1007"/>
        <v>0</v>
      </c>
      <c r="KO101" t="b">
        <f>ISNA(MATCH(KN101,KN$1:KN100,0))</f>
        <v>0</v>
      </c>
      <c r="KP101" t="e">
        <f t="shared" ca="1" si="1008"/>
        <v>#N/A</v>
      </c>
      <c r="KQ101" t="e">
        <f t="shared" ca="1" si="1009"/>
        <v>#N/A</v>
      </c>
      <c r="KR101" t="b">
        <f t="shared" ca="1" si="1010"/>
        <v>0</v>
      </c>
      <c r="KS101" t="str">
        <f t="shared" ca="1" si="1011"/>
        <v>ÿ</v>
      </c>
      <c r="KT101">
        <f t="shared" ca="1" si="1012"/>
        <v>0</v>
      </c>
      <c r="KU101">
        <f t="shared" ca="1" si="1013"/>
        <v>0</v>
      </c>
      <c r="KV101" s="54">
        <f t="shared" ca="1" si="1014"/>
        <v>1.01E-2</v>
      </c>
      <c r="KW101">
        <f t="shared" ca="1" si="1015"/>
        <v>1048576</v>
      </c>
      <c r="KX101" t="e">
        <f t="shared" ca="1" si="1016"/>
        <v>#N/A</v>
      </c>
      <c r="KY101" t="str">
        <f t="shared" ca="1" si="1017"/>
        <v/>
      </c>
      <c r="KZ101" t="str">
        <f t="shared" ca="1" si="1018"/>
        <v/>
      </c>
      <c r="LH101" s="52" t="b">
        <f t="shared" si="668"/>
        <v>0</v>
      </c>
      <c r="LI101" t="b">
        <f>ISNA(MATCH(LH101,LH$1:LH100,0))</f>
        <v>0</v>
      </c>
      <c r="LJ101" t="e">
        <f t="shared" ca="1" si="643"/>
        <v>#N/A</v>
      </c>
      <c r="LK101" t="e">
        <f t="shared" ca="1" si="644"/>
        <v>#N/A</v>
      </c>
      <c r="LL101" t="b">
        <f t="shared" ca="1" si="669"/>
        <v>0</v>
      </c>
      <c r="LM101" t="str">
        <f t="shared" ca="1" si="645"/>
        <v>ÿ</v>
      </c>
      <c r="LN101">
        <f t="shared" ca="1" si="670"/>
        <v>0</v>
      </c>
      <c r="LO101">
        <f t="shared" ca="1" si="671"/>
        <v>0</v>
      </c>
      <c r="LP101" s="54">
        <f t="shared" ca="1" si="646"/>
        <v>1.01E-2</v>
      </c>
      <c r="LQ101">
        <f t="shared" ca="1" si="647"/>
        <v>1048576</v>
      </c>
      <c r="LR101" t="e">
        <f t="shared" ca="1" si="648"/>
        <v>#N/A</v>
      </c>
      <c r="LS101" t="str">
        <f t="shared" ca="1" si="1019"/>
        <v/>
      </c>
      <c r="LT101" t="str">
        <f t="shared" ca="1" si="649"/>
        <v/>
      </c>
      <c r="MB101" s="52" t="b">
        <f t="shared" si="650"/>
        <v>0</v>
      </c>
      <c r="MC101" t="b">
        <f>ISNA(MATCH(MB101,MB$1:MB100,0))</f>
        <v>0</v>
      </c>
      <c r="MD101" t="e">
        <f t="shared" ca="1" si="672"/>
        <v>#N/A</v>
      </c>
      <c r="ME101" t="e">
        <f t="shared" ca="1" si="673"/>
        <v>#N/A</v>
      </c>
      <c r="MF101" t="b">
        <f t="shared" ca="1" si="674"/>
        <v>0</v>
      </c>
      <c r="MG101" t="str">
        <f t="shared" ca="1" si="675"/>
        <v>ÿ</v>
      </c>
      <c r="MH101">
        <f t="shared" ca="1" si="676"/>
        <v>0</v>
      </c>
      <c r="MI101">
        <f t="shared" ca="1" si="677"/>
        <v>0</v>
      </c>
      <c r="MJ101" s="54">
        <f t="shared" ca="1" si="678"/>
        <v>1.01E-2</v>
      </c>
      <c r="MK101">
        <f t="shared" ca="1" si="679"/>
        <v>1048576</v>
      </c>
      <c r="ML101" t="e">
        <f t="shared" ca="1" si="680"/>
        <v>#N/A</v>
      </c>
      <c r="MM101" t="str">
        <f t="shared" ca="1" si="1020"/>
        <v/>
      </c>
      <c r="MN101" t="str">
        <f t="shared" ca="1" si="681"/>
        <v/>
      </c>
      <c r="MV101" s="52" t="b">
        <f t="shared" si="651"/>
        <v>0</v>
      </c>
      <c r="MW101" t="b">
        <f>ISNA(MATCH(MV101,MV$1:MV100,0))</f>
        <v>0</v>
      </c>
      <c r="MX101" t="e">
        <f t="shared" ca="1" si="682"/>
        <v>#N/A</v>
      </c>
      <c r="MY101" t="e">
        <f t="shared" ca="1" si="683"/>
        <v>#N/A</v>
      </c>
      <c r="MZ101" t="b">
        <f t="shared" ca="1" si="684"/>
        <v>0</v>
      </c>
      <c r="NA101" t="str">
        <f t="shared" ca="1" si="685"/>
        <v>ÿ</v>
      </c>
      <c r="NB101">
        <f t="shared" ca="1" si="686"/>
        <v>0</v>
      </c>
      <c r="NC101">
        <f t="shared" ca="1" si="687"/>
        <v>0</v>
      </c>
      <c r="ND101" s="54">
        <f t="shared" ca="1" si="688"/>
        <v>1.01E-2</v>
      </c>
      <c r="NE101">
        <f t="shared" ca="1" si="689"/>
        <v>1048576</v>
      </c>
      <c r="NF101" t="e">
        <f t="shared" ca="1" si="690"/>
        <v>#N/A</v>
      </c>
      <c r="NG101" t="str">
        <f t="shared" ca="1" si="1021"/>
        <v/>
      </c>
      <c r="NH101" t="str">
        <f t="shared" ca="1" si="691"/>
        <v/>
      </c>
      <c r="NP101" s="52" t="b">
        <f t="shared" si="652"/>
        <v>0</v>
      </c>
      <c r="NQ101" t="b">
        <f>ISNA(MATCH(NP101,NP$1:NP100,0))</f>
        <v>0</v>
      </c>
      <c r="NR101" t="e">
        <f t="shared" ca="1" si="692"/>
        <v>#N/A</v>
      </c>
      <c r="NS101" t="e">
        <f t="shared" ca="1" si="693"/>
        <v>#N/A</v>
      </c>
      <c r="NT101" t="b">
        <f t="shared" ca="1" si="694"/>
        <v>0</v>
      </c>
      <c r="NU101" t="str">
        <f t="shared" ca="1" si="695"/>
        <v>ÿ</v>
      </c>
      <c r="NV101">
        <f t="shared" ca="1" si="696"/>
        <v>0</v>
      </c>
      <c r="NW101">
        <f t="shared" ca="1" si="697"/>
        <v>0</v>
      </c>
      <c r="NX101" s="54">
        <f t="shared" ca="1" si="698"/>
        <v>1.01E-2</v>
      </c>
      <c r="NY101">
        <f t="shared" ca="1" si="699"/>
        <v>1048576</v>
      </c>
      <c r="NZ101" t="e">
        <f t="shared" ca="1" si="700"/>
        <v>#N/A</v>
      </c>
      <c r="OA101" t="str">
        <f t="shared" ca="1" si="1022"/>
        <v/>
      </c>
      <c r="OB101" t="str">
        <f t="shared" ca="1" si="701"/>
        <v/>
      </c>
      <c r="OJ101" s="52" t="b">
        <f t="shared" si="653"/>
        <v>0</v>
      </c>
      <c r="OK101" t="b">
        <f>ISNA(MATCH(OJ101,OJ$1:OJ100,0))</f>
        <v>0</v>
      </c>
      <c r="OL101" t="e">
        <f t="shared" ca="1" si="702"/>
        <v>#N/A</v>
      </c>
      <c r="OM101" t="e">
        <f t="shared" ca="1" si="703"/>
        <v>#N/A</v>
      </c>
      <c r="ON101" t="b">
        <f t="shared" ca="1" si="704"/>
        <v>0</v>
      </c>
      <c r="OO101" t="str">
        <f t="shared" ca="1" si="705"/>
        <v>ÿ</v>
      </c>
      <c r="OP101">
        <f t="shared" ca="1" si="706"/>
        <v>0</v>
      </c>
      <c r="OQ101">
        <f t="shared" ca="1" si="707"/>
        <v>0</v>
      </c>
      <c r="OR101" s="54">
        <f t="shared" ca="1" si="708"/>
        <v>1.01E-2</v>
      </c>
      <c r="OS101">
        <f t="shared" ca="1" si="709"/>
        <v>1048576</v>
      </c>
      <c r="OT101" t="e">
        <f t="shared" ca="1" si="710"/>
        <v>#N/A</v>
      </c>
      <c r="OU101" t="str">
        <f t="shared" ca="1" si="1023"/>
        <v/>
      </c>
      <c r="OV101" t="str">
        <f t="shared" ca="1" si="711"/>
        <v/>
      </c>
      <c r="PD101" s="52" t="b">
        <f t="shared" si="654"/>
        <v>0</v>
      </c>
      <c r="PE101" t="b">
        <f>ISNA(MATCH(PD101,PD$1:PD100,0))</f>
        <v>0</v>
      </c>
      <c r="PF101" t="e">
        <f t="shared" ca="1" si="712"/>
        <v>#N/A</v>
      </c>
      <c r="PG101" t="e">
        <f t="shared" ca="1" si="713"/>
        <v>#N/A</v>
      </c>
      <c r="PH101" t="b">
        <f t="shared" ca="1" si="714"/>
        <v>0</v>
      </c>
      <c r="PI101" t="str">
        <f t="shared" ca="1" si="715"/>
        <v>ÿ</v>
      </c>
      <c r="PJ101">
        <f t="shared" ca="1" si="716"/>
        <v>0</v>
      </c>
      <c r="PK101">
        <f t="shared" ca="1" si="717"/>
        <v>0</v>
      </c>
      <c r="PL101" s="54">
        <f t="shared" ca="1" si="718"/>
        <v>1.01E-2</v>
      </c>
      <c r="PM101">
        <f t="shared" ca="1" si="719"/>
        <v>1048576</v>
      </c>
      <c r="PN101" t="e">
        <f t="shared" ca="1" si="720"/>
        <v>#N/A</v>
      </c>
      <c r="PO101" t="str">
        <f t="shared" ca="1" si="1024"/>
        <v/>
      </c>
      <c r="PP101" t="str">
        <f t="shared" ca="1" si="721"/>
        <v/>
      </c>
      <c r="PX101" s="52" t="b">
        <f t="shared" si="655"/>
        <v>0</v>
      </c>
      <c r="PY101" t="b">
        <f>ISNA(MATCH(PX101,PX$1:PX100,0))</f>
        <v>0</v>
      </c>
      <c r="PZ101" t="e">
        <f t="shared" ca="1" si="722"/>
        <v>#N/A</v>
      </c>
      <c r="QA101" t="e">
        <f t="shared" ca="1" si="723"/>
        <v>#N/A</v>
      </c>
      <c r="QB101" t="b">
        <f t="shared" ca="1" si="724"/>
        <v>0</v>
      </c>
      <c r="QC101" t="str">
        <f t="shared" ca="1" si="725"/>
        <v>ÿ</v>
      </c>
      <c r="QD101">
        <f t="shared" ca="1" si="726"/>
        <v>0</v>
      </c>
      <c r="QE101">
        <f t="shared" ca="1" si="727"/>
        <v>0</v>
      </c>
      <c r="QF101" s="54">
        <f t="shared" ca="1" si="728"/>
        <v>1.01E-2</v>
      </c>
      <c r="QG101">
        <f t="shared" ca="1" si="729"/>
        <v>1048576</v>
      </c>
      <c r="QH101" t="e">
        <f t="shared" ca="1" si="730"/>
        <v>#N/A</v>
      </c>
      <c r="QI101" t="str">
        <f t="shared" ca="1" si="1025"/>
        <v/>
      </c>
      <c r="QJ101" t="str">
        <f t="shared" ca="1" si="731"/>
        <v/>
      </c>
      <c r="QR101" s="52" t="b">
        <f t="shared" si="656"/>
        <v>0</v>
      </c>
      <c r="QS101" t="b">
        <f>ISNA(MATCH(QR101,QR$1:QR100,0))</f>
        <v>0</v>
      </c>
      <c r="QT101" t="e">
        <f t="shared" ca="1" si="732"/>
        <v>#N/A</v>
      </c>
      <c r="QU101" t="e">
        <f t="shared" ca="1" si="733"/>
        <v>#N/A</v>
      </c>
      <c r="QV101" t="b">
        <f t="shared" ca="1" si="734"/>
        <v>0</v>
      </c>
      <c r="QW101" t="str">
        <f t="shared" ca="1" si="735"/>
        <v>ÿ</v>
      </c>
      <c r="QX101">
        <f t="shared" ca="1" si="736"/>
        <v>0</v>
      </c>
      <c r="QY101">
        <f t="shared" ca="1" si="737"/>
        <v>0</v>
      </c>
      <c r="QZ101" s="54">
        <f t="shared" ca="1" si="738"/>
        <v>1.01E-2</v>
      </c>
      <c r="RA101">
        <f t="shared" ca="1" si="739"/>
        <v>1048576</v>
      </c>
      <c r="RB101" t="e">
        <f t="shared" ca="1" si="740"/>
        <v>#N/A</v>
      </c>
      <c r="RC101" t="str">
        <f t="shared" ca="1" si="1026"/>
        <v/>
      </c>
      <c r="RD101" t="str">
        <f t="shared" ca="1" si="741"/>
        <v/>
      </c>
      <c r="RL101" s="52" t="b">
        <f t="shared" si="657"/>
        <v>0</v>
      </c>
      <c r="RM101" t="b">
        <f>ISNA(MATCH(RL101,RL$1:RL100,0))</f>
        <v>0</v>
      </c>
      <c r="RN101" t="e">
        <f t="shared" ca="1" si="742"/>
        <v>#N/A</v>
      </c>
      <c r="RO101" t="e">
        <f t="shared" ca="1" si="743"/>
        <v>#N/A</v>
      </c>
      <c r="RP101" t="b">
        <f t="shared" ca="1" si="744"/>
        <v>0</v>
      </c>
      <c r="RQ101" t="str">
        <f t="shared" ca="1" si="745"/>
        <v>ÿ</v>
      </c>
      <c r="RR101">
        <f t="shared" ca="1" si="746"/>
        <v>0</v>
      </c>
      <c r="RS101">
        <f t="shared" ca="1" si="747"/>
        <v>0</v>
      </c>
      <c r="RT101" s="54">
        <f t="shared" ca="1" si="748"/>
        <v>1.01E-2</v>
      </c>
      <c r="RU101">
        <f t="shared" ca="1" si="749"/>
        <v>1048576</v>
      </c>
      <c r="RV101" t="e">
        <f t="shared" ca="1" si="750"/>
        <v>#N/A</v>
      </c>
      <c r="RW101" t="str">
        <f t="shared" ca="1" si="1027"/>
        <v/>
      </c>
      <c r="RX101" t="str">
        <f t="shared" ca="1" si="751"/>
        <v/>
      </c>
      <c r="SF101" s="52" t="b">
        <f t="shared" si="658"/>
        <v>0</v>
      </c>
      <c r="SG101" t="b">
        <f>ISNA(MATCH(SF101,SF$1:SF100,0))</f>
        <v>0</v>
      </c>
      <c r="SH101" t="e">
        <f t="shared" ca="1" si="752"/>
        <v>#N/A</v>
      </c>
      <c r="SI101" t="e">
        <f t="shared" ca="1" si="753"/>
        <v>#N/A</v>
      </c>
      <c r="SJ101" t="b">
        <f t="shared" ca="1" si="754"/>
        <v>0</v>
      </c>
      <c r="SK101" t="str">
        <f t="shared" ca="1" si="755"/>
        <v>ÿ</v>
      </c>
      <c r="SL101">
        <f t="shared" ca="1" si="756"/>
        <v>0</v>
      </c>
      <c r="SM101">
        <f t="shared" ca="1" si="757"/>
        <v>0</v>
      </c>
      <c r="SN101" s="54">
        <f t="shared" ca="1" si="758"/>
        <v>1.01E-2</v>
      </c>
      <c r="SO101">
        <f t="shared" ca="1" si="759"/>
        <v>1048576</v>
      </c>
      <c r="SP101" t="e">
        <f t="shared" ca="1" si="760"/>
        <v>#N/A</v>
      </c>
      <c r="SQ101" t="str">
        <f t="shared" ca="1" si="1028"/>
        <v/>
      </c>
      <c r="SR101" t="str">
        <f t="shared" ca="1" si="761"/>
        <v/>
      </c>
      <c r="SZ101" s="52" t="b">
        <f t="shared" si="659"/>
        <v>0</v>
      </c>
      <c r="TA101" t="b">
        <f>ISNA(MATCH(SZ101,SZ$1:SZ100,0))</f>
        <v>0</v>
      </c>
      <c r="TB101" t="e">
        <f t="shared" ca="1" si="762"/>
        <v>#N/A</v>
      </c>
      <c r="TC101" t="e">
        <f t="shared" ca="1" si="763"/>
        <v>#N/A</v>
      </c>
      <c r="TD101" t="b">
        <f t="shared" ca="1" si="764"/>
        <v>0</v>
      </c>
      <c r="TE101" t="str">
        <f t="shared" ca="1" si="765"/>
        <v>ÿ</v>
      </c>
      <c r="TF101">
        <f t="shared" ca="1" si="766"/>
        <v>0</v>
      </c>
      <c r="TG101">
        <f t="shared" ca="1" si="767"/>
        <v>0</v>
      </c>
      <c r="TH101" s="54">
        <f t="shared" ca="1" si="768"/>
        <v>1.01E-2</v>
      </c>
      <c r="TI101">
        <f t="shared" ca="1" si="769"/>
        <v>1048576</v>
      </c>
      <c r="TJ101" t="e">
        <f t="shared" ca="1" si="770"/>
        <v>#N/A</v>
      </c>
      <c r="TK101" t="str">
        <f t="shared" ca="1" si="1029"/>
        <v/>
      </c>
      <c r="TL101" t="str">
        <f t="shared" ca="1" si="771"/>
        <v/>
      </c>
      <c r="TT101" s="52" t="b">
        <f t="shared" si="660"/>
        <v>0</v>
      </c>
      <c r="TU101" t="b">
        <f>ISNA(MATCH(TT101,TT$1:TT100,0))</f>
        <v>0</v>
      </c>
      <c r="TV101" t="e">
        <f t="shared" ca="1" si="772"/>
        <v>#N/A</v>
      </c>
      <c r="TW101" t="e">
        <f t="shared" ca="1" si="773"/>
        <v>#N/A</v>
      </c>
      <c r="TX101" t="b">
        <f t="shared" ca="1" si="774"/>
        <v>0</v>
      </c>
      <c r="TY101" t="str">
        <f t="shared" ca="1" si="775"/>
        <v>ÿ</v>
      </c>
      <c r="TZ101">
        <f t="shared" ca="1" si="776"/>
        <v>0</v>
      </c>
      <c r="UA101">
        <f t="shared" ca="1" si="777"/>
        <v>0</v>
      </c>
      <c r="UB101" s="54">
        <f t="shared" ca="1" si="778"/>
        <v>1.01E-2</v>
      </c>
      <c r="UC101">
        <f t="shared" ca="1" si="779"/>
        <v>1048576</v>
      </c>
      <c r="UD101" t="e">
        <f t="shared" ca="1" si="780"/>
        <v>#N/A</v>
      </c>
      <c r="UE101" t="str">
        <f t="shared" ca="1" si="1030"/>
        <v/>
      </c>
      <c r="UF101" t="str">
        <f t="shared" ca="1" si="781"/>
        <v/>
      </c>
      <c r="UN101" s="52" t="b">
        <f t="shared" si="661"/>
        <v>0</v>
      </c>
      <c r="UO101" t="b">
        <f>ISNA(MATCH(UN101,UN$1:UN100,0))</f>
        <v>0</v>
      </c>
      <c r="UP101" t="e">
        <f t="shared" ca="1" si="782"/>
        <v>#N/A</v>
      </c>
      <c r="UQ101" t="e">
        <f t="shared" ca="1" si="783"/>
        <v>#N/A</v>
      </c>
      <c r="UR101" t="b">
        <f t="shared" ca="1" si="784"/>
        <v>0</v>
      </c>
      <c r="US101" t="str">
        <f t="shared" ca="1" si="785"/>
        <v>ÿ</v>
      </c>
      <c r="UT101">
        <f t="shared" ca="1" si="786"/>
        <v>0</v>
      </c>
      <c r="UU101">
        <f t="shared" ca="1" si="787"/>
        <v>0</v>
      </c>
      <c r="UV101" s="54">
        <f t="shared" ca="1" si="788"/>
        <v>1.01E-2</v>
      </c>
      <c r="UW101">
        <f t="shared" ca="1" si="789"/>
        <v>1048576</v>
      </c>
      <c r="UX101" t="e">
        <f t="shared" ca="1" si="790"/>
        <v>#N/A</v>
      </c>
      <c r="UY101" t="str">
        <f t="shared" ca="1" si="1031"/>
        <v/>
      </c>
      <c r="UZ101" t="str">
        <f t="shared" ca="1" si="791"/>
        <v/>
      </c>
      <c r="VH101" s="52" t="b">
        <f t="shared" si="662"/>
        <v>0</v>
      </c>
      <c r="VI101" t="b">
        <f>ISNA(MATCH(VH101,VH$1:VH100,0))</f>
        <v>0</v>
      </c>
      <c r="VJ101" t="e">
        <f t="shared" ca="1" si="792"/>
        <v>#N/A</v>
      </c>
      <c r="VK101" t="e">
        <f t="shared" ca="1" si="793"/>
        <v>#N/A</v>
      </c>
      <c r="VL101" t="b">
        <f t="shared" ca="1" si="794"/>
        <v>0</v>
      </c>
      <c r="VM101" t="str">
        <f t="shared" ca="1" si="795"/>
        <v>ÿ</v>
      </c>
      <c r="VN101">
        <f t="shared" ca="1" si="796"/>
        <v>0</v>
      </c>
      <c r="VO101">
        <f t="shared" ca="1" si="797"/>
        <v>0</v>
      </c>
      <c r="VP101" s="54">
        <f t="shared" ca="1" si="798"/>
        <v>1.01E-2</v>
      </c>
      <c r="VQ101">
        <f t="shared" ca="1" si="799"/>
        <v>1048576</v>
      </c>
      <c r="VR101" t="e">
        <f t="shared" ca="1" si="800"/>
        <v>#N/A</v>
      </c>
      <c r="VS101" t="str">
        <f t="shared" ca="1" si="1032"/>
        <v/>
      </c>
      <c r="VT101" t="str">
        <f t="shared" ca="1" si="801"/>
        <v/>
      </c>
      <c r="WB101" s="52" t="b">
        <f t="shared" si="663"/>
        <v>0</v>
      </c>
      <c r="WC101" t="b">
        <f>ISNA(MATCH(WB101,WB$1:WB100,0))</f>
        <v>0</v>
      </c>
      <c r="WD101" t="e">
        <f t="shared" ca="1" si="802"/>
        <v>#N/A</v>
      </c>
      <c r="WE101" t="e">
        <f t="shared" ca="1" si="803"/>
        <v>#N/A</v>
      </c>
      <c r="WF101" t="b">
        <f t="shared" ca="1" si="804"/>
        <v>0</v>
      </c>
      <c r="WG101" t="str">
        <f t="shared" ca="1" si="805"/>
        <v>ÿ</v>
      </c>
      <c r="WH101">
        <f t="shared" ca="1" si="806"/>
        <v>0</v>
      </c>
      <c r="WI101">
        <f t="shared" ca="1" si="807"/>
        <v>0</v>
      </c>
      <c r="WJ101" s="54">
        <f t="shared" ca="1" si="808"/>
        <v>1.01E-2</v>
      </c>
      <c r="WK101">
        <f t="shared" ca="1" si="809"/>
        <v>1048576</v>
      </c>
      <c r="WL101" t="e">
        <f t="shared" ca="1" si="810"/>
        <v>#N/A</v>
      </c>
      <c r="WM101" t="str">
        <f t="shared" ca="1" si="1033"/>
        <v/>
      </c>
      <c r="WN101" t="str">
        <f t="shared" ca="1" si="811"/>
        <v/>
      </c>
      <c r="WV101" s="52" t="b">
        <f t="shared" si="664"/>
        <v>0</v>
      </c>
      <c r="WW101" t="b">
        <f>ISNA(MATCH(WV101,WV$1:WV100,0))</f>
        <v>0</v>
      </c>
      <c r="WX101" t="e">
        <f t="shared" ca="1" si="812"/>
        <v>#N/A</v>
      </c>
      <c r="WY101" t="e">
        <f t="shared" ca="1" si="813"/>
        <v>#N/A</v>
      </c>
      <c r="WZ101" t="b">
        <f t="shared" ca="1" si="814"/>
        <v>0</v>
      </c>
      <c r="XA101" t="str">
        <f t="shared" ca="1" si="815"/>
        <v>ÿ</v>
      </c>
      <c r="XB101">
        <f t="shared" ca="1" si="816"/>
        <v>0</v>
      </c>
      <c r="XC101">
        <f t="shared" ca="1" si="817"/>
        <v>0</v>
      </c>
      <c r="XD101" s="54">
        <f t="shared" ca="1" si="818"/>
        <v>1.01E-2</v>
      </c>
      <c r="XE101">
        <f t="shared" ca="1" si="819"/>
        <v>1048576</v>
      </c>
      <c r="XF101" t="e">
        <f t="shared" ca="1" si="820"/>
        <v>#N/A</v>
      </c>
      <c r="XG101" t="str">
        <f t="shared" ca="1" si="1034"/>
        <v/>
      </c>
      <c r="XH101" t="str">
        <f t="shared" ca="1" si="821"/>
        <v/>
      </c>
    </row>
    <row r="102" spans="1:632" x14ac:dyDescent="0.3">
      <c r="A102">
        <f t="shared" ca="1" si="642"/>
        <v>92</v>
      </c>
      <c r="J102" s="6" t="str">
        <f>IF('Analyse Plan de Gamme'!$N102=0,N_D,'Analyse Plan de Gamme'!$N102)</f>
        <v xml:space="preserve"> ... </v>
      </c>
      <c r="K102" t="b">
        <f>ISNA(MATCH(J102,J$1:J101,0))</f>
        <v>0</v>
      </c>
      <c r="L102" t="e">
        <f t="shared" ca="1" si="824"/>
        <v>#N/A</v>
      </c>
      <c r="M102" t="e">
        <f t="shared" ca="1" si="825"/>
        <v>#N/A</v>
      </c>
      <c r="N102" t="b">
        <f t="shared" ca="1" si="826"/>
        <v>0</v>
      </c>
      <c r="O102" t="str">
        <f t="shared" ca="1" si="827"/>
        <v>ÿ</v>
      </c>
      <c r="P102">
        <f t="shared" ca="1" si="828"/>
        <v>1048576</v>
      </c>
      <c r="Q102" t="e">
        <f t="shared" ca="1" si="829"/>
        <v>#N/A</v>
      </c>
      <c r="R102" s="4" t="str">
        <f t="shared" ca="1" si="830"/>
        <v/>
      </c>
      <c r="T102" s="6" t="str">
        <f>IF('Analyse Plan de Gamme'!$P102=0,N_D,'Analyse Plan de Gamme'!$P102)</f>
        <v xml:space="preserve"> ... </v>
      </c>
      <c r="U102" t="b">
        <f>ISNA(MATCH(T102,T$1:T101,0))</f>
        <v>0</v>
      </c>
      <c r="V102" t="e">
        <f t="shared" ca="1" si="831"/>
        <v>#N/A</v>
      </c>
      <c r="W102" t="e">
        <f t="shared" ca="1" si="832"/>
        <v>#N/A</v>
      </c>
      <c r="X102" t="b">
        <f t="shared" ca="1" si="833"/>
        <v>0</v>
      </c>
      <c r="Y102" t="str">
        <f t="shared" ca="1" si="834"/>
        <v>ÿ</v>
      </c>
      <c r="Z102">
        <f t="shared" ca="1" si="835"/>
        <v>1048576</v>
      </c>
      <c r="AA102" t="e">
        <f t="shared" ca="1" si="836"/>
        <v>#N/A</v>
      </c>
      <c r="AB102" s="4" t="str">
        <f t="shared" ca="1" si="837"/>
        <v/>
      </c>
      <c r="AD102" s="6" t="str">
        <f>IF('Analyse Plan de Gamme'!$W102=0,N_D,'Analyse Plan de Gamme'!$W102)</f>
        <v xml:space="preserve"> ... </v>
      </c>
      <c r="AE102" t="b">
        <f>ISNA(MATCH(AD102,AD$1:AD101,0))</f>
        <v>0</v>
      </c>
      <c r="AF102" t="e">
        <f t="shared" ca="1" si="838"/>
        <v>#N/A</v>
      </c>
      <c r="AG102" t="e">
        <f t="shared" ca="1" si="839"/>
        <v>#N/A</v>
      </c>
      <c r="AH102" t="b">
        <f t="shared" ca="1" si="840"/>
        <v>0</v>
      </c>
      <c r="AI102" t="str">
        <f t="shared" ca="1" si="841"/>
        <v>ÿ</v>
      </c>
      <c r="AJ102">
        <f t="shared" ca="1" si="842"/>
        <v>1048576</v>
      </c>
      <c r="AK102" t="e">
        <f t="shared" ca="1" si="843"/>
        <v>#N/A</v>
      </c>
      <c r="AL102" s="4" t="str">
        <f t="shared" ca="1" si="844"/>
        <v/>
      </c>
      <c r="AN102" s="6" t="str">
        <f>IF('Analyse Plan de Gamme'!$AH102=0,N_D,'Analyse Plan de Gamme'!$AH102)</f>
        <v xml:space="preserve"> ... </v>
      </c>
      <c r="AO102" t="b">
        <f>ISNA(MATCH(AN102,AN$1:AN101,0))</f>
        <v>0</v>
      </c>
      <c r="AP102" t="e">
        <f t="shared" ca="1" si="845"/>
        <v>#N/A</v>
      </c>
      <c r="AQ102" t="e">
        <f t="shared" ca="1" si="846"/>
        <v>#N/A</v>
      </c>
      <c r="AR102" t="b">
        <f t="shared" ca="1" si="847"/>
        <v>0</v>
      </c>
      <c r="AS102" t="str">
        <f t="shared" ca="1" si="848"/>
        <v>ÿ</v>
      </c>
      <c r="AT102">
        <f t="shared" ca="1" si="849"/>
        <v>1048576</v>
      </c>
      <c r="AU102" t="e">
        <f t="shared" ca="1" si="850"/>
        <v>#N/A</v>
      </c>
      <c r="AV102" s="4" t="str">
        <f t="shared" ca="1" si="851"/>
        <v/>
      </c>
      <c r="AX102" s="6" t="str">
        <f>IF('Analyse Plan de Gamme'!$AT102=0,N_D,'Analyse Plan de Gamme'!$AT102)</f>
        <v xml:space="preserve"> ... </v>
      </c>
      <c r="AY102" t="b">
        <f>ISNA(MATCH(AX102,AX$1:AX101,0))</f>
        <v>0</v>
      </c>
      <c r="AZ102" t="e">
        <f t="shared" ca="1" si="852"/>
        <v>#N/A</v>
      </c>
      <c r="BA102" t="e">
        <f t="shared" ca="1" si="853"/>
        <v>#N/A</v>
      </c>
      <c r="BB102" t="b">
        <f t="shared" ca="1" si="854"/>
        <v>0</v>
      </c>
      <c r="BC102" t="str">
        <f t="shared" ca="1" si="855"/>
        <v>ÿ</v>
      </c>
      <c r="BD102">
        <f t="shared" ca="1" si="856"/>
        <v>1048576</v>
      </c>
      <c r="BE102" t="e">
        <f t="shared" ca="1" si="857"/>
        <v>#N/A</v>
      </c>
      <c r="BF102" s="4" t="str">
        <f t="shared" ca="1" si="858"/>
        <v/>
      </c>
      <c r="BH102" s="6" t="str">
        <f>IF('Analyse Plan de Gamme'!$BF102=0,N_D,'Analyse Plan de Gamme'!$BF102)</f>
        <v xml:space="preserve"> ... </v>
      </c>
      <c r="BI102" t="b">
        <f>ISNA(MATCH(BH102,BH$1:BH101,0))</f>
        <v>0</v>
      </c>
      <c r="BJ102" t="e">
        <f t="shared" ca="1" si="859"/>
        <v>#N/A</v>
      </c>
      <c r="BK102" t="e">
        <f t="shared" ca="1" si="860"/>
        <v>#N/A</v>
      </c>
      <c r="BL102" t="b">
        <f t="shared" ca="1" si="861"/>
        <v>0</v>
      </c>
      <c r="BM102" t="str">
        <f t="shared" ca="1" si="862"/>
        <v>ÿ</v>
      </c>
      <c r="BN102">
        <f t="shared" ca="1" si="863"/>
        <v>1048576</v>
      </c>
      <c r="BO102" t="e">
        <f t="shared" ca="1" si="864"/>
        <v>#N/A</v>
      </c>
      <c r="BP102" s="4" t="str">
        <f t="shared" ca="1" si="865"/>
        <v/>
      </c>
      <c r="BR102" s="6" t="str">
        <f>IF('Analyse Plan de Gamme'!$BG102=0,N_D,'Analyse Plan de Gamme'!$BG102)</f>
        <v xml:space="preserve"> ... </v>
      </c>
      <c r="BS102" t="b">
        <f>ISNA(MATCH(BR102,BR$1:BR101,0))</f>
        <v>0</v>
      </c>
      <c r="BT102" t="e">
        <f t="shared" ca="1" si="866"/>
        <v>#N/A</v>
      </c>
      <c r="BU102" t="e">
        <f t="shared" ca="1" si="867"/>
        <v>#N/A</v>
      </c>
      <c r="BV102" t="b">
        <f t="shared" ca="1" si="868"/>
        <v>0</v>
      </c>
      <c r="BW102" t="str">
        <f t="shared" ca="1" si="869"/>
        <v>ÿ</v>
      </c>
      <c r="BX102">
        <f t="shared" ca="1" si="870"/>
        <v>1048576</v>
      </c>
      <c r="BY102" t="e">
        <f t="shared" ca="1" si="871"/>
        <v>#N/A</v>
      </c>
      <c r="BZ102" s="4" t="str">
        <f t="shared" ca="1" si="872"/>
        <v/>
      </c>
      <c r="CB102" s="6" t="str">
        <f>IF('Analyse Plan de Gamme'!$BH102=0,N_D,'Analyse Plan de Gamme'!$BH102)</f>
        <v xml:space="preserve"> ... </v>
      </c>
      <c r="CC102" t="b">
        <f>ISNA(MATCH(CB102,CB$1:CB101,0))</f>
        <v>0</v>
      </c>
      <c r="CD102" t="e">
        <f t="shared" ca="1" si="873"/>
        <v>#N/A</v>
      </c>
      <c r="CE102" t="e">
        <f t="shared" ca="1" si="874"/>
        <v>#N/A</v>
      </c>
      <c r="CF102" t="b">
        <f t="shared" ca="1" si="875"/>
        <v>0</v>
      </c>
      <c r="CG102" t="str">
        <f t="shared" ca="1" si="876"/>
        <v>ÿ</v>
      </c>
      <c r="CH102">
        <f t="shared" ca="1" si="877"/>
        <v>1048576</v>
      </c>
      <c r="CI102" t="e">
        <f t="shared" ca="1" si="878"/>
        <v>#N/A</v>
      </c>
      <c r="CJ102" s="4" t="str">
        <f t="shared" ca="1" si="879"/>
        <v/>
      </c>
      <c r="CL102" s="6" t="str">
        <f>IF('Analyse Plan de Gamme'!$BJ102=0,N_D,'Analyse Plan de Gamme'!$BJ102)</f>
        <v xml:space="preserve"> ... </v>
      </c>
      <c r="CM102" t="b">
        <f>ISNA(MATCH(CL102,CL$1:CL101,0))</f>
        <v>0</v>
      </c>
      <c r="CN102" t="e">
        <f t="shared" ca="1" si="880"/>
        <v>#N/A</v>
      </c>
      <c r="CO102" t="e">
        <f t="shared" ca="1" si="881"/>
        <v>#N/A</v>
      </c>
      <c r="CP102" t="b">
        <f t="shared" ca="1" si="882"/>
        <v>0</v>
      </c>
      <c r="CQ102" t="str">
        <f t="shared" ca="1" si="883"/>
        <v>ÿ</v>
      </c>
      <c r="CR102">
        <f t="shared" ca="1" si="884"/>
        <v>1048576</v>
      </c>
      <c r="CS102" t="e">
        <f t="shared" ca="1" si="885"/>
        <v>#N/A</v>
      </c>
      <c r="CT102" s="4" t="str">
        <f t="shared" ca="1" si="886"/>
        <v/>
      </c>
      <c r="CV102" s="6" t="str">
        <f>IF('Analyse Plan de Gamme'!$BK102=0,N_D,'Analyse Plan de Gamme'!$BK102)</f>
        <v xml:space="preserve"> ... </v>
      </c>
      <c r="CW102" t="b">
        <f>ISNA(MATCH(CV102,CV$1:CV101,0))</f>
        <v>0</v>
      </c>
      <c r="CX102" t="e">
        <f t="shared" ca="1" si="887"/>
        <v>#N/A</v>
      </c>
      <c r="CY102" t="e">
        <f t="shared" ca="1" si="888"/>
        <v>#N/A</v>
      </c>
      <c r="CZ102" t="b">
        <f t="shared" ca="1" si="889"/>
        <v>0</v>
      </c>
      <c r="DA102" t="str">
        <f t="shared" ca="1" si="890"/>
        <v>ÿ</v>
      </c>
      <c r="DB102">
        <f t="shared" ca="1" si="891"/>
        <v>1048576</v>
      </c>
      <c r="DC102" t="e">
        <f t="shared" ca="1" si="892"/>
        <v>#N/A</v>
      </c>
      <c r="DD102" s="4" t="str">
        <f t="shared" ca="1" si="893"/>
        <v/>
      </c>
      <c r="DF102" s="6" t="str">
        <f>IF('Analyse Plan de Gamme'!$BL102=0,N_D,'Analyse Plan de Gamme'!$BL102)</f>
        <v xml:space="preserve"> ... </v>
      </c>
      <c r="DG102" t="b">
        <f>ISNA(MATCH(DF102,DF$1:DF101,0))</f>
        <v>0</v>
      </c>
      <c r="DH102" t="e">
        <f t="shared" ca="1" si="894"/>
        <v>#N/A</v>
      </c>
      <c r="DI102" t="e">
        <f t="shared" ca="1" si="895"/>
        <v>#N/A</v>
      </c>
      <c r="DJ102" t="b">
        <f t="shared" ca="1" si="896"/>
        <v>0</v>
      </c>
      <c r="DK102" t="str">
        <f t="shared" ca="1" si="897"/>
        <v>ÿ</v>
      </c>
      <c r="DL102">
        <f t="shared" ca="1" si="898"/>
        <v>1048576</v>
      </c>
      <c r="DM102" t="e">
        <f t="shared" ca="1" si="899"/>
        <v>#N/A</v>
      </c>
      <c r="DN102" s="4" t="str">
        <f t="shared" ca="1" si="900"/>
        <v/>
      </c>
      <c r="DP102" s="43">
        <f>'Analyse Plan de Gamme'!$BM102</f>
        <v>0</v>
      </c>
      <c r="DQ102" t="b">
        <f>ISNA(MATCH(DP102,DP$1:DP101,0))</f>
        <v>0</v>
      </c>
      <c r="DR102" t="e">
        <f t="shared" ca="1" si="901"/>
        <v>#N/A</v>
      </c>
      <c r="DS102" t="e">
        <f t="shared" ca="1" si="902"/>
        <v>#N/A</v>
      </c>
      <c r="DT102" t="b">
        <f t="shared" ca="1" si="903"/>
        <v>0</v>
      </c>
      <c r="DU102" t="str">
        <f t="shared" ca="1" si="904"/>
        <v>ÿ</v>
      </c>
      <c r="DV102">
        <f t="shared" ca="1" si="905"/>
        <v>1048576</v>
      </c>
      <c r="DW102" t="e">
        <f t="shared" ca="1" si="906"/>
        <v>#N/A</v>
      </c>
      <c r="DX102" s="4" t="str">
        <f t="shared" ca="1" si="907"/>
        <v/>
      </c>
      <c r="DZ102" s="6" t="str">
        <f>IF('Analyse Plan de Gamme'!$BO102=0,N_D,'Analyse Plan de Gamme'!$BO102)</f>
        <v xml:space="preserve"> ... </v>
      </c>
      <c r="EA102" t="b">
        <f>ISNA(MATCH(DZ102,DZ$1:DZ101,0))</f>
        <v>0</v>
      </c>
      <c r="EB102" t="e">
        <f t="shared" ca="1" si="908"/>
        <v>#N/A</v>
      </c>
      <c r="EC102" t="e">
        <f t="shared" ca="1" si="909"/>
        <v>#N/A</v>
      </c>
      <c r="ED102" t="b">
        <f t="shared" ca="1" si="910"/>
        <v>0</v>
      </c>
      <c r="EE102" t="str">
        <f t="shared" ca="1" si="911"/>
        <v>ÿ</v>
      </c>
      <c r="EF102">
        <f t="shared" ca="1" si="912"/>
        <v>1048576</v>
      </c>
      <c r="EG102" t="e">
        <f t="shared" ca="1" si="913"/>
        <v>#N/A</v>
      </c>
      <c r="EH102" s="4" t="str">
        <f t="shared" ca="1" si="914"/>
        <v/>
      </c>
      <c r="EJ102" s="6" t="str">
        <f>IF('Analyse Plan de Gamme'!$BP102=0,N_D,'Analyse Plan de Gamme'!$BP102)</f>
        <v xml:space="preserve"> ... </v>
      </c>
      <c r="EK102" t="b">
        <f>ISNA(MATCH(EJ102,EJ$1:EJ101,0))</f>
        <v>0</v>
      </c>
      <c r="EL102" t="e">
        <f t="shared" ca="1" si="915"/>
        <v>#N/A</v>
      </c>
      <c r="EM102" t="e">
        <f t="shared" ca="1" si="916"/>
        <v>#N/A</v>
      </c>
      <c r="EN102" t="b">
        <f t="shared" ca="1" si="917"/>
        <v>0</v>
      </c>
      <c r="EO102" t="str">
        <f t="shared" ca="1" si="918"/>
        <v>ÿ</v>
      </c>
      <c r="EP102">
        <f t="shared" ca="1" si="919"/>
        <v>1048576</v>
      </c>
      <c r="EQ102" t="e">
        <f t="shared" ca="1" si="920"/>
        <v>#N/A</v>
      </c>
      <c r="ER102" s="4" t="str">
        <f t="shared" ca="1" si="921"/>
        <v/>
      </c>
      <c r="ET102" s="6" t="str">
        <f>IF('Analyse Plan de Gamme'!$BQ102=0,N_D,'Analyse Plan de Gamme'!$BQ102)</f>
        <v xml:space="preserve"> ... </v>
      </c>
      <c r="EU102" t="b">
        <f>ISNA(MATCH(ET102,ET$1:ET101,0))</f>
        <v>0</v>
      </c>
      <c r="EV102" t="e">
        <f t="shared" ca="1" si="922"/>
        <v>#N/A</v>
      </c>
      <c r="EW102" t="e">
        <f t="shared" ca="1" si="923"/>
        <v>#N/A</v>
      </c>
      <c r="EX102" t="b">
        <f t="shared" ca="1" si="924"/>
        <v>0</v>
      </c>
      <c r="EY102" t="str">
        <f t="shared" ca="1" si="925"/>
        <v>ÿ</v>
      </c>
      <c r="EZ102">
        <f t="shared" ca="1" si="926"/>
        <v>1048576</v>
      </c>
      <c r="FA102" t="e">
        <f t="shared" ca="1" si="927"/>
        <v>#N/A</v>
      </c>
      <c r="FB102" s="4" t="str">
        <f t="shared" ca="1" si="928"/>
        <v/>
      </c>
      <c r="FD102" s="6" t="str">
        <f>IF('Analyse Plan de Gamme'!$BR102=0,N_D,'Analyse Plan de Gamme'!$BR102)</f>
        <v xml:space="preserve"> ... </v>
      </c>
      <c r="FE102" t="b">
        <f>ISNA(MATCH(FD102,FD$1:FD101,0))</f>
        <v>0</v>
      </c>
      <c r="FF102" t="e">
        <f t="shared" ca="1" si="929"/>
        <v>#N/A</v>
      </c>
      <c r="FG102" t="e">
        <f t="shared" ca="1" si="930"/>
        <v>#N/A</v>
      </c>
      <c r="FH102" t="b">
        <f t="shared" ca="1" si="931"/>
        <v>0</v>
      </c>
      <c r="FI102" t="str">
        <f t="shared" ca="1" si="932"/>
        <v>ÿ</v>
      </c>
      <c r="FJ102">
        <f t="shared" ca="1" si="933"/>
        <v>1048576</v>
      </c>
      <c r="FK102" t="e">
        <f t="shared" ca="1" si="934"/>
        <v>#N/A</v>
      </c>
      <c r="FL102" s="4" t="str">
        <f t="shared" ca="1" si="935"/>
        <v/>
      </c>
      <c r="FN102" s="6" t="str">
        <f>IF('Analyse Plan de Gamme'!$BT102=0,N_D,'Analyse Plan de Gamme'!$BT102)</f>
        <v xml:space="preserve"> ... </v>
      </c>
      <c r="FO102" t="b">
        <f>ISNA(MATCH(FN102,FN$1:FN101,0))</f>
        <v>0</v>
      </c>
      <c r="FP102" t="e">
        <f t="shared" ca="1" si="936"/>
        <v>#N/A</v>
      </c>
      <c r="FQ102" t="e">
        <f t="shared" ca="1" si="937"/>
        <v>#N/A</v>
      </c>
      <c r="FR102" t="b">
        <f t="shared" ca="1" si="938"/>
        <v>0</v>
      </c>
      <c r="FS102" t="str">
        <f t="shared" ca="1" si="939"/>
        <v>ÿ</v>
      </c>
      <c r="FT102">
        <f t="shared" ca="1" si="940"/>
        <v>1048576</v>
      </c>
      <c r="FU102" t="e">
        <f t="shared" ca="1" si="941"/>
        <v>#N/A</v>
      </c>
      <c r="FV102" s="4" t="str">
        <f t="shared" ca="1" si="942"/>
        <v/>
      </c>
      <c r="FX102" s="6" t="str">
        <f>IF('Analyse Plan de Gamme'!$BU102=0,N_D,'Analyse Plan de Gamme'!$BU102)</f>
        <v xml:space="preserve"> ... </v>
      </c>
      <c r="FY102" t="b">
        <f>ISNA(MATCH(FX102,FX$1:FX101,0))</f>
        <v>0</v>
      </c>
      <c r="FZ102" t="e">
        <f t="shared" ca="1" si="943"/>
        <v>#N/A</v>
      </c>
      <c r="GA102" t="e">
        <f t="shared" ca="1" si="944"/>
        <v>#N/A</v>
      </c>
      <c r="GB102" t="b">
        <f t="shared" ca="1" si="945"/>
        <v>0</v>
      </c>
      <c r="GC102" t="str">
        <f t="shared" ca="1" si="946"/>
        <v>ÿ</v>
      </c>
      <c r="GD102">
        <f t="shared" ca="1" si="947"/>
        <v>1048576</v>
      </c>
      <c r="GE102" t="e">
        <f t="shared" ca="1" si="948"/>
        <v>#N/A</v>
      </c>
      <c r="GF102" s="4" t="str">
        <f t="shared" ca="1" si="949"/>
        <v/>
      </c>
      <c r="GH102" s="6" t="str">
        <f>IF('Analyse Plan de Gamme'!$BW102=0,N_D,'Analyse Plan de Gamme'!$BW102)</f>
        <v xml:space="preserve"> ... </v>
      </c>
      <c r="GI102" t="b">
        <f>ISNA(MATCH(GH102,GH$1:GH101,0))</f>
        <v>0</v>
      </c>
      <c r="GJ102" t="e">
        <f t="shared" ca="1" si="950"/>
        <v>#N/A</v>
      </c>
      <c r="GK102" t="e">
        <f t="shared" ca="1" si="951"/>
        <v>#N/A</v>
      </c>
      <c r="GL102" t="b">
        <f t="shared" ca="1" si="952"/>
        <v>0</v>
      </c>
      <c r="GM102" t="str">
        <f t="shared" ca="1" si="953"/>
        <v>ÿ</v>
      </c>
      <c r="GN102">
        <f t="shared" ca="1" si="954"/>
        <v>1048576</v>
      </c>
      <c r="GO102" t="e">
        <f t="shared" ca="1" si="955"/>
        <v>#N/A</v>
      </c>
      <c r="GP102" s="4" t="str">
        <f t="shared" ca="1" si="956"/>
        <v/>
      </c>
      <c r="GR102" s="6" t="str">
        <f>IF('Analyse Plan de Gamme'!$BX102=0,N_D,'Analyse Plan de Gamme'!$BX102)</f>
        <v xml:space="preserve"> ... </v>
      </c>
      <c r="GS102" t="b">
        <f>ISNA(MATCH(GR102,GR$1:GR101,0))</f>
        <v>0</v>
      </c>
      <c r="GT102" t="e">
        <f t="shared" ca="1" si="957"/>
        <v>#N/A</v>
      </c>
      <c r="GU102" t="e">
        <f t="shared" ca="1" si="958"/>
        <v>#N/A</v>
      </c>
      <c r="GV102" t="b">
        <f t="shared" ca="1" si="959"/>
        <v>0</v>
      </c>
      <c r="GW102" t="str">
        <f t="shared" ca="1" si="960"/>
        <v>ÿ</v>
      </c>
      <c r="GX102">
        <f t="shared" ca="1" si="961"/>
        <v>1048576</v>
      </c>
      <c r="GY102" t="e">
        <f t="shared" ca="1" si="962"/>
        <v>#N/A</v>
      </c>
      <c r="GZ102" s="4" t="str">
        <f t="shared" ca="1" si="963"/>
        <v/>
      </c>
      <c r="HG102" s="44">
        <f>'Analyse Plan de Gamme'!$K102</f>
        <v>0</v>
      </c>
      <c r="HH102" s="44">
        <f>'Analyse Plan de Gamme'!$L102</f>
        <v>0</v>
      </c>
      <c r="HI102" s="50">
        <f t="shared" si="822"/>
        <v>4.5999999999999917</v>
      </c>
      <c r="HK102" t="b">
        <f>ABS('Analyse Plan de Gamme'!$C102)&gt;1</f>
        <v>0</v>
      </c>
      <c r="HL102" s="43">
        <f t="shared" ca="1" si="665"/>
        <v>1.0200000000000001E-2</v>
      </c>
      <c r="HM102" t="b">
        <f ca="1">AND(ISNA(MATCH(HL102,HL$1:HL101,0)),HL102&gt;1,$HK102)</f>
        <v>0</v>
      </c>
      <c r="HN102" t="e">
        <f t="shared" ca="1" si="964"/>
        <v>#N/A</v>
      </c>
      <c r="HO102" t="e">
        <f t="shared" ca="1" si="965"/>
        <v>#N/A</v>
      </c>
      <c r="HP102" t="b">
        <f t="shared" ca="1" si="966"/>
        <v>0</v>
      </c>
      <c r="HQ102" t="str">
        <f t="shared" ca="1" si="967"/>
        <v>ÿ</v>
      </c>
      <c r="HR102">
        <f t="shared" ca="1" si="968"/>
        <v>1048576</v>
      </c>
      <c r="HS102" t="e">
        <f t="shared" ca="1" si="969"/>
        <v>#N/A</v>
      </c>
      <c r="HT102" s="4" t="str">
        <f t="shared" ca="1" si="970"/>
        <v/>
      </c>
      <c r="HU102">
        <f ca="1">SUM($HT$10:$HT102)</f>
        <v>3926000.0154999997</v>
      </c>
      <c r="HV102" s="45">
        <f t="shared" ca="1" si="666"/>
        <v>1</v>
      </c>
      <c r="HW102" t="b">
        <f t="shared" ca="1" si="823"/>
        <v>0</v>
      </c>
      <c r="HX102" t="b">
        <f t="shared" ca="1" si="667"/>
        <v>0</v>
      </c>
      <c r="ID102" s="60" t="b">
        <f>IF($HK102,'Analyse Plan de Gamme'!$K102)</f>
        <v>0</v>
      </c>
      <c r="IE102" t="b">
        <f>IF($HK102,'Analyse Plan de Gamme'!$L102)</f>
        <v>0</v>
      </c>
      <c r="IF102" s="52" t="b">
        <f t="shared" si="971"/>
        <v>0</v>
      </c>
      <c r="IG102" t="b">
        <f>ISNA(MATCH(IF102,IF$1:IF101,0))</f>
        <v>0</v>
      </c>
      <c r="IH102" t="e">
        <f t="shared" ca="1" si="972"/>
        <v>#N/A</v>
      </c>
      <c r="II102" t="e">
        <f t="shared" ca="1" si="973"/>
        <v>#N/A</v>
      </c>
      <c r="IJ102" t="b">
        <f t="shared" ca="1" si="974"/>
        <v>0</v>
      </c>
      <c r="IK102" t="str">
        <f t="shared" ca="1" si="975"/>
        <v>ÿ</v>
      </c>
      <c r="IL102">
        <f t="shared" ca="1" si="976"/>
        <v>0</v>
      </c>
      <c r="IM102">
        <f t="shared" ca="1" si="977"/>
        <v>0</v>
      </c>
      <c r="IN102" s="54">
        <f t="shared" ca="1" si="978"/>
        <v>1.0200000000000001E-2</v>
      </c>
      <c r="IO102">
        <f t="shared" ca="1" si="979"/>
        <v>1048576</v>
      </c>
      <c r="IP102" t="e">
        <f t="shared" ca="1" si="980"/>
        <v>#N/A</v>
      </c>
      <c r="IQ102" t="str">
        <f t="shared" ca="1" si="981"/>
        <v/>
      </c>
      <c r="IR102" t="str">
        <f t="shared" ca="1" si="982"/>
        <v/>
      </c>
      <c r="IZ102" s="52" t="b">
        <f t="shared" si="983"/>
        <v>0</v>
      </c>
      <c r="JA102" t="b">
        <f>ISNA(MATCH(IZ102,IZ$1:IZ101,0))</f>
        <v>0</v>
      </c>
      <c r="JB102" t="e">
        <f t="shared" ca="1" si="984"/>
        <v>#N/A</v>
      </c>
      <c r="JC102" t="e">
        <f t="shared" ca="1" si="985"/>
        <v>#N/A</v>
      </c>
      <c r="JD102" t="b">
        <f t="shared" ca="1" si="986"/>
        <v>0</v>
      </c>
      <c r="JE102" t="str">
        <f t="shared" ca="1" si="987"/>
        <v>ÿ</v>
      </c>
      <c r="JF102">
        <f t="shared" ca="1" si="988"/>
        <v>0</v>
      </c>
      <c r="JG102">
        <f t="shared" ca="1" si="989"/>
        <v>0</v>
      </c>
      <c r="JH102" s="54">
        <f t="shared" ca="1" si="990"/>
        <v>1.0200000000000001E-2</v>
      </c>
      <c r="JI102">
        <f t="shared" ca="1" si="991"/>
        <v>1048576</v>
      </c>
      <c r="JJ102" t="e">
        <f t="shared" ca="1" si="992"/>
        <v>#N/A</v>
      </c>
      <c r="JK102" t="str">
        <f t="shared" ca="1" si="993"/>
        <v/>
      </c>
      <c r="JL102" t="str">
        <f t="shared" ca="1" si="994"/>
        <v/>
      </c>
      <c r="JT102" s="52" t="b">
        <f t="shared" si="995"/>
        <v>0</v>
      </c>
      <c r="JU102" t="b">
        <f>ISNA(MATCH(JT102,JT$1:JT101,0))</f>
        <v>0</v>
      </c>
      <c r="JV102" t="e">
        <f t="shared" ca="1" si="996"/>
        <v>#N/A</v>
      </c>
      <c r="JW102" t="e">
        <f t="shared" ca="1" si="997"/>
        <v>#N/A</v>
      </c>
      <c r="JX102" t="b">
        <f t="shared" ca="1" si="998"/>
        <v>0</v>
      </c>
      <c r="JY102" t="str">
        <f t="shared" ca="1" si="999"/>
        <v>ÿ</v>
      </c>
      <c r="JZ102">
        <f t="shared" ca="1" si="1000"/>
        <v>0</v>
      </c>
      <c r="KA102">
        <f t="shared" ca="1" si="1001"/>
        <v>0</v>
      </c>
      <c r="KB102" s="54">
        <f t="shared" ca="1" si="1002"/>
        <v>1.0200000000000001E-2</v>
      </c>
      <c r="KC102">
        <f t="shared" ca="1" si="1003"/>
        <v>1048576</v>
      </c>
      <c r="KD102" t="e">
        <f t="shared" ca="1" si="1004"/>
        <v>#N/A</v>
      </c>
      <c r="KE102" t="str">
        <f t="shared" ca="1" si="1005"/>
        <v/>
      </c>
      <c r="KF102" t="str">
        <f t="shared" ca="1" si="1006"/>
        <v/>
      </c>
      <c r="KN102" s="52" t="b">
        <f t="shared" si="1007"/>
        <v>0</v>
      </c>
      <c r="KO102" t="b">
        <f>ISNA(MATCH(KN102,KN$1:KN101,0))</f>
        <v>0</v>
      </c>
      <c r="KP102" t="e">
        <f t="shared" ca="1" si="1008"/>
        <v>#N/A</v>
      </c>
      <c r="KQ102" t="e">
        <f t="shared" ca="1" si="1009"/>
        <v>#N/A</v>
      </c>
      <c r="KR102" t="b">
        <f t="shared" ca="1" si="1010"/>
        <v>0</v>
      </c>
      <c r="KS102" t="str">
        <f t="shared" ca="1" si="1011"/>
        <v>ÿ</v>
      </c>
      <c r="KT102">
        <f t="shared" ca="1" si="1012"/>
        <v>0</v>
      </c>
      <c r="KU102">
        <f t="shared" ca="1" si="1013"/>
        <v>0</v>
      </c>
      <c r="KV102" s="54">
        <f t="shared" ca="1" si="1014"/>
        <v>1.0200000000000001E-2</v>
      </c>
      <c r="KW102">
        <f t="shared" ca="1" si="1015"/>
        <v>1048576</v>
      </c>
      <c r="KX102" t="e">
        <f t="shared" ca="1" si="1016"/>
        <v>#N/A</v>
      </c>
      <c r="KY102" t="str">
        <f t="shared" ca="1" si="1017"/>
        <v/>
      </c>
      <c r="KZ102" t="str">
        <f t="shared" ca="1" si="1018"/>
        <v/>
      </c>
      <c r="LH102" s="52" t="b">
        <f t="shared" si="668"/>
        <v>0</v>
      </c>
      <c r="LI102" t="b">
        <f>ISNA(MATCH(LH102,LH$1:LH101,0))</f>
        <v>0</v>
      </c>
      <c r="LJ102" t="e">
        <f t="shared" ca="1" si="643"/>
        <v>#N/A</v>
      </c>
      <c r="LK102" t="e">
        <f t="shared" ca="1" si="644"/>
        <v>#N/A</v>
      </c>
      <c r="LL102" t="b">
        <f t="shared" ca="1" si="669"/>
        <v>0</v>
      </c>
      <c r="LM102" t="str">
        <f t="shared" ca="1" si="645"/>
        <v>ÿ</v>
      </c>
      <c r="LN102">
        <f t="shared" ca="1" si="670"/>
        <v>0</v>
      </c>
      <c r="LO102">
        <f t="shared" ca="1" si="671"/>
        <v>0</v>
      </c>
      <c r="LP102" s="54">
        <f t="shared" ca="1" si="646"/>
        <v>1.0200000000000001E-2</v>
      </c>
      <c r="LQ102">
        <f t="shared" ca="1" si="647"/>
        <v>1048576</v>
      </c>
      <c r="LR102" t="e">
        <f t="shared" ca="1" si="648"/>
        <v>#N/A</v>
      </c>
      <c r="LS102" t="str">
        <f t="shared" ca="1" si="1019"/>
        <v/>
      </c>
      <c r="LT102" t="str">
        <f t="shared" ca="1" si="649"/>
        <v/>
      </c>
      <c r="MB102" s="52" t="b">
        <f t="shared" si="650"/>
        <v>0</v>
      </c>
      <c r="MC102" t="b">
        <f>ISNA(MATCH(MB102,MB$1:MB101,0))</f>
        <v>0</v>
      </c>
      <c r="MD102" t="e">
        <f t="shared" ca="1" si="672"/>
        <v>#N/A</v>
      </c>
      <c r="ME102" t="e">
        <f t="shared" ca="1" si="673"/>
        <v>#N/A</v>
      </c>
      <c r="MF102" t="b">
        <f t="shared" ca="1" si="674"/>
        <v>0</v>
      </c>
      <c r="MG102" t="str">
        <f t="shared" ca="1" si="675"/>
        <v>ÿ</v>
      </c>
      <c r="MH102">
        <f t="shared" ca="1" si="676"/>
        <v>0</v>
      </c>
      <c r="MI102">
        <f t="shared" ca="1" si="677"/>
        <v>0</v>
      </c>
      <c r="MJ102" s="54">
        <f t="shared" ca="1" si="678"/>
        <v>1.0200000000000001E-2</v>
      </c>
      <c r="MK102">
        <f t="shared" ca="1" si="679"/>
        <v>1048576</v>
      </c>
      <c r="ML102" t="e">
        <f t="shared" ca="1" si="680"/>
        <v>#N/A</v>
      </c>
      <c r="MM102" t="str">
        <f t="shared" ca="1" si="1020"/>
        <v/>
      </c>
      <c r="MN102" t="str">
        <f t="shared" ca="1" si="681"/>
        <v/>
      </c>
      <c r="MV102" s="52" t="b">
        <f t="shared" si="651"/>
        <v>0</v>
      </c>
      <c r="MW102" t="b">
        <f>ISNA(MATCH(MV102,MV$1:MV101,0))</f>
        <v>0</v>
      </c>
      <c r="MX102" t="e">
        <f t="shared" ca="1" si="682"/>
        <v>#N/A</v>
      </c>
      <c r="MY102" t="e">
        <f t="shared" ca="1" si="683"/>
        <v>#N/A</v>
      </c>
      <c r="MZ102" t="b">
        <f t="shared" ca="1" si="684"/>
        <v>0</v>
      </c>
      <c r="NA102" t="str">
        <f t="shared" ca="1" si="685"/>
        <v>ÿ</v>
      </c>
      <c r="NB102">
        <f t="shared" ca="1" si="686"/>
        <v>0</v>
      </c>
      <c r="NC102">
        <f t="shared" ca="1" si="687"/>
        <v>0</v>
      </c>
      <c r="ND102" s="54">
        <f t="shared" ca="1" si="688"/>
        <v>1.0200000000000001E-2</v>
      </c>
      <c r="NE102">
        <f t="shared" ca="1" si="689"/>
        <v>1048576</v>
      </c>
      <c r="NF102" t="e">
        <f t="shared" ca="1" si="690"/>
        <v>#N/A</v>
      </c>
      <c r="NG102" t="str">
        <f t="shared" ca="1" si="1021"/>
        <v/>
      </c>
      <c r="NH102" t="str">
        <f t="shared" ca="1" si="691"/>
        <v/>
      </c>
      <c r="NP102" s="52" t="b">
        <f t="shared" si="652"/>
        <v>0</v>
      </c>
      <c r="NQ102" t="b">
        <f>ISNA(MATCH(NP102,NP$1:NP101,0))</f>
        <v>0</v>
      </c>
      <c r="NR102" t="e">
        <f t="shared" ca="1" si="692"/>
        <v>#N/A</v>
      </c>
      <c r="NS102" t="e">
        <f t="shared" ca="1" si="693"/>
        <v>#N/A</v>
      </c>
      <c r="NT102" t="b">
        <f t="shared" ca="1" si="694"/>
        <v>0</v>
      </c>
      <c r="NU102" t="str">
        <f t="shared" ca="1" si="695"/>
        <v>ÿ</v>
      </c>
      <c r="NV102">
        <f t="shared" ca="1" si="696"/>
        <v>0</v>
      </c>
      <c r="NW102">
        <f t="shared" ca="1" si="697"/>
        <v>0</v>
      </c>
      <c r="NX102" s="54">
        <f t="shared" ca="1" si="698"/>
        <v>1.0200000000000001E-2</v>
      </c>
      <c r="NY102">
        <f t="shared" ca="1" si="699"/>
        <v>1048576</v>
      </c>
      <c r="NZ102" t="e">
        <f t="shared" ca="1" si="700"/>
        <v>#N/A</v>
      </c>
      <c r="OA102" t="str">
        <f t="shared" ca="1" si="1022"/>
        <v/>
      </c>
      <c r="OB102" t="str">
        <f t="shared" ca="1" si="701"/>
        <v/>
      </c>
      <c r="OJ102" s="52" t="b">
        <f t="shared" si="653"/>
        <v>0</v>
      </c>
      <c r="OK102" t="b">
        <f>ISNA(MATCH(OJ102,OJ$1:OJ101,0))</f>
        <v>0</v>
      </c>
      <c r="OL102" t="e">
        <f t="shared" ca="1" si="702"/>
        <v>#N/A</v>
      </c>
      <c r="OM102" t="e">
        <f t="shared" ca="1" si="703"/>
        <v>#N/A</v>
      </c>
      <c r="ON102" t="b">
        <f t="shared" ca="1" si="704"/>
        <v>0</v>
      </c>
      <c r="OO102" t="str">
        <f t="shared" ca="1" si="705"/>
        <v>ÿ</v>
      </c>
      <c r="OP102">
        <f t="shared" ca="1" si="706"/>
        <v>0</v>
      </c>
      <c r="OQ102">
        <f t="shared" ca="1" si="707"/>
        <v>0</v>
      </c>
      <c r="OR102" s="54">
        <f t="shared" ca="1" si="708"/>
        <v>1.0200000000000001E-2</v>
      </c>
      <c r="OS102">
        <f t="shared" ca="1" si="709"/>
        <v>1048576</v>
      </c>
      <c r="OT102" t="e">
        <f t="shared" ca="1" si="710"/>
        <v>#N/A</v>
      </c>
      <c r="OU102" t="str">
        <f t="shared" ca="1" si="1023"/>
        <v/>
      </c>
      <c r="OV102" t="str">
        <f t="shared" ca="1" si="711"/>
        <v/>
      </c>
      <c r="PD102" s="52" t="b">
        <f t="shared" si="654"/>
        <v>0</v>
      </c>
      <c r="PE102" t="b">
        <f>ISNA(MATCH(PD102,PD$1:PD101,0))</f>
        <v>0</v>
      </c>
      <c r="PF102" t="e">
        <f t="shared" ca="1" si="712"/>
        <v>#N/A</v>
      </c>
      <c r="PG102" t="e">
        <f t="shared" ca="1" si="713"/>
        <v>#N/A</v>
      </c>
      <c r="PH102" t="b">
        <f t="shared" ca="1" si="714"/>
        <v>0</v>
      </c>
      <c r="PI102" t="str">
        <f t="shared" ca="1" si="715"/>
        <v>ÿ</v>
      </c>
      <c r="PJ102">
        <f t="shared" ca="1" si="716"/>
        <v>0</v>
      </c>
      <c r="PK102">
        <f t="shared" ca="1" si="717"/>
        <v>0</v>
      </c>
      <c r="PL102" s="54">
        <f t="shared" ca="1" si="718"/>
        <v>1.0200000000000001E-2</v>
      </c>
      <c r="PM102">
        <f t="shared" ca="1" si="719"/>
        <v>1048576</v>
      </c>
      <c r="PN102" t="e">
        <f t="shared" ca="1" si="720"/>
        <v>#N/A</v>
      </c>
      <c r="PO102" t="str">
        <f t="shared" ca="1" si="1024"/>
        <v/>
      </c>
      <c r="PP102" t="str">
        <f t="shared" ca="1" si="721"/>
        <v/>
      </c>
      <c r="PX102" s="52" t="b">
        <f t="shared" si="655"/>
        <v>0</v>
      </c>
      <c r="PY102" t="b">
        <f>ISNA(MATCH(PX102,PX$1:PX101,0))</f>
        <v>0</v>
      </c>
      <c r="PZ102" t="e">
        <f t="shared" ca="1" si="722"/>
        <v>#N/A</v>
      </c>
      <c r="QA102" t="e">
        <f t="shared" ca="1" si="723"/>
        <v>#N/A</v>
      </c>
      <c r="QB102" t="b">
        <f t="shared" ca="1" si="724"/>
        <v>0</v>
      </c>
      <c r="QC102" t="str">
        <f t="shared" ca="1" si="725"/>
        <v>ÿ</v>
      </c>
      <c r="QD102">
        <f t="shared" ca="1" si="726"/>
        <v>0</v>
      </c>
      <c r="QE102">
        <f t="shared" ca="1" si="727"/>
        <v>0</v>
      </c>
      <c r="QF102" s="54">
        <f t="shared" ca="1" si="728"/>
        <v>1.0200000000000001E-2</v>
      </c>
      <c r="QG102">
        <f t="shared" ca="1" si="729"/>
        <v>1048576</v>
      </c>
      <c r="QH102" t="e">
        <f t="shared" ca="1" si="730"/>
        <v>#N/A</v>
      </c>
      <c r="QI102" t="str">
        <f t="shared" ca="1" si="1025"/>
        <v/>
      </c>
      <c r="QJ102" t="str">
        <f t="shared" ca="1" si="731"/>
        <v/>
      </c>
      <c r="QR102" s="52" t="b">
        <f t="shared" si="656"/>
        <v>0</v>
      </c>
      <c r="QS102" t="b">
        <f>ISNA(MATCH(QR102,QR$1:QR101,0))</f>
        <v>0</v>
      </c>
      <c r="QT102" t="e">
        <f t="shared" ca="1" si="732"/>
        <v>#N/A</v>
      </c>
      <c r="QU102" t="e">
        <f t="shared" ca="1" si="733"/>
        <v>#N/A</v>
      </c>
      <c r="QV102" t="b">
        <f t="shared" ca="1" si="734"/>
        <v>0</v>
      </c>
      <c r="QW102" t="str">
        <f t="shared" ca="1" si="735"/>
        <v>ÿ</v>
      </c>
      <c r="QX102">
        <f t="shared" ca="1" si="736"/>
        <v>0</v>
      </c>
      <c r="QY102">
        <f t="shared" ca="1" si="737"/>
        <v>0</v>
      </c>
      <c r="QZ102" s="54">
        <f t="shared" ca="1" si="738"/>
        <v>1.0200000000000001E-2</v>
      </c>
      <c r="RA102">
        <f t="shared" ca="1" si="739"/>
        <v>1048576</v>
      </c>
      <c r="RB102" t="e">
        <f t="shared" ca="1" si="740"/>
        <v>#N/A</v>
      </c>
      <c r="RC102" t="str">
        <f t="shared" ca="1" si="1026"/>
        <v/>
      </c>
      <c r="RD102" t="str">
        <f t="shared" ca="1" si="741"/>
        <v/>
      </c>
      <c r="RL102" s="52" t="b">
        <f t="shared" si="657"/>
        <v>0</v>
      </c>
      <c r="RM102" t="b">
        <f>ISNA(MATCH(RL102,RL$1:RL101,0))</f>
        <v>0</v>
      </c>
      <c r="RN102" t="e">
        <f t="shared" ca="1" si="742"/>
        <v>#N/A</v>
      </c>
      <c r="RO102" t="e">
        <f t="shared" ca="1" si="743"/>
        <v>#N/A</v>
      </c>
      <c r="RP102" t="b">
        <f t="shared" ca="1" si="744"/>
        <v>0</v>
      </c>
      <c r="RQ102" t="str">
        <f t="shared" ca="1" si="745"/>
        <v>ÿ</v>
      </c>
      <c r="RR102">
        <f t="shared" ca="1" si="746"/>
        <v>0</v>
      </c>
      <c r="RS102">
        <f t="shared" ca="1" si="747"/>
        <v>0</v>
      </c>
      <c r="RT102" s="54">
        <f t="shared" ca="1" si="748"/>
        <v>1.0200000000000001E-2</v>
      </c>
      <c r="RU102">
        <f t="shared" ca="1" si="749"/>
        <v>1048576</v>
      </c>
      <c r="RV102" t="e">
        <f t="shared" ca="1" si="750"/>
        <v>#N/A</v>
      </c>
      <c r="RW102" t="str">
        <f t="shared" ca="1" si="1027"/>
        <v/>
      </c>
      <c r="RX102" t="str">
        <f t="shared" ca="1" si="751"/>
        <v/>
      </c>
      <c r="SF102" s="52" t="b">
        <f t="shared" si="658"/>
        <v>0</v>
      </c>
      <c r="SG102" t="b">
        <f>ISNA(MATCH(SF102,SF$1:SF101,0))</f>
        <v>0</v>
      </c>
      <c r="SH102" t="e">
        <f t="shared" ca="1" si="752"/>
        <v>#N/A</v>
      </c>
      <c r="SI102" t="e">
        <f t="shared" ca="1" si="753"/>
        <v>#N/A</v>
      </c>
      <c r="SJ102" t="b">
        <f t="shared" ca="1" si="754"/>
        <v>0</v>
      </c>
      <c r="SK102" t="str">
        <f t="shared" ca="1" si="755"/>
        <v>ÿ</v>
      </c>
      <c r="SL102">
        <f t="shared" ca="1" si="756"/>
        <v>0</v>
      </c>
      <c r="SM102">
        <f t="shared" ca="1" si="757"/>
        <v>0</v>
      </c>
      <c r="SN102" s="54">
        <f t="shared" ca="1" si="758"/>
        <v>1.0200000000000001E-2</v>
      </c>
      <c r="SO102">
        <f t="shared" ca="1" si="759"/>
        <v>1048576</v>
      </c>
      <c r="SP102" t="e">
        <f t="shared" ca="1" si="760"/>
        <v>#N/A</v>
      </c>
      <c r="SQ102" t="str">
        <f t="shared" ca="1" si="1028"/>
        <v/>
      </c>
      <c r="SR102" t="str">
        <f t="shared" ca="1" si="761"/>
        <v/>
      </c>
      <c r="SZ102" s="52" t="b">
        <f t="shared" si="659"/>
        <v>0</v>
      </c>
      <c r="TA102" t="b">
        <f>ISNA(MATCH(SZ102,SZ$1:SZ101,0))</f>
        <v>0</v>
      </c>
      <c r="TB102" t="e">
        <f t="shared" ca="1" si="762"/>
        <v>#N/A</v>
      </c>
      <c r="TC102" t="e">
        <f t="shared" ca="1" si="763"/>
        <v>#N/A</v>
      </c>
      <c r="TD102" t="b">
        <f t="shared" ca="1" si="764"/>
        <v>0</v>
      </c>
      <c r="TE102" t="str">
        <f t="shared" ca="1" si="765"/>
        <v>ÿ</v>
      </c>
      <c r="TF102">
        <f t="shared" ca="1" si="766"/>
        <v>0</v>
      </c>
      <c r="TG102">
        <f t="shared" ca="1" si="767"/>
        <v>0</v>
      </c>
      <c r="TH102" s="54">
        <f t="shared" ca="1" si="768"/>
        <v>1.0200000000000001E-2</v>
      </c>
      <c r="TI102">
        <f t="shared" ca="1" si="769"/>
        <v>1048576</v>
      </c>
      <c r="TJ102" t="e">
        <f t="shared" ca="1" si="770"/>
        <v>#N/A</v>
      </c>
      <c r="TK102" t="str">
        <f t="shared" ca="1" si="1029"/>
        <v/>
      </c>
      <c r="TL102" t="str">
        <f t="shared" ca="1" si="771"/>
        <v/>
      </c>
      <c r="TT102" s="52" t="b">
        <f t="shared" si="660"/>
        <v>0</v>
      </c>
      <c r="TU102" t="b">
        <f>ISNA(MATCH(TT102,TT$1:TT101,0))</f>
        <v>0</v>
      </c>
      <c r="TV102" t="e">
        <f t="shared" ca="1" si="772"/>
        <v>#N/A</v>
      </c>
      <c r="TW102" t="e">
        <f t="shared" ca="1" si="773"/>
        <v>#N/A</v>
      </c>
      <c r="TX102" t="b">
        <f t="shared" ca="1" si="774"/>
        <v>0</v>
      </c>
      <c r="TY102" t="str">
        <f t="shared" ca="1" si="775"/>
        <v>ÿ</v>
      </c>
      <c r="TZ102">
        <f t="shared" ca="1" si="776"/>
        <v>0</v>
      </c>
      <c r="UA102">
        <f t="shared" ca="1" si="777"/>
        <v>0</v>
      </c>
      <c r="UB102" s="54">
        <f t="shared" ca="1" si="778"/>
        <v>1.0200000000000001E-2</v>
      </c>
      <c r="UC102">
        <f t="shared" ca="1" si="779"/>
        <v>1048576</v>
      </c>
      <c r="UD102" t="e">
        <f t="shared" ca="1" si="780"/>
        <v>#N/A</v>
      </c>
      <c r="UE102" t="str">
        <f t="shared" ca="1" si="1030"/>
        <v/>
      </c>
      <c r="UF102" t="str">
        <f t="shared" ca="1" si="781"/>
        <v/>
      </c>
      <c r="UN102" s="52" t="b">
        <f t="shared" si="661"/>
        <v>0</v>
      </c>
      <c r="UO102" t="b">
        <f>ISNA(MATCH(UN102,UN$1:UN101,0))</f>
        <v>0</v>
      </c>
      <c r="UP102" t="e">
        <f t="shared" ca="1" si="782"/>
        <v>#N/A</v>
      </c>
      <c r="UQ102" t="e">
        <f t="shared" ca="1" si="783"/>
        <v>#N/A</v>
      </c>
      <c r="UR102" t="b">
        <f t="shared" ca="1" si="784"/>
        <v>0</v>
      </c>
      <c r="US102" t="str">
        <f t="shared" ca="1" si="785"/>
        <v>ÿ</v>
      </c>
      <c r="UT102">
        <f t="shared" ca="1" si="786"/>
        <v>0</v>
      </c>
      <c r="UU102">
        <f t="shared" ca="1" si="787"/>
        <v>0</v>
      </c>
      <c r="UV102" s="54">
        <f t="shared" ca="1" si="788"/>
        <v>1.0200000000000001E-2</v>
      </c>
      <c r="UW102">
        <f t="shared" ca="1" si="789"/>
        <v>1048576</v>
      </c>
      <c r="UX102" t="e">
        <f t="shared" ca="1" si="790"/>
        <v>#N/A</v>
      </c>
      <c r="UY102" t="str">
        <f t="shared" ca="1" si="1031"/>
        <v/>
      </c>
      <c r="UZ102" t="str">
        <f t="shared" ca="1" si="791"/>
        <v/>
      </c>
      <c r="VH102" s="52" t="b">
        <f t="shared" si="662"/>
        <v>0</v>
      </c>
      <c r="VI102" t="b">
        <f>ISNA(MATCH(VH102,VH$1:VH101,0))</f>
        <v>0</v>
      </c>
      <c r="VJ102" t="e">
        <f t="shared" ca="1" si="792"/>
        <v>#N/A</v>
      </c>
      <c r="VK102" t="e">
        <f t="shared" ca="1" si="793"/>
        <v>#N/A</v>
      </c>
      <c r="VL102" t="b">
        <f t="shared" ca="1" si="794"/>
        <v>0</v>
      </c>
      <c r="VM102" t="str">
        <f t="shared" ca="1" si="795"/>
        <v>ÿ</v>
      </c>
      <c r="VN102">
        <f t="shared" ca="1" si="796"/>
        <v>0</v>
      </c>
      <c r="VO102">
        <f t="shared" ca="1" si="797"/>
        <v>0</v>
      </c>
      <c r="VP102" s="54">
        <f t="shared" ca="1" si="798"/>
        <v>1.0200000000000001E-2</v>
      </c>
      <c r="VQ102">
        <f t="shared" ca="1" si="799"/>
        <v>1048576</v>
      </c>
      <c r="VR102" t="e">
        <f t="shared" ca="1" si="800"/>
        <v>#N/A</v>
      </c>
      <c r="VS102" t="str">
        <f t="shared" ca="1" si="1032"/>
        <v/>
      </c>
      <c r="VT102" t="str">
        <f t="shared" ca="1" si="801"/>
        <v/>
      </c>
      <c r="WB102" s="52" t="b">
        <f t="shared" si="663"/>
        <v>0</v>
      </c>
      <c r="WC102" t="b">
        <f>ISNA(MATCH(WB102,WB$1:WB101,0))</f>
        <v>0</v>
      </c>
      <c r="WD102" t="e">
        <f t="shared" ca="1" si="802"/>
        <v>#N/A</v>
      </c>
      <c r="WE102" t="e">
        <f t="shared" ca="1" si="803"/>
        <v>#N/A</v>
      </c>
      <c r="WF102" t="b">
        <f t="shared" ca="1" si="804"/>
        <v>0</v>
      </c>
      <c r="WG102" t="str">
        <f t="shared" ca="1" si="805"/>
        <v>ÿ</v>
      </c>
      <c r="WH102">
        <f t="shared" ca="1" si="806"/>
        <v>0</v>
      </c>
      <c r="WI102">
        <f t="shared" ca="1" si="807"/>
        <v>0</v>
      </c>
      <c r="WJ102" s="54">
        <f t="shared" ca="1" si="808"/>
        <v>1.0200000000000001E-2</v>
      </c>
      <c r="WK102">
        <f t="shared" ca="1" si="809"/>
        <v>1048576</v>
      </c>
      <c r="WL102" t="e">
        <f t="shared" ca="1" si="810"/>
        <v>#N/A</v>
      </c>
      <c r="WM102" t="str">
        <f t="shared" ca="1" si="1033"/>
        <v/>
      </c>
      <c r="WN102" t="str">
        <f t="shared" ca="1" si="811"/>
        <v/>
      </c>
      <c r="WV102" s="52" t="b">
        <f t="shared" si="664"/>
        <v>0</v>
      </c>
      <c r="WW102" t="b">
        <f>ISNA(MATCH(WV102,WV$1:WV101,0))</f>
        <v>0</v>
      </c>
      <c r="WX102" t="e">
        <f t="shared" ca="1" si="812"/>
        <v>#N/A</v>
      </c>
      <c r="WY102" t="e">
        <f t="shared" ca="1" si="813"/>
        <v>#N/A</v>
      </c>
      <c r="WZ102" t="b">
        <f t="shared" ca="1" si="814"/>
        <v>0</v>
      </c>
      <c r="XA102" t="str">
        <f t="shared" ca="1" si="815"/>
        <v>ÿ</v>
      </c>
      <c r="XB102">
        <f t="shared" ca="1" si="816"/>
        <v>0</v>
      </c>
      <c r="XC102">
        <f t="shared" ca="1" si="817"/>
        <v>0</v>
      </c>
      <c r="XD102" s="54">
        <f t="shared" ca="1" si="818"/>
        <v>1.0200000000000001E-2</v>
      </c>
      <c r="XE102">
        <f t="shared" ca="1" si="819"/>
        <v>1048576</v>
      </c>
      <c r="XF102" t="e">
        <f t="shared" ca="1" si="820"/>
        <v>#N/A</v>
      </c>
      <c r="XG102" t="str">
        <f t="shared" ca="1" si="1034"/>
        <v/>
      </c>
      <c r="XH102" t="str">
        <f t="shared" ca="1" si="821"/>
        <v/>
      </c>
    </row>
    <row r="103" spans="1:632" x14ac:dyDescent="0.3">
      <c r="A103">
        <f t="shared" ca="1" si="642"/>
        <v>93</v>
      </c>
      <c r="J103" s="6" t="str">
        <f>IF('Analyse Plan de Gamme'!$N103=0,N_D,'Analyse Plan de Gamme'!$N103)</f>
        <v xml:space="preserve"> ... </v>
      </c>
      <c r="K103" t="b">
        <f>ISNA(MATCH(J103,J$1:J102,0))</f>
        <v>0</v>
      </c>
      <c r="L103" t="e">
        <f t="shared" ca="1" si="824"/>
        <v>#N/A</v>
      </c>
      <c r="M103" t="e">
        <f t="shared" ca="1" si="825"/>
        <v>#N/A</v>
      </c>
      <c r="N103" t="b">
        <f t="shared" ca="1" si="826"/>
        <v>0</v>
      </c>
      <c r="O103" t="str">
        <f t="shared" ca="1" si="827"/>
        <v>ÿ</v>
      </c>
      <c r="P103">
        <f t="shared" ca="1" si="828"/>
        <v>1048576</v>
      </c>
      <c r="Q103" t="e">
        <f t="shared" ca="1" si="829"/>
        <v>#N/A</v>
      </c>
      <c r="R103" s="4" t="str">
        <f t="shared" ca="1" si="830"/>
        <v/>
      </c>
      <c r="T103" s="6" t="str">
        <f>IF('Analyse Plan de Gamme'!$P103=0,N_D,'Analyse Plan de Gamme'!$P103)</f>
        <v xml:space="preserve"> ... </v>
      </c>
      <c r="U103" t="b">
        <f>ISNA(MATCH(T103,T$1:T102,0))</f>
        <v>0</v>
      </c>
      <c r="V103" t="e">
        <f t="shared" ca="1" si="831"/>
        <v>#N/A</v>
      </c>
      <c r="W103" t="e">
        <f t="shared" ca="1" si="832"/>
        <v>#N/A</v>
      </c>
      <c r="X103" t="b">
        <f t="shared" ca="1" si="833"/>
        <v>0</v>
      </c>
      <c r="Y103" t="str">
        <f t="shared" ca="1" si="834"/>
        <v>ÿ</v>
      </c>
      <c r="Z103">
        <f t="shared" ca="1" si="835"/>
        <v>1048576</v>
      </c>
      <c r="AA103" t="e">
        <f t="shared" ca="1" si="836"/>
        <v>#N/A</v>
      </c>
      <c r="AB103" s="4" t="str">
        <f t="shared" ca="1" si="837"/>
        <v/>
      </c>
      <c r="AD103" s="6" t="str">
        <f>IF('Analyse Plan de Gamme'!$W103=0,N_D,'Analyse Plan de Gamme'!$W103)</f>
        <v xml:space="preserve"> ... </v>
      </c>
      <c r="AE103" t="b">
        <f>ISNA(MATCH(AD103,AD$1:AD102,0))</f>
        <v>0</v>
      </c>
      <c r="AF103" t="e">
        <f t="shared" ca="1" si="838"/>
        <v>#N/A</v>
      </c>
      <c r="AG103" t="e">
        <f t="shared" ca="1" si="839"/>
        <v>#N/A</v>
      </c>
      <c r="AH103" t="b">
        <f t="shared" ca="1" si="840"/>
        <v>0</v>
      </c>
      <c r="AI103" t="str">
        <f t="shared" ca="1" si="841"/>
        <v>ÿ</v>
      </c>
      <c r="AJ103">
        <f t="shared" ca="1" si="842"/>
        <v>1048576</v>
      </c>
      <c r="AK103" t="e">
        <f t="shared" ca="1" si="843"/>
        <v>#N/A</v>
      </c>
      <c r="AL103" s="4" t="str">
        <f t="shared" ca="1" si="844"/>
        <v/>
      </c>
      <c r="AN103" s="6" t="str">
        <f>IF('Analyse Plan de Gamme'!$AH103=0,N_D,'Analyse Plan de Gamme'!$AH103)</f>
        <v xml:space="preserve"> ... </v>
      </c>
      <c r="AO103" t="b">
        <f>ISNA(MATCH(AN103,AN$1:AN102,0))</f>
        <v>0</v>
      </c>
      <c r="AP103" t="e">
        <f t="shared" ca="1" si="845"/>
        <v>#N/A</v>
      </c>
      <c r="AQ103" t="e">
        <f t="shared" ca="1" si="846"/>
        <v>#N/A</v>
      </c>
      <c r="AR103" t="b">
        <f t="shared" ca="1" si="847"/>
        <v>0</v>
      </c>
      <c r="AS103" t="str">
        <f t="shared" ca="1" si="848"/>
        <v>ÿ</v>
      </c>
      <c r="AT103">
        <f t="shared" ca="1" si="849"/>
        <v>1048576</v>
      </c>
      <c r="AU103" t="e">
        <f t="shared" ca="1" si="850"/>
        <v>#N/A</v>
      </c>
      <c r="AV103" s="4" t="str">
        <f t="shared" ca="1" si="851"/>
        <v/>
      </c>
      <c r="AX103" s="6" t="str">
        <f>IF('Analyse Plan de Gamme'!$AT103=0,N_D,'Analyse Plan de Gamme'!$AT103)</f>
        <v xml:space="preserve"> ... </v>
      </c>
      <c r="AY103" t="b">
        <f>ISNA(MATCH(AX103,AX$1:AX102,0))</f>
        <v>0</v>
      </c>
      <c r="AZ103" t="e">
        <f t="shared" ca="1" si="852"/>
        <v>#N/A</v>
      </c>
      <c r="BA103" t="e">
        <f t="shared" ca="1" si="853"/>
        <v>#N/A</v>
      </c>
      <c r="BB103" t="b">
        <f t="shared" ca="1" si="854"/>
        <v>0</v>
      </c>
      <c r="BC103" t="str">
        <f t="shared" ca="1" si="855"/>
        <v>ÿ</v>
      </c>
      <c r="BD103">
        <f t="shared" ca="1" si="856"/>
        <v>1048576</v>
      </c>
      <c r="BE103" t="e">
        <f t="shared" ca="1" si="857"/>
        <v>#N/A</v>
      </c>
      <c r="BF103" s="4" t="str">
        <f t="shared" ca="1" si="858"/>
        <v/>
      </c>
      <c r="BH103" s="6" t="str">
        <f>IF('Analyse Plan de Gamme'!$BF103=0,N_D,'Analyse Plan de Gamme'!$BF103)</f>
        <v xml:space="preserve"> ... </v>
      </c>
      <c r="BI103" t="b">
        <f>ISNA(MATCH(BH103,BH$1:BH102,0))</f>
        <v>0</v>
      </c>
      <c r="BJ103" t="e">
        <f t="shared" ca="1" si="859"/>
        <v>#N/A</v>
      </c>
      <c r="BK103" t="e">
        <f t="shared" ca="1" si="860"/>
        <v>#N/A</v>
      </c>
      <c r="BL103" t="b">
        <f t="shared" ca="1" si="861"/>
        <v>0</v>
      </c>
      <c r="BM103" t="str">
        <f t="shared" ca="1" si="862"/>
        <v>ÿ</v>
      </c>
      <c r="BN103">
        <f t="shared" ca="1" si="863"/>
        <v>1048576</v>
      </c>
      <c r="BO103" t="e">
        <f t="shared" ca="1" si="864"/>
        <v>#N/A</v>
      </c>
      <c r="BP103" s="4" t="str">
        <f t="shared" ca="1" si="865"/>
        <v/>
      </c>
      <c r="BR103" s="6" t="str">
        <f>IF('Analyse Plan de Gamme'!$BG103=0,N_D,'Analyse Plan de Gamme'!$BG103)</f>
        <v xml:space="preserve"> ... </v>
      </c>
      <c r="BS103" t="b">
        <f>ISNA(MATCH(BR103,BR$1:BR102,0))</f>
        <v>0</v>
      </c>
      <c r="BT103" t="e">
        <f t="shared" ca="1" si="866"/>
        <v>#N/A</v>
      </c>
      <c r="BU103" t="e">
        <f t="shared" ca="1" si="867"/>
        <v>#N/A</v>
      </c>
      <c r="BV103" t="b">
        <f t="shared" ca="1" si="868"/>
        <v>0</v>
      </c>
      <c r="BW103" t="str">
        <f t="shared" ca="1" si="869"/>
        <v>ÿ</v>
      </c>
      <c r="BX103">
        <f t="shared" ca="1" si="870"/>
        <v>1048576</v>
      </c>
      <c r="BY103" t="e">
        <f t="shared" ca="1" si="871"/>
        <v>#N/A</v>
      </c>
      <c r="BZ103" s="4" t="str">
        <f t="shared" ca="1" si="872"/>
        <v/>
      </c>
      <c r="CB103" s="6" t="str">
        <f>IF('Analyse Plan de Gamme'!$BH103=0,N_D,'Analyse Plan de Gamme'!$BH103)</f>
        <v xml:space="preserve"> ... </v>
      </c>
      <c r="CC103" t="b">
        <f>ISNA(MATCH(CB103,CB$1:CB102,0))</f>
        <v>0</v>
      </c>
      <c r="CD103" t="e">
        <f t="shared" ca="1" si="873"/>
        <v>#N/A</v>
      </c>
      <c r="CE103" t="e">
        <f t="shared" ca="1" si="874"/>
        <v>#N/A</v>
      </c>
      <c r="CF103" t="b">
        <f t="shared" ca="1" si="875"/>
        <v>0</v>
      </c>
      <c r="CG103" t="str">
        <f t="shared" ca="1" si="876"/>
        <v>ÿ</v>
      </c>
      <c r="CH103">
        <f t="shared" ca="1" si="877"/>
        <v>1048576</v>
      </c>
      <c r="CI103" t="e">
        <f t="shared" ca="1" si="878"/>
        <v>#N/A</v>
      </c>
      <c r="CJ103" s="4" t="str">
        <f t="shared" ca="1" si="879"/>
        <v/>
      </c>
      <c r="CL103" s="6" t="str">
        <f>IF('Analyse Plan de Gamme'!$BJ103=0,N_D,'Analyse Plan de Gamme'!$BJ103)</f>
        <v xml:space="preserve"> ... </v>
      </c>
      <c r="CM103" t="b">
        <f>ISNA(MATCH(CL103,CL$1:CL102,0))</f>
        <v>0</v>
      </c>
      <c r="CN103" t="e">
        <f t="shared" ca="1" si="880"/>
        <v>#N/A</v>
      </c>
      <c r="CO103" t="e">
        <f t="shared" ca="1" si="881"/>
        <v>#N/A</v>
      </c>
      <c r="CP103" t="b">
        <f t="shared" ca="1" si="882"/>
        <v>0</v>
      </c>
      <c r="CQ103" t="str">
        <f t="shared" ca="1" si="883"/>
        <v>ÿ</v>
      </c>
      <c r="CR103">
        <f t="shared" ca="1" si="884"/>
        <v>1048576</v>
      </c>
      <c r="CS103" t="e">
        <f t="shared" ca="1" si="885"/>
        <v>#N/A</v>
      </c>
      <c r="CT103" s="4" t="str">
        <f t="shared" ca="1" si="886"/>
        <v/>
      </c>
      <c r="CV103" s="6" t="str">
        <f>IF('Analyse Plan de Gamme'!$BK103=0,N_D,'Analyse Plan de Gamme'!$BK103)</f>
        <v xml:space="preserve"> ... </v>
      </c>
      <c r="CW103" t="b">
        <f>ISNA(MATCH(CV103,CV$1:CV102,0))</f>
        <v>0</v>
      </c>
      <c r="CX103" t="e">
        <f t="shared" ca="1" si="887"/>
        <v>#N/A</v>
      </c>
      <c r="CY103" t="e">
        <f t="shared" ca="1" si="888"/>
        <v>#N/A</v>
      </c>
      <c r="CZ103" t="b">
        <f t="shared" ca="1" si="889"/>
        <v>0</v>
      </c>
      <c r="DA103" t="str">
        <f t="shared" ca="1" si="890"/>
        <v>ÿ</v>
      </c>
      <c r="DB103">
        <f t="shared" ca="1" si="891"/>
        <v>1048576</v>
      </c>
      <c r="DC103" t="e">
        <f t="shared" ca="1" si="892"/>
        <v>#N/A</v>
      </c>
      <c r="DD103" s="4" t="str">
        <f t="shared" ca="1" si="893"/>
        <v/>
      </c>
      <c r="DF103" s="6" t="str">
        <f>IF('Analyse Plan de Gamme'!$BL103=0,N_D,'Analyse Plan de Gamme'!$BL103)</f>
        <v xml:space="preserve"> ... </v>
      </c>
      <c r="DG103" t="b">
        <f>ISNA(MATCH(DF103,DF$1:DF102,0))</f>
        <v>0</v>
      </c>
      <c r="DH103" t="e">
        <f t="shared" ca="1" si="894"/>
        <v>#N/A</v>
      </c>
      <c r="DI103" t="e">
        <f t="shared" ca="1" si="895"/>
        <v>#N/A</v>
      </c>
      <c r="DJ103" t="b">
        <f t="shared" ca="1" si="896"/>
        <v>0</v>
      </c>
      <c r="DK103" t="str">
        <f t="shared" ca="1" si="897"/>
        <v>ÿ</v>
      </c>
      <c r="DL103">
        <f t="shared" ca="1" si="898"/>
        <v>1048576</v>
      </c>
      <c r="DM103" t="e">
        <f t="shared" ca="1" si="899"/>
        <v>#N/A</v>
      </c>
      <c r="DN103" s="4" t="str">
        <f t="shared" ca="1" si="900"/>
        <v/>
      </c>
      <c r="DP103" s="43">
        <f>'Analyse Plan de Gamme'!$BM103</f>
        <v>0</v>
      </c>
      <c r="DQ103" t="b">
        <f>ISNA(MATCH(DP103,DP$1:DP102,0))</f>
        <v>0</v>
      </c>
      <c r="DR103" t="e">
        <f t="shared" ca="1" si="901"/>
        <v>#N/A</v>
      </c>
      <c r="DS103" t="e">
        <f t="shared" ca="1" si="902"/>
        <v>#N/A</v>
      </c>
      <c r="DT103" t="b">
        <f t="shared" ca="1" si="903"/>
        <v>0</v>
      </c>
      <c r="DU103" t="str">
        <f t="shared" ca="1" si="904"/>
        <v>ÿ</v>
      </c>
      <c r="DV103">
        <f t="shared" ca="1" si="905"/>
        <v>1048576</v>
      </c>
      <c r="DW103" t="e">
        <f t="shared" ca="1" si="906"/>
        <v>#N/A</v>
      </c>
      <c r="DX103" s="4" t="str">
        <f t="shared" ca="1" si="907"/>
        <v/>
      </c>
      <c r="DZ103" s="6" t="str">
        <f>IF('Analyse Plan de Gamme'!$BO103=0,N_D,'Analyse Plan de Gamme'!$BO103)</f>
        <v xml:space="preserve"> ... </v>
      </c>
      <c r="EA103" t="b">
        <f>ISNA(MATCH(DZ103,DZ$1:DZ102,0))</f>
        <v>0</v>
      </c>
      <c r="EB103" t="e">
        <f t="shared" ca="1" si="908"/>
        <v>#N/A</v>
      </c>
      <c r="EC103" t="e">
        <f t="shared" ca="1" si="909"/>
        <v>#N/A</v>
      </c>
      <c r="ED103" t="b">
        <f t="shared" ca="1" si="910"/>
        <v>0</v>
      </c>
      <c r="EE103" t="str">
        <f t="shared" ca="1" si="911"/>
        <v>ÿ</v>
      </c>
      <c r="EF103">
        <f t="shared" ca="1" si="912"/>
        <v>1048576</v>
      </c>
      <c r="EG103" t="e">
        <f t="shared" ca="1" si="913"/>
        <v>#N/A</v>
      </c>
      <c r="EH103" s="4" t="str">
        <f t="shared" ca="1" si="914"/>
        <v/>
      </c>
      <c r="EJ103" s="6" t="str">
        <f>IF('Analyse Plan de Gamme'!$BP103=0,N_D,'Analyse Plan de Gamme'!$BP103)</f>
        <v xml:space="preserve"> ... </v>
      </c>
      <c r="EK103" t="b">
        <f>ISNA(MATCH(EJ103,EJ$1:EJ102,0))</f>
        <v>0</v>
      </c>
      <c r="EL103" t="e">
        <f t="shared" ca="1" si="915"/>
        <v>#N/A</v>
      </c>
      <c r="EM103" t="e">
        <f t="shared" ca="1" si="916"/>
        <v>#N/A</v>
      </c>
      <c r="EN103" t="b">
        <f t="shared" ca="1" si="917"/>
        <v>0</v>
      </c>
      <c r="EO103" t="str">
        <f t="shared" ca="1" si="918"/>
        <v>ÿ</v>
      </c>
      <c r="EP103">
        <f t="shared" ca="1" si="919"/>
        <v>1048576</v>
      </c>
      <c r="EQ103" t="e">
        <f t="shared" ca="1" si="920"/>
        <v>#N/A</v>
      </c>
      <c r="ER103" s="4" t="str">
        <f t="shared" ca="1" si="921"/>
        <v/>
      </c>
      <c r="ET103" s="6" t="str">
        <f>IF('Analyse Plan de Gamme'!$BQ103=0,N_D,'Analyse Plan de Gamme'!$BQ103)</f>
        <v xml:space="preserve"> ... </v>
      </c>
      <c r="EU103" t="b">
        <f>ISNA(MATCH(ET103,ET$1:ET102,0))</f>
        <v>0</v>
      </c>
      <c r="EV103" t="e">
        <f t="shared" ca="1" si="922"/>
        <v>#N/A</v>
      </c>
      <c r="EW103" t="e">
        <f t="shared" ca="1" si="923"/>
        <v>#N/A</v>
      </c>
      <c r="EX103" t="b">
        <f t="shared" ca="1" si="924"/>
        <v>0</v>
      </c>
      <c r="EY103" t="str">
        <f t="shared" ca="1" si="925"/>
        <v>ÿ</v>
      </c>
      <c r="EZ103">
        <f t="shared" ca="1" si="926"/>
        <v>1048576</v>
      </c>
      <c r="FA103" t="e">
        <f t="shared" ca="1" si="927"/>
        <v>#N/A</v>
      </c>
      <c r="FB103" s="4" t="str">
        <f t="shared" ca="1" si="928"/>
        <v/>
      </c>
      <c r="FD103" s="6" t="str">
        <f>IF('Analyse Plan de Gamme'!$BR103=0,N_D,'Analyse Plan de Gamme'!$BR103)</f>
        <v xml:space="preserve"> ... </v>
      </c>
      <c r="FE103" t="b">
        <f>ISNA(MATCH(FD103,FD$1:FD102,0))</f>
        <v>0</v>
      </c>
      <c r="FF103" t="e">
        <f t="shared" ca="1" si="929"/>
        <v>#N/A</v>
      </c>
      <c r="FG103" t="e">
        <f t="shared" ca="1" si="930"/>
        <v>#N/A</v>
      </c>
      <c r="FH103" t="b">
        <f t="shared" ca="1" si="931"/>
        <v>0</v>
      </c>
      <c r="FI103" t="str">
        <f t="shared" ca="1" si="932"/>
        <v>ÿ</v>
      </c>
      <c r="FJ103">
        <f t="shared" ca="1" si="933"/>
        <v>1048576</v>
      </c>
      <c r="FK103" t="e">
        <f t="shared" ca="1" si="934"/>
        <v>#N/A</v>
      </c>
      <c r="FL103" s="4" t="str">
        <f t="shared" ca="1" si="935"/>
        <v/>
      </c>
      <c r="FN103" s="6" t="str">
        <f>IF('Analyse Plan de Gamme'!$BT103=0,N_D,'Analyse Plan de Gamme'!$BT103)</f>
        <v xml:space="preserve"> ... </v>
      </c>
      <c r="FO103" t="b">
        <f>ISNA(MATCH(FN103,FN$1:FN102,0))</f>
        <v>0</v>
      </c>
      <c r="FP103" t="e">
        <f t="shared" ca="1" si="936"/>
        <v>#N/A</v>
      </c>
      <c r="FQ103" t="e">
        <f t="shared" ca="1" si="937"/>
        <v>#N/A</v>
      </c>
      <c r="FR103" t="b">
        <f t="shared" ca="1" si="938"/>
        <v>0</v>
      </c>
      <c r="FS103" t="str">
        <f t="shared" ca="1" si="939"/>
        <v>ÿ</v>
      </c>
      <c r="FT103">
        <f t="shared" ca="1" si="940"/>
        <v>1048576</v>
      </c>
      <c r="FU103" t="e">
        <f t="shared" ca="1" si="941"/>
        <v>#N/A</v>
      </c>
      <c r="FV103" s="4" t="str">
        <f t="shared" ca="1" si="942"/>
        <v/>
      </c>
      <c r="FX103" s="6" t="str">
        <f>IF('Analyse Plan de Gamme'!$BU103=0,N_D,'Analyse Plan de Gamme'!$BU103)</f>
        <v xml:space="preserve"> ... </v>
      </c>
      <c r="FY103" t="b">
        <f>ISNA(MATCH(FX103,FX$1:FX102,0))</f>
        <v>0</v>
      </c>
      <c r="FZ103" t="e">
        <f t="shared" ca="1" si="943"/>
        <v>#N/A</v>
      </c>
      <c r="GA103" t="e">
        <f t="shared" ca="1" si="944"/>
        <v>#N/A</v>
      </c>
      <c r="GB103" t="b">
        <f t="shared" ca="1" si="945"/>
        <v>0</v>
      </c>
      <c r="GC103" t="str">
        <f t="shared" ca="1" si="946"/>
        <v>ÿ</v>
      </c>
      <c r="GD103">
        <f t="shared" ca="1" si="947"/>
        <v>1048576</v>
      </c>
      <c r="GE103" t="e">
        <f t="shared" ca="1" si="948"/>
        <v>#N/A</v>
      </c>
      <c r="GF103" s="4" t="str">
        <f t="shared" ca="1" si="949"/>
        <v/>
      </c>
      <c r="GH103" s="6" t="str">
        <f>IF('Analyse Plan de Gamme'!$BW103=0,N_D,'Analyse Plan de Gamme'!$BW103)</f>
        <v xml:space="preserve"> ... </v>
      </c>
      <c r="GI103" t="b">
        <f>ISNA(MATCH(GH103,GH$1:GH102,0))</f>
        <v>0</v>
      </c>
      <c r="GJ103" t="e">
        <f t="shared" ca="1" si="950"/>
        <v>#N/A</v>
      </c>
      <c r="GK103" t="e">
        <f t="shared" ca="1" si="951"/>
        <v>#N/A</v>
      </c>
      <c r="GL103" t="b">
        <f t="shared" ca="1" si="952"/>
        <v>0</v>
      </c>
      <c r="GM103" t="str">
        <f t="shared" ca="1" si="953"/>
        <v>ÿ</v>
      </c>
      <c r="GN103">
        <f t="shared" ca="1" si="954"/>
        <v>1048576</v>
      </c>
      <c r="GO103" t="e">
        <f t="shared" ca="1" si="955"/>
        <v>#N/A</v>
      </c>
      <c r="GP103" s="4" t="str">
        <f t="shared" ca="1" si="956"/>
        <v/>
      </c>
      <c r="GR103" s="6" t="str">
        <f>IF('Analyse Plan de Gamme'!$BX103=0,N_D,'Analyse Plan de Gamme'!$BX103)</f>
        <v xml:space="preserve"> ... </v>
      </c>
      <c r="GS103" t="b">
        <f>ISNA(MATCH(GR103,GR$1:GR102,0))</f>
        <v>0</v>
      </c>
      <c r="GT103" t="e">
        <f t="shared" ca="1" si="957"/>
        <v>#N/A</v>
      </c>
      <c r="GU103" t="e">
        <f t="shared" ca="1" si="958"/>
        <v>#N/A</v>
      </c>
      <c r="GV103" t="b">
        <f t="shared" ca="1" si="959"/>
        <v>0</v>
      </c>
      <c r="GW103" t="str">
        <f t="shared" ca="1" si="960"/>
        <v>ÿ</v>
      </c>
      <c r="GX103">
        <f t="shared" ca="1" si="961"/>
        <v>1048576</v>
      </c>
      <c r="GY103" t="e">
        <f t="shared" ca="1" si="962"/>
        <v>#N/A</v>
      </c>
      <c r="GZ103" s="4" t="str">
        <f t="shared" ca="1" si="963"/>
        <v/>
      </c>
      <c r="HG103" s="44">
        <f>'Analyse Plan de Gamme'!$K103</f>
        <v>0</v>
      </c>
      <c r="HH103" s="44">
        <f>'Analyse Plan de Gamme'!$L103</f>
        <v>0</v>
      </c>
      <c r="HI103" s="50">
        <f t="shared" si="822"/>
        <v>4.6499999999999915</v>
      </c>
      <c r="HK103" t="b">
        <f>ABS('Analyse Plan de Gamme'!$C103)&gt;1</f>
        <v>0</v>
      </c>
      <c r="HL103" s="43">
        <f t="shared" ca="1" si="665"/>
        <v>1.03E-2</v>
      </c>
      <c r="HM103" t="b">
        <f ca="1">AND(ISNA(MATCH(HL103,HL$1:HL102,0)),HL103&gt;1,$HK103)</f>
        <v>0</v>
      </c>
      <c r="HN103" t="e">
        <f t="shared" ca="1" si="964"/>
        <v>#N/A</v>
      </c>
      <c r="HO103" t="e">
        <f t="shared" ca="1" si="965"/>
        <v>#N/A</v>
      </c>
      <c r="HP103" t="b">
        <f t="shared" ca="1" si="966"/>
        <v>0</v>
      </c>
      <c r="HQ103" t="str">
        <f t="shared" ca="1" si="967"/>
        <v>ÿ</v>
      </c>
      <c r="HR103">
        <f t="shared" ca="1" si="968"/>
        <v>1048576</v>
      </c>
      <c r="HS103" t="e">
        <f t="shared" ca="1" si="969"/>
        <v>#N/A</v>
      </c>
      <c r="HT103" s="4" t="str">
        <f t="shared" ca="1" si="970"/>
        <v/>
      </c>
      <c r="HU103">
        <f ca="1">SUM($HT$10:$HT103)</f>
        <v>3926000.0154999997</v>
      </c>
      <c r="HV103" s="45">
        <f t="shared" ca="1" si="666"/>
        <v>1</v>
      </c>
      <c r="HW103" t="b">
        <f t="shared" ca="1" si="823"/>
        <v>0</v>
      </c>
      <c r="HX103" t="b">
        <f t="shared" ca="1" si="667"/>
        <v>0</v>
      </c>
      <c r="ID103" s="60" t="b">
        <f>IF($HK103,'Analyse Plan de Gamme'!$K103)</f>
        <v>0</v>
      </c>
      <c r="IE103" t="b">
        <f>IF($HK103,'Analyse Plan de Gamme'!$L103)</f>
        <v>0</v>
      </c>
      <c r="IF103" s="52" t="b">
        <f t="shared" si="971"/>
        <v>0</v>
      </c>
      <c r="IG103" t="b">
        <f>ISNA(MATCH(IF103,IF$1:IF102,0))</f>
        <v>0</v>
      </c>
      <c r="IH103" t="e">
        <f t="shared" ca="1" si="972"/>
        <v>#N/A</v>
      </c>
      <c r="II103" t="e">
        <f t="shared" ca="1" si="973"/>
        <v>#N/A</v>
      </c>
      <c r="IJ103" t="b">
        <f t="shared" ca="1" si="974"/>
        <v>0</v>
      </c>
      <c r="IK103" t="str">
        <f t="shared" ca="1" si="975"/>
        <v>ÿ</v>
      </c>
      <c r="IL103">
        <f t="shared" ca="1" si="976"/>
        <v>0</v>
      </c>
      <c r="IM103">
        <f t="shared" ca="1" si="977"/>
        <v>0</v>
      </c>
      <c r="IN103" s="54">
        <f t="shared" ca="1" si="978"/>
        <v>1.03E-2</v>
      </c>
      <c r="IO103">
        <f t="shared" ca="1" si="979"/>
        <v>1048576</v>
      </c>
      <c r="IP103" t="e">
        <f t="shared" ca="1" si="980"/>
        <v>#N/A</v>
      </c>
      <c r="IQ103" t="str">
        <f t="shared" ca="1" si="981"/>
        <v/>
      </c>
      <c r="IR103" t="str">
        <f t="shared" ca="1" si="982"/>
        <v/>
      </c>
      <c r="IZ103" s="52" t="b">
        <f t="shared" si="983"/>
        <v>0</v>
      </c>
      <c r="JA103" t="b">
        <f>ISNA(MATCH(IZ103,IZ$1:IZ102,0))</f>
        <v>0</v>
      </c>
      <c r="JB103" t="e">
        <f t="shared" ca="1" si="984"/>
        <v>#N/A</v>
      </c>
      <c r="JC103" t="e">
        <f t="shared" ca="1" si="985"/>
        <v>#N/A</v>
      </c>
      <c r="JD103" t="b">
        <f t="shared" ca="1" si="986"/>
        <v>0</v>
      </c>
      <c r="JE103" t="str">
        <f t="shared" ca="1" si="987"/>
        <v>ÿ</v>
      </c>
      <c r="JF103">
        <f t="shared" ca="1" si="988"/>
        <v>0</v>
      </c>
      <c r="JG103">
        <f t="shared" ca="1" si="989"/>
        <v>0</v>
      </c>
      <c r="JH103" s="54">
        <f t="shared" ca="1" si="990"/>
        <v>1.03E-2</v>
      </c>
      <c r="JI103">
        <f t="shared" ca="1" si="991"/>
        <v>1048576</v>
      </c>
      <c r="JJ103" t="e">
        <f t="shared" ca="1" si="992"/>
        <v>#N/A</v>
      </c>
      <c r="JK103" t="str">
        <f t="shared" ca="1" si="993"/>
        <v/>
      </c>
      <c r="JL103" t="str">
        <f t="shared" ca="1" si="994"/>
        <v/>
      </c>
      <c r="JT103" s="52" t="b">
        <f t="shared" si="995"/>
        <v>0</v>
      </c>
      <c r="JU103" t="b">
        <f>ISNA(MATCH(JT103,JT$1:JT102,0))</f>
        <v>0</v>
      </c>
      <c r="JV103" t="e">
        <f t="shared" ca="1" si="996"/>
        <v>#N/A</v>
      </c>
      <c r="JW103" t="e">
        <f t="shared" ca="1" si="997"/>
        <v>#N/A</v>
      </c>
      <c r="JX103" t="b">
        <f t="shared" ca="1" si="998"/>
        <v>0</v>
      </c>
      <c r="JY103" t="str">
        <f t="shared" ca="1" si="999"/>
        <v>ÿ</v>
      </c>
      <c r="JZ103">
        <f t="shared" ca="1" si="1000"/>
        <v>0</v>
      </c>
      <c r="KA103">
        <f t="shared" ca="1" si="1001"/>
        <v>0</v>
      </c>
      <c r="KB103" s="54">
        <f t="shared" ca="1" si="1002"/>
        <v>1.03E-2</v>
      </c>
      <c r="KC103">
        <f t="shared" ca="1" si="1003"/>
        <v>1048576</v>
      </c>
      <c r="KD103" t="e">
        <f t="shared" ca="1" si="1004"/>
        <v>#N/A</v>
      </c>
      <c r="KE103" t="str">
        <f t="shared" ca="1" si="1005"/>
        <v/>
      </c>
      <c r="KF103" t="str">
        <f t="shared" ca="1" si="1006"/>
        <v/>
      </c>
      <c r="KN103" s="52" t="b">
        <f t="shared" si="1007"/>
        <v>0</v>
      </c>
      <c r="KO103" t="b">
        <f>ISNA(MATCH(KN103,KN$1:KN102,0))</f>
        <v>0</v>
      </c>
      <c r="KP103" t="e">
        <f t="shared" ca="1" si="1008"/>
        <v>#N/A</v>
      </c>
      <c r="KQ103" t="e">
        <f t="shared" ca="1" si="1009"/>
        <v>#N/A</v>
      </c>
      <c r="KR103" t="b">
        <f t="shared" ca="1" si="1010"/>
        <v>0</v>
      </c>
      <c r="KS103" t="str">
        <f t="shared" ca="1" si="1011"/>
        <v>ÿ</v>
      </c>
      <c r="KT103">
        <f t="shared" ca="1" si="1012"/>
        <v>0</v>
      </c>
      <c r="KU103">
        <f t="shared" ca="1" si="1013"/>
        <v>0</v>
      </c>
      <c r="KV103" s="54">
        <f t="shared" ca="1" si="1014"/>
        <v>1.03E-2</v>
      </c>
      <c r="KW103">
        <f t="shared" ca="1" si="1015"/>
        <v>1048576</v>
      </c>
      <c r="KX103" t="e">
        <f t="shared" ca="1" si="1016"/>
        <v>#N/A</v>
      </c>
      <c r="KY103" t="str">
        <f t="shared" ca="1" si="1017"/>
        <v/>
      </c>
      <c r="KZ103" t="str">
        <f t="shared" ca="1" si="1018"/>
        <v/>
      </c>
      <c r="LH103" s="52" t="b">
        <f t="shared" si="668"/>
        <v>0</v>
      </c>
      <c r="LI103" t="b">
        <f>ISNA(MATCH(LH103,LH$1:LH102,0))</f>
        <v>0</v>
      </c>
      <c r="LJ103" t="e">
        <f t="shared" ca="1" si="643"/>
        <v>#N/A</v>
      </c>
      <c r="LK103" t="e">
        <f t="shared" ca="1" si="644"/>
        <v>#N/A</v>
      </c>
      <c r="LL103" t="b">
        <f t="shared" ca="1" si="669"/>
        <v>0</v>
      </c>
      <c r="LM103" t="str">
        <f t="shared" ca="1" si="645"/>
        <v>ÿ</v>
      </c>
      <c r="LN103">
        <f t="shared" ca="1" si="670"/>
        <v>0</v>
      </c>
      <c r="LO103">
        <f t="shared" ca="1" si="671"/>
        <v>0</v>
      </c>
      <c r="LP103" s="54">
        <f t="shared" ca="1" si="646"/>
        <v>1.03E-2</v>
      </c>
      <c r="LQ103">
        <f t="shared" ca="1" si="647"/>
        <v>1048576</v>
      </c>
      <c r="LR103" t="e">
        <f t="shared" ca="1" si="648"/>
        <v>#N/A</v>
      </c>
      <c r="LS103" t="str">
        <f t="shared" ca="1" si="1019"/>
        <v/>
      </c>
      <c r="LT103" t="str">
        <f t="shared" ca="1" si="649"/>
        <v/>
      </c>
      <c r="MB103" s="52" t="b">
        <f t="shared" si="650"/>
        <v>0</v>
      </c>
      <c r="MC103" t="b">
        <f>ISNA(MATCH(MB103,MB$1:MB102,0))</f>
        <v>0</v>
      </c>
      <c r="MD103" t="e">
        <f t="shared" ca="1" si="672"/>
        <v>#N/A</v>
      </c>
      <c r="ME103" t="e">
        <f t="shared" ca="1" si="673"/>
        <v>#N/A</v>
      </c>
      <c r="MF103" t="b">
        <f t="shared" ca="1" si="674"/>
        <v>0</v>
      </c>
      <c r="MG103" t="str">
        <f t="shared" ca="1" si="675"/>
        <v>ÿ</v>
      </c>
      <c r="MH103">
        <f t="shared" ca="1" si="676"/>
        <v>0</v>
      </c>
      <c r="MI103">
        <f t="shared" ca="1" si="677"/>
        <v>0</v>
      </c>
      <c r="MJ103" s="54">
        <f t="shared" ca="1" si="678"/>
        <v>1.03E-2</v>
      </c>
      <c r="MK103">
        <f t="shared" ca="1" si="679"/>
        <v>1048576</v>
      </c>
      <c r="ML103" t="e">
        <f t="shared" ca="1" si="680"/>
        <v>#N/A</v>
      </c>
      <c r="MM103" t="str">
        <f t="shared" ca="1" si="1020"/>
        <v/>
      </c>
      <c r="MN103" t="str">
        <f t="shared" ca="1" si="681"/>
        <v/>
      </c>
      <c r="MV103" s="52" t="b">
        <f t="shared" si="651"/>
        <v>0</v>
      </c>
      <c r="MW103" t="b">
        <f>ISNA(MATCH(MV103,MV$1:MV102,0))</f>
        <v>0</v>
      </c>
      <c r="MX103" t="e">
        <f t="shared" ca="1" si="682"/>
        <v>#N/A</v>
      </c>
      <c r="MY103" t="e">
        <f t="shared" ca="1" si="683"/>
        <v>#N/A</v>
      </c>
      <c r="MZ103" t="b">
        <f t="shared" ca="1" si="684"/>
        <v>0</v>
      </c>
      <c r="NA103" t="str">
        <f t="shared" ca="1" si="685"/>
        <v>ÿ</v>
      </c>
      <c r="NB103">
        <f t="shared" ca="1" si="686"/>
        <v>0</v>
      </c>
      <c r="NC103">
        <f t="shared" ca="1" si="687"/>
        <v>0</v>
      </c>
      <c r="ND103" s="54">
        <f t="shared" ca="1" si="688"/>
        <v>1.03E-2</v>
      </c>
      <c r="NE103">
        <f t="shared" ca="1" si="689"/>
        <v>1048576</v>
      </c>
      <c r="NF103" t="e">
        <f t="shared" ca="1" si="690"/>
        <v>#N/A</v>
      </c>
      <c r="NG103" t="str">
        <f t="shared" ca="1" si="1021"/>
        <v/>
      </c>
      <c r="NH103" t="str">
        <f t="shared" ca="1" si="691"/>
        <v/>
      </c>
      <c r="NP103" s="52" t="b">
        <f t="shared" si="652"/>
        <v>0</v>
      </c>
      <c r="NQ103" t="b">
        <f>ISNA(MATCH(NP103,NP$1:NP102,0))</f>
        <v>0</v>
      </c>
      <c r="NR103" t="e">
        <f t="shared" ca="1" si="692"/>
        <v>#N/A</v>
      </c>
      <c r="NS103" t="e">
        <f t="shared" ca="1" si="693"/>
        <v>#N/A</v>
      </c>
      <c r="NT103" t="b">
        <f t="shared" ca="1" si="694"/>
        <v>0</v>
      </c>
      <c r="NU103" t="str">
        <f t="shared" ca="1" si="695"/>
        <v>ÿ</v>
      </c>
      <c r="NV103">
        <f t="shared" ca="1" si="696"/>
        <v>0</v>
      </c>
      <c r="NW103">
        <f t="shared" ca="1" si="697"/>
        <v>0</v>
      </c>
      <c r="NX103" s="54">
        <f t="shared" ca="1" si="698"/>
        <v>1.03E-2</v>
      </c>
      <c r="NY103">
        <f t="shared" ca="1" si="699"/>
        <v>1048576</v>
      </c>
      <c r="NZ103" t="e">
        <f t="shared" ca="1" si="700"/>
        <v>#N/A</v>
      </c>
      <c r="OA103" t="str">
        <f t="shared" ca="1" si="1022"/>
        <v/>
      </c>
      <c r="OB103" t="str">
        <f t="shared" ca="1" si="701"/>
        <v/>
      </c>
      <c r="OJ103" s="52" t="b">
        <f t="shared" si="653"/>
        <v>0</v>
      </c>
      <c r="OK103" t="b">
        <f>ISNA(MATCH(OJ103,OJ$1:OJ102,0))</f>
        <v>0</v>
      </c>
      <c r="OL103" t="e">
        <f t="shared" ca="1" si="702"/>
        <v>#N/A</v>
      </c>
      <c r="OM103" t="e">
        <f t="shared" ca="1" si="703"/>
        <v>#N/A</v>
      </c>
      <c r="ON103" t="b">
        <f t="shared" ca="1" si="704"/>
        <v>0</v>
      </c>
      <c r="OO103" t="str">
        <f t="shared" ca="1" si="705"/>
        <v>ÿ</v>
      </c>
      <c r="OP103">
        <f t="shared" ca="1" si="706"/>
        <v>0</v>
      </c>
      <c r="OQ103">
        <f t="shared" ca="1" si="707"/>
        <v>0</v>
      </c>
      <c r="OR103" s="54">
        <f t="shared" ca="1" si="708"/>
        <v>1.03E-2</v>
      </c>
      <c r="OS103">
        <f t="shared" ca="1" si="709"/>
        <v>1048576</v>
      </c>
      <c r="OT103" t="e">
        <f t="shared" ca="1" si="710"/>
        <v>#N/A</v>
      </c>
      <c r="OU103" t="str">
        <f t="shared" ca="1" si="1023"/>
        <v/>
      </c>
      <c r="OV103" t="str">
        <f t="shared" ca="1" si="711"/>
        <v/>
      </c>
      <c r="PD103" s="52" t="b">
        <f t="shared" si="654"/>
        <v>0</v>
      </c>
      <c r="PE103" t="b">
        <f>ISNA(MATCH(PD103,PD$1:PD102,0))</f>
        <v>0</v>
      </c>
      <c r="PF103" t="e">
        <f t="shared" ca="1" si="712"/>
        <v>#N/A</v>
      </c>
      <c r="PG103" t="e">
        <f t="shared" ca="1" si="713"/>
        <v>#N/A</v>
      </c>
      <c r="PH103" t="b">
        <f t="shared" ca="1" si="714"/>
        <v>0</v>
      </c>
      <c r="PI103" t="str">
        <f t="shared" ca="1" si="715"/>
        <v>ÿ</v>
      </c>
      <c r="PJ103">
        <f t="shared" ca="1" si="716"/>
        <v>0</v>
      </c>
      <c r="PK103">
        <f t="shared" ca="1" si="717"/>
        <v>0</v>
      </c>
      <c r="PL103" s="54">
        <f t="shared" ca="1" si="718"/>
        <v>1.03E-2</v>
      </c>
      <c r="PM103">
        <f t="shared" ca="1" si="719"/>
        <v>1048576</v>
      </c>
      <c r="PN103" t="e">
        <f t="shared" ca="1" si="720"/>
        <v>#N/A</v>
      </c>
      <c r="PO103" t="str">
        <f t="shared" ca="1" si="1024"/>
        <v/>
      </c>
      <c r="PP103" t="str">
        <f t="shared" ca="1" si="721"/>
        <v/>
      </c>
      <c r="PX103" s="52" t="b">
        <f t="shared" si="655"/>
        <v>0</v>
      </c>
      <c r="PY103" t="b">
        <f>ISNA(MATCH(PX103,PX$1:PX102,0))</f>
        <v>0</v>
      </c>
      <c r="PZ103" t="e">
        <f t="shared" ca="1" si="722"/>
        <v>#N/A</v>
      </c>
      <c r="QA103" t="e">
        <f t="shared" ca="1" si="723"/>
        <v>#N/A</v>
      </c>
      <c r="QB103" t="b">
        <f t="shared" ca="1" si="724"/>
        <v>0</v>
      </c>
      <c r="QC103" t="str">
        <f t="shared" ca="1" si="725"/>
        <v>ÿ</v>
      </c>
      <c r="QD103">
        <f t="shared" ca="1" si="726"/>
        <v>0</v>
      </c>
      <c r="QE103">
        <f t="shared" ca="1" si="727"/>
        <v>0</v>
      </c>
      <c r="QF103" s="54">
        <f t="shared" ca="1" si="728"/>
        <v>1.03E-2</v>
      </c>
      <c r="QG103">
        <f t="shared" ca="1" si="729"/>
        <v>1048576</v>
      </c>
      <c r="QH103" t="e">
        <f t="shared" ca="1" si="730"/>
        <v>#N/A</v>
      </c>
      <c r="QI103" t="str">
        <f t="shared" ca="1" si="1025"/>
        <v/>
      </c>
      <c r="QJ103" t="str">
        <f t="shared" ca="1" si="731"/>
        <v/>
      </c>
      <c r="QR103" s="52" t="b">
        <f t="shared" si="656"/>
        <v>0</v>
      </c>
      <c r="QS103" t="b">
        <f>ISNA(MATCH(QR103,QR$1:QR102,0))</f>
        <v>0</v>
      </c>
      <c r="QT103" t="e">
        <f t="shared" ca="1" si="732"/>
        <v>#N/A</v>
      </c>
      <c r="QU103" t="e">
        <f t="shared" ca="1" si="733"/>
        <v>#N/A</v>
      </c>
      <c r="QV103" t="b">
        <f t="shared" ca="1" si="734"/>
        <v>0</v>
      </c>
      <c r="QW103" t="str">
        <f t="shared" ca="1" si="735"/>
        <v>ÿ</v>
      </c>
      <c r="QX103">
        <f t="shared" ca="1" si="736"/>
        <v>0</v>
      </c>
      <c r="QY103">
        <f t="shared" ca="1" si="737"/>
        <v>0</v>
      </c>
      <c r="QZ103" s="54">
        <f t="shared" ca="1" si="738"/>
        <v>1.03E-2</v>
      </c>
      <c r="RA103">
        <f t="shared" ca="1" si="739"/>
        <v>1048576</v>
      </c>
      <c r="RB103" t="e">
        <f t="shared" ca="1" si="740"/>
        <v>#N/A</v>
      </c>
      <c r="RC103" t="str">
        <f t="shared" ca="1" si="1026"/>
        <v/>
      </c>
      <c r="RD103" t="str">
        <f t="shared" ca="1" si="741"/>
        <v/>
      </c>
      <c r="RL103" s="52" t="b">
        <f t="shared" si="657"/>
        <v>0</v>
      </c>
      <c r="RM103" t="b">
        <f>ISNA(MATCH(RL103,RL$1:RL102,0))</f>
        <v>0</v>
      </c>
      <c r="RN103" t="e">
        <f t="shared" ca="1" si="742"/>
        <v>#N/A</v>
      </c>
      <c r="RO103" t="e">
        <f t="shared" ca="1" si="743"/>
        <v>#N/A</v>
      </c>
      <c r="RP103" t="b">
        <f t="shared" ca="1" si="744"/>
        <v>0</v>
      </c>
      <c r="RQ103" t="str">
        <f t="shared" ca="1" si="745"/>
        <v>ÿ</v>
      </c>
      <c r="RR103">
        <f t="shared" ca="1" si="746"/>
        <v>0</v>
      </c>
      <c r="RS103">
        <f t="shared" ca="1" si="747"/>
        <v>0</v>
      </c>
      <c r="RT103" s="54">
        <f t="shared" ca="1" si="748"/>
        <v>1.03E-2</v>
      </c>
      <c r="RU103">
        <f t="shared" ca="1" si="749"/>
        <v>1048576</v>
      </c>
      <c r="RV103" t="e">
        <f t="shared" ca="1" si="750"/>
        <v>#N/A</v>
      </c>
      <c r="RW103" t="str">
        <f t="shared" ca="1" si="1027"/>
        <v/>
      </c>
      <c r="RX103" t="str">
        <f t="shared" ca="1" si="751"/>
        <v/>
      </c>
      <c r="SF103" s="52" t="b">
        <f t="shared" si="658"/>
        <v>0</v>
      </c>
      <c r="SG103" t="b">
        <f>ISNA(MATCH(SF103,SF$1:SF102,0))</f>
        <v>0</v>
      </c>
      <c r="SH103" t="e">
        <f t="shared" ca="1" si="752"/>
        <v>#N/A</v>
      </c>
      <c r="SI103" t="e">
        <f t="shared" ca="1" si="753"/>
        <v>#N/A</v>
      </c>
      <c r="SJ103" t="b">
        <f t="shared" ca="1" si="754"/>
        <v>0</v>
      </c>
      <c r="SK103" t="str">
        <f t="shared" ca="1" si="755"/>
        <v>ÿ</v>
      </c>
      <c r="SL103">
        <f t="shared" ca="1" si="756"/>
        <v>0</v>
      </c>
      <c r="SM103">
        <f t="shared" ca="1" si="757"/>
        <v>0</v>
      </c>
      <c r="SN103" s="54">
        <f t="shared" ca="1" si="758"/>
        <v>1.03E-2</v>
      </c>
      <c r="SO103">
        <f t="shared" ca="1" si="759"/>
        <v>1048576</v>
      </c>
      <c r="SP103" t="e">
        <f t="shared" ca="1" si="760"/>
        <v>#N/A</v>
      </c>
      <c r="SQ103" t="str">
        <f t="shared" ca="1" si="1028"/>
        <v/>
      </c>
      <c r="SR103" t="str">
        <f t="shared" ca="1" si="761"/>
        <v/>
      </c>
      <c r="SZ103" s="52" t="b">
        <f t="shared" si="659"/>
        <v>0</v>
      </c>
      <c r="TA103" t="b">
        <f>ISNA(MATCH(SZ103,SZ$1:SZ102,0))</f>
        <v>0</v>
      </c>
      <c r="TB103" t="e">
        <f t="shared" ca="1" si="762"/>
        <v>#N/A</v>
      </c>
      <c r="TC103" t="e">
        <f t="shared" ca="1" si="763"/>
        <v>#N/A</v>
      </c>
      <c r="TD103" t="b">
        <f t="shared" ca="1" si="764"/>
        <v>0</v>
      </c>
      <c r="TE103" t="str">
        <f t="shared" ca="1" si="765"/>
        <v>ÿ</v>
      </c>
      <c r="TF103">
        <f t="shared" ca="1" si="766"/>
        <v>0</v>
      </c>
      <c r="TG103">
        <f t="shared" ca="1" si="767"/>
        <v>0</v>
      </c>
      <c r="TH103" s="54">
        <f t="shared" ca="1" si="768"/>
        <v>1.03E-2</v>
      </c>
      <c r="TI103">
        <f t="shared" ca="1" si="769"/>
        <v>1048576</v>
      </c>
      <c r="TJ103" t="e">
        <f t="shared" ca="1" si="770"/>
        <v>#N/A</v>
      </c>
      <c r="TK103" t="str">
        <f t="shared" ca="1" si="1029"/>
        <v/>
      </c>
      <c r="TL103" t="str">
        <f t="shared" ca="1" si="771"/>
        <v/>
      </c>
      <c r="TT103" s="52" t="b">
        <f t="shared" si="660"/>
        <v>0</v>
      </c>
      <c r="TU103" t="b">
        <f>ISNA(MATCH(TT103,TT$1:TT102,0))</f>
        <v>0</v>
      </c>
      <c r="TV103" t="e">
        <f t="shared" ca="1" si="772"/>
        <v>#N/A</v>
      </c>
      <c r="TW103" t="e">
        <f t="shared" ca="1" si="773"/>
        <v>#N/A</v>
      </c>
      <c r="TX103" t="b">
        <f t="shared" ca="1" si="774"/>
        <v>0</v>
      </c>
      <c r="TY103" t="str">
        <f t="shared" ca="1" si="775"/>
        <v>ÿ</v>
      </c>
      <c r="TZ103">
        <f t="shared" ca="1" si="776"/>
        <v>0</v>
      </c>
      <c r="UA103">
        <f t="shared" ca="1" si="777"/>
        <v>0</v>
      </c>
      <c r="UB103" s="54">
        <f t="shared" ca="1" si="778"/>
        <v>1.03E-2</v>
      </c>
      <c r="UC103">
        <f t="shared" ca="1" si="779"/>
        <v>1048576</v>
      </c>
      <c r="UD103" t="e">
        <f t="shared" ca="1" si="780"/>
        <v>#N/A</v>
      </c>
      <c r="UE103" t="str">
        <f t="shared" ca="1" si="1030"/>
        <v/>
      </c>
      <c r="UF103" t="str">
        <f t="shared" ca="1" si="781"/>
        <v/>
      </c>
      <c r="UN103" s="52" t="b">
        <f t="shared" si="661"/>
        <v>0</v>
      </c>
      <c r="UO103" t="b">
        <f>ISNA(MATCH(UN103,UN$1:UN102,0))</f>
        <v>0</v>
      </c>
      <c r="UP103" t="e">
        <f t="shared" ca="1" si="782"/>
        <v>#N/A</v>
      </c>
      <c r="UQ103" t="e">
        <f t="shared" ca="1" si="783"/>
        <v>#N/A</v>
      </c>
      <c r="UR103" t="b">
        <f t="shared" ca="1" si="784"/>
        <v>0</v>
      </c>
      <c r="US103" t="str">
        <f t="shared" ca="1" si="785"/>
        <v>ÿ</v>
      </c>
      <c r="UT103">
        <f t="shared" ca="1" si="786"/>
        <v>0</v>
      </c>
      <c r="UU103">
        <f t="shared" ca="1" si="787"/>
        <v>0</v>
      </c>
      <c r="UV103" s="54">
        <f t="shared" ca="1" si="788"/>
        <v>1.03E-2</v>
      </c>
      <c r="UW103">
        <f t="shared" ca="1" si="789"/>
        <v>1048576</v>
      </c>
      <c r="UX103" t="e">
        <f t="shared" ca="1" si="790"/>
        <v>#N/A</v>
      </c>
      <c r="UY103" t="str">
        <f t="shared" ca="1" si="1031"/>
        <v/>
      </c>
      <c r="UZ103" t="str">
        <f t="shared" ca="1" si="791"/>
        <v/>
      </c>
      <c r="VH103" s="52" t="b">
        <f t="shared" si="662"/>
        <v>0</v>
      </c>
      <c r="VI103" t="b">
        <f>ISNA(MATCH(VH103,VH$1:VH102,0))</f>
        <v>0</v>
      </c>
      <c r="VJ103" t="e">
        <f t="shared" ca="1" si="792"/>
        <v>#N/A</v>
      </c>
      <c r="VK103" t="e">
        <f t="shared" ca="1" si="793"/>
        <v>#N/A</v>
      </c>
      <c r="VL103" t="b">
        <f t="shared" ca="1" si="794"/>
        <v>0</v>
      </c>
      <c r="VM103" t="str">
        <f t="shared" ca="1" si="795"/>
        <v>ÿ</v>
      </c>
      <c r="VN103">
        <f t="shared" ca="1" si="796"/>
        <v>0</v>
      </c>
      <c r="VO103">
        <f t="shared" ca="1" si="797"/>
        <v>0</v>
      </c>
      <c r="VP103" s="54">
        <f t="shared" ca="1" si="798"/>
        <v>1.03E-2</v>
      </c>
      <c r="VQ103">
        <f t="shared" ca="1" si="799"/>
        <v>1048576</v>
      </c>
      <c r="VR103" t="e">
        <f t="shared" ca="1" si="800"/>
        <v>#N/A</v>
      </c>
      <c r="VS103" t="str">
        <f t="shared" ca="1" si="1032"/>
        <v/>
      </c>
      <c r="VT103" t="str">
        <f t="shared" ca="1" si="801"/>
        <v/>
      </c>
      <c r="WB103" s="52" t="b">
        <f t="shared" si="663"/>
        <v>0</v>
      </c>
      <c r="WC103" t="b">
        <f>ISNA(MATCH(WB103,WB$1:WB102,0))</f>
        <v>0</v>
      </c>
      <c r="WD103" t="e">
        <f t="shared" ca="1" si="802"/>
        <v>#N/A</v>
      </c>
      <c r="WE103" t="e">
        <f t="shared" ca="1" si="803"/>
        <v>#N/A</v>
      </c>
      <c r="WF103" t="b">
        <f t="shared" ca="1" si="804"/>
        <v>0</v>
      </c>
      <c r="WG103" t="str">
        <f t="shared" ca="1" si="805"/>
        <v>ÿ</v>
      </c>
      <c r="WH103">
        <f t="shared" ca="1" si="806"/>
        <v>0</v>
      </c>
      <c r="WI103">
        <f t="shared" ca="1" si="807"/>
        <v>0</v>
      </c>
      <c r="WJ103" s="54">
        <f t="shared" ca="1" si="808"/>
        <v>1.03E-2</v>
      </c>
      <c r="WK103">
        <f t="shared" ca="1" si="809"/>
        <v>1048576</v>
      </c>
      <c r="WL103" t="e">
        <f t="shared" ca="1" si="810"/>
        <v>#N/A</v>
      </c>
      <c r="WM103" t="str">
        <f t="shared" ca="1" si="1033"/>
        <v/>
      </c>
      <c r="WN103" t="str">
        <f t="shared" ca="1" si="811"/>
        <v/>
      </c>
      <c r="WV103" s="52" t="b">
        <f t="shared" si="664"/>
        <v>0</v>
      </c>
      <c r="WW103" t="b">
        <f>ISNA(MATCH(WV103,WV$1:WV102,0))</f>
        <v>0</v>
      </c>
      <c r="WX103" t="e">
        <f t="shared" ca="1" si="812"/>
        <v>#N/A</v>
      </c>
      <c r="WY103" t="e">
        <f t="shared" ca="1" si="813"/>
        <v>#N/A</v>
      </c>
      <c r="WZ103" t="b">
        <f t="shared" ca="1" si="814"/>
        <v>0</v>
      </c>
      <c r="XA103" t="str">
        <f t="shared" ca="1" si="815"/>
        <v>ÿ</v>
      </c>
      <c r="XB103">
        <f t="shared" ca="1" si="816"/>
        <v>0</v>
      </c>
      <c r="XC103">
        <f t="shared" ca="1" si="817"/>
        <v>0</v>
      </c>
      <c r="XD103" s="54">
        <f t="shared" ca="1" si="818"/>
        <v>1.03E-2</v>
      </c>
      <c r="XE103">
        <f t="shared" ca="1" si="819"/>
        <v>1048576</v>
      </c>
      <c r="XF103" t="e">
        <f t="shared" ca="1" si="820"/>
        <v>#N/A</v>
      </c>
      <c r="XG103" t="str">
        <f t="shared" ca="1" si="1034"/>
        <v/>
      </c>
      <c r="XH103" t="str">
        <f t="shared" ca="1" si="821"/>
        <v/>
      </c>
    </row>
    <row r="104" spans="1:632" x14ac:dyDescent="0.3">
      <c r="A104">
        <f t="shared" ref="A104:A106" ca="1" si="1035">A103+1</f>
        <v>94</v>
      </c>
      <c r="J104" t="str">
        <f>Param!$J11</f>
        <v>EN GAMME</v>
      </c>
      <c r="K104" t="b">
        <f>ISNA(MATCH(J104,J$1:J103,0))</f>
        <v>0</v>
      </c>
      <c r="T104" s="6" t="str">
        <f>Param!$L11</f>
        <v>GC PM</v>
      </c>
      <c r="U104" t="b">
        <f>ISNA(MATCH(T104,T$1:T103,0))</f>
        <v>1</v>
      </c>
      <c r="AD104" s="5" t="str">
        <f>Param!$O11</f>
        <v>BIa (E&lt;0.5%)</v>
      </c>
      <c r="AE104" t="b">
        <f>ISNA(MATCH(AD104,AD$1:AD103,0))</f>
        <v>0</v>
      </c>
      <c r="AN104" s="5" t="str">
        <f>Param!$R11</f>
        <v>Abrasion Profonde</v>
      </c>
      <c r="AO104" t="b">
        <f>ISNA(MATCH(AN104,AN$1:AN103,0))</f>
        <v>0</v>
      </c>
      <c r="AX104" s="5" t="str">
        <f>Param!$U11</f>
        <v>U3 P3</v>
      </c>
      <c r="AY104" t="b">
        <f>ISNA(MATCH(AX104,AX$1:AX103,0))</f>
        <v>0</v>
      </c>
      <c r="BH104" s="6" t="str">
        <f>Param!$X11</f>
        <v>10X10</v>
      </c>
      <c r="BI104" t="b">
        <f>ISNA(MATCH(BH104,BH$1:BH103,0))</f>
        <v>1</v>
      </c>
      <c r="BR104" s="6" t="str">
        <f>Param!$Z11</f>
        <v>SOL INT</v>
      </c>
      <c r="BS104" t="b">
        <f>ISNA(MATCH(BR104,BR$1:BR103,0))</f>
        <v>0</v>
      </c>
      <c r="CB104" s="6" t="str">
        <f>Param!$AB11</f>
        <v>CIMENT</v>
      </c>
      <c r="CC104" t="b">
        <f>ISNA(MATCH(CB104,CB$1:CB103,0))</f>
        <v>0</v>
      </c>
      <c r="CL104" s="6" t="str">
        <f>Param!$AD11</f>
        <v>LISSE</v>
      </c>
      <c r="CM104" t="b">
        <f>ISNA(MATCH(CL104,CL$1:CL103,0))</f>
        <v>0</v>
      </c>
      <c r="CV104" s="6" t="str">
        <f>Param!$AF11</f>
        <v>R9</v>
      </c>
      <c r="CW104" t="b">
        <f>ISNA(MATCH(CV104,CV$1:CV103,0))</f>
        <v>0</v>
      </c>
      <c r="DF104" s="6" t="str">
        <f>Param!$AH11</f>
        <v>A</v>
      </c>
      <c r="DG104" t="b">
        <f>ISNA(MATCH(DF104,DF$1:DF103,0))</f>
        <v>0</v>
      </c>
      <c r="DP104" s="6">
        <f>Param!$AJ11</f>
        <v>6</v>
      </c>
      <c r="DQ104" t="b">
        <f>ISNA(MATCH(DP104,DP$1:DP103,0))</f>
        <v>0</v>
      </c>
      <c r="DZ104" s="6" t="str">
        <f>Param!$AL11</f>
        <v>BLANC</v>
      </c>
      <c r="EA104" t="b">
        <f>ISNA(MATCH(DZ104,DZ$1:DZ103,0))</f>
        <v>1</v>
      </c>
      <c r="EJ104" s="6" t="str">
        <f>Param!$AN11</f>
        <v>CLAIR</v>
      </c>
      <c r="EK104" t="b">
        <f>ISNA(MATCH(EJ104,EJ$1:EJ103,0))</f>
        <v>0</v>
      </c>
      <c r="ET104" s="6" t="str">
        <f>Param!$AP11</f>
        <v>NEUTRE</v>
      </c>
      <c r="EU104" t="b">
        <f>ISNA(MATCH(ET104,ET$1:ET103,0))</f>
        <v>0</v>
      </c>
      <c r="FD104" s="6" t="str">
        <f>Param!$AR11</f>
        <v>MAT</v>
      </c>
      <c r="FE104" t="b">
        <f>ISNA(MATCH(FD104,FD$1:FD103,0))</f>
        <v>0</v>
      </c>
      <c r="FN104" s="6" t="str">
        <f>Param!$AT11</f>
        <v>DROIT</v>
      </c>
      <c r="FO104" t="b">
        <f>ISNA(MATCH(FN104,FN$1:FN103,0))</f>
        <v>0</v>
      </c>
      <c r="FX104" s="6" t="str">
        <f>Param!$AV11</f>
        <v>UNI</v>
      </c>
      <c r="FY104" t="b">
        <f>ISNA(MATCH(FX104,FX$1:FX103,0))</f>
        <v>0</v>
      </c>
      <c r="GH104" s="6" t="str">
        <f>Param!$AX11</f>
        <v>HAUT DE GAMME</v>
      </c>
      <c r="GI104" t="b">
        <f>ISNA(MATCH(GH104,GH$1:GH103,0))</f>
        <v>0</v>
      </c>
      <c r="GR104" s="6" t="str">
        <f>Param!$AZ11</f>
        <v>SALLE EXPO STOCK</v>
      </c>
      <c r="GS104" t="b">
        <f>ISNA(MATCH(GR104,GR$1:GR103,0))</f>
        <v>0</v>
      </c>
    </row>
    <row r="105" spans="1:632" x14ac:dyDescent="0.3">
      <c r="A105">
        <f t="shared" ca="1" si="1035"/>
        <v>95</v>
      </c>
      <c r="J105" t="str">
        <f>Param!$J12</f>
        <v>BALOTAGE</v>
      </c>
      <c r="K105" t="b">
        <f>ISNA(MATCH(J105,J$1:J104,0))</f>
        <v>0</v>
      </c>
      <c r="T105" s="6" t="str">
        <f>Param!$L12</f>
        <v>GCD CM</v>
      </c>
      <c r="U105" t="b">
        <f>ISNA(MATCH(T105,T$1:T104,0))</f>
        <v>0</v>
      </c>
      <c r="AD105" s="5" t="str">
        <f>Param!$O12</f>
        <v>BIb (E&gt;0.5% &lt;3%)</v>
      </c>
      <c r="AE105" t="b">
        <f>ISNA(MATCH(AD105,AD$1:AD104,0))</f>
        <v>1</v>
      </c>
      <c r="AN105" s="5" t="str">
        <f>Param!$R12</f>
        <v>PEI II</v>
      </c>
      <c r="AO105" t="b">
        <f>ISNA(MATCH(AN105,AN$1:AN104,0))</f>
        <v>1</v>
      </c>
      <c r="AX105" s="5" t="str">
        <f>Param!$U12</f>
        <v>U4 P3</v>
      </c>
      <c r="AY105" t="b">
        <f>ISNA(MATCH(AX105,AX$1:AX104,0))</f>
        <v>0</v>
      </c>
      <c r="BH105" s="6" t="str">
        <f>Param!$X12</f>
        <v>15X15</v>
      </c>
      <c r="BI105" t="b">
        <f>ISNA(MATCH(BH105,BH$1:BH104,0))</f>
        <v>1</v>
      </c>
      <c r="BR105" s="6" t="str">
        <f>Param!$Z12</f>
        <v>SOL EXT COUVERT</v>
      </c>
      <c r="BS105" t="b">
        <f>ISNA(MATCH(BR105,BR$1:BR104,0))</f>
        <v>1</v>
      </c>
      <c r="CB105" s="6" t="str">
        <f>Param!$AB12</f>
        <v>BETON</v>
      </c>
      <c r="CC105" t="b">
        <f>ISNA(MATCH(CB105,CB$1:CB104,0))</f>
        <v>0</v>
      </c>
      <c r="CL105" s="6" t="str">
        <f>Param!$AD12</f>
        <v>LISSE PEAU D'ORANGE</v>
      </c>
      <c r="CM105" t="b">
        <f>ISNA(MATCH(CL105,CL$1:CL104,0))</f>
        <v>1</v>
      </c>
      <c r="CV105" s="6" t="str">
        <f>Param!$AF12</f>
        <v>R10</v>
      </c>
      <c r="CW105" t="b">
        <f>ISNA(MATCH(CV105,CV$1:CV104,0))</f>
        <v>0</v>
      </c>
      <c r="DF105" s="6" t="str">
        <f>Param!$AH12</f>
        <v>B</v>
      </c>
      <c r="DG105" t="b">
        <f>ISNA(MATCH(DF105,DF$1:DF104,0))</f>
        <v>0</v>
      </c>
      <c r="DP105" s="6">
        <f>Param!$AJ12</f>
        <v>6.5</v>
      </c>
      <c r="DQ105" t="b">
        <f>ISNA(MATCH(DP105,DP$1:DP104,0))</f>
        <v>1</v>
      </c>
      <c r="DZ105" s="6" t="str">
        <f>Param!$AL12</f>
        <v>BLANC-GRIS</v>
      </c>
      <c r="EA105" t="b">
        <f>ISNA(MATCH(DZ105,DZ$1:DZ104,0))</f>
        <v>0</v>
      </c>
      <c r="EJ105" s="6" t="str">
        <f>Param!$AN12</f>
        <v>MOYEN</v>
      </c>
      <c r="EK105" t="b">
        <f>ISNA(MATCH(EJ105,EJ$1:EJ104,0))</f>
        <v>0</v>
      </c>
      <c r="ET105" s="6" t="str">
        <f>Param!$AP12</f>
        <v>FAIBLE</v>
      </c>
      <c r="EU105" t="b">
        <f>ISNA(MATCH(ET105,ET$1:ET104,0))</f>
        <v>0</v>
      </c>
      <c r="FD105" s="6" t="str">
        <f>Param!$AR12</f>
        <v>SATIN</v>
      </c>
      <c r="FE105" t="b">
        <f>ISNA(MATCH(FD105,FD$1:FD104,0))</f>
        <v>0</v>
      </c>
      <c r="FN105" s="6" t="str">
        <f>Param!$AT12</f>
        <v>IRREGULIER</v>
      </c>
      <c r="FO105" t="b">
        <f>ISNA(MATCH(FN105,FN$1:FN104,0))</f>
        <v>0</v>
      </c>
      <c r="FX105" s="6" t="str">
        <f>Param!$AV12</f>
        <v>NATUREL</v>
      </c>
      <c r="FY105" t="b">
        <f>ISNA(MATCH(FX105,FX$1:FX104,0))</f>
        <v>0</v>
      </c>
      <c r="GH105" s="6" t="str">
        <f>Param!$AX12</f>
        <v>COEUR DE GAMME</v>
      </c>
      <c r="GI105" t="b">
        <f>ISNA(MATCH(GH105,GH$1:GH104,0))</f>
        <v>0</v>
      </c>
      <c r="GR105" s="6" t="str">
        <f>Param!$AZ12</f>
        <v>SALLE EXPO CONTREMARQUE</v>
      </c>
      <c r="GS105" t="b">
        <f>ISNA(MATCH(GR105,GR$1:GR104,0))</f>
        <v>0</v>
      </c>
    </row>
    <row r="106" spans="1:632" x14ac:dyDescent="0.3">
      <c r="A106">
        <f t="shared" ca="1" si="1035"/>
        <v>96</v>
      </c>
      <c r="J106" t="str">
        <f>Param!$J13</f>
        <v>EN COURS SUPPRESSION</v>
      </c>
      <c r="K106" t="b">
        <f>ISNA(MATCH(J106,J$1:J105,0))</f>
        <v>0</v>
      </c>
      <c r="T106" s="6" t="str">
        <f>Param!$L13</f>
        <v>GCE TM</v>
      </c>
      <c r="U106" t="b">
        <f>ISNA(MATCH(T106,T$1:T105,0))</f>
        <v>0</v>
      </c>
      <c r="AD106" s="5" t="str">
        <f>Param!$O13</f>
        <v>BIIa (E&gt;3% &lt;6%)</v>
      </c>
      <c r="AE106" t="b">
        <f>ISNA(MATCH(AD106,AD$1:AD105,0))</f>
        <v>0</v>
      </c>
      <c r="AN106" s="5" t="str">
        <f>Param!$R13</f>
        <v>PEI III</v>
      </c>
      <c r="AO106" t="b">
        <f>ISNA(MATCH(AN106,AN$1:AN105,0))</f>
        <v>0</v>
      </c>
      <c r="AX106" s="5" t="str">
        <f>Param!$U13</f>
        <v>U4 P4</v>
      </c>
      <c r="AY106" t="b">
        <f>ISNA(MATCH(AX106,AX$1:AX105,0))</f>
        <v>1</v>
      </c>
      <c r="BH106" s="6" t="str">
        <f>Param!$X13</f>
        <v>20X20</v>
      </c>
      <c r="BI106" t="b">
        <f>ISNA(MATCH(BH106,BH$1:BH105,0))</f>
        <v>0</v>
      </c>
      <c r="BR106" s="6" t="str">
        <f>Param!$Z13</f>
        <v>SOL INT+EXT COUVERT</v>
      </c>
      <c r="BS106" t="b">
        <f>ISNA(MATCH(BR106,BR$1:BR105,0))</f>
        <v>0</v>
      </c>
      <c r="CB106" s="6" t="str">
        <f>Param!$AB13</f>
        <v>PIERRE NAT</v>
      </c>
      <c r="CC106" t="b">
        <f>ISNA(MATCH(CB106,CB$1:CB105,0))</f>
        <v>0</v>
      </c>
      <c r="CL106" s="6" t="str">
        <f>Param!$AD13</f>
        <v>LISSE GRIP LEGER</v>
      </c>
      <c r="CM106" t="b">
        <f>ISNA(MATCH(CL106,CL$1:CL105,0))</f>
        <v>0</v>
      </c>
      <c r="CV106" s="6" t="str">
        <f>Param!$AF13</f>
        <v>R11</v>
      </c>
      <c r="CW106" t="b">
        <f>ISNA(MATCH(CV106,CV$1:CV105,0))</f>
        <v>0</v>
      </c>
      <c r="DF106" s="6" t="str">
        <f>Param!$AH13</f>
        <v>C</v>
      </c>
      <c r="DG106" t="b">
        <f>ISNA(MATCH(DF106,DF$1:DF105,0))</f>
        <v>0</v>
      </c>
      <c r="DP106" s="6">
        <f>Param!$AJ13</f>
        <v>7</v>
      </c>
      <c r="DQ106" t="b">
        <f>ISNA(MATCH(DP106,DP$1:DP105,0))</f>
        <v>0</v>
      </c>
      <c r="DZ106" s="6" t="str">
        <f>Param!$AL13</f>
        <v>IVOIRE</v>
      </c>
      <c r="EA106" t="b">
        <f>ISNA(MATCH(DZ106,DZ$1:DZ105,0))</f>
        <v>0</v>
      </c>
      <c r="EJ106" s="6" t="str">
        <f>Param!$AN13</f>
        <v>FONCE</v>
      </c>
      <c r="EK106" t="b">
        <f>ISNA(MATCH(EJ106,EJ$1:EJ105,0))</f>
        <v>0</v>
      </c>
      <c r="ET106" s="6" t="str">
        <f>Param!$AP13</f>
        <v>MOYEN</v>
      </c>
      <c r="EU106" t="b">
        <f>ISNA(MATCH(ET106,ET$1:ET105,0))</f>
        <v>0</v>
      </c>
      <c r="FD106" s="6" t="str">
        <f>Param!$AR13</f>
        <v>BRILLANT DOUX</v>
      </c>
      <c r="FE106" t="b">
        <f>ISNA(MATCH(FD106,FD$1:FD105,0))</f>
        <v>0</v>
      </c>
      <c r="FN106" s="6" t="str">
        <f>Param!$AT13</f>
        <v>FESTONE</v>
      </c>
      <c r="FO106" t="b">
        <f>ISNA(MATCH(FN106,FN$1:FN105,0))</f>
        <v>1</v>
      </c>
      <c r="FX106" s="6" t="str">
        <f>Param!$AV13</f>
        <v>IMITANT</v>
      </c>
      <c r="FY106" t="b">
        <f>ISNA(MATCH(FX106,FX$1:FX105,0))</f>
        <v>0</v>
      </c>
      <c r="GH106" s="6" t="str">
        <f>Param!$AX13</f>
        <v>STANDARD</v>
      </c>
      <c r="GI106" t="b">
        <f>ISNA(MATCH(GH106,GH$1:GH105,0))</f>
        <v>0</v>
      </c>
      <c r="GR106" s="6" t="str">
        <f>Param!$AZ13</f>
        <v>PROMOTEUR STOCK</v>
      </c>
      <c r="GS106" t="b">
        <f>ISNA(MATCH(GR106,GR$1:GR105,0))</f>
        <v>0</v>
      </c>
    </row>
    <row r="107" spans="1:632" x14ac:dyDescent="0.3">
      <c r="A107">
        <f t="shared" ref="A107:A138" ca="1" si="1036">A106+1</f>
        <v>97</v>
      </c>
      <c r="J107" t="str">
        <f>Param!$J14</f>
        <v>HORS GAMME</v>
      </c>
      <c r="K107" t="b">
        <f>ISNA(MATCH(J107,J$1:J106,0))</f>
        <v>0</v>
      </c>
      <c r="T107" s="6" t="str">
        <f>Param!$L14</f>
        <v>GCE</v>
      </c>
      <c r="U107" t="b">
        <f>ISNA(MATCH(T107,T$1:T106,0))</f>
        <v>0</v>
      </c>
      <c r="AD107" s="5" t="str">
        <f>Param!$O14</f>
        <v>BIIb (E&gt;6% &lt;10%)</v>
      </c>
      <c r="AE107" t="b">
        <f>ISNA(MATCH(AD107,AD$1:AD106,0))</f>
        <v>1</v>
      </c>
      <c r="AN107" s="5" t="str">
        <f>Param!$R14</f>
        <v>PEI IV</v>
      </c>
      <c r="AO107" t="b">
        <f>ISNA(MATCH(AN107,AN$1:AN106,0))</f>
        <v>0</v>
      </c>
      <c r="AX107" s="5" t="str">
        <f>Param!$U14</f>
        <v>U4 P4S ou P4+</v>
      </c>
      <c r="AY107" t="b">
        <f>ISNA(MATCH(AX107,AX$1:AX106,0))</f>
        <v>1</v>
      </c>
      <c r="BH107" s="6" t="str">
        <f>Param!$X14</f>
        <v>30X30</v>
      </c>
      <c r="BI107" t="b">
        <f>ISNA(MATCH(BH107,BH$1:BH106,0))</f>
        <v>1</v>
      </c>
      <c r="BR107" s="6" t="str">
        <f>Param!$Z14</f>
        <v>MURAL INT</v>
      </c>
      <c r="BS107" t="b">
        <f>ISNA(MATCH(BR107,BR$1:BR106,0))</f>
        <v>0</v>
      </c>
      <c r="CB107" s="6" t="str">
        <f>Param!$AB14</f>
        <v>GALET</v>
      </c>
      <c r="CC107" t="b">
        <f>ISNA(MATCH(CB107,CB$1:CB106,0))</f>
        <v>1</v>
      </c>
      <c r="CL107" s="6" t="str">
        <f>Param!$AD14</f>
        <v>LISSE GRIP+</v>
      </c>
      <c r="CM107" t="b">
        <f>ISNA(MATCH(CL107,CL$1:CL106,0))</f>
        <v>0</v>
      </c>
      <c r="CV107" s="6" t="str">
        <f>Param!$AF14</f>
        <v>R12</v>
      </c>
      <c r="CW107" t="b">
        <f>ISNA(MATCH(CV107,CV$1:CV106,0))</f>
        <v>1</v>
      </c>
      <c r="DF107" s="6">
        <f>Param!$AH14</f>
        <v>0</v>
      </c>
      <c r="DG107" t="b">
        <f>ISNA(MATCH(DF107,DF$1:DF106,0))</f>
        <v>0</v>
      </c>
      <c r="DP107" s="6">
        <f>Param!$AJ14</f>
        <v>7.5</v>
      </c>
      <c r="DQ107" t="b">
        <f>ISNA(MATCH(DP107,DP$1:DP106,0))</f>
        <v>0</v>
      </c>
      <c r="DZ107" s="6" t="str">
        <f>Param!$AL14</f>
        <v>BEIGE</v>
      </c>
      <c r="EA107" t="b">
        <f>ISNA(MATCH(DZ107,DZ$1:DZ106,0))</f>
        <v>0</v>
      </c>
      <c r="EJ107" s="6">
        <f>Param!$AN14</f>
        <v>0</v>
      </c>
      <c r="EK107" t="b">
        <f>ISNA(MATCH(EJ107,EJ$1:EJ106,0))</f>
        <v>0</v>
      </c>
      <c r="ET107" s="6" t="str">
        <f>Param!$AP14</f>
        <v>FORT</v>
      </c>
      <c r="EU107" t="b">
        <f>ISNA(MATCH(ET107,ET$1:ET106,0))</f>
        <v>0</v>
      </c>
      <c r="FD107" s="6" t="str">
        <f>Param!$AR14</f>
        <v>BRILLANT</v>
      </c>
      <c r="FE107" t="b">
        <f>ISNA(MATCH(FD107,FD$1:FD106,0))</f>
        <v>0</v>
      </c>
      <c r="FN107" s="6" t="str">
        <f>Param!$AT14</f>
        <v>RECTIFIE</v>
      </c>
      <c r="FO107" t="b">
        <f>ISNA(MATCH(FN107,FN$1:FN106,0))</f>
        <v>1</v>
      </c>
      <c r="FX107" s="6" t="str">
        <f>Param!$AV14</f>
        <v>VEILLI</v>
      </c>
      <c r="FY107" t="b">
        <f>ISNA(MATCH(FX107,FX$1:FX106,0))</f>
        <v>1</v>
      </c>
      <c r="GH107" s="6" t="str">
        <f>Param!$AX14</f>
        <v>BASIC</v>
      </c>
      <c r="GI107" t="b">
        <f>ISNA(MATCH(GH107,GH$1:GH106,0))</f>
        <v>0</v>
      </c>
      <c r="GR107" s="6" t="str">
        <f>Param!$AZ14</f>
        <v>PROMOTEUR CONTREMARQUE</v>
      </c>
      <c r="GS107" t="b">
        <f>ISNA(MATCH(GR107,GR$1:GR106,0))</f>
        <v>1</v>
      </c>
    </row>
    <row r="108" spans="1:632" x14ac:dyDescent="0.3">
      <c r="A108">
        <f t="shared" ca="1" si="1036"/>
        <v>98</v>
      </c>
      <c r="J108">
        <f>Param!$J15</f>
        <v>0</v>
      </c>
      <c r="K108" t="b">
        <f>ISNA(MATCH(J108,J$1:J107,0))</f>
        <v>0</v>
      </c>
      <c r="T108" s="6" t="str">
        <f>Param!$L15</f>
        <v>GE PB</v>
      </c>
      <c r="U108" t="b">
        <f>ISNA(MATCH(T108,T$1:T107,0))</f>
        <v>1</v>
      </c>
      <c r="AD108" s="5" t="str">
        <f>Param!$O15</f>
        <v>BIII (E&gt;10%)</v>
      </c>
      <c r="AE108" t="b">
        <f>ISNA(MATCH(AD108,AD$1:AD107,0))</f>
        <v>0</v>
      </c>
      <c r="AN108" s="5" t="str">
        <f>Param!$R15</f>
        <v>PEI V</v>
      </c>
      <c r="AO108" t="b">
        <f>ISNA(MATCH(AN108,AN$1:AN107,0))</f>
        <v>0</v>
      </c>
      <c r="AX108" s="5" t="str">
        <f>Param!$U15</f>
        <v>N.R.</v>
      </c>
      <c r="AY108" t="b">
        <f>ISNA(MATCH(AX108,AX$1:AX107,0))</f>
        <v>1</v>
      </c>
      <c r="BH108" s="6" t="str">
        <f>Param!$X15</f>
        <v>35X35</v>
      </c>
      <c r="BI108" t="b">
        <f>ISNA(MATCH(BH108,BH$1:BH107,0))</f>
        <v>1</v>
      </c>
      <c r="BR108" s="6" t="str">
        <f>Param!$Z15</f>
        <v>MURAL EXT</v>
      </c>
      <c r="BS108" t="b">
        <f>ISNA(MATCH(BR108,BR$1:BR107,0))</f>
        <v>1</v>
      </c>
      <c r="CB108" s="6" t="str">
        <f>Param!$AB15</f>
        <v>PAVE</v>
      </c>
      <c r="CC108" t="b">
        <f>ISNA(MATCH(CB108,CB$1:CB107,0))</f>
        <v>1</v>
      </c>
      <c r="CL108" s="6" t="str">
        <f>Param!$AD15</f>
        <v>STRUCTURE</v>
      </c>
      <c r="CM108" t="b">
        <f>ISNA(MATCH(CL108,CL$1:CL107,0))</f>
        <v>0</v>
      </c>
      <c r="CV108" s="6" t="str">
        <f>Param!$AF15</f>
        <v>N.R</v>
      </c>
      <c r="CW108" t="b">
        <f>ISNA(MATCH(CV108,CV$1:CV107,0))</f>
        <v>1</v>
      </c>
      <c r="DF108" s="6" t="str">
        <f>Param!$AH15</f>
        <v>N.R</v>
      </c>
      <c r="DG108" t="b">
        <f>ISNA(MATCH(DF108,DF$1:DF107,0))</f>
        <v>1</v>
      </c>
      <c r="DP108" s="6">
        <f>Param!$AJ15</f>
        <v>8</v>
      </c>
      <c r="DQ108" t="b">
        <f>ISNA(MATCH(DP108,DP$1:DP107,0))</f>
        <v>0</v>
      </c>
      <c r="DZ108" s="6" t="str">
        <f>Param!$AL15</f>
        <v>BEIGE BRUN</v>
      </c>
      <c r="EA108" t="b">
        <f>ISNA(MATCH(DZ108,DZ$1:DZ107,0))</f>
        <v>0</v>
      </c>
      <c r="EJ108" s="6">
        <f>Param!$AN15</f>
        <v>0</v>
      </c>
      <c r="EK108" t="b">
        <f>ISNA(MATCH(EJ108,EJ$1:EJ107,0))</f>
        <v>0</v>
      </c>
      <c r="ET108" s="6">
        <f>Param!$AP15</f>
        <v>0</v>
      </c>
      <c r="EU108" t="b">
        <f>ISNA(MATCH(ET108,ET$1:ET107,0))</f>
        <v>0</v>
      </c>
      <c r="FD108" s="6" t="str">
        <f>Param!$AR15</f>
        <v>GLOCY</v>
      </c>
      <c r="FE108" t="b">
        <f>ISNA(MATCH(FD108,FD$1:FD107,0))</f>
        <v>1</v>
      </c>
      <c r="FN108" s="6" t="str">
        <f>Param!$AT15</f>
        <v>EMBOITABLE</v>
      </c>
      <c r="FO108" t="b">
        <f>ISNA(MATCH(FN108,FN$1:FN107,0))</f>
        <v>1</v>
      </c>
      <c r="FX108" s="6" t="str">
        <f>Param!$AV15</f>
        <v>DECOR</v>
      </c>
      <c r="FY108" t="b">
        <f>ISNA(MATCH(FX108,FX$1:FX107,0))</f>
        <v>1</v>
      </c>
      <c r="GH108" s="6">
        <f>Param!$AX15</f>
        <v>0</v>
      </c>
      <c r="GI108" t="b">
        <f>ISNA(MATCH(GH108,GH$1:GH107,0))</f>
        <v>0</v>
      </c>
      <c r="GR108" s="6" t="str">
        <f>Param!$AZ15</f>
        <v>CHANTIER PUBLIC STOCK</v>
      </c>
      <c r="GS108" t="b">
        <f>ISNA(MATCH(GR108,GR$1:GR107,0))</f>
        <v>0</v>
      </c>
    </row>
    <row r="109" spans="1:632" x14ac:dyDescent="0.3">
      <c r="A109">
        <f t="shared" ca="1" si="1036"/>
        <v>99</v>
      </c>
      <c r="J109">
        <f>Param!$J16</f>
        <v>0</v>
      </c>
      <c r="K109" t="b">
        <f>ISNA(MATCH(J109,J$1:J108,0))</f>
        <v>0</v>
      </c>
      <c r="T109" s="6" t="str">
        <f>Param!$L16</f>
        <v>GE PR</v>
      </c>
      <c r="U109" t="b">
        <f>ISNA(MATCH(T109,T$1:T108,0))</f>
        <v>1</v>
      </c>
      <c r="AD109" s="5">
        <f>Param!$O16</f>
        <v>0</v>
      </c>
      <c r="AE109" t="b">
        <f>ISNA(MATCH(AD109,AD$1:AD108,0))</f>
        <v>0</v>
      </c>
      <c r="AN109" s="5" t="str">
        <f>Param!$R16</f>
        <v>N.R.</v>
      </c>
      <c r="AO109" t="b">
        <f>ISNA(MATCH(AN109,AN$1:AN108,0))</f>
        <v>1</v>
      </c>
      <c r="AX109" s="5">
        <f>Param!$U16</f>
        <v>0</v>
      </c>
      <c r="AY109" t="b">
        <f>ISNA(MATCH(AX109,AX$1:AX108,0))</f>
        <v>0</v>
      </c>
      <c r="BH109" s="6" t="str">
        <f>Param!$X16</f>
        <v>40X40</v>
      </c>
      <c r="BI109" t="b">
        <f>ISNA(MATCH(BH109,BH$1:BH108,0))</f>
        <v>1</v>
      </c>
      <c r="BR109" s="6" t="str">
        <f>Param!$Z16</f>
        <v>AUTRE</v>
      </c>
      <c r="BS109" t="b">
        <f>ISNA(MATCH(BR109,BR$1:BR108,0))</f>
        <v>1</v>
      </c>
      <c r="CB109" s="6" t="str">
        <f>Param!$AB16</f>
        <v>BRIQUE BRIQUETTE</v>
      </c>
      <c r="CC109" t="b">
        <f>ISNA(MATCH(CB109,CB$1:CB108,0))</f>
        <v>0</v>
      </c>
      <c r="CL109" s="6" t="str">
        <f>Param!$AD16</f>
        <v>STRUCTURE GRIP</v>
      </c>
      <c r="CM109" t="b">
        <f>ISNA(MATCH(CL109,CL$1:CL108,0))</f>
        <v>0</v>
      </c>
      <c r="CV109" s="6">
        <f>Param!$AF16</f>
        <v>0</v>
      </c>
      <c r="CW109" t="b">
        <f>ISNA(MATCH(CV109,CV$1:CV108,0))</f>
        <v>0</v>
      </c>
      <c r="DF109" s="6">
        <f>Param!$AH16</f>
        <v>0</v>
      </c>
      <c r="DG109" t="b">
        <f>ISNA(MATCH(DF109,DF$1:DF108,0))</f>
        <v>0</v>
      </c>
      <c r="DP109" s="6">
        <f>Param!$AJ16</f>
        <v>8.5</v>
      </c>
      <c r="DQ109" t="b">
        <f>ISNA(MATCH(DP109,DP$1:DP108,0))</f>
        <v>0</v>
      </c>
      <c r="DZ109" s="6" t="str">
        <f>Param!$AL16</f>
        <v>BEIGE ROSE</v>
      </c>
      <c r="EA109" t="b">
        <f>ISNA(MATCH(DZ109,DZ$1:DZ108,0))</f>
        <v>0</v>
      </c>
      <c r="EJ109" s="6">
        <f>Param!$AN16</f>
        <v>0</v>
      </c>
      <c r="EK109" t="b">
        <f>ISNA(MATCH(EJ109,EJ$1:EJ108,0))</f>
        <v>0</v>
      </c>
      <c r="ET109" s="6">
        <f>Param!$AP16</f>
        <v>0</v>
      </c>
      <c r="EU109" t="b">
        <f>ISNA(MATCH(ET109,ET$1:ET108,0))</f>
        <v>0</v>
      </c>
      <c r="FD109" s="6" t="str">
        <f>Param!$AR16</f>
        <v>POLI</v>
      </c>
      <c r="FE109" t="b">
        <f>ISNA(MATCH(FD109,FD$1:FD108,0))</f>
        <v>1</v>
      </c>
      <c r="FN109" s="6">
        <f>Param!$AT16</f>
        <v>0</v>
      </c>
      <c r="FO109" t="b">
        <f>ISNA(MATCH(FN109,FN$1:FN108,0))</f>
        <v>0</v>
      </c>
      <c r="FX109" s="6" t="str">
        <f>Param!$AV16</f>
        <v>DECOR COMPO ou MIX</v>
      </c>
      <c r="FY109" t="b">
        <f>ISNA(MATCH(FX109,FX$1:FX108,0))</f>
        <v>1</v>
      </c>
      <c r="GH109" s="6">
        <f>Param!$AX16</f>
        <v>0</v>
      </c>
      <c r="GI109" t="b">
        <f>ISNA(MATCH(GH109,GH$1:GH108,0))</f>
        <v>0</v>
      </c>
      <c r="GR109" s="6" t="str">
        <f>Param!$AZ16</f>
        <v>CHANTIER PUBLIC CONTREMARQUE</v>
      </c>
      <c r="GS109" t="b">
        <f>ISNA(MATCH(GR109,GR$1:GR108,0))</f>
        <v>1</v>
      </c>
    </row>
    <row r="110" spans="1:632" x14ac:dyDescent="0.3">
      <c r="A110">
        <f t="shared" ca="1" si="1036"/>
        <v>100</v>
      </c>
      <c r="J110">
        <f>Param!$J17</f>
        <v>0</v>
      </c>
      <c r="K110" t="b">
        <f>ISNA(MATCH(J110,J$1:J109,0))</f>
        <v>0</v>
      </c>
      <c r="T110" s="6" t="str">
        <f>Param!$L17</f>
        <v>Faïence PB</v>
      </c>
      <c r="U110" t="b">
        <f>ISNA(MATCH(T110,T$1:T109,0))</f>
        <v>0</v>
      </c>
      <c r="AD110" s="5">
        <f>Param!$O17</f>
        <v>0</v>
      </c>
      <c r="AE110" t="b">
        <f>ISNA(MATCH(AD110,AD$1:AD109,0))</f>
        <v>0</v>
      </c>
      <c r="AN110" s="5">
        <f>Param!$R17</f>
        <v>0</v>
      </c>
      <c r="AO110" t="b">
        <f>ISNA(MATCH(AN110,AN$1:AN109,0))</f>
        <v>0</v>
      </c>
      <c r="AX110" s="5">
        <f>Param!$U17</f>
        <v>0</v>
      </c>
      <c r="AY110" t="b">
        <f>ISNA(MATCH(AX110,AX$1:AX109,0))</f>
        <v>0</v>
      </c>
      <c r="BH110" s="6" t="str">
        <f>Param!$X17</f>
        <v>45X45</v>
      </c>
      <c r="BI110" t="b">
        <f>ISNA(MATCH(BH110,BH$1:BH109,0))</f>
        <v>0</v>
      </c>
      <c r="BR110" s="6" t="str">
        <f>Param!$Z17</f>
        <v>SOL EXTERIEUR NON COUVERT</v>
      </c>
      <c r="BS110" t="b">
        <f>ISNA(MATCH(BR110,BR$1:BR109,0))</f>
        <v>0</v>
      </c>
      <c r="CB110" s="6" t="str">
        <f>Param!$AB17</f>
        <v>MARBRE</v>
      </c>
      <c r="CC110" t="b">
        <f>ISNA(MATCH(CB110,CB$1:CB109,0))</f>
        <v>1</v>
      </c>
      <c r="CL110" s="6" t="str">
        <f>Param!$AD17</f>
        <v>STRUCTURE+</v>
      </c>
      <c r="CM110" t="b">
        <f>ISNA(MATCH(CL110,CL$1:CL109,0))</f>
        <v>1</v>
      </c>
      <c r="CV110" s="6">
        <f>Param!$AF17</f>
        <v>0</v>
      </c>
      <c r="CW110" t="b">
        <f>ISNA(MATCH(CV110,CV$1:CV109,0))</f>
        <v>0</v>
      </c>
      <c r="DF110" s="6">
        <f>Param!$AH17</f>
        <v>0</v>
      </c>
      <c r="DG110" t="b">
        <f>ISNA(MATCH(DF110,DF$1:DF109,0))</f>
        <v>0</v>
      </c>
      <c r="DP110" s="6">
        <f>Param!$AJ17</f>
        <v>9</v>
      </c>
      <c r="DQ110" t="b">
        <f>ISNA(MATCH(DP110,DP$1:DP109,0))</f>
        <v>0</v>
      </c>
      <c r="DZ110" s="6" t="str">
        <f>Param!$AL17</f>
        <v>GREIGE</v>
      </c>
      <c r="EA110" t="b">
        <f>ISNA(MATCH(DZ110,DZ$1:DZ109,0))</f>
        <v>0</v>
      </c>
      <c r="EJ110" s="6">
        <f>Param!$AN17</f>
        <v>0</v>
      </c>
      <c r="EK110" t="b">
        <f>ISNA(MATCH(EJ110,EJ$1:EJ109,0))</f>
        <v>0</v>
      </c>
      <c r="ET110" s="6">
        <f>Param!$AP17</f>
        <v>0</v>
      </c>
      <c r="EU110" t="b">
        <f>ISNA(MATCH(ET110,ET$1:ET109,0))</f>
        <v>0</v>
      </c>
      <c r="FD110" s="6" t="str">
        <f>Param!$AR17</f>
        <v>LAPATTO</v>
      </c>
      <c r="FE110" t="b">
        <f>ISNA(MATCH(FD110,FD$1:FD109,0))</f>
        <v>1</v>
      </c>
      <c r="FN110" s="6">
        <f>Param!$AT17</f>
        <v>0</v>
      </c>
      <c r="FO110" t="b">
        <f>ISNA(MATCH(FN110,FN$1:FN109,0))</f>
        <v>0</v>
      </c>
      <c r="FX110" s="6" t="str">
        <f>Param!$AV17</f>
        <v>DECOR MUTIFORMAT</v>
      </c>
      <c r="FY110" t="b">
        <f>ISNA(MATCH(FX110,FX$1:FX109,0))</f>
        <v>1</v>
      </c>
      <c r="GH110" s="6">
        <f>Param!$AX17</f>
        <v>0</v>
      </c>
      <c r="GI110" t="b">
        <f>ISNA(MATCH(GH110,GH$1:GH109,0))</f>
        <v>0</v>
      </c>
      <c r="GR110" s="6" t="str">
        <f>Param!$AZ17</f>
        <v>PRESCRIPEUR</v>
      </c>
      <c r="GS110" t="b">
        <f>ISNA(MATCH(GR110,GR$1:GR109,0))</f>
        <v>0</v>
      </c>
    </row>
    <row r="111" spans="1:632" x14ac:dyDescent="0.3">
      <c r="A111">
        <f t="shared" ca="1" si="1036"/>
        <v>101</v>
      </c>
      <c r="J111">
        <f>Param!$J18</f>
        <v>0</v>
      </c>
      <c r="K111" t="b">
        <f>ISNA(MATCH(J111,J$1:J110,0))</f>
        <v>0</v>
      </c>
      <c r="T111" s="6" t="str">
        <f>Param!$L18</f>
        <v>Faïence PR bicuisson</v>
      </c>
      <c r="U111" t="b">
        <f>ISNA(MATCH(T111,T$1:T110,0))</f>
        <v>0</v>
      </c>
      <c r="AD111" s="5">
        <f>Param!$O18</f>
        <v>0</v>
      </c>
      <c r="AE111" t="b">
        <f>ISNA(MATCH(AD111,AD$1:AD110,0))</f>
        <v>0</v>
      </c>
      <c r="AN111" s="5">
        <f>Param!$R18</f>
        <v>0</v>
      </c>
      <c r="AO111" t="b">
        <f>ISNA(MATCH(AN111,AN$1:AN110,0))</f>
        <v>0</v>
      </c>
      <c r="AX111" s="5">
        <f>Param!$U18</f>
        <v>0</v>
      </c>
      <c r="AY111" t="b">
        <f>ISNA(MATCH(AX111,AX$1:AX110,0))</f>
        <v>0</v>
      </c>
      <c r="BH111" s="6" t="str">
        <f>Param!$X18</f>
        <v>50X50</v>
      </c>
      <c r="BI111" t="b">
        <f>ISNA(MATCH(BH111,BH$1:BH110,0))</f>
        <v>1</v>
      </c>
      <c r="BR111" s="6">
        <f>Param!$Z18</f>
        <v>0</v>
      </c>
      <c r="BS111" t="b">
        <f>ISNA(MATCH(BR111,BR$1:BR110,0))</f>
        <v>0</v>
      </c>
      <c r="CB111" s="6" t="str">
        <f>Param!$AB18</f>
        <v>RECONSTITUE</v>
      </c>
      <c r="CC111" t="b">
        <f>ISNA(MATCH(CB111,CB$1:CB110,0))</f>
        <v>1</v>
      </c>
      <c r="CL111" s="6">
        <f>Param!$AD18</f>
        <v>0</v>
      </c>
      <c r="CM111" t="b">
        <f>ISNA(MATCH(CL111,CL$1:CL110,0))</f>
        <v>0</v>
      </c>
      <c r="CV111" s="6">
        <f>Param!$AF18</f>
        <v>0</v>
      </c>
      <c r="CW111" t="b">
        <f>ISNA(MATCH(CV111,CV$1:CV110,0))</f>
        <v>0</v>
      </c>
      <c r="DF111" s="6">
        <f>Param!$AH18</f>
        <v>0</v>
      </c>
      <c r="DG111" t="b">
        <f>ISNA(MATCH(DF111,DF$1:DF110,0))</f>
        <v>0</v>
      </c>
      <c r="DP111" s="6">
        <f>Param!$AJ18</f>
        <v>9.5</v>
      </c>
      <c r="DQ111" t="b">
        <f>ISNA(MATCH(DP111,DP$1:DP110,0))</f>
        <v>1</v>
      </c>
      <c r="DZ111" s="6" t="str">
        <f>Param!$AL18</f>
        <v>GRIS</v>
      </c>
      <c r="EA111" t="b">
        <f>ISNA(MATCH(DZ111,DZ$1:DZ110,0))</f>
        <v>0</v>
      </c>
      <c r="EJ111" s="6">
        <f>Param!$AN18</f>
        <v>0</v>
      </c>
      <c r="EK111" t="b">
        <f>ISNA(MATCH(EJ111,EJ$1:EJ110,0))</f>
        <v>0</v>
      </c>
      <c r="ET111" s="6">
        <f>Param!$AP18</f>
        <v>0</v>
      </c>
      <c r="EU111" t="b">
        <f>ISNA(MATCH(ET111,ET$1:ET110,0))</f>
        <v>0</v>
      </c>
      <c r="FD111" s="6">
        <f>Param!$AR18</f>
        <v>0</v>
      </c>
      <c r="FE111" t="b">
        <f>ISNA(MATCH(FD111,FD$1:FD110,0))</f>
        <v>0</v>
      </c>
      <c r="FN111" s="6">
        <f>Param!$AT18</f>
        <v>0</v>
      </c>
      <c r="FO111" t="b">
        <f>ISNA(MATCH(FN111,FN$1:FN110,0))</f>
        <v>0</v>
      </c>
      <c r="FX111" s="6" t="str">
        <f>Param!$AV18</f>
        <v>RECONSTITUE</v>
      </c>
      <c r="FY111" t="b">
        <f>ISNA(MATCH(FX111,FX$1:FX110,0))</f>
        <v>1</v>
      </c>
      <c r="GH111" s="6">
        <f>Param!$AX18</f>
        <v>0</v>
      </c>
      <c r="GI111" t="b">
        <f>ISNA(MATCH(GH111,GH$1:GH110,0))</f>
        <v>0</v>
      </c>
      <c r="GR111" s="6" t="str">
        <f>Param!$AZ18</f>
        <v>POSEUR STOCK</v>
      </c>
      <c r="GS111" t="b">
        <f>ISNA(MATCH(GR111,GR$1:GR110,0))</f>
        <v>1</v>
      </c>
    </row>
    <row r="112" spans="1:632" x14ac:dyDescent="0.3">
      <c r="A112">
        <f t="shared" ca="1" si="1036"/>
        <v>102</v>
      </c>
      <c r="J112">
        <f>Param!$J19</f>
        <v>0</v>
      </c>
      <c r="K112" t="b">
        <f>ISNA(MATCH(J112,J$1:J111,0))</f>
        <v>0</v>
      </c>
      <c r="T112" s="6" t="str">
        <f>Param!$L19</f>
        <v>Faïence PR monoporeuse</v>
      </c>
      <c r="U112" t="b">
        <f>ISNA(MATCH(T112,T$1:T111,0))</f>
        <v>1</v>
      </c>
      <c r="AD112" s="5">
        <f>Param!$O19</f>
        <v>0</v>
      </c>
      <c r="AE112" t="b">
        <f>ISNA(MATCH(AD112,AD$1:AD111,0))</f>
        <v>0</v>
      </c>
      <c r="AN112" s="5">
        <f>Param!$R19</f>
        <v>0</v>
      </c>
      <c r="AO112" t="b">
        <f>ISNA(MATCH(AN112,AN$1:AN111,0))</f>
        <v>0</v>
      </c>
      <c r="AX112" s="5">
        <f>Param!$U19</f>
        <v>0</v>
      </c>
      <c r="AY112" t="b">
        <f>ISNA(MATCH(AX112,AX$1:AX111,0))</f>
        <v>0</v>
      </c>
      <c r="BH112" s="6" t="str">
        <f>Param!$X19</f>
        <v>30X60</v>
      </c>
      <c r="BI112" t="b">
        <f>ISNA(MATCH(BH112,BH$1:BH111,0))</f>
        <v>1</v>
      </c>
      <c r="BR112" s="6">
        <f>Param!$Z19</f>
        <v>0</v>
      </c>
      <c r="BS112" t="b">
        <f>ISNA(MATCH(BR112,BR$1:BR111,0))</f>
        <v>0</v>
      </c>
      <c r="CB112" s="6" t="str">
        <f>Param!$AB19</f>
        <v>BOIS</v>
      </c>
      <c r="CC112" t="b">
        <f>ISNA(MATCH(CB112,CB$1:CB111,0))</f>
        <v>0</v>
      </c>
      <c r="CL112" s="6">
        <f>Param!$AD19</f>
        <v>0</v>
      </c>
      <c r="CM112" t="b">
        <f>ISNA(MATCH(CL112,CL$1:CL111,0))</f>
        <v>0</v>
      </c>
      <c r="CV112" s="6">
        <f>Param!$AF19</f>
        <v>0</v>
      </c>
      <c r="CW112" t="b">
        <f>ISNA(MATCH(CV112,CV$1:CV111,0))</f>
        <v>0</v>
      </c>
      <c r="DF112" s="6">
        <f>Param!$AH19</f>
        <v>0</v>
      </c>
      <c r="DG112" t="b">
        <f>ISNA(MATCH(DF112,DF$1:DF111,0))</f>
        <v>0</v>
      </c>
      <c r="DP112" s="6">
        <f>Param!$AJ19</f>
        <v>10</v>
      </c>
      <c r="DQ112" t="b">
        <f>ISNA(MATCH(DP112,DP$1:DP111,0))</f>
        <v>1</v>
      </c>
      <c r="DZ112" s="6" t="str">
        <f>Param!$AL19</f>
        <v>ANTHRACITE</v>
      </c>
      <c r="EA112" t="b">
        <f>ISNA(MATCH(DZ112,DZ$1:DZ111,0))</f>
        <v>1</v>
      </c>
      <c r="EJ112" s="6">
        <f>Param!$AN19</f>
        <v>0</v>
      </c>
      <c r="EK112" t="b">
        <f>ISNA(MATCH(EJ112,EJ$1:EJ111,0))</f>
        <v>0</v>
      </c>
      <c r="ET112" s="6">
        <f>Param!$AP19</f>
        <v>0</v>
      </c>
      <c r="EU112" t="b">
        <f>ISNA(MATCH(ET112,ET$1:ET111,0))</f>
        <v>0</v>
      </c>
      <c r="FD112" s="6">
        <f>Param!$AR19</f>
        <v>0</v>
      </c>
      <c r="FE112" t="b">
        <f>ISNA(MATCH(FD112,FD$1:FD111,0))</f>
        <v>0</v>
      </c>
      <c r="FN112" s="6">
        <f>Param!$AT19</f>
        <v>0</v>
      </c>
      <c r="FO112" t="b">
        <f>ISNA(MATCH(FN112,FN$1:FN111,0))</f>
        <v>0</v>
      </c>
      <c r="FX112" s="6" t="str">
        <f>Param!$AV19</f>
        <v>FAUX RELIEF</v>
      </c>
      <c r="FY112" t="b">
        <f>ISNA(MATCH(FX112,FX$1:FX111,0))</f>
        <v>1</v>
      </c>
      <c r="GH112" s="6">
        <f>Param!$AX19</f>
        <v>0</v>
      </c>
      <c r="GI112" t="b">
        <f>ISNA(MATCH(GH112,GH$1:GH111,0))</f>
        <v>0</v>
      </c>
      <c r="GR112" s="6" t="str">
        <f>Param!$AZ19</f>
        <v>POSEUR CONTREMARQUE</v>
      </c>
      <c r="GS112" t="b">
        <f>ISNA(MATCH(GR112,GR$1:GR111,0))</f>
        <v>1</v>
      </c>
    </row>
    <row r="113" spans="1:620" x14ac:dyDescent="0.3">
      <c r="A113">
        <f t="shared" ca="1" si="1036"/>
        <v>103</v>
      </c>
      <c r="J113">
        <f>Param!$J20</f>
        <v>0</v>
      </c>
      <c r="K113" t="b">
        <f>ISNA(MATCH(J113,J$1:J112,0))</f>
        <v>0</v>
      </c>
      <c r="T113" s="6">
        <f>Param!$L20</f>
        <v>0</v>
      </c>
      <c r="U113" t="b">
        <f>ISNA(MATCH(T113,T$1:T112,0))</f>
        <v>0</v>
      </c>
      <c r="AD113" s="5">
        <f>Param!$O20</f>
        <v>0</v>
      </c>
      <c r="AE113" t="b">
        <f>ISNA(MATCH(AD113,AD$1:AD112,0))</f>
        <v>0</v>
      </c>
      <c r="AN113" s="5">
        <f>Param!$R20</f>
        <v>0</v>
      </c>
      <c r="AO113" t="b">
        <f>ISNA(MATCH(AN113,AN$1:AN112,0))</f>
        <v>0</v>
      </c>
      <c r="AX113" s="5">
        <f>Param!$U20</f>
        <v>0</v>
      </c>
      <c r="AY113" t="b">
        <f>ISNA(MATCH(AX113,AX$1:AX112,0))</f>
        <v>0</v>
      </c>
      <c r="BH113" s="6" t="str">
        <f>Param!$X20</f>
        <v>60X60</v>
      </c>
      <c r="BI113" t="b">
        <f>ISNA(MATCH(BH113,BH$1:BH112,0))</f>
        <v>0</v>
      </c>
      <c r="BR113" s="6">
        <f>Param!$Z20</f>
        <v>0</v>
      </c>
      <c r="BS113" t="b">
        <f>ISNA(MATCH(BR113,BR$1:BR112,0))</f>
        <v>0</v>
      </c>
      <c r="CB113" s="6" t="str">
        <f>Param!$AB20</f>
        <v>METALISE</v>
      </c>
      <c r="CC113" t="b">
        <f>ISNA(MATCH(CB113,CB$1:CB112,0))</f>
        <v>1</v>
      </c>
      <c r="CL113" s="6">
        <f>Param!$AD20</f>
        <v>0</v>
      </c>
      <c r="CM113" t="b">
        <f>ISNA(MATCH(CL113,CL$1:CL112,0))</f>
        <v>0</v>
      </c>
      <c r="CV113" s="6">
        <f>Param!$AF20</f>
        <v>0</v>
      </c>
      <c r="CW113" t="b">
        <f>ISNA(MATCH(CV113,CV$1:CV112,0))</f>
        <v>0</v>
      </c>
      <c r="DF113" s="6">
        <f>Param!$AH20</f>
        <v>0</v>
      </c>
      <c r="DG113" t="b">
        <f>ISNA(MATCH(DF113,DF$1:DF112,0))</f>
        <v>0</v>
      </c>
      <c r="DP113" s="6">
        <f>Param!$AJ20</f>
        <v>10.5</v>
      </c>
      <c r="DQ113" t="b">
        <f>ISNA(MATCH(DP113,DP$1:DP112,0))</f>
        <v>1</v>
      </c>
      <c r="DZ113" s="6" t="str">
        <f>Param!$AL20</f>
        <v>NOIR</v>
      </c>
      <c r="EA113" t="b">
        <f>ISNA(MATCH(DZ113,DZ$1:DZ112,0))</f>
        <v>1</v>
      </c>
      <c r="EJ113" s="6">
        <f>Param!$AN20</f>
        <v>0</v>
      </c>
      <c r="EK113" t="b">
        <f>ISNA(MATCH(EJ113,EJ$1:EJ112,0))</f>
        <v>0</v>
      </c>
      <c r="ET113" s="6">
        <f>Param!$AP20</f>
        <v>0</v>
      </c>
      <c r="EU113" t="b">
        <f>ISNA(MATCH(ET113,ET$1:ET112,0))</f>
        <v>0</v>
      </c>
      <c r="FD113" s="6">
        <f>Param!$AR20</f>
        <v>0</v>
      </c>
      <c r="FE113" t="b">
        <f>ISNA(MATCH(FD113,FD$1:FD112,0))</f>
        <v>0</v>
      </c>
      <c r="FN113" s="6">
        <f>Param!$AT20</f>
        <v>0</v>
      </c>
      <c r="FO113" t="b">
        <f>ISNA(MATCH(FN113,FN$1:FN112,0))</f>
        <v>0</v>
      </c>
      <c r="FX113" s="6" t="str">
        <f>Param!$AV20</f>
        <v>RELIEF 3D</v>
      </c>
      <c r="FY113" t="b">
        <f>ISNA(MATCH(FX113,FX$1:FX112,0))</f>
        <v>1</v>
      </c>
      <c r="GH113" s="6">
        <f>Param!$AX20</f>
        <v>0</v>
      </c>
      <c r="GI113" t="b">
        <f>ISNA(MATCH(GH113,GH$1:GH112,0))</f>
        <v>0</v>
      </c>
      <c r="GR113" s="6" t="str">
        <f>Param!$AZ20</f>
        <v>PROMO COMMERCIALE STOCK</v>
      </c>
      <c r="GS113" t="b">
        <f>ISNA(MATCH(GR113,GR$1:GR112,0))</f>
        <v>1</v>
      </c>
    </row>
    <row r="114" spans="1:620" x14ac:dyDescent="0.3">
      <c r="A114">
        <f t="shared" ca="1" si="1036"/>
        <v>104</v>
      </c>
      <c r="J114">
        <f>Param!$J21</f>
        <v>0</v>
      </c>
      <c r="K114" t="b">
        <f>ISNA(MATCH(J114,J$1:J113,0))</f>
        <v>0</v>
      </c>
      <c r="T114" s="6">
        <f>Param!$L21</f>
        <v>0</v>
      </c>
      <c r="U114" t="b">
        <f>ISNA(MATCH(T114,T$1:T113,0))</f>
        <v>0</v>
      </c>
      <c r="AD114" s="5">
        <f>Param!$O21</f>
        <v>0</v>
      </c>
      <c r="AE114" t="b">
        <f>ISNA(MATCH(AD114,AD$1:AD113,0))</f>
        <v>0</v>
      </c>
      <c r="AN114" s="5">
        <f>Param!$R21</f>
        <v>0</v>
      </c>
      <c r="AO114" t="b">
        <f>ISNA(MATCH(AN114,AN$1:AN113,0))</f>
        <v>0</v>
      </c>
      <c r="AX114" s="5">
        <f>Param!$U21</f>
        <v>0</v>
      </c>
      <c r="AY114" t="b">
        <f>ISNA(MATCH(AX114,AX$1:AX113,0))</f>
        <v>0</v>
      </c>
      <c r="BH114" s="6" t="str">
        <f>Param!$X21</f>
        <v>75X75</v>
      </c>
      <c r="BI114" t="b">
        <f>ISNA(MATCH(BH114,BH$1:BH113,0))</f>
        <v>1</v>
      </c>
      <c r="BR114" s="6">
        <f>Param!$Z21</f>
        <v>0</v>
      </c>
      <c r="BS114" t="b">
        <f>ISNA(MATCH(BR114,BR$1:BR113,0))</f>
        <v>0</v>
      </c>
      <c r="CB114" s="6" t="str">
        <f>Param!$AB21</f>
        <v>RUSTIQUE</v>
      </c>
      <c r="CC114" t="b">
        <f>ISNA(MATCH(CB114,CB$1:CB113,0))</f>
        <v>0</v>
      </c>
      <c r="CL114" s="6">
        <f>Param!$AD21</f>
        <v>0</v>
      </c>
      <c r="CM114" t="b">
        <f>ISNA(MATCH(CL114,CL$1:CL113,0))</f>
        <v>0</v>
      </c>
      <c r="CV114" s="6">
        <f>Param!$AF21</f>
        <v>0</v>
      </c>
      <c r="CW114" t="b">
        <f>ISNA(MATCH(CV114,CV$1:CV113,0))</f>
        <v>0</v>
      </c>
      <c r="DF114" s="6">
        <f>Param!$AH21</f>
        <v>0</v>
      </c>
      <c r="DG114" t="b">
        <f>ISNA(MATCH(DF114,DF$1:DF113,0))</f>
        <v>0</v>
      </c>
      <c r="DP114" s="6">
        <f>Param!$AJ21</f>
        <v>11</v>
      </c>
      <c r="DQ114" t="b">
        <f>ISNA(MATCH(DP114,DP$1:DP113,0))</f>
        <v>1</v>
      </c>
      <c r="DZ114" s="6" t="str">
        <f>Param!$AL21</f>
        <v>MARRON</v>
      </c>
      <c r="EA114" t="b">
        <f>ISNA(MATCH(DZ114,DZ$1:DZ113,0))</f>
        <v>1</v>
      </c>
      <c r="EJ114" s="6">
        <f>Param!$AN21</f>
        <v>0</v>
      </c>
      <c r="EK114" t="b">
        <f>ISNA(MATCH(EJ114,EJ$1:EJ113,0))</f>
        <v>0</v>
      </c>
      <c r="ET114" s="6">
        <f>Param!$AP21</f>
        <v>0</v>
      </c>
      <c r="EU114" t="b">
        <f>ISNA(MATCH(ET114,ET$1:ET113,0))</f>
        <v>0</v>
      </c>
      <c r="FD114" s="6">
        <f>Param!$AR21</f>
        <v>0</v>
      </c>
      <c r="FE114" t="b">
        <f>ISNA(MATCH(FD114,FD$1:FD113,0))</f>
        <v>0</v>
      </c>
      <c r="FN114" s="6">
        <f>Param!$AT21</f>
        <v>0</v>
      </c>
      <c r="FO114" t="b">
        <f>ISNA(MATCH(FN114,FN$1:FN113,0))</f>
        <v>0</v>
      </c>
      <c r="FX114" s="6" t="str">
        <f>Param!$AV21</f>
        <v>FAUX UNI</v>
      </c>
      <c r="FY114" t="b">
        <f>ISNA(MATCH(FX114,FX$1:FX113,0))</f>
        <v>0</v>
      </c>
      <c r="GH114" s="6">
        <f>Param!$AX21</f>
        <v>0</v>
      </c>
      <c r="GI114" t="b">
        <f>ISNA(MATCH(GH114,GH$1:GH113,0))</f>
        <v>0</v>
      </c>
      <c r="GR114" s="6">
        <f>Param!$AZ21</f>
        <v>0</v>
      </c>
      <c r="GS114" t="b">
        <f>ISNA(MATCH(GR114,GR$1:GR113,0))</f>
        <v>0</v>
      </c>
    </row>
    <row r="115" spans="1:620" x14ac:dyDescent="0.3">
      <c r="A115">
        <f t="shared" ca="1" si="1036"/>
        <v>105</v>
      </c>
      <c r="J115">
        <f>Param!$J22</f>
        <v>0</v>
      </c>
      <c r="K115" t="b">
        <f>ISNA(MATCH(J115,J$1:J114,0))</f>
        <v>0</v>
      </c>
      <c r="T115" s="6">
        <f>Param!$L22</f>
        <v>0</v>
      </c>
      <c r="U115" t="b">
        <f>ISNA(MATCH(T115,T$1:T114,0))</f>
        <v>0</v>
      </c>
      <c r="AD115" s="5">
        <f>Param!$O22</f>
        <v>0</v>
      </c>
      <c r="AE115" t="b">
        <f>ISNA(MATCH(AD115,AD$1:AD114,0))</f>
        <v>0</v>
      </c>
      <c r="AN115" s="5">
        <f>Param!$R22</f>
        <v>0</v>
      </c>
      <c r="AO115" t="b">
        <f>ISNA(MATCH(AN115,AN$1:AN114,0))</f>
        <v>0</v>
      </c>
      <c r="AX115" s="5">
        <f>Param!$U22</f>
        <v>0</v>
      </c>
      <c r="AY115" t="b">
        <f>ISNA(MATCH(AX115,AX$1:AX114,0))</f>
        <v>0</v>
      </c>
      <c r="BH115" s="6" t="str">
        <f>Param!$X22</f>
        <v>80X80</v>
      </c>
      <c r="BI115" t="b">
        <f>ISNA(MATCH(BH115,BH$1:BH114,0))</f>
        <v>0</v>
      </c>
      <c r="BR115" s="6">
        <f>Param!$Z22</f>
        <v>0</v>
      </c>
      <c r="BS115" t="b">
        <f>ISNA(MATCH(BR115,BR$1:BR114,0))</f>
        <v>0</v>
      </c>
      <c r="CB115" s="6" t="str">
        <f>Param!$AB22</f>
        <v>CLASSIQUE</v>
      </c>
      <c r="CC115" t="b">
        <f>ISNA(MATCH(CB115,CB$1:CB114,0))</f>
        <v>1</v>
      </c>
      <c r="CL115" s="6">
        <f>Param!$AD22</f>
        <v>0</v>
      </c>
      <c r="CM115" t="b">
        <f>ISNA(MATCH(CL115,CL$1:CL114,0))</f>
        <v>0</v>
      </c>
      <c r="CV115" s="6">
        <f>Param!$AF22</f>
        <v>0</v>
      </c>
      <c r="CW115" t="b">
        <f>ISNA(MATCH(CV115,CV$1:CV114,0))</f>
        <v>0</v>
      </c>
      <c r="DF115" s="6">
        <f>Param!$AH22</f>
        <v>0</v>
      </c>
      <c r="DG115" t="b">
        <f>ISNA(MATCH(DF115,DF$1:DF114,0))</f>
        <v>0</v>
      </c>
      <c r="DP115" s="6">
        <f>Param!$AJ22</f>
        <v>12</v>
      </c>
      <c r="DQ115" t="b">
        <f>ISNA(MATCH(DP115,DP$1:DP114,0))</f>
        <v>1</v>
      </c>
      <c r="DZ115" s="6" t="str">
        <f>Param!$AL22</f>
        <v>TABACO/TAUPE</v>
      </c>
      <c r="EA115" t="b">
        <f>ISNA(MATCH(DZ115,DZ$1:DZ114,0))</f>
        <v>0</v>
      </c>
      <c r="EJ115" s="6">
        <f>Param!$AN22</f>
        <v>0</v>
      </c>
      <c r="EK115" t="b">
        <f>ISNA(MATCH(EJ115,EJ$1:EJ114,0))</f>
        <v>0</v>
      </c>
      <c r="ET115" s="6">
        <f>Param!$AP22</f>
        <v>0</v>
      </c>
      <c r="EU115" t="b">
        <f>ISNA(MATCH(ET115,ET$1:ET114,0))</f>
        <v>0</v>
      </c>
      <c r="FD115" s="6">
        <f>Param!$AR22</f>
        <v>0</v>
      </c>
      <c r="FE115" t="b">
        <f>ISNA(MATCH(FD115,FD$1:FD114,0))</f>
        <v>0</v>
      </c>
      <c r="FN115" s="6">
        <f>Param!$AT22</f>
        <v>0</v>
      </c>
      <c r="FO115" t="b">
        <f>ISNA(MATCH(FN115,FN$1:FN114,0))</f>
        <v>0</v>
      </c>
      <c r="FX115" s="6" t="str">
        <f>Param!$AV22</f>
        <v>NUAGE</v>
      </c>
      <c r="FY115" t="b">
        <f>ISNA(MATCH(FX115,FX$1:FX114,0))</f>
        <v>0</v>
      </c>
      <c r="GH115" s="6">
        <f>Param!$AX22</f>
        <v>0</v>
      </c>
      <c r="GI115" t="b">
        <f>ISNA(MATCH(GH115,GH$1:GH114,0))</f>
        <v>0</v>
      </c>
      <c r="GR115" s="6">
        <f>Param!$AZ22</f>
        <v>0</v>
      </c>
      <c r="GS115" t="b">
        <f>ISNA(MATCH(GR115,GR$1:GR114,0))</f>
        <v>0</v>
      </c>
    </row>
    <row r="116" spans="1:620" x14ac:dyDescent="0.3">
      <c r="A116">
        <f t="shared" ca="1" si="1036"/>
        <v>106</v>
      </c>
      <c r="J116">
        <f>Param!$J23</f>
        <v>0</v>
      </c>
      <c r="K116" t="b">
        <f>ISNA(MATCH(J116,J$1:J115,0))</f>
        <v>0</v>
      </c>
      <c r="T116" s="6">
        <f>Param!$L23</f>
        <v>0</v>
      </c>
      <c r="U116" t="b">
        <f>ISNA(MATCH(T116,T$1:T115,0))</f>
        <v>0</v>
      </c>
      <c r="AD116" s="5">
        <f>Param!$O23</f>
        <v>0</v>
      </c>
      <c r="AE116" t="b">
        <f>ISNA(MATCH(AD116,AD$1:AD115,0))</f>
        <v>0</v>
      </c>
      <c r="AN116" s="5">
        <f>Param!$R23</f>
        <v>0</v>
      </c>
      <c r="AO116" t="b">
        <f>ISNA(MATCH(AN116,AN$1:AN115,0))</f>
        <v>0</v>
      </c>
      <c r="AX116" s="5">
        <f>Param!$U23</f>
        <v>0</v>
      </c>
      <c r="AY116" t="b">
        <f>ISNA(MATCH(AX116,AX$1:AX115,0))</f>
        <v>0</v>
      </c>
      <c r="BH116" s="6" t="str">
        <f>Param!$X23</f>
        <v>45X90</v>
      </c>
      <c r="BI116" t="b">
        <f>ISNA(MATCH(BH116,BH$1:BH115,0))</f>
        <v>0</v>
      </c>
      <c r="BR116" s="6">
        <f>Param!$Z23</f>
        <v>0</v>
      </c>
      <c r="BS116" t="b">
        <f>ISNA(MATCH(BR116,BR$1:BR115,0))</f>
        <v>0</v>
      </c>
      <c r="CB116" s="6" t="str">
        <f>Param!$AB23</f>
        <v>TISSE</v>
      </c>
      <c r="CC116" t="b">
        <f>ISNA(MATCH(CB116,CB$1:CB115,0))</f>
        <v>1</v>
      </c>
      <c r="CL116" s="6">
        <f>Param!$AD23</f>
        <v>0</v>
      </c>
      <c r="CM116" t="b">
        <f>ISNA(MATCH(CL116,CL$1:CL115,0))</f>
        <v>0</v>
      </c>
      <c r="CV116" s="6">
        <f>Param!$AF23</f>
        <v>0</v>
      </c>
      <c r="CW116" t="b">
        <f>ISNA(MATCH(CV116,CV$1:CV115,0))</f>
        <v>0</v>
      </c>
      <c r="DF116" s="6">
        <f>Param!$AH23</f>
        <v>0</v>
      </c>
      <c r="DG116" t="b">
        <f>ISNA(MATCH(DF116,DF$1:DF115,0))</f>
        <v>0</v>
      </c>
      <c r="DP116" s="6">
        <f>Param!$AJ23</f>
        <v>13</v>
      </c>
      <c r="DQ116" t="b">
        <f>ISNA(MATCH(DP116,DP$1:DP115,0))</f>
        <v>1</v>
      </c>
      <c r="DZ116" s="6" t="str">
        <f>Param!$AL23</f>
        <v>BRUN</v>
      </c>
      <c r="EA116" t="b">
        <f>ISNA(MATCH(DZ116,DZ$1:DZ115,0))</f>
        <v>1</v>
      </c>
      <c r="EJ116" s="6">
        <f>Param!$AN23</f>
        <v>0</v>
      </c>
      <c r="EK116" t="b">
        <f>ISNA(MATCH(EJ116,EJ$1:EJ115,0))</f>
        <v>0</v>
      </c>
      <c r="ET116" s="6">
        <f>Param!$AP23</f>
        <v>0</v>
      </c>
      <c r="EU116" t="b">
        <f>ISNA(MATCH(ET116,ET$1:ET115,0))</f>
        <v>0</v>
      </c>
      <c r="FD116" s="6">
        <f>Param!$AR23</f>
        <v>0</v>
      </c>
      <c r="FE116" t="b">
        <f>ISNA(MATCH(FD116,FD$1:FD115,0))</f>
        <v>0</v>
      </c>
      <c r="FN116" s="6">
        <f>Param!$AT23</f>
        <v>0</v>
      </c>
      <c r="FO116" t="b">
        <f>ISNA(MATCH(FN116,FN$1:FN115,0))</f>
        <v>0</v>
      </c>
      <c r="FX116" s="6">
        <f>Param!$AV23</f>
        <v>0</v>
      </c>
      <c r="FY116" t="b">
        <f>ISNA(MATCH(FX116,FX$1:FX115,0))</f>
        <v>0</v>
      </c>
      <c r="GH116" s="6">
        <f>Param!$AX23</f>
        <v>0</v>
      </c>
      <c r="GI116" t="b">
        <f>ISNA(MATCH(GH116,GH$1:GH115,0))</f>
        <v>0</v>
      </c>
      <c r="GR116" s="6">
        <f>Param!$AZ23</f>
        <v>0</v>
      </c>
      <c r="GS116" t="b">
        <f>ISNA(MATCH(GR116,GR$1:GR115,0))</f>
        <v>0</v>
      </c>
    </row>
    <row r="117" spans="1:620" x14ac:dyDescent="0.3">
      <c r="A117">
        <f t="shared" ca="1" si="1036"/>
        <v>107</v>
      </c>
      <c r="J117">
        <f>Param!$J24</f>
        <v>0</v>
      </c>
      <c r="K117" t="b">
        <f>ISNA(MATCH(J117,J$1:J116,0))</f>
        <v>0</v>
      </c>
      <c r="T117" s="6">
        <f>Param!$L24</f>
        <v>0</v>
      </c>
      <c r="U117" t="b">
        <f>ISNA(MATCH(T117,T$1:T116,0))</f>
        <v>0</v>
      </c>
      <c r="AD117" s="5">
        <f>Param!$O24</f>
        <v>0</v>
      </c>
      <c r="AE117" t="b">
        <f>ISNA(MATCH(AD117,AD$1:AD116,0))</f>
        <v>0</v>
      </c>
      <c r="AN117" s="5">
        <f>Param!$R24</f>
        <v>0</v>
      </c>
      <c r="AO117" t="b">
        <f>ISNA(MATCH(AN117,AN$1:AN116,0))</f>
        <v>0</v>
      </c>
      <c r="AX117" s="5">
        <f>Param!$U24</f>
        <v>0</v>
      </c>
      <c r="AY117" t="b">
        <f>ISNA(MATCH(AX117,AX$1:AX116,0))</f>
        <v>0</v>
      </c>
      <c r="BH117" s="6" t="str">
        <f>Param!$X24</f>
        <v>90X90</v>
      </c>
      <c r="BI117" t="b">
        <f>ISNA(MATCH(BH117,BH$1:BH116,0))</f>
        <v>1</v>
      </c>
      <c r="BR117" s="6">
        <f>Param!$Z24</f>
        <v>0</v>
      </c>
      <c r="BS117" t="b">
        <f>ISNA(MATCH(BR117,BR$1:BR116,0))</f>
        <v>0</v>
      </c>
      <c r="CB117" s="6" t="str">
        <f>Param!$AB24</f>
        <v>IMPRIME</v>
      </c>
      <c r="CC117" t="b">
        <f>ISNA(MATCH(CB117,CB$1:CB116,0))</f>
        <v>1</v>
      </c>
      <c r="CL117" s="6">
        <f>Param!$AD24</f>
        <v>0</v>
      </c>
      <c r="CM117" t="b">
        <f>ISNA(MATCH(CL117,CL$1:CL116,0))</f>
        <v>0</v>
      </c>
      <c r="CV117" s="6">
        <f>Param!$AF24</f>
        <v>0</v>
      </c>
      <c r="CW117" t="b">
        <f>ISNA(MATCH(CV117,CV$1:CV116,0))</f>
        <v>0</v>
      </c>
      <c r="DF117" s="6">
        <f>Param!$AH24</f>
        <v>0</v>
      </c>
      <c r="DG117" t="b">
        <f>ISNA(MATCH(DF117,DF$1:DF116,0))</f>
        <v>0</v>
      </c>
      <c r="DP117" s="6">
        <f>Param!$AJ24</f>
        <v>14</v>
      </c>
      <c r="DQ117" t="b">
        <f>ISNA(MATCH(DP117,DP$1:DP116,0))</f>
        <v>1</v>
      </c>
      <c r="DZ117" s="6" t="str">
        <f>Param!$AL24</f>
        <v>COULEUR PASTEL</v>
      </c>
      <c r="EA117" t="b">
        <f>ISNA(MATCH(DZ117,DZ$1:DZ116,0))</f>
        <v>0</v>
      </c>
      <c r="EJ117" s="6">
        <f>Param!$AN24</f>
        <v>0</v>
      </c>
      <c r="EK117" t="b">
        <f>ISNA(MATCH(EJ117,EJ$1:EJ116,0))</f>
        <v>0</v>
      </c>
      <c r="ET117" s="6">
        <f>Param!$AP24</f>
        <v>0</v>
      </c>
      <c r="EU117" t="b">
        <f>ISNA(MATCH(ET117,ET$1:ET116,0))</f>
        <v>0</v>
      </c>
      <c r="FD117" s="6">
        <f>Param!$AR24</f>
        <v>0</v>
      </c>
      <c r="FE117" t="b">
        <f>ISNA(MATCH(FD117,FD$1:FD116,0))</f>
        <v>0</v>
      </c>
      <c r="FN117" s="6">
        <f>Param!$AT24</f>
        <v>0</v>
      </c>
      <c r="FO117" t="b">
        <f>ISNA(MATCH(FN117,FN$1:FN116,0))</f>
        <v>0</v>
      </c>
      <c r="FX117" s="6">
        <f>Param!$AV24</f>
        <v>0</v>
      </c>
      <c r="FY117" t="b">
        <f>ISNA(MATCH(FX117,FX$1:FX116,0))</f>
        <v>0</v>
      </c>
      <c r="GH117" s="6">
        <f>Param!$AX24</f>
        <v>0</v>
      </c>
      <c r="GI117" t="b">
        <f>ISNA(MATCH(GH117,GH$1:GH116,0))</f>
        <v>0</v>
      </c>
      <c r="GR117" s="6">
        <f>Param!$AZ24</f>
        <v>0</v>
      </c>
      <c r="GS117" t="b">
        <f>ISNA(MATCH(GR117,GR$1:GR116,0))</f>
        <v>0</v>
      </c>
    </row>
    <row r="118" spans="1:620" x14ac:dyDescent="0.3">
      <c r="A118">
        <f t="shared" ca="1" si="1036"/>
        <v>108</v>
      </c>
      <c r="J118">
        <f>Param!$J25</f>
        <v>0</v>
      </c>
      <c r="K118" t="b">
        <f>ISNA(MATCH(J118,J$1:J117,0))</f>
        <v>0</v>
      </c>
      <c r="T118" s="6">
        <f>Param!$L25</f>
        <v>0</v>
      </c>
      <c r="U118" t="b">
        <f>ISNA(MATCH(T118,T$1:T117,0))</f>
        <v>0</v>
      </c>
      <c r="AD118" s="5">
        <f>Param!$O25</f>
        <v>0</v>
      </c>
      <c r="AE118" t="b">
        <f>ISNA(MATCH(AD118,AD$1:AD117,0))</f>
        <v>0</v>
      </c>
      <c r="AN118" s="5">
        <f>Param!$R25</f>
        <v>0</v>
      </c>
      <c r="AO118" t="b">
        <f>ISNA(MATCH(AN118,AN$1:AN117,0))</f>
        <v>0</v>
      </c>
      <c r="AX118" s="5">
        <f>Param!$U25</f>
        <v>0</v>
      </c>
      <c r="AY118" t="b">
        <f>ISNA(MATCH(AX118,AX$1:AX117,0))</f>
        <v>0</v>
      </c>
      <c r="BH118" s="6" t="str">
        <f>Param!$X25</f>
        <v>100X100</v>
      </c>
      <c r="BI118" t="b">
        <f>ISNA(MATCH(BH118,BH$1:BH117,0))</f>
        <v>1</v>
      </c>
      <c r="BR118" s="6">
        <f>Param!$Z25</f>
        <v>0</v>
      </c>
      <c r="BS118" t="b">
        <f>ISNA(MATCH(BR118,BR$1:BR117,0))</f>
        <v>0</v>
      </c>
      <c r="CB118" s="6" t="str">
        <f>Param!$AB25</f>
        <v>UNI</v>
      </c>
      <c r="CC118" t="b">
        <f>ISNA(MATCH(CB118,CB$1:CB117,0))</f>
        <v>0</v>
      </c>
      <c r="CL118" s="6">
        <f>Param!$AD25</f>
        <v>0</v>
      </c>
      <c r="CM118" t="b">
        <f>ISNA(MATCH(CL118,CL$1:CL117,0))</f>
        <v>0</v>
      </c>
      <c r="CV118" s="6">
        <f>Param!$AF25</f>
        <v>0</v>
      </c>
      <c r="CW118" t="b">
        <f>ISNA(MATCH(CV118,CV$1:CV117,0))</f>
        <v>0</v>
      </c>
      <c r="DF118" s="6">
        <f>Param!$AH25</f>
        <v>0</v>
      </c>
      <c r="DG118" t="b">
        <f>ISNA(MATCH(DF118,DF$1:DF117,0))</f>
        <v>0</v>
      </c>
      <c r="DP118" s="6">
        <f>Param!$AJ25</f>
        <v>20</v>
      </c>
      <c r="DQ118" t="b">
        <f>ISNA(MATCH(DP118,DP$1:DP117,0))</f>
        <v>1</v>
      </c>
      <c r="DZ118" s="6" t="str">
        <f>Param!$AL25</f>
        <v>COULEUR FONCE</v>
      </c>
      <c r="EA118" t="b">
        <f>ISNA(MATCH(DZ118,DZ$1:DZ117,0))</f>
        <v>1</v>
      </c>
      <c r="EJ118" s="6">
        <f>Param!$AN25</f>
        <v>0</v>
      </c>
      <c r="EK118" t="b">
        <f>ISNA(MATCH(EJ118,EJ$1:EJ117,0))</f>
        <v>0</v>
      </c>
      <c r="ET118" s="6">
        <f>Param!$AP25</f>
        <v>0</v>
      </c>
      <c r="EU118" t="b">
        <f>ISNA(MATCH(ET118,ET$1:ET117,0))</f>
        <v>0</v>
      </c>
      <c r="FD118" s="6">
        <f>Param!$AR25</f>
        <v>0</v>
      </c>
      <c r="FE118" t="b">
        <f>ISNA(MATCH(FD118,FD$1:FD117,0))</f>
        <v>0</v>
      </c>
      <c r="FN118" s="6">
        <f>Param!$AT25</f>
        <v>0</v>
      </c>
      <c r="FO118" t="b">
        <f>ISNA(MATCH(FN118,FN$1:FN117,0))</f>
        <v>0</v>
      </c>
      <c r="FX118" s="6">
        <f>Param!$AV25</f>
        <v>0</v>
      </c>
      <c r="FY118" t="b">
        <f>ISNA(MATCH(FX118,FX$1:FX117,0))</f>
        <v>0</v>
      </c>
      <c r="GH118" s="6">
        <f>Param!$AX25</f>
        <v>0</v>
      </c>
      <c r="GI118" t="b">
        <f>ISNA(MATCH(GH118,GH$1:GH117,0))</f>
        <v>0</v>
      </c>
      <c r="GR118" s="6">
        <f>Param!$AZ25</f>
        <v>0</v>
      </c>
      <c r="GS118" t="b">
        <f>ISNA(MATCH(GR118,GR$1:GR117,0))</f>
        <v>0</v>
      </c>
    </row>
    <row r="119" spans="1:620" x14ac:dyDescent="0.3">
      <c r="A119">
        <f t="shared" ca="1" si="1036"/>
        <v>109</v>
      </c>
      <c r="J119">
        <f>Param!$J26</f>
        <v>0</v>
      </c>
      <c r="K119" t="b">
        <f>ISNA(MATCH(J119,J$1:J118,0))</f>
        <v>0</v>
      </c>
      <c r="T119" s="6">
        <f>Param!$L26</f>
        <v>0</v>
      </c>
      <c r="U119" t="b">
        <f>ISNA(MATCH(T119,T$1:T118,0))</f>
        <v>0</v>
      </c>
      <c r="AD119" s="5">
        <f>Param!$O26</f>
        <v>0</v>
      </c>
      <c r="AE119" t="b">
        <f>ISNA(MATCH(AD119,AD$1:AD118,0))</f>
        <v>0</v>
      </c>
      <c r="AN119" s="5">
        <f>Param!$R26</f>
        <v>0</v>
      </c>
      <c r="AO119" t="b">
        <f>ISNA(MATCH(AN119,AN$1:AN118,0))</f>
        <v>0</v>
      </c>
      <c r="AX119" s="5">
        <f>Param!$U26</f>
        <v>0</v>
      </c>
      <c r="AY119" t="b">
        <f>ISNA(MATCH(AX119,AX$1:AX118,0))</f>
        <v>0</v>
      </c>
      <c r="BH119" s="6" t="str">
        <f>Param!$X26</f>
        <v>120X120</v>
      </c>
      <c r="BI119" t="b">
        <f>ISNA(MATCH(BH119,BH$1:BH118,0))</f>
        <v>1</v>
      </c>
      <c r="BR119" s="6">
        <f>Param!$Z26</f>
        <v>0</v>
      </c>
      <c r="BS119" t="b">
        <f>ISNA(MATCH(BR119,BR$1:BR118,0))</f>
        <v>0</v>
      </c>
      <c r="CB119" s="6" t="str">
        <f>Param!$AB26</f>
        <v>FLORAL</v>
      </c>
      <c r="CC119" t="b">
        <f>ISNA(MATCH(CB119,CB$1:CB118,0))</f>
        <v>1</v>
      </c>
      <c r="CL119" s="6">
        <f>Param!$AD26</f>
        <v>0</v>
      </c>
      <c r="CM119" t="b">
        <f>ISNA(MATCH(CL119,CL$1:CL118,0))</f>
        <v>0</v>
      </c>
      <c r="CV119" s="6">
        <f>Param!$AF26</f>
        <v>0</v>
      </c>
      <c r="CW119" t="b">
        <f>ISNA(MATCH(CV119,CV$1:CV118,0))</f>
        <v>0</v>
      </c>
      <c r="DF119" s="6">
        <f>Param!$AH26</f>
        <v>0</v>
      </c>
      <c r="DG119" t="b">
        <f>ISNA(MATCH(DF119,DF$1:DF118,0))</f>
        <v>0</v>
      </c>
      <c r="DP119" s="6">
        <f>Param!$AJ26</f>
        <v>0</v>
      </c>
      <c r="DQ119" t="b">
        <f>ISNA(MATCH(DP119,DP$1:DP118,0))</f>
        <v>0</v>
      </c>
      <c r="DZ119" s="6" t="str">
        <f>Param!$AL26</f>
        <v>COULEUR VIVES</v>
      </c>
      <c r="EA119" t="b">
        <f>ISNA(MATCH(DZ119,DZ$1:DZ118,0))</f>
        <v>1</v>
      </c>
      <c r="EJ119" s="6">
        <f>Param!$AN26</f>
        <v>0</v>
      </c>
      <c r="EK119" t="b">
        <f>ISNA(MATCH(EJ119,EJ$1:EJ118,0))</f>
        <v>0</v>
      </c>
      <c r="ET119" s="6">
        <f>Param!$AP26</f>
        <v>0</v>
      </c>
      <c r="EU119" t="b">
        <f>ISNA(MATCH(ET119,ET$1:ET118,0))</f>
        <v>0</v>
      </c>
      <c r="FD119" s="6">
        <f>Param!$AR26</f>
        <v>0</v>
      </c>
      <c r="FE119" t="b">
        <f>ISNA(MATCH(FD119,FD$1:FD118,0))</f>
        <v>0</v>
      </c>
      <c r="FN119" s="6">
        <f>Param!$AT26</f>
        <v>0</v>
      </c>
      <c r="FO119" t="b">
        <f>ISNA(MATCH(FN119,FN$1:FN118,0))</f>
        <v>0</v>
      </c>
      <c r="FX119" s="6">
        <f>Param!$AV26</f>
        <v>0</v>
      </c>
      <c r="FY119" t="b">
        <f>ISNA(MATCH(FX119,FX$1:FX118,0))</f>
        <v>0</v>
      </c>
      <c r="GH119" s="6">
        <f>Param!$AX26</f>
        <v>0</v>
      </c>
      <c r="GI119" t="b">
        <f>ISNA(MATCH(GH119,GH$1:GH118,0))</f>
        <v>0</v>
      </c>
      <c r="GR119" s="6">
        <f>Param!$AZ26</f>
        <v>0</v>
      </c>
      <c r="GS119" t="b">
        <f>ISNA(MATCH(GR119,GR$1:GR118,0))</f>
        <v>0</v>
      </c>
    </row>
    <row r="120" spans="1:620" x14ac:dyDescent="0.3">
      <c r="A120">
        <f t="shared" ca="1" si="1036"/>
        <v>110</v>
      </c>
      <c r="J120">
        <f>Param!$J27</f>
        <v>0</v>
      </c>
      <c r="K120" t="b">
        <f>ISNA(MATCH(J120,J$1:J119,0))</f>
        <v>0</v>
      </c>
      <c r="T120" s="6">
        <f>Param!$L27</f>
        <v>0</v>
      </c>
      <c r="U120" t="b">
        <f>ISNA(MATCH(T120,T$1:T119,0))</f>
        <v>0</v>
      </c>
      <c r="AD120" s="5">
        <f>Param!$O27</f>
        <v>0</v>
      </c>
      <c r="AE120" t="b">
        <f>ISNA(MATCH(AD120,AD$1:AD119,0))</f>
        <v>0</v>
      </c>
      <c r="AN120" s="5">
        <f>Param!$R27</f>
        <v>0</v>
      </c>
      <c r="AO120" t="b">
        <f>ISNA(MATCH(AN120,AN$1:AN119,0))</f>
        <v>0</v>
      </c>
      <c r="AX120" s="5">
        <f>Param!$U27</f>
        <v>0</v>
      </c>
      <c r="AY120" t="b">
        <f>ISNA(MATCH(AX120,AX$1:AX119,0))</f>
        <v>0</v>
      </c>
      <c r="BH120" s="6" t="str">
        <f>Param!$X27</f>
        <v>15X60</v>
      </c>
      <c r="BI120" t="b">
        <f>ISNA(MATCH(BH120,BH$1:BH119,0))</f>
        <v>0</v>
      </c>
      <c r="BR120" s="6">
        <f>Param!$Z27</f>
        <v>0</v>
      </c>
      <c r="BS120" t="b">
        <f>ISNA(MATCH(BR120,BR$1:BR119,0))</f>
        <v>0</v>
      </c>
      <c r="CB120" s="6" t="str">
        <f>Param!$AB27</f>
        <v>AUTRE</v>
      </c>
      <c r="CC120" t="b">
        <f>ISNA(MATCH(CB120,CB$1:CB119,0))</f>
        <v>1</v>
      </c>
      <c r="CL120" s="6">
        <f>Param!$AD27</f>
        <v>0</v>
      </c>
      <c r="CM120" t="b">
        <f>ISNA(MATCH(CL120,CL$1:CL119,0))</f>
        <v>0</v>
      </c>
      <c r="CV120" s="6">
        <f>Param!$AF27</f>
        <v>0</v>
      </c>
      <c r="CW120" t="b">
        <f>ISNA(MATCH(CV120,CV$1:CV119,0))</f>
        <v>0</v>
      </c>
      <c r="DF120" s="6">
        <f>Param!$AH27</f>
        <v>0</v>
      </c>
      <c r="DG120" t="b">
        <f>ISNA(MATCH(DF120,DF$1:DF119,0))</f>
        <v>0</v>
      </c>
      <c r="DP120" s="6">
        <f>Param!$AJ27</f>
        <v>0</v>
      </c>
      <c r="DQ120" t="b">
        <f>ISNA(MATCH(DP120,DP$1:DP119,0))</f>
        <v>0</v>
      </c>
      <c r="DZ120" s="6" t="str">
        <f>Param!$AL27</f>
        <v>AUTRES</v>
      </c>
      <c r="EA120" t="b">
        <f>ISNA(MATCH(DZ120,DZ$1:DZ119,0))</f>
        <v>1</v>
      </c>
      <c r="EJ120" s="6">
        <f>Param!$AN27</f>
        <v>0</v>
      </c>
      <c r="EK120" t="b">
        <f>ISNA(MATCH(EJ120,EJ$1:EJ119,0))</f>
        <v>0</v>
      </c>
      <c r="ET120" s="6">
        <f>Param!$AP27</f>
        <v>0</v>
      </c>
      <c r="EU120" t="b">
        <f>ISNA(MATCH(ET120,ET$1:ET119,0))</f>
        <v>0</v>
      </c>
      <c r="FD120" s="6">
        <f>Param!$AR27</f>
        <v>0</v>
      </c>
      <c r="FE120" t="b">
        <f>ISNA(MATCH(FD120,FD$1:FD119,0))</f>
        <v>0</v>
      </c>
      <c r="FN120" s="6">
        <f>Param!$AT27</f>
        <v>0</v>
      </c>
      <c r="FO120" t="b">
        <f>ISNA(MATCH(FN120,FN$1:FN119,0))</f>
        <v>0</v>
      </c>
      <c r="FX120" s="6">
        <f>Param!$AV27</f>
        <v>0</v>
      </c>
      <c r="FY120" t="b">
        <f>ISNA(MATCH(FX120,FX$1:FX119,0))</f>
        <v>0</v>
      </c>
      <c r="GH120" s="6">
        <f>Param!$AX27</f>
        <v>0</v>
      </c>
      <c r="GI120" t="b">
        <f>ISNA(MATCH(GH120,GH$1:GH119,0))</f>
        <v>0</v>
      </c>
      <c r="GR120" s="6">
        <f>Param!$AZ27</f>
        <v>0</v>
      </c>
      <c r="GS120" t="b">
        <f>ISNA(MATCH(GR120,GR$1:GR119,0))</f>
        <v>0</v>
      </c>
    </row>
    <row r="121" spans="1:620" x14ac:dyDescent="0.3">
      <c r="A121">
        <f t="shared" ca="1" si="1036"/>
        <v>111</v>
      </c>
      <c r="J121">
        <f>Param!$J28</f>
        <v>0</v>
      </c>
      <c r="K121" t="b">
        <f>ISNA(MATCH(J121,J$1:J120,0))</f>
        <v>0</v>
      </c>
      <c r="T121" s="6">
        <f>Param!$L28</f>
        <v>0</v>
      </c>
      <c r="U121" t="b">
        <f>ISNA(MATCH(T121,T$1:T120,0))</f>
        <v>0</v>
      </c>
      <c r="AD121" s="5">
        <f>Param!$O28</f>
        <v>0</v>
      </c>
      <c r="AE121" t="b">
        <f>ISNA(MATCH(AD121,AD$1:AD120,0))</f>
        <v>0</v>
      </c>
      <c r="AN121" s="5">
        <f>Param!$R28</f>
        <v>0</v>
      </c>
      <c r="AO121" t="b">
        <f>ISNA(MATCH(AN121,AN$1:AN120,0))</f>
        <v>0</v>
      </c>
      <c r="AX121" s="5">
        <f>Param!$U28</f>
        <v>0</v>
      </c>
      <c r="AY121" t="b">
        <f>ISNA(MATCH(AX121,AX$1:AX120,0))</f>
        <v>0</v>
      </c>
      <c r="BH121" s="6" t="str">
        <f>Param!$X28</f>
        <v>20X60</v>
      </c>
      <c r="BI121" t="b">
        <f>ISNA(MATCH(BH121,BH$1:BH120,0))</f>
        <v>0</v>
      </c>
      <c r="BR121" s="6">
        <f>Param!$Z28</f>
        <v>0</v>
      </c>
      <c r="BS121" t="b">
        <f>ISNA(MATCH(BR121,BR$1:BR120,0))</f>
        <v>0</v>
      </c>
      <c r="CB121" s="6" t="str">
        <f>Param!$AB28</f>
        <v>PAYSAGE</v>
      </c>
      <c r="CC121" t="b">
        <f>ISNA(MATCH(CB121,CB$1:CB120,0))</f>
        <v>1</v>
      </c>
      <c r="CL121" s="6">
        <f>Param!$AD28</f>
        <v>0</v>
      </c>
      <c r="CM121" t="b">
        <f>ISNA(MATCH(CL121,CL$1:CL120,0))</f>
        <v>0</v>
      </c>
      <c r="CV121" s="6">
        <f>Param!$AF28</f>
        <v>0</v>
      </c>
      <c r="CW121" t="b">
        <f>ISNA(MATCH(CV121,CV$1:CV120,0))</f>
        <v>0</v>
      </c>
      <c r="DF121" s="6">
        <f>Param!$AH28</f>
        <v>0</v>
      </c>
      <c r="DG121" t="b">
        <f>ISNA(MATCH(DF121,DF$1:DF120,0))</f>
        <v>0</v>
      </c>
      <c r="DP121" s="6">
        <f>Param!$AJ28</f>
        <v>0</v>
      </c>
      <c r="DQ121" t="b">
        <f>ISNA(MATCH(DP121,DP$1:DP120,0))</f>
        <v>0</v>
      </c>
      <c r="DZ121" s="6">
        <f>Param!$AL28</f>
        <v>0</v>
      </c>
      <c r="EA121" t="b">
        <f>ISNA(MATCH(DZ121,DZ$1:DZ120,0))</f>
        <v>0</v>
      </c>
      <c r="EJ121" s="6">
        <f>Param!$AN28</f>
        <v>0</v>
      </c>
      <c r="EK121" t="b">
        <f>ISNA(MATCH(EJ121,EJ$1:EJ120,0))</f>
        <v>0</v>
      </c>
      <c r="ET121" s="6">
        <f>Param!$AP28</f>
        <v>0</v>
      </c>
      <c r="EU121" t="b">
        <f>ISNA(MATCH(ET121,ET$1:ET120,0))</f>
        <v>0</v>
      </c>
      <c r="FD121" s="6">
        <f>Param!$AR28</f>
        <v>0</v>
      </c>
      <c r="FE121" t="b">
        <f>ISNA(MATCH(FD121,FD$1:FD120,0))</f>
        <v>0</v>
      </c>
      <c r="FN121" s="6">
        <f>Param!$AT28</f>
        <v>0</v>
      </c>
      <c r="FO121" t="b">
        <f>ISNA(MATCH(FN121,FN$1:FN120,0))</f>
        <v>0</v>
      </c>
      <c r="FX121" s="6">
        <f>Param!$AV28</f>
        <v>0</v>
      </c>
      <c r="FY121" t="b">
        <f>ISNA(MATCH(FX121,FX$1:FX120,0))</f>
        <v>0</v>
      </c>
      <c r="GH121" s="6">
        <f>Param!$AX28</f>
        <v>0</v>
      </c>
      <c r="GI121" t="b">
        <f>ISNA(MATCH(GH121,GH$1:GH120,0))</f>
        <v>0</v>
      </c>
      <c r="GR121" s="6">
        <f>Param!$AZ28</f>
        <v>0</v>
      </c>
      <c r="GS121" t="b">
        <f>ISNA(MATCH(GR121,GR$1:GR120,0))</f>
        <v>0</v>
      </c>
    </row>
    <row r="122" spans="1:620" x14ac:dyDescent="0.3">
      <c r="A122">
        <f t="shared" ca="1" si="1036"/>
        <v>112</v>
      </c>
      <c r="J122">
        <f>Param!$J29</f>
        <v>0</v>
      </c>
      <c r="K122" t="b">
        <f>ISNA(MATCH(J122,J$1:J121,0))</f>
        <v>0</v>
      </c>
      <c r="T122" s="6">
        <f>Param!$L29</f>
        <v>0</v>
      </c>
      <c r="U122" t="b">
        <f>ISNA(MATCH(T122,T$1:T121,0))</f>
        <v>0</v>
      </c>
      <c r="AD122" s="5">
        <f>Param!$O29</f>
        <v>0</v>
      </c>
      <c r="AE122" t="b">
        <f>ISNA(MATCH(AD122,AD$1:AD121,0))</f>
        <v>0</v>
      </c>
      <c r="AN122" s="5">
        <f>Param!$R29</f>
        <v>0</v>
      </c>
      <c r="AO122" t="b">
        <f>ISNA(MATCH(AN122,AN$1:AN121,0))</f>
        <v>0</v>
      </c>
      <c r="AX122" s="5">
        <f>Param!$U29</f>
        <v>0</v>
      </c>
      <c r="AY122" t="b">
        <f>ISNA(MATCH(AX122,AX$1:AX121,0))</f>
        <v>0</v>
      </c>
      <c r="BH122" s="6" t="str">
        <f>Param!$X29</f>
        <v>20X80</v>
      </c>
      <c r="BI122" t="b">
        <f>ISNA(MATCH(BH122,BH$1:BH121,0))</f>
        <v>0</v>
      </c>
      <c r="BR122" s="6">
        <f>Param!$Z29</f>
        <v>0</v>
      </c>
      <c r="BS122" t="b">
        <f>ISNA(MATCH(BR122,BR$1:BR121,0))</f>
        <v>0</v>
      </c>
      <c r="CB122" s="6" t="str">
        <f>Param!$AB29</f>
        <v>DECORé AUTRE</v>
      </c>
      <c r="CC122" t="b">
        <f>ISNA(MATCH(CB122,CB$1:CB121,0))</f>
        <v>1</v>
      </c>
      <c r="CL122" s="6">
        <f>Param!$AD29</f>
        <v>0</v>
      </c>
      <c r="CM122" t="b">
        <f>ISNA(MATCH(CL122,CL$1:CL121,0))</f>
        <v>0</v>
      </c>
      <c r="CV122" s="6">
        <f>Param!$AF29</f>
        <v>0</v>
      </c>
      <c r="CW122" t="b">
        <f>ISNA(MATCH(CV122,CV$1:CV121,0))</f>
        <v>0</v>
      </c>
      <c r="DF122" s="6">
        <f>Param!$AH29</f>
        <v>0</v>
      </c>
      <c r="DG122" t="b">
        <f>ISNA(MATCH(DF122,DF$1:DF121,0))</f>
        <v>0</v>
      </c>
      <c r="DP122" s="6">
        <f>Param!$AJ29</f>
        <v>0</v>
      </c>
      <c r="DQ122" t="b">
        <f>ISNA(MATCH(DP122,DP$1:DP121,0))</f>
        <v>0</v>
      </c>
      <c r="DZ122" s="6">
        <f>Param!$AL29</f>
        <v>0</v>
      </c>
      <c r="EA122" t="b">
        <f>ISNA(MATCH(DZ122,DZ$1:DZ121,0))</f>
        <v>0</v>
      </c>
      <c r="EJ122" s="6">
        <f>Param!$AN29</f>
        <v>0</v>
      </c>
      <c r="EK122" t="b">
        <f>ISNA(MATCH(EJ122,EJ$1:EJ121,0))</f>
        <v>0</v>
      </c>
      <c r="ET122" s="6">
        <f>Param!$AP29</f>
        <v>0</v>
      </c>
      <c r="EU122" t="b">
        <f>ISNA(MATCH(ET122,ET$1:ET121,0))</f>
        <v>0</v>
      </c>
      <c r="FD122" s="6">
        <f>Param!$AR29</f>
        <v>0</v>
      </c>
      <c r="FE122" t="b">
        <f>ISNA(MATCH(FD122,FD$1:FD121,0))</f>
        <v>0</v>
      </c>
      <c r="FN122" s="6">
        <f>Param!$AT29</f>
        <v>0</v>
      </c>
      <c r="FO122" t="b">
        <f>ISNA(MATCH(FN122,FN$1:FN121,0))</f>
        <v>0</v>
      </c>
      <c r="FX122" s="6">
        <f>Param!$AV29</f>
        <v>0</v>
      </c>
      <c r="FY122" t="b">
        <f>ISNA(MATCH(FX122,FX$1:FX121,0))</f>
        <v>0</v>
      </c>
      <c r="GH122" s="6">
        <f>Param!$AX29</f>
        <v>0</v>
      </c>
      <c r="GI122" t="b">
        <f>ISNA(MATCH(GH122,GH$1:GH121,0))</f>
        <v>0</v>
      </c>
      <c r="GR122" s="6">
        <f>Param!$AZ29</f>
        <v>0</v>
      </c>
      <c r="GS122" t="b">
        <f>ISNA(MATCH(GR122,GR$1:GR121,0))</f>
        <v>0</v>
      </c>
    </row>
    <row r="123" spans="1:620" x14ac:dyDescent="0.3">
      <c r="A123">
        <f t="shared" ca="1" si="1036"/>
        <v>113</v>
      </c>
      <c r="J123">
        <f>Param!$J30</f>
        <v>0</v>
      </c>
      <c r="K123" t="b">
        <f>ISNA(MATCH(J123,J$1:J122,0))</f>
        <v>0</v>
      </c>
      <c r="T123" s="6">
        <f>Param!$L30</f>
        <v>0</v>
      </c>
      <c r="U123" t="b">
        <f>ISNA(MATCH(T123,T$1:T122,0))</f>
        <v>0</v>
      </c>
      <c r="AD123" s="5">
        <f>Param!$O30</f>
        <v>0</v>
      </c>
      <c r="AE123" t="b">
        <f>ISNA(MATCH(AD123,AD$1:AD122,0))</f>
        <v>0</v>
      </c>
      <c r="AN123" s="5">
        <f>Param!$R30</f>
        <v>0</v>
      </c>
      <c r="AO123" t="b">
        <f>ISNA(MATCH(AN123,AN$1:AN122,0))</f>
        <v>0</v>
      </c>
      <c r="AX123" s="5">
        <f>Param!$U30</f>
        <v>0</v>
      </c>
      <c r="AY123" t="b">
        <f>ISNA(MATCH(AX123,AX$1:AX122,0))</f>
        <v>0</v>
      </c>
      <c r="BH123" s="6" t="str">
        <f>Param!$X30</f>
        <v>15X90</v>
      </c>
      <c r="BI123" t="b">
        <f>ISNA(MATCH(BH123,BH$1:BH122,0))</f>
        <v>1</v>
      </c>
      <c r="BR123" s="6">
        <f>Param!$Z30</f>
        <v>0</v>
      </c>
      <c r="BS123" t="b">
        <f>ISNA(MATCH(BR123,BR$1:BR122,0))</f>
        <v>0</v>
      </c>
      <c r="CB123" s="6">
        <f>Param!$AB30</f>
        <v>0</v>
      </c>
      <c r="CC123" t="b">
        <f>ISNA(MATCH(CB123,CB$1:CB122,0))</f>
        <v>0</v>
      </c>
      <c r="CL123" s="6">
        <f>Param!$AD30</f>
        <v>0</v>
      </c>
      <c r="CM123" t="b">
        <f>ISNA(MATCH(CL123,CL$1:CL122,0))</f>
        <v>0</v>
      </c>
      <c r="CV123" s="6">
        <f>Param!$AF30</f>
        <v>0</v>
      </c>
      <c r="CW123" t="b">
        <f>ISNA(MATCH(CV123,CV$1:CV122,0))</f>
        <v>0</v>
      </c>
      <c r="DF123" s="6">
        <f>Param!$AH30</f>
        <v>0</v>
      </c>
      <c r="DG123" t="b">
        <f>ISNA(MATCH(DF123,DF$1:DF122,0))</f>
        <v>0</v>
      </c>
      <c r="DP123" s="6">
        <f>Param!$AJ30</f>
        <v>0</v>
      </c>
      <c r="DQ123" t="b">
        <f>ISNA(MATCH(DP123,DP$1:DP122,0))</f>
        <v>0</v>
      </c>
      <c r="DZ123" s="6">
        <f>Param!$AL30</f>
        <v>0</v>
      </c>
      <c r="EA123" t="b">
        <f>ISNA(MATCH(DZ123,DZ$1:DZ122,0))</f>
        <v>0</v>
      </c>
      <c r="EJ123" s="6">
        <f>Param!$AN30</f>
        <v>0</v>
      </c>
      <c r="EK123" t="b">
        <f>ISNA(MATCH(EJ123,EJ$1:EJ122,0))</f>
        <v>0</v>
      </c>
      <c r="ET123" s="6">
        <f>Param!$AP30</f>
        <v>0</v>
      </c>
      <c r="EU123" t="b">
        <f>ISNA(MATCH(ET123,ET$1:ET122,0))</f>
        <v>0</v>
      </c>
      <c r="FD123" s="6">
        <f>Param!$AR30</f>
        <v>0</v>
      </c>
      <c r="FE123" t="b">
        <f>ISNA(MATCH(FD123,FD$1:FD122,0))</f>
        <v>0</v>
      </c>
      <c r="FN123" s="6">
        <f>Param!$AT30</f>
        <v>0</v>
      </c>
      <c r="FO123" t="b">
        <f>ISNA(MATCH(FN123,FN$1:FN122,0))</f>
        <v>0</v>
      </c>
      <c r="FX123" s="6">
        <f>Param!$AV30</f>
        <v>0</v>
      </c>
      <c r="FY123" t="b">
        <f>ISNA(MATCH(FX123,FX$1:FX122,0))</f>
        <v>0</v>
      </c>
      <c r="GH123" s="6">
        <f>Param!$AX30</f>
        <v>0</v>
      </c>
      <c r="GI123" t="b">
        <f>ISNA(MATCH(GH123,GH$1:GH122,0))</f>
        <v>0</v>
      </c>
      <c r="GR123" s="6">
        <f>Param!$AZ30</f>
        <v>0</v>
      </c>
      <c r="GS123" t="b">
        <f>ISNA(MATCH(GR123,GR$1:GR122,0))</f>
        <v>0</v>
      </c>
    </row>
    <row r="124" spans="1:620" x14ac:dyDescent="0.3">
      <c r="A124">
        <f t="shared" ca="1" si="1036"/>
        <v>114</v>
      </c>
      <c r="J124">
        <f>Param!$J31</f>
        <v>0</v>
      </c>
      <c r="K124" t="b">
        <f>ISNA(MATCH(J124,J$1:J123,0))</f>
        <v>0</v>
      </c>
      <c r="T124" s="6">
        <f>Param!$L31</f>
        <v>0</v>
      </c>
      <c r="U124" t="b">
        <f>ISNA(MATCH(T124,T$1:T123,0))</f>
        <v>0</v>
      </c>
      <c r="AD124" s="5">
        <f>Param!$O31</f>
        <v>0</v>
      </c>
      <c r="AE124" t="b">
        <f>ISNA(MATCH(AD124,AD$1:AD123,0))</f>
        <v>0</v>
      </c>
      <c r="AN124" s="5">
        <f>Param!$R31</f>
        <v>0</v>
      </c>
      <c r="AO124" t="b">
        <f>ISNA(MATCH(AN124,AN$1:AN123,0))</f>
        <v>0</v>
      </c>
      <c r="AX124" s="5">
        <f>Param!$U31</f>
        <v>0</v>
      </c>
      <c r="AY124" t="b">
        <f>ISNA(MATCH(AX124,AX$1:AX123,0))</f>
        <v>0</v>
      </c>
      <c r="BH124" s="6" t="str">
        <f>Param!$X31</f>
        <v>20X90</v>
      </c>
      <c r="BI124" t="b">
        <f>ISNA(MATCH(BH124,BH$1:BH123,0))</f>
        <v>1</v>
      </c>
      <c r="BR124" s="6">
        <f>Param!$Z31</f>
        <v>0</v>
      </c>
      <c r="BS124" t="b">
        <f>ISNA(MATCH(BR124,BR$1:BR123,0))</f>
        <v>0</v>
      </c>
      <c r="CB124" s="6">
        <f>Param!$AB31</f>
        <v>0</v>
      </c>
      <c r="CC124" t="b">
        <f>ISNA(MATCH(CB124,CB$1:CB123,0))</f>
        <v>0</v>
      </c>
      <c r="CL124" s="6">
        <f>Param!$AD31</f>
        <v>0</v>
      </c>
      <c r="CM124" t="b">
        <f>ISNA(MATCH(CL124,CL$1:CL123,0))</f>
        <v>0</v>
      </c>
      <c r="CV124" s="6">
        <f>Param!$AF31</f>
        <v>0</v>
      </c>
      <c r="CW124" t="b">
        <f>ISNA(MATCH(CV124,CV$1:CV123,0))</f>
        <v>0</v>
      </c>
      <c r="DF124" s="6">
        <f>Param!$AH31</f>
        <v>0</v>
      </c>
      <c r="DG124" t="b">
        <f>ISNA(MATCH(DF124,DF$1:DF123,0))</f>
        <v>0</v>
      </c>
      <c r="DP124" s="6">
        <f>Param!$AJ31</f>
        <v>0</v>
      </c>
      <c r="DQ124" t="b">
        <f>ISNA(MATCH(DP124,DP$1:DP123,0))</f>
        <v>0</v>
      </c>
      <c r="DZ124" s="6">
        <f>Param!$AL31</f>
        <v>0</v>
      </c>
      <c r="EA124" t="b">
        <f>ISNA(MATCH(DZ124,DZ$1:DZ123,0))</f>
        <v>0</v>
      </c>
      <c r="EJ124" s="6">
        <f>Param!$AN31</f>
        <v>0</v>
      </c>
      <c r="EK124" t="b">
        <f>ISNA(MATCH(EJ124,EJ$1:EJ123,0))</f>
        <v>0</v>
      </c>
      <c r="ET124" s="6">
        <f>Param!$AP31</f>
        <v>0</v>
      </c>
      <c r="EU124" t="b">
        <f>ISNA(MATCH(ET124,ET$1:ET123,0))</f>
        <v>0</v>
      </c>
      <c r="FD124" s="6">
        <f>Param!$AR31</f>
        <v>0</v>
      </c>
      <c r="FE124" t="b">
        <f>ISNA(MATCH(FD124,FD$1:FD123,0))</f>
        <v>0</v>
      </c>
      <c r="FN124" s="6">
        <f>Param!$AT31</f>
        <v>0</v>
      </c>
      <c r="FO124" t="b">
        <f>ISNA(MATCH(FN124,FN$1:FN123,0))</f>
        <v>0</v>
      </c>
      <c r="FX124" s="6">
        <f>Param!$AV31</f>
        <v>0</v>
      </c>
      <c r="FY124" t="b">
        <f>ISNA(MATCH(FX124,FX$1:FX123,0))</f>
        <v>0</v>
      </c>
      <c r="GH124" s="6">
        <f>Param!$AX31</f>
        <v>0</v>
      </c>
      <c r="GI124" t="b">
        <f>ISNA(MATCH(GH124,GH$1:GH123,0))</f>
        <v>0</v>
      </c>
      <c r="GR124" s="6">
        <f>Param!$AZ31</f>
        <v>0</v>
      </c>
      <c r="GS124" t="b">
        <f>ISNA(MATCH(GR124,GR$1:GR123,0))</f>
        <v>0</v>
      </c>
    </row>
    <row r="125" spans="1:620" x14ac:dyDescent="0.3">
      <c r="A125">
        <f t="shared" ca="1" si="1036"/>
        <v>115</v>
      </c>
      <c r="J125">
        <f>Param!$J32</f>
        <v>0</v>
      </c>
      <c r="K125" t="b">
        <f>ISNA(MATCH(J125,J$1:J124,0))</f>
        <v>0</v>
      </c>
      <c r="T125" s="6">
        <f>Param!$L32</f>
        <v>0</v>
      </c>
      <c r="U125" t="b">
        <f>ISNA(MATCH(T125,T$1:T124,0))</f>
        <v>0</v>
      </c>
      <c r="AD125" s="5">
        <f>Param!$O32</f>
        <v>0</v>
      </c>
      <c r="AE125" t="b">
        <f>ISNA(MATCH(AD125,AD$1:AD124,0))</f>
        <v>0</v>
      </c>
      <c r="AN125" s="5">
        <f>Param!$R32</f>
        <v>0</v>
      </c>
      <c r="AO125" t="b">
        <f>ISNA(MATCH(AN125,AN$1:AN124,0))</f>
        <v>0</v>
      </c>
      <c r="AX125" s="5">
        <f>Param!$U32</f>
        <v>0</v>
      </c>
      <c r="AY125" t="b">
        <f>ISNA(MATCH(AX125,AX$1:AX124,0))</f>
        <v>0</v>
      </c>
      <c r="BH125" s="6" t="str">
        <f>Param!$X32</f>
        <v>15X100</v>
      </c>
      <c r="BI125" t="b">
        <f>ISNA(MATCH(BH125,BH$1:BH124,0))</f>
        <v>1</v>
      </c>
      <c r="BR125" s="6">
        <f>Param!$Z32</f>
        <v>0</v>
      </c>
      <c r="BS125" t="b">
        <f>ISNA(MATCH(BR125,BR$1:BR124,0))</f>
        <v>0</v>
      </c>
      <c r="CB125" s="6">
        <f>Param!$AB32</f>
        <v>0</v>
      </c>
      <c r="CC125" t="b">
        <f>ISNA(MATCH(CB125,CB$1:CB124,0))</f>
        <v>0</v>
      </c>
      <c r="CL125" s="6">
        <f>Param!$AD32</f>
        <v>0</v>
      </c>
      <c r="CM125" t="b">
        <f>ISNA(MATCH(CL125,CL$1:CL124,0))</f>
        <v>0</v>
      </c>
      <c r="CV125" s="6">
        <f>Param!$AF32</f>
        <v>0</v>
      </c>
      <c r="CW125" t="b">
        <f>ISNA(MATCH(CV125,CV$1:CV124,0))</f>
        <v>0</v>
      </c>
      <c r="DF125" s="6">
        <f>Param!$AH32</f>
        <v>0</v>
      </c>
      <c r="DG125" t="b">
        <f>ISNA(MATCH(DF125,DF$1:DF124,0))</f>
        <v>0</v>
      </c>
      <c r="DP125" s="6">
        <f>Param!$AJ32</f>
        <v>0</v>
      </c>
      <c r="DQ125" t="b">
        <f>ISNA(MATCH(DP125,DP$1:DP124,0))</f>
        <v>0</v>
      </c>
      <c r="DZ125" s="6">
        <f>Param!$AL32</f>
        <v>0</v>
      </c>
      <c r="EA125" t="b">
        <f>ISNA(MATCH(DZ125,DZ$1:DZ124,0))</f>
        <v>0</v>
      </c>
      <c r="EJ125" s="6">
        <f>Param!$AN32</f>
        <v>0</v>
      </c>
      <c r="EK125" t="b">
        <f>ISNA(MATCH(EJ125,EJ$1:EJ124,0))</f>
        <v>0</v>
      </c>
      <c r="ET125" s="6">
        <f>Param!$AP32</f>
        <v>0</v>
      </c>
      <c r="EU125" t="b">
        <f>ISNA(MATCH(ET125,ET$1:ET124,0))</f>
        <v>0</v>
      </c>
      <c r="FD125" s="6">
        <f>Param!$AR32</f>
        <v>0</v>
      </c>
      <c r="FE125" t="b">
        <f>ISNA(MATCH(FD125,FD$1:FD124,0))</f>
        <v>0</v>
      </c>
      <c r="FN125" s="6">
        <f>Param!$AT32</f>
        <v>0</v>
      </c>
      <c r="FO125" t="b">
        <f>ISNA(MATCH(FN125,FN$1:FN124,0))</f>
        <v>0</v>
      </c>
      <c r="FX125" s="6">
        <f>Param!$AV32</f>
        <v>0</v>
      </c>
      <c r="FY125" t="b">
        <f>ISNA(MATCH(FX125,FX$1:FX124,0))</f>
        <v>0</v>
      </c>
      <c r="GH125" s="6">
        <f>Param!$AX32</f>
        <v>0</v>
      </c>
      <c r="GI125" t="b">
        <f>ISNA(MATCH(GH125,GH$1:GH124,0))</f>
        <v>0</v>
      </c>
      <c r="GR125" s="6">
        <f>Param!$AZ32</f>
        <v>0</v>
      </c>
      <c r="GS125" t="b">
        <f>ISNA(MATCH(GR125,GR$1:GR124,0))</f>
        <v>0</v>
      </c>
    </row>
    <row r="126" spans="1:620" x14ac:dyDescent="0.3">
      <c r="A126">
        <f t="shared" ca="1" si="1036"/>
        <v>116</v>
      </c>
      <c r="J126">
        <f>Param!$J33</f>
        <v>0</v>
      </c>
      <c r="K126" t="b">
        <f>ISNA(MATCH(J126,J$1:J125,0))</f>
        <v>0</v>
      </c>
      <c r="T126" s="6">
        <f>Param!$L33</f>
        <v>0</v>
      </c>
      <c r="U126" t="b">
        <f>ISNA(MATCH(T126,T$1:T125,0))</f>
        <v>0</v>
      </c>
      <c r="AD126" s="5">
        <f>Param!$O33</f>
        <v>0</v>
      </c>
      <c r="AE126" t="b">
        <f>ISNA(MATCH(AD126,AD$1:AD125,0))</f>
        <v>0</v>
      </c>
      <c r="AN126" s="5">
        <f>Param!$R33</f>
        <v>0</v>
      </c>
      <c r="AO126" t="b">
        <f>ISNA(MATCH(AN126,AN$1:AN125,0))</f>
        <v>0</v>
      </c>
      <c r="AX126" s="5">
        <f>Param!$U33</f>
        <v>0</v>
      </c>
      <c r="AY126" t="b">
        <f>ISNA(MATCH(AX126,AX$1:AX125,0))</f>
        <v>0</v>
      </c>
      <c r="BH126" s="6" t="str">
        <f>Param!$X33</f>
        <v>20X100</v>
      </c>
      <c r="BI126" t="b">
        <f>ISNA(MATCH(BH126,BH$1:BH125,0))</f>
        <v>1</v>
      </c>
      <c r="BR126" s="6">
        <f>Param!$Z33</f>
        <v>0</v>
      </c>
      <c r="BS126" t="b">
        <f>ISNA(MATCH(BR126,BR$1:BR125,0))</f>
        <v>0</v>
      </c>
      <c r="CB126" s="6">
        <f>Param!$AB33</f>
        <v>0</v>
      </c>
      <c r="CC126" t="b">
        <f>ISNA(MATCH(CB126,CB$1:CB125,0))</f>
        <v>0</v>
      </c>
      <c r="CL126" s="6">
        <f>Param!$AD33</f>
        <v>0</v>
      </c>
      <c r="CM126" t="b">
        <f>ISNA(MATCH(CL126,CL$1:CL125,0))</f>
        <v>0</v>
      </c>
      <c r="CV126" s="6">
        <f>Param!$AF33</f>
        <v>0</v>
      </c>
      <c r="CW126" t="b">
        <f>ISNA(MATCH(CV126,CV$1:CV125,0))</f>
        <v>0</v>
      </c>
      <c r="DF126" s="6">
        <f>Param!$AH33</f>
        <v>0</v>
      </c>
      <c r="DG126" t="b">
        <f>ISNA(MATCH(DF126,DF$1:DF125,0))</f>
        <v>0</v>
      </c>
      <c r="DP126" s="6">
        <f>Param!$AJ33</f>
        <v>0</v>
      </c>
      <c r="DQ126" t="b">
        <f>ISNA(MATCH(DP126,DP$1:DP125,0))</f>
        <v>0</v>
      </c>
      <c r="DZ126" s="6">
        <f>Param!$AL33</f>
        <v>0</v>
      </c>
      <c r="EA126" t="b">
        <f>ISNA(MATCH(DZ126,DZ$1:DZ125,0))</f>
        <v>0</v>
      </c>
      <c r="EJ126" s="6">
        <f>Param!$AN33</f>
        <v>0</v>
      </c>
      <c r="EK126" t="b">
        <f>ISNA(MATCH(EJ126,EJ$1:EJ125,0))</f>
        <v>0</v>
      </c>
      <c r="ET126" s="6">
        <f>Param!$AP33</f>
        <v>0</v>
      </c>
      <c r="EU126" t="b">
        <f>ISNA(MATCH(ET126,ET$1:ET125,0))</f>
        <v>0</v>
      </c>
      <c r="FD126" s="6">
        <f>Param!$AR33</f>
        <v>0</v>
      </c>
      <c r="FE126" t="b">
        <f>ISNA(MATCH(FD126,FD$1:FD125,0))</f>
        <v>0</v>
      </c>
      <c r="FN126" s="6">
        <f>Param!$AT33</f>
        <v>0</v>
      </c>
      <c r="FO126" t="b">
        <f>ISNA(MATCH(FN126,FN$1:FN125,0))</f>
        <v>0</v>
      </c>
      <c r="FX126" s="6">
        <f>Param!$AV33</f>
        <v>0</v>
      </c>
      <c r="FY126" t="b">
        <f>ISNA(MATCH(FX126,FX$1:FX125,0))</f>
        <v>0</v>
      </c>
      <c r="GH126" s="6">
        <f>Param!$AX33</f>
        <v>0</v>
      </c>
      <c r="GI126" t="b">
        <f>ISNA(MATCH(GH126,GH$1:GH125,0))</f>
        <v>0</v>
      </c>
      <c r="GR126" s="6">
        <f>Param!$AZ33</f>
        <v>0</v>
      </c>
      <c r="GS126" t="b">
        <f>ISNA(MATCH(GR126,GR$1:GR125,0))</f>
        <v>0</v>
      </c>
    </row>
    <row r="127" spans="1:620" x14ac:dyDescent="0.3">
      <c r="A127">
        <f t="shared" ca="1" si="1036"/>
        <v>117</v>
      </c>
      <c r="J127">
        <f>Param!$J34</f>
        <v>0</v>
      </c>
      <c r="K127" t="b">
        <f>ISNA(MATCH(J127,J$1:J126,0))</f>
        <v>0</v>
      </c>
      <c r="T127" s="6">
        <f>Param!$L34</f>
        <v>0</v>
      </c>
      <c r="U127" t="b">
        <f>ISNA(MATCH(T127,T$1:T126,0))</f>
        <v>0</v>
      </c>
      <c r="AD127" s="5">
        <f>Param!$O34</f>
        <v>0</v>
      </c>
      <c r="AE127" t="b">
        <f>ISNA(MATCH(AD127,AD$1:AD126,0))</f>
        <v>0</v>
      </c>
      <c r="AN127" s="5">
        <f>Param!$R34</f>
        <v>0</v>
      </c>
      <c r="AO127" t="b">
        <f>ISNA(MATCH(AN127,AN$1:AN126,0))</f>
        <v>0</v>
      </c>
      <c r="AX127" s="5">
        <f>Param!$U34</f>
        <v>0</v>
      </c>
      <c r="AY127" t="b">
        <f>ISNA(MATCH(AX127,AX$1:AX126,0))</f>
        <v>0</v>
      </c>
      <c r="BH127" s="6" t="str">
        <f>Param!$X34</f>
        <v>20X120</v>
      </c>
      <c r="BI127" t="b">
        <f>ISNA(MATCH(BH127,BH$1:BH126,0))</f>
        <v>1</v>
      </c>
      <c r="BR127" s="6">
        <f>Param!$Z34</f>
        <v>0</v>
      </c>
      <c r="BS127" t="b">
        <f>ISNA(MATCH(BR127,BR$1:BR126,0))</f>
        <v>0</v>
      </c>
      <c r="CB127" s="6">
        <f>Param!$AB34</f>
        <v>0</v>
      </c>
      <c r="CC127" t="b">
        <f>ISNA(MATCH(CB127,CB$1:CB126,0))</f>
        <v>0</v>
      </c>
      <c r="CL127" s="6">
        <f>Param!$AD34</f>
        <v>0</v>
      </c>
      <c r="CM127" t="b">
        <f>ISNA(MATCH(CL127,CL$1:CL126,0))</f>
        <v>0</v>
      </c>
      <c r="CV127" s="6">
        <f>Param!$AF34</f>
        <v>0</v>
      </c>
      <c r="CW127" t="b">
        <f>ISNA(MATCH(CV127,CV$1:CV126,0))</f>
        <v>0</v>
      </c>
      <c r="DF127" s="6">
        <f>Param!$AH34</f>
        <v>0</v>
      </c>
      <c r="DG127" t="b">
        <f>ISNA(MATCH(DF127,DF$1:DF126,0))</f>
        <v>0</v>
      </c>
      <c r="DP127" s="6">
        <f>Param!$AJ34</f>
        <v>0</v>
      </c>
      <c r="DQ127" t="b">
        <f>ISNA(MATCH(DP127,DP$1:DP126,0))</f>
        <v>0</v>
      </c>
      <c r="DZ127" s="6">
        <f>Param!$AL34</f>
        <v>0</v>
      </c>
      <c r="EA127" t="b">
        <f>ISNA(MATCH(DZ127,DZ$1:DZ126,0))</f>
        <v>0</v>
      </c>
      <c r="EJ127" s="6">
        <f>Param!$AN34</f>
        <v>0</v>
      </c>
      <c r="EK127" t="b">
        <f>ISNA(MATCH(EJ127,EJ$1:EJ126,0))</f>
        <v>0</v>
      </c>
      <c r="ET127" s="6">
        <f>Param!$AP34</f>
        <v>0</v>
      </c>
      <c r="EU127" t="b">
        <f>ISNA(MATCH(ET127,ET$1:ET126,0))</f>
        <v>0</v>
      </c>
      <c r="FD127" s="6">
        <f>Param!$AR34</f>
        <v>0</v>
      </c>
      <c r="FE127" t="b">
        <f>ISNA(MATCH(FD127,FD$1:FD126,0))</f>
        <v>0</v>
      </c>
      <c r="FN127" s="6">
        <f>Param!$AT34</f>
        <v>0</v>
      </c>
      <c r="FO127" t="b">
        <f>ISNA(MATCH(FN127,FN$1:FN126,0))</f>
        <v>0</v>
      </c>
      <c r="FX127" s="6">
        <f>Param!$AV34</f>
        <v>0</v>
      </c>
      <c r="FY127" t="b">
        <f>ISNA(MATCH(FX127,FX$1:FX126,0))</f>
        <v>0</v>
      </c>
      <c r="GH127" s="6">
        <f>Param!$AX34</f>
        <v>0</v>
      </c>
      <c r="GI127" t="b">
        <f>ISNA(MATCH(GH127,GH$1:GH126,0))</f>
        <v>0</v>
      </c>
      <c r="GR127" s="6">
        <f>Param!$AZ34</f>
        <v>0</v>
      </c>
      <c r="GS127" t="b">
        <f>ISNA(MATCH(GR127,GR$1:GR126,0))</f>
        <v>0</v>
      </c>
    </row>
    <row r="128" spans="1:620" s="196" customFormat="1" x14ac:dyDescent="0.3">
      <c r="A128" s="196">
        <f t="shared" ca="1" si="1036"/>
        <v>118</v>
      </c>
      <c r="J128" s="196">
        <f>Param!$J35</f>
        <v>0</v>
      </c>
      <c r="K128" s="196" t="b">
        <f>ISNA(MATCH(J128,J$1:J127,0))</f>
        <v>0</v>
      </c>
      <c r="T128" s="283">
        <f>Param!$L35</f>
        <v>0</v>
      </c>
      <c r="U128" s="196" t="b">
        <f>ISNA(MATCH(T128,T$1:T127,0))</f>
        <v>0</v>
      </c>
      <c r="AD128" s="284">
        <f>Param!$O35</f>
        <v>0</v>
      </c>
      <c r="AE128" s="196" t="b">
        <f>ISNA(MATCH(AD128,AD$1:AD127,0))</f>
        <v>0</v>
      </c>
      <c r="AN128" s="284">
        <f>Param!$R35</f>
        <v>0</v>
      </c>
      <c r="AO128" s="196" t="b">
        <f>ISNA(MATCH(AN128,AN$1:AN127,0))</f>
        <v>0</v>
      </c>
      <c r="AX128" s="284">
        <f>Param!$U35</f>
        <v>0</v>
      </c>
      <c r="AY128" s="196" t="b">
        <f>ISNA(MATCH(AX128,AX$1:AX127,0))</f>
        <v>0</v>
      </c>
      <c r="BH128" s="6" t="str">
        <f>Param!$X35</f>
        <v>30X120</v>
      </c>
      <c r="BI128" t="b">
        <f>ISNA(MATCH(BH128,BH$1:BH127,0))</f>
        <v>1</v>
      </c>
      <c r="BR128" s="283">
        <f>Param!$Z35</f>
        <v>0</v>
      </c>
      <c r="BS128" s="196" t="b">
        <f>ISNA(MATCH(BR128,BR$1:BR127,0))</f>
        <v>0</v>
      </c>
      <c r="CB128" s="6">
        <f>Param!$AB35</f>
        <v>0</v>
      </c>
      <c r="CC128" t="b">
        <f>ISNA(MATCH(CB128,CB$1:CB127,0))</f>
        <v>0</v>
      </c>
      <c r="CL128" s="6">
        <f>Param!$AD35</f>
        <v>0</v>
      </c>
      <c r="CM128" t="b">
        <f>ISNA(MATCH(CL128,CL$1:CL127,0))</f>
        <v>0</v>
      </c>
      <c r="CV128" s="6">
        <f>Param!$AF35</f>
        <v>0</v>
      </c>
      <c r="CW128" t="b">
        <f>ISNA(MATCH(CV128,CV$1:CV127,0))</f>
        <v>0</v>
      </c>
      <c r="DF128" s="6">
        <f>Param!$AH35</f>
        <v>0</v>
      </c>
      <c r="DG128" t="b">
        <f>ISNA(MATCH(DF128,DF$1:DF127,0))</f>
        <v>0</v>
      </c>
      <c r="DP128" s="6">
        <f>Param!$AJ35</f>
        <v>0</v>
      </c>
      <c r="DQ128" t="b">
        <f>ISNA(MATCH(DP128,DP$1:DP127,0))</f>
        <v>0</v>
      </c>
      <c r="DZ128" s="6">
        <f>Param!$AL35</f>
        <v>0</v>
      </c>
      <c r="EA128" t="b">
        <f>ISNA(MATCH(DZ128,DZ$1:DZ127,0))</f>
        <v>0</v>
      </c>
      <c r="EJ128" s="6">
        <f>Param!$AN35</f>
        <v>0</v>
      </c>
      <c r="EK128" t="b">
        <f>ISNA(MATCH(EJ128,EJ$1:EJ127,0))</f>
        <v>0</v>
      </c>
      <c r="ET128" s="6">
        <f>Param!$AP35</f>
        <v>0</v>
      </c>
      <c r="EU128" t="b">
        <f>ISNA(MATCH(ET128,ET$1:ET127,0))</f>
        <v>0</v>
      </c>
      <c r="FD128" s="6">
        <f>Param!$AR35</f>
        <v>0</v>
      </c>
      <c r="FE128" t="b">
        <f>ISNA(MATCH(FD128,FD$1:FD127,0))</f>
        <v>0</v>
      </c>
      <c r="FN128" s="6">
        <f>Param!$AT35</f>
        <v>0</v>
      </c>
      <c r="FO128" t="b">
        <f>ISNA(MATCH(FN128,FN$1:FN127,0))</f>
        <v>0</v>
      </c>
      <c r="FX128" s="6">
        <f>Param!$AV35</f>
        <v>0</v>
      </c>
      <c r="FY128" t="b">
        <f>ISNA(MATCH(FX128,FX$1:FX127,0))</f>
        <v>0</v>
      </c>
      <c r="GH128" s="6">
        <f>Param!$AX35</f>
        <v>0</v>
      </c>
      <c r="GI128" t="b">
        <f>ISNA(MATCH(GH128,GH$1:GH127,0))</f>
        <v>0</v>
      </c>
      <c r="GR128" s="6">
        <f>Param!$AZ35</f>
        <v>0</v>
      </c>
      <c r="GS128" t="b">
        <f>ISNA(MATCH(GR128,GR$1:GR127,0))</f>
        <v>0</v>
      </c>
      <c r="HL128" s="284"/>
      <c r="IC128" s="285"/>
      <c r="ID128" s="286"/>
      <c r="IF128" s="287"/>
      <c r="IZ128" s="287"/>
      <c r="JT128" s="287"/>
      <c r="KN128" s="287"/>
      <c r="LH128" s="287"/>
      <c r="MB128" s="287"/>
      <c r="MV128" s="287"/>
      <c r="NP128" s="287"/>
      <c r="OJ128" s="287"/>
      <c r="PD128" s="287"/>
      <c r="PX128" s="287"/>
      <c r="QR128" s="287"/>
      <c r="RL128" s="287"/>
      <c r="SF128" s="287"/>
      <c r="SZ128" s="287"/>
      <c r="TT128" s="287"/>
      <c r="UN128" s="287"/>
      <c r="VH128" s="287"/>
      <c r="WB128" s="287"/>
      <c r="WV128" s="287"/>
    </row>
    <row r="129" spans="1:61" x14ac:dyDescent="0.3">
      <c r="A129">
        <f t="shared" ca="1" si="1036"/>
        <v>119</v>
      </c>
      <c r="BH129" s="6" t="str">
        <f>Param!$X36</f>
        <v>5X5</v>
      </c>
      <c r="BI129" t="b">
        <f>ISNA(MATCH(BH129,BH$1:BH128,0))</f>
        <v>1</v>
      </c>
    </row>
    <row r="130" spans="1:61" x14ac:dyDescent="0.3">
      <c r="A130">
        <f t="shared" ca="1" si="1036"/>
        <v>120</v>
      </c>
      <c r="BH130" s="6" t="str">
        <f>Param!$X37</f>
        <v>7.5X15</v>
      </c>
      <c r="BI130" t="b">
        <f>ISNA(MATCH(BH130,BH$1:BH129,0))</f>
        <v>1</v>
      </c>
    </row>
    <row r="131" spans="1:61" x14ac:dyDescent="0.3">
      <c r="A131">
        <f t="shared" ca="1" si="1036"/>
        <v>121</v>
      </c>
      <c r="BH131" s="6" t="str">
        <f>Param!$X38</f>
        <v>10X20</v>
      </c>
      <c r="BI131" t="b">
        <f>ISNA(MATCH(BH131,BH$1:BH130,0))</f>
        <v>1</v>
      </c>
    </row>
    <row r="132" spans="1:61" x14ac:dyDescent="0.3">
      <c r="A132">
        <f t="shared" ca="1" si="1036"/>
        <v>122</v>
      </c>
      <c r="BH132" s="6" t="str">
        <f>Param!$X39</f>
        <v>15X20</v>
      </c>
      <c r="BI132" t="b">
        <f>ISNA(MATCH(BH132,BH$1:BH131,0))</f>
        <v>1</v>
      </c>
    </row>
    <row r="133" spans="1:61" x14ac:dyDescent="0.3">
      <c r="A133">
        <f t="shared" ca="1" si="1036"/>
        <v>123</v>
      </c>
      <c r="BH133" s="6" t="str">
        <f>Param!$X40</f>
        <v>20X25</v>
      </c>
      <c r="BI133" t="b">
        <f>ISNA(MATCH(BH133,BH$1:BH132,0))</f>
        <v>1</v>
      </c>
    </row>
    <row r="134" spans="1:61" x14ac:dyDescent="0.3">
      <c r="A134">
        <f t="shared" ca="1" si="1036"/>
        <v>124</v>
      </c>
      <c r="BH134" s="6" t="str">
        <f>Param!$X41</f>
        <v>20X40</v>
      </c>
      <c r="BI134" t="b">
        <f>ISNA(MATCH(BH134,BH$1:BH133,0))</f>
        <v>1</v>
      </c>
    </row>
    <row r="135" spans="1:61" x14ac:dyDescent="0.3">
      <c r="A135">
        <f t="shared" ca="1" si="1036"/>
        <v>125</v>
      </c>
      <c r="BH135" s="6" t="str">
        <f>Param!$X42</f>
        <v>25X40</v>
      </c>
      <c r="BI135" t="b">
        <f>ISNA(MATCH(BH135,BH$1:BH134,0))</f>
        <v>1</v>
      </c>
    </row>
    <row r="136" spans="1:61" x14ac:dyDescent="0.3">
      <c r="A136">
        <f t="shared" ca="1" si="1036"/>
        <v>126</v>
      </c>
      <c r="BH136" s="6" t="str">
        <f>Param!$X43</f>
        <v>25X50</v>
      </c>
      <c r="BI136" t="b">
        <f>ISNA(MATCH(BH136,BH$1:BH135,0))</f>
        <v>1</v>
      </c>
    </row>
    <row r="137" spans="1:61" x14ac:dyDescent="0.3">
      <c r="A137">
        <f t="shared" ca="1" si="1036"/>
        <v>127</v>
      </c>
      <c r="BH137" s="6" t="str">
        <f>Param!$X44</f>
        <v>25X75</v>
      </c>
      <c r="BI137" t="b">
        <f>ISNA(MATCH(BH137,BH$1:BH136,0))</f>
        <v>1</v>
      </c>
    </row>
    <row r="138" spans="1:61" x14ac:dyDescent="0.3">
      <c r="A138">
        <f t="shared" ca="1" si="1036"/>
        <v>128</v>
      </c>
      <c r="BH138" s="6" t="str">
        <f>Param!$X45</f>
        <v>30X90</v>
      </c>
      <c r="BI138" t="b">
        <f>ISNA(MATCH(BH138,BH$1:BH137,0))</f>
        <v>1</v>
      </c>
    </row>
    <row r="139" spans="1:61" x14ac:dyDescent="0.3">
      <c r="A139">
        <f t="shared" ref="A139:A172" ca="1" si="1037">A138+1</f>
        <v>129</v>
      </c>
      <c r="BH139" s="6">
        <f>Param!$X46</f>
        <v>0</v>
      </c>
      <c r="BI139" t="b">
        <f>ISNA(MATCH(BH139,BH$1:BH138,0))</f>
        <v>0</v>
      </c>
    </row>
    <row r="140" spans="1:61" x14ac:dyDescent="0.3">
      <c r="A140">
        <f t="shared" ca="1" si="1037"/>
        <v>130</v>
      </c>
      <c r="BH140" s="6">
        <f>Param!$X47</f>
        <v>0</v>
      </c>
      <c r="BI140" t="b">
        <f>ISNA(MATCH(BH140,BH$1:BH139,0))</f>
        <v>0</v>
      </c>
    </row>
    <row r="141" spans="1:61" x14ac:dyDescent="0.3">
      <c r="A141">
        <f t="shared" ca="1" si="1037"/>
        <v>131</v>
      </c>
      <c r="BH141" s="6">
        <f>Param!$X48</f>
        <v>0</v>
      </c>
      <c r="BI141" t="b">
        <f>ISNA(MATCH(BH141,BH$1:BH140,0))</f>
        <v>0</v>
      </c>
    </row>
    <row r="142" spans="1:61" x14ac:dyDescent="0.3">
      <c r="A142">
        <f t="shared" ca="1" si="1037"/>
        <v>132</v>
      </c>
      <c r="BH142" s="6">
        <f>Param!$X49</f>
        <v>0</v>
      </c>
      <c r="BI142" t="b">
        <f>ISNA(MATCH(BH142,BH$1:BH141,0))</f>
        <v>0</v>
      </c>
    </row>
    <row r="143" spans="1:61" x14ac:dyDescent="0.3">
      <c r="A143">
        <f t="shared" ca="1" si="1037"/>
        <v>133</v>
      </c>
      <c r="BH143" s="6">
        <f>Param!$X50</f>
        <v>0</v>
      </c>
      <c r="BI143" t="b">
        <f>ISNA(MATCH(BH143,BH$1:BH142,0))</f>
        <v>0</v>
      </c>
    </row>
    <row r="144" spans="1:61" x14ac:dyDescent="0.3">
      <c r="A144">
        <f t="shared" ca="1" si="1037"/>
        <v>134</v>
      </c>
      <c r="BH144" s="6">
        <f>Param!$X51</f>
        <v>0</v>
      </c>
      <c r="BI144" t="b">
        <f>ISNA(MATCH(BH144,BH$1:BH143,0))</f>
        <v>0</v>
      </c>
    </row>
    <row r="145" spans="1:61" x14ac:dyDescent="0.3">
      <c r="A145">
        <f t="shared" ca="1" si="1037"/>
        <v>135</v>
      </c>
      <c r="BH145" s="6">
        <f>Param!$X52</f>
        <v>0</v>
      </c>
      <c r="BI145" t="b">
        <f>ISNA(MATCH(BH145,BH$1:BH144,0))</f>
        <v>0</v>
      </c>
    </row>
    <row r="146" spans="1:61" x14ac:dyDescent="0.3">
      <c r="A146">
        <f t="shared" ca="1" si="1037"/>
        <v>136</v>
      </c>
      <c r="BH146" s="6">
        <f>Param!$X53</f>
        <v>0</v>
      </c>
      <c r="BI146" t="b">
        <f>ISNA(MATCH(BH146,BH$1:BH145,0))</f>
        <v>0</v>
      </c>
    </row>
    <row r="147" spans="1:61" x14ac:dyDescent="0.3">
      <c r="A147">
        <f t="shared" ca="1" si="1037"/>
        <v>137</v>
      </c>
      <c r="BH147" s="6">
        <f>Param!$X54</f>
        <v>0</v>
      </c>
      <c r="BI147" t="b">
        <f>ISNA(MATCH(BH147,BH$1:BH146,0))</f>
        <v>0</v>
      </c>
    </row>
    <row r="148" spans="1:61" x14ac:dyDescent="0.3">
      <c r="A148">
        <f t="shared" ca="1" si="1037"/>
        <v>138</v>
      </c>
      <c r="BH148" s="6">
        <f>Param!$X55</f>
        <v>0</v>
      </c>
      <c r="BI148" t="b">
        <f>ISNA(MATCH(BH148,BH$1:BH147,0))</f>
        <v>0</v>
      </c>
    </row>
    <row r="149" spans="1:61" x14ac:dyDescent="0.3">
      <c r="A149">
        <f t="shared" ca="1" si="1037"/>
        <v>139</v>
      </c>
      <c r="BH149" s="6">
        <f>Param!$X56</f>
        <v>0</v>
      </c>
      <c r="BI149" t="b">
        <f>ISNA(MATCH(BH149,BH$1:BH148,0))</f>
        <v>0</v>
      </c>
    </row>
    <row r="150" spans="1:61" x14ac:dyDescent="0.3">
      <c r="A150">
        <f t="shared" ca="1" si="1037"/>
        <v>140</v>
      </c>
      <c r="BH150" s="6">
        <f>Param!$X57</f>
        <v>0</v>
      </c>
      <c r="BI150" t="b">
        <f>ISNA(MATCH(BH150,BH$1:BH149,0))</f>
        <v>0</v>
      </c>
    </row>
    <row r="151" spans="1:61" x14ac:dyDescent="0.3">
      <c r="A151">
        <f t="shared" ca="1" si="1037"/>
        <v>141</v>
      </c>
      <c r="BH151" s="6">
        <f>Param!$X58</f>
        <v>0</v>
      </c>
      <c r="BI151" t="b">
        <f>ISNA(MATCH(BH151,BH$1:BH150,0))</f>
        <v>0</v>
      </c>
    </row>
    <row r="152" spans="1:61" x14ac:dyDescent="0.3">
      <c r="A152">
        <f t="shared" ca="1" si="1037"/>
        <v>142</v>
      </c>
      <c r="BH152" s="6">
        <f>Param!$X59</f>
        <v>0</v>
      </c>
      <c r="BI152" t="b">
        <f>ISNA(MATCH(BH152,BH$1:BH151,0))</f>
        <v>0</v>
      </c>
    </row>
    <row r="153" spans="1:61" x14ac:dyDescent="0.3">
      <c r="A153">
        <f t="shared" ca="1" si="1037"/>
        <v>143</v>
      </c>
      <c r="BH153" s="283">
        <f>Param!$X60</f>
        <v>0</v>
      </c>
      <c r="BI153" s="196" t="b">
        <f>ISNA(MATCH(BH153,BH$1:BH152,0))</f>
        <v>0</v>
      </c>
    </row>
    <row r="154" spans="1:61" x14ac:dyDescent="0.3">
      <c r="A154">
        <f t="shared" ca="1" si="1037"/>
        <v>144</v>
      </c>
    </row>
    <row r="155" spans="1:61" x14ac:dyDescent="0.3">
      <c r="A155">
        <f t="shared" ca="1" si="1037"/>
        <v>145</v>
      </c>
    </row>
    <row r="156" spans="1:61" x14ac:dyDescent="0.3">
      <c r="A156">
        <f t="shared" ca="1" si="1037"/>
        <v>146</v>
      </c>
    </row>
    <row r="157" spans="1:61" x14ac:dyDescent="0.3">
      <c r="A157">
        <f t="shared" ca="1" si="1037"/>
        <v>147</v>
      </c>
    </row>
    <row r="158" spans="1:61" x14ac:dyDescent="0.3">
      <c r="A158">
        <f t="shared" ca="1" si="1037"/>
        <v>148</v>
      </c>
    </row>
    <row r="159" spans="1:61" x14ac:dyDescent="0.3">
      <c r="A159">
        <f t="shared" ca="1" si="1037"/>
        <v>149</v>
      </c>
    </row>
    <row r="160" spans="1:61" x14ac:dyDescent="0.3">
      <c r="A160">
        <f t="shared" ca="1" si="1037"/>
        <v>150</v>
      </c>
    </row>
    <row r="161" spans="1:1" x14ac:dyDescent="0.3">
      <c r="A161">
        <f t="shared" ca="1" si="1037"/>
        <v>151</v>
      </c>
    </row>
    <row r="162" spans="1:1" x14ac:dyDescent="0.3">
      <c r="A162">
        <f t="shared" ca="1" si="1037"/>
        <v>152</v>
      </c>
    </row>
    <row r="163" spans="1:1" x14ac:dyDescent="0.3">
      <c r="A163">
        <f t="shared" ca="1" si="1037"/>
        <v>153</v>
      </c>
    </row>
    <row r="164" spans="1:1" x14ac:dyDescent="0.3">
      <c r="A164">
        <f t="shared" ca="1" si="1037"/>
        <v>154</v>
      </c>
    </row>
    <row r="165" spans="1:1" x14ac:dyDescent="0.3">
      <c r="A165">
        <f t="shared" ca="1" si="1037"/>
        <v>155</v>
      </c>
    </row>
    <row r="166" spans="1:1" x14ac:dyDescent="0.3">
      <c r="A166">
        <f t="shared" ca="1" si="1037"/>
        <v>156</v>
      </c>
    </row>
    <row r="167" spans="1:1" x14ac:dyDescent="0.3">
      <c r="A167">
        <f t="shared" ca="1" si="1037"/>
        <v>157</v>
      </c>
    </row>
    <row r="168" spans="1:1" x14ac:dyDescent="0.3">
      <c r="A168">
        <f t="shared" ca="1" si="1037"/>
        <v>158</v>
      </c>
    </row>
    <row r="169" spans="1:1" x14ac:dyDescent="0.3">
      <c r="A169">
        <f t="shared" ca="1" si="1037"/>
        <v>159</v>
      </c>
    </row>
    <row r="170" spans="1:1" x14ac:dyDescent="0.3">
      <c r="A170">
        <f t="shared" ca="1" si="1037"/>
        <v>160</v>
      </c>
    </row>
    <row r="171" spans="1:1" x14ac:dyDescent="0.3">
      <c r="A171">
        <f t="shared" ca="1" si="1037"/>
        <v>161</v>
      </c>
    </row>
    <row r="172" spans="1:1" x14ac:dyDescent="0.3">
      <c r="A172">
        <f t="shared" ca="1" si="1037"/>
        <v>162</v>
      </c>
    </row>
  </sheetData>
  <conditionalFormatting sqref="HG11:HH103 HK11:HK103">
    <cfRule type="expression" dxfId="26" priority="1">
      <formula>NOT($HK11)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theme="0" tint="-0.14999847407452621"/>
  </sheetPr>
  <dimension ref="A1:MM103"/>
  <sheetViews>
    <sheetView topLeftCell="BT1" zoomScale="80" zoomScaleNormal="80" workbookViewId="0">
      <selection activeCell="CF14" sqref="CF14"/>
    </sheetView>
  </sheetViews>
  <sheetFormatPr baseColWidth="10" defaultRowHeight="14.4" x14ac:dyDescent="0.3"/>
  <cols>
    <col min="6" max="7" width="41" customWidth="1"/>
    <col min="20" max="22" width="41" customWidth="1"/>
    <col min="23" max="23" width="47.33203125" bestFit="1" customWidth="1"/>
    <col min="28" max="28" width="47.33203125" bestFit="1" customWidth="1"/>
    <col min="30" max="30" width="12.33203125" bestFit="1" customWidth="1"/>
    <col min="31" max="31" width="13.88671875" bestFit="1" customWidth="1"/>
    <col min="32" max="32" width="12.88671875" bestFit="1" customWidth="1"/>
    <col min="33" max="33" width="16" customWidth="1"/>
    <col min="37" max="39" width="22.5546875" customWidth="1"/>
    <col min="41" max="41" width="12" bestFit="1" customWidth="1"/>
    <col min="42" max="42" width="13.44140625" bestFit="1" customWidth="1"/>
    <col min="43" max="43" width="46.109375" bestFit="1" customWidth="1"/>
    <col min="70" max="72" width="41" customWidth="1"/>
    <col min="73" max="73" width="47.33203125" bestFit="1" customWidth="1"/>
    <col min="76" max="76" width="19.88671875" bestFit="1" customWidth="1"/>
    <col min="78" max="78" width="47.33203125" bestFit="1" customWidth="1"/>
    <col min="80" max="80" width="12.33203125" bestFit="1" customWidth="1"/>
    <col min="81" max="81" width="13.88671875" bestFit="1" customWidth="1"/>
    <col min="82" max="82" width="12.88671875" bestFit="1" customWidth="1"/>
    <col min="83" max="83" width="16" customWidth="1"/>
    <col min="87" max="89" width="22.5546875" customWidth="1"/>
    <col min="91" max="92" width="13" bestFit="1" customWidth="1"/>
    <col min="93" max="93" width="46.109375" bestFit="1" customWidth="1"/>
    <col min="120" max="122" width="41" customWidth="1"/>
    <col min="123" max="123" width="47.33203125" bestFit="1" customWidth="1"/>
    <col min="126" max="126" width="19.88671875" bestFit="1" customWidth="1"/>
    <col min="128" max="128" width="47.33203125" bestFit="1" customWidth="1"/>
    <col min="130" max="130" width="12.33203125" bestFit="1" customWidth="1"/>
    <col min="131" max="131" width="13.88671875" bestFit="1" customWidth="1"/>
    <col min="132" max="132" width="12.88671875" bestFit="1" customWidth="1"/>
    <col min="133" max="133" width="16" customWidth="1"/>
    <col min="137" max="139" width="22.5546875" customWidth="1"/>
    <col min="141" max="142" width="13" bestFit="1" customWidth="1"/>
    <col min="143" max="143" width="46.109375" bestFit="1" customWidth="1"/>
    <col min="170" max="173" width="41" customWidth="1"/>
    <col min="174" max="174" width="47.33203125" bestFit="1" customWidth="1"/>
    <col min="177" max="177" width="19.88671875" bestFit="1" customWidth="1"/>
    <col min="179" max="179" width="47.33203125" bestFit="1" customWidth="1"/>
    <col min="181" max="181" width="12.33203125" bestFit="1" customWidth="1"/>
    <col min="182" max="182" width="13.88671875" bestFit="1" customWidth="1"/>
    <col min="183" max="183" width="12.88671875" bestFit="1" customWidth="1"/>
    <col min="184" max="184" width="16" customWidth="1"/>
    <col min="188" max="191" width="22.5546875" customWidth="1"/>
    <col min="193" max="194" width="13" bestFit="1" customWidth="1"/>
    <col min="195" max="195" width="46.109375" bestFit="1" customWidth="1"/>
    <col min="198" max="198" width="35.6640625" bestFit="1" customWidth="1"/>
    <col min="220" max="223" width="41" customWidth="1"/>
    <col min="224" max="224" width="47.33203125" bestFit="1" customWidth="1"/>
    <col min="227" max="227" width="19.88671875" bestFit="1" customWidth="1"/>
    <col min="229" max="229" width="47.33203125" bestFit="1" customWidth="1"/>
    <col min="231" max="231" width="12.33203125" bestFit="1" customWidth="1"/>
    <col min="232" max="232" width="13.88671875" bestFit="1" customWidth="1"/>
    <col min="233" max="233" width="12.88671875" bestFit="1" customWidth="1"/>
    <col min="234" max="234" width="16" customWidth="1"/>
    <col min="238" max="241" width="22.5546875" customWidth="1"/>
    <col min="243" max="244" width="13" bestFit="1" customWidth="1"/>
    <col min="245" max="245" width="46.109375" bestFit="1" customWidth="1"/>
    <col min="248" max="248" width="35.6640625" bestFit="1" customWidth="1"/>
    <col min="270" max="273" width="41" customWidth="1"/>
    <col min="274" max="274" width="47.33203125" bestFit="1" customWidth="1"/>
    <col min="277" max="277" width="19.88671875" bestFit="1" customWidth="1"/>
    <col min="279" max="279" width="47.33203125" bestFit="1" customWidth="1"/>
    <col min="281" max="281" width="12.33203125" bestFit="1" customWidth="1"/>
    <col min="282" max="282" width="13.88671875" bestFit="1" customWidth="1"/>
    <col min="283" max="283" width="12.88671875" bestFit="1" customWidth="1"/>
    <col min="284" max="284" width="16" customWidth="1"/>
    <col min="288" max="291" width="22.5546875" customWidth="1"/>
    <col min="293" max="294" width="13" bestFit="1" customWidth="1"/>
    <col min="295" max="295" width="46.109375" bestFit="1" customWidth="1"/>
    <col min="298" max="298" width="35.6640625" bestFit="1" customWidth="1"/>
    <col min="320" max="323" width="41" customWidth="1"/>
    <col min="324" max="324" width="47.33203125" bestFit="1" customWidth="1"/>
    <col min="327" max="327" width="19.88671875" bestFit="1" customWidth="1"/>
    <col min="329" max="329" width="47.33203125" bestFit="1" customWidth="1"/>
    <col min="331" max="331" width="12.33203125" bestFit="1" customWidth="1"/>
    <col min="332" max="332" width="13.88671875" bestFit="1" customWidth="1"/>
    <col min="333" max="333" width="12.88671875" bestFit="1" customWidth="1"/>
    <col min="334" max="334" width="16" customWidth="1"/>
    <col min="338" max="341" width="22.5546875" customWidth="1"/>
    <col min="343" max="344" width="13" bestFit="1" customWidth="1"/>
    <col min="345" max="345" width="46.109375" bestFit="1" customWidth="1"/>
    <col min="348" max="348" width="35.6640625" bestFit="1" customWidth="1"/>
  </cols>
  <sheetData>
    <row r="1" spans="1:351" x14ac:dyDescent="0.3">
      <c r="T1" t="s">
        <v>175</v>
      </c>
      <c r="AB1" s="267" t="str">
        <f>$AC$10</f>
        <v>Nb Ref</v>
      </c>
      <c r="AE1" t="str">
        <f>Coulisse!$HO$5</f>
        <v>0000</v>
      </c>
      <c r="AF1" t="s">
        <v>165</v>
      </c>
      <c r="AG1" s="7">
        <f>ROW($AA$11)</f>
        <v>11</v>
      </c>
      <c r="BR1" t="str">
        <f>+T1</f>
        <v>Analyse Plan de Gamme</v>
      </c>
      <c r="CE1" s="7">
        <f>ROW($AA$11)</f>
        <v>11</v>
      </c>
      <c r="DP1" t="str">
        <f>+BR1</f>
        <v>Analyse Plan de Gamme</v>
      </c>
      <c r="DQ1" t="str">
        <f>+DP1</f>
        <v>Analyse Plan de Gamme</v>
      </c>
      <c r="DR1" t="str">
        <f>+DQ1</f>
        <v>Analyse Plan de Gamme</v>
      </c>
      <c r="EC1" s="7">
        <f>ROW($AA$11)</f>
        <v>11</v>
      </c>
      <c r="FN1" t="str">
        <f>+DP1</f>
        <v>Analyse Plan de Gamme</v>
      </c>
      <c r="FO1" t="str">
        <f>+FN1</f>
        <v>Analyse Plan de Gamme</v>
      </c>
      <c r="FP1" t="str">
        <f>+FO1</f>
        <v>Analyse Plan de Gamme</v>
      </c>
      <c r="FQ1" t="str">
        <f>+FP1</f>
        <v>Analyse Plan de Gamme</v>
      </c>
      <c r="GB1" s="7">
        <f>ROW($AA$11)</f>
        <v>11</v>
      </c>
      <c r="HL1" t="str">
        <f>+FN1</f>
        <v>Analyse Plan de Gamme</v>
      </c>
      <c r="HM1" t="str">
        <f>+HL1</f>
        <v>Analyse Plan de Gamme</v>
      </c>
      <c r="HN1" t="str">
        <f>+HM1</f>
        <v>Analyse Plan de Gamme</v>
      </c>
      <c r="HO1" t="str">
        <f>+HN1</f>
        <v>Analyse Plan de Gamme</v>
      </c>
      <c r="HZ1" s="7">
        <f>ROW($AA$11)</f>
        <v>11</v>
      </c>
      <c r="JJ1" t="str">
        <f>+HL1</f>
        <v>Analyse Plan de Gamme</v>
      </c>
      <c r="JK1" t="str">
        <f>+JJ1</f>
        <v>Analyse Plan de Gamme</v>
      </c>
      <c r="JX1" s="7">
        <f>ROW($AA$11)</f>
        <v>11</v>
      </c>
      <c r="LH1" t="str">
        <f>+JJ1</f>
        <v>Analyse Plan de Gamme</v>
      </c>
      <c r="LI1" t="str">
        <f>+LH1</f>
        <v>Analyse Plan de Gamme</v>
      </c>
      <c r="LV1" s="7">
        <f>ROW($AA$11)</f>
        <v>11</v>
      </c>
    </row>
    <row r="2" spans="1:351" x14ac:dyDescent="0.3">
      <c r="F2">
        <f>COLUMN('Analyse Plan de Gamme'!$K$10)</f>
        <v>11</v>
      </c>
      <c r="G2">
        <f>COLUMN('Analyse Plan de Gamme'!$L$10)</f>
        <v>12</v>
      </c>
      <c r="T2">
        <f>COLUMN('Analyse Plan de Gamme'!$P$10)</f>
        <v>16</v>
      </c>
      <c r="U2">
        <f>COLUMN('Analyse Plan de Gamme'!$W$10)</f>
        <v>23</v>
      </c>
      <c r="V2">
        <f>COLUMN('Analyse Plan de Gamme'!$AH$10)</f>
        <v>34</v>
      </c>
      <c r="W2" t="s">
        <v>217</v>
      </c>
      <c r="Y2" t="b">
        <v>1</v>
      </c>
      <c r="Z2">
        <f>COLUMN($X$11)</f>
        <v>24</v>
      </c>
      <c r="AB2" s="267" t="str">
        <f ca="1">$AD$10</f>
        <v>QUANTITE
M2/ML/PC</v>
      </c>
      <c r="AE2" t="str">
        <f>Coulisse!$HO$7</f>
        <v>,</v>
      </c>
      <c r="AG2">
        <f ca="1">COUNTIF(AA:AA,TRUE)</f>
        <v>7</v>
      </c>
      <c r="BR2">
        <f>COLUMN('Analyse Plan de Gamme'!$AT$10)</f>
        <v>46</v>
      </c>
      <c r="BU2" t="s">
        <v>217</v>
      </c>
      <c r="BW2" t="b">
        <v>1</v>
      </c>
      <c r="BX2">
        <f>COLUMN(BV$11)</f>
        <v>74</v>
      </c>
      <c r="CE2">
        <f ca="1">COUNTIF(BY:BY,TRUE)</f>
        <v>3</v>
      </c>
      <c r="DP2">
        <f>COLUMN('Analyse Plan de Gamme'!$BF$10)</f>
        <v>58</v>
      </c>
      <c r="DQ2">
        <f>COLUMN('Analyse Plan de Gamme'!$BG$10)</f>
        <v>59</v>
      </c>
      <c r="DR2">
        <f>COLUMN('Analyse Plan de Gamme'!$BH$10)</f>
        <v>60</v>
      </c>
      <c r="DS2" t="s">
        <v>217</v>
      </c>
      <c r="DU2" t="b">
        <v>1</v>
      </c>
      <c r="DV2">
        <f>COLUMN(DT$11)</f>
        <v>124</v>
      </c>
      <c r="EC2">
        <f ca="1">COUNTIF(DW:DW,TRUE)</f>
        <v>10</v>
      </c>
      <c r="FN2">
        <f>COLUMN('Analyse Plan de Gamme'!$BJ$10)</f>
        <v>62</v>
      </c>
      <c r="FO2">
        <f>COLUMN('Analyse Plan de Gamme'!$BK$10)</f>
        <v>63</v>
      </c>
      <c r="FP2">
        <f>COLUMN('Analyse Plan de Gamme'!$BL$10)</f>
        <v>64</v>
      </c>
      <c r="FQ2">
        <f>COLUMN('Analyse Plan de Gamme'!$BM$10)</f>
        <v>65</v>
      </c>
      <c r="FR2" t="s">
        <v>217</v>
      </c>
      <c r="FT2" t="b">
        <v>1</v>
      </c>
      <c r="FU2">
        <f>COLUMN(FS$11)</f>
        <v>175</v>
      </c>
      <c r="GB2">
        <f ca="1">COUNTIF(FV:FV,TRUE)</f>
        <v>9</v>
      </c>
      <c r="HL2">
        <f>COLUMN('Analyse Plan de Gamme'!$BO$10)</f>
        <v>67</v>
      </c>
      <c r="HM2">
        <f>COLUMN('Analyse Plan de Gamme'!$BP$10)</f>
        <v>68</v>
      </c>
      <c r="HN2">
        <f>COLUMN('Analyse Plan de Gamme'!$BQ$10)</f>
        <v>69</v>
      </c>
      <c r="HO2">
        <f>COLUMN('Analyse Plan de Gamme'!$BR$10)</f>
        <v>70</v>
      </c>
      <c r="HP2" t="s">
        <v>217</v>
      </c>
      <c r="HR2" t="b">
        <v>1</v>
      </c>
      <c r="HS2">
        <f>COLUMN(HQ$11)</f>
        <v>225</v>
      </c>
      <c r="HZ2">
        <f ca="1">COUNTIF(HT:HT,TRUE)</f>
        <v>10</v>
      </c>
      <c r="JJ2">
        <f>COLUMN('Analyse Plan de Gamme'!$BT$10)</f>
        <v>72</v>
      </c>
      <c r="JK2">
        <f>COLUMN('Analyse Plan de Gamme'!$BU$10)</f>
        <v>73</v>
      </c>
      <c r="JN2" t="s">
        <v>217</v>
      </c>
      <c r="JP2" t="b">
        <v>1</v>
      </c>
      <c r="JQ2">
        <f>COLUMN(JO$11)</f>
        <v>275</v>
      </c>
      <c r="JX2">
        <f ca="1">COUNTIF(JR:JR,TRUE)</f>
        <v>6</v>
      </c>
      <c r="LH2">
        <f>COLUMN('Analyse Plan de Gamme'!$BW$10)</f>
        <v>75</v>
      </c>
      <c r="LI2">
        <f>COLUMN('Analyse Plan de Gamme'!$BX$10)</f>
        <v>76</v>
      </c>
      <c r="LL2" t="s">
        <v>217</v>
      </c>
      <c r="LN2" t="b">
        <v>1</v>
      </c>
      <c r="LO2">
        <f>COLUMN(LM$11)</f>
        <v>325</v>
      </c>
      <c r="LV2">
        <f ca="1">COUNTIF(LP:LP,TRUE)</f>
        <v>7</v>
      </c>
    </row>
    <row r="3" spans="1:351" x14ac:dyDescent="0.3">
      <c r="F3" t="str">
        <f>ADDRESS(1,F$2,,AdrLxCx,$T$1)</f>
        <v>'Analyse Plan de Gamme'!L1C11</v>
      </c>
      <c r="G3" t="str">
        <f>ADDRESS(1,G$2,,AdrLxCx,$T$1)</f>
        <v>'Analyse Plan de Gamme'!L1C12</v>
      </c>
      <c r="T3" t="str">
        <f>ADDRESS(1,T$2,,AdrLxCx,$T$1)</f>
        <v>'Analyse Plan de Gamme'!L1C16</v>
      </c>
      <c r="U3" t="str">
        <f t="shared" ref="U3:V3" si="0">ADDRESS(1,U$2,,AdrLxCx,$T$1)</f>
        <v>'Analyse Plan de Gamme'!L1C23</v>
      </c>
      <c r="V3" t="str">
        <f t="shared" si="0"/>
        <v>'Analyse Plan de Gamme'!L1C34</v>
      </c>
      <c r="AB3" s="267" t="str">
        <f ca="1">$AE$10</f>
        <v>CA VENTE
€ HT</v>
      </c>
      <c r="AF3" s="47">
        <v>3</v>
      </c>
      <c r="AG3">
        <v>-1</v>
      </c>
      <c r="AR3" s="47">
        <v>1</v>
      </c>
      <c r="BR3" t="str">
        <f>ADDRESS(1,BR$2,,AdrLxCx,$T$1)</f>
        <v>'Analyse Plan de Gamme'!L1C46</v>
      </c>
      <c r="CE3">
        <v>-1</v>
      </c>
      <c r="CP3" s="47">
        <v>1</v>
      </c>
      <c r="DP3" t="str">
        <f>ADDRESS(1,DP$2,,AdrLxCx,$T$1)</f>
        <v>'Analyse Plan de Gamme'!L1C58</v>
      </c>
      <c r="DQ3" t="str">
        <f t="shared" ref="DQ3:DR3" si="1">ADDRESS(1,DQ$2,,AdrLxCx,$T$1)</f>
        <v>'Analyse Plan de Gamme'!L1C59</v>
      </c>
      <c r="DR3" t="str">
        <f t="shared" si="1"/>
        <v>'Analyse Plan de Gamme'!L1C60</v>
      </c>
      <c r="EC3">
        <v>-1</v>
      </c>
      <c r="EN3" s="47">
        <v>1</v>
      </c>
      <c r="FN3" t="str">
        <f>ADDRESS(1,FN$2,,AdrLxCx,$T$1)</f>
        <v>'Analyse Plan de Gamme'!L1C62</v>
      </c>
      <c r="FO3" t="str">
        <f t="shared" ref="FO3:FQ3" si="2">ADDRESS(1,FO$2,,AdrLxCx,$T$1)</f>
        <v>'Analyse Plan de Gamme'!L1C63</v>
      </c>
      <c r="FP3" t="str">
        <f t="shared" si="2"/>
        <v>'Analyse Plan de Gamme'!L1C64</v>
      </c>
      <c r="FQ3" t="str">
        <f t="shared" si="2"/>
        <v>'Analyse Plan de Gamme'!L1C65</v>
      </c>
      <c r="GB3">
        <v>-1</v>
      </c>
      <c r="GN3" s="47">
        <v>1</v>
      </c>
      <c r="HL3" t="str">
        <f>ADDRESS(1,HL$2,,AdrLxCx,$T$1)</f>
        <v>'Analyse Plan de Gamme'!L1C67</v>
      </c>
      <c r="HM3" t="str">
        <f t="shared" ref="HM3:HO3" si="3">ADDRESS(1,HM$2,,AdrLxCx,$T$1)</f>
        <v>'Analyse Plan de Gamme'!L1C68</v>
      </c>
      <c r="HN3" t="str">
        <f t="shared" si="3"/>
        <v>'Analyse Plan de Gamme'!L1C69</v>
      </c>
      <c r="HO3" t="str">
        <f t="shared" si="3"/>
        <v>'Analyse Plan de Gamme'!L1C70</v>
      </c>
      <c r="HZ3">
        <v>-1</v>
      </c>
      <c r="IL3" s="47">
        <v>1</v>
      </c>
      <c r="JJ3" t="str">
        <f>ADDRESS(1,JJ$2,,AdrLxCx,$T$1)</f>
        <v>'Analyse Plan de Gamme'!L1C72</v>
      </c>
      <c r="JK3" t="str">
        <f t="shared" ref="JK3" si="4">ADDRESS(1,JK$2,,AdrLxCx,$T$1)</f>
        <v>'Analyse Plan de Gamme'!L1C73</v>
      </c>
      <c r="JX3">
        <v>-1</v>
      </c>
      <c r="KJ3" s="47">
        <v>1</v>
      </c>
      <c r="LH3" t="str">
        <f>ADDRESS(1,LH$2,,AdrLxCx,$T$1)</f>
        <v>'Analyse Plan de Gamme'!L1C75</v>
      </c>
      <c r="LI3" t="str">
        <f t="shared" ref="LI3" si="5">ADDRESS(1,LI$2,,AdrLxCx,$T$1)</f>
        <v>'Analyse Plan de Gamme'!L1C76</v>
      </c>
      <c r="LV3">
        <v>-1</v>
      </c>
      <c r="MH3" s="47">
        <v>1</v>
      </c>
    </row>
    <row r="4" spans="1:351" x14ac:dyDescent="0.3">
      <c r="F4" t="str">
        <f>ADDRESS(AdrMaxLig,F$2,,AdrLxCx)</f>
        <v>L1048576C11</v>
      </c>
      <c r="G4" t="str">
        <f>ADDRESS(AdrMaxLig,G$2,,AdrLxCx)</f>
        <v>L1048576C12</v>
      </c>
      <c r="T4" t="str">
        <f>ADDRESS(AdrMaxLig,T$2,,AdrLxCx)</f>
        <v>L1048576C16</v>
      </c>
      <c r="U4" t="str">
        <f>ADDRESS(AdrMaxLig,U$2,,AdrLxCx)</f>
        <v>L1048576C23</v>
      </c>
      <c r="V4" t="str">
        <f>ADDRESS(AdrMaxLig,V$2,,AdrLxCx)</f>
        <v>L1048576C34</v>
      </c>
      <c r="AG4" s="7">
        <f ca="1">SUM(AG$1:AG$3)</f>
        <v>17</v>
      </c>
      <c r="BR4" t="str">
        <f>ADDRESS(AdrMaxLig,BR$2,,AdrLxCx)</f>
        <v>L1048576C46</v>
      </c>
      <c r="CE4" s="7">
        <f ca="1">SUM(CE$1:CE$3)</f>
        <v>13</v>
      </c>
      <c r="DP4" t="str">
        <f>ADDRESS(AdrMaxLig,DP$2,,AdrLxCx)</f>
        <v>L1048576C58</v>
      </c>
      <c r="DQ4" t="str">
        <f>ADDRESS(AdrMaxLig,DQ$2,,AdrLxCx)</f>
        <v>L1048576C59</v>
      </c>
      <c r="DR4" t="str">
        <f>ADDRESS(AdrMaxLig,DR$2,,AdrLxCx)</f>
        <v>L1048576C60</v>
      </c>
      <c r="EC4" s="7">
        <f ca="1">SUM(EC$1:EC$3)</f>
        <v>20</v>
      </c>
      <c r="FN4" t="str">
        <f>ADDRESS(AdrMaxLig,FN$2,,AdrLxCx)</f>
        <v>L1048576C62</v>
      </c>
      <c r="FO4" t="str">
        <f>ADDRESS(AdrMaxLig,FO$2,,AdrLxCx)</f>
        <v>L1048576C63</v>
      </c>
      <c r="FP4" t="str">
        <f>ADDRESS(AdrMaxLig,FP$2,,AdrLxCx)</f>
        <v>L1048576C64</v>
      </c>
      <c r="FQ4" t="str">
        <f>ADDRESS(AdrMaxLig,FQ$2,,AdrLxCx)</f>
        <v>L1048576C65</v>
      </c>
      <c r="GB4" s="7">
        <f ca="1">SUM(GB$1:GB$3)</f>
        <v>19</v>
      </c>
      <c r="HL4" t="str">
        <f>ADDRESS(AdrMaxLig,HL$2,,AdrLxCx)</f>
        <v>L1048576C67</v>
      </c>
      <c r="HM4" t="str">
        <f>ADDRESS(AdrMaxLig,HM$2,,AdrLxCx)</f>
        <v>L1048576C68</v>
      </c>
      <c r="HN4" t="str">
        <f>ADDRESS(AdrMaxLig,HN$2,,AdrLxCx)</f>
        <v>L1048576C69</v>
      </c>
      <c r="HO4" t="str">
        <f>ADDRESS(AdrMaxLig,HO$2,,AdrLxCx)</f>
        <v>L1048576C70</v>
      </c>
      <c r="HZ4" s="7">
        <f ca="1">SUM(HZ$1:HZ$3)</f>
        <v>20</v>
      </c>
      <c r="JJ4" t="str">
        <f>ADDRESS(AdrMaxLig,JJ$2,,AdrLxCx)</f>
        <v>L1048576C72</v>
      </c>
      <c r="JK4" t="str">
        <f>ADDRESS(AdrMaxLig,JK$2,,AdrLxCx)</f>
        <v>L1048576C73</v>
      </c>
      <c r="JX4" s="7">
        <f ca="1">SUM(JX$1:JX$3)</f>
        <v>16</v>
      </c>
      <c r="LH4" t="str">
        <f>ADDRESS(AdrMaxLig,LH$2,,AdrLxCx)</f>
        <v>L1048576C75</v>
      </c>
      <c r="LI4" t="str">
        <f>ADDRESS(AdrMaxLig,LI$2,,AdrLxCx)</f>
        <v>L1048576C76</v>
      </c>
      <c r="LV4" s="7">
        <f ca="1">SUM(LV$1:LV$3)</f>
        <v>17</v>
      </c>
    </row>
    <row r="5" spans="1:351" x14ac:dyDescent="0.3">
      <c r="F5" s="2" t="str">
        <f>F$3&amp;":"&amp;F$4</f>
        <v>'Analyse Plan de Gamme'!L1C11:L1048576C11</v>
      </c>
      <c r="G5" s="2" t="str">
        <f>G$3&amp;":"&amp;G$4</f>
        <v>'Analyse Plan de Gamme'!L1C12:L1048576C12</v>
      </c>
      <c r="T5" s="2" t="str">
        <f>T$3&amp;":"&amp;T$4</f>
        <v>'Analyse Plan de Gamme'!L1C16:L1048576C16</v>
      </c>
      <c r="U5" s="2" t="str">
        <f t="shared" ref="U5:V5" si="6">U$3&amp;":"&amp;U$4</f>
        <v>'Analyse Plan de Gamme'!L1C23:L1048576C23</v>
      </c>
      <c r="V5" s="2" t="str">
        <f t="shared" si="6"/>
        <v>'Analyse Plan de Gamme'!L1C34:L1048576C34</v>
      </c>
      <c r="AC5">
        <f ca="1">SUM(AC$11:AC$103)</f>
        <v>10</v>
      </c>
      <c r="AD5" s="44">
        <f ca="1">SUM(AD$11:AD$103)</f>
        <v>277950</v>
      </c>
      <c r="AE5" s="44">
        <f ca="1">SUM(AE$11:AE$103)</f>
        <v>3926000</v>
      </c>
      <c r="AG5" s="7">
        <f>COLUMN()</f>
        <v>33</v>
      </c>
      <c r="AO5" s="44"/>
      <c r="AP5" s="44"/>
      <c r="AU5" s="272">
        <f ca="1">SUM(AU$11:AU$103)</f>
        <v>0.99999999999999989</v>
      </c>
      <c r="AV5" s="272">
        <f t="shared" ref="AV5:AW5" ca="1" si="7">SUM(AV$11:AV$103)</f>
        <v>0.99999999999999989</v>
      </c>
      <c r="AW5" s="272">
        <f t="shared" ca="1" si="7"/>
        <v>0.99999999999999989</v>
      </c>
      <c r="BR5" s="2" t="str">
        <f>BR$3&amp;":"&amp;BR$4</f>
        <v>'Analyse Plan de Gamme'!L1C46:L1048576C46</v>
      </c>
      <c r="BS5" s="2"/>
      <c r="BT5" s="2"/>
      <c r="CA5">
        <f ca="1">SUM(CA$11:CA$103)</f>
        <v>10</v>
      </c>
      <c r="CB5" s="44">
        <f ca="1">SUM(CB$11:CB$103)</f>
        <v>277950</v>
      </c>
      <c r="CC5" s="44">
        <f ca="1">SUM(CC$11:CC$103)</f>
        <v>3926000</v>
      </c>
      <c r="CE5" s="7">
        <f>COLUMN()</f>
        <v>83</v>
      </c>
      <c r="CM5" s="44"/>
      <c r="CN5" s="44"/>
      <c r="CS5" s="272">
        <f ca="1">SUM(CS$11:CS$103)</f>
        <v>1</v>
      </c>
      <c r="CT5" s="272">
        <f t="shared" ref="CT5:CU5" ca="1" si="8">SUM(CT$11:CT$103)</f>
        <v>0.99999999999999989</v>
      </c>
      <c r="CU5" s="272">
        <f t="shared" ca="1" si="8"/>
        <v>1</v>
      </c>
      <c r="DP5" s="2" t="str">
        <f>DP$3&amp;":"&amp;DP$4</f>
        <v>'Analyse Plan de Gamme'!L1C58:L1048576C58</v>
      </c>
      <c r="DQ5" s="2" t="str">
        <f t="shared" ref="DQ5:DR5" si="9">DQ$3&amp;":"&amp;DQ$4</f>
        <v>'Analyse Plan de Gamme'!L1C59:L1048576C59</v>
      </c>
      <c r="DR5" s="2" t="str">
        <f t="shared" si="9"/>
        <v>'Analyse Plan de Gamme'!L1C60:L1048576C60</v>
      </c>
      <c r="DY5">
        <f ca="1">SUM(DY$11:DY$103)</f>
        <v>10</v>
      </c>
      <c r="DZ5" s="44">
        <f ca="1">SUM(DZ$11:DZ$103)</f>
        <v>277950</v>
      </c>
      <c r="EA5" s="44">
        <f ca="1">SUM(EA$11:EA$103)</f>
        <v>3926000</v>
      </c>
      <c r="EC5" s="7">
        <f>COLUMN()</f>
        <v>133</v>
      </c>
      <c r="EK5" s="44"/>
      <c r="EL5" s="44"/>
      <c r="EQ5" s="272">
        <f ca="1">SUM(EQ$11:EQ$103)</f>
        <v>0.99999999999999989</v>
      </c>
      <c r="ER5" s="272">
        <f t="shared" ref="ER5:ES5" ca="1" si="10">SUM(ER$11:ER$103)</f>
        <v>1</v>
      </c>
      <c r="ES5" s="272">
        <f t="shared" ca="1" si="10"/>
        <v>1</v>
      </c>
      <c r="FN5" s="2" t="str">
        <f>FN$3&amp;":"&amp;FN$4</f>
        <v>'Analyse Plan de Gamme'!L1C62:L1048576C62</v>
      </c>
      <c r="FO5" s="2" t="str">
        <f t="shared" ref="FO5:FQ5" si="11">FO$3&amp;":"&amp;FO$4</f>
        <v>'Analyse Plan de Gamme'!L1C63:L1048576C63</v>
      </c>
      <c r="FP5" s="2" t="str">
        <f t="shared" si="11"/>
        <v>'Analyse Plan de Gamme'!L1C64:L1048576C64</v>
      </c>
      <c r="FQ5" s="2" t="str">
        <f t="shared" si="11"/>
        <v>'Analyse Plan de Gamme'!L1C65:L1048576C65</v>
      </c>
      <c r="FX5">
        <f ca="1">SUM(FX$11:FX$103)</f>
        <v>10</v>
      </c>
      <c r="FY5" s="44">
        <f ca="1">SUM(FY$11:FY$103)</f>
        <v>277950</v>
      </c>
      <c r="FZ5" s="44">
        <f ca="1">SUM(FZ$11:FZ$103)</f>
        <v>3926000</v>
      </c>
      <c r="GB5" s="7">
        <f>COLUMN()</f>
        <v>184</v>
      </c>
      <c r="GK5" s="44"/>
      <c r="GL5" s="44"/>
      <c r="GQ5" s="272">
        <f ca="1">SUM(GQ$11:GQ$103)</f>
        <v>1</v>
      </c>
      <c r="GR5" s="272">
        <f t="shared" ref="GR5:GS5" ca="1" si="12">SUM(GR$11:GR$103)</f>
        <v>1</v>
      </c>
      <c r="GS5" s="272">
        <f t="shared" ca="1" si="12"/>
        <v>1</v>
      </c>
      <c r="HL5" s="2" t="str">
        <f>HL$3&amp;":"&amp;HL$4</f>
        <v>'Analyse Plan de Gamme'!L1C67:L1048576C67</v>
      </c>
      <c r="HM5" s="2" t="str">
        <f t="shared" ref="HM5:HO5" si="13">HM$3&amp;":"&amp;HM$4</f>
        <v>'Analyse Plan de Gamme'!L1C68:L1048576C68</v>
      </c>
      <c r="HN5" s="2" t="str">
        <f t="shared" si="13"/>
        <v>'Analyse Plan de Gamme'!L1C69:L1048576C69</v>
      </c>
      <c r="HO5" s="2" t="str">
        <f t="shared" si="13"/>
        <v>'Analyse Plan de Gamme'!L1C70:L1048576C70</v>
      </c>
      <c r="HV5">
        <f ca="1">SUM(HV$11:HV$103)</f>
        <v>10</v>
      </c>
      <c r="HW5" s="44">
        <f ca="1">SUM(HW$11:HW$103)</f>
        <v>277950</v>
      </c>
      <c r="HX5" s="44">
        <f ca="1">SUM(HX$11:HX$103)</f>
        <v>3926000</v>
      </c>
      <c r="HZ5" s="7">
        <f>COLUMN()</f>
        <v>234</v>
      </c>
      <c r="II5" s="44"/>
      <c r="IJ5" s="44"/>
      <c r="IO5" s="272">
        <f ca="1">SUM(IO$11:IO$103)</f>
        <v>0.99999999999999989</v>
      </c>
      <c r="IP5" s="272">
        <f t="shared" ref="IP5:IQ5" ca="1" si="14">SUM(IP$11:IP$103)</f>
        <v>1</v>
      </c>
      <c r="IQ5" s="272">
        <f t="shared" ca="1" si="14"/>
        <v>1</v>
      </c>
      <c r="JJ5" s="2" t="str">
        <f>JJ$3&amp;":"&amp;JJ$4</f>
        <v>'Analyse Plan de Gamme'!L1C72:L1048576C72</v>
      </c>
      <c r="JK5" s="2" t="str">
        <f t="shared" ref="JK5" si="15">JK$3&amp;":"&amp;JK$4</f>
        <v>'Analyse Plan de Gamme'!L1C73:L1048576C73</v>
      </c>
      <c r="JL5" s="2"/>
      <c r="JM5" s="2"/>
      <c r="JT5">
        <f ca="1">SUM(JT$11:JT$103)</f>
        <v>10</v>
      </c>
      <c r="JU5" s="44">
        <f ca="1">SUM(JU$11:JU$103)</f>
        <v>277950</v>
      </c>
      <c r="JV5" s="44">
        <f ca="1">SUM(JV$11:JV$103)</f>
        <v>3926000</v>
      </c>
      <c r="JX5" s="7">
        <f>COLUMN()</f>
        <v>284</v>
      </c>
      <c r="KG5" s="44"/>
      <c r="KH5" s="44"/>
      <c r="KM5" s="272">
        <f ca="1">SUM(KM$11:KM$103)</f>
        <v>1</v>
      </c>
      <c r="KN5" s="272">
        <f t="shared" ref="KN5:KO5" ca="1" si="16">SUM(KN$11:KN$103)</f>
        <v>1</v>
      </c>
      <c r="KO5" s="272">
        <f t="shared" ca="1" si="16"/>
        <v>1</v>
      </c>
      <c r="LH5" s="2" t="str">
        <f>LH$3&amp;":"&amp;LH$4</f>
        <v>'Analyse Plan de Gamme'!L1C75:L1048576C75</v>
      </c>
      <c r="LI5" s="2" t="str">
        <f t="shared" ref="LI5" si="17">LI$3&amp;":"&amp;LI$4</f>
        <v>'Analyse Plan de Gamme'!L1C76:L1048576C76</v>
      </c>
      <c r="LJ5" s="2"/>
      <c r="LK5" s="2"/>
      <c r="LR5">
        <f ca="1">SUM(LR$11:LR$103)</f>
        <v>10</v>
      </c>
      <c r="LS5" s="44">
        <f ca="1">SUM(LS$11:LS$103)</f>
        <v>277950</v>
      </c>
      <c r="LT5" s="44">
        <f ca="1">SUM(LT$11:LT$103)</f>
        <v>3926000</v>
      </c>
      <c r="LV5" s="7">
        <f>COLUMN()</f>
        <v>334</v>
      </c>
      <c r="ME5" s="44"/>
      <c r="MF5" s="44"/>
      <c r="MK5" s="272">
        <f ca="1">SUM(MK$11:MK$103)</f>
        <v>1</v>
      </c>
      <c r="ML5" s="272">
        <f t="shared" ref="ML5:MM5" ca="1" si="18">SUM(ML$11:ML$103)</f>
        <v>0.99999999999999989</v>
      </c>
      <c r="MM5" s="272">
        <f t="shared" ca="1" si="18"/>
        <v>1</v>
      </c>
    </row>
    <row r="6" spans="1:351" x14ac:dyDescent="0.3">
      <c r="AG6" t="str">
        <f ca="1">ADDRESS(AG$1,AG$5,,AdrLxCx)&amp;":"&amp;ADDRESS(AG$4,AG$5,,AdrLxCx)</f>
        <v>L11C33:L17C33</v>
      </c>
      <c r="CE6" t="str">
        <f ca="1">ADDRESS(CE$1,CE$5,,AdrLxCx)&amp;":"&amp;ADDRESS(CE$4,CE$5,,AdrLxCx)</f>
        <v>L11C83:L13C83</v>
      </c>
      <c r="EC6" t="str">
        <f ca="1">ADDRESS(EC$1,EC$5,,AdrLxCx)&amp;":"&amp;ADDRESS(EC$4,EC$5,,AdrLxCx)</f>
        <v>L11C133:L20C133</v>
      </c>
      <c r="GB6" t="str">
        <f ca="1">ADDRESS(GB$1,GB$5,,AdrLxCx)&amp;":"&amp;ADDRESS(GB$4,GB$5,,AdrLxCx)</f>
        <v>L11C184:L19C184</v>
      </c>
      <c r="HZ6" t="str">
        <f ca="1">ADDRESS(HZ$1,HZ$5,,AdrLxCx)&amp;":"&amp;ADDRESS(HZ$4,HZ$5,,AdrLxCx)</f>
        <v>L11C234:L20C234</v>
      </c>
      <c r="JX6" t="str">
        <f ca="1">ADDRESS(JX$1,JX$5,,AdrLxCx)&amp;":"&amp;ADDRESS(JX$4,JX$5,,AdrLxCx)</f>
        <v>L11C284:L16C284</v>
      </c>
      <c r="LV6" t="str">
        <f ca="1">ADDRESS(LV$1,LV$5,,AdrLxCx)&amp;":"&amp;ADDRESS(LV$4,LV$5,,AdrLxCx)</f>
        <v>L11C334:L17C334</v>
      </c>
    </row>
    <row r="7" spans="1:351" x14ac:dyDescent="0.3">
      <c r="F7" s="44">
        <f ca="1">SUM(F$11:F$103)</f>
        <v>277950</v>
      </c>
      <c r="G7" s="44">
        <f ca="1">SUM(G$11:G$103)</f>
        <v>3926000</v>
      </c>
    </row>
    <row r="10" spans="1:351" ht="43.2" x14ac:dyDescent="0.3">
      <c r="A10">
        <f ca="1">RAND()*0</f>
        <v>0</v>
      </c>
      <c r="C10" s="7">
        <v>10</v>
      </c>
      <c r="D10" s="7" t="b">
        <f>NOT(ISNA($C10))</f>
        <v>1</v>
      </c>
      <c r="F10" s="7" t="str">
        <f ca="1">INDEX(INDIRECT(F$5,AdrLxCx),$C10)</f>
        <v>QUANTITE
M2/ML/PC</v>
      </c>
      <c r="G10" s="7" t="str">
        <f ca="1">INDEX(INDIRECT(G$5,AdrLxCx),$C10)</f>
        <v>CA VENTE
€ HT</v>
      </c>
      <c r="T10" s="233" t="str">
        <f ca="1">INDEX(INDIRECT(T$5,AdrLxCx),$C10)</f>
        <v>TYPE PROD</v>
      </c>
      <c r="U10" s="233" t="str">
        <f ca="1">INDEX(INDIRECT(U$5,AdrLxCx),$C10)</f>
        <v>Groupe selon EN/ISO</v>
      </c>
      <c r="V10" s="233" t="str">
        <f ca="1">INDEX(INDIRECT(V$5,AdrLxCx),$C10)</f>
        <v>TEST RESISTANCE
Abrasion Profonde
ou PEI selon EN/ISO</v>
      </c>
      <c r="AC10" s="233" t="s">
        <v>181</v>
      </c>
      <c r="AD10" s="233" t="str">
        <f ca="1">$F10</f>
        <v>QUANTITE
M2/ML/PC</v>
      </c>
      <c r="AE10" s="233" t="str">
        <f ca="1">$G10</f>
        <v>CA VENTE
€ HT</v>
      </c>
      <c r="AF10" s="234" t="str">
        <f ca="1">INDEX(AC10:AE10,$AF$3)</f>
        <v>CA VENTE
€ HT</v>
      </c>
      <c r="AJ10" s="8" t="s">
        <v>218</v>
      </c>
      <c r="AK10" s="233" t="str">
        <f ca="1">+T10</f>
        <v>TYPE PROD</v>
      </c>
      <c r="AL10" s="233" t="str">
        <f t="shared" ref="AL10:AM10" ca="1" si="19">+U10</f>
        <v>Groupe selon EN/ISO</v>
      </c>
      <c r="AM10" s="233" t="str">
        <f t="shared" ca="1" si="19"/>
        <v>TEST RESISTANCE
Abrasion Profonde
ou PEI selon EN/ISO</v>
      </c>
      <c r="AN10" s="233" t="str">
        <f>AC10</f>
        <v>Nb Ref</v>
      </c>
      <c r="AO10" s="233" t="str">
        <f t="shared" ref="AO10:AP10" ca="1" si="20">AD10</f>
        <v>QUANTITE
M2/ML/PC</v>
      </c>
      <c r="AP10" s="233" t="str">
        <f t="shared" ca="1" si="20"/>
        <v>CA VENTE
€ HT</v>
      </c>
      <c r="AU10" t="str">
        <f>AN10</f>
        <v>Nb Ref</v>
      </c>
      <c r="AV10" t="str">
        <f ca="1">AO10</f>
        <v>QUANTITE
M2/ML/PC</v>
      </c>
      <c r="AW10" t="str">
        <f ca="1">AP10</f>
        <v>CA VENTE
€ HT</v>
      </c>
      <c r="BR10" s="233" t="str">
        <f ca="1">INDEX(INDIRECT(BR$5,AdrLxCx),$C10)</f>
        <v>UPEC/CSTB</v>
      </c>
      <c r="BS10" s="233"/>
      <c r="BT10" s="233"/>
      <c r="CA10" s="233" t="s">
        <v>181</v>
      </c>
      <c r="CB10" s="233" t="str">
        <f ca="1">$F10</f>
        <v>QUANTITE
M2/ML/PC</v>
      </c>
      <c r="CC10" s="233" t="str">
        <f ca="1">$G10</f>
        <v>CA VENTE
€ HT</v>
      </c>
      <c r="CD10" s="234" t="str">
        <f ca="1">INDEX(CA10:CC10,$AF$3)</f>
        <v>CA VENTE
€ HT</v>
      </c>
      <c r="CH10" s="8" t="s">
        <v>218</v>
      </c>
      <c r="CI10" s="233" t="str">
        <f ca="1">+BR10</f>
        <v>UPEC/CSTB</v>
      </c>
      <c r="CJ10" s="233">
        <f t="shared" ref="CJ10" si="21">+BS10</f>
        <v>0</v>
      </c>
      <c r="CK10" s="233">
        <f t="shared" ref="CK10" si="22">+BT10</f>
        <v>0</v>
      </c>
      <c r="CL10" s="233" t="str">
        <f>CA10</f>
        <v>Nb Ref</v>
      </c>
      <c r="CM10" s="233" t="str">
        <f t="shared" ref="CM10" ca="1" si="23">CB10</f>
        <v>QUANTITE
M2/ML/PC</v>
      </c>
      <c r="CN10" s="233" t="str">
        <f t="shared" ref="CN10" ca="1" si="24">CC10</f>
        <v>CA VENTE
€ HT</v>
      </c>
      <c r="CS10" t="str">
        <f>CL10</f>
        <v>Nb Ref</v>
      </c>
      <c r="CT10" t="str">
        <f ca="1">CM10</f>
        <v>QUANTITE
M2/ML/PC</v>
      </c>
      <c r="CU10" t="str">
        <f ca="1">CN10</f>
        <v>CA VENTE
€ HT</v>
      </c>
      <c r="DP10" s="233" t="str">
        <f ca="1">INDEX(INDIRECT(DP$5,AdrLxCx),$C10)</f>
        <v>FORMAT
NOMINAL</v>
      </c>
      <c r="DQ10" s="233" t="str">
        <f t="shared" ref="DQ10:DR10" ca="1" si="25">INDEX(INDIRECT(DQ$5,AdrLxCx),$C10)</f>
        <v xml:space="preserve">DESTINATION </v>
      </c>
      <c r="DR10" s="233" t="str">
        <f t="shared" ca="1" si="25"/>
        <v>ASPECT
GENERAL</v>
      </c>
      <c r="DY10" s="233" t="s">
        <v>181</v>
      </c>
      <c r="DZ10" s="233" t="str">
        <f ca="1">$F10</f>
        <v>QUANTITE
M2/ML/PC</v>
      </c>
      <c r="EA10" s="233" t="str">
        <f ca="1">$G10</f>
        <v>CA VENTE
€ HT</v>
      </c>
      <c r="EB10" s="234" t="str">
        <f ca="1">INDEX(DY10:EA10,$AF$3)</f>
        <v>CA VENTE
€ HT</v>
      </c>
      <c r="EF10" s="8" t="s">
        <v>218</v>
      </c>
      <c r="EG10" s="233" t="str">
        <f ca="1">+DP10</f>
        <v>FORMAT
NOMINAL</v>
      </c>
      <c r="EH10" s="233" t="str">
        <f t="shared" ref="EH10" ca="1" si="26">+DQ10</f>
        <v xml:space="preserve">DESTINATION </v>
      </c>
      <c r="EI10" s="233" t="str">
        <f t="shared" ref="EI10" ca="1" si="27">+DR10</f>
        <v>ASPECT
GENERAL</v>
      </c>
      <c r="EJ10" s="233" t="str">
        <f>DY10</f>
        <v>Nb Ref</v>
      </c>
      <c r="EK10" s="233" t="str">
        <f t="shared" ref="EK10" ca="1" si="28">DZ10</f>
        <v>QUANTITE
M2/ML/PC</v>
      </c>
      <c r="EL10" s="233" t="str">
        <f t="shared" ref="EL10" ca="1" si="29">EA10</f>
        <v>CA VENTE
€ HT</v>
      </c>
      <c r="EQ10" t="str">
        <f>EJ10</f>
        <v>Nb Ref</v>
      </c>
      <c r="ER10" t="str">
        <f ca="1">EK10</f>
        <v>QUANTITE
M2/ML/PC</v>
      </c>
      <c r="ES10" t="str">
        <f ca="1">EL10</f>
        <v>CA VENTE
€ HT</v>
      </c>
      <c r="FN10" s="233" t="str">
        <f ca="1">INDEX(INDIRECT(FN$5,AdrLxCx),$C10)</f>
        <v>SURFACE</v>
      </c>
      <c r="FO10" s="233" t="str">
        <f t="shared" ref="FO10:FQ10" ca="1" si="30">INDEX(INDIRECT(FO$5,AdrLxCx),$C10)</f>
        <v>ADR</v>
      </c>
      <c r="FP10" s="233" t="str">
        <f t="shared" ca="1" si="30"/>
        <v>AD
A/B/C</v>
      </c>
      <c r="FQ10" s="233" t="str">
        <f t="shared" ca="1" si="30"/>
        <v>EPAISSEUR  MM</v>
      </c>
      <c r="FX10" s="233" t="s">
        <v>181</v>
      </c>
      <c r="FY10" s="233" t="str">
        <f ca="1">$F10</f>
        <v>QUANTITE
M2/ML/PC</v>
      </c>
      <c r="FZ10" s="233" t="str">
        <f ca="1">$G10</f>
        <v>CA VENTE
€ HT</v>
      </c>
      <c r="GA10" s="234" t="str">
        <f ca="1">INDEX(FX10:FZ10,$AF$3)</f>
        <v>CA VENTE
€ HT</v>
      </c>
      <c r="GE10" s="8" t="s">
        <v>218</v>
      </c>
      <c r="GF10" s="233" t="str">
        <f ca="1">+FN10</f>
        <v>SURFACE</v>
      </c>
      <c r="GG10" s="233" t="str">
        <f t="shared" ref="GG10" ca="1" si="31">+FO10</f>
        <v>ADR</v>
      </c>
      <c r="GH10" s="233" t="str">
        <f t="shared" ref="GH10:GI10" ca="1" si="32">+FP10</f>
        <v>AD
A/B/C</v>
      </c>
      <c r="GI10" s="233" t="str">
        <f t="shared" ca="1" si="32"/>
        <v>EPAISSEUR  MM</v>
      </c>
      <c r="GJ10" s="233" t="str">
        <f>FX10</f>
        <v>Nb Ref</v>
      </c>
      <c r="GK10" s="233" t="str">
        <f t="shared" ref="GK10" ca="1" si="33">FY10</f>
        <v>QUANTITE
M2/ML/PC</v>
      </c>
      <c r="GL10" s="233" t="str">
        <f t="shared" ref="GL10" ca="1" si="34">FZ10</f>
        <v>CA VENTE
€ HT</v>
      </c>
      <c r="GQ10" t="str">
        <f>GJ10</f>
        <v>Nb Ref</v>
      </c>
      <c r="GR10" t="str">
        <f ca="1">GK10</f>
        <v>QUANTITE
M2/ML/PC</v>
      </c>
      <c r="GS10" t="str">
        <f ca="1">GL10</f>
        <v>CA VENTE
€ HT</v>
      </c>
      <c r="HL10" s="233" t="str">
        <f ca="1">INDEX(INDIRECT(HL$5,AdrLxCx),$C10)</f>
        <v>COLORIS
PRINCIPAL</v>
      </c>
      <c r="HM10" s="233" t="str">
        <f t="shared" ref="HM10:HO10" ca="1" si="35">INDEX(INDIRECT(HM$5,AdrLxCx),$C10)</f>
        <v>TON</v>
      </c>
      <c r="HN10" s="233" t="str">
        <f t="shared" ca="1" si="35"/>
        <v>CONTRASTE</v>
      </c>
      <c r="HO10" s="233" t="str">
        <f t="shared" ca="1" si="35"/>
        <v>FINITION 
ASPECT</v>
      </c>
      <c r="HV10" s="233" t="s">
        <v>181</v>
      </c>
      <c r="HW10" s="233" t="str">
        <f ca="1">$F10</f>
        <v>QUANTITE
M2/ML/PC</v>
      </c>
      <c r="HX10" s="233" t="str">
        <f ca="1">$G10</f>
        <v>CA VENTE
€ HT</v>
      </c>
      <c r="HY10" s="234" t="str">
        <f ca="1">INDEX(HV10:HX10,$AF$3)</f>
        <v>CA VENTE
€ HT</v>
      </c>
      <c r="IC10" s="8" t="s">
        <v>218</v>
      </c>
      <c r="ID10" s="233" t="str">
        <f ca="1">+HL10</f>
        <v>COLORIS
PRINCIPAL</v>
      </c>
      <c r="IE10" s="233" t="str">
        <f t="shared" ref="IE10" ca="1" si="36">+HM10</f>
        <v>TON</v>
      </c>
      <c r="IF10" s="233" t="str">
        <f t="shared" ref="IF10" ca="1" si="37">+HN10</f>
        <v>CONTRASTE</v>
      </c>
      <c r="IG10" s="233" t="str">
        <f t="shared" ref="IG10" ca="1" si="38">+HO10</f>
        <v>FINITION 
ASPECT</v>
      </c>
      <c r="IH10" s="233" t="str">
        <f>HV10</f>
        <v>Nb Ref</v>
      </c>
      <c r="II10" s="233" t="str">
        <f t="shared" ref="II10" ca="1" si="39">HW10</f>
        <v>QUANTITE
M2/ML/PC</v>
      </c>
      <c r="IJ10" s="233" t="str">
        <f t="shared" ref="IJ10" ca="1" si="40">HX10</f>
        <v>CA VENTE
€ HT</v>
      </c>
      <c r="IO10" t="str">
        <f>IH10</f>
        <v>Nb Ref</v>
      </c>
      <c r="IP10" t="str">
        <f ca="1">II10</f>
        <v>QUANTITE
M2/ML/PC</v>
      </c>
      <c r="IQ10" t="str">
        <f ca="1">IJ10</f>
        <v>CA VENTE
€ HT</v>
      </c>
      <c r="JJ10" s="233" t="str">
        <f ca="1">INDEX(INDIRECT(JJ$5,AdrLxCx),$C10)</f>
        <v>BORD</v>
      </c>
      <c r="JK10" s="233" t="str">
        <f t="shared" ref="JK10" ca="1" si="41">INDEX(INDIRECT(JK$5,AdrLxCx),$C10)</f>
        <v>EFFET PRINCIPAL</v>
      </c>
      <c r="JL10" s="233"/>
      <c r="JM10" s="233"/>
      <c r="JT10" s="233" t="s">
        <v>181</v>
      </c>
      <c r="JU10" s="233" t="str">
        <f ca="1">$F10</f>
        <v>QUANTITE
M2/ML/PC</v>
      </c>
      <c r="JV10" s="233" t="str">
        <f ca="1">$G10</f>
        <v>CA VENTE
€ HT</v>
      </c>
      <c r="JW10" s="234" t="str">
        <f ca="1">INDEX(JT10:JV10,$AF$3)</f>
        <v>CA VENTE
€ HT</v>
      </c>
      <c r="KA10" s="8" t="s">
        <v>218</v>
      </c>
      <c r="KB10" s="233" t="str">
        <f ca="1">+JJ10</f>
        <v>BORD</v>
      </c>
      <c r="KC10" s="233" t="str">
        <f t="shared" ref="KC10" ca="1" si="42">+JK10</f>
        <v>EFFET PRINCIPAL</v>
      </c>
      <c r="KD10" s="233"/>
      <c r="KE10" s="233"/>
      <c r="KF10" s="233" t="str">
        <f>JT10</f>
        <v>Nb Ref</v>
      </c>
      <c r="KG10" s="233" t="str">
        <f t="shared" ref="KG10" ca="1" si="43">JU10</f>
        <v>QUANTITE
M2/ML/PC</v>
      </c>
      <c r="KH10" s="233" t="str">
        <f t="shared" ref="KH10" ca="1" si="44">JV10</f>
        <v>CA VENTE
€ HT</v>
      </c>
      <c r="KM10" t="str">
        <f>KF10</f>
        <v>Nb Ref</v>
      </c>
      <c r="KN10" t="str">
        <f ca="1">KG10</f>
        <v>QUANTITE
M2/ML/PC</v>
      </c>
      <c r="KO10" t="str">
        <f ca="1">KH10</f>
        <v>CA VENTE
€ HT</v>
      </c>
      <c r="LH10" s="233" t="str">
        <f ca="1">INDEX(INDIRECT(LH$5,AdrLxCx),$C10)</f>
        <v>NIVEAU DE GAMME</v>
      </c>
      <c r="LI10" s="233" t="str">
        <f t="shared" ref="LI10" ca="1" si="45">INDEX(INDIRECT(LI$5,AdrLxCx),$C10)</f>
        <v>SEGMENT DE MARCHE
PRINCIPAL</v>
      </c>
      <c r="LJ10" s="233"/>
      <c r="LK10" s="233"/>
      <c r="LR10" s="233" t="s">
        <v>181</v>
      </c>
      <c r="LS10" s="233" t="str">
        <f ca="1">$F10</f>
        <v>QUANTITE
M2/ML/PC</v>
      </c>
      <c r="LT10" s="233" t="str">
        <f ca="1">$G10</f>
        <v>CA VENTE
€ HT</v>
      </c>
      <c r="LU10" s="234" t="str">
        <f ca="1">INDEX(LR10:LT10,$AF$3)</f>
        <v>CA VENTE
€ HT</v>
      </c>
      <c r="LY10" s="8" t="s">
        <v>218</v>
      </c>
      <c r="LZ10" s="233" t="str">
        <f ca="1">+LH10</f>
        <v>NIVEAU DE GAMME</v>
      </c>
      <c r="MA10" s="233" t="str">
        <f t="shared" ref="MA10" ca="1" si="46">+LI10</f>
        <v>SEGMENT DE MARCHE
PRINCIPAL</v>
      </c>
      <c r="MB10" s="233"/>
      <c r="MC10" s="233"/>
      <c r="MD10" s="233" t="str">
        <f>LR10</f>
        <v>Nb Ref</v>
      </c>
      <c r="ME10" s="233" t="str">
        <f t="shared" ref="ME10" ca="1" si="47">LS10</f>
        <v>QUANTITE
M2/ML/PC</v>
      </c>
      <c r="MF10" s="233" t="str">
        <f t="shared" ref="MF10" ca="1" si="48">LT10</f>
        <v>CA VENTE
€ HT</v>
      </c>
      <c r="MK10" t="str">
        <f>MD10</f>
        <v>Nb Ref</v>
      </c>
      <c r="ML10" t="str">
        <f ca="1">ME10</f>
        <v>QUANTITE
M2/ML/PC</v>
      </c>
      <c r="MM10" t="str">
        <f ca="1">MF10</f>
        <v>CA VENTE
€ HT</v>
      </c>
    </row>
    <row r="11" spans="1:351" x14ac:dyDescent="0.3">
      <c r="A11">
        <f ca="1">+A10+1</f>
        <v>1</v>
      </c>
      <c r="C11">
        <f ca="1">Coulisse!$HN11</f>
        <v>11</v>
      </c>
      <c r="D11" t="b">
        <f ca="1">NOT(ISNA($C11))</f>
        <v>1</v>
      </c>
      <c r="F11">
        <f ca="1">IF($D11,INDEX(INDIRECT(F$5,AdrLxCx),$C11))</f>
        <v>50000</v>
      </c>
      <c r="G11">
        <f ca="1">IF($D11,INDEX(INDIRECT(G$5,AdrLxCx),$C11))</f>
        <v>600000</v>
      </c>
      <c r="T11" t="str">
        <f ca="1">IF($D11,INDEX(INDIRECT(T$5,AdrLxCx),$C11))</f>
        <v>GCE TM</v>
      </c>
      <c r="U11" t="str">
        <f t="shared" ref="U11:V26" ca="1" si="49">IF($D11,INDEX(INDIRECT(U$5,AdrLxCx),$C11))</f>
        <v>BIa (E&lt;0.5%)</v>
      </c>
      <c r="V11" t="str">
        <f t="shared" ca="1" si="49"/>
        <v>PEI IV</v>
      </c>
      <c r="W11" t="str">
        <f ca="1">T11&amp;$W$2&amp;U11&amp;$W$2&amp;V11</f>
        <v>GCE TM\BIa (E&lt;0.5%)\PEI IV</v>
      </c>
      <c r="X11" t="b">
        <f ca="1">IF($D11,ISNA(MATCH(W11,W$1:W10,0)))</f>
        <v>1</v>
      </c>
      <c r="Y11" s="5">
        <f ca="1">MATCH(Y$2,INDIRECT(Z11,AdrLxCx),0)+Y10</f>
        <v>11</v>
      </c>
      <c r="Z11" t="str">
        <f t="shared" ref="Z11:Z42" si="50">ADDRESS(Y10+1,Z$2,,AdrLxCx)&amp;":"&amp;ADDRESS(AdrMaxLig,Z$2,,AdrLxCx)</f>
        <v>L1C24:L1048576C24</v>
      </c>
      <c r="AA11" t="b">
        <f ca="1">NOT(ISNA(Y11))</f>
        <v>1</v>
      </c>
      <c r="AB11" t="str">
        <f ca="1">IF(AA11,INDEX(W:W,Y11))</f>
        <v>GCE TM\BIa (E&lt;0.5%)\PEI IV</v>
      </c>
      <c r="AC11">
        <f ca="1">COUNTIF(W:W,AB11)</f>
        <v>1</v>
      </c>
      <c r="AD11">
        <f ca="1">IF(AA11,SUMIF(W:W,AB11,$F:$F),0)</f>
        <v>50000</v>
      </c>
      <c r="AE11">
        <f ca="1">IF(AA11,SUMIF(W:W,AB11,$G:$G),0)</f>
        <v>600000</v>
      </c>
      <c r="AF11" s="235">
        <f ca="1">ROUND(INDEX(AC11:AE11,$AF$3),0)</f>
        <v>600000</v>
      </c>
      <c r="AG11" s="236">
        <f ca="1">VALUE(AF11&amp;$AE$2&amp;TEXT(ROW(),$AE$1))</f>
        <v>600000.00109999999</v>
      </c>
      <c r="AH11">
        <f ca="1">IF($AA11,COUNTIF(INDIRECT(AG$6,AdrLxCx),$AF$1&amp;AG11))</f>
        <v>3</v>
      </c>
      <c r="AI11" s="5">
        <f ca="1">MATCH($A11,AH:AH,0)</f>
        <v>15</v>
      </c>
      <c r="AJ11" s="8">
        <f ca="1">INDEX(Y:Y,AI11)</f>
        <v>15</v>
      </c>
      <c r="AK11" s="8" t="str">
        <f ca="1">INDEX(T:T,AJ11)</f>
        <v>GCD CM</v>
      </c>
      <c r="AL11" s="8" t="str">
        <f ca="1">INDEX(U:U,AJ11)</f>
        <v>BIa (E&lt;0.5%)</v>
      </c>
      <c r="AM11" s="8" t="str">
        <f ca="1">INDEX(V:V,AJ11)</f>
        <v>Abrasion Profonde</v>
      </c>
      <c r="AN11" s="8">
        <f ca="1">INDEX(AC:AC,AI11)</f>
        <v>3</v>
      </c>
      <c r="AO11" s="237">
        <f ca="1">INDEX(AD:AD,AI11)</f>
        <v>95800</v>
      </c>
      <c r="AP11" s="237">
        <f ca="1">INDEX(AE:AE,AI11)</f>
        <v>1613000</v>
      </c>
      <c r="AQ11" s="8" t="str">
        <f ca="1">INDEX(W:W,AJ11)</f>
        <v>GCD CM\BIa (E&lt;0.5%)\Abrasion Profonde</v>
      </c>
      <c r="AR11">
        <f>+AR$3+0</f>
        <v>1</v>
      </c>
      <c r="AS11" t="b">
        <f ca="1">INDEX($AA$11:$AA$103,AR11)</f>
        <v>1</v>
      </c>
      <c r="AT11" t="str">
        <f ca="1">IF($AS11,AR11&amp;" : "&amp;INDEX($AQ$11:$AQ$103,$AR11),"")</f>
        <v>1 : GCD CM\BIa (E&lt;0.5%)\Abrasion Profonde</v>
      </c>
      <c r="AU11" s="32">
        <f ca="1">IF($AS11,INDEX($AN$11:$AN$103,$AR11),0)/$AC$5</f>
        <v>0.3</v>
      </c>
      <c r="AV11" s="32">
        <f ca="1">IF($AS11,INDEX($AO$11:$AO$103,$AR11),0)/$AD$5</f>
        <v>0.34466630688972838</v>
      </c>
      <c r="AW11" s="32">
        <f ca="1">IF($AS11,INDEX($AP$11:$AP$103,$AR11),0)/$AE$5</f>
        <v>0.41085073866530819</v>
      </c>
      <c r="BR11" t="str">
        <f ca="1">IF($D11,INDEX(INDIRECT(BR$5,AdrLxCx),$C11))</f>
        <v>U3 P3</v>
      </c>
      <c r="BU11" t="str">
        <f ca="1">BR11&amp;$W$2</f>
        <v>U3 P3\</v>
      </c>
      <c r="BV11" t="b">
        <f ca="1">IF($D11,ISNA(MATCH(BU11,BU$1:BU10,0)))</f>
        <v>1</v>
      </c>
      <c r="BW11" s="5">
        <f ca="1">MATCH(BW$2,INDIRECT(BX11,AdrLxCx),0)+BW10</f>
        <v>11</v>
      </c>
      <c r="BX11" t="str">
        <f t="shared" ref="BX11:BX74" si="51">ADDRESS(BW10+1,BX$2,,AdrLxCx)&amp;":"&amp;ADDRESS(AdrMaxLig,BX$2,,AdrLxCx)</f>
        <v>L1C74:L1048576C74</v>
      </c>
      <c r="BY11" t="b">
        <f ca="1">NOT(ISNA(BW11))</f>
        <v>1</v>
      </c>
      <c r="BZ11" t="str">
        <f ca="1">IF(BY11,INDEX(BU:BU,BW11))</f>
        <v>U3 P3\</v>
      </c>
      <c r="CA11">
        <f ca="1">COUNTIF(BU:BU,BZ11)</f>
        <v>3</v>
      </c>
      <c r="CB11">
        <f ca="1">IF(BY11,SUMIF(BU:BU,BZ11,$F:$F),0)</f>
        <v>142000</v>
      </c>
      <c r="CC11">
        <f ca="1">IF(BY11,SUMIF(BU:BU,BZ11,$G:$G),0)</f>
        <v>1686000</v>
      </c>
      <c r="CD11" s="235">
        <f ca="1">ROUND(INDEX(CA11:CC11,$AF$3),0)</f>
        <v>1686000</v>
      </c>
      <c r="CE11" s="236">
        <f ca="1">VALUE(CD11&amp;$AE$2&amp;TEXT(ROW(),$AE$1))</f>
        <v>1686000.0011</v>
      </c>
      <c r="CF11">
        <f ca="1">IF(BY11,COUNTIF(INDIRECT(CE$6,AdrLxCx),$AF$1&amp;CE11))</f>
        <v>1</v>
      </c>
      <c r="CG11" s="5">
        <f ca="1">MATCH($A11,CF:CF,0)</f>
        <v>11</v>
      </c>
      <c r="CH11" s="8">
        <f ca="1">INDEX(BW:BW,CG11)</f>
        <v>11</v>
      </c>
      <c r="CI11" s="8" t="str">
        <f ca="1">INDEX(BR:BR,CH11)</f>
        <v>U3 P3</v>
      </c>
      <c r="CJ11" s="8">
        <f ca="1">INDEX(BS:BS,CH11)</f>
        <v>0</v>
      </c>
      <c r="CK11" s="8">
        <f ca="1">INDEX(BT:BT,CH11)</f>
        <v>0</v>
      </c>
      <c r="CL11" s="8">
        <f ca="1">INDEX(CA:CA,CG11)</f>
        <v>3</v>
      </c>
      <c r="CM11" s="237">
        <f ca="1">INDEX(CB:CB,CG11)</f>
        <v>142000</v>
      </c>
      <c r="CN11" s="237">
        <f ca="1">INDEX(CC:CC,CG11)</f>
        <v>1686000</v>
      </c>
      <c r="CO11" s="8" t="str">
        <f ca="1">INDEX(BU:BU,CH11)</f>
        <v>U3 P3\</v>
      </c>
      <c r="CP11">
        <f>+CP$3+0</f>
        <v>1</v>
      </c>
      <c r="CQ11" t="b">
        <f ca="1">INDEX(BY$11:BY$103,CP11)</f>
        <v>1</v>
      </c>
      <c r="CR11" t="str">
        <f ca="1">IF(CQ11,CP11&amp;" : "&amp;INDEX(CO$11:CO$103,CP11),"")</f>
        <v>1 : U3 P3\</v>
      </c>
      <c r="CS11" s="32">
        <f ca="1">IF(CQ11,INDEX(CL$11:CL$103,CP11),0)/$AC$5</f>
        <v>0.3</v>
      </c>
      <c r="CT11" s="32">
        <f ca="1">IF(CQ11,INDEX(CM$11:CM$103,CP11),0)/$AD$5</f>
        <v>0.51088325238352217</v>
      </c>
      <c r="CU11" s="32">
        <f ca="1">IF(CQ11,INDEX(CN$11:CN$103,CP11),0)/$AE$5</f>
        <v>0.42944472745797246</v>
      </c>
      <c r="DP11" t="str">
        <f ca="1">IF($D11,INDEX(INDIRECT(DP$5,AdrLxCx),$C11))</f>
        <v>45X45</v>
      </c>
      <c r="DQ11" t="str">
        <f t="shared" ref="DQ11:DR11" ca="1" si="52">IF($D11,INDEX(INDIRECT(DQ$5,AdrLxCx),$C11))</f>
        <v>SOL INT</v>
      </c>
      <c r="DR11" t="str">
        <f t="shared" ca="1" si="52"/>
        <v>CIMENT</v>
      </c>
      <c r="DS11" t="str">
        <f t="shared" ref="DS11:DS74" ca="1" si="53">DP11&amp;$W$2&amp;DQ11&amp;$W$2&amp;DR11</f>
        <v>45X45\SOL INT\CIMENT</v>
      </c>
      <c r="DT11" t="b">
        <f ca="1">IF($D11,ISNA(MATCH(DS11,DS$1:DS10,0)))</f>
        <v>1</v>
      </c>
      <c r="DU11" s="5">
        <f ca="1">MATCH(DU$2,INDIRECT(DV11,AdrLxCx),0)+DU10</f>
        <v>11</v>
      </c>
      <c r="DV11" t="str">
        <f t="shared" ref="DV11:DV74" si="54">ADDRESS(DU10+1,DV$2,,AdrLxCx)&amp;":"&amp;ADDRESS(AdrMaxLig,DV$2,,AdrLxCx)</f>
        <v>L1C124:L1048576C124</v>
      </c>
      <c r="DW11" t="b">
        <f ca="1">NOT(ISNA(DU11))</f>
        <v>1</v>
      </c>
      <c r="DX11" t="str">
        <f ca="1">IF(DW11,INDEX(DS:DS,DU11))</f>
        <v>45X45\SOL INT\CIMENT</v>
      </c>
      <c r="DY11">
        <f ca="1">COUNTIF(DS:DS,DX11)</f>
        <v>1</v>
      </c>
      <c r="DZ11">
        <f ca="1">IF(DW11,SUMIF(DS:DS,DX11,$F:$F),0)</f>
        <v>50000</v>
      </c>
      <c r="EA11">
        <f ca="1">IF(DW11,SUMIF(DS:DS,DX11,$G:$G),0)</f>
        <v>600000</v>
      </c>
      <c r="EB11" s="235">
        <f ca="1">ROUND(INDEX(DY11:EA11,$AF$3),0)</f>
        <v>600000</v>
      </c>
      <c r="EC11" s="236">
        <f ca="1">VALUE(EB11&amp;$AE$2&amp;TEXT(ROW(),$AE$1))</f>
        <v>600000.00109999999</v>
      </c>
      <c r="ED11">
        <f ca="1">IF(DW11,COUNTIF(INDIRECT(EC$6,AdrLxCx),$AF$1&amp;EC11))</f>
        <v>3</v>
      </c>
      <c r="EE11" s="5">
        <f ca="1">MATCH($A11,ED:ED,0)</f>
        <v>17</v>
      </c>
      <c r="EF11" s="8">
        <f ca="1">INDEX(DU:DU,EE11)</f>
        <v>17</v>
      </c>
      <c r="EG11" s="8" t="str">
        <f ca="1">INDEX(DP:DP,EF11)</f>
        <v>60X60</v>
      </c>
      <c r="EH11" s="8" t="str">
        <f ca="1">INDEX(DQ:DQ,EF11)</f>
        <v>SOL INT+EXT</v>
      </c>
      <c r="EI11" s="8" t="str">
        <f ca="1">INDEX(DR:DR,EF11)</f>
        <v>CIMENT</v>
      </c>
      <c r="EJ11" s="8">
        <f ca="1">INDEX(DY:DY,EE11)</f>
        <v>1</v>
      </c>
      <c r="EK11" s="237">
        <f ca="1">INDEX(DZ:DZ,EE11)</f>
        <v>80000</v>
      </c>
      <c r="EL11" s="237">
        <f ca="1">INDEX(EA:EA,EE11)</f>
        <v>1150000</v>
      </c>
      <c r="EM11" s="8" t="str">
        <f ca="1">INDEX(DS:DS,EF11)</f>
        <v>60X60\SOL INT+EXT\CIMENT</v>
      </c>
      <c r="EN11">
        <f>+EN$3+0</f>
        <v>1</v>
      </c>
      <c r="EO11" t="b">
        <f ca="1">INDEX(DW$11:DW$103,EN11)</f>
        <v>1</v>
      </c>
      <c r="EP11" t="str">
        <f ca="1">IF(EO11,EN11&amp;" : "&amp;INDEX(EM$11:EM$103,EN11),"")</f>
        <v>1 : 60X60\SOL INT+EXT\CIMENT</v>
      </c>
      <c r="EQ11" s="32">
        <f ca="1">IF(EO11,INDEX(EJ$11:EJ$103,EN11),0)/$AC$5</f>
        <v>0.1</v>
      </c>
      <c r="ER11" s="32">
        <f ca="1">IF(EO11,INDEX(EK$11:EK$103,EN11),0)/$AD$5</f>
        <v>0.28782155063860404</v>
      </c>
      <c r="ES11" s="32">
        <f ca="1">IF(EO11,INDEX(EL$11:EL$103,EN11),0)/$AE$5</f>
        <v>0.29291900152827305</v>
      </c>
      <c r="FN11" t="str">
        <f ca="1">IF($D11,INDEX(INDIRECT(FN$5,AdrLxCx),$C11))</f>
        <v>LISSE</v>
      </c>
      <c r="FO11">
        <f t="shared" ref="FO11:FQ11" ca="1" si="55">IF($D11,INDEX(INDIRECT(FO$5,AdrLxCx),$C11))</f>
        <v>0</v>
      </c>
      <c r="FP11">
        <f t="shared" ca="1" si="55"/>
        <v>0</v>
      </c>
      <c r="FQ11">
        <f t="shared" ca="1" si="55"/>
        <v>8</v>
      </c>
      <c r="FR11" t="str">
        <f ca="1">FN11&amp;$W$2&amp;FO11&amp;$W$2&amp;FP11&amp;$W$2&amp;FQ11</f>
        <v>LISSE\0\0\8</v>
      </c>
      <c r="FS11" t="b">
        <f ca="1">IF($D11,ISNA(MATCH(FR11,FR$1:FR10,0)))</f>
        <v>1</v>
      </c>
      <c r="FT11" s="5">
        <f ca="1">MATCH(FT$2,INDIRECT(FU11,AdrLxCx),0)+FT10</f>
        <v>11</v>
      </c>
      <c r="FU11" t="str">
        <f t="shared" ref="FU11:FU74" si="56">ADDRESS(FT10+1,FU$2,,AdrLxCx)&amp;":"&amp;ADDRESS(AdrMaxLig,FU$2,,AdrLxCx)</f>
        <v>L1C175:L1048576C175</v>
      </c>
      <c r="FV11" t="b">
        <f ca="1">NOT(ISNA(FT11))</f>
        <v>1</v>
      </c>
      <c r="FW11" t="str">
        <f ca="1">IF(FV11,INDEX(FR:FR,FT11))</f>
        <v>LISSE\0\0\8</v>
      </c>
      <c r="FX11">
        <f ca="1">COUNTIF(FR:FR,FW11)</f>
        <v>1</v>
      </c>
      <c r="FY11">
        <f ca="1">IF(FV11,SUMIF(FR:FR,FW11,$F:$F),0)</f>
        <v>50000</v>
      </c>
      <c r="FZ11">
        <f ca="1">IF(FV11,SUMIF(FR:FR,FW11,$G:$G),0)</f>
        <v>600000</v>
      </c>
      <c r="GA11" s="235">
        <f ca="1">ROUND(INDEX(FX11:FZ11,$AF$3),0)</f>
        <v>600000</v>
      </c>
      <c r="GB11" s="236">
        <f ca="1">VALUE(GA11&amp;$AE$2&amp;TEXT(ROW(),$AE$1))</f>
        <v>600000.00109999999</v>
      </c>
      <c r="GC11">
        <f ca="1">IF(FV11,COUNTIF(INDIRECT(GB$6,AdrLxCx),$AF$1&amp;GB11))</f>
        <v>3</v>
      </c>
      <c r="GD11" s="5">
        <f ca="1">MATCH($A11,GC:GC,0)</f>
        <v>17</v>
      </c>
      <c r="GE11" s="8">
        <f ca="1">INDEX(FT:FT,GD11)</f>
        <v>17</v>
      </c>
      <c r="GF11" s="8" t="str">
        <f ca="1">INDEX(FN:FN,GE11)</f>
        <v>LISSE GRIP LEGER</v>
      </c>
      <c r="GG11" s="8" t="str">
        <f ca="1">INDEX(FO:FO,GE11)</f>
        <v>R10</v>
      </c>
      <c r="GH11" s="8" t="str">
        <f ca="1">INDEX(FP:FP,GE11)</f>
        <v>A</v>
      </c>
      <c r="GI11" s="8">
        <f ca="1">INDEX(FQ:FQ,GE11)</f>
        <v>7.5</v>
      </c>
      <c r="GJ11" s="8">
        <f ca="1">INDEX(FX:FX,GD11)</f>
        <v>1</v>
      </c>
      <c r="GK11" s="237">
        <f ca="1">INDEX(FY:FY,GD11)</f>
        <v>80000</v>
      </c>
      <c r="GL11" s="237">
        <f ca="1">INDEX(FZ:FZ,GD11)</f>
        <v>1150000</v>
      </c>
      <c r="GM11" s="8" t="str">
        <f ca="1">INDEX(FR:FR,GE11)</f>
        <v>LISSE GRIP LEGER\R10\A\7,5</v>
      </c>
      <c r="GN11">
        <f>+GN$3+0</f>
        <v>1</v>
      </c>
      <c r="GO11" t="b">
        <f ca="1">INDEX(FV$11:FV$103,GN11)</f>
        <v>1</v>
      </c>
      <c r="GP11" t="str">
        <f ca="1">IF(GO11,GN11&amp;" : "&amp;INDEX(GM$11:GM$103,GN11),"")</f>
        <v>1 : LISSE GRIP LEGER\R10\A\7,5</v>
      </c>
      <c r="GQ11" s="32">
        <f ca="1">IF(GO11,INDEX(GJ$11:GJ$103,GN11),0)/$AC$5</f>
        <v>0.1</v>
      </c>
      <c r="GR11" s="32">
        <f ca="1">IF(GO11,INDEX(GK$11:GK$103,GN11),0)/$AD$5</f>
        <v>0.28782155063860404</v>
      </c>
      <c r="GS11" s="32">
        <f ca="1">IF(GO11,INDEX(GL$11:GL$103,GN11),0)/$AE$5</f>
        <v>0.29291900152827305</v>
      </c>
      <c r="HL11" t="str">
        <f ca="1">IF($D11,INDEX(INDIRECT(HL$5,AdrLxCx),$C11))</f>
        <v>BLANC-GRIS</v>
      </c>
      <c r="HM11" t="str">
        <f t="shared" ref="HM11:HO11" ca="1" si="57">IF($D11,INDEX(INDIRECT(HM$5,AdrLxCx),$C11))</f>
        <v>CLAIR</v>
      </c>
      <c r="HN11" t="str">
        <f t="shared" ca="1" si="57"/>
        <v>FAIBLE</v>
      </c>
      <c r="HO11" t="str">
        <f t="shared" ca="1" si="57"/>
        <v>SATIN</v>
      </c>
      <c r="HP11" t="str">
        <f ca="1">HL11&amp;$W$2&amp;HM11&amp;$W$2&amp;HN11&amp;$W$2&amp;HO11</f>
        <v>BLANC-GRIS\CLAIR\FAIBLE\SATIN</v>
      </c>
      <c r="HQ11" t="b">
        <f ca="1">IF($D11,ISNA(MATCH(HP11,HP$1:HP10,0)))</f>
        <v>1</v>
      </c>
      <c r="HR11" s="5">
        <f ca="1">MATCH(HR$2,INDIRECT(HS11,AdrLxCx),0)+HR10</f>
        <v>11</v>
      </c>
      <c r="HS11" t="str">
        <f t="shared" ref="HS11:HS74" si="58">ADDRESS(HR10+1,HS$2,,AdrLxCx)&amp;":"&amp;ADDRESS(AdrMaxLig,HS$2,,AdrLxCx)</f>
        <v>L1C225:L1048576C225</v>
      </c>
      <c r="HT11" t="b">
        <f ca="1">NOT(ISNA(HR11))</f>
        <v>1</v>
      </c>
      <c r="HU11" t="str">
        <f ca="1">IF(HT11,INDEX(HP:HP,HR11))</f>
        <v>BLANC-GRIS\CLAIR\FAIBLE\SATIN</v>
      </c>
      <c r="HV11">
        <f ca="1">COUNTIF(HP:HP,HU11)</f>
        <v>1</v>
      </c>
      <c r="HW11">
        <f ca="1">IF(HT11,SUMIF(HP:HP,HU11,$F:$F),0)</f>
        <v>50000</v>
      </c>
      <c r="HX11">
        <f ca="1">IF(HT11,SUMIF(HP:HP,HU11,$G:$G),0)</f>
        <v>600000</v>
      </c>
      <c r="HY11" s="235">
        <f ca="1">ROUND(INDEX(HV11:HX11,$AF$3),0)</f>
        <v>600000</v>
      </c>
      <c r="HZ11" s="236">
        <f ca="1">VALUE(HY11&amp;$AE$2&amp;TEXT(ROW(),$AE$1))</f>
        <v>600000.00109999999</v>
      </c>
      <c r="IA11">
        <f ca="1">IF(HT11,COUNTIF(INDIRECT(HZ$6,AdrLxCx),$AF$1&amp;HZ11))</f>
        <v>3</v>
      </c>
      <c r="IB11" s="5">
        <f ca="1">MATCH($A11,IA:IA,0)</f>
        <v>17</v>
      </c>
      <c r="IC11" s="8">
        <f ca="1">INDEX(HR:HR,IB11)</f>
        <v>17</v>
      </c>
      <c r="ID11" s="8" t="str">
        <f ca="1">INDEX(HL:HL,IC11)</f>
        <v>GRIS</v>
      </c>
      <c r="IE11" s="8" t="str">
        <f ca="1">INDEX(HM:HM,IC11)</f>
        <v>MOYEN</v>
      </c>
      <c r="IF11" s="8" t="str">
        <f ca="1">INDEX(HN:HN,IC11)</f>
        <v>FAIBLE</v>
      </c>
      <c r="IG11" s="8" t="str">
        <f ca="1">INDEX(HO:HO,IC11)</f>
        <v>BRILLANT DOUX</v>
      </c>
      <c r="IH11" s="8">
        <f ca="1">INDEX(HV:HV,IB11)</f>
        <v>1</v>
      </c>
      <c r="II11" s="237">
        <f ca="1">INDEX(HW:HW,IB11)</f>
        <v>80000</v>
      </c>
      <c r="IJ11" s="237">
        <f ca="1">INDEX(HX:HX,IB11)</f>
        <v>1150000</v>
      </c>
      <c r="IK11" s="8" t="str">
        <f ca="1">INDEX(HP:HP,IC11)</f>
        <v>GRIS\MOYEN\FAIBLE\BRILLANT DOUX</v>
      </c>
      <c r="IL11">
        <f>+IL$3+0</f>
        <v>1</v>
      </c>
      <c r="IM11" t="b">
        <f ca="1">INDEX(HT$11:HT$103,IL11)</f>
        <v>1</v>
      </c>
      <c r="IN11" t="str">
        <f ca="1">IF(IM11,IL11&amp;" : "&amp;INDEX(IK$11:IK$103,IL11),"")</f>
        <v>1 : GRIS\MOYEN\FAIBLE\BRILLANT DOUX</v>
      </c>
      <c r="IO11" s="32">
        <f ca="1">IF(IM11,INDEX(IH$11:IH$103,IL11),0)/$AC$5</f>
        <v>0.1</v>
      </c>
      <c r="IP11" s="32">
        <f ca="1">IF(IM11,INDEX(II$11:II$103,IL11),0)/$AD$5</f>
        <v>0.28782155063860404</v>
      </c>
      <c r="IQ11" s="32">
        <f ca="1">IF(IM11,INDEX(IJ$11:IJ$103,IL11),0)/$AE$5</f>
        <v>0.29291900152827305</v>
      </c>
      <c r="JJ11" t="str">
        <f ca="1">IF($D11,INDEX(INDIRECT(JJ$5,AdrLxCx),$C11))</f>
        <v>DROIT</v>
      </c>
      <c r="JK11" t="str">
        <f t="shared" ref="JK11" ca="1" si="59">IF($D11,INDEX(INDIRECT(JK$5,AdrLxCx),$C11))</f>
        <v>IMITANT</v>
      </c>
      <c r="JN11" t="str">
        <f ca="1">JJ11&amp;$W$2&amp;JK11</f>
        <v>DROIT\IMITANT</v>
      </c>
      <c r="JO11" t="b">
        <f ca="1">IF($D11,ISNA(MATCH(JN11,JN$1:JN10,0)))</f>
        <v>1</v>
      </c>
      <c r="JP11" s="5">
        <f ca="1">MATCH(JP$2,INDIRECT(JQ11,AdrLxCx),0)+JP10</f>
        <v>11</v>
      </c>
      <c r="JQ11" t="str">
        <f t="shared" ref="JQ11:JQ74" si="60">ADDRESS(JP10+1,JQ$2,,AdrLxCx)&amp;":"&amp;ADDRESS(AdrMaxLig,JQ$2,,AdrLxCx)</f>
        <v>L1C275:L1048576C275</v>
      </c>
      <c r="JR11" t="b">
        <f ca="1">NOT(ISNA(JP11))</f>
        <v>1</v>
      </c>
      <c r="JS11" t="str">
        <f ca="1">IF(JR11,INDEX(JN:JN,JP11))</f>
        <v>DROIT\IMITANT</v>
      </c>
      <c r="JT11">
        <f ca="1">COUNTIF(JN:JN,JS11)</f>
        <v>3</v>
      </c>
      <c r="JU11">
        <f ca="1">IF(JR11,SUMIF(JN:JN,JS11,$F:$F),0)</f>
        <v>137800</v>
      </c>
      <c r="JV11">
        <f ca="1">IF(JR11,SUMIF(JN:JN,JS11,$G:$G),0)</f>
        <v>1930000</v>
      </c>
      <c r="JW11" s="235">
        <f ca="1">ROUND(INDEX(JT11:JV11,$AF$3),0)</f>
        <v>1930000</v>
      </c>
      <c r="JX11" s="236">
        <f ca="1">VALUE(JW11&amp;$AE$2&amp;TEXT(ROW(),$AE$1))</f>
        <v>1930000.0011</v>
      </c>
      <c r="JY11">
        <f ca="1">IF(JR11,COUNTIF(INDIRECT(JX$6,AdrLxCx),$AF$1&amp;JX11))</f>
        <v>1</v>
      </c>
      <c r="JZ11" s="5">
        <f ca="1">MATCH($A11,JY:JY,0)</f>
        <v>11</v>
      </c>
      <c r="KA11" s="8">
        <f ca="1">INDEX(JP:JP,JZ11)</f>
        <v>11</v>
      </c>
      <c r="KB11" s="8" t="str">
        <f ca="1">INDEX(JJ:JJ,KA11)</f>
        <v>DROIT</v>
      </c>
      <c r="KC11" s="8" t="str">
        <f ca="1">INDEX(JK:JK,KA11)</f>
        <v>IMITANT</v>
      </c>
      <c r="KD11" s="8"/>
      <c r="KE11" s="8"/>
      <c r="KF11" s="8">
        <f ca="1">INDEX(JT:JT,JZ11)</f>
        <v>3</v>
      </c>
      <c r="KG11" s="237">
        <f ca="1">INDEX(JU:JU,JZ11)</f>
        <v>137800</v>
      </c>
      <c r="KH11" s="237">
        <f ca="1">INDEX(JV:JV,JZ11)</f>
        <v>1930000</v>
      </c>
      <c r="KI11" s="8" t="str">
        <f ca="1">INDEX(JN:JN,KA11)</f>
        <v>DROIT\IMITANT</v>
      </c>
      <c r="KJ11">
        <f>+KJ$3+0</f>
        <v>1</v>
      </c>
      <c r="KK11" t="b">
        <f ca="1">INDEX(JR$11:JR$103,KJ11)</f>
        <v>1</v>
      </c>
      <c r="KL11" t="str">
        <f ca="1">IF(KK11,KJ11&amp;" : "&amp;INDEX(KI$11:KI$103,KJ11),"")</f>
        <v>1 : DROIT\IMITANT</v>
      </c>
      <c r="KM11" s="32">
        <f ca="1">IF(KK11,INDEX(KF$11:KF$103,KJ11),0)/$AC$5</f>
        <v>0.3</v>
      </c>
      <c r="KN11" s="32">
        <f ca="1">IF(KK11,INDEX(KG$11:KG$103,KJ11),0)/$AD$5</f>
        <v>0.49577262097499553</v>
      </c>
      <c r="KO11" s="32">
        <f ca="1">IF(KK11,INDEX(KH$11:KH$103,KJ11),0)/$AE$5</f>
        <v>0.49159449821701479</v>
      </c>
      <c r="LH11" t="str">
        <f ca="1">IF($D11,INDEX(INDIRECT(LH$5,AdrLxCx),$C11))</f>
        <v>STANDARD</v>
      </c>
      <c r="LI11" t="str">
        <f t="shared" ref="LI11" ca="1" si="61">IF($D11,INDEX(INDIRECT(LI$5,AdrLxCx),$C11))</f>
        <v>CHANTIER PUBLIC STOCK</v>
      </c>
      <c r="LL11" t="str">
        <f ca="1">LH11&amp;$W$2&amp;LI11</f>
        <v>STANDARD\CHANTIER PUBLIC STOCK</v>
      </c>
      <c r="LM11" t="b">
        <f ca="1">IF($D11,ISNA(MATCH(LL11,LL$1:LL10,0)))</f>
        <v>1</v>
      </c>
      <c r="LN11" s="5">
        <f ca="1">MATCH(LN$2,INDIRECT(LO11,AdrLxCx),0)+LN10</f>
        <v>11</v>
      </c>
      <c r="LO11" t="str">
        <f t="shared" ref="LO11:LO74" si="62">ADDRESS(LN10+1,LO$2,,AdrLxCx)&amp;":"&amp;ADDRESS(AdrMaxLig,LO$2,,AdrLxCx)</f>
        <v>L1C325:L1048576C325</v>
      </c>
      <c r="LP11" t="b">
        <f ca="1">NOT(ISNA(LN11))</f>
        <v>1</v>
      </c>
      <c r="LQ11" t="str">
        <f ca="1">IF(LP11,INDEX(LL:LL,LN11))</f>
        <v>STANDARD\CHANTIER PUBLIC STOCK</v>
      </c>
      <c r="LR11">
        <f ca="1">COUNTIF(LL:LL,LQ11)</f>
        <v>1</v>
      </c>
      <c r="LS11">
        <f ca="1">IF(LP11,SUMIF(LL:LL,LQ11,$F:$F),0)</f>
        <v>50000</v>
      </c>
      <c r="LT11">
        <f ca="1">IF(LP11,SUMIF(LL:LL,LQ11,$G:$G),0)</f>
        <v>600000</v>
      </c>
      <c r="LU11" s="235">
        <f ca="1">ROUND(INDEX(LR11:LT11,$AF$3),0)</f>
        <v>600000</v>
      </c>
      <c r="LV11" s="236">
        <f ca="1">VALUE(LU11&amp;$AE$2&amp;TEXT(ROW(),$AE$1))</f>
        <v>600000.00109999999</v>
      </c>
      <c r="LW11">
        <f ca="1">IF(LP11,COUNTIF(INDIRECT(LV$6,AdrLxCx),$AF$1&amp;LV11))</f>
        <v>3</v>
      </c>
      <c r="LX11" s="5">
        <f ca="1">MATCH($A11,LW:LW,0)</f>
        <v>15</v>
      </c>
      <c r="LY11" s="8">
        <f ca="1">INDEX(LN:LN,LX11)</f>
        <v>17</v>
      </c>
      <c r="LZ11" s="8" t="str">
        <f ca="1">INDEX(LH:LH,LY11)</f>
        <v>STANDARD</v>
      </c>
      <c r="MA11" s="8" t="str">
        <f ca="1">INDEX(LI:LI,LY11)</f>
        <v>PROMOTEUR STOCK</v>
      </c>
      <c r="MB11" s="8"/>
      <c r="MC11" s="8"/>
      <c r="MD11" s="8">
        <f ca="1">INDEX(LR:LR,LX11)</f>
        <v>1</v>
      </c>
      <c r="ME11" s="237">
        <f ca="1">INDEX(LS:LS,LX11)</f>
        <v>80000</v>
      </c>
      <c r="MF11" s="237">
        <f ca="1">INDEX(LT:LT,LX11)</f>
        <v>1150000</v>
      </c>
      <c r="MG11" s="8" t="str">
        <f ca="1">INDEX(LL:LL,LY11)</f>
        <v>STANDARD\PROMOTEUR STOCK</v>
      </c>
      <c r="MH11">
        <f>+MH$3+0</f>
        <v>1</v>
      </c>
      <c r="MI11" t="b">
        <f ca="1">INDEX(LP$11:LP$103,MH11)</f>
        <v>1</v>
      </c>
      <c r="MJ11" t="str">
        <f ca="1">IF(MI11,MH11&amp;" : "&amp;INDEX(MG$11:MG$103,MH11),"")</f>
        <v>1 : STANDARD\PROMOTEUR STOCK</v>
      </c>
      <c r="MK11" s="32">
        <f ca="1">IF(MI11,INDEX(MD$11:MD$103,MH11),0)/$AC$5</f>
        <v>0.1</v>
      </c>
      <c r="ML11" s="32">
        <f ca="1">IF(MI11,INDEX(ME$11:ME$103,MH11),0)/$AD$5</f>
        <v>0.28782155063860404</v>
      </c>
      <c r="MM11" s="32">
        <f ca="1">IF(MI11,INDEX(MF$11:MF$103,MH11),0)/$AE$5</f>
        <v>0.29291900152827305</v>
      </c>
    </row>
    <row r="12" spans="1:351" x14ac:dyDescent="0.3">
      <c r="A12">
        <f t="shared" ref="A12:A75" ca="1" si="63">+A11+1</f>
        <v>2</v>
      </c>
      <c r="C12">
        <f ca="1">Coulisse!$HN12</f>
        <v>12</v>
      </c>
      <c r="D12" t="b">
        <f t="shared" ref="D12:D75" ca="1" si="64">NOT(ISNA($C12))</f>
        <v>1</v>
      </c>
      <c r="F12">
        <f t="shared" ref="F12:G43" ca="1" si="65">IF($D12,INDEX(INDIRECT(F$5,AdrLxCx),$C12))</f>
        <v>58000</v>
      </c>
      <c r="G12">
        <f t="shared" ca="1" si="65"/>
        <v>610000</v>
      </c>
      <c r="T12" t="str">
        <f t="shared" ref="T12:V43" ca="1" si="66">IF($D12,INDEX(INDIRECT(T$5,AdrLxCx),$C12))</f>
        <v>GCE</v>
      </c>
      <c r="U12" t="str">
        <f t="shared" ca="1" si="49"/>
        <v>BIa (E&lt;0.5%)</v>
      </c>
      <c r="V12" t="str">
        <f t="shared" ca="1" si="49"/>
        <v>PEI IV</v>
      </c>
      <c r="W12" t="str">
        <f t="shared" ref="W12:W75" ca="1" si="67">T12&amp;$W$2&amp;U12&amp;$W$2&amp;V12</f>
        <v>GCE\BIa (E&lt;0.5%)\PEI IV</v>
      </c>
      <c r="X12" t="b">
        <f ca="1">IF($D12,ISNA(MATCH(W12,W$1:W11,0)))</f>
        <v>1</v>
      </c>
      <c r="Y12" s="5">
        <f t="shared" ref="Y12:Y75" ca="1" si="68">MATCH(Y$2,INDIRECT(Z12,AdrLxCx),0)+Y11</f>
        <v>12</v>
      </c>
      <c r="Z12" t="str">
        <f t="shared" ca="1" si="50"/>
        <v>L12C24:L1048576C24</v>
      </c>
      <c r="AA12" t="b">
        <f t="shared" ref="AA12:AA75" ca="1" si="69">NOT(ISNA(Y12))</f>
        <v>1</v>
      </c>
      <c r="AB12" t="str">
        <f t="shared" ref="AB12:AB75" ca="1" si="70">IF(AA12,INDEX(W:W,Y12))</f>
        <v>GCE\BIa (E&lt;0.5%)\PEI IV</v>
      </c>
      <c r="AC12">
        <f t="shared" ref="AC12:AC75" ca="1" si="71">COUNTIF(W:W,AB12)</f>
        <v>2</v>
      </c>
      <c r="AD12">
        <f ca="1">IF(AA12,SUMIF(W:W,AB12,$F:$F),0)</f>
        <v>59650</v>
      </c>
      <c r="AE12">
        <f t="shared" ref="AE12:AE75" ca="1" si="72">IF(AA12,SUMIF(W:W,AB12,$G:$G),0)</f>
        <v>638000</v>
      </c>
      <c r="AF12" s="235">
        <f t="shared" ref="AF12:AF75" ca="1" si="73">ROUND(INDEX(AC12:AE12,$AF$3),0)</f>
        <v>638000</v>
      </c>
      <c r="AG12" s="236">
        <f t="shared" ref="AG12:AG75" ca="1" si="74">VALUE(AF12&amp;$AE$2&amp;TEXT(ROW(),$AE$1))</f>
        <v>638000.00120000006</v>
      </c>
      <c r="AH12">
        <f t="shared" ref="AH12:AH75" ca="1" si="75">IF($AA12,COUNTIF(INDIRECT(AG$6,AdrLxCx),$AF$1&amp;AG12))</f>
        <v>2</v>
      </c>
      <c r="AI12" s="5">
        <f t="shared" ref="AI12:AI75" ca="1" si="76">MATCH($A12,AH:AH,0)</f>
        <v>12</v>
      </c>
      <c r="AJ12" s="8">
        <f t="shared" ref="AJ12:AJ75" ca="1" si="77">INDEX(Y:Y,AI12)</f>
        <v>12</v>
      </c>
      <c r="AK12" s="8" t="str">
        <f t="shared" ref="AK12:AK75" ca="1" si="78">INDEX(T:T,AJ12)</f>
        <v>GCE</v>
      </c>
      <c r="AL12" s="8" t="str">
        <f t="shared" ref="AL12:AL75" ca="1" si="79">INDEX(U:U,AJ12)</f>
        <v>BIa (E&lt;0.5%)</v>
      </c>
      <c r="AM12" s="8" t="str">
        <f t="shared" ref="AM12:AM75" ca="1" si="80">INDEX(V:V,AJ12)</f>
        <v>PEI IV</v>
      </c>
      <c r="AN12" s="8">
        <f t="shared" ref="AN12:AN75" ca="1" si="81">INDEX(AC:AC,AI12)</f>
        <v>2</v>
      </c>
      <c r="AO12" s="237">
        <f t="shared" ref="AO12:AO75" ca="1" si="82">INDEX(AD:AD,AI12)</f>
        <v>59650</v>
      </c>
      <c r="AP12" s="237">
        <f t="shared" ref="AP12:AP75" ca="1" si="83">INDEX(AE:AE,AI12)</f>
        <v>638000</v>
      </c>
      <c r="AQ12" s="8" t="str">
        <f t="shared" ref="AQ12:AQ75" ca="1" si="84">INDEX(W:W,AJ12)</f>
        <v>GCE\BIa (E&lt;0.5%)\PEI IV</v>
      </c>
      <c r="AR12">
        <f>+AR11+1</f>
        <v>2</v>
      </c>
      <c r="AS12" t="b">
        <f t="shared" ref="AS12:AS75" ca="1" si="85">INDEX($AA$11:$AA$103,AR12)</f>
        <v>1</v>
      </c>
      <c r="AT12" t="str">
        <f t="shared" ref="AT12:AT75" ca="1" si="86">IF($AS12,AR12&amp;" : "&amp;INDEX($AQ$11:$AQ$103,$AR12),"")</f>
        <v>2 : GCE\BIa (E&lt;0.5%)\PEI IV</v>
      </c>
      <c r="AU12" s="32">
        <f t="shared" ref="AU12:AU75" ca="1" si="87">IF($AS12,INDEX($AN$11:$AN$103,$AR12),0)/$AC$5</f>
        <v>0.2</v>
      </c>
      <c r="AV12" s="32">
        <f t="shared" ref="AV12:AV75" ca="1" si="88">IF($AS12,INDEX($AO$11:$AO$103,$AR12),0)/$AD$5</f>
        <v>0.21460694369490915</v>
      </c>
      <c r="AW12" s="32">
        <f ca="1">IF($AS12,INDEX($AP$11:$AP$103,$AR12),0)/$AE$5</f>
        <v>0.16250636780438105</v>
      </c>
      <c r="BR12" t="str">
        <f t="shared" ref="BR12:BR43" ca="1" si="89">IF($D12,INDEX(INDIRECT(BR$5,AdrLxCx),$C12))</f>
        <v>U3 P3</v>
      </c>
      <c r="BU12" t="str">
        <f t="shared" ref="BU12:BU75" ca="1" si="90">BR12&amp;$W$2</f>
        <v>U3 P3\</v>
      </c>
      <c r="BV12" t="b">
        <f ca="1">IF($D12,ISNA(MATCH(BU12,BU$1:BU11,0)))</f>
        <v>0</v>
      </c>
      <c r="BW12" s="5">
        <f t="shared" ref="BW12:BW75" ca="1" si="91">MATCH(BW$2,INDIRECT(BX12,AdrLxCx),0)+BW11</f>
        <v>13</v>
      </c>
      <c r="BX12" t="str">
        <f t="shared" ca="1" si="51"/>
        <v>L12C74:L1048576C74</v>
      </c>
      <c r="BY12" t="b">
        <f t="shared" ref="BY12:BY75" ca="1" si="92">NOT(ISNA(BW12))</f>
        <v>1</v>
      </c>
      <c r="BZ12" t="str">
        <f t="shared" ref="BZ12:BZ75" ca="1" si="93">IF(BY12,INDEX(BU:BU,BW12))</f>
        <v xml:space="preserve"> ... \</v>
      </c>
      <c r="CA12">
        <f t="shared" ref="CA12:CA32" ca="1" si="94">COUNTIF(BU:BU,BZ12)</f>
        <v>4</v>
      </c>
      <c r="CB12">
        <f ca="1">IF(BY12,SUMIF(BU:BU,BZ12,$F:$F),0)</f>
        <v>40150</v>
      </c>
      <c r="CC12">
        <f t="shared" ref="CC12:CC75" ca="1" si="95">IF(BY12,SUMIF(BU:BU,BZ12,$G:$G),0)</f>
        <v>627000</v>
      </c>
      <c r="CD12" s="235">
        <f t="shared" ref="CD12:CD75" ca="1" si="96">ROUND(INDEX(CA12:CC12,$AF$3),0)</f>
        <v>627000</v>
      </c>
      <c r="CE12" s="236">
        <f t="shared" ref="CE12:CE75" ca="1" si="97">VALUE(CD12&amp;$AE$2&amp;TEXT(ROW(),$AE$1))</f>
        <v>627000.00120000006</v>
      </c>
      <c r="CF12">
        <f t="shared" ref="CF12:CF75" ca="1" si="98">IF(BY12,COUNTIF(INDIRECT(CE$6,AdrLxCx),$AF$1&amp;CE12))</f>
        <v>3</v>
      </c>
      <c r="CG12" s="5">
        <f t="shared" ref="CG12:CG75" ca="1" si="99">MATCH($A12,CF:CF,0)</f>
        <v>13</v>
      </c>
      <c r="CH12" s="8">
        <f t="shared" ref="CH12:CH75" ca="1" si="100">INDEX(BW:BW,CG12)</f>
        <v>15</v>
      </c>
      <c r="CI12" s="8" t="str">
        <f t="shared" ref="CI12:CI75" ca="1" si="101">INDEX(BR:BR,CH12)</f>
        <v>U4 P3</v>
      </c>
      <c r="CJ12" s="8">
        <f t="shared" ref="CJ12:CJ75" ca="1" si="102">INDEX(BS:BS,CH12)</f>
        <v>0</v>
      </c>
      <c r="CK12" s="8">
        <f t="shared" ref="CK12:CK75" ca="1" si="103">INDEX(BT:BT,CH12)</f>
        <v>0</v>
      </c>
      <c r="CL12" s="8">
        <f t="shared" ref="CL12:CL75" ca="1" si="104">INDEX(CA:CA,CG12)</f>
        <v>3</v>
      </c>
      <c r="CM12" s="237">
        <f t="shared" ref="CM12:CM75" ca="1" si="105">INDEX(CB:CB,CG12)</f>
        <v>95800</v>
      </c>
      <c r="CN12" s="237">
        <f t="shared" ref="CN12:CN75" ca="1" si="106">INDEX(CC:CC,CG12)</f>
        <v>1613000</v>
      </c>
      <c r="CO12" s="8" t="str">
        <f t="shared" ref="CO12:CO75" ca="1" si="107">INDEX(BU:BU,CH12)</f>
        <v>U4 P3\</v>
      </c>
      <c r="CP12">
        <f>+CP11+1</f>
        <v>2</v>
      </c>
      <c r="CQ12" t="b">
        <f t="shared" ref="CQ12:CQ75" ca="1" si="108">INDEX(BY$11:BY$103,CP12)</f>
        <v>1</v>
      </c>
      <c r="CR12" t="str">
        <f t="shared" ref="CR12:CR75" ca="1" si="109">IF(CQ12,CP12&amp;" : "&amp;INDEX(CO$11:CO$103,CP12),"")</f>
        <v>2 : U4 P3\</v>
      </c>
      <c r="CS12" s="32">
        <f t="shared" ref="CS12:CS75" ca="1" si="110">IF(CQ12,INDEX(CL$11:CL$103,CP12),0)/$AC$5</f>
        <v>0.3</v>
      </c>
      <c r="CT12" s="32">
        <f t="shared" ref="CT12:CT75" ca="1" si="111">IF(CQ12,INDEX(CM$11:CM$103,CP12),0)/$AD$5</f>
        <v>0.34466630688972838</v>
      </c>
      <c r="CU12" s="32">
        <f t="shared" ref="CU12:CU75" ca="1" si="112">IF(CQ12,INDEX(CN$11:CN$103,CP12),0)/$AE$5</f>
        <v>0.41085073866530819</v>
      </c>
      <c r="DP12" t="str">
        <f t="shared" ref="DP12:DR43" ca="1" si="113">IF($D12,INDEX(INDIRECT(DP$5,AdrLxCx),$C12))</f>
        <v>45X45</v>
      </c>
      <c r="DQ12" t="str">
        <f t="shared" ca="1" si="113"/>
        <v>SOL INT</v>
      </c>
      <c r="DR12" t="str">
        <f t="shared" ca="1" si="113"/>
        <v>PIERRE NAT</v>
      </c>
      <c r="DS12" t="str">
        <f t="shared" ca="1" si="53"/>
        <v>45X45\SOL INT\PIERRE NAT</v>
      </c>
      <c r="DT12" t="b">
        <f ca="1">IF($D12,ISNA(MATCH(DS12,DS$1:DS11,0)))</f>
        <v>1</v>
      </c>
      <c r="DU12" s="5">
        <f t="shared" ref="DU12:DU75" ca="1" si="114">MATCH(DU$2,INDIRECT(DV12,AdrLxCx),0)+DU11</f>
        <v>12</v>
      </c>
      <c r="DV12" t="str">
        <f t="shared" ca="1" si="54"/>
        <v>L12C124:L1048576C124</v>
      </c>
      <c r="DW12" t="b">
        <f t="shared" ref="DW12:DW75" ca="1" si="115">NOT(ISNA(DU12))</f>
        <v>1</v>
      </c>
      <c r="DX12" t="str">
        <f t="shared" ref="DX12:DX75" ca="1" si="116">IF(DW12,INDEX(DS:DS,DU12))</f>
        <v>45X45\SOL INT\PIERRE NAT</v>
      </c>
      <c r="DY12">
        <f t="shared" ref="DY12:DY32" ca="1" si="117">COUNTIF(DS:DS,DX12)</f>
        <v>1</v>
      </c>
      <c r="DZ12">
        <f ca="1">IF(DW12,SUMIF(DS:DS,DX12,$F:$F),0)</f>
        <v>58000</v>
      </c>
      <c r="EA12">
        <f t="shared" ref="EA12:EA75" ca="1" si="118">IF(DW12,SUMIF(DS:DS,DX12,$G:$G),0)</f>
        <v>610000</v>
      </c>
      <c r="EB12" s="235">
        <f t="shared" ref="EB12:EB75" ca="1" si="119">ROUND(INDEX(DY12:EA12,$AF$3),0)</f>
        <v>610000</v>
      </c>
      <c r="EC12" s="236">
        <f t="shared" ref="EC12:EC75" ca="1" si="120">VALUE(EB12&amp;$AE$2&amp;TEXT(ROW(),$AE$1))</f>
        <v>610000.00120000006</v>
      </c>
      <c r="ED12">
        <f t="shared" ref="ED12:ED75" ca="1" si="121">IF(DW12,COUNTIF(INDIRECT(EC$6,AdrLxCx),$AF$1&amp;EC12))</f>
        <v>2</v>
      </c>
      <c r="EE12" s="5">
        <f t="shared" ref="EE12:EE75" ca="1" si="122">MATCH($A12,ED:ED,0)</f>
        <v>12</v>
      </c>
      <c r="EF12" s="8">
        <f t="shared" ref="EF12:EF75" ca="1" si="123">INDEX(DU:DU,EE12)</f>
        <v>12</v>
      </c>
      <c r="EG12" s="8" t="str">
        <f t="shared" ref="EG12:EG75" ca="1" si="124">INDEX(DP:DP,EF12)</f>
        <v>45X45</v>
      </c>
      <c r="EH12" s="8" t="str">
        <f t="shared" ref="EH12:EH75" ca="1" si="125">INDEX(DQ:DQ,EF12)</f>
        <v>SOL INT</v>
      </c>
      <c r="EI12" s="8" t="str">
        <f t="shared" ref="EI12:EI75" ca="1" si="126">INDEX(DR:DR,EF12)</f>
        <v>PIERRE NAT</v>
      </c>
      <c r="EJ12" s="8">
        <f t="shared" ref="EJ12:EJ75" ca="1" si="127">INDEX(DY:DY,EE12)</f>
        <v>1</v>
      </c>
      <c r="EK12" s="237">
        <f t="shared" ref="EK12:EK75" ca="1" si="128">INDEX(DZ:DZ,EE12)</f>
        <v>58000</v>
      </c>
      <c r="EL12" s="237">
        <f t="shared" ref="EL12:EL75" ca="1" si="129">INDEX(EA:EA,EE12)</f>
        <v>610000</v>
      </c>
      <c r="EM12" s="8" t="str">
        <f t="shared" ref="EM12:EM75" ca="1" si="130">INDEX(DS:DS,EF12)</f>
        <v>45X45\SOL INT\PIERRE NAT</v>
      </c>
      <c r="EN12">
        <f>+EN11+1</f>
        <v>2</v>
      </c>
      <c r="EO12" t="b">
        <f t="shared" ref="EO12:EO75" ca="1" si="131">INDEX(DW$11:DW$103,EN12)</f>
        <v>1</v>
      </c>
      <c r="EP12" t="str">
        <f t="shared" ref="EP12:EP75" ca="1" si="132">IF(EO12,EN12&amp;" : "&amp;INDEX(EM$11:EM$103,EN12),"")</f>
        <v>2 : 45X45\SOL INT\PIERRE NAT</v>
      </c>
      <c r="EQ12" s="32">
        <f t="shared" ref="EQ12:EQ75" ca="1" si="133">IF(EO12,INDEX(EJ$11:EJ$103,EN12),0)/$AC$5</f>
        <v>0.1</v>
      </c>
      <c r="ER12" s="32">
        <f t="shared" ref="ER12:ER75" ca="1" si="134">IF(EO12,INDEX(EK$11:EK$103,EN12),0)/$AD$5</f>
        <v>0.20867062421298796</v>
      </c>
      <c r="ES12" s="32">
        <f t="shared" ref="ES12:ES75" ca="1" si="135">IF(EO12,INDEX(EL$11:EL$103,EN12),0)/$AE$5</f>
        <v>0.15537442689760569</v>
      </c>
      <c r="FN12" t="str">
        <f t="shared" ref="FN12:FQ43" ca="1" si="136">IF($D12,INDEX(INDIRECT(FN$5,AdrLxCx),$C12))</f>
        <v>LISSE GRIP LEGER</v>
      </c>
      <c r="FO12" t="str">
        <f t="shared" ca="1" si="136"/>
        <v>R10</v>
      </c>
      <c r="FP12" t="str">
        <f t="shared" ca="1" si="136"/>
        <v>B</v>
      </c>
      <c r="FQ12">
        <f t="shared" ca="1" si="136"/>
        <v>7.5</v>
      </c>
      <c r="FR12" t="str">
        <f t="shared" ref="FR12:FR75" ca="1" si="137">FN12&amp;$W$2&amp;FO12&amp;$W$2&amp;FP12&amp;$W$2&amp;FQ12</f>
        <v>LISSE GRIP LEGER\R10\B\7,5</v>
      </c>
      <c r="FS12" t="b">
        <f ca="1">IF($D12,ISNA(MATCH(FR12,FR$1:FR11,0)))</f>
        <v>1</v>
      </c>
      <c r="FT12" s="5">
        <f t="shared" ref="FT12:FT75" ca="1" si="138">MATCH(FT$2,INDIRECT(FU12,AdrLxCx),0)+FT11</f>
        <v>12</v>
      </c>
      <c r="FU12" t="str">
        <f t="shared" ca="1" si="56"/>
        <v>L12C175:L1048576C175</v>
      </c>
      <c r="FV12" t="b">
        <f t="shared" ref="FV12:FV75" ca="1" si="139">NOT(ISNA(FT12))</f>
        <v>1</v>
      </c>
      <c r="FW12" t="str">
        <f t="shared" ref="FW12:FW75" ca="1" si="140">IF(FV12,INDEX(FR:FR,FT12))</f>
        <v>LISSE GRIP LEGER\R10\B\7,5</v>
      </c>
      <c r="FX12">
        <f t="shared" ref="FX12:FX32" ca="1" si="141">COUNTIF(FR:FR,FW12)</f>
        <v>1</v>
      </c>
      <c r="FY12">
        <f ca="1">IF(FV12,SUMIF(FR:FR,FW12,$F:$F),0)</f>
        <v>58000</v>
      </c>
      <c r="FZ12">
        <f t="shared" ref="FZ12:FZ75" ca="1" si="142">IF(FV12,SUMIF(FR:FR,FW12,$G:$G),0)</f>
        <v>610000</v>
      </c>
      <c r="GA12" s="235">
        <f t="shared" ref="GA12:GA75" ca="1" si="143">ROUND(INDEX(FX12:FZ12,$AF$3),0)</f>
        <v>610000</v>
      </c>
      <c r="GB12" s="236">
        <f t="shared" ref="GB12:GB75" ca="1" si="144">VALUE(GA12&amp;$AE$2&amp;TEXT(ROW(),$AE$1))</f>
        <v>610000.00120000006</v>
      </c>
      <c r="GC12">
        <f t="shared" ref="GC12:GC75" ca="1" si="145">IF(FV12,COUNTIF(INDIRECT(GB$6,AdrLxCx),$AF$1&amp;GB12))</f>
        <v>2</v>
      </c>
      <c r="GD12" s="5">
        <f t="shared" ref="GD12:GD75" ca="1" si="146">MATCH($A12,GC:GC,0)</f>
        <v>12</v>
      </c>
      <c r="GE12" s="8">
        <f t="shared" ref="GE12:GE75" ca="1" si="147">INDEX(FT:FT,GD12)</f>
        <v>12</v>
      </c>
      <c r="GF12" s="8" t="str">
        <f t="shared" ref="GF12:GF75" ca="1" si="148">INDEX(FN:FN,GE12)</f>
        <v>LISSE GRIP LEGER</v>
      </c>
      <c r="GG12" s="8" t="str">
        <f t="shared" ref="GG12:GG75" ca="1" si="149">INDEX(FO:FO,GE12)</f>
        <v>R10</v>
      </c>
      <c r="GH12" s="8" t="str">
        <f t="shared" ref="GH12:GH75" ca="1" si="150">INDEX(FP:FP,GE12)</f>
        <v>B</v>
      </c>
      <c r="GI12" s="8">
        <f t="shared" ref="GI12:GI75" ca="1" si="151">INDEX(FQ:FQ,GE12)</f>
        <v>7.5</v>
      </c>
      <c r="GJ12" s="8">
        <f t="shared" ref="GJ12:GJ75" ca="1" si="152">INDEX(FX:FX,GD12)</f>
        <v>1</v>
      </c>
      <c r="GK12" s="237">
        <f t="shared" ref="GK12:GK75" ca="1" si="153">INDEX(FY:FY,GD12)</f>
        <v>58000</v>
      </c>
      <c r="GL12" s="237">
        <f t="shared" ref="GL12:GL75" ca="1" si="154">INDEX(FZ:FZ,GD12)</f>
        <v>610000</v>
      </c>
      <c r="GM12" s="8" t="str">
        <f t="shared" ref="GM12:GM75" ca="1" si="155">INDEX(FR:FR,GE12)</f>
        <v>LISSE GRIP LEGER\R10\B\7,5</v>
      </c>
      <c r="GN12">
        <f>+GN11+1</f>
        <v>2</v>
      </c>
      <c r="GO12" t="b">
        <f t="shared" ref="GO12:GO75" ca="1" si="156">INDEX(FV$11:FV$103,GN12)</f>
        <v>1</v>
      </c>
      <c r="GP12" t="str">
        <f t="shared" ref="GP12:GP75" ca="1" si="157">IF(GO12,GN12&amp;" : "&amp;INDEX(GM$11:GM$103,GN12),"")</f>
        <v>2 : LISSE GRIP LEGER\R10\B\7,5</v>
      </c>
      <c r="GQ12" s="32">
        <f t="shared" ref="GQ12:GQ75" ca="1" si="158">IF(GO12,INDEX(GJ$11:GJ$103,GN12),0)/$AC$5</f>
        <v>0.1</v>
      </c>
      <c r="GR12" s="32">
        <f t="shared" ref="GR12:GR75" ca="1" si="159">IF(GO12,INDEX(GK$11:GK$103,GN12),0)/$AD$5</f>
        <v>0.20867062421298796</v>
      </c>
      <c r="GS12" s="32">
        <f t="shared" ref="GS12:GS75" ca="1" si="160">IF(GO12,INDEX(GL$11:GL$103,GN12),0)/$AE$5</f>
        <v>0.15537442689760569</v>
      </c>
      <c r="HL12" t="str">
        <f t="shared" ref="HL12:HO43" ca="1" si="161">IF($D12,INDEX(INDIRECT(HL$5,AdrLxCx),$C12))</f>
        <v>BEIGE</v>
      </c>
      <c r="HM12" t="str">
        <f t="shared" ca="1" si="161"/>
        <v>CLAIR</v>
      </c>
      <c r="HN12" t="str">
        <f t="shared" ca="1" si="161"/>
        <v>MOYEN</v>
      </c>
      <c r="HO12" t="str">
        <f t="shared" ca="1" si="161"/>
        <v>SATIN</v>
      </c>
      <c r="HP12" t="str">
        <f t="shared" ref="HP12:HP75" ca="1" si="162">HL12&amp;$W$2&amp;HM12&amp;$W$2&amp;HN12&amp;$W$2&amp;HO12</f>
        <v>BEIGE\CLAIR\MOYEN\SATIN</v>
      </c>
      <c r="HQ12" t="b">
        <f ca="1">IF($D12,ISNA(MATCH(HP12,HP$1:HP11,0)))</f>
        <v>1</v>
      </c>
      <c r="HR12" s="5">
        <f t="shared" ref="HR12:HR75" ca="1" si="163">MATCH(HR$2,INDIRECT(HS12,AdrLxCx),0)+HR11</f>
        <v>12</v>
      </c>
      <c r="HS12" t="str">
        <f t="shared" ca="1" si="58"/>
        <v>L12C225:L1048576C225</v>
      </c>
      <c r="HT12" t="b">
        <f t="shared" ref="HT12:HT75" ca="1" si="164">NOT(ISNA(HR12))</f>
        <v>1</v>
      </c>
      <c r="HU12" t="str">
        <f t="shared" ref="HU12:HU75" ca="1" si="165">IF(HT12,INDEX(HP:HP,HR12))</f>
        <v>BEIGE\CLAIR\MOYEN\SATIN</v>
      </c>
      <c r="HV12">
        <f t="shared" ref="HV12:HV32" ca="1" si="166">COUNTIF(HP:HP,HU12)</f>
        <v>1</v>
      </c>
      <c r="HW12">
        <f ca="1">IF(HT12,SUMIF(HP:HP,HU12,$F:$F),0)</f>
        <v>58000</v>
      </c>
      <c r="HX12">
        <f t="shared" ref="HX12:HX75" ca="1" si="167">IF(HT12,SUMIF(HP:HP,HU12,$G:$G),0)</f>
        <v>610000</v>
      </c>
      <c r="HY12" s="235">
        <f t="shared" ref="HY12:HY75" ca="1" si="168">ROUND(INDEX(HV12:HX12,$AF$3),0)</f>
        <v>610000</v>
      </c>
      <c r="HZ12" s="236">
        <f t="shared" ref="HZ12:HZ75" ca="1" si="169">VALUE(HY12&amp;$AE$2&amp;TEXT(ROW(),$AE$1))</f>
        <v>610000.00120000006</v>
      </c>
      <c r="IA12">
        <f t="shared" ref="IA12:IA75" ca="1" si="170">IF(HT12,COUNTIF(INDIRECT(HZ$6,AdrLxCx),$AF$1&amp;HZ12))</f>
        <v>2</v>
      </c>
      <c r="IB12" s="5">
        <f t="shared" ref="IB12:IB75" ca="1" si="171">MATCH($A12,IA:IA,0)</f>
        <v>12</v>
      </c>
      <c r="IC12" s="8">
        <f t="shared" ref="IC12:IC75" ca="1" si="172">INDEX(HR:HR,IB12)</f>
        <v>12</v>
      </c>
      <c r="ID12" s="8" t="str">
        <f t="shared" ref="ID12:ID75" ca="1" si="173">INDEX(HL:HL,IC12)</f>
        <v>BEIGE</v>
      </c>
      <c r="IE12" s="8" t="str">
        <f t="shared" ref="IE12:IE75" ca="1" si="174">INDEX(HM:HM,IC12)</f>
        <v>CLAIR</v>
      </c>
      <c r="IF12" s="8" t="str">
        <f t="shared" ref="IF12:IF75" ca="1" si="175">INDEX(HN:HN,IC12)</f>
        <v>MOYEN</v>
      </c>
      <c r="IG12" s="8" t="str">
        <f t="shared" ref="IG12:IG75" ca="1" si="176">INDEX(HO:HO,IC12)</f>
        <v>SATIN</v>
      </c>
      <c r="IH12" s="8">
        <f t="shared" ref="IH12:IH75" ca="1" si="177">INDEX(HV:HV,IB12)</f>
        <v>1</v>
      </c>
      <c r="II12" s="237">
        <f t="shared" ref="II12:II75" ca="1" si="178">INDEX(HW:HW,IB12)</f>
        <v>58000</v>
      </c>
      <c r="IJ12" s="237">
        <f t="shared" ref="IJ12:IJ75" ca="1" si="179">INDEX(HX:HX,IB12)</f>
        <v>610000</v>
      </c>
      <c r="IK12" s="8" t="str">
        <f t="shared" ref="IK12:IK75" ca="1" si="180">INDEX(HP:HP,IC12)</f>
        <v>BEIGE\CLAIR\MOYEN\SATIN</v>
      </c>
      <c r="IL12">
        <f>+IL11+1</f>
        <v>2</v>
      </c>
      <c r="IM12" t="b">
        <f t="shared" ref="IM12:IM75" ca="1" si="181">INDEX(HT$11:HT$103,IL12)</f>
        <v>1</v>
      </c>
      <c r="IN12" t="str">
        <f t="shared" ref="IN12:IN33" ca="1" si="182">IF(IM12,IL12&amp;" : "&amp;INDEX(IK$11:IK$103,IL12),"")</f>
        <v>2 : BEIGE\CLAIR\MOYEN\SATIN</v>
      </c>
      <c r="IO12" s="32">
        <f t="shared" ref="IO12:IO75" ca="1" si="183">IF(IM12,INDEX(IH$11:IH$103,IL12),0)/$AC$5</f>
        <v>0.1</v>
      </c>
      <c r="IP12" s="32">
        <f t="shared" ref="IP12:IP75" ca="1" si="184">IF(IM12,INDEX(II$11:II$103,IL12),0)/$AD$5</f>
        <v>0.20867062421298796</v>
      </c>
      <c r="IQ12" s="32">
        <f t="shared" ref="IQ12:IQ75" ca="1" si="185">IF(IM12,INDEX(IJ$11:IJ$103,IL12),0)/$AE$5</f>
        <v>0.15537442689760569</v>
      </c>
      <c r="JJ12" t="str">
        <f t="shared" ref="JJ12:JK43" ca="1" si="186">IF($D12,INDEX(INDIRECT(JJ$5,AdrLxCx),$C12))</f>
        <v>DROIT</v>
      </c>
      <c r="JK12" t="str">
        <f t="shared" ca="1" si="186"/>
        <v>NATUREL</v>
      </c>
      <c r="JN12" t="str">
        <f t="shared" ref="JN12:JN75" ca="1" si="187">JJ12&amp;$W$2&amp;JK12</f>
        <v>DROIT\NATUREL</v>
      </c>
      <c r="JO12" t="b">
        <f ca="1">IF($D12,ISNA(MATCH(JN12,JN$1:JN11,0)))</f>
        <v>1</v>
      </c>
      <c r="JP12" s="5">
        <f t="shared" ref="JP12:JP75" ca="1" si="188">MATCH(JP$2,INDIRECT(JQ12,AdrLxCx),0)+JP11</f>
        <v>12</v>
      </c>
      <c r="JQ12" t="str">
        <f t="shared" ca="1" si="60"/>
        <v>L12C275:L1048576C275</v>
      </c>
      <c r="JR12" t="b">
        <f t="shared" ref="JR12:JR75" ca="1" si="189">NOT(ISNA(JP12))</f>
        <v>1</v>
      </c>
      <c r="JS12" t="str">
        <f t="shared" ref="JS12:JS75" ca="1" si="190">IF(JR12,INDEX(JN:JN,JP12))</f>
        <v>DROIT\NATUREL</v>
      </c>
      <c r="JT12">
        <f t="shared" ref="JT12:JT32" ca="1" si="191">COUNTIF(JN:JN,JS12)</f>
        <v>2</v>
      </c>
      <c r="JU12">
        <f ca="1">IF(JR12,SUMIF(JN:JN,JS12,$F:$F),0)</f>
        <v>70000</v>
      </c>
      <c r="JV12">
        <f t="shared" ref="JV12:JV75" ca="1" si="192">IF(JR12,SUMIF(JN:JN,JS12,$G:$G),0)</f>
        <v>846000</v>
      </c>
      <c r="JW12" s="235">
        <f t="shared" ref="JW12:JW75" ca="1" si="193">ROUND(INDEX(JT12:JV12,$AF$3),0)</f>
        <v>846000</v>
      </c>
      <c r="JX12" s="236">
        <f t="shared" ref="JX12:JX75" ca="1" si="194">VALUE(JW12&amp;$AE$2&amp;TEXT(ROW(),$AE$1))</f>
        <v>846000.00120000006</v>
      </c>
      <c r="JY12">
        <f t="shared" ref="JY12:JY75" ca="1" si="195">IF(JR12,COUNTIF(INDIRECT(JX$6,AdrLxCx),$AF$1&amp;JX12))</f>
        <v>2</v>
      </c>
      <c r="JZ12" s="5">
        <f t="shared" ref="JZ12:JZ75" ca="1" si="196">MATCH($A12,JY:JY,0)</f>
        <v>12</v>
      </c>
      <c r="KA12" s="8">
        <f t="shared" ref="KA12:KA75" ca="1" si="197">INDEX(JP:JP,JZ12)</f>
        <v>12</v>
      </c>
      <c r="KB12" s="8" t="str">
        <f t="shared" ref="KB12:KB75" ca="1" si="198">INDEX(JJ:JJ,KA12)</f>
        <v>DROIT</v>
      </c>
      <c r="KC12" s="8" t="str">
        <f t="shared" ref="KC12:KC75" ca="1" si="199">INDEX(JK:JK,KA12)</f>
        <v>NATUREL</v>
      </c>
      <c r="KD12" s="8"/>
      <c r="KE12" s="8"/>
      <c r="KF12" s="8">
        <f t="shared" ref="KF12:KF75" ca="1" si="200">INDEX(JT:JT,JZ12)</f>
        <v>2</v>
      </c>
      <c r="KG12" s="237">
        <f t="shared" ref="KG12:KG75" ca="1" si="201">INDEX(JU:JU,JZ12)</f>
        <v>70000</v>
      </c>
      <c r="KH12" s="237">
        <f t="shared" ref="KH12:KH75" ca="1" si="202">INDEX(JV:JV,JZ12)</f>
        <v>846000</v>
      </c>
      <c r="KI12" s="8" t="str">
        <f t="shared" ref="KI12:KI75" ca="1" si="203">INDEX(JN:JN,KA12)</f>
        <v>DROIT\NATUREL</v>
      </c>
      <c r="KJ12">
        <f>+KJ11+1</f>
        <v>2</v>
      </c>
      <c r="KK12" t="b">
        <f t="shared" ref="KK12:KK75" ca="1" si="204">INDEX(JR$11:JR$103,KJ12)</f>
        <v>1</v>
      </c>
      <c r="KL12" t="str">
        <f t="shared" ref="KL12:KL33" ca="1" si="205">IF(KK12,KJ12&amp;" : "&amp;INDEX(KI$11:KI$103,KJ12),"")</f>
        <v>2 : DROIT\NATUREL</v>
      </c>
      <c r="KM12" s="32">
        <f t="shared" ref="KM12:KM75" ca="1" si="206">IF(KK12,INDEX(KF$11:KF$103,KJ12),0)/$AC$5</f>
        <v>0.2</v>
      </c>
      <c r="KN12" s="32">
        <f t="shared" ref="KN12:KN75" ca="1" si="207">IF(KK12,INDEX(KG$11:KG$103,KJ12),0)/$AD$5</f>
        <v>0.25184385680877858</v>
      </c>
      <c r="KO12" s="32">
        <f t="shared" ref="KO12:KO75" ca="1" si="208">IF(KK12,INDEX(KH$11:KH$103,KJ12),0)/$AE$5</f>
        <v>0.21548650025471217</v>
      </c>
      <c r="LH12" t="str">
        <f t="shared" ref="LH12:LI43" ca="1" si="209">IF($D12,INDEX(INDIRECT(LH$5,AdrLxCx),$C12))</f>
        <v>BASIC</v>
      </c>
      <c r="LI12" t="str">
        <f t="shared" ca="1" si="209"/>
        <v>CHANTIER PUBLIC STOCK</v>
      </c>
      <c r="LL12" t="str">
        <f t="shared" ref="LL12:LL75" ca="1" si="210">LH12&amp;$W$2&amp;LI12</f>
        <v>BASIC\CHANTIER PUBLIC STOCK</v>
      </c>
      <c r="LM12" t="b">
        <f ca="1">IF($D12,ISNA(MATCH(LL12,LL$1:LL11,0)))</f>
        <v>1</v>
      </c>
      <c r="LN12" s="5">
        <f t="shared" ref="LN12:LN75" ca="1" si="211">MATCH(LN$2,INDIRECT(LO12,AdrLxCx),0)+LN11</f>
        <v>12</v>
      </c>
      <c r="LO12" t="str">
        <f t="shared" ca="1" si="62"/>
        <v>L12C325:L1048576C325</v>
      </c>
      <c r="LP12" t="b">
        <f t="shared" ref="LP12:LP75" ca="1" si="212">NOT(ISNA(LN12))</f>
        <v>1</v>
      </c>
      <c r="LQ12" t="str">
        <f t="shared" ref="LQ12:LQ75" ca="1" si="213">IF(LP12,INDEX(LL:LL,LN12))</f>
        <v>BASIC\CHANTIER PUBLIC STOCK</v>
      </c>
      <c r="LR12">
        <f t="shared" ref="LR12:LR32" ca="1" si="214">COUNTIF(LL:LL,LQ12)</f>
        <v>2</v>
      </c>
      <c r="LS12">
        <f ca="1">IF(LP12,SUMIF(LL:LL,LQ12,$F:$F),0)</f>
        <v>92000</v>
      </c>
      <c r="LT12">
        <f t="shared" ref="LT12:LT75" ca="1" si="215">IF(LP12,SUMIF(LL:LL,LQ12,$G:$G),0)</f>
        <v>1086000</v>
      </c>
      <c r="LU12" s="235">
        <f t="shared" ref="LU12:LU75" ca="1" si="216">ROUND(INDEX(LR12:LT12,$AF$3),0)</f>
        <v>1086000</v>
      </c>
      <c r="LV12" s="236">
        <f t="shared" ref="LV12:LV75" ca="1" si="217">VALUE(LU12&amp;$AE$2&amp;TEXT(ROW(),$AE$1))</f>
        <v>1086000.0012000001</v>
      </c>
      <c r="LW12">
        <f t="shared" ref="LW12:LW75" ca="1" si="218">IF(LP12,COUNTIF(INDIRECT(LV$6,AdrLxCx),$AF$1&amp;LV12))</f>
        <v>2</v>
      </c>
      <c r="LX12" s="5">
        <f t="shared" ref="LX12:LX75" ca="1" si="219">MATCH($A12,LW:LW,0)</f>
        <v>12</v>
      </c>
      <c r="LY12" s="8">
        <f t="shared" ref="LY12:LY75" ca="1" si="220">INDEX(LN:LN,LX12)</f>
        <v>12</v>
      </c>
      <c r="LZ12" s="8" t="str">
        <f t="shared" ref="LZ12:LZ75" ca="1" si="221">INDEX(LH:LH,LY12)</f>
        <v>BASIC</v>
      </c>
      <c r="MA12" s="8" t="str">
        <f t="shared" ref="MA12:MA75" ca="1" si="222">INDEX(LI:LI,LY12)</f>
        <v>CHANTIER PUBLIC STOCK</v>
      </c>
      <c r="MB12" s="8"/>
      <c r="MC12" s="8"/>
      <c r="MD12" s="8">
        <f t="shared" ref="MD12:MD75" ca="1" si="223">INDEX(LR:LR,LX12)</f>
        <v>2</v>
      </c>
      <c r="ME12" s="237">
        <f t="shared" ref="ME12:ME75" ca="1" si="224">INDEX(LS:LS,LX12)</f>
        <v>92000</v>
      </c>
      <c r="MF12" s="237">
        <f t="shared" ref="MF12:MF75" ca="1" si="225">INDEX(LT:LT,LX12)</f>
        <v>1086000</v>
      </c>
      <c r="MG12" s="8" t="str">
        <f t="shared" ref="MG12:MG75" ca="1" si="226">INDEX(LL:LL,LY12)</f>
        <v>BASIC\CHANTIER PUBLIC STOCK</v>
      </c>
      <c r="MH12">
        <f>+MH11+1</f>
        <v>2</v>
      </c>
      <c r="MI12" t="b">
        <f t="shared" ref="MI12:MI75" ca="1" si="227">INDEX(LP$11:LP$103,MH12)</f>
        <v>1</v>
      </c>
      <c r="MJ12" t="str">
        <f t="shared" ref="MJ12:MJ33" ca="1" si="228">IF(MI12,MH12&amp;" : "&amp;INDEX(MG$11:MG$103,MH12),"")</f>
        <v>2 : BASIC\CHANTIER PUBLIC STOCK</v>
      </c>
      <c r="MK12" s="32">
        <f t="shared" ref="MK12:MK75" ca="1" si="229">IF(MI12,INDEX(MD$11:MD$103,MH12),0)/$AC$5</f>
        <v>0.2</v>
      </c>
      <c r="ML12" s="32">
        <f t="shared" ref="ML12:ML75" ca="1" si="230">IF(MI12,INDEX(ME$11:ME$103,MH12),0)/$AD$5</f>
        <v>0.33099478323439468</v>
      </c>
      <c r="MM12" s="32">
        <f t="shared" ref="MM12:MM75" ca="1" si="231">IF(MI12,INDEX(MF$11:MF$103,MH12),0)/$AE$5</f>
        <v>0.27661742231278658</v>
      </c>
    </row>
    <row r="13" spans="1:351" x14ac:dyDescent="0.3">
      <c r="A13">
        <f t="shared" ca="1" si="63"/>
        <v>3</v>
      </c>
      <c r="C13">
        <f ca="1">Coulisse!$HN13</f>
        <v>13</v>
      </c>
      <c r="D13" t="b">
        <f t="shared" ca="1" si="64"/>
        <v>1</v>
      </c>
      <c r="F13">
        <f t="shared" ca="1" si="65"/>
        <v>3500</v>
      </c>
      <c r="G13">
        <f t="shared" ca="1" si="65"/>
        <v>52500</v>
      </c>
      <c r="T13" t="str">
        <f t="shared" ca="1" si="66"/>
        <v>Faïence PB</v>
      </c>
      <c r="U13" t="str">
        <f t="shared" ca="1" si="49"/>
        <v>BIIa (E&gt;3% &lt;6%)</v>
      </c>
      <c r="V13">
        <f t="shared" ca="1" si="49"/>
        <v>0</v>
      </c>
      <c r="W13" t="str">
        <f t="shared" ca="1" si="67"/>
        <v>Faïence PB\BIIa (E&gt;3% &lt;6%)\0</v>
      </c>
      <c r="X13" t="b">
        <f ca="1">IF($D13,ISNA(MATCH(W13,W$1:W12,0)))</f>
        <v>1</v>
      </c>
      <c r="Y13" s="5">
        <f t="shared" ca="1" si="68"/>
        <v>13</v>
      </c>
      <c r="Z13" t="str">
        <f t="shared" ca="1" si="50"/>
        <v>L13C24:L1048576C24</v>
      </c>
      <c r="AA13" t="b">
        <f t="shared" ca="1" si="69"/>
        <v>1</v>
      </c>
      <c r="AB13" t="str">
        <f t="shared" ca="1" si="70"/>
        <v>Faïence PB\BIIa (E&gt;3% &lt;6%)\0</v>
      </c>
      <c r="AC13">
        <f t="shared" ca="1" si="71"/>
        <v>1</v>
      </c>
      <c r="AD13">
        <f t="shared" ref="AD13:AD75" ca="1" si="232">IF(AA13,SUMIF(W:W,AB13,$F:$F),0)</f>
        <v>3500</v>
      </c>
      <c r="AE13">
        <f t="shared" ca="1" si="72"/>
        <v>52500</v>
      </c>
      <c r="AF13" s="235">
        <f t="shared" ca="1" si="73"/>
        <v>52500</v>
      </c>
      <c r="AG13" s="236">
        <f t="shared" ca="1" si="74"/>
        <v>52500.001300000004</v>
      </c>
      <c r="AH13">
        <f t="shared" ca="1" si="75"/>
        <v>7</v>
      </c>
      <c r="AI13" s="5">
        <f t="shared" ca="1" si="76"/>
        <v>11</v>
      </c>
      <c r="AJ13" s="8">
        <f t="shared" ca="1" si="77"/>
        <v>11</v>
      </c>
      <c r="AK13" s="8" t="str">
        <f t="shared" ca="1" si="78"/>
        <v>GCE TM</v>
      </c>
      <c r="AL13" s="8" t="str">
        <f t="shared" ca="1" si="79"/>
        <v>BIa (E&lt;0.5%)</v>
      </c>
      <c r="AM13" s="8" t="str">
        <f t="shared" ca="1" si="80"/>
        <v>PEI IV</v>
      </c>
      <c r="AN13" s="8">
        <f t="shared" ca="1" si="81"/>
        <v>1</v>
      </c>
      <c r="AO13" s="237">
        <f t="shared" ca="1" si="82"/>
        <v>50000</v>
      </c>
      <c r="AP13" s="237">
        <f t="shared" ca="1" si="83"/>
        <v>600000</v>
      </c>
      <c r="AQ13" s="8" t="str">
        <f t="shared" ca="1" si="84"/>
        <v>GCE TM\BIa (E&lt;0.5%)\PEI IV</v>
      </c>
      <c r="AR13">
        <f t="shared" ref="AR13:AR48" si="233">+AR12+1</f>
        <v>3</v>
      </c>
      <c r="AS13" t="b">
        <f t="shared" ca="1" si="85"/>
        <v>1</v>
      </c>
      <c r="AT13" t="str">
        <f t="shared" ca="1" si="86"/>
        <v>3 : GCE TM\BIa (E&lt;0.5%)\PEI IV</v>
      </c>
      <c r="AU13" s="32">
        <f t="shared" ca="1" si="87"/>
        <v>0.1</v>
      </c>
      <c r="AV13" s="32">
        <f ca="1">IF($AS13,INDEX($AO$11:$AO$103,$AR13),0)/$AD$5</f>
        <v>0.17988846914912754</v>
      </c>
      <c r="AW13" s="32">
        <f ca="1">IF($AS13,INDEX($AP$11:$AP$103,$AR13),0)/$AE$5</f>
        <v>0.15282730514518594</v>
      </c>
      <c r="BR13" t="str">
        <f t="shared" ca="1" si="89"/>
        <v xml:space="preserve"> ... </v>
      </c>
      <c r="BU13" t="str">
        <f t="shared" ca="1" si="90"/>
        <v xml:space="preserve"> ... \</v>
      </c>
      <c r="BV13" t="b">
        <f ca="1">IF($D13,ISNA(MATCH(BU13,BU$1:BU12,0)))</f>
        <v>1</v>
      </c>
      <c r="BW13" s="5">
        <f t="shared" ca="1" si="91"/>
        <v>15</v>
      </c>
      <c r="BX13" t="str">
        <f t="shared" ca="1" si="51"/>
        <v>L14C74:L1048576C74</v>
      </c>
      <c r="BY13" t="b">
        <f t="shared" ca="1" si="92"/>
        <v>1</v>
      </c>
      <c r="BZ13" t="str">
        <f t="shared" ca="1" si="93"/>
        <v>U4 P3\</v>
      </c>
      <c r="CA13">
        <f t="shared" ca="1" si="94"/>
        <v>3</v>
      </c>
      <c r="CB13">
        <f t="shared" ref="CB13:CB76" ca="1" si="234">IF(BY13,SUMIF(BU:BU,BZ13,$F:$F),0)</f>
        <v>95800</v>
      </c>
      <c r="CC13">
        <f t="shared" ca="1" si="95"/>
        <v>1613000</v>
      </c>
      <c r="CD13" s="235">
        <f t="shared" ca="1" si="96"/>
        <v>1613000</v>
      </c>
      <c r="CE13" s="236">
        <f t="shared" ca="1" si="97"/>
        <v>1613000.0012999999</v>
      </c>
      <c r="CF13">
        <f t="shared" ca="1" si="98"/>
        <v>2</v>
      </c>
      <c r="CG13" s="5">
        <f t="shared" ca="1" si="99"/>
        <v>12</v>
      </c>
      <c r="CH13" s="8">
        <f t="shared" ca="1" si="100"/>
        <v>13</v>
      </c>
      <c r="CI13" s="8" t="str">
        <f ca="1">INDEX(BR:BR,CH13)</f>
        <v xml:space="preserve"> ... </v>
      </c>
      <c r="CJ13" s="8">
        <f t="shared" ca="1" si="102"/>
        <v>0</v>
      </c>
      <c r="CK13" s="8">
        <f t="shared" ca="1" si="103"/>
        <v>0</v>
      </c>
      <c r="CL13" s="8">
        <f t="shared" ca="1" si="104"/>
        <v>4</v>
      </c>
      <c r="CM13" s="237">
        <f t="shared" ca="1" si="105"/>
        <v>40150</v>
      </c>
      <c r="CN13" s="237">
        <f t="shared" ca="1" si="106"/>
        <v>627000</v>
      </c>
      <c r="CO13" s="8" t="str">
        <f t="shared" ca="1" si="107"/>
        <v xml:space="preserve"> ... \</v>
      </c>
      <c r="CP13">
        <f t="shared" ref="CP13:CP48" si="235">+CP12+1</f>
        <v>3</v>
      </c>
      <c r="CQ13" t="b">
        <f t="shared" ca="1" si="108"/>
        <v>1</v>
      </c>
      <c r="CR13" t="str">
        <f t="shared" ca="1" si="109"/>
        <v>3 :  ... \</v>
      </c>
      <c r="CS13" s="32">
        <f t="shared" ca="1" si="110"/>
        <v>0.4</v>
      </c>
      <c r="CT13" s="32">
        <f t="shared" ca="1" si="111"/>
        <v>0.14445044072674942</v>
      </c>
      <c r="CU13" s="32">
        <f t="shared" ca="1" si="112"/>
        <v>0.15970453387671932</v>
      </c>
      <c r="DP13" t="str">
        <f t="shared" ca="1" si="113"/>
        <v>20X20</v>
      </c>
      <c r="DQ13" t="str">
        <f t="shared" ca="1" si="113"/>
        <v>MURAL INT</v>
      </c>
      <c r="DR13" t="str">
        <f t="shared" ca="1" si="113"/>
        <v>UNI</v>
      </c>
      <c r="DS13" t="str">
        <f t="shared" ca="1" si="53"/>
        <v>20X20\MURAL INT\UNI</v>
      </c>
      <c r="DT13" t="b">
        <f ca="1">IF($D13,ISNA(MATCH(DS13,DS$1:DS12,0)))</f>
        <v>1</v>
      </c>
      <c r="DU13" s="5">
        <f t="shared" ca="1" si="114"/>
        <v>13</v>
      </c>
      <c r="DV13" t="str">
        <f t="shared" ca="1" si="54"/>
        <v>L13C124:L1048576C124</v>
      </c>
      <c r="DW13" t="b">
        <f t="shared" ca="1" si="115"/>
        <v>1</v>
      </c>
      <c r="DX13" t="str">
        <f t="shared" ca="1" si="116"/>
        <v>20X20\MURAL INT\UNI</v>
      </c>
      <c r="DY13">
        <f t="shared" ca="1" si="117"/>
        <v>1</v>
      </c>
      <c r="DZ13">
        <f t="shared" ref="DZ13:DZ76" ca="1" si="236">IF(DW13,SUMIF(DS:DS,DX13,$F:$F),0)</f>
        <v>3500</v>
      </c>
      <c r="EA13">
        <f t="shared" ca="1" si="118"/>
        <v>52500</v>
      </c>
      <c r="EB13" s="235">
        <f t="shared" ca="1" si="119"/>
        <v>52500</v>
      </c>
      <c r="EC13" s="236">
        <f t="shared" ca="1" si="120"/>
        <v>52500.001300000004</v>
      </c>
      <c r="ED13">
        <f t="shared" ca="1" si="121"/>
        <v>9</v>
      </c>
      <c r="EE13" s="5">
        <f t="shared" ca="1" si="122"/>
        <v>11</v>
      </c>
      <c r="EF13" s="8">
        <f t="shared" ca="1" si="123"/>
        <v>11</v>
      </c>
      <c r="EG13" s="8" t="str">
        <f t="shared" ca="1" si="124"/>
        <v>45X45</v>
      </c>
      <c r="EH13" s="8" t="str">
        <f t="shared" ca="1" si="125"/>
        <v>SOL INT</v>
      </c>
      <c r="EI13" s="8" t="str">
        <f t="shared" ca="1" si="126"/>
        <v>CIMENT</v>
      </c>
      <c r="EJ13" s="8">
        <f t="shared" ca="1" si="127"/>
        <v>1</v>
      </c>
      <c r="EK13" s="237">
        <f t="shared" ca="1" si="128"/>
        <v>50000</v>
      </c>
      <c r="EL13" s="237">
        <f t="shared" ca="1" si="129"/>
        <v>600000</v>
      </c>
      <c r="EM13" s="8" t="str">
        <f t="shared" ca="1" si="130"/>
        <v>45X45\SOL INT\CIMENT</v>
      </c>
      <c r="EN13">
        <f t="shared" ref="EN13:EN48" si="237">+EN12+1</f>
        <v>3</v>
      </c>
      <c r="EO13" t="b">
        <f t="shared" ca="1" si="131"/>
        <v>1</v>
      </c>
      <c r="EP13" t="str">
        <f t="shared" ca="1" si="132"/>
        <v>3 : 45X45\SOL INT\CIMENT</v>
      </c>
      <c r="EQ13" s="32">
        <f t="shared" ca="1" si="133"/>
        <v>0.1</v>
      </c>
      <c r="ER13" s="32">
        <f t="shared" ca="1" si="134"/>
        <v>0.17988846914912754</v>
      </c>
      <c r="ES13" s="32">
        <f t="shared" ca="1" si="135"/>
        <v>0.15282730514518594</v>
      </c>
      <c r="FN13" t="str">
        <f t="shared" ca="1" si="136"/>
        <v>LISSE</v>
      </c>
      <c r="FO13">
        <f t="shared" ca="1" si="136"/>
        <v>0</v>
      </c>
      <c r="FP13">
        <f t="shared" ca="1" si="136"/>
        <v>0</v>
      </c>
      <c r="FQ13">
        <f t="shared" ca="1" si="136"/>
        <v>6</v>
      </c>
      <c r="FR13" t="str">
        <f t="shared" ca="1" si="137"/>
        <v>LISSE\0\0\6</v>
      </c>
      <c r="FS13" t="b">
        <f ca="1">IF($D13,ISNA(MATCH(FR13,FR$1:FR12,0)))</f>
        <v>1</v>
      </c>
      <c r="FT13" s="5">
        <f t="shared" ca="1" si="138"/>
        <v>13</v>
      </c>
      <c r="FU13" t="str">
        <f t="shared" ca="1" si="56"/>
        <v>L13C175:L1048576C175</v>
      </c>
      <c r="FV13" t="b">
        <f t="shared" ca="1" si="139"/>
        <v>1</v>
      </c>
      <c r="FW13" t="str">
        <f t="shared" ca="1" si="140"/>
        <v>LISSE\0\0\6</v>
      </c>
      <c r="FX13">
        <f t="shared" ca="1" si="141"/>
        <v>2</v>
      </c>
      <c r="FY13">
        <f t="shared" ref="FY13:FY76" ca="1" si="238">IF(FV13,SUMIF(FR:FR,FW13,$F:$F),0)</f>
        <v>26500</v>
      </c>
      <c r="FZ13">
        <f t="shared" ca="1" si="142"/>
        <v>363000</v>
      </c>
      <c r="GA13" s="235">
        <f t="shared" ca="1" si="143"/>
        <v>363000</v>
      </c>
      <c r="GB13" s="236">
        <f t="shared" ca="1" si="144"/>
        <v>363000.0013</v>
      </c>
      <c r="GC13">
        <f t="shared" ca="1" si="145"/>
        <v>5</v>
      </c>
      <c r="GD13" s="5">
        <f t="shared" ca="1" si="146"/>
        <v>11</v>
      </c>
      <c r="GE13" s="8">
        <f t="shared" ca="1" si="147"/>
        <v>11</v>
      </c>
      <c r="GF13" s="8" t="str">
        <f t="shared" ca="1" si="148"/>
        <v>LISSE</v>
      </c>
      <c r="GG13" s="8">
        <f t="shared" ca="1" si="149"/>
        <v>0</v>
      </c>
      <c r="GH13" s="8">
        <f t="shared" ca="1" si="150"/>
        <v>0</v>
      </c>
      <c r="GI13" s="8">
        <f t="shared" ca="1" si="151"/>
        <v>8</v>
      </c>
      <c r="GJ13" s="8">
        <f t="shared" ca="1" si="152"/>
        <v>1</v>
      </c>
      <c r="GK13" s="237">
        <f t="shared" ca="1" si="153"/>
        <v>50000</v>
      </c>
      <c r="GL13" s="237">
        <f t="shared" ca="1" si="154"/>
        <v>600000</v>
      </c>
      <c r="GM13" s="8" t="str">
        <f t="shared" ca="1" si="155"/>
        <v>LISSE\0\0\8</v>
      </c>
      <c r="GN13">
        <f t="shared" ref="GN13:GN48" si="239">+GN12+1</f>
        <v>3</v>
      </c>
      <c r="GO13" t="b">
        <f t="shared" ca="1" si="156"/>
        <v>1</v>
      </c>
      <c r="GP13" t="str">
        <f t="shared" ca="1" si="157"/>
        <v>3 : LISSE\0\0\8</v>
      </c>
      <c r="GQ13" s="32">
        <f t="shared" ca="1" si="158"/>
        <v>0.1</v>
      </c>
      <c r="GR13" s="32">
        <f t="shared" ca="1" si="159"/>
        <v>0.17988846914912754</v>
      </c>
      <c r="GS13" s="32">
        <f t="shared" ca="1" si="160"/>
        <v>0.15282730514518594</v>
      </c>
      <c r="HL13" t="str">
        <f t="shared" ca="1" si="161"/>
        <v>BEIGE ROSE</v>
      </c>
      <c r="HM13" t="str">
        <f t="shared" ca="1" si="161"/>
        <v>MOYEN</v>
      </c>
      <c r="HN13" t="str">
        <f t="shared" ca="1" si="161"/>
        <v>NEUTRE</v>
      </c>
      <c r="HO13" t="str">
        <f t="shared" ca="1" si="161"/>
        <v>SATIN</v>
      </c>
      <c r="HP13" t="str">
        <f t="shared" ca="1" si="162"/>
        <v>BEIGE ROSE\MOYEN\NEUTRE\SATIN</v>
      </c>
      <c r="HQ13" t="b">
        <f ca="1">IF($D13,ISNA(MATCH(HP13,HP$1:HP12,0)))</f>
        <v>1</v>
      </c>
      <c r="HR13" s="5">
        <f t="shared" ca="1" si="163"/>
        <v>13</v>
      </c>
      <c r="HS13" t="str">
        <f t="shared" ca="1" si="58"/>
        <v>L13C225:L1048576C225</v>
      </c>
      <c r="HT13" t="b">
        <f t="shared" ca="1" si="164"/>
        <v>1</v>
      </c>
      <c r="HU13" t="str">
        <f t="shared" ca="1" si="165"/>
        <v>BEIGE ROSE\MOYEN\NEUTRE\SATIN</v>
      </c>
      <c r="HV13">
        <f t="shared" ca="1" si="166"/>
        <v>1</v>
      </c>
      <c r="HW13">
        <f t="shared" ref="HW13:HW76" ca="1" si="240">IF(HT13,SUMIF(HP:HP,HU13,$F:$F),0)</f>
        <v>3500</v>
      </c>
      <c r="HX13">
        <f t="shared" ca="1" si="167"/>
        <v>52500</v>
      </c>
      <c r="HY13" s="235">
        <f t="shared" ca="1" si="168"/>
        <v>52500</v>
      </c>
      <c r="HZ13" s="236">
        <f t="shared" ca="1" si="169"/>
        <v>52500.001300000004</v>
      </c>
      <c r="IA13">
        <f t="shared" ca="1" si="170"/>
        <v>9</v>
      </c>
      <c r="IB13" s="5">
        <f t="shared" ca="1" si="171"/>
        <v>11</v>
      </c>
      <c r="IC13" s="8">
        <f t="shared" ca="1" si="172"/>
        <v>11</v>
      </c>
      <c r="ID13" s="8" t="str">
        <f t="shared" ca="1" si="173"/>
        <v>BLANC-GRIS</v>
      </c>
      <c r="IE13" s="8" t="str">
        <f t="shared" ca="1" si="174"/>
        <v>CLAIR</v>
      </c>
      <c r="IF13" s="8" t="str">
        <f t="shared" ca="1" si="175"/>
        <v>FAIBLE</v>
      </c>
      <c r="IG13" s="8" t="str">
        <f t="shared" ca="1" si="176"/>
        <v>SATIN</v>
      </c>
      <c r="IH13" s="8">
        <f t="shared" ca="1" si="177"/>
        <v>1</v>
      </c>
      <c r="II13" s="237">
        <f t="shared" ca="1" si="178"/>
        <v>50000</v>
      </c>
      <c r="IJ13" s="237">
        <f t="shared" ca="1" si="179"/>
        <v>600000</v>
      </c>
      <c r="IK13" s="8" t="str">
        <f t="shared" ca="1" si="180"/>
        <v>BLANC-GRIS\CLAIR\FAIBLE\SATIN</v>
      </c>
      <c r="IL13">
        <f t="shared" ref="IL13:IL48" si="241">+IL12+1</f>
        <v>3</v>
      </c>
      <c r="IM13" t="b">
        <f t="shared" ca="1" si="181"/>
        <v>1</v>
      </c>
      <c r="IN13" t="str">
        <f t="shared" ca="1" si="182"/>
        <v>3 : BLANC-GRIS\CLAIR\FAIBLE\SATIN</v>
      </c>
      <c r="IO13" s="32">
        <f t="shared" ca="1" si="183"/>
        <v>0.1</v>
      </c>
      <c r="IP13" s="32">
        <f t="shared" ca="1" si="184"/>
        <v>0.17988846914912754</v>
      </c>
      <c r="IQ13" s="32">
        <f t="shared" ca="1" si="185"/>
        <v>0.15282730514518594</v>
      </c>
      <c r="JJ13" t="str">
        <f t="shared" ca="1" si="186"/>
        <v>DROIT</v>
      </c>
      <c r="JK13" t="str">
        <f t="shared" ca="1" si="186"/>
        <v>UNI</v>
      </c>
      <c r="JN13" t="str">
        <f t="shared" ca="1" si="187"/>
        <v>DROIT\UNI</v>
      </c>
      <c r="JO13" t="b">
        <f ca="1">IF($D13,ISNA(MATCH(JN13,JN$1:JN12,0)))</f>
        <v>1</v>
      </c>
      <c r="JP13" s="5">
        <f t="shared" ca="1" si="188"/>
        <v>13</v>
      </c>
      <c r="JQ13" t="str">
        <f t="shared" ca="1" si="60"/>
        <v>L13C275:L1048576C275</v>
      </c>
      <c r="JR13" t="b">
        <f t="shared" ca="1" si="189"/>
        <v>1</v>
      </c>
      <c r="JS13" t="str">
        <f t="shared" ca="1" si="190"/>
        <v>DROIT\UNI</v>
      </c>
      <c r="JT13">
        <f t="shared" ca="1" si="191"/>
        <v>1</v>
      </c>
      <c r="JU13">
        <f t="shared" ref="JU13:JU76" ca="1" si="242">IF(JR13,SUMIF(JN:JN,JS13,$F:$F),0)</f>
        <v>3500</v>
      </c>
      <c r="JV13">
        <f t="shared" ca="1" si="192"/>
        <v>52500</v>
      </c>
      <c r="JW13" s="235">
        <f t="shared" ca="1" si="193"/>
        <v>52500</v>
      </c>
      <c r="JX13" s="236">
        <f t="shared" ca="1" si="194"/>
        <v>52500.001300000004</v>
      </c>
      <c r="JY13">
        <f t="shared" ca="1" si="195"/>
        <v>6</v>
      </c>
      <c r="JZ13" s="5">
        <f t="shared" ca="1" si="196"/>
        <v>15</v>
      </c>
      <c r="KA13" s="8">
        <f t="shared" ca="1" si="197"/>
        <v>16</v>
      </c>
      <c r="KB13" s="8" t="str">
        <f t="shared" ca="1" si="198"/>
        <v>DROIT</v>
      </c>
      <c r="KC13" s="8" t="str">
        <f t="shared" ca="1" si="199"/>
        <v>NUAGE</v>
      </c>
      <c r="KD13" s="8"/>
      <c r="KE13" s="8"/>
      <c r="KF13" s="8">
        <f t="shared" ca="1" si="200"/>
        <v>1</v>
      </c>
      <c r="KG13" s="237">
        <f t="shared" ca="1" si="201"/>
        <v>34000</v>
      </c>
      <c r="KH13" s="237">
        <f t="shared" ca="1" si="202"/>
        <v>476000</v>
      </c>
      <c r="KI13" s="8" t="str">
        <f t="shared" ca="1" si="203"/>
        <v>DROIT\NUAGE</v>
      </c>
      <c r="KJ13">
        <f t="shared" ref="KJ13:KJ48" si="243">+KJ12+1</f>
        <v>3</v>
      </c>
      <c r="KK13" t="b">
        <f t="shared" ca="1" si="204"/>
        <v>1</v>
      </c>
      <c r="KL13" t="str">
        <f t="shared" ca="1" si="205"/>
        <v>3 : DROIT\NUAGE</v>
      </c>
      <c r="KM13" s="32">
        <f t="shared" ca="1" si="206"/>
        <v>0.1</v>
      </c>
      <c r="KN13" s="32">
        <f t="shared" ca="1" si="207"/>
        <v>0.12232415902140673</v>
      </c>
      <c r="KO13" s="32">
        <f t="shared" ca="1" si="208"/>
        <v>0.12124299541518084</v>
      </c>
      <c r="LH13" t="str">
        <f t="shared" ca="1" si="209"/>
        <v>COEUR DE GAMME</v>
      </c>
      <c r="LI13" t="str">
        <f t="shared" ca="1" si="209"/>
        <v>SALLE EXPO STOCK</v>
      </c>
      <c r="LL13" t="str">
        <f t="shared" ca="1" si="210"/>
        <v>COEUR DE GAMME\SALLE EXPO STOCK</v>
      </c>
      <c r="LM13" t="b">
        <f ca="1">IF($D13,ISNA(MATCH(LL13,LL$1:LL12,0)))</f>
        <v>1</v>
      </c>
      <c r="LN13" s="5">
        <f t="shared" ca="1" si="211"/>
        <v>13</v>
      </c>
      <c r="LO13" t="str">
        <f t="shared" ca="1" si="62"/>
        <v>L13C325:L1048576C325</v>
      </c>
      <c r="LP13" t="b">
        <f t="shared" ca="1" si="212"/>
        <v>1</v>
      </c>
      <c r="LQ13" t="str">
        <f t="shared" ca="1" si="213"/>
        <v>COEUR DE GAMME\SALLE EXPO STOCK</v>
      </c>
      <c r="LR13">
        <f t="shared" ca="1" si="214"/>
        <v>2</v>
      </c>
      <c r="LS13">
        <f t="shared" ref="LS13:LS76" ca="1" si="244">IF(LP13,SUMIF(LL:LL,LQ13,$F:$F),0)</f>
        <v>15500</v>
      </c>
      <c r="LT13">
        <f t="shared" ca="1" si="215"/>
        <v>288500</v>
      </c>
      <c r="LU13" s="235">
        <f t="shared" ca="1" si="216"/>
        <v>288500</v>
      </c>
      <c r="LV13" s="236">
        <f t="shared" ca="1" si="217"/>
        <v>288500.0013</v>
      </c>
      <c r="LW13">
        <f t="shared" ca="1" si="218"/>
        <v>5</v>
      </c>
      <c r="LX13" s="5">
        <f t="shared" ca="1" si="219"/>
        <v>11</v>
      </c>
      <c r="LY13" s="8">
        <f t="shared" ca="1" si="220"/>
        <v>11</v>
      </c>
      <c r="LZ13" s="8" t="str">
        <f t="shared" ca="1" si="221"/>
        <v>STANDARD</v>
      </c>
      <c r="MA13" s="8" t="str">
        <f t="shared" ca="1" si="222"/>
        <v>CHANTIER PUBLIC STOCK</v>
      </c>
      <c r="MB13" s="8"/>
      <c r="MC13" s="8"/>
      <c r="MD13" s="8">
        <f t="shared" ca="1" si="223"/>
        <v>1</v>
      </c>
      <c r="ME13" s="237">
        <f t="shared" ca="1" si="224"/>
        <v>50000</v>
      </c>
      <c r="MF13" s="237">
        <f t="shared" ca="1" si="225"/>
        <v>600000</v>
      </c>
      <c r="MG13" s="8" t="str">
        <f t="shared" ca="1" si="226"/>
        <v>STANDARD\CHANTIER PUBLIC STOCK</v>
      </c>
      <c r="MH13">
        <f t="shared" ref="MH13:MH48" si="245">+MH12+1</f>
        <v>3</v>
      </c>
      <c r="MI13" t="b">
        <f t="shared" ca="1" si="227"/>
        <v>1</v>
      </c>
      <c r="MJ13" t="str">
        <f t="shared" ca="1" si="228"/>
        <v>3 : STANDARD\CHANTIER PUBLIC STOCK</v>
      </c>
      <c r="MK13" s="32">
        <f t="shared" ca="1" si="229"/>
        <v>0.1</v>
      </c>
      <c r="ML13" s="32">
        <f t="shared" ca="1" si="230"/>
        <v>0.17988846914912754</v>
      </c>
      <c r="MM13" s="32">
        <f t="shared" ca="1" si="231"/>
        <v>0.15282730514518594</v>
      </c>
    </row>
    <row r="14" spans="1:351" x14ac:dyDescent="0.3">
      <c r="A14">
        <f t="shared" ca="1" si="63"/>
        <v>4</v>
      </c>
      <c r="C14">
        <f ca="1">Coulisse!$HN14</f>
        <v>14</v>
      </c>
      <c r="D14" t="b">
        <f t="shared" ca="1" si="64"/>
        <v>1</v>
      </c>
      <c r="F14">
        <f t="shared" ca="1" si="65"/>
        <v>12000</v>
      </c>
      <c r="G14">
        <f t="shared" ca="1" si="65"/>
        <v>236000</v>
      </c>
      <c r="T14" t="str">
        <f t="shared" ca="1" si="66"/>
        <v>GCE</v>
      </c>
      <c r="U14" t="str">
        <f t="shared" ca="1" si="49"/>
        <v>BIa (E&lt;0.5%)</v>
      </c>
      <c r="V14" t="str">
        <f t="shared" ca="1" si="49"/>
        <v>PEI III</v>
      </c>
      <c r="W14" t="str">
        <f t="shared" ca="1" si="67"/>
        <v>GCE\BIa (E&lt;0.5%)\PEI III</v>
      </c>
      <c r="X14" t="b">
        <f ca="1">IF($D14,ISNA(MATCH(W14,W$1:W13,0)))</f>
        <v>1</v>
      </c>
      <c r="Y14" s="5">
        <f t="shared" ca="1" si="68"/>
        <v>14</v>
      </c>
      <c r="Z14" t="str">
        <f t="shared" ca="1" si="50"/>
        <v>L14C24:L1048576C24</v>
      </c>
      <c r="AA14" t="b">
        <f t="shared" ca="1" si="69"/>
        <v>1</v>
      </c>
      <c r="AB14" t="str">
        <f t="shared" ca="1" si="70"/>
        <v>GCE\BIa (E&lt;0.5%)\PEI III</v>
      </c>
      <c r="AC14">
        <f t="shared" ca="1" si="71"/>
        <v>1</v>
      </c>
      <c r="AD14">
        <f t="shared" ca="1" si="232"/>
        <v>12000</v>
      </c>
      <c r="AE14">
        <f t="shared" ca="1" si="72"/>
        <v>236000</v>
      </c>
      <c r="AF14" s="235">
        <f t="shared" ca="1" si="73"/>
        <v>236000</v>
      </c>
      <c r="AG14" s="236">
        <f t="shared" ca="1" si="74"/>
        <v>236000.00140000001</v>
      </c>
      <c r="AH14">
        <f t="shared" ca="1" si="75"/>
        <v>6</v>
      </c>
      <c r="AI14" s="5">
        <f t="shared" ca="1" si="76"/>
        <v>16</v>
      </c>
      <c r="AJ14" s="8">
        <f t="shared" ca="1" si="77"/>
        <v>16</v>
      </c>
      <c r="AK14" s="8" t="str">
        <f t="shared" ca="1" si="78"/>
        <v>GCE TM</v>
      </c>
      <c r="AL14" s="8" t="str">
        <f t="shared" ca="1" si="79"/>
        <v>BIa (E&lt;0.5%)</v>
      </c>
      <c r="AM14" s="8" t="str">
        <f t="shared" ca="1" si="80"/>
        <v>PEI V</v>
      </c>
      <c r="AN14" s="8">
        <f t="shared" ca="1" si="81"/>
        <v>1</v>
      </c>
      <c r="AO14" s="237">
        <f t="shared" ca="1" si="82"/>
        <v>34000</v>
      </c>
      <c r="AP14" s="237">
        <f t="shared" ca="1" si="83"/>
        <v>476000</v>
      </c>
      <c r="AQ14" s="8" t="str">
        <f t="shared" ca="1" si="84"/>
        <v>GCE TM\BIa (E&lt;0.5%)\PEI V</v>
      </c>
      <c r="AR14">
        <f t="shared" si="233"/>
        <v>4</v>
      </c>
      <c r="AS14" t="b">
        <f t="shared" ca="1" si="85"/>
        <v>1</v>
      </c>
      <c r="AT14" t="str">
        <f t="shared" ca="1" si="86"/>
        <v>4 : GCE TM\BIa (E&lt;0.5%)\PEI V</v>
      </c>
      <c r="AU14" s="32">
        <f t="shared" ca="1" si="87"/>
        <v>0.1</v>
      </c>
      <c r="AV14" s="32">
        <f t="shared" ca="1" si="88"/>
        <v>0.12232415902140673</v>
      </c>
      <c r="AW14" s="32">
        <f t="shared" ref="AW14:AW75" ca="1" si="246">IF($AS14,INDEX($AP$11:$AP$103,$AR14),0)/$AE$5</f>
        <v>0.12124299541518084</v>
      </c>
      <c r="BR14" t="str">
        <f t="shared" ca="1" si="89"/>
        <v xml:space="preserve"> ... </v>
      </c>
      <c r="BU14" t="str">
        <f t="shared" ca="1" si="90"/>
        <v xml:space="preserve"> ... \</v>
      </c>
      <c r="BV14" t="b">
        <f ca="1">IF($D14,ISNA(MATCH(BU14,BU$1:BU13,0)))</f>
        <v>0</v>
      </c>
      <c r="BW14" s="5" t="e">
        <f t="shared" ca="1" si="91"/>
        <v>#N/A</v>
      </c>
      <c r="BX14" t="str">
        <f t="shared" ca="1" si="51"/>
        <v>L16C74:L1048576C74</v>
      </c>
      <c r="BY14" t="b">
        <f t="shared" ca="1" si="92"/>
        <v>0</v>
      </c>
      <c r="BZ14" t="b">
        <f t="shared" ca="1" si="93"/>
        <v>0</v>
      </c>
      <c r="CA14">
        <f t="shared" ca="1" si="94"/>
        <v>0</v>
      </c>
      <c r="CB14">
        <f t="shared" ca="1" si="234"/>
        <v>0</v>
      </c>
      <c r="CC14">
        <f t="shared" ca="1" si="95"/>
        <v>0</v>
      </c>
      <c r="CD14" s="235">
        <f t="shared" ca="1" si="96"/>
        <v>0</v>
      </c>
      <c r="CE14" s="236">
        <f t="shared" ca="1" si="97"/>
        <v>1.4E-3</v>
      </c>
      <c r="CF14" t="b">
        <f t="shared" ca="1" si="98"/>
        <v>0</v>
      </c>
      <c r="CG14" s="5" t="e">
        <f t="shared" ca="1" si="99"/>
        <v>#N/A</v>
      </c>
      <c r="CH14" s="8" t="e">
        <f t="shared" ca="1" si="100"/>
        <v>#N/A</v>
      </c>
      <c r="CI14" s="8" t="e">
        <f t="shared" ca="1" si="101"/>
        <v>#N/A</v>
      </c>
      <c r="CJ14" s="8" t="e">
        <f t="shared" ca="1" si="102"/>
        <v>#N/A</v>
      </c>
      <c r="CK14" s="8" t="e">
        <f t="shared" ca="1" si="103"/>
        <v>#N/A</v>
      </c>
      <c r="CL14" s="8" t="e">
        <f t="shared" ca="1" si="104"/>
        <v>#N/A</v>
      </c>
      <c r="CM14" s="237" t="e">
        <f t="shared" ca="1" si="105"/>
        <v>#N/A</v>
      </c>
      <c r="CN14" s="237" t="e">
        <f t="shared" ca="1" si="106"/>
        <v>#N/A</v>
      </c>
      <c r="CO14" s="8" t="e">
        <f t="shared" ca="1" si="107"/>
        <v>#N/A</v>
      </c>
      <c r="CP14">
        <f t="shared" si="235"/>
        <v>4</v>
      </c>
      <c r="CQ14" t="b">
        <f t="shared" ca="1" si="108"/>
        <v>0</v>
      </c>
      <c r="CR14" t="str">
        <f t="shared" ca="1" si="109"/>
        <v/>
      </c>
      <c r="CS14" s="32">
        <f t="shared" ca="1" si="110"/>
        <v>0</v>
      </c>
      <c r="CT14" s="32">
        <f t="shared" ca="1" si="111"/>
        <v>0</v>
      </c>
      <c r="CU14" s="32">
        <f t="shared" ca="1" si="112"/>
        <v>0</v>
      </c>
      <c r="DP14" t="str">
        <f t="shared" ca="1" si="113"/>
        <v>20X80</v>
      </c>
      <c r="DQ14" t="str">
        <f t="shared" ca="1" si="113"/>
        <v>SOL INT+EXT</v>
      </c>
      <c r="DR14" t="str">
        <f t="shared" ca="1" si="113"/>
        <v>BOIS</v>
      </c>
      <c r="DS14" t="str">
        <f t="shared" ca="1" si="53"/>
        <v>20X80\SOL INT+EXT\BOIS</v>
      </c>
      <c r="DT14" t="b">
        <f ca="1">IF($D14,ISNA(MATCH(DS14,DS$1:DS13,0)))</f>
        <v>1</v>
      </c>
      <c r="DU14" s="5">
        <f t="shared" ca="1" si="114"/>
        <v>14</v>
      </c>
      <c r="DV14" t="str">
        <f t="shared" ca="1" si="54"/>
        <v>L14C124:L1048576C124</v>
      </c>
      <c r="DW14" t="b">
        <f t="shared" ca="1" si="115"/>
        <v>1</v>
      </c>
      <c r="DX14" t="str">
        <f t="shared" ca="1" si="116"/>
        <v>20X80\SOL INT+EXT\BOIS</v>
      </c>
      <c r="DY14">
        <f t="shared" ca="1" si="117"/>
        <v>1</v>
      </c>
      <c r="DZ14">
        <f t="shared" ca="1" si="236"/>
        <v>12000</v>
      </c>
      <c r="EA14">
        <f t="shared" ca="1" si="118"/>
        <v>236000</v>
      </c>
      <c r="EB14" s="235">
        <f t="shared" ca="1" si="119"/>
        <v>236000</v>
      </c>
      <c r="EC14" s="236">
        <f t="shared" ca="1" si="120"/>
        <v>236000.00140000001</v>
      </c>
      <c r="ED14">
        <f t="shared" ca="1" si="121"/>
        <v>7</v>
      </c>
      <c r="EE14" s="5">
        <f t="shared" ca="1" si="122"/>
        <v>16</v>
      </c>
      <c r="EF14" s="8">
        <f t="shared" ca="1" si="123"/>
        <v>16</v>
      </c>
      <c r="EG14" s="8" t="str">
        <f t="shared" ca="1" si="124"/>
        <v>45X45</v>
      </c>
      <c r="EH14" s="8" t="str">
        <f t="shared" ca="1" si="125"/>
        <v>SOL INT</v>
      </c>
      <c r="EI14" s="8" t="str">
        <f t="shared" ca="1" si="126"/>
        <v>BETON</v>
      </c>
      <c r="EJ14" s="8">
        <f t="shared" ca="1" si="127"/>
        <v>1</v>
      </c>
      <c r="EK14" s="237">
        <f t="shared" ca="1" si="128"/>
        <v>34000</v>
      </c>
      <c r="EL14" s="237">
        <f t="shared" ca="1" si="129"/>
        <v>476000</v>
      </c>
      <c r="EM14" s="8" t="str">
        <f t="shared" ca="1" si="130"/>
        <v>45X45\SOL INT\BETON</v>
      </c>
      <c r="EN14">
        <f t="shared" si="237"/>
        <v>4</v>
      </c>
      <c r="EO14" t="b">
        <f t="shared" ca="1" si="131"/>
        <v>1</v>
      </c>
      <c r="EP14" t="str">
        <f t="shared" ca="1" si="132"/>
        <v>4 : 45X45\SOL INT\BETON</v>
      </c>
      <c r="EQ14" s="32">
        <f t="shared" ca="1" si="133"/>
        <v>0.1</v>
      </c>
      <c r="ER14" s="32">
        <f t="shared" ca="1" si="134"/>
        <v>0.12232415902140673</v>
      </c>
      <c r="ES14" s="32">
        <f t="shared" ca="1" si="135"/>
        <v>0.12124299541518084</v>
      </c>
      <c r="FN14" t="str">
        <f t="shared" ca="1" si="136"/>
        <v>STRUCTURE</v>
      </c>
      <c r="FO14" t="str">
        <f t="shared" ca="1" si="136"/>
        <v>R10</v>
      </c>
      <c r="FP14" t="str">
        <f t="shared" ca="1" si="136"/>
        <v>A</v>
      </c>
      <c r="FQ14">
        <f t="shared" ca="1" si="136"/>
        <v>8.5</v>
      </c>
      <c r="FR14" t="str">
        <f t="shared" ca="1" si="137"/>
        <v>STRUCTURE\R10\A\8,5</v>
      </c>
      <c r="FS14" t="b">
        <f ca="1">IF($D14,ISNA(MATCH(FR14,FR$1:FR13,0)))</f>
        <v>1</v>
      </c>
      <c r="FT14" s="5">
        <f t="shared" ca="1" si="138"/>
        <v>14</v>
      </c>
      <c r="FU14" t="str">
        <f t="shared" ca="1" si="56"/>
        <v>L14C175:L1048576C175</v>
      </c>
      <c r="FV14" t="b">
        <f t="shared" ca="1" si="139"/>
        <v>1</v>
      </c>
      <c r="FW14" t="str">
        <f t="shared" ca="1" si="140"/>
        <v>STRUCTURE\R10\A\8,5</v>
      </c>
      <c r="FX14">
        <f t="shared" ca="1" si="141"/>
        <v>1</v>
      </c>
      <c r="FY14">
        <f t="shared" ca="1" si="238"/>
        <v>12000</v>
      </c>
      <c r="FZ14">
        <f t="shared" ca="1" si="142"/>
        <v>236000</v>
      </c>
      <c r="GA14" s="235">
        <f t="shared" ca="1" si="143"/>
        <v>236000</v>
      </c>
      <c r="GB14" s="236">
        <f t="shared" ca="1" si="144"/>
        <v>236000.00140000001</v>
      </c>
      <c r="GC14">
        <f t="shared" ca="1" si="145"/>
        <v>7</v>
      </c>
      <c r="GD14" s="5">
        <f t="shared" ca="1" si="146"/>
        <v>16</v>
      </c>
      <c r="GE14" s="8">
        <f t="shared" ca="1" si="147"/>
        <v>16</v>
      </c>
      <c r="GF14" s="8" t="str">
        <f t="shared" ca="1" si="148"/>
        <v>LISSE</v>
      </c>
      <c r="GG14" s="8" t="str">
        <f t="shared" ca="1" si="149"/>
        <v>R9</v>
      </c>
      <c r="GH14" s="8">
        <f t="shared" ca="1" si="150"/>
        <v>0</v>
      </c>
      <c r="GI14" s="8">
        <f t="shared" ca="1" si="151"/>
        <v>7</v>
      </c>
      <c r="GJ14" s="8">
        <f t="shared" ca="1" si="152"/>
        <v>1</v>
      </c>
      <c r="GK14" s="237">
        <f t="shared" ca="1" si="153"/>
        <v>34000</v>
      </c>
      <c r="GL14" s="237">
        <f t="shared" ca="1" si="154"/>
        <v>476000</v>
      </c>
      <c r="GM14" s="8" t="str">
        <f t="shared" ca="1" si="155"/>
        <v>LISSE\R9\0\7</v>
      </c>
      <c r="GN14">
        <f t="shared" si="239"/>
        <v>4</v>
      </c>
      <c r="GO14" t="b">
        <f t="shared" ca="1" si="156"/>
        <v>1</v>
      </c>
      <c r="GP14" t="str">
        <f t="shared" ca="1" si="157"/>
        <v>4 : LISSE\R9\0\7</v>
      </c>
      <c r="GQ14" s="32">
        <f t="shared" ca="1" si="158"/>
        <v>0.1</v>
      </c>
      <c r="GR14" s="32">
        <f t="shared" ca="1" si="159"/>
        <v>0.12232415902140673</v>
      </c>
      <c r="GS14" s="32">
        <f t="shared" ca="1" si="160"/>
        <v>0.12124299541518084</v>
      </c>
      <c r="HL14" t="str">
        <f t="shared" ca="1" si="161"/>
        <v>BEIGE BRUN</v>
      </c>
      <c r="HM14" t="str">
        <f t="shared" ca="1" si="161"/>
        <v>MOYEN</v>
      </c>
      <c r="HN14" t="str">
        <f t="shared" ca="1" si="161"/>
        <v>MOYEN</v>
      </c>
      <c r="HO14" t="str">
        <f t="shared" ca="1" si="161"/>
        <v>MAT</v>
      </c>
      <c r="HP14" t="str">
        <f t="shared" ca="1" si="162"/>
        <v>BEIGE BRUN\MOYEN\MOYEN\MAT</v>
      </c>
      <c r="HQ14" t="b">
        <f ca="1">IF($D14,ISNA(MATCH(HP14,HP$1:HP13,0)))</f>
        <v>1</v>
      </c>
      <c r="HR14" s="5">
        <f t="shared" ca="1" si="163"/>
        <v>14</v>
      </c>
      <c r="HS14" t="str">
        <f t="shared" ca="1" si="58"/>
        <v>L14C225:L1048576C225</v>
      </c>
      <c r="HT14" t="b">
        <f t="shared" ca="1" si="164"/>
        <v>1</v>
      </c>
      <c r="HU14" t="str">
        <f t="shared" ca="1" si="165"/>
        <v>BEIGE BRUN\MOYEN\MOYEN\MAT</v>
      </c>
      <c r="HV14">
        <f t="shared" ca="1" si="166"/>
        <v>1</v>
      </c>
      <c r="HW14">
        <f t="shared" ca="1" si="240"/>
        <v>12000</v>
      </c>
      <c r="HX14">
        <f t="shared" ca="1" si="167"/>
        <v>236000</v>
      </c>
      <c r="HY14" s="235">
        <f t="shared" ca="1" si="168"/>
        <v>236000</v>
      </c>
      <c r="HZ14" s="236">
        <f t="shared" ca="1" si="169"/>
        <v>236000.00140000001</v>
      </c>
      <c r="IA14">
        <f t="shared" ca="1" si="170"/>
        <v>7</v>
      </c>
      <c r="IB14" s="5">
        <f t="shared" ca="1" si="171"/>
        <v>16</v>
      </c>
      <c r="IC14" s="8">
        <f t="shared" ca="1" si="172"/>
        <v>16</v>
      </c>
      <c r="ID14" s="8" t="str">
        <f t="shared" ca="1" si="173"/>
        <v>IVOIRE</v>
      </c>
      <c r="IE14" s="8" t="str">
        <f t="shared" ca="1" si="174"/>
        <v>CLAIR</v>
      </c>
      <c r="IF14" s="8" t="str">
        <f t="shared" ca="1" si="175"/>
        <v>FAIBLE</v>
      </c>
      <c r="IG14" s="8" t="str">
        <f t="shared" ca="1" si="176"/>
        <v>SATIN</v>
      </c>
      <c r="IH14" s="8">
        <f t="shared" ca="1" si="177"/>
        <v>1</v>
      </c>
      <c r="II14" s="237">
        <f t="shared" ca="1" si="178"/>
        <v>34000</v>
      </c>
      <c r="IJ14" s="237">
        <f t="shared" ca="1" si="179"/>
        <v>476000</v>
      </c>
      <c r="IK14" s="8" t="str">
        <f t="shared" ca="1" si="180"/>
        <v>IVOIRE\CLAIR\FAIBLE\SATIN</v>
      </c>
      <c r="IL14">
        <f t="shared" si="241"/>
        <v>4</v>
      </c>
      <c r="IM14" t="b">
        <f t="shared" ca="1" si="181"/>
        <v>1</v>
      </c>
      <c r="IN14" t="str">
        <f t="shared" ca="1" si="182"/>
        <v>4 : IVOIRE\CLAIR\FAIBLE\SATIN</v>
      </c>
      <c r="IO14" s="32">
        <f t="shared" ca="1" si="183"/>
        <v>0.1</v>
      </c>
      <c r="IP14" s="32">
        <f t="shared" ca="1" si="184"/>
        <v>0.12232415902140673</v>
      </c>
      <c r="IQ14" s="32">
        <f t="shared" ca="1" si="185"/>
        <v>0.12124299541518084</v>
      </c>
      <c r="JJ14" t="str">
        <f t="shared" ca="1" si="186"/>
        <v>DROIT</v>
      </c>
      <c r="JK14" t="str">
        <f t="shared" ca="1" si="186"/>
        <v>NATUREL</v>
      </c>
      <c r="JN14" t="str">
        <f t="shared" ca="1" si="187"/>
        <v>DROIT\NATUREL</v>
      </c>
      <c r="JO14" t="b">
        <f ca="1">IF($D14,ISNA(MATCH(JN14,JN$1:JN13,0)))</f>
        <v>0</v>
      </c>
      <c r="JP14" s="5">
        <f t="shared" ca="1" si="188"/>
        <v>15</v>
      </c>
      <c r="JQ14" t="str">
        <f t="shared" ca="1" si="60"/>
        <v>L14C275:L1048576C275</v>
      </c>
      <c r="JR14" t="b">
        <f t="shared" ca="1" si="189"/>
        <v>1</v>
      </c>
      <c r="JS14" t="str">
        <f t="shared" ca="1" si="190"/>
        <v>IRREGULIER\NATUREL</v>
      </c>
      <c r="JT14">
        <f t="shared" ca="1" si="191"/>
        <v>2</v>
      </c>
      <c r="JU14">
        <f t="shared" ca="1" si="242"/>
        <v>9650</v>
      </c>
      <c r="JV14">
        <f t="shared" ca="1" si="192"/>
        <v>311000</v>
      </c>
      <c r="JW14" s="235">
        <f t="shared" ca="1" si="193"/>
        <v>311000</v>
      </c>
      <c r="JX14" s="236">
        <f t="shared" ca="1" si="194"/>
        <v>311000.00140000001</v>
      </c>
      <c r="JY14">
        <f t="shared" ca="1" si="195"/>
        <v>4</v>
      </c>
      <c r="JZ14" s="5">
        <f t="shared" ca="1" si="196"/>
        <v>14</v>
      </c>
      <c r="KA14" s="8">
        <f t="shared" ca="1" si="197"/>
        <v>15</v>
      </c>
      <c r="KB14" s="8" t="str">
        <f t="shared" ca="1" si="198"/>
        <v>IRREGULIER</v>
      </c>
      <c r="KC14" s="8" t="str">
        <f t="shared" ca="1" si="199"/>
        <v>NATUREL</v>
      </c>
      <c r="KD14" s="8"/>
      <c r="KE14" s="8"/>
      <c r="KF14" s="8">
        <f t="shared" ca="1" si="200"/>
        <v>2</v>
      </c>
      <c r="KG14" s="237">
        <f t="shared" ca="1" si="201"/>
        <v>9650</v>
      </c>
      <c r="KH14" s="237">
        <f t="shared" ca="1" si="202"/>
        <v>311000</v>
      </c>
      <c r="KI14" s="8" t="str">
        <f t="shared" ca="1" si="203"/>
        <v>IRREGULIER\NATUREL</v>
      </c>
      <c r="KJ14">
        <f t="shared" si="243"/>
        <v>4</v>
      </c>
      <c r="KK14" t="b">
        <f t="shared" ca="1" si="204"/>
        <v>1</v>
      </c>
      <c r="KL14" t="str">
        <f t="shared" ca="1" si="205"/>
        <v>4 : IRREGULIER\NATUREL</v>
      </c>
      <c r="KM14" s="32">
        <f t="shared" ca="1" si="206"/>
        <v>0.2</v>
      </c>
      <c r="KN14" s="32">
        <f t="shared" ca="1" si="207"/>
        <v>3.4718474545781614E-2</v>
      </c>
      <c r="KO14" s="32">
        <f t="shared" ca="1" si="208"/>
        <v>7.9215486500254714E-2</v>
      </c>
      <c r="LH14" t="str">
        <f t="shared" ca="1" si="209"/>
        <v>COEUR DE GAMME</v>
      </c>
      <c r="LI14" t="str">
        <f t="shared" ca="1" si="209"/>
        <v>SALLE EXPO STOCK</v>
      </c>
      <c r="LL14" t="str">
        <f t="shared" ca="1" si="210"/>
        <v>COEUR DE GAMME\SALLE EXPO STOCK</v>
      </c>
      <c r="LM14" t="b">
        <f ca="1">IF($D14,ISNA(MATCH(LL14,LL$1:LL13,0)))</f>
        <v>0</v>
      </c>
      <c r="LN14" s="5">
        <f t="shared" ca="1" si="211"/>
        <v>15</v>
      </c>
      <c r="LO14" t="str">
        <f t="shared" ca="1" si="62"/>
        <v>L14C325:L1048576C325</v>
      </c>
      <c r="LP14" t="b">
        <f t="shared" ca="1" si="212"/>
        <v>1</v>
      </c>
      <c r="LQ14" t="str">
        <f t="shared" ca="1" si="213"/>
        <v>HAUT DE GAMME\SALLE EXPO CONTREMARQUE</v>
      </c>
      <c r="LR14">
        <f t="shared" ca="1" si="214"/>
        <v>1</v>
      </c>
      <c r="LS14">
        <f t="shared" ca="1" si="244"/>
        <v>8000</v>
      </c>
      <c r="LT14">
        <f t="shared" ca="1" si="215"/>
        <v>283000</v>
      </c>
      <c r="LU14" s="235">
        <f t="shared" ca="1" si="216"/>
        <v>283000</v>
      </c>
      <c r="LV14" s="236">
        <f t="shared" ca="1" si="217"/>
        <v>283000.00140000001</v>
      </c>
      <c r="LW14">
        <f t="shared" ca="1" si="218"/>
        <v>6</v>
      </c>
      <c r="LX14" s="5">
        <f t="shared" ca="1" si="219"/>
        <v>16</v>
      </c>
      <c r="LY14" s="8">
        <f t="shared" ca="1" si="220"/>
        <v>18</v>
      </c>
      <c r="LZ14" s="8" t="str">
        <f t="shared" ca="1" si="221"/>
        <v>STANDARD</v>
      </c>
      <c r="MA14" s="8" t="str">
        <f t="shared" ca="1" si="222"/>
        <v>SALLE EXPO STOCK</v>
      </c>
      <c r="MB14" s="8"/>
      <c r="MC14" s="8"/>
      <c r="MD14" s="8">
        <f t="shared" ca="1" si="223"/>
        <v>2</v>
      </c>
      <c r="ME14" s="237">
        <f t="shared" ca="1" si="224"/>
        <v>24650</v>
      </c>
      <c r="MF14" s="237">
        <f t="shared" ca="1" si="225"/>
        <v>338500</v>
      </c>
      <c r="MG14" s="8" t="str">
        <f t="shared" ca="1" si="226"/>
        <v>STANDARD\SALLE EXPO STOCK</v>
      </c>
      <c r="MH14">
        <f t="shared" si="245"/>
        <v>4</v>
      </c>
      <c r="MI14" t="b">
        <f t="shared" ca="1" si="227"/>
        <v>1</v>
      </c>
      <c r="MJ14" t="str">
        <f t="shared" ca="1" si="228"/>
        <v>4 : STANDARD\SALLE EXPO STOCK</v>
      </c>
      <c r="MK14" s="32">
        <f t="shared" ca="1" si="229"/>
        <v>0.2</v>
      </c>
      <c r="ML14" s="32">
        <f t="shared" ca="1" si="230"/>
        <v>8.8685015290519878E-2</v>
      </c>
      <c r="MM14" s="32">
        <f t="shared" ca="1" si="231"/>
        <v>8.6220071319409064E-2</v>
      </c>
    </row>
    <row r="15" spans="1:351" x14ac:dyDescent="0.3">
      <c r="A15">
        <f t="shared" ca="1" si="63"/>
        <v>5</v>
      </c>
      <c r="C15">
        <f ca="1">Coulisse!$HN15</f>
        <v>15</v>
      </c>
      <c r="D15" t="b">
        <f t="shared" ca="1" si="64"/>
        <v>1</v>
      </c>
      <c r="F15">
        <f t="shared" ca="1" si="65"/>
        <v>8000</v>
      </c>
      <c r="G15">
        <f t="shared" ca="1" si="65"/>
        <v>283000</v>
      </c>
      <c r="T15" t="str">
        <f t="shared" ca="1" si="66"/>
        <v>GCD CM</v>
      </c>
      <c r="U15" t="str">
        <f t="shared" ca="1" si="49"/>
        <v>BIa (E&lt;0.5%)</v>
      </c>
      <c r="V15" t="str">
        <f t="shared" ca="1" si="49"/>
        <v>Abrasion Profonde</v>
      </c>
      <c r="W15" t="str">
        <f t="shared" ca="1" si="67"/>
        <v>GCD CM\BIa (E&lt;0.5%)\Abrasion Profonde</v>
      </c>
      <c r="X15" t="b">
        <f ca="1">IF($D15,ISNA(MATCH(W15,W$1:W14,0)))</f>
        <v>1</v>
      </c>
      <c r="Y15" s="5">
        <f t="shared" ca="1" si="68"/>
        <v>15</v>
      </c>
      <c r="Z15" t="str">
        <f t="shared" ca="1" si="50"/>
        <v>L15C24:L1048576C24</v>
      </c>
      <c r="AA15" t="b">
        <f t="shared" ca="1" si="69"/>
        <v>1</v>
      </c>
      <c r="AB15" t="str">
        <f t="shared" ca="1" si="70"/>
        <v>GCD CM\BIa (E&lt;0.5%)\Abrasion Profonde</v>
      </c>
      <c r="AC15">
        <f t="shared" ca="1" si="71"/>
        <v>3</v>
      </c>
      <c r="AD15">
        <f t="shared" ca="1" si="232"/>
        <v>95800</v>
      </c>
      <c r="AE15">
        <f t="shared" ca="1" si="72"/>
        <v>1613000</v>
      </c>
      <c r="AF15" s="235">
        <f t="shared" ca="1" si="73"/>
        <v>1613000</v>
      </c>
      <c r="AG15" s="236">
        <f t="shared" ca="1" si="74"/>
        <v>1613000.0015</v>
      </c>
      <c r="AH15">
        <f t="shared" ca="1" si="75"/>
        <v>1</v>
      </c>
      <c r="AI15" s="5">
        <f t="shared" ca="1" si="76"/>
        <v>17</v>
      </c>
      <c r="AJ15" s="8">
        <f t="shared" ca="1" si="77"/>
        <v>20</v>
      </c>
      <c r="AK15" s="8" t="str">
        <f t="shared" ca="1" si="78"/>
        <v>Faïence PR bicuisson</v>
      </c>
      <c r="AL15" s="8" t="str">
        <f t="shared" ca="1" si="79"/>
        <v>BIII (E&gt;10%)</v>
      </c>
      <c r="AM15" s="8">
        <f t="shared" ca="1" si="80"/>
        <v>0</v>
      </c>
      <c r="AN15" s="8">
        <f t="shared" ca="1" si="81"/>
        <v>1</v>
      </c>
      <c r="AO15" s="237">
        <f t="shared" ca="1" si="82"/>
        <v>23000</v>
      </c>
      <c r="AP15" s="237">
        <f t="shared" ca="1" si="83"/>
        <v>310500</v>
      </c>
      <c r="AQ15" s="8" t="str">
        <f t="shared" ca="1" si="84"/>
        <v>Faïence PR bicuisson\BIII (E&gt;10%)\0</v>
      </c>
      <c r="AR15">
        <f t="shared" si="233"/>
        <v>5</v>
      </c>
      <c r="AS15" t="b">
        <f t="shared" ca="1" si="85"/>
        <v>1</v>
      </c>
      <c r="AT15" t="str">
        <f t="shared" ca="1" si="86"/>
        <v>5 : Faïence PR bicuisson\BIII (E&gt;10%)\0</v>
      </c>
      <c r="AU15" s="32">
        <f t="shared" ca="1" si="87"/>
        <v>0.1</v>
      </c>
      <c r="AV15" s="32">
        <f t="shared" ca="1" si="88"/>
        <v>8.2748695808598671E-2</v>
      </c>
      <c r="AW15" s="32">
        <f t="shared" ca="1" si="246"/>
        <v>7.9088130412633725E-2</v>
      </c>
      <c r="BR15" t="str">
        <f t="shared" ca="1" si="89"/>
        <v>U4 P3</v>
      </c>
      <c r="BU15" t="str">
        <f t="shared" ca="1" si="90"/>
        <v>U4 P3\</v>
      </c>
      <c r="BV15" t="b">
        <f ca="1">IF($D15,ISNA(MATCH(BU15,BU$1:BU14,0)))</f>
        <v>1</v>
      </c>
      <c r="BW15" s="5" t="e">
        <f t="shared" ca="1" si="91"/>
        <v>#N/A</v>
      </c>
      <c r="BX15" t="e">
        <f t="shared" ca="1" si="51"/>
        <v>#N/A</v>
      </c>
      <c r="BY15" t="b">
        <f t="shared" ca="1" si="92"/>
        <v>0</v>
      </c>
      <c r="BZ15" t="b">
        <f t="shared" ca="1" si="93"/>
        <v>0</v>
      </c>
      <c r="CA15">
        <f t="shared" ca="1" si="94"/>
        <v>0</v>
      </c>
      <c r="CB15">
        <f t="shared" ca="1" si="234"/>
        <v>0</v>
      </c>
      <c r="CC15">
        <f t="shared" ca="1" si="95"/>
        <v>0</v>
      </c>
      <c r="CD15" s="235">
        <f t="shared" ca="1" si="96"/>
        <v>0</v>
      </c>
      <c r="CE15" s="236">
        <f t="shared" ca="1" si="97"/>
        <v>1.5E-3</v>
      </c>
      <c r="CF15" t="b">
        <f t="shared" ca="1" si="98"/>
        <v>0</v>
      </c>
      <c r="CG15" s="5" t="e">
        <f t="shared" ca="1" si="99"/>
        <v>#N/A</v>
      </c>
      <c r="CH15" s="8" t="e">
        <f t="shared" ca="1" si="100"/>
        <v>#N/A</v>
      </c>
      <c r="CI15" s="8" t="e">
        <f t="shared" ca="1" si="101"/>
        <v>#N/A</v>
      </c>
      <c r="CJ15" s="8" t="e">
        <f t="shared" ca="1" si="102"/>
        <v>#N/A</v>
      </c>
      <c r="CK15" s="8" t="e">
        <f t="shared" ca="1" si="103"/>
        <v>#N/A</v>
      </c>
      <c r="CL15" s="8" t="e">
        <f t="shared" ca="1" si="104"/>
        <v>#N/A</v>
      </c>
      <c r="CM15" s="237" t="e">
        <f t="shared" ca="1" si="105"/>
        <v>#N/A</v>
      </c>
      <c r="CN15" s="237" t="e">
        <f t="shared" ca="1" si="106"/>
        <v>#N/A</v>
      </c>
      <c r="CO15" s="8" t="e">
        <f t="shared" ca="1" si="107"/>
        <v>#N/A</v>
      </c>
      <c r="CP15">
        <f t="shared" si="235"/>
        <v>5</v>
      </c>
      <c r="CQ15" t="b">
        <f t="shared" ca="1" si="108"/>
        <v>0</v>
      </c>
      <c r="CR15" t="str">
        <f t="shared" ca="1" si="109"/>
        <v/>
      </c>
      <c r="CS15" s="32">
        <f t="shared" ca="1" si="110"/>
        <v>0</v>
      </c>
      <c r="CT15" s="32">
        <f t="shared" ca="1" si="111"/>
        <v>0</v>
      </c>
      <c r="CU15" s="32">
        <f t="shared" ca="1" si="112"/>
        <v>0</v>
      </c>
      <c r="DP15" t="str">
        <f t="shared" ca="1" si="113"/>
        <v>80X80</v>
      </c>
      <c r="DQ15" t="str">
        <f t="shared" ca="1" si="113"/>
        <v>SOL EXT</v>
      </c>
      <c r="DR15" t="str">
        <f t="shared" ca="1" si="113"/>
        <v>PIERRE NAT</v>
      </c>
      <c r="DS15" t="str">
        <f t="shared" ca="1" si="53"/>
        <v>80X80\SOL EXT\PIERRE NAT</v>
      </c>
      <c r="DT15" t="b">
        <f ca="1">IF($D15,ISNA(MATCH(DS15,DS$1:DS14,0)))</f>
        <v>1</v>
      </c>
      <c r="DU15" s="5">
        <f t="shared" ca="1" si="114"/>
        <v>15</v>
      </c>
      <c r="DV15" t="str">
        <f t="shared" ca="1" si="54"/>
        <v>L15C124:L1048576C124</v>
      </c>
      <c r="DW15" t="b">
        <f t="shared" ca="1" si="115"/>
        <v>1</v>
      </c>
      <c r="DX15" t="str">
        <f t="shared" ca="1" si="116"/>
        <v>80X80\SOL EXT\PIERRE NAT</v>
      </c>
      <c r="DY15">
        <f t="shared" ca="1" si="117"/>
        <v>1</v>
      </c>
      <c r="DZ15">
        <f t="shared" ca="1" si="236"/>
        <v>8000</v>
      </c>
      <c r="EA15">
        <f t="shared" ca="1" si="118"/>
        <v>283000</v>
      </c>
      <c r="EB15" s="235">
        <f t="shared" ca="1" si="119"/>
        <v>283000</v>
      </c>
      <c r="EC15" s="236">
        <f t="shared" ca="1" si="120"/>
        <v>283000.00150000001</v>
      </c>
      <c r="ED15">
        <f t="shared" ca="1" si="121"/>
        <v>6</v>
      </c>
      <c r="EE15" s="5">
        <f t="shared" ca="1" si="122"/>
        <v>20</v>
      </c>
      <c r="EF15" s="8">
        <f t="shared" ca="1" si="123"/>
        <v>20</v>
      </c>
      <c r="EG15" s="8" t="str">
        <f t="shared" ca="1" si="124"/>
        <v>20X60</v>
      </c>
      <c r="EH15" s="8" t="str">
        <f t="shared" ca="1" si="125"/>
        <v>MURAL INT</v>
      </c>
      <c r="EI15" s="8" t="str">
        <f t="shared" ca="1" si="126"/>
        <v>BRIQUE BRIQUETTE</v>
      </c>
      <c r="EJ15" s="8">
        <f t="shared" ca="1" si="127"/>
        <v>1</v>
      </c>
      <c r="EK15" s="237">
        <f t="shared" ca="1" si="128"/>
        <v>23000</v>
      </c>
      <c r="EL15" s="237">
        <f t="shared" ca="1" si="129"/>
        <v>310500</v>
      </c>
      <c r="EM15" s="8" t="str">
        <f t="shared" ca="1" si="130"/>
        <v>20X60\MURAL INT\BRIQUE BRIQUETTE</v>
      </c>
      <c r="EN15">
        <f t="shared" si="237"/>
        <v>5</v>
      </c>
      <c r="EO15" t="b">
        <f t="shared" ca="1" si="131"/>
        <v>1</v>
      </c>
      <c r="EP15" t="str">
        <f t="shared" ca="1" si="132"/>
        <v>5 : 20X60\MURAL INT\BRIQUE BRIQUETTE</v>
      </c>
      <c r="EQ15" s="32">
        <f t="shared" ca="1" si="133"/>
        <v>0.1</v>
      </c>
      <c r="ER15" s="32">
        <f t="shared" ca="1" si="134"/>
        <v>8.2748695808598671E-2</v>
      </c>
      <c r="ES15" s="32">
        <f t="shared" ca="1" si="135"/>
        <v>7.9088130412633725E-2</v>
      </c>
      <c r="FN15" t="str">
        <f t="shared" ca="1" si="136"/>
        <v>STRUCTURE GRIP</v>
      </c>
      <c r="FO15" t="str">
        <f t="shared" ca="1" si="136"/>
        <v>R11</v>
      </c>
      <c r="FP15" t="str">
        <f t="shared" ca="1" si="136"/>
        <v>C</v>
      </c>
      <c r="FQ15">
        <f t="shared" ca="1" si="136"/>
        <v>9</v>
      </c>
      <c r="FR15" t="str">
        <f t="shared" ca="1" si="137"/>
        <v>STRUCTURE GRIP\R11\C\9</v>
      </c>
      <c r="FS15" t="b">
        <f ca="1">IF($D15,ISNA(MATCH(FR15,FR$1:FR14,0)))</f>
        <v>1</v>
      </c>
      <c r="FT15" s="5">
        <f t="shared" ca="1" si="138"/>
        <v>15</v>
      </c>
      <c r="FU15" t="str">
        <f t="shared" ca="1" si="56"/>
        <v>L15C175:L1048576C175</v>
      </c>
      <c r="FV15" t="b">
        <f t="shared" ca="1" si="139"/>
        <v>1</v>
      </c>
      <c r="FW15" t="str">
        <f t="shared" ca="1" si="140"/>
        <v>STRUCTURE GRIP\R11\C\9</v>
      </c>
      <c r="FX15">
        <f t="shared" ca="1" si="141"/>
        <v>1</v>
      </c>
      <c r="FY15">
        <f t="shared" ca="1" si="238"/>
        <v>8000</v>
      </c>
      <c r="FZ15">
        <f t="shared" ca="1" si="142"/>
        <v>283000</v>
      </c>
      <c r="GA15" s="235">
        <f t="shared" ca="1" si="143"/>
        <v>283000</v>
      </c>
      <c r="GB15" s="236">
        <f t="shared" ca="1" si="144"/>
        <v>283000.00150000001</v>
      </c>
      <c r="GC15">
        <f t="shared" ca="1" si="145"/>
        <v>6</v>
      </c>
      <c r="GD15" s="5">
        <f t="shared" ca="1" si="146"/>
        <v>13</v>
      </c>
      <c r="GE15" s="8">
        <f t="shared" ca="1" si="147"/>
        <v>13</v>
      </c>
      <c r="GF15" s="8" t="str">
        <f t="shared" ca="1" si="148"/>
        <v>LISSE</v>
      </c>
      <c r="GG15" s="8">
        <f t="shared" ca="1" si="149"/>
        <v>0</v>
      </c>
      <c r="GH15" s="8">
        <f t="shared" ca="1" si="150"/>
        <v>0</v>
      </c>
      <c r="GI15" s="8">
        <f t="shared" ca="1" si="151"/>
        <v>6</v>
      </c>
      <c r="GJ15" s="8">
        <f t="shared" ca="1" si="152"/>
        <v>2</v>
      </c>
      <c r="GK15" s="237">
        <f t="shared" ca="1" si="153"/>
        <v>26500</v>
      </c>
      <c r="GL15" s="237">
        <f t="shared" ca="1" si="154"/>
        <v>363000</v>
      </c>
      <c r="GM15" s="8" t="str">
        <f t="shared" ca="1" si="155"/>
        <v>LISSE\0\0\6</v>
      </c>
      <c r="GN15">
        <f t="shared" si="239"/>
        <v>5</v>
      </c>
      <c r="GO15" t="b">
        <f t="shared" ca="1" si="156"/>
        <v>1</v>
      </c>
      <c r="GP15" t="str">
        <f t="shared" ca="1" si="157"/>
        <v>5 : LISSE\0\0\6</v>
      </c>
      <c r="GQ15" s="32">
        <f t="shared" ca="1" si="158"/>
        <v>0.2</v>
      </c>
      <c r="GR15" s="32">
        <f t="shared" ca="1" si="159"/>
        <v>9.53408886490376E-2</v>
      </c>
      <c r="GS15" s="32">
        <f t="shared" ca="1" si="160"/>
        <v>9.2460519612837494E-2</v>
      </c>
      <c r="HL15" t="str">
        <f t="shared" ca="1" si="161"/>
        <v>BEIGE ROSE</v>
      </c>
      <c r="HM15" t="str">
        <f t="shared" ca="1" si="161"/>
        <v>MOYEN</v>
      </c>
      <c r="HN15" t="str">
        <f t="shared" ca="1" si="161"/>
        <v>FORT</v>
      </c>
      <c r="HO15" t="str">
        <f t="shared" ca="1" si="161"/>
        <v>MAT</v>
      </c>
      <c r="HP15" t="str">
        <f t="shared" ca="1" si="162"/>
        <v>BEIGE ROSE\MOYEN\FORT\MAT</v>
      </c>
      <c r="HQ15" t="b">
        <f ca="1">IF($D15,ISNA(MATCH(HP15,HP$1:HP14,0)))</f>
        <v>1</v>
      </c>
      <c r="HR15" s="5">
        <f t="shared" ca="1" si="163"/>
        <v>15</v>
      </c>
      <c r="HS15" t="str">
        <f t="shared" ca="1" si="58"/>
        <v>L15C225:L1048576C225</v>
      </c>
      <c r="HT15" t="b">
        <f t="shared" ca="1" si="164"/>
        <v>1</v>
      </c>
      <c r="HU15" t="str">
        <f t="shared" ca="1" si="165"/>
        <v>BEIGE ROSE\MOYEN\FORT\MAT</v>
      </c>
      <c r="HV15">
        <f t="shared" ca="1" si="166"/>
        <v>1</v>
      </c>
      <c r="HW15">
        <f t="shared" ca="1" si="240"/>
        <v>8000</v>
      </c>
      <c r="HX15">
        <f t="shared" ca="1" si="167"/>
        <v>283000</v>
      </c>
      <c r="HY15" s="235">
        <f t="shared" ca="1" si="168"/>
        <v>283000</v>
      </c>
      <c r="HZ15" s="236">
        <f t="shared" ca="1" si="169"/>
        <v>283000.00150000001</v>
      </c>
      <c r="IA15">
        <f t="shared" ca="1" si="170"/>
        <v>6</v>
      </c>
      <c r="IB15" s="5">
        <f t="shared" ca="1" si="171"/>
        <v>20</v>
      </c>
      <c r="IC15" s="8">
        <f t="shared" ca="1" si="172"/>
        <v>20</v>
      </c>
      <c r="ID15" s="8" t="str">
        <f t="shared" ca="1" si="173"/>
        <v>COULEUR PASTEL</v>
      </c>
      <c r="IE15" s="8" t="str">
        <f t="shared" ca="1" si="174"/>
        <v>CLAIR</v>
      </c>
      <c r="IF15" s="8" t="str">
        <f t="shared" ca="1" si="175"/>
        <v>NEUTRE</v>
      </c>
      <c r="IG15" s="8" t="str">
        <f t="shared" ca="1" si="176"/>
        <v>BRILLANT</v>
      </c>
      <c r="IH15" s="8">
        <f t="shared" ca="1" si="177"/>
        <v>1</v>
      </c>
      <c r="II15" s="237">
        <f t="shared" ca="1" si="178"/>
        <v>23000</v>
      </c>
      <c r="IJ15" s="237">
        <f t="shared" ca="1" si="179"/>
        <v>310500</v>
      </c>
      <c r="IK15" s="8" t="str">
        <f t="shared" ca="1" si="180"/>
        <v>COULEUR PASTEL\CLAIR\NEUTRE\BRILLANT</v>
      </c>
      <c r="IL15">
        <f t="shared" si="241"/>
        <v>5</v>
      </c>
      <c r="IM15" t="b">
        <f t="shared" ca="1" si="181"/>
        <v>1</v>
      </c>
      <c r="IN15" t="str">
        <f t="shared" ca="1" si="182"/>
        <v>5 : COULEUR PASTEL\CLAIR\NEUTRE\BRILLANT</v>
      </c>
      <c r="IO15" s="32">
        <f t="shared" ca="1" si="183"/>
        <v>0.1</v>
      </c>
      <c r="IP15" s="32">
        <f t="shared" ca="1" si="184"/>
        <v>8.2748695808598671E-2</v>
      </c>
      <c r="IQ15" s="32">
        <f t="shared" ca="1" si="185"/>
        <v>7.9088130412633725E-2</v>
      </c>
      <c r="JJ15" t="str">
        <f t="shared" ca="1" si="186"/>
        <v>IRREGULIER</v>
      </c>
      <c r="JK15" t="str">
        <f t="shared" ca="1" si="186"/>
        <v>NATUREL</v>
      </c>
      <c r="JN15" t="str">
        <f t="shared" ca="1" si="187"/>
        <v>IRREGULIER\NATUREL</v>
      </c>
      <c r="JO15" t="b">
        <f ca="1">IF($D15,ISNA(MATCH(JN15,JN$1:JN14,0)))</f>
        <v>1</v>
      </c>
      <c r="JP15" s="5">
        <f t="shared" ca="1" si="188"/>
        <v>16</v>
      </c>
      <c r="JQ15" t="str">
        <f t="shared" ca="1" si="60"/>
        <v>L16C275:L1048576C275</v>
      </c>
      <c r="JR15" t="b">
        <f t="shared" ca="1" si="189"/>
        <v>1</v>
      </c>
      <c r="JS15" t="str">
        <f t="shared" ca="1" si="190"/>
        <v>DROIT\NUAGE</v>
      </c>
      <c r="JT15">
        <f t="shared" ca="1" si="191"/>
        <v>1</v>
      </c>
      <c r="JU15">
        <f t="shared" ca="1" si="242"/>
        <v>34000</v>
      </c>
      <c r="JV15">
        <f t="shared" ca="1" si="192"/>
        <v>476000</v>
      </c>
      <c r="JW15" s="235">
        <f t="shared" ca="1" si="193"/>
        <v>476000</v>
      </c>
      <c r="JX15" s="236">
        <f t="shared" ca="1" si="194"/>
        <v>476000.00150000001</v>
      </c>
      <c r="JY15">
        <f t="shared" ca="1" si="195"/>
        <v>3</v>
      </c>
      <c r="JZ15" s="5">
        <f t="shared" ca="1" si="196"/>
        <v>16</v>
      </c>
      <c r="KA15" s="8">
        <f t="shared" ca="1" si="197"/>
        <v>20</v>
      </c>
      <c r="KB15" s="8" t="str">
        <f t="shared" ca="1" si="198"/>
        <v>DROIT</v>
      </c>
      <c r="KC15" s="8" t="str">
        <f t="shared" ca="1" si="199"/>
        <v>FAUX UNI</v>
      </c>
      <c r="KD15" s="8"/>
      <c r="KE15" s="8"/>
      <c r="KF15" s="8">
        <f t="shared" ca="1" si="200"/>
        <v>1</v>
      </c>
      <c r="KG15" s="237">
        <f t="shared" ca="1" si="201"/>
        <v>23000</v>
      </c>
      <c r="KH15" s="237">
        <f t="shared" ca="1" si="202"/>
        <v>310500</v>
      </c>
      <c r="KI15" s="8" t="str">
        <f t="shared" ca="1" si="203"/>
        <v>DROIT\FAUX UNI</v>
      </c>
      <c r="KJ15">
        <f t="shared" si="243"/>
        <v>5</v>
      </c>
      <c r="KK15" t="b">
        <f t="shared" ca="1" si="204"/>
        <v>1</v>
      </c>
      <c r="KL15" t="str">
        <f t="shared" ca="1" si="205"/>
        <v>5 : DROIT\FAUX UNI</v>
      </c>
      <c r="KM15" s="32">
        <f t="shared" ca="1" si="206"/>
        <v>0.1</v>
      </c>
      <c r="KN15" s="32">
        <f t="shared" ca="1" si="207"/>
        <v>8.2748695808598671E-2</v>
      </c>
      <c r="KO15" s="32">
        <f t="shared" ca="1" si="208"/>
        <v>7.9088130412633725E-2</v>
      </c>
      <c r="LH15" t="str">
        <f t="shared" ca="1" si="209"/>
        <v>HAUT DE GAMME</v>
      </c>
      <c r="LI15" t="str">
        <f t="shared" ca="1" si="209"/>
        <v>SALLE EXPO CONTREMARQUE</v>
      </c>
      <c r="LL15" t="str">
        <f t="shared" ca="1" si="210"/>
        <v>HAUT DE GAMME\SALLE EXPO CONTREMARQUE</v>
      </c>
      <c r="LM15" t="b">
        <f ca="1">IF($D15,ISNA(MATCH(LL15,LL$1:LL14,0)))</f>
        <v>1</v>
      </c>
      <c r="LN15" s="5">
        <f t="shared" ca="1" si="211"/>
        <v>17</v>
      </c>
      <c r="LO15" t="str">
        <f t="shared" ca="1" si="62"/>
        <v>L16C325:L1048576C325</v>
      </c>
      <c r="LP15" t="b">
        <f t="shared" ca="1" si="212"/>
        <v>1</v>
      </c>
      <c r="LQ15" t="str">
        <f t="shared" ca="1" si="213"/>
        <v>STANDARD\PROMOTEUR STOCK</v>
      </c>
      <c r="LR15">
        <f t="shared" ca="1" si="214"/>
        <v>1</v>
      </c>
      <c r="LS15">
        <f t="shared" ca="1" si="244"/>
        <v>80000</v>
      </c>
      <c r="LT15">
        <f t="shared" ca="1" si="215"/>
        <v>1150000</v>
      </c>
      <c r="LU15" s="235">
        <f t="shared" ca="1" si="216"/>
        <v>1150000</v>
      </c>
      <c r="LV15" s="236">
        <f t="shared" ca="1" si="217"/>
        <v>1150000.0015</v>
      </c>
      <c r="LW15">
        <f t="shared" ca="1" si="218"/>
        <v>1</v>
      </c>
      <c r="LX15" s="5">
        <f t="shared" ca="1" si="219"/>
        <v>13</v>
      </c>
      <c r="LY15" s="8">
        <f t="shared" ca="1" si="220"/>
        <v>13</v>
      </c>
      <c r="LZ15" s="8" t="str">
        <f t="shared" ca="1" si="221"/>
        <v>COEUR DE GAMME</v>
      </c>
      <c r="MA15" s="8" t="str">
        <f t="shared" ca="1" si="222"/>
        <v>SALLE EXPO STOCK</v>
      </c>
      <c r="MB15" s="8"/>
      <c r="MC15" s="8"/>
      <c r="MD15" s="8">
        <f t="shared" ca="1" si="223"/>
        <v>2</v>
      </c>
      <c r="ME15" s="237">
        <f t="shared" ca="1" si="224"/>
        <v>15500</v>
      </c>
      <c r="MF15" s="237">
        <f t="shared" ca="1" si="225"/>
        <v>288500</v>
      </c>
      <c r="MG15" s="8" t="str">
        <f t="shared" ca="1" si="226"/>
        <v>COEUR DE GAMME\SALLE EXPO STOCK</v>
      </c>
      <c r="MH15">
        <f t="shared" si="245"/>
        <v>5</v>
      </c>
      <c r="MI15" t="b">
        <f t="shared" ca="1" si="227"/>
        <v>1</v>
      </c>
      <c r="MJ15" t="str">
        <f t="shared" ca="1" si="228"/>
        <v>5 : COEUR DE GAMME\SALLE EXPO STOCK</v>
      </c>
      <c r="MK15" s="32">
        <f t="shared" ca="1" si="229"/>
        <v>0.2</v>
      </c>
      <c r="ML15" s="32">
        <f t="shared" ca="1" si="230"/>
        <v>5.5765425436229539E-2</v>
      </c>
      <c r="MM15" s="32">
        <f t="shared" ca="1" si="231"/>
        <v>7.348446255731024E-2</v>
      </c>
    </row>
    <row r="16" spans="1:351" x14ac:dyDescent="0.3">
      <c r="A16">
        <f t="shared" ca="1" si="63"/>
        <v>6</v>
      </c>
      <c r="C16">
        <f ca="1">Coulisse!$HN16</f>
        <v>16</v>
      </c>
      <c r="D16" t="b">
        <f t="shared" ca="1" si="64"/>
        <v>1</v>
      </c>
      <c r="F16">
        <f t="shared" ca="1" si="65"/>
        <v>34000</v>
      </c>
      <c r="G16">
        <f t="shared" ca="1" si="65"/>
        <v>476000</v>
      </c>
      <c r="T16" t="str">
        <f t="shared" ca="1" si="66"/>
        <v>GCE TM</v>
      </c>
      <c r="U16" t="str">
        <f t="shared" ca="1" si="49"/>
        <v>BIa (E&lt;0.5%)</v>
      </c>
      <c r="V16" t="str">
        <f t="shared" ca="1" si="49"/>
        <v>PEI V</v>
      </c>
      <c r="W16" t="str">
        <f t="shared" ca="1" si="67"/>
        <v>GCE TM\BIa (E&lt;0.5%)\PEI V</v>
      </c>
      <c r="X16" t="b">
        <f ca="1">IF($D16,ISNA(MATCH(W16,W$1:W15,0)))</f>
        <v>1</v>
      </c>
      <c r="Y16" s="5">
        <f t="shared" ca="1" si="68"/>
        <v>16</v>
      </c>
      <c r="Z16" t="str">
        <f t="shared" ca="1" si="50"/>
        <v>L16C24:L1048576C24</v>
      </c>
      <c r="AA16" t="b">
        <f t="shared" ca="1" si="69"/>
        <v>1</v>
      </c>
      <c r="AB16" t="str">
        <f t="shared" ca="1" si="70"/>
        <v>GCE TM\BIa (E&lt;0.5%)\PEI V</v>
      </c>
      <c r="AC16">
        <f t="shared" ca="1" si="71"/>
        <v>1</v>
      </c>
      <c r="AD16">
        <f t="shared" ca="1" si="232"/>
        <v>34000</v>
      </c>
      <c r="AE16">
        <f t="shared" ca="1" si="72"/>
        <v>476000</v>
      </c>
      <c r="AF16" s="235">
        <f t="shared" ca="1" si="73"/>
        <v>476000</v>
      </c>
      <c r="AG16" s="236">
        <f t="shared" ca="1" si="74"/>
        <v>476000.00160000002</v>
      </c>
      <c r="AH16">
        <f t="shared" ca="1" si="75"/>
        <v>4</v>
      </c>
      <c r="AI16" s="5">
        <f t="shared" ca="1" si="76"/>
        <v>14</v>
      </c>
      <c r="AJ16" s="8">
        <f t="shared" ca="1" si="77"/>
        <v>14</v>
      </c>
      <c r="AK16" s="8" t="str">
        <f t="shared" ca="1" si="78"/>
        <v>GCE</v>
      </c>
      <c r="AL16" s="8" t="str">
        <f t="shared" ca="1" si="79"/>
        <v>BIa (E&lt;0.5%)</v>
      </c>
      <c r="AM16" s="8" t="str">
        <f t="shared" ca="1" si="80"/>
        <v>PEI III</v>
      </c>
      <c r="AN16" s="8">
        <f t="shared" ca="1" si="81"/>
        <v>1</v>
      </c>
      <c r="AO16" s="237">
        <f t="shared" ca="1" si="82"/>
        <v>12000</v>
      </c>
      <c r="AP16" s="237">
        <f t="shared" ca="1" si="83"/>
        <v>236000</v>
      </c>
      <c r="AQ16" s="8" t="str">
        <f t="shared" ca="1" si="84"/>
        <v>GCE\BIa (E&lt;0.5%)\PEI III</v>
      </c>
      <c r="AR16">
        <f t="shared" si="233"/>
        <v>6</v>
      </c>
      <c r="AS16" t="b">
        <f t="shared" ca="1" si="85"/>
        <v>1</v>
      </c>
      <c r="AT16" t="str">
        <f t="shared" ca="1" si="86"/>
        <v>6 : GCE\BIa (E&lt;0.5%)\PEI III</v>
      </c>
      <c r="AU16" s="32">
        <f t="shared" ca="1" si="87"/>
        <v>0.1</v>
      </c>
      <c r="AV16" s="32">
        <f t="shared" ca="1" si="88"/>
        <v>4.317323259579061E-2</v>
      </c>
      <c r="AW16" s="32">
        <f t="shared" ca="1" si="246"/>
        <v>6.0112073357106471E-2</v>
      </c>
      <c r="BR16" t="str">
        <f t="shared" ca="1" si="89"/>
        <v>U3 P3</v>
      </c>
      <c r="BU16" t="str">
        <f t="shared" ca="1" si="90"/>
        <v>U3 P3\</v>
      </c>
      <c r="BV16" t="b">
        <f ca="1">IF($D16,ISNA(MATCH(BU16,BU$1:BU15,0)))</f>
        <v>0</v>
      </c>
      <c r="BW16" s="5" t="e">
        <f t="shared" ca="1" si="91"/>
        <v>#N/A</v>
      </c>
      <c r="BX16" t="e">
        <f t="shared" ca="1" si="51"/>
        <v>#N/A</v>
      </c>
      <c r="BY16" t="b">
        <f t="shared" ca="1" si="92"/>
        <v>0</v>
      </c>
      <c r="BZ16" t="b">
        <f t="shared" ca="1" si="93"/>
        <v>0</v>
      </c>
      <c r="CA16">
        <f t="shared" ca="1" si="94"/>
        <v>0</v>
      </c>
      <c r="CB16">
        <f t="shared" ca="1" si="234"/>
        <v>0</v>
      </c>
      <c r="CC16">
        <f t="shared" ca="1" si="95"/>
        <v>0</v>
      </c>
      <c r="CD16" s="235">
        <f t="shared" ca="1" si="96"/>
        <v>0</v>
      </c>
      <c r="CE16" s="236">
        <f t="shared" ca="1" si="97"/>
        <v>1.6000000000000001E-3</v>
      </c>
      <c r="CF16" t="b">
        <f t="shared" ca="1" si="98"/>
        <v>0</v>
      </c>
      <c r="CG16" s="5" t="e">
        <f t="shared" ca="1" si="99"/>
        <v>#N/A</v>
      </c>
      <c r="CH16" s="8" t="e">
        <f t="shared" ca="1" si="100"/>
        <v>#N/A</v>
      </c>
      <c r="CI16" s="8" t="e">
        <f t="shared" ca="1" si="101"/>
        <v>#N/A</v>
      </c>
      <c r="CJ16" s="8" t="e">
        <f t="shared" ca="1" si="102"/>
        <v>#N/A</v>
      </c>
      <c r="CK16" s="8" t="e">
        <f t="shared" ca="1" si="103"/>
        <v>#N/A</v>
      </c>
      <c r="CL16" s="8" t="e">
        <f t="shared" ca="1" si="104"/>
        <v>#N/A</v>
      </c>
      <c r="CM16" s="237" t="e">
        <f t="shared" ca="1" si="105"/>
        <v>#N/A</v>
      </c>
      <c r="CN16" s="237" t="e">
        <f t="shared" ca="1" si="106"/>
        <v>#N/A</v>
      </c>
      <c r="CO16" s="8" t="e">
        <f t="shared" ca="1" si="107"/>
        <v>#N/A</v>
      </c>
      <c r="CP16">
        <f t="shared" si="235"/>
        <v>6</v>
      </c>
      <c r="CQ16" t="b">
        <f t="shared" ca="1" si="108"/>
        <v>0</v>
      </c>
      <c r="CR16" t="str">
        <f t="shared" ca="1" si="109"/>
        <v/>
      </c>
      <c r="CS16" s="32">
        <f t="shared" ca="1" si="110"/>
        <v>0</v>
      </c>
      <c r="CT16" s="32">
        <f t="shared" ca="1" si="111"/>
        <v>0</v>
      </c>
      <c r="CU16" s="32">
        <f t="shared" ca="1" si="112"/>
        <v>0</v>
      </c>
      <c r="DP16" t="str">
        <f t="shared" ca="1" si="113"/>
        <v>45X45</v>
      </c>
      <c r="DQ16" t="str">
        <f t="shared" ca="1" si="113"/>
        <v>SOL INT</v>
      </c>
      <c r="DR16" t="str">
        <f t="shared" ca="1" si="113"/>
        <v>BETON</v>
      </c>
      <c r="DS16" t="str">
        <f t="shared" ca="1" si="53"/>
        <v>45X45\SOL INT\BETON</v>
      </c>
      <c r="DT16" t="b">
        <f ca="1">IF($D16,ISNA(MATCH(DS16,DS$1:DS15,0)))</f>
        <v>1</v>
      </c>
      <c r="DU16" s="5">
        <f t="shared" ca="1" si="114"/>
        <v>16</v>
      </c>
      <c r="DV16" t="str">
        <f t="shared" ca="1" si="54"/>
        <v>L16C124:L1048576C124</v>
      </c>
      <c r="DW16" t="b">
        <f t="shared" ca="1" si="115"/>
        <v>1</v>
      </c>
      <c r="DX16" t="str">
        <f t="shared" ca="1" si="116"/>
        <v>45X45\SOL INT\BETON</v>
      </c>
      <c r="DY16">
        <f t="shared" ca="1" si="117"/>
        <v>1</v>
      </c>
      <c r="DZ16">
        <f t="shared" ca="1" si="236"/>
        <v>34000</v>
      </c>
      <c r="EA16">
        <f t="shared" ca="1" si="118"/>
        <v>476000</v>
      </c>
      <c r="EB16" s="235">
        <f t="shared" ca="1" si="119"/>
        <v>476000</v>
      </c>
      <c r="EC16" s="236">
        <f t="shared" ca="1" si="120"/>
        <v>476000.00160000002</v>
      </c>
      <c r="ED16">
        <f t="shared" ca="1" si="121"/>
        <v>4</v>
      </c>
      <c r="EE16" s="5">
        <f t="shared" ca="1" si="122"/>
        <v>15</v>
      </c>
      <c r="EF16" s="8">
        <f t="shared" ca="1" si="123"/>
        <v>15</v>
      </c>
      <c r="EG16" s="8" t="str">
        <f t="shared" ca="1" si="124"/>
        <v>80X80</v>
      </c>
      <c r="EH16" s="8" t="str">
        <f t="shared" ca="1" si="125"/>
        <v>SOL EXT</v>
      </c>
      <c r="EI16" s="8" t="str">
        <f t="shared" ca="1" si="126"/>
        <v>PIERRE NAT</v>
      </c>
      <c r="EJ16" s="8">
        <f t="shared" ca="1" si="127"/>
        <v>1</v>
      </c>
      <c r="EK16" s="237">
        <f t="shared" ca="1" si="128"/>
        <v>8000</v>
      </c>
      <c r="EL16" s="237">
        <f t="shared" ca="1" si="129"/>
        <v>283000</v>
      </c>
      <c r="EM16" s="8" t="str">
        <f t="shared" ca="1" si="130"/>
        <v>80X80\SOL EXT\PIERRE NAT</v>
      </c>
      <c r="EN16">
        <f t="shared" si="237"/>
        <v>6</v>
      </c>
      <c r="EO16" t="b">
        <f t="shared" ca="1" si="131"/>
        <v>1</v>
      </c>
      <c r="EP16" t="str">
        <f t="shared" ca="1" si="132"/>
        <v>6 : 80X80\SOL EXT\PIERRE NAT</v>
      </c>
      <c r="EQ16" s="32">
        <f t="shared" ca="1" si="133"/>
        <v>0.1</v>
      </c>
      <c r="ER16" s="32">
        <f t="shared" ca="1" si="134"/>
        <v>2.8782155063860407E-2</v>
      </c>
      <c r="ES16" s="32">
        <f t="shared" ca="1" si="135"/>
        <v>7.2083545593479362E-2</v>
      </c>
      <c r="FN16" t="str">
        <f t="shared" ca="1" si="136"/>
        <v>LISSE</v>
      </c>
      <c r="FO16" t="str">
        <f t="shared" ca="1" si="136"/>
        <v>R9</v>
      </c>
      <c r="FP16">
        <f t="shared" ca="1" si="136"/>
        <v>0</v>
      </c>
      <c r="FQ16">
        <f t="shared" ca="1" si="136"/>
        <v>7</v>
      </c>
      <c r="FR16" t="str">
        <f t="shared" ca="1" si="137"/>
        <v>LISSE\R9\0\7</v>
      </c>
      <c r="FS16" t="b">
        <f ca="1">IF($D16,ISNA(MATCH(FR16,FR$1:FR15,0)))</f>
        <v>1</v>
      </c>
      <c r="FT16" s="5">
        <f t="shared" ca="1" si="138"/>
        <v>16</v>
      </c>
      <c r="FU16" t="str">
        <f t="shared" ca="1" si="56"/>
        <v>L16C175:L1048576C175</v>
      </c>
      <c r="FV16" t="b">
        <f t="shared" ca="1" si="139"/>
        <v>1</v>
      </c>
      <c r="FW16" t="str">
        <f t="shared" ca="1" si="140"/>
        <v>LISSE\R9\0\7</v>
      </c>
      <c r="FX16">
        <f t="shared" ca="1" si="141"/>
        <v>1</v>
      </c>
      <c r="FY16">
        <f t="shared" ca="1" si="238"/>
        <v>34000</v>
      </c>
      <c r="FZ16">
        <f t="shared" ca="1" si="142"/>
        <v>476000</v>
      </c>
      <c r="GA16" s="235">
        <f t="shared" ca="1" si="143"/>
        <v>476000</v>
      </c>
      <c r="GB16" s="236">
        <f t="shared" ca="1" si="144"/>
        <v>476000.00160000002</v>
      </c>
      <c r="GC16">
        <f t="shared" ca="1" si="145"/>
        <v>4</v>
      </c>
      <c r="GD16" s="5">
        <f t="shared" ca="1" si="146"/>
        <v>15</v>
      </c>
      <c r="GE16" s="8">
        <f t="shared" ca="1" si="147"/>
        <v>15</v>
      </c>
      <c r="GF16" s="8" t="str">
        <f t="shared" ca="1" si="148"/>
        <v>STRUCTURE GRIP</v>
      </c>
      <c r="GG16" s="8" t="str">
        <f t="shared" ca="1" si="149"/>
        <v>R11</v>
      </c>
      <c r="GH16" s="8" t="str">
        <f t="shared" ca="1" si="150"/>
        <v>C</v>
      </c>
      <c r="GI16" s="8">
        <f t="shared" ca="1" si="151"/>
        <v>9</v>
      </c>
      <c r="GJ16" s="8">
        <f t="shared" ca="1" si="152"/>
        <v>1</v>
      </c>
      <c r="GK16" s="237">
        <f t="shared" ca="1" si="153"/>
        <v>8000</v>
      </c>
      <c r="GL16" s="237">
        <f t="shared" ca="1" si="154"/>
        <v>283000</v>
      </c>
      <c r="GM16" s="8" t="str">
        <f t="shared" ca="1" si="155"/>
        <v>STRUCTURE GRIP\R11\C\9</v>
      </c>
      <c r="GN16">
        <f t="shared" si="239"/>
        <v>6</v>
      </c>
      <c r="GO16" t="b">
        <f t="shared" ca="1" si="156"/>
        <v>1</v>
      </c>
      <c r="GP16" t="str">
        <f t="shared" ca="1" si="157"/>
        <v>6 : STRUCTURE GRIP\R11\C\9</v>
      </c>
      <c r="GQ16" s="32">
        <f t="shared" ca="1" si="158"/>
        <v>0.1</v>
      </c>
      <c r="GR16" s="32">
        <f t="shared" ca="1" si="159"/>
        <v>2.8782155063860407E-2</v>
      </c>
      <c r="GS16" s="32">
        <f t="shared" ca="1" si="160"/>
        <v>7.2083545593479362E-2</v>
      </c>
      <c r="HL16" t="str">
        <f t="shared" ca="1" si="161"/>
        <v>IVOIRE</v>
      </c>
      <c r="HM16" t="str">
        <f t="shared" ca="1" si="161"/>
        <v>CLAIR</v>
      </c>
      <c r="HN16" t="str">
        <f t="shared" ca="1" si="161"/>
        <v>FAIBLE</v>
      </c>
      <c r="HO16" t="str">
        <f t="shared" ca="1" si="161"/>
        <v>SATIN</v>
      </c>
      <c r="HP16" t="str">
        <f t="shared" ca="1" si="162"/>
        <v>IVOIRE\CLAIR\FAIBLE\SATIN</v>
      </c>
      <c r="HQ16" t="b">
        <f ca="1">IF($D16,ISNA(MATCH(HP16,HP$1:HP15,0)))</f>
        <v>1</v>
      </c>
      <c r="HR16" s="5">
        <f t="shared" ca="1" si="163"/>
        <v>16</v>
      </c>
      <c r="HS16" t="str">
        <f t="shared" ca="1" si="58"/>
        <v>L16C225:L1048576C225</v>
      </c>
      <c r="HT16" t="b">
        <f t="shared" ca="1" si="164"/>
        <v>1</v>
      </c>
      <c r="HU16" t="str">
        <f t="shared" ca="1" si="165"/>
        <v>IVOIRE\CLAIR\FAIBLE\SATIN</v>
      </c>
      <c r="HV16">
        <f t="shared" ca="1" si="166"/>
        <v>1</v>
      </c>
      <c r="HW16">
        <f t="shared" ca="1" si="240"/>
        <v>34000</v>
      </c>
      <c r="HX16">
        <f t="shared" ca="1" si="167"/>
        <v>476000</v>
      </c>
      <c r="HY16" s="235">
        <f t="shared" ca="1" si="168"/>
        <v>476000</v>
      </c>
      <c r="HZ16" s="236">
        <f t="shared" ca="1" si="169"/>
        <v>476000.00160000002</v>
      </c>
      <c r="IA16">
        <f t="shared" ca="1" si="170"/>
        <v>4</v>
      </c>
      <c r="IB16" s="5">
        <f t="shared" ca="1" si="171"/>
        <v>15</v>
      </c>
      <c r="IC16" s="8">
        <f t="shared" ca="1" si="172"/>
        <v>15</v>
      </c>
      <c r="ID16" s="8" t="str">
        <f t="shared" ca="1" si="173"/>
        <v>BEIGE ROSE</v>
      </c>
      <c r="IE16" s="8" t="str">
        <f t="shared" ca="1" si="174"/>
        <v>MOYEN</v>
      </c>
      <c r="IF16" s="8" t="str">
        <f t="shared" ca="1" si="175"/>
        <v>FORT</v>
      </c>
      <c r="IG16" s="8" t="str">
        <f t="shared" ca="1" si="176"/>
        <v>MAT</v>
      </c>
      <c r="IH16" s="8">
        <f t="shared" ca="1" si="177"/>
        <v>1</v>
      </c>
      <c r="II16" s="237">
        <f t="shared" ca="1" si="178"/>
        <v>8000</v>
      </c>
      <c r="IJ16" s="237">
        <f t="shared" ca="1" si="179"/>
        <v>283000</v>
      </c>
      <c r="IK16" s="8" t="str">
        <f t="shared" ca="1" si="180"/>
        <v>BEIGE ROSE\MOYEN\FORT\MAT</v>
      </c>
      <c r="IL16">
        <f t="shared" si="241"/>
        <v>6</v>
      </c>
      <c r="IM16" t="b">
        <f t="shared" ca="1" si="181"/>
        <v>1</v>
      </c>
      <c r="IN16" t="str">
        <f t="shared" ca="1" si="182"/>
        <v>6 : BEIGE ROSE\MOYEN\FORT\MAT</v>
      </c>
      <c r="IO16" s="32">
        <f t="shared" ca="1" si="183"/>
        <v>0.1</v>
      </c>
      <c r="IP16" s="32">
        <f t="shared" ca="1" si="184"/>
        <v>2.8782155063860407E-2</v>
      </c>
      <c r="IQ16" s="32">
        <f t="shared" ca="1" si="185"/>
        <v>7.2083545593479362E-2</v>
      </c>
      <c r="JJ16" t="str">
        <f t="shared" ca="1" si="186"/>
        <v>DROIT</v>
      </c>
      <c r="JK16" t="str">
        <f t="shared" ca="1" si="186"/>
        <v>NUAGE</v>
      </c>
      <c r="JN16" t="str">
        <f t="shared" ca="1" si="187"/>
        <v>DROIT\NUAGE</v>
      </c>
      <c r="JO16" t="b">
        <f ca="1">IF($D16,ISNA(MATCH(JN16,JN$1:JN15,0)))</f>
        <v>1</v>
      </c>
      <c r="JP16" s="5">
        <f t="shared" ca="1" si="188"/>
        <v>20</v>
      </c>
      <c r="JQ16" t="str">
        <f t="shared" ca="1" si="60"/>
        <v>L17C275:L1048576C275</v>
      </c>
      <c r="JR16" t="b">
        <f t="shared" ca="1" si="189"/>
        <v>1</v>
      </c>
      <c r="JS16" t="str">
        <f t="shared" ca="1" si="190"/>
        <v>DROIT\FAUX UNI</v>
      </c>
      <c r="JT16">
        <f t="shared" ca="1" si="191"/>
        <v>1</v>
      </c>
      <c r="JU16">
        <f t="shared" ca="1" si="242"/>
        <v>23000</v>
      </c>
      <c r="JV16">
        <f t="shared" ca="1" si="192"/>
        <v>310500</v>
      </c>
      <c r="JW16" s="235">
        <f t="shared" ca="1" si="193"/>
        <v>310500</v>
      </c>
      <c r="JX16" s="236">
        <f t="shared" ca="1" si="194"/>
        <v>310500.00160000002</v>
      </c>
      <c r="JY16">
        <f t="shared" ca="1" si="195"/>
        <v>5</v>
      </c>
      <c r="JZ16" s="5">
        <f t="shared" ca="1" si="196"/>
        <v>13</v>
      </c>
      <c r="KA16" s="8">
        <f t="shared" ca="1" si="197"/>
        <v>13</v>
      </c>
      <c r="KB16" s="8" t="str">
        <f t="shared" ca="1" si="198"/>
        <v>DROIT</v>
      </c>
      <c r="KC16" s="8" t="str">
        <f t="shared" ca="1" si="199"/>
        <v>UNI</v>
      </c>
      <c r="KD16" s="8"/>
      <c r="KE16" s="8"/>
      <c r="KF16" s="8">
        <f t="shared" ca="1" si="200"/>
        <v>1</v>
      </c>
      <c r="KG16" s="237">
        <f t="shared" ca="1" si="201"/>
        <v>3500</v>
      </c>
      <c r="KH16" s="237">
        <f t="shared" ca="1" si="202"/>
        <v>52500</v>
      </c>
      <c r="KI16" s="8" t="str">
        <f t="shared" ca="1" si="203"/>
        <v>DROIT\UNI</v>
      </c>
      <c r="KJ16">
        <f t="shared" si="243"/>
        <v>6</v>
      </c>
      <c r="KK16" t="b">
        <f t="shared" ca="1" si="204"/>
        <v>1</v>
      </c>
      <c r="KL16" t="str">
        <f t="shared" ca="1" si="205"/>
        <v>6 : DROIT\UNI</v>
      </c>
      <c r="KM16" s="32">
        <f t="shared" ca="1" si="206"/>
        <v>0.1</v>
      </c>
      <c r="KN16" s="32">
        <f t="shared" ca="1" si="207"/>
        <v>1.2592192840438927E-2</v>
      </c>
      <c r="KO16" s="32">
        <f t="shared" ca="1" si="208"/>
        <v>1.337238920020377E-2</v>
      </c>
      <c r="LH16" t="str">
        <f t="shared" ca="1" si="209"/>
        <v>BASIC</v>
      </c>
      <c r="LI16" t="str">
        <f t="shared" ca="1" si="209"/>
        <v>CHANTIER PUBLIC STOCK</v>
      </c>
      <c r="LL16" t="str">
        <f t="shared" ca="1" si="210"/>
        <v>BASIC\CHANTIER PUBLIC STOCK</v>
      </c>
      <c r="LM16" t="b">
        <f ca="1">IF($D16,ISNA(MATCH(LL16,LL$1:LL15,0)))</f>
        <v>0</v>
      </c>
      <c r="LN16" s="5">
        <f t="shared" ca="1" si="211"/>
        <v>18</v>
      </c>
      <c r="LO16" t="str">
        <f t="shared" ca="1" si="62"/>
        <v>L18C325:L1048576C325</v>
      </c>
      <c r="LP16" t="b">
        <f t="shared" ca="1" si="212"/>
        <v>1</v>
      </c>
      <c r="LQ16" t="str">
        <f t="shared" ca="1" si="213"/>
        <v>STANDARD\SALLE EXPO STOCK</v>
      </c>
      <c r="LR16">
        <f t="shared" ca="1" si="214"/>
        <v>2</v>
      </c>
      <c r="LS16">
        <f t="shared" ca="1" si="244"/>
        <v>24650</v>
      </c>
      <c r="LT16">
        <f t="shared" ca="1" si="215"/>
        <v>338500</v>
      </c>
      <c r="LU16" s="235">
        <f t="shared" ca="1" si="216"/>
        <v>338500</v>
      </c>
      <c r="LV16" s="236">
        <f t="shared" ca="1" si="217"/>
        <v>338500.00160000002</v>
      </c>
      <c r="LW16">
        <f t="shared" ca="1" si="218"/>
        <v>4</v>
      </c>
      <c r="LX16" s="5">
        <f t="shared" ca="1" si="219"/>
        <v>14</v>
      </c>
      <c r="LY16" s="8">
        <f t="shared" ca="1" si="220"/>
        <v>15</v>
      </c>
      <c r="LZ16" s="8" t="str">
        <f t="shared" ca="1" si="221"/>
        <v>HAUT DE GAMME</v>
      </c>
      <c r="MA16" s="8" t="str">
        <f t="shared" ca="1" si="222"/>
        <v>SALLE EXPO CONTREMARQUE</v>
      </c>
      <c r="MB16" s="8"/>
      <c r="MC16" s="8"/>
      <c r="MD16" s="8">
        <f t="shared" ca="1" si="223"/>
        <v>1</v>
      </c>
      <c r="ME16" s="237">
        <f t="shared" ca="1" si="224"/>
        <v>8000</v>
      </c>
      <c r="MF16" s="237">
        <f t="shared" ca="1" si="225"/>
        <v>283000</v>
      </c>
      <c r="MG16" s="8" t="str">
        <f t="shared" ca="1" si="226"/>
        <v>HAUT DE GAMME\SALLE EXPO CONTREMARQUE</v>
      </c>
      <c r="MH16">
        <f t="shared" si="245"/>
        <v>6</v>
      </c>
      <c r="MI16" t="b">
        <f t="shared" ca="1" si="227"/>
        <v>1</v>
      </c>
      <c r="MJ16" t="str">
        <f t="shared" ca="1" si="228"/>
        <v>6 : HAUT DE GAMME\SALLE EXPO CONTREMARQUE</v>
      </c>
      <c r="MK16" s="32">
        <f t="shared" ca="1" si="229"/>
        <v>0.1</v>
      </c>
      <c r="ML16" s="32">
        <f t="shared" ca="1" si="230"/>
        <v>2.8782155063860407E-2</v>
      </c>
      <c r="MM16" s="32">
        <f t="shared" ca="1" si="231"/>
        <v>7.2083545593479362E-2</v>
      </c>
    </row>
    <row r="17" spans="1:351" x14ac:dyDescent="0.3">
      <c r="A17">
        <f t="shared" ca="1" si="63"/>
        <v>7</v>
      </c>
      <c r="C17">
        <f ca="1">Coulisse!$HN17</f>
        <v>17</v>
      </c>
      <c r="D17" t="b">
        <f t="shared" ca="1" si="64"/>
        <v>1</v>
      </c>
      <c r="F17">
        <f t="shared" ca="1" si="65"/>
        <v>80000</v>
      </c>
      <c r="G17">
        <f t="shared" ca="1" si="65"/>
        <v>1150000</v>
      </c>
      <c r="T17" t="str">
        <f t="shared" ca="1" si="66"/>
        <v>GCD CM</v>
      </c>
      <c r="U17" t="str">
        <f t="shared" ca="1" si="49"/>
        <v>BIa (E&lt;0.5%)</v>
      </c>
      <c r="V17" t="str">
        <f t="shared" ca="1" si="49"/>
        <v>Abrasion Profonde</v>
      </c>
      <c r="W17" t="str">
        <f t="shared" ca="1" si="67"/>
        <v>GCD CM\BIa (E&lt;0.5%)\Abrasion Profonde</v>
      </c>
      <c r="X17" t="b">
        <f ca="1">IF($D17,ISNA(MATCH(W17,W$1:W16,0)))</f>
        <v>0</v>
      </c>
      <c r="Y17" s="5">
        <f t="shared" ca="1" si="68"/>
        <v>20</v>
      </c>
      <c r="Z17" t="str">
        <f t="shared" ca="1" si="50"/>
        <v>L17C24:L1048576C24</v>
      </c>
      <c r="AA17" t="b">
        <f t="shared" ca="1" si="69"/>
        <v>1</v>
      </c>
      <c r="AB17" t="str">
        <f t="shared" ca="1" si="70"/>
        <v>Faïence PR bicuisson\BIII (E&gt;10%)\0</v>
      </c>
      <c r="AC17">
        <f t="shared" ca="1" si="71"/>
        <v>1</v>
      </c>
      <c r="AD17">
        <f t="shared" ca="1" si="232"/>
        <v>23000</v>
      </c>
      <c r="AE17">
        <f t="shared" ca="1" si="72"/>
        <v>310500</v>
      </c>
      <c r="AF17" s="235">
        <f t="shared" ca="1" si="73"/>
        <v>310500</v>
      </c>
      <c r="AG17" s="236">
        <f t="shared" ca="1" si="74"/>
        <v>310500.00170000002</v>
      </c>
      <c r="AH17">
        <f t="shared" ca="1" si="75"/>
        <v>5</v>
      </c>
      <c r="AI17" s="5">
        <f t="shared" ca="1" si="76"/>
        <v>13</v>
      </c>
      <c r="AJ17" s="8">
        <f t="shared" ca="1" si="77"/>
        <v>13</v>
      </c>
      <c r="AK17" s="8" t="str">
        <f t="shared" ca="1" si="78"/>
        <v>Faïence PB</v>
      </c>
      <c r="AL17" s="8" t="str">
        <f t="shared" ca="1" si="79"/>
        <v>BIIa (E&gt;3% &lt;6%)</v>
      </c>
      <c r="AM17" s="8">
        <f t="shared" ca="1" si="80"/>
        <v>0</v>
      </c>
      <c r="AN17" s="8">
        <f t="shared" ca="1" si="81"/>
        <v>1</v>
      </c>
      <c r="AO17" s="237">
        <f t="shared" ca="1" si="82"/>
        <v>3500</v>
      </c>
      <c r="AP17" s="237">
        <f t="shared" ca="1" si="83"/>
        <v>52500</v>
      </c>
      <c r="AQ17" s="8" t="str">
        <f t="shared" ca="1" si="84"/>
        <v>Faïence PB\BIIa (E&gt;3% &lt;6%)\0</v>
      </c>
      <c r="AR17">
        <f t="shared" si="233"/>
        <v>7</v>
      </c>
      <c r="AS17" t="b">
        <f t="shared" ca="1" si="85"/>
        <v>1</v>
      </c>
      <c r="AT17" t="str">
        <f t="shared" ca="1" si="86"/>
        <v>7 : Faïence PB\BIIa (E&gt;3% &lt;6%)\0</v>
      </c>
      <c r="AU17" s="32">
        <f t="shared" ca="1" si="87"/>
        <v>0.1</v>
      </c>
      <c r="AV17" s="32">
        <f t="shared" ca="1" si="88"/>
        <v>1.2592192840438927E-2</v>
      </c>
      <c r="AW17" s="32">
        <f t="shared" ca="1" si="246"/>
        <v>1.337238920020377E-2</v>
      </c>
      <c r="BR17" t="str">
        <f t="shared" ca="1" si="89"/>
        <v>U4 P3</v>
      </c>
      <c r="BU17" t="str">
        <f t="shared" ca="1" si="90"/>
        <v>U4 P3\</v>
      </c>
      <c r="BV17" t="b">
        <f ca="1">IF($D17,ISNA(MATCH(BU17,BU$1:BU16,0)))</f>
        <v>0</v>
      </c>
      <c r="BW17" s="5" t="e">
        <f t="shared" ca="1" si="91"/>
        <v>#N/A</v>
      </c>
      <c r="BX17" t="e">
        <f t="shared" ca="1" si="51"/>
        <v>#N/A</v>
      </c>
      <c r="BY17" t="b">
        <f t="shared" ca="1" si="92"/>
        <v>0</v>
      </c>
      <c r="BZ17" t="b">
        <f t="shared" ca="1" si="93"/>
        <v>0</v>
      </c>
      <c r="CA17">
        <f t="shared" ca="1" si="94"/>
        <v>0</v>
      </c>
      <c r="CB17">
        <f t="shared" ca="1" si="234"/>
        <v>0</v>
      </c>
      <c r="CC17">
        <f t="shared" ca="1" si="95"/>
        <v>0</v>
      </c>
      <c r="CD17" s="235">
        <f t="shared" ca="1" si="96"/>
        <v>0</v>
      </c>
      <c r="CE17" s="236">
        <f t="shared" ca="1" si="97"/>
        <v>1.6999999999999999E-3</v>
      </c>
      <c r="CF17" t="b">
        <f t="shared" ca="1" si="98"/>
        <v>0</v>
      </c>
      <c r="CG17" s="5" t="e">
        <f t="shared" ca="1" si="99"/>
        <v>#N/A</v>
      </c>
      <c r="CH17" s="8" t="e">
        <f t="shared" ca="1" si="100"/>
        <v>#N/A</v>
      </c>
      <c r="CI17" s="8" t="e">
        <f t="shared" ca="1" si="101"/>
        <v>#N/A</v>
      </c>
      <c r="CJ17" s="8" t="e">
        <f t="shared" ca="1" si="102"/>
        <v>#N/A</v>
      </c>
      <c r="CK17" s="8" t="e">
        <f t="shared" ca="1" si="103"/>
        <v>#N/A</v>
      </c>
      <c r="CL17" s="8" t="e">
        <f t="shared" ca="1" si="104"/>
        <v>#N/A</v>
      </c>
      <c r="CM17" s="237" t="e">
        <f t="shared" ca="1" si="105"/>
        <v>#N/A</v>
      </c>
      <c r="CN17" s="237" t="e">
        <f t="shared" ca="1" si="106"/>
        <v>#N/A</v>
      </c>
      <c r="CO17" s="8" t="e">
        <f t="shared" ca="1" si="107"/>
        <v>#N/A</v>
      </c>
      <c r="CP17">
        <f t="shared" si="235"/>
        <v>7</v>
      </c>
      <c r="CQ17" t="b">
        <f t="shared" ca="1" si="108"/>
        <v>0</v>
      </c>
      <c r="CR17" t="str">
        <f t="shared" ca="1" si="109"/>
        <v/>
      </c>
      <c r="CS17" s="32">
        <f t="shared" ca="1" si="110"/>
        <v>0</v>
      </c>
      <c r="CT17" s="32">
        <f t="shared" ca="1" si="111"/>
        <v>0</v>
      </c>
      <c r="CU17" s="32">
        <f t="shared" ca="1" si="112"/>
        <v>0</v>
      </c>
      <c r="DP17" t="str">
        <f t="shared" ca="1" si="113"/>
        <v>60X60</v>
      </c>
      <c r="DQ17" t="str">
        <f t="shared" ca="1" si="113"/>
        <v>SOL INT+EXT</v>
      </c>
      <c r="DR17" t="str">
        <f t="shared" ca="1" si="113"/>
        <v>CIMENT</v>
      </c>
      <c r="DS17" t="str">
        <f t="shared" ca="1" si="53"/>
        <v>60X60\SOL INT+EXT\CIMENT</v>
      </c>
      <c r="DT17" t="b">
        <f ca="1">IF($D17,ISNA(MATCH(DS17,DS$1:DS16,0)))</f>
        <v>1</v>
      </c>
      <c r="DU17" s="5">
        <f t="shared" ca="1" si="114"/>
        <v>17</v>
      </c>
      <c r="DV17" t="str">
        <f t="shared" ca="1" si="54"/>
        <v>L17C124:L1048576C124</v>
      </c>
      <c r="DW17" t="b">
        <f t="shared" ca="1" si="115"/>
        <v>1</v>
      </c>
      <c r="DX17" t="str">
        <f t="shared" ca="1" si="116"/>
        <v>60X60\SOL INT+EXT\CIMENT</v>
      </c>
      <c r="DY17">
        <f t="shared" ca="1" si="117"/>
        <v>1</v>
      </c>
      <c r="DZ17">
        <f t="shared" ca="1" si="236"/>
        <v>80000</v>
      </c>
      <c r="EA17">
        <f t="shared" ca="1" si="118"/>
        <v>1150000</v>
      </c>
      <c r="EB17" s="235">
        <f t="shared" ca="1" si="119"/>
        <v>1150000</v>
      </c>
      <c r="EC17" s="236">
        <f t="shared" ca="1" si="120"/>
        <v>1150000.0016999999</v>
      </c>
      <c r="ED17">
        <f t="shared" ca="1" si="121"/>
        <v>1</v>
      </c>
      <c r="EE17" s="5">
        <f t="shared" ca="1" si="122"/>
        <v>14</v>
      </c>
      <c r="EF17" s="8">
        <f t="shared" ca="1" si="123"/>
        <v>14</v>
      </c>
      <c r="EG17" s="8" t="str">
        <f t="shared" ca="1" si="124"/>
        <v>20X80</v>
      </c>
      <c r="EH17" s="8" t="str">
        <f t="shared" ca="1" si="125"/>
        <v>SOL INT+EXT</v>
      </c>
      <c r="EI17" s="8" t="str">
        <f t="shared" ca="1" si="126"/>
        <v>BOIS</v>
      </c>
      <c r="EJ17" s="8">
        <f t="shared" ca="1" si="127"/>
        <v>1</v>
      </c>
      <c r="EK17" s="237">
        <f t="shared" ca="1" si="128"/>
        <v>12000</v>
      </c>
      <c r="EL17" s="237">
        <f t="shared" ca="1" si="129"/>
        <v>236000</v>
      </c>
      <c r="EM17" s="8" t="str">
        <f t="shared" ca="1" si="130"/>
        <v>20X80\SOL INT+EXT\BOIS</v>
      </c>
      <c r="EN17">
        <f t="shared" si="237"/>
        <v>7</v>
      </c>
      <c r="EO17" t="b">
        <f t="shared" ca="1" si="131"/>
        <v>1</v>
      </c>
      <c r="EP17" t="str">
        <f t="shared" ca="1" si="132"/>
        <v>7 : 20X80\SOL INT+EXT\BOIS</v>
      </c>
      <c r="EQ17" s="32">
        <f t="shared" ca="1" si="133"/>
        <v>0.1</v>
      </c>
      <c r="ER17" s="32">
        <f t="shared" ca="1" si="134"/>
        <v>4.317323259579061E-2</v>
      </c>
      <c r="ES17" s="32">
        <f t="shared" ca="1" si="135"/>
        <v>6.0112073357106471E-2</v>
      </c>
      <c r="FN17" t="str">
        <f t="shared" ca="1" si="136"/>
        <v>LISSE GRIP LEGER</v>
      </c>
      <c r="FO17" t="str">
        <f t="shared" ca="1" si="136"/>
        <v>R10</v>
      </c>
      <c r="FP17" t="str">
        <f t="shared" ca="1" si="136"/>
        <v>A</v>
      </c>
      <c r="FQ17">
        <f t="shared" ca="1" si="136"/>
        <v>7.5</v>
      </c>
      <c r="FR17" t="str">
        <f t="shared" ca="1" si="137"/>
        <v>LISSE GRIP LEGER\R10\A\7,5</v>
      </c>
      <c r="FS17" t="b">
        <f ca="1">IF($D17,ISNA(MATCH(FR17,FR$1:FR16,0)))</f>
        <v>1</v>
      </c>
      <c r="FT17" s="5">
        <f t="shared" ca="1" si="138"/>
        <v>17</v>
      </c>
      <c r="FU17" t="str">
        <f t="shared" ca="1" si="56"/>
        <v>L17C175:L1048576C175</v>
      </c>
      <c r="FV17" t="b">
        <f t="shared" ca="1" si="139"/>
        <v>1</v>
      </c>
      <c r="FW17" t="str">
        <f t="shared" ca="1" si="140"/>
        <v>LISSE GRIP LEGER\R10\A\7,5</v>
      </c>
      <c r="FX17">
        <f t="shared" ca="1" si="141"/>
        <v>1</v>
      </c>
      <c r="FY17">
        <f t="shared" ca="1" si="238"/>
        <v>80000</v>
      </c>
      <c r="FZ17">
        <f t="shared" ca="1" si="142"/>
        <v>1150000</v>
      </c>
      <c r="GA17" s="235">
        <f t="shared" ca="1" si="143"/>
        <v>1150000</v>
      </c>
      <c r="GB17" s="236">
        <f t="shared" ca="1" si="144"/>
        <v>1150000.0016999999</v>
      </c>
      <c r="GC17">
        <f t="shared" ca="1" si="145"/>
        <v>1</v>
      </c>
      <c r="GD17" s="5">
        <f t="shared" ca="1" si="146"/>
        <v>14</v>
      </c>
      <c r="GE17" s="8">
        <f t="shared" ca="1" si="147"/>
        <v>14</v>
      </c>
      <c r="GF17" s="8" t="str">
        <f t="shared" ca="1" si="148"/>
        <v>STRUCTURE</v>
      </c>
      <c r="GG17" s="8" t="str">
        <f t="shared" ca="1" si="149"/>
        <v>R10</v>
      </c>
      <c r="GH17" s="8" t="str">
        <f t="shared" ca="1" si="150"/>
        <v>A</v>
      </c>
      <c r="GI17" s="8">
        <f t="shared" ca="1" si="151"/>
        <v>8.5</v>
      </c>
      <c r="GJ17" s="8">
        <f t="shared" ca="1" si="152"/>
        <v>1</v>
      </c>
      <c r="GK17" s="237">
        <f t="shared" ca="1" si="153"/>
        <v>12000</v>
      </c>
      <c r="GL17" s="237">
        <f t="shared" ca="1" si="154"/>
        <v>236000</v>
      </c>
      <c r="GM17" s="8" t="str">
        <f t="shared" ca="1" si="155"/>
        <v>STRUCTURE\R10\A\8,5</v>
      </c>
      <c r="GN17">
        <f t="shared" si="239"/>
        <v>7</v>
      </c>
      <c r="GO17" t="b">
        <f t="shared" ca="1" si="156"/>
        <v>1</v>
      </c>
      <c r="GP17" t="str">
        <f t="shared" ca="1" si="157"/>
        <v>7 : STRUCTURE\R10\A\8,5</v>
      </c>
      <c r="GQ17" s="32">
        <f t="shared" ca="1" si="158"/>
        <v>0.1</v>
      </c>
      <c r="GR17" s="32">
        <f t="shared" ca="1" si="159"/>
        <v>4.317323259579061E-2</v>
      </c>
      <c r="GS17" s="32">
        <f t="shared" ca="1" si="160"/>
        <v>6.0112073357106471E-2</v>
      </c>
      <c r="HL17" t="str">
        <f t="shared" ca="1" si="161"/>
        <v>GRIS</v>
      </c>
      <c r="HM17" t="str">
        <f t="shared" ca="1" si="161"/>
        <v>MOYEN</v>
      </c>
      <c r="HN17" t="str">
        <f t="shared" ca="1" si="161"/>
        <v>FAIBLE</v>
      </c>
      <c r="HO17" t="str">
        <f t="shared" ca="1" si="161"/>
        <v>BRILLANT DOUX</v>
      </c>
      <c r="HP17" t="str">
        <f t="shared" ca="1" si="162"/>
        <v>GRIS\MOYEN\FAIBLE\BRILLANT DOUX</v>
      </c>
      <c r="HQ17" t="b">
        <f ca="1">IF($D17,ISNA(MATCH(HP17,HP$1:HP16,0)))</f>
        <v>1</v>
      </c>
      <c r="HR17" s="5">
        <f t="shared" ca="1" si="163"/>
        <v>17</v>
      </c>
      <c r="HS17" t="str">
        <f t="shared" ca="1" si="58"/>
        <v>L17C225:L1048576C225</v>
      </c>
      <c r="HT17" t="b">
        <f t="shared" ca="1" si="164"/>
        <v>1</v>
      </c>
      <c r="HU17" t="str">
        <f t="shared" ca="1" si="165"/>
        <v>GRIS\MOYEN\FAIBLE\BRILLANT DOUX</v>
      </c>
      <c r="HV17">
        <f t="shared" ca="1" si="166"/>
        <v>1</v>
      </c>
      <c r="HW17">
        <f t="shared" ca="1" si="240"/>
        <v>80000</v>
      </c>
      <c r="HX17">
        <f t="shared" ca="1" si="167"/>
        <v>1150000</v>
      </c>
      <c r="HY17" s="235">
        <f t="shared" ca="1" si="168"/>
        <v>1150000</v>
      </c>
      <c r="HZ17" s="236">
        <f t="shared" ca="1" si="169"/>
        <v>1150000.0016999999</v>
      </c>
      <c r="IA17">
        <f t="shared" ca="1" si="170"/>
        <v>1</v>
      </c>
      <c r="IB17" s="5">
        <f t="shared" ca="1" si="171"/>
        <v>14</v>
      </c>
      <c r="IC17" s="8">
        <f t="shared" ca="1" si="172"/>
        <v>14</v>
      </c>
      <c r="ID17" s="8" t="str">
        <f t="shared" ca="1" si="173"/>
        <v>BEIGE BRUN</v>
      </c>
      <c r="IE17" s="8" t="str">
        <f t="shared" ca="1" si="174"/>
        <v>MOYEN</v>
      </c>
      <c r="IF17" s="8" t="str">
        <f t="shared" ca="1" si="175"/>
        <v>MOYEN</v>
      </c>
      <c r="IG17" s="8" t="str">
        <f t="shared" ca="1" si="176"/>
        <v>MAT</v>
      </c>
      <c r="IH17" s="8">
        <f t="shared" ca="1" si="177"/>
        <v>1</v>
      </c>
      <c r="II17" s="237">
        <f t="shared" ca="1" si="178"/>
        <v>12000</v>
      </c>
      <c r="IJ17" s="237">
        <f t="shared" ca="1" si="179"/>
        <v>236000</v>
      </c>
      <c r="IK17" s="8" t="str">
        <f t="shared" ca="1" si="180"/>
        <v>BEIGE BRUN\MOYEN\MOYEN\MAT</v>
      </c>
      <c r="IL17">
        <f t="shared" si="241"/>
        <v>7</v>
      </c>
      <c r="IM17" t="b">
        <f t="shared" ca="1" si="181"/>
        <v>1</v>
      </c>
      <c r="IN17" t="str">
        <f t="shared" ca="1" si="182"/>
        <v>7 : BEIGE BRUN\MOYEN\MOYEN\MAT</v>
      </c>
      <c r="IO17" s="32">
        <f t="shared" ca="1" si="183"/>
        <v>0.1</v>
      </c>
      <c r="IP17" s="32">
        <f t="shared" ca="1" si="184"/>
        <v>4.317323259579061E-2</v>
      </c>
      <c r="IQ17" s="32">
        <f t="shared" ca="1" si="185"/>
        <v>6.0112073357106471E-2</v>
      </c>
      <c r="JJ17" t="str">
        <f t="shared" ca="1" si="186"/>
        <v>DROIT</v>
      </c>
      <c r="JK17" t="str">
        <f t="shared" ca="1" si="186"/>
        <v>IMITANT</v>
      </c>
      <c r="JN17" t="str">
        <f t="shared" ca="1" si="187"/>
        <v>DROIT\IMITANT</v>
      </c>
      <c r="JO17" t="b">
        <f ca="1">IF($D17,ISNA(MATCH(JN17,JN$1:JN16,0)))</f>
        <v>0</v>
      </c>
      <c r="JP17" s="5" t="e">
        <f t="shared" ca="1" si="188"/>
        <v>#N/A</v>
      </c>
      <c r="JQ17" t="str">
        <f t="shared" ca="1" si="60"/>
        <v>L21C275:L1048576C275</v>
      </c>
      <c r="JR17" t="b">
        <f t="shared" ca="1" si="189"/>
        <v>0</v>
      </c>
      <c r="JS17" t="b">
        <f t="shared" ca="1" si="190"/>
        <v>0</v>
      </c>
      <c r="JT17">
        <f t="shared" ca="1" si="191"/>
        <v>0</v>
      </c>
      <c r="JU17">
        <f t="shared" ca="1" si="242"/>
        <v>0</v>
      </c>
      <c r="JV17">
        <f t="shared" ca="1" si="192"/>
        <v>0</v>
      </c>
      <c r="JW17" s="235">
        <f t="shared" ca="1" si="193"/>
        <v>0</v>
      </c>
      <c r="JX17" s="236">
        <f t="shared" ca="1" si="194"/>
        <v>1.6999999999999999E-3</v>
      </c>
      <c r="JY17" t="b">
        <f t="shared" ca="1" si="195"/>
        <v>0</v>
      </c>
      <c r="JZ17" s="5" t="e">
        <f t="shared" ca="1" si="196"/>
        <v>#N/A</v>
      </c>
      <c r="KA17" s="8" t="e">
        <f t="shared" ca="1" si="197"/>
        <v>#N/A</v>
      </c>
      <c r="KB17" s="8" t="e">
        <f t="shared" ca="1" si="198"/>
        <v>#N/A</v>
      </c>
      <c r="KC17" s="8" t="e">
        <f t="shared" ca="1" si="199"/>
        <v>#N/A</v>
      </c>
      <c r="KD17" s="8"/>
      <c r="KE17" s="8"/>
      <c r="KF17" s="8" t="e">
        <f t="shared" ca="1" si="200"/>
        <v>#N/A</v>
      </c>
      <c r="KG17" s="237" t="e">
        <f t="shared" ca="1" si="201"/>
        <v>#N/A</v>
      </c>
      <c r="KH17" s="237" t="e">
        <f t="shared" ca="1" si="202"/>
        <v>#N/A</v>
      </c>
      <c r="KI17" s="8" t="e">
        <f t="shared" ca="1" si="203"/>
        <v>#N/A</v>
      </c>
      <c r="KJ17">
        <f t="shared" si="243"/>
        <v>7</v>
      </c>
      <c r="KK17" t="b">
        <f t="shared" ca="1" si="204"/>
        <v>0</v>
      </c>
      <c r="KL17" t="str">
        <f t="shared" ca="1" si="205"/>
        <v/>
      </c>
      <c r="KM17" s="32">
        <f t="shared" ca="1" si="206"/>
        <v>0</v>
      </c>
      <c r="KN17" s="32">
        <f t="shared" ca="1" si="207"/>
        <v>0</v>
      </c>
      <c r="KO17" s="32">
        <f t="shared" ca="1" si="208"/>
        <v>0</v>
      </c>
      <c r="LH17" t="str">
        <f t="shared" ca="1" si="209"/>
        <v>STANDARD</v>
      </c>
      <c r="LI17" t="str">
        <f t="shared" ca="1" si="209"/>
        <v>PROMOTEUR STOCK</v>
      </c>
      <c r="LL17" t="str">
        <f t="shared" ca="1" si="210"/>
        <v>STANDARD\PROMOTEUR STOCK</v>
      </c>
      <c r="LM17" t="b">
        <f ca="1">IF($D17,ISNA(MATCH(LL17,LL$1:LL16,0)))</f>
        <v>1</v>
      </c>
      <c r="LN17" s="5">
        <f t="shared" ca="1" si="211"/>
        <v>19</v>
      </c>
      <c r="LO17" t="str">
        <f t="shared" ca="1" si="62"/>
        <v>L19C325:L1048576C325</v>
      </c>
      <c r="LP17" t="b">
        <f t="shared" ca="1" si="212"/>
        <v>1</v>
      </c>
      <c r="LQ17" t="str">
        <f t="shared" ca="1" si="213"/>
        <v>HAUT DE GAMME\PRESCRIPEUR</v>
      </c>
      <c r="LR17">
        <f t="shared" ca="1" si="214"/>
        <v>1</v>
      </c>
      <c r="LS17">
        <f t="shared" ca="1" si="244"/>
        <v>7800</v>
      </c>
      <c r="LT17">
        <f t="shared" ca="1" si="215"/>
        <v>180000</v>
      </c>
      <c r="LU17" s="235">
        <f t="shared" ca="1" si="216"/>
        <v>180000</v>
      </c>
      <c r="LV17" s="236">
        <f t="shared" ca="1" si="217"/>
        <v>180000.00169999999</v>
      </c>
      <c r="LW17">
        <f t="shared" ca="1" si="218"/>
        <v>7</v>
      </c>
      <c r="LX17" s="5">
        <f t="shared" ca="1" si="219"/>
        <v>17</v>
      </c>
      <c r="LY17" s="8">
        <f t="shared" ca="1" si="220"/>
        <v>19</v>
      </c>
      <c r="LZ17" s="8" t="str">
        <f t="shared" ca="1" si="221"/>
        <v>HAUT DE GAMME</v>
      </c>
      <c r="MA17" s="8" t="str">
        <f t="shared" ca="1" si="222"/>
        <v>PRESCRIPEUR</v>
      </c>
      <c r="MB17" s="8"/>
      <c r="MC17" s="8"/>
      <c r="MD17" s="8">
        <f t="shared" ca="1" si="223"/>
        <v>1</v>
      </c>
      <c r="ME17" s="237">
        <f t="shared" ca="1" si="224"/>
        <v>7800</v>
      </c>
      <c r="MF17" s="237">
        <f t="shared" ca="1" si="225"/>
        <v>180000</v>
      </c>
      <c r="MG17" s="8" t="str">
        <f t="shared" ca="1" si="226"/>
        <v>HAUT DE GAMME\PRESCRIPEUR</v>
      </c>
      <c r="MH17">
        <f t="shared" si="245"/>
        <v>7</v>
      </c>
      <c r="MI17" t="b">
        <f t="shared" ca="1" si="227"/>
        <v>1</v>
      </c>
      <c r="MJ17" t="str">
        <f t="shared" ca="1" si="228"/>
        <v>7 : HAUT DE GAMME\PRESCRIPEUR</v>
      </c>
      <c r="MK17" s="32">
        <f t="shared" ca="1" si="229"/>
        <v>0.1</v>
      </c>
      <c r="ML17" s="32">
        <f t="shared" ca="1" si="230"/>
        <v>2.8062601187263895E-2</v>
      </c>
      <c r="MM17" s="32">
        <f t="shared" ca="1" si="231"/>
        <v>4.584819154355578E-2</v>
      </c>
    </row>
    <row r="18" spans="1:351" x14ac:dyDescent="0.3">
      <c r="A18">
        <f t="shared" ca="1" si="63"/>
        <v>8</v>
      </c>
      <c r="C18">
        <f ca="1">Coulisse!$HN18</f>
        <v>18</v>
      </c>
      <c r="D18" t="b">
        <f t="shared" ca="1" si="64"/>
        <v>1</v>
      </c>
      <c r="F18">
        <f t="shared" ca="1" si="65"/>
        <v>1650</v>
      </c>
      <c r="G18">
        <f t="shared" ca="1" si="65"/>
        <v>28000</v>
      </c>
      <c r="T18" t="str">
        <f t="shared" ca="1" si="66"/>
        <v>GCE</v>
      </c>
      <c r="U18" t="str">
        <f t="shared" ca="1" si="49"/>
        <v>BIa (E&lt;0.5%)</v>
      </c>
      <c r="V18" t="str">
        <f t="shared" ca="1" si="49"/>
        <v>PEI IV</v>
      </c>
      <c r="W18" t="str">
        <f t="shared" ca="1" si="67"/>
        <v>GCE\BIa (E&lt;0.5%)\PEI IV</v>
      </c>
      <c r="X18" t="b">
        <f ca="1">IF($D18,ISNA(MATCH(W18,W$1:W17,0)))</f>
        <v>0</v>
      </c>
      <c r="Y18" s="5" t="e">
        <f t="shared" ca="1" si="68"/>
        <v>#N/A</v>
      </c>
      <c r="Z18" t="str">
        <f t="shared" ca="1" si="50"/>
        <v>L21C24:L1048576C24</v>
      </c>
      <c r="AA18" t="b">
        <f t="shared" ca="1" si="69"/>
        <v>0</v>
      </c>
      <c r="AB18" t="b">
        <f t="shared" ca="1" si="70"/>
        <v>0</v>
      </c>
      <c r="AC18">
        <f t="shared" ca="1" si="71"/>
        <v>0</v>
      </c>
      <c r="AD18">
        <f t="shared" ca="1" si="232"/>
        <v>0</v>
      </c>
      <c r="AE18">
        <f t="shared" ca="1" si="72"/>
        <v>0</v>
      </c>
      <c r="AF18" s="235">
        <f t="shared" ca="1" si="73"/>
        <v>0</v>
      </c>
      <c r="AG18" s="236">
        <f t="shared" ca="1" si="74"/>
        <v>1.8E-3</v>
      </c>
      <c r="AH18" t="b">
        <f t="shared" ca="1" si="75"/>
        <v>0</v>
      </c>
      <c r="AI18" s="5" t="e">
        <f t="shared" ca="1" si="76"/>
        <v>#N/A</v>
      </c>
      <c r="AJ18" s="8" t="e">
        <f t="shared" ca="1" si="77"/>
        <v>#N/A</v>
      </c>
      <c r="AK18" s="8" t="e">
        <f t="shared" ca="1" si="78"/>
        <v>#N/A</v>
      </c>
      <c r="AL18" s="8" t="e">
        <f t="shared" ca="1" si="79"/>
        <v>#N/A</v>
      </c>
      <c r="AM18" s="8" t="e">
        <f t="shared" ca="1" si="80"/>
        <v>#N/A</v>
      </c>
      <c r="AN18" s="8" t="e">
        <f t="shared" ca="1" si="81"/>
        <v>#N/A</v>
      </c>
      <c r="AO18" s="237" t="e">
        <f t="shared" ca="1" si="82"/>
        <v>#N/A</v>
      </c>
      <c r="AP18" s="237" t="e">
        <f t="shared" ca="1" si="83"/>
        <v>#N/A</v>
      </c>
      <c r="AQ18" s="8" t="e">
        <f t="shared" ca="1" si="84"/>
        <v>#N/A</v>
      </c>
      <c r="AR18">
        <f t="shared" si="233"/>
        <v>8</v>
      </c>
      <c r="AS18" t="b">
        <f t="shared" ca="1" si="85"/>
        <v>0</v>
      </c>
      <c r="AT18" t="str">
        <f t="shared" ca="1" si="86"/>
        <v/>
      </c>
      <c r="AU18" s="32">
        <f t="shared" ca="1" si="87"/>
        <v>0</v>
      </c>
      <c r="AV18" s="32">
        <f t="shared" ca="1" si="88"/>
        <v>0</v>
      </c>
      <c r="AW18" s="32">
        <f t="shared" ca="1" si="246"/>
        <v>0</v>
      </c>
      <c r="BR18" t="str">
        <f t="shared" ca="1" si="89"/>
        <v xml:space="preserve"> ... </v>
      </c>
      <c r="BU18" t="str">
        <f t="shared" ca="1" si="90"/>
        <v xml:space="preserve"> ... \</v>
      </c>
      <c r="BV18" t="b">
        <f ca="1">IF($D18,ISNA(MATCH(BU18,BU$1:BU17,0)))</f>
        <v>0</v>
      </c>
      <c r="BW18" s="5" t="e">
        <f t="shared" ca="1" si="91"/>
        <v>#N/A</v>
      </c>
      <c r="BX18" t="e">
        <f t="shared" ca="1" si="51"/>
        <v>#N/A</v>
      </c>
      <c r="BY18" t="b">
        <f t="shared" ca="1" si="92"/>
        <v>0</v>
      </c>
      <c r="BZ18" t="b">
        <f t="shared" ca="1" si="93"/>
        <v>0</v>
      </c>
      <c r="CA18">
        <f t="shared" ca="1" si="94"/>
        <v>0</v>
      </c>
      <c r="CB18">
        <f t="shared" ca="1" si="234"/>
        <v>0</v>
      </c>
      <c r="CC18">
        <f t="shared" ca="1" si="95"/>
        <v>0</v>
      </c>
      <c r="CD18" s="235">
        <f t="shared" ca="1" si="96"/>
        <v>0</v>
      </c>
      <c r="CE18" s="236">
        <f t="shared" ca="1" si="97"/>
        <v>1.8E-3</v>
      </c>
      <c r="CF18" t="b">
        <f t="shared" ca="1" si="98"/>
        <v>0</v>
      </c>
      <c r="CG18" s="5" t="e">
        <f t="shared" ca="1" si="99"/>
        <v>#N/A</v>
      </c>
      <c r="CH18" s="8" t="e">
        <f t="shared" ca="1" si="100"/>
        <v>#N/A</v>
      </c>
      <c r="CI18" s="8" t="e">
        <f t="shared" ca="1" si="101"/>
        <v>#N/A</v>
      </c>
      <c r="CJ18" s="8" t="e">
        <f t="shared" ca="1" si="102"/>
        <v>#N/A</v>
      </c>
      <c r="CK18" s="8" t="e">
        <f t="shared" ca="1" si="103"/>
        <v>#N/A</v>
      </c>
      <c r="CL18" s="8" t="e">
        <f t="shared" ca="1" si="104"/>
        <v>#N/A</v>
      </c>
      <c r="CM18" s="237" t="e">
        <f t="shared" ca="1" si="105"/>
        <v>#N/A</v>
      </c>
      <c r="CN18" s="237" t="e">
        <f t="shared" ca="1" si="106"/>
        <v>#N/A</v>
      </c>
      <c r="CO18" s="8" t="e">
        <f t="shared" ca="1" si="107"/>
        <v>#N/A</v>
      </c>
      <c r="CP18">
        <f t="shared" si="235"/>
        <v>8</v>
      </c>
      <c r="CQ18" t="b">
        <f t="shared" ca="1" si="108"/>
        <v>0</v>
      </c>
      <c r="CR18" t="str">
        <f t="shared" ca="1" si="109"/>
        <v/>
      </c>
      <c r="CS18" s="32">
        <f t="shared" ca="1" si="110"/>
        <v>0</v>
      </c>
      <c r="CT18" s="32">
        <f t="shared" ca="1" si="111"/>
        <v>0</v>
      </c>
      <c r="CU18" s="32">
        <f t="shared" ca="1" si="112"/>
        <v>0</v>
      </c>
      <c r="DP18" t="str">
        <f t="shared" ca="1" si="113"/>
        <v>15X60</v>
      </c>
      <c r="DQ18" t="str">
        <f t="shared" ca="1" si="113"/>
        <v>SOL EXTERIEUR NON COUVERT</v>
      </c>
      <c r="DR18" t="str">
        <f t="shared" ca="1" si="113"/>
        <v>RUSTIQUE</v>
      </c>
      <c r="DS18" t="str">
        <f t="shared" ca="1" si="53"/>
        <v>15X60\SOL EXTERIEUR NON COUVERT\RUSTIQUE</v>
      </c>
      <c r="DT18" t="b">
        <f ca="1">IF($D18,ISNA(MATCH(DS18,DS$1:DS17,0)))</f>
        <v>1</v>
      </c>
      <c r="DU18" s="5">
        <f t="shared" ca="1" si="114"/>
        <v>18</v>
      </c>
      <c r="DV18" t="str">
        <f t="shared" ca="1" si="54"/>
        <v>L18C124:L1048576C124</v>
      </c>
      <c r="DW18" t="b">
        <f t="shared" ca="1" si="115"/>
        <v>1</v>
      </c>
      <c r="DX18" t="str">
        <f t="shared" ca="1" si="116"/>
        <v>15X60\SOL EXTERIEUR NON COUVERT\RUSTIQUE</v>
      </c>
      <c r="DY18">
        <f t="shared" ca="1" si="117"/>
        <v>1</v>
      </c>
      <c r="DZ18">
        <f t="shared" ca="1" si="236"/>
        <v>1650</v>
      </c>
      <c r="EA18">
        <f t="shared" ca="1" si="118"/>
        <v>28000</v>
      </c>
      <c r="EB18" s="235">
        <f t="shared" ca="1" si="119"/>
        <v>28000</v>
      </c>
      <c r="EC18" s="236">
        <f t="shared" ca="1" si="120"/>
        <v>28000.001799999998</v>
      </c>
      <c r="ED18">
        <f t="shared" ca="1" si="121"/>
        <v>10</v>
      </c>
      <c r="EE18" s="5">
        <f t="shared" ca="1" si="122"/>
        <v>19</v>
      </c>
      <c r="EF18" s="8">
        <f t="shared" ca="1" si="123"/>
        <v>19</v>
      </c>
      <c r="EG18" s="8" t="str">
        <f t="shared" ca="1" si="124"/>
        <v>45X90</v>
      </c>
      <c r="EH18" s="8" t="str">
        <f t="shared" ca="1" si="125"/>
        <v>SOL INT+EXT COUVERT</v>
      </c>
      <c r="EI18" s="8" t="str">
        <f t="shared" ca="1" si="126"/>
        <v>BETON</v>
      </c>
      <c r="EJ18" s="8">
        <f t="shared" ca="1" si="127"/>
        <v>1</v>
      </c>
      <c r="EK18" s="237">
        <f t="shared" ca="1" si="128"/>
        <v>7800</v>
      </c>
      <c r="EL18" s="237">
        <f t="shared" ca="1" si="129"/>
        <v>180000</v>
      </c>
      <c r="EM18" s="8" t="str">
        <f t="shared" ca="1" si="130"/>
        <v>45X90\SOL INT+EXT COUVERT\BETON</v>
      </c>
      <c r="EN18">
        <f t="shared" si="237"/>
        <v>8</v>
      </c>
      <c r="EO18" t="b">
        <f t="shared" ca="1" si="131"/>
        <v>1</v>
      </c>
      <c r="EP18" t="str">
        <f t="shared" ca="1" si="132"/>
        <v>8 : 45X90\SOL INT+EXT COUVERT\BETON</v>
      </c>
      <c r="EQ18" s="32">
        <f t="shared" ca="1" si="133"/>
        <v>0.1</v>
      </c>
      <c r="ER18" s="32">
        <f t="shared" ca="1" si="134"/>
        <v>2.8062601187263895E-2</v>
      </c>
      <c r="ES18" s="32">
        <f t="shared" ca="1" si="135"/>
        <v>4.584819154355578E-2</v>
      </c>
      <c r="FN18" t="str">
        <f t="shared" ca="1" si="136"/>
        <v>LISSE GRIP+</v>
      </c>
      <c r="FO18" t="str">
        <f t="shared" ca="1" si="136"/>
        <v>R11</v>
      </c>
      <c r="FP18" t="str">
        <f t="shared" ca="1" si="136"/>
        <v>C</v>
      </c>
      <c r="FQ18">
        <f t="shared" ca="1" si="136"/>
        <v>7.5</v>
      </c>
      <c r="FR18" t="str">
        <f t="shared" ca="1" si="137"/>
        <v>LISSE GRIP+\R11\C\7,5</v>
      </c>
      <c r="FS18" t="b">
        <f ca="1">IF($D18,ISNA(MATCH(FR18,FR$1:FR17,0)))</f>
        <v>1</v>
      </c>
      <c r="FT18" s="5">
        <f t="shared" ca="1" si="138"/>
        <v>18</v>
      </c>
      <c r="FU18" t="str">
        <f t="shared" ca="1" si="56"/>
        <v>L18C175:L1048576C175</v>
      </c>
      <c r="FV18" t="b">
        <f t="shared" ca="1" si="139"/>
        <v>1</v>
      </c>
      <c r="FW18" t="str">
        <f t="shared" ca="1" si="140"/>
        <v>LISSE GRIP+\R11\C\7,5</v>
      </c>
      <c r="FX18">
        <f t="shared" ca="1" si="141"/>
        <v>1</v>
      </c>
      <c r="FY18">
        <f t="shared" ca="1" si="238"/>
        <v>1650</v>
      </c>
      <c r="FZ18">
        <f t="shared" ca="1" si="142"/>
        <v>28000</v>
      </c>
      <c r="GA18" s="235">
        <f t="shared" ca="1" si="143"/>
        <v>28000</v>
      </c>
      <c r="GB18" s="236">
        <f t="shared" ca="1" si="144"/>
        <v>28000.001799999998</v>
      </c>
      <c r="GC18">
        <f t="shared" ca="1" si="145"/>
        <v>9</v>
      </c>
      <c r="GD18" s="5">
        <f t="shared" ca="1" si="146"/>
        <v>19</v>
      </c>
      <c r="GE18" s="8">
        <f t="shared" ca="1" si="147"/>
        <v>19</v>
      </c>
      <c r="GF18" s="8" t="str">
        <f t="shared" ca="1" si="148"/>
        <v>STRUCTURE</v>
      </c>
      <c r="GG18" s="8" t="str">
        <f t="shared" ca="1" si="149"/>
        <v>R10</v>
      </c>
      <c r="GH18" s="8" t="str">
        <f t="shared" ca="1" si="150"/>
        <v>A</v>
      </c>
      <c r="GI18" s="8">
        <f t="shared" ca="1" si="151"/>
        <v>9</v>
      </c>
      <c r="GJ18" s="8">
        <f t="shared" ca="1" si="152"/>
        <v>1</v>
      </c>
      <c r="GK18" s="237">
        <f t="shared" ca="1" si="153"/>
        <v>7800</v>
      </c>
      <c r="GL18" s="237">
        <f t="shared" ca="1" si="154"/>
        <v>180000</v>
      </c>
      <c r="GM18" s="8" t="str">
        <f t="shared" ca="1" si="155"/>
        <v>STRUCTURE\R10\A\9</v>
      </c>
      <c r="GN18">
        <f t="shared" si="239"/>
        <v>8</v>
      </c>
      <c r="GO18" t="b">
        <f t="shared" ca="1" si="156"/>
        <v>1</v>
      </c>
      <c r="GP18" t="str">
        <f t="shared" ca="1" si="157"/>
        <v>8 : STRUCTURE\R10\A\9</v>
      </c>
      <c r="GQ18" s="32">
        <f t="shared" ca="1" si="158"/>
        <v>0.1</v>
      </c>
      <c r="GR18" s="32">
        <f t="shared" ca="1" si="159"/>
        <v>2.8062601187263895E-2</v>
      </c>
      <c r="GS18" s="32">
        <f t="shared" ca="1" si="160"/>
        <v>4.584819154355578E-2</v>
      </c>
      <c r="HL18" t="str">
        <f t="shared" ca="1" si="161"/>
        <v>TABACO/TAUPE</v>
      </c>
      <c r="HM18" t="str">
        <f t="shared" ca="1" si="161"/>
        <v>FONCE</v>
      </c>
      <c r="HN18" t="str">
        <f t="shared" ca="1" si="161"/>
        <v>FORT</v>
      </c>
      <c r="HO18" t="str">
        <f t="shared" ca="1" si="161"/>
        <v>MAT</v>
      </c>
      <c r="HP18" t="str">
        <f t="shared" ca="1" si="162"/>
        <v>TABACO/TAUPE\FONCE\FORT\MAT</v>
      </c>
      <c r="HQ18" t="b">
        <f ca="1">IF($D18,ISNA(MATCH(HP18,HP$1:HP17,0)))</f>
        <v>1</v>
      </c>
      <c r="HR18" s="5">
        <f t="shared" ca="1" si="163"/>
        <v>18</v>
      </c>
      <c r="HS18" t="str">
        <f t="shared" ca="1" si="58"/>
        <v>L18C225:L1048576C225</v>
      </c>
      <c r="HT18" t="b">
        <f t="shared" ca="1" si="164"/>
        <v>1</v>
      </c>
      <c r="HU18" t="str">
        <f t="shared" ca="1" si="165"/>
        <v>TABACO/TAUPE\FONCE\FORT\MAT</v>
      </c>
      <c r="HV18">
        <f t="shared" ca="1" si="166"/>
        <v>1</v>
      </c>
      <c r="HW18">
        <f t="shared" ca="1" si="240"/>
        <v>1650</v>
      </c>
      <c r="HX18">
        <f t="shared" ca="1" si="167"/>
        <v>28000</v>
      </c>
      <c r="HY18" s="235">
        <f t="shared" ca="1" si="168"/>
        <v>28000</v>
      </c>
      <c r="HZ18" s="236">
        <f t="shared" ca="1" si="169"/>
        <v>28000.001799999998</v>
      </c>
      <c r="IA18">
        <f t="shared" ca="1" si="170"/>
        <v>10</v>
      </c>
      <c r="IB18" s="5">
        <f t="shared" ca="1" si="171"/>
        <v>19</v>
      </c>
      <c r="IC18" s="8">
        <f t="shared" ca="1" si="172"/>
        <v>19</v>
      </c>
      <c r="ID18" s="8" t="str">
        <f t="shared" ca="1" si="173"/>
        <v>GREIGE</v>
      </c>
      <c r="IE18" s="8" t="str">
        <f t="shared" ca="1" si="174"/>
        <v>CLAIR</v>
      </c>
      <c r="IF18" s="8" t="str">
        <f t="shared" ca="1" si="175"/>
        <v>MOYEN</v>
      </c>
      <c r="IG18" s="8" t="str">
        <f t="shared" ca="1" si="176"/>
        <v>MAT</v>
      </c>
      <c r="IH18" s="8">
        <f t="shared" ca="1" si="177"/>
        <v>1</v>
      </c>
      <c r="II18" s="237">
        <f t="shared" ca="1" si="178"/>
        <v>7800</v>
      </c>
      <c r="IJ18" s="237">
        <f t="shared" ca="1" si="179"/>
        <v>180000</v>
      </c>
      <c r="IK18" s="8" t="str">
        <f t="shared" ca="1" si="180"/>
        <v>GREIGE\CLAIR\MOYEN\MAT</v>
      </c>
      <c r="IL18">
        <f t="shared" si="241"/>
        <v>8</v>
      </c>
      <c r="IM18" t="b">
        <f t="shared" ca="1" si="181"/>
        <v>1</v>
      </c>
      <c r="IN18" t="str">
        <f t="shared" ca="1" si="182"/>
        <v>8 : GREIGE\CLAIR\MOYEN\MAT</v>
      </c>
      <c r="IO18" s="32">
        <f t="shared" ca="1" si="183"/>
        <v>0.1</v>
      </c>
      <c r="IP18" s="32">
        <f t="shared" ca="1" si="184"/>
        <v>2.8062601187263895E-2</v>
      </c>
      <c r="IQ18" s="32">
        <f t="shared" ca="1" si="185"/>
        <v>4.584819154355578E-2</v>
      </c>
      <c r="JJ18" t="str">
        <f t="shared" ca="1" si="186"/>
        <v>IRREGULIER</v>
      </c>
      <c r="JK18" t="str">
        <f t="shared" ca="1" si="186"/>
        <v>NATUREL</v>
      </c>
      <c r="JN18" t="str">
        <f t="shared" ca="1" si="187"/>
        <v>IRREGULIER\NATUREL</v>
      </c>
      <c r="JO18" t="b">
        <f ca="1">IF($D18,ISNA(MATCH(JN18,JN$1:JN17,0)))</f>
        <v>0</v>
      </c>
      <c r="JP18" s="5" t="e">
        <f t="shared" ca="1" si="188"/>
        <v>#N/A</v>
      </c>
      <c r="JQ18" t="e">
        <f t="shared" ca="1" si="60"/>
        <v>#N/A</v>
      </c>
      <c r="JR18" t="b">
        <f t="shared" ca="1" si="189"/>
        <v>0</v>
      </c>
      <c r="JS18" t="b">
        <f t="shared" ca="1" si="190"/>
        <v>0</v>
      </c>
      <c r="JT18">
        <f t="shared" ca="1" si="191"/>
        <v>0</v>
      </c>
      <c r="JU18">
        <f t="shared" ca="1" si="242"/>
        <v>0</v>
      </c>
      <c r="JV18">
        <f t="shared" ca="1" si="192"/>
        <v>0</v>
      </c>
      <c r="JW18" s="235">
        <f t="shared" ca="1" si="193"/>
        <v>0</v>
      </c>
      <c r="JX18" s="236">
        <f t="shared" ca="1" si="194"/>
        <v>1.8E-3</v>
      </c>
      <c r="JY18" t="b">
        <f t="shared" ca="1" si="195"/>
        <v>0</v>
      </c>
      <c r="JZ18" s="5" t="e">
        <f t="shared" ca="1" si="196"/>
        <v>#N/A</v>
      </c>
      <c r="KA18" s="8" t="e">
        <f t="shared" ca="1" si="197"/>
        <v>#N/A</v>
      </c>
      <c r="KB18" s="8" t="e">
        <f t="shared" ca="1" si="198"/>
        <v>#N/A</v>
      </c>
      <c r="KC18" s="8" t="e">
        <f t="shared" ca="1" si="199"/>
        <v>#N/A</v>
      </c>
      <c r="KD18" s="8"/>
      <c r="KE18" s="8"/>
      <c r="KF18" s="8" t="e">
        <f t="shared" ca="1" si="200"/>
        <v>#N/A</v>
      </c>
      <c r="KG18" s="237" t="e">
        <f t="shared" ca="1" si="201"/>
        <v>#N/A</v>
      </c>
      <c r="KH18" s="237" t="e">
        <f t="shared" ca="1" si="202"/>
        <v>#N/A</v>
      </c>
      <c r="KI18" s="8" t="e">
        <f t="shared" ca="1" si="203"/>
        <v>#N/A</v>
      </c>
      <c r="KJ18">
        <f t="shared" si="243"/>
        <v>8</v>
      </c>
      <c r="KK18" t="b">
        <f t="shared" ca="1" si="204"/>
        <v>0</v>
      </c>
      <c r="KL18" t="str">
        <f t="shared" ca="1" si="205"/>
        <v/>
      </c>
      <c r="KM18" s="32">
        <f t="shared" ca="1" si="206"/>
        <v>0</v>
      </c>
      <c r="KN18" s="32">
        <f t="shared" ca="1" si="207"/>
        <v>0</v>
      </c>
      <c r="KO18" s="32">
        <f t="shared" ca="1" si="208"/>
        <v>0</v>
      </c>
      <c r="LH18" t="str">
        <f t="shared" ca="1" si="209"/>
        <v>STANDARD</v>
      </c>
      <c r="LI18" t="str">
        <f t="shared" ca="1" si="209"/>
        <v>SALLE EXPO STOCK</v>
      </c>
      <c r="LL18" t="str">
        <f t="shared" ca="1" si="210"/>
        <v>STANDARD\SALLE EXPO STOCK</v>
      </c>
      <c r="LM18" t="b">
        <f ca="1">IF($D18,ISNA(MATCH(LL18,LL$1:LL17,0)))</f>
        <v>1</v>
      </c>
      <c r="LN18" s="5" t="e">
        <f t="shared" ca="1" si="211"/>
        <v>#N/A</v>
      </c>
      <c r="LO18" t="str">
        <f t="shared" ca="1" si="62"/>
        <v>L20C325:L1048576C325</v>
      </c>
      <c r="LP18" t="b">
        <f t="shared" ca="1" si="212"/>
        <v>0</v>
      </c>
      <c r="LQ18" t="b">
        <f t="shared" ca="1" si="213"/>
        <v>0</v>
      </c>
      <c r="LR18">
        <f t="shared" ca="1" si="214"/>
        <v>0</v>
      </c>
      <c r="LS18">
        <f t="shared" ca="1" si="244"/>
        <v>0</v>
      </c>
      <c r="LT18">
        <f t="shared" ca="1" si="215"/>
        <v>0</v>
      </c>
      <c r="LU18" s="235">
        <f t="shared" ca="1" si="216"/>
        <v>0</v>
      </c>
      <c r="LV18" s="236">
        <f t="shared" ca="1" si="217"/>
        <v>1.8E-3</v>
      </c>
      <c r="LW18" t="b">
        <f t="shared" ca="1" si="218"/>
        <v>0</v>
      </c>
      <c r="LX18" s="5" t="e">
        <f t="shared" ca="1" si="219"/>
        <v>#N/A</v>
      </c>
      <c r="LY18" s="8" t="e">
        <f t="shared" ca="1" si="220"/>
        <v>#N/A</v>
      </c>
      <c r="LZ18" s="8" t="e">
        <f t="shared" ca="1" si="221"/>
        <v>#N/A</v>
      </c>
      <c r="MA18" s="8" t="e">
        <f t="shared" ca="1" si="222"/>
        <v>#N/A</v>
      </c>
      <c r="MB18" s="8"/>
      <c r="MC18" s="8"/>
      <c r="MD18" s="8" t="e">
        <f t="shared" ca="1" si="223"/>
        <v>#N/A</v>
      </c>
      <c r="ME18" s="237" t="e">
        <f t="shared" ca="1" si="224"/>
        <v>#N/A</v>
      </c>
      <c r="MF18" s="237" t="e">
        <f t="shared" ca="1" si="225"/>
        <v>#N/A</v>
      </c>
      <c r="MG18" s="8" t="e">
        <f t="shared" ca="1" si="226"/>
        <v>#N/A</v>
      </c>
      <c r="MH18">
        <f t="shared" si="245"/>
        <v>8</v>
      </c>
      <c r="MI18" t="b">
        <f t="shared" ca="1" si="227"/>
        <v>0</v>
      </c>
      <c r="MJ18" t="str">
        <f t="shared" ca="1" si="228"/>
        <v/>
      </c>
      <c r="MK18" s="32">
        <f t="shared" ca="1" si="229"/>
        <v>0</v>
      </c>
      <c r="ML18" s="32">
        <f t="shared" ca="1" si="230"/>
        <v>0</v>
      </c>
      <c r="MM18" s="32">
        <f t="shared" ca="1" si="231"/>
        <v>0</v>
      </c>
    </row>
    <row r="19" spans="1:351" x14ac:dyDescent="0.3">
      <c r="A19">
        <f t="shared" ca="1" si="63"/>
        <v>9</v>
      </c>
      <c r="C19">
        <f ca="1">Coulisse!$HN19</f>
        <v>19</v>
      </c>
      <c r="D19" t="b">
        <f t="shared" ca="1" si="64"/>
        <v>1</v>
      </c>
      <c r="F19">
        <f t="shared" ca="1" si="65"/>
        <v>7800</v>
      </c>
      <c r="G19">
        <f t="shared" ca="1" si="65"/>
        <v>180000</v>
      </c>
      <c r="T19" t="str">
        <f t="shared" ca="1" si="66"/>
        <v>GCD CM</v>
      </c>
      <c r="U19" t="str">
        <f t="shared" ca="1" si="49"/>
        <v>BIa (E&lt;0.5%)</v>
      </c>
      <c r="V19" t="str">
        <f t="shared" ca="1" si="49"/>
        <v>Abrasion Profonde</v>
      </c>
      <c r="W19" t="str">
        <f t="shared" ca="1" si="67"/>
        <v>GCD CM\BIa (E&lt;0.5%)\Abrasion Profonde</v>
      </c>
      <c r="X19" t="b">
        <f ca="1">IF($D19,ISNA(MATCH(W19,W$1:W18,0)))</f>
        <v>0</v>
      </c>
      <c r="Y19" s="5" t="e">
        <f t="shared" ca="1" si="68"/>
        <v>#N/A</v>
      </c>
      <c r="Z19" t="e">
        <f t="shared" ca="1" si="50"/>
        <v>#N/A</v>
      </c>
      <c r="AA19" t="b">
        <f t="shared" ca="1" si="69"/>
        <v>0</v>
      </c>
      <c r="AB19" t="b">
        <f t="shared" ca="1" si="70"/>
        <v>0</v>
      </c>
      <c r="AC19">
        <f t="shared" ca="1" si="71"/>
        <v>0</v>
      </c>
      <c r="AD19">
        <f t="shared" ca="1" si="232"/>
        <v>0</v>
      </c>
      <c r="AE19">
        <f t="shared" ca="1" si="72"/>
        <v>0</v>
      </c>
      <c r="AF19" s="235">
        <f t="shared" ca="1" si="73"/>
        <v>0</v>
      </c>
      <c r="AG19" s="236">
        <f t="shared" ca="1" si="74"/>
        <v>1.9E-3</v>
      </c>
      <c r="AH19" t="b">
        <f t="shared" ca="1" si="75"/>
        <v>0</v>
      </c>
      <c r="AI19" s="5" t="e">
        <f t="shared" ca="1" si="76"/>
        <v>#N/A</v>
      </c>
      <c r="AJ19" s="8" t="e">
        <f t="shared" ca="1" si="77"/>
        <v>#N/A</v>
      </c>
      <c r="AK19" s="8" t="e">
        <f t="shared" ca="1" si="78"/>
        <v>#N/A</v>
      </c>
      <c r="AL19" s="8" t="e">
        <f t="shared" ca="1" si="79"/>
        <v>#N/A</v>
      </c>
      <c r="AM19" s="8" t="e">
        <f t="shared" ca="1" si="80"/>
        <v>#N/A</v>
      </c>
      <c r="AN19" s="8" t="e">
        <f t="shared" ca="1" si="81"/>
        <v>#N/A</v>
      </c>
      <c r="AO19" s="237" t="e">
        <f t="shared" ca="1" si="82"/>
        <v>#N/A</v>
      </c>
      <c r="AP19" s="237" t="e">
        <f t="shared" ca="1" si="83"/>
        <v>#N/A</v>
      </c>
      <c r="AQ19" s="8" t="e">
        <f t="shared" ca="1" si="84"/>
        <v>#N/A</v>
      </c>
      <c r="AR19">
        <f t="shared" si="233"/>
        <v>9</v>
      </c>
      <c r="AS19" t="b">
        <f t="shared" ca="1" si="85"/>
        <v>0</v>
      </c>
      <c r="AT19" t="str">
        <f t="shared" ca="1" si="86"/>
        <v/>
      </c>
      <c r="AU19" s="32">
        <f t="shared" ca="1" si="87"/>
        <v>0</v>
      </c>
      <c r="AV19" s="32">
        <f t="shared" ca="1" si="88"/>
        <v>0</v>
      </c>
      <c r="AW19" s="32">
        <f t="shared" ca="1" si="246"/>
        <v>0</v>
      </c>
      <c r="BR19" t="str">
        <f t="shared" ca="1" si="89"/>
        <v>U4 P3</v>
      </c>
      <c r="BU19" t="str">
        <f t="shared" ca="1" si="90"/>
        <v>U4 P3\</v>
      </c>
      <c r="BV19" t="b">
        <f ca="1">IF($D19,ISNA(MATCH(BU19,BU$1:BU18,0)))</f>
        <v>0</v>
      </c>
      <c r="BW19" s="5" t="e">
        <f t="shared" ca="1" si="91"/>
        <v>#N/A</v>
      </c>
      <c r="BX19" t="e">
        <f t="shared" ca="1" si="51"/>
        <v>#N/A</v>
      </c>
      <c r="BY19" t="b">
        <f t="shared" ca="1" si="92"/>
        <v>0</v>
      </c>
      <c r="BZ19" t="b">
        <f t="shared" ca="1" si="93"/>
        <v>0</v>
      </c>
      <c r="CA19">
        <f t="shared" ca="1" si="94"/>
        <v>0</v>
      </c>
      <c r="CB19">
        <f t="shared" ca="1" si="234"/>
        <v>0</v>
      </c>
      <c r="CC19">
        <f t="shared" ca="1" si="95"/>
        <v>0</v>
      </c>
      <c r="CD19" s="235">
        <f t="shared" ca="1" si="96"/>
        <v>0</v>
      </c>
      <c r="CE19" s="236">
        <f t="shared" ca="1" si="97"/>
        <v>1.9E-3</v>
      </c>
      <c r="CF19" t="b">
        <f t="shared" ca="1" si="98"/>
        <v>0</v>
      </c>
      <c r="CG19" s="5" t="e">
        <f t="shared" ca="1" si="99"/>
        <v>#N/A</v>
      </c>
      <c r="CH19" s="8" t="e">
        <f t="shared" ca="1" si="100"/>
        <v>#N/A</v>
      </c>
      <c r="CI19" s="8" t="e">
        <f t="shared" ca="1" si="101"/>
        <v>#N/A</v>
      </c>
      <c r="CJ19" s="8" t="e">
        <f t="shared" ca="1" si="102"/>
        <v>#N/A</v>
      </c>
      <c r="CK19" s="8" t="e">
        <f t="shared" ca="1" si="103"/>
        <v>#N/A</v>
      </c>
      <c r="CL19" s="8" t="e">
        <f t="shared" ca="1" si="104"/>
        <v>#N/A</v>
      </c>
      <c r="CM19" s="237" t="e">
        <f t="shared" ca="1" si="105"/>
        <v>#N/A</v>
      </c>
      <c r="CN19" s="237" t="e">
        <f t="shared" ca="1" si="106"/>
        <v>#N/A</v>
      </c>
      <c r="CO19" s="8" t="e">
        <f t="shared" ca="1" si="107"/>
        <v>#N/A</v>
      </c>
      <c r="CP19">
        <f t="shared" si="235"/>
        <v>9</v>
      </c>
      <c r="CQ19" t="b">
        <f t="shared" ca="1" si="108"/>
        <v>0</v>
      </c>
      <c r="CR19" t="str">
        <f t="shared" ca="1" si="109"/>
        <v/>
      </c>
      <c r="CS19" s="32">
        <f t="shared" ca="1" si="110"/>
        <v>0</v>
      </c>
      <c r="CT19" s="32">
        <f t="shared" ca="1" si="111"/>
        <v>0</v>
      </c>
      <c r="CU19" s="32">
        <f t="shared" ca="1" si="112"/>
        <v>0</v>
      </c>
      <c r="DP19" t="str">
        <f t="shared" ca="1" si="113"/>
        <v>45X90</v>
      </c>
      <c r="DQ19" t="str">
        <f t="shared" ca="1" si="113"/>
        <v>SOL INT+EXT COUVERT</v>
      </c>
      <c r="DR19" t="str">
        <f t="shared" ca="1" si="113"/>
        <v>BETON</v>
      </c>
      <c r="DS19" t="str">
        <f t="shared" ca="1" si="53"/>
        <v>45X90\SOL INT+EXT COUVERT\BETON</v>
      </c>
      <c r="DT19" t="b">
        <f ca="1">IF($D19,ISNA(MATCH(DS19,DS$1:DS18,0)))</f>
        <v>1</v>
      </c>
      <c r="DU19" s="5">
        <f t="shared" ca="1" si="114"/>
        <v>19</v>
      </c>
      <c r="DV19" t="str">
        <f t="shared" ca="1" si="54"/>
        <v>L19C124:L1048576C124</v>
      </c>
      <c r="DW19" t="b">
        <f t="shared" ca="1" si="115"/>
        <v>1</v>
      </c>
      <c r="DX19" t="str">
        <f t="shared" ca="1" si="116"/>
        <v>45X90\SOL INT+EXT COUVERT\BETON</v>
      </c>
      <c r="DY19">
        <f t="shared" ca="1" si="117"/>
        <v>1</v>
      </c>
      <c r="DZ19">
        <f t="shared" ca="1" si="236"/>
        <v>7800</v>
      </c>
      <c r="EA19">
        <f t="shared" ca="1" si="118"/>
        <v>180000</v>
      </c>
      <c r="EB19" s="235">
        <f t="shared" ca="1" si="119"/>
        <v>180000</v>
      </c>
      <c r="EC19" s="236">
        <f t="shared" ca="1" si="120"/>
        <v>180000.0019</v>
      </c>
      <c r="ED19">
        <f t="shared" ca="1" si="121"/>
        <v>8</v>
      </c>
      <c r="EE19" s="5">
        <f t="shared" ca="1" si="122"/>
        <v>13</v>
      </c>
      <c r="EF19" s="8">
        <f t="shared" ca="1" si="123"/>
        <v>13</v>
      </c>
      <c r="EG19" s="8" t="str">
        <f t="shared" ca="1" si="124"/>
        <v>20X20</v>
      </c>
      <c r="EH19" s="8" t="str">
        <f t="shared" ca="1" si="125"/>
        <v>MURAL INT</v>
      </c>
      <c r="EI19" s="8" t="str">
        <f t="shared" ca="1" si="126"/>
        <v>UNI</v>
      </c>
      <c r="EJ19" s="8">
        <f t="shared" ca="1" si="127"/>
        <v>1</v>
      </c>
      <c r="EK19" s="237">
        <f t="shared" ca="1" si="128"/>
        <v>3500</v>
      </c>
      <c r="EL19" s="237">
        <f t="shared" ca="1" si="129"/>
        <v>52500</v>
      </c>
      <c r="EM19" s="8" t="str">
        <f t="shared" ca="1" si="130"/>
        <v>20X20\MURAL INT\UNI</v>
      </c>
      <c r="EN19">
        <f t="shared" si="237"/>
        <v>9</v>
      </c>
      <c r="EO19" t="b">
        <f t="shared" ca="1" si="131"/>
        <v>1</v>
      </c>
      <c r="EP19" t="str">
        <f t="shared" ca="1" si="132"/>
        <v>9 : 20X20\MURAL INT\UNI</v>
      </c>
      <c r="EQ19" s="32">
        <f t="shared" ca="1" si="133"/>
        <v>0.1</v>
      </c>
      <c r="ER19" s="32">
        <f t="shared" ca="1" si="134"/>
        <v>1.2592192840438927E-2</v>
      </c>
      <c r="ES19" s="32">
        <f t="shared" ca="1" si="135"/>
        <v>1.337238920020377E-2</v>
      </c>
      <c r="FN19" t="str">
        <f t="shared" ca="1" si="136"/>
        <v>STRUCTURE</v>
      </c>
      <c r="FO19" t="str">
        <f t="shared" ca="1" si="136"/>
        <v>R10</v>
      </c>
      <c r="FP19" t="str">
        <f t="shared" ca="1" si="136"/>
        <v>A</v>
      </c>
      <c r="FQ19">
        <f t="shared" ca="1" si="136"/>
        <v>9</v>
      </c>
      <c r="FR19" t="str">
        <f t="shared" ca="1" si="137"/>
        <v>STRUCTURE\R10\A\9</v>
      </c>
      <c r="FS19" t="b">
        <f ca="1">IF($D19,ISNA(MATCH(FR19,FR$1:FR18,0)))</f>
        <v>1</v>
      </c>
      <c r="FT19" s="5">
        <f t="shared" ca="1" si="138"/>
        <v>19</v>
      </c>
      <c r="FU19" t="str">
        <f t="shared" ca="1" si="56"/>
        <v>L19C175:L1048576C175</v>
      </c>
      <c r="FV19" t="b">
        <f t="shared" ca="1" si="139"/>
        <v>1</v>
      </c>
      <c r="FW19" t="str">
        <f t="shared" ca="1" si="140"/>
        <v>STRUCTURE\R10\A\9</v>
      </c>
      <c r="FX19">
        <f t="shared" ca="1" si="141"/>
        <v>1</v>
      </c>
      <c r="FY19">
        <f t="shared" ca="1" si="238"/>
        <v>7800</v>
      </c>
      <c r="FZ19">
        <f t="shared" ca="1" si="142"/>
        <v>180000</v>
      </c>
      <c r="GA19" s="235">
        <f t="shared" ca="1" si="143"/>
        <v>180000</v>
      </c>
      <c r="GB19" s="236">
        <f t="shared" ca="1" si="144"/>
        <v>180000.0019</v>
      </c>
      <c r="GC19">
        <f t="shared" ca="1" si="145"/>
        <v>8</v>
      </c>
      <c r="GD19" s="5">
        <f t="shared" ca="1" si="146"/>
        <v>18</v>
      </c>
      <c r="GE19" s="8">
        <f t="shared" ca="1" si="147"/>
        <v>18</v>
      </c>
      <c r="GF19" s="8" t="str">
        <f t="shared" ca="1" si="148"/>
        <v>LISSE GRIP+</v>
      </c>
      <c r="GG19" s="8" t="str">
        <f t="shared" ca="1" si="149"/>
        <v>R11</v>
      </c>
      <c r="GH19" s="8" t="str">
        <f t="shared" ca="1" si="150"/>
        <v>C</v>
      </c>
      <c r="GI19" s="8">
        <f t="shared" ca="1" si="151"/>
        <v>7.5</v>
      </c>
      <c r="GJ19" s="8">
        <f t="shared" ca="1" si="152"/>
        <v>1</v>
      </c>
      <c r="GK19" s="237">
        <f t="shared" ca="1" si="153"/>
        <v>1650</v>
      </c>
      <c r="GL19" s="237">
        <f t="shared" ca="1" si="154"/>
        <v>28000</v>
      </c>
      <c r="GM19" s="8" t="str">
        <f t="shared" ca="1" si="155"/>
        <v>LISSE GRIP+\R11\C\7,5</v>
      </c>
      <c r="GN19">
        <f t="shared" si="239"/>
        <v>9</v>
      </c>
      <c r="GO19" t="b">
        <f t="shared" ca="1" si="156"/>
        <v>1</v>
      </c>
      <c r="GP19" t="str">
        <f t="shared" ca="1" si="157"/>
        <v>9 : LISSE GRIP+\R11\C\7,5</v>
      </c>
      <c r="GQ19" s="32">
        <f t="shared" ca="1" si="158"/>
        <v>0.1</v>
      </c>
      <c r="GR19" s="32">
        <f t="shared" ca="1" si="159"/>
        <v>5.9363194819212085E-3</v>
      </c>
      <c r="GS19" s="32">
        <f t="shared" ca="1" si="160"/>
        <v>7.1319409067753439E-3</v>
      </c>
      <c r="HL19" t="str">
        <f t="shared" ca="1" si="161"/>
        <v>GREIGE</v>
      </c>
      <c r="HM19" t="str">
        <f t="shared" ca="1" si="161"/>
        <v>CLAIR</v>
      </c>
      <c r="HN19" t="str">
        <f t="shared" ca="1" si="161"/>
        <v>MOYEN</v>
      </c>
      <c r="HO19" t="str">
        <f t="shared" ca="1" si="161"/>
        <v>MAT</v>
      </c>
      <c r="HP19" t="str">
        <f t="shared" ca="1" si="162"/>
        <v>GREIGE\CLAIR\MOYEN\MAT</v>
      </c>
      <c r="HQ19" t="b">
        <f ca="1">IF($D19,ISNA(MATCH(HP19,HP$1:HP18,0)))</f>
        <v>1</v>
      </c>
      <c r="HR19" s="5">
        <f t="shared" ca="1" si="163"/>
        <v>19</v>
      </c>
      <c r="HS19" t="str">
        <f t="shared" ca="1" si="58"/>
        <v>L19C225:L1048576C225</v>
      </c>
      <c r="HT19" t="b">
        <f t="shared" ca="1" si="164"/>
        <v>1</v>
      </c>
      <c r="HU19" t="str">
        <f t="shared" ca="1" si="165"/>
        <v>GREIGE\CLAIR\MOYEN\MAT</v>
      </c>
      <c r="HV19">
        <f t="shared" ca="1" si="166"/>
        <v>1</v>
      </c>
      <c r="HW19">
        <f t="shared" ca="1" si="240"/>
        <v>7800</v>
      </c>
      <c r="HX19">
        <f t="shared" ca="1" si="167"/>
        <v>180000</v>
      </c>
      <c r="HY19" s="235">
        <f t="shared" ca="1" si="168"/>
        <v>180000</v>
      </c>
      <c r="HZ19" s="236">
        <f t="shared" ca="1" si="169"/>
        <v>180000.0019</v>
      </c>
      <c r="IA19">
        <f t="shared" ca="1" si="170"/>
        <v>8</v>
      </c>
      <c r="IB19" s="5">
        <f t="shared" ca="1" si="171"/>
        <v>13</v>
      </c>
      <c r="IC19" s="8">
        <f t="shared" ca="1" si="172"/>
        <v>13</v>
      </c>
      <c r="ID19" s="8" t="str">
        <f t="shared" ca="1" si="173"/>
        <v>BEIGE ROSE</v>
      </c>
      <c r="IE19" s="8" t="str">
        <f t="shared" ca="1" si="174"/>
        <v>MOYEN</v>
      </c>
      <c r="IF19" s="8" t="str">
        <f t="shared" ca="1" si="175"/>
        <v>NEUTRE</v>
      </c>
      <c r="IG19" s="8" t="str">
        <f t="shared" ca="1" si="176"/>
        <v>SATIN</v>
      </c>
      <c r="IH19" s="8">
        <f t="shared" ca="1" si="177"/>
        <v>1</v>
      </c>
      <c r="II19" s="237">
        <f t="shared" ca="1" si="178"/>
        <v>3500</v>
      </c>
      <c r="IJ19" s="237">
        <f t="shared" ca="1" si="179"/>
        <v>52500</v>
      </c>
      <c r="IK19" s="8" t="str">
        <f t="shared" ca="1" si="180"/>
        <v>BEIGE ROSE\MOYEN\NEUTRE\SATIN</v>
      </c>
      <c r="IL19">
        <f t="shared" si="241"/>
        <v>9</v>
      </c>
      <c r="IM19" t="b">
        <f t="shared" ca="1" si="181"/>
        <v>1</v>
      </c>
      <c r="IN19" t="str">
        <f t="shared" ca="1" si="182"/>
        <v>9 : BEIGE ROSE\MOYEN\NEUTRE\SATIN</v>
      </c>
      <c r="IO19" s="32">
        <f t="shared" ca="1" si="183"/>
        <v>0.1</v>
      </c>
      <c r="IP19" s="32">
        <f t="shared" ca="1" si="184"/>
        <v>1.2592192840438927E-2</v>
      </c>
      <c r="IQ19" s="32">
        <f t="shared" ca="1" si="185"/>
        <v>1.337238920020377E-2</v>
      </c>
      <c r="JJ19" t="str">
        <f t="shared" ca="1" si="186"/>
        <v>DROIT</v>
      </c>
      <c r="JK19" t="str">
        <f t="shared" ca="1" si="186"/>
        <v>IMITANT</v>
      </c>
      <c r="JN19" t="str">
        <f t="shared" ca="1" si="187"/>
        <v>DROIT\IMITANT</v>
      </c>
      <c r="JO19" t="b">
        <f ca="1">IF($D19,ISNA(MATCH(JN19,JN$1:JN18,0)))</f>
        <v>0</v>
      </c>
      <c r="JP19" s="5" t="e">
        <f t="shared" ca="1" si="188"/>
        <v>#N/A</v>
      </c>
      <c r="JQ19" t="e">
        <f t="shared" ca="1" si="60"/>
        <v>#N/A</v>
      </c>
      <c r="JR19" t="b">
        <f t="shared" ca="1" si="189"/>
        <v>0</v>
      </c>
      <c r="JS19" t="b">
        <f t="shared" ca="1" si="190"/>
        <v>0</v>
      </c>
      <c r="JT19">
        <f t="shared" ca="1" si="191"/>
        <v>0</v>
      </c>
      <c r="JU19">
        <f t="shared" ca="1" si="242"/>
        <v>0</v>
      </c>
      <c r="JV19">
        <f t="shared" ca="1" si="192"/>
        <v>0</v>
      </c>
      <c r="JW19" s="235">
        <f t="shared" ca="1" si="193"/>
        <v>0</v>
      </c>
      <c r="JX19" s="236">
        <f t="shared" ca="1" si="194"/>
        <v>1.9E-3</v>
      </c>
      <c r="JY19" t="b">
        <f t="shared" ca="1" si="195"/>
        <v>0</v>
      </c>
      <c r="JZ19" s="5" t="e">
        <f t="shared" ca="1" si="196"/>
        <v>#N/A</v>
      </c>
      <c r="KA19" s="8" t="e">
        <f t="shared" ca="1" si="197"/>
        <v>#N/A</v>
      </c>
      <c r="KB19" s="8" t="e">
        <f t="shared" ca="1" si="198"/>
        <v>#N/A</v>
      </c>
      <c r="KC19" s="8" t="e">
        <f t="shared" ca="1" si="199"/>
        <v>#N/A</v>
      </c>
      <c r="KD19" s="8"/>
      <c r="KE19" s="8"/>
      <c r="KF19" s="8" t="e">
        <f t="shared" ca="1" si="200"/>
        <v>#N/A</v>
      </c>
      <c r="KG19" s="237" t="e">
        <f t="shared" ca="1" si="201"/>
        <v>#N/A</v>
      </c>
      <c r="KH19" s="237" t="e">
        <f t="shared" ca="1" si="202"/>
        <v>#N/A</v>
      </c>
      <c r="KI19" s="8" t="e">
        <f t="shared" ca="1" si="203"/>
        <v>#N/A</v>
      </c>
      <c r="KJ19">
        <f t="shared" si="243"/>
        <v>9</v>
      </c>
      <c r="KK19" t="b">
        <f t="shared" ca="1" si="204"/>
        <v>0</v>
      </c>
      <c r="KL19" t="str">
        <f t="shared" ca="1" si="205"/>
        <v/>
      </c>
      <c r="KM19" s="32">
        <f t="shared" ca="1" si="206"/>
        <v>0</v>
      </c>
      <c r="KN19" s="32">
        <f t="shared" ca="1" si="207"/>
        <v>0</v>
      </c>
      <c r="KO19" s="32">
        <f t="shared" ca="1" si="208"/>
        <v>0</v>
      </c>
      <c r="LH19" t="str">
        <f t="shared" ca="1" si="209"/>
        <v>HAUT DE GAMME</v>
      </c>
      <c r="LI19" t="str">
        <f t="shared" ca="1" si="209"/>
        <v>PRESCRIPEUR</v>
      </c>
      <c r="LL19" t="str">
        <f t="shared" ca="1" si="210"/>
        <v>HAUT DE GAMME\PRESCRIPEUR</v>
      </c>
      <c r="LM19" t="b">
        <f ca="1">IF($D19,ISNA(MATCH(LL19,LL$1:LL18,0)))</f>
        <v>1</v>
      </c>
      <c r="LN19" s="5" t="e">
        <f t="shared" ca="1" si="211"/>
        <v>#N/A</v>
      </c>
      <c r="LO19" t="e">
        <f t="shared" ca="1" si="62"/>
        <v>#N/A</v>
      </c>
      <c r="LP19" t="b">
        <f t="shared" ca="1" si="212"/>
        <v>0</v>
      </c>
      <c r="LQ19" t="b">
        <f t="shared" ca="1" si="213"/>
        <v>0</v>
      </c>
      <c r="LR19">
        <f t="shared" ca="1" si="214"/>
        <v>0</v>
      </c>
      <c r="LS19">
        <f t="shared" ca="1" si="244"/>
        <v>0</v>
      </c>
      <c r="LT19">
        <f t="shared" ca="1" si="215"/>
        <v>0</v>
      </c>
      <c r="LU19" s="235">
        <f t="shared" ca="1" si="216"/>
        <v>0</v>
      </c>
      <c r="LV19" s="236">
        <f t="shared" ca="1" si="217"/>
        <v>1.9E-3</v>
      </c>
      <c r="LW19" t="b">
        <f t="shared" ca="1" si="218"/>
        <v>0</v>
      </c>
      <c r="LX19" s="5" t="e">
        <f t="shared" ca="1" si="219"/>
        <v>#N/A</v>
      </c>
      <c r="LY19" s="8" t="e">
        <f t="shared" ca="1" si="220"/>
        <v>#N/A</v>
      </c>
      <c r="LZ19" s="8" t="e">
        <f t="shared" ca="1" si="221"/>
        <v>#N/A</v>
      </c>
      <c r="MA19" s="8" t="e">
        <f t="shared" ca="1" si="222"/>
        <v>#N/A</v>
      </c>
      <c r="MB19" s="8"/>
      <c r="MC19" s="8"/>
      <c r="MD19" s="8" t="e">
        <f t="shared" ca="1" si="223"/>
        <v>#N/A</v>
      </c>
      <c r="ME19" s="237" t="e">
        <f t="shared" ca="1" si="224"/>
        <v>#N/A</v>
      </c>
      <c r="MF19" s="237" t="e">
        <f t="shared" ca="1" si="225"/>
        <v>#N/A</v>
      </c>
      <c r="MG19" s="8" t="e">
        <f t="shared" ca="1" si="226"/>
        <v>#N/A</v>
      </c>
      <c r="MH19">
        <f t="shared" si="245"/>
        <v>9</v>
      </c>
      <c r="MI19" t="b">
        <f t="shared" ca="1" si="227"/>
        <v>0</v>
      </c>
      <c r="MJ19" t="str">
        <f t="shared" ca="1" si="228"/>
        <v/>
      </c>
      <c r="MK19" s="32">
        <f t="shared" ca="1" si="229"/>
        <v>0</v>
      </c>
      <c r="ML19" s="32">
        <f t="shared" ca="1" si="230"/>
        <v>0</v>
      </c>
      <c r="MM19" s="32">
        <f t="shared" ca="1" si="231"/>
        <v>0</v>
      </c>
    </row>
    <row r="20" spans="1:351" x14ac:dyDescent="0.3">
      <c r="A20">
        <f t="shared" ca="1" si="63"/>
        <v>10</v>
      </c>
      <c r="C20">
        <f ca="1">Coulisse!$HN20</f>
        <v>20</v>
      </c>
      <c r="D20" t="b">
        <f t="shared" ca="1" si="64"/>
        <v>1</v>
      </c>
      <c r="F20">
        <f t="shared" ca="1" si="65"/>
        <v>23000</v>
      </c>
      <c r="G20">
        <f t="shared" ca="1" si="65"/>
        <v>310500</v>
      </c>
      <c r="T20" t="str">
        <f t="shared" ca="1" si="66"/>
        <v>Faïence PR bicuisson</v>
      </c>
      <c r="U20" t="str">
        <f t="shared" ca="1" si="49"/>
        <v>BIII (E&gt;10%)</v>
      </c>
      <c r="V20">
        <f t="shared" ca="1" si="49"/>
        <v>0</v>
      </c>
      <c r="W20" t="str">
        <f t="shared" ca="1" si="67"/>
        <v>Faïence PR bicuisson\BIII (E&gt;10%)\0</v>
      </c>
      <c r="X20" t="b">
        <f ca="1">IF($D20,ISNA(MATCH(W20,W$1:W19,0)))</f>
        <v>1</v>
      </c>
      <c r="Y20" s="5" t="e">
        <f t="shared" ca="1" si="68"/>
        <v>#N/A</v>
      </c>
      <c r="Z20" t="e">
        <f t="shared" ca="1" si="50"/>
        <v>#N/A</v>
      </c>
      <c r="AA20" t="b">
        <f t="shared" ca="1" si="69"/>
        <v>0</v>
      </c>
      <c r="AB20" t="b">
        <f t="shared" ca="1" si="70"/>
        <v>0</v>
      </c>
      <c r="AC20">
        <f t="shared" ca="1" si="71"/>
        <v>0</v>
      </c>
      <c r="AD20">
        <f t="shared" ca="1" si="232"/>
        <v>0</v>
      </c>
      <c r="AE20">
        <f t="shared" ca="1" si="72"/>
        <v>0</v>
      </c>
      <c r="AF20" s="235">
        <f t="shared" ca="1" si="73"/>
        <v>0</v>
      </c>
      <c r="AG20" s="236">
        <f t="shared" ca="1" si="74"/>
        <v>2E-3</v>
      </c>
      <c r="AH20" t="b">
        <f t="shared" ca="1" si="75"/>
        <v>0</v>
      </c>
      <c r="AI20" s="5" t="e">
        <f t="shared" ca="1" si="76"/>
        <v>#N/A</v>
      </c>
      <c r="AJ20" s="8" t="e">
        <f t="shared" ca="1" si="77"/>
        <v>#N/A</v>
      </c>
      <c r="AK20" s="8" t="e">
        <f t="shared" ca="1" si="78"/>
        <v>#N/A</v>
      </c>
      <c r="AL20" s="8" t="e">
        <f t="shared" ca="1" si="79"/>
        <v>#N/A</v>
      </c>
      <c r="AM20" s="8" t="e">
        <f t="shared" ca="1" si="80"/>
        <v>#N/A</v>
      </c>
      <c r="AN20" s="8" t="e">
        <f t="shared" ca="1" si="81"/>
        <v>#N/A</v>
      </c>
      <c r="AO20" s="237" t="e">
        <f t="shared" ca="1" si="82"/>
        <v>#N/A</v>
      </c>
      <c r="AP20" s="237" t="e">
        <f t="shared" ca="1" si="83"/>
        <v>#N/A</v>
      </c>
      <c r="AQ20" s="8" t="e">
        <f t="shared" ca="1" si="84"/>
        <v>#N/A</v>
      </c>
      <c r="AR20">
        <f t="shared" si="233"/>
        <v>10</v>
      </c>
      <c r="AS20" t="b">
        <f t="shared" ca="1" si="85"/>
        <v>0</v>
      </c>
      <c r="AT20" t="str">
        <f t="shared" ca="1" si="86"/>
        <v/>
      </c>
      <c r="AU20" s="32">
        <f t="shared" ca="1" si="87"/>
        <v>0</v>
      </c>
      <c r="AV20" s="32">
        <f t="shared" ca="1" si="88"/>
        <v>0</v>
      </c>
      <c r="AW20" s="32">
        <f t="shared" ca="1" si="246"/>
        <v>0</v>
      </c>
      <c r="BR20" t="str">
        <f t="shared" ca="1" si="89"/>
        <v xml:space="preserve"> ... </v>
      </c>
      <c r="BU20" t="str">
        <f t="shared" ca="1" si="90"/>
        <v xml:space="preserve"> ... \</v>
      </c>
      <c r="BV20" t="b">
        <f ca="1">IF($D20,ISNA(MATCH(BU20,BU$1:BU19,0)))</f>
        <v>0</v>
      </c>
      <c r="BW20" s="5" t="e">
        <f t="shared" ca="1" si="91"/>
        <v>#N/A</v>
      </c>
      <c r="BX20" t="e">
        <f t="shared" ca="1" si="51"/>
        <v>#N/A</v>
      </c>
      <c r="BY20" t="b">
        <f t="shared" ca="1" si="92"/>
        <v>0</v>
      </c>
      <c r="BZ20" t="b">
        <f t="shared" ca="1" si="93"/>
        <v>0</v>
      </c>
      <c r="CA20">
        <f t="shared" ca="1" si="94"/>
        <v>0</v>
      </c>
      <c r="CB20">
        <f t="shared" ca="1" si="234"/>
        <v>0</v>
      </c>
      <c r="CC20">
        <f t="shared" ca="1" si="95"/>
        <v>0</v>
      </c>
      <c r="CD20" s="235">
        <f t="shared" ca="1" si="96"/>
        <v>0</v>
      </c>
      <c r="CE20" s="236">
        <f t="shared" ca="1" si="97"/>
        <v>2E-3</v>
      </c>
      <c r="CF20" t="b">
        <f t="shared" ca="1" si="98"/>
        <v>0</v>
      </c>
      <c r="CG20" s="5" t="e">
        <f t="shared" ca="1" si="99"/>
        <v>#N/A</v>
      </c>
      <c r="CH20" s="8" t="e">
        <f t="shared" ca="1" si="100"/>
        <v>#N/A</v>
      </c>
      <c r="CI20" s="8" t="e">
        <f t="shared" ca="1" si="101"/>
        <v>#N/A</v>
      </c>
      <c r="CJ20" s="8" t="e">
        <f t="shared" ca="1" si="102"/>
        <v>#N/A</v>
      </c>
      <c r="CK20" s="8" t="e">
        <f t="shared" ca="1" si="103"/>
        <v>#N/A</v>
      </c>
      <c r="CL20" s="8" t="e">
        <f t="shared" ca="1" si="104"/>
        <v>#N/A</v>
      </c>
      <c r="CM20" s="237" t="e">
        <f t="shared" ca="1" si="105"/>
        <v>#N/A</v>
      </c>
      <c r="CN20" s="237" t="e">
        <f t="shared" ca="1" si="106"/>
        <v>#N/A</v>
      </c>
      <c r="CO20" s="8" t="e">
        <f t="shared" ca="1" si="107"/>
        <v>#N/A</v>
      </c>
      <c r="CP20">
        <f t="shared" si="235"/>
        <v>10</v>
      </c>
      <c r="CQ20" t="b">
        <f t="shared" ca="1" si="108"/>
        <v>0</v>
      </c>
      <c r="CR20" t="str">
        <f t="shared" ca="1" si="109"/>
        <v/>
      </c>
      <c r="CS20" s="32">
        <f t="shared" ca="1" si="110"/>
        <v>0</v>
      </c>
      <c r="CT20" s="32">
        <f t="shared" ca="1" si="111"/>
        <v>0</v>
      </c>
      <c r="CU20" s="32">
        <f t="shared" ca="1" si="112"/>
        <v>0</v>
      </c>
      <c r="DP20" t="str">
        <f t="shared" ca="1" si="113"/>
        <v>20X60</v>
      </c>
      <c r="DQ20" t="str">
        <f t="shared" ca="1" si="113"/>
        <v>MURAL INT</v>
      </c>
      <c r="DR20" t="str">
        <f t="shared" ca="1" si="113"/>
        <v>BRIQUE BRIQUETTE</v>
      </c>
      <c r="DS20" t="str">
        <f t="shared" ca="1" si="53"/>
        <v>20X60\MURAL INT\BRIQUE BRIQUETTE</v>
      </c>
      <c r="DT20" t="b">
        <f ca="1">IF($D20,ISNA(MATCH(DS20,DS$1:DS19,0)))</f>
        <v>1</v>
      </c>
      <c r="DU20" s="5">
        <f t="shared" ca="1" si="114"/>
        <v>20</v>
      </c>
      <c r="DV20" t="str">
        <f t="shared" ca="1" si="54"/>
        <v>L20C124:L1048576C124</v>
      </c>
      <c r="DW20" t="b">
        <f t="shared" ca="1" si="115"/>
        <v>1</v>
      </c>
      <c r="DX20" t="str">
        <f t="shared" ca="1" si="116"/>
        <v>20X60\MURAL INT\BRIQUE BRIQUETTE</v>
      </c>
      <c r="DY20">
        <f t="shared" ca="1" si="117"/>
        <v>1</v>
      </c>
      <c r="DZ20">
        <f t="shared" ca="1" si="236"/>
        <v>23000</v>
      </c>
      <c r="EA20">
        <f t="shared" ca="1" si="118"/>
        <v>310500</v>
      </c>
      <c r="EB20" s="235">
        <f t="shared" ca="1" si="119"/>
        <v>310500</v>
      </c>
      <c r="EC20" s="236">
        <f t="shared" ca="1" si="120"/>
        <v>310500.00199999998</v>
      </c>
      <c r="ED20">
        <f t="shared" ca="1" si="121"/>
        <v>5</v>
      </c>
      <c r="EE20" s="5">
        <f t="shared" ca="1" si="122"/>
        <v>18</v>
      </c>
      <c r="EF20" s="8">
        <f t="shared" ca="1" si="123"/>
        <v>18</v>
      </c>
      <c r="EG20" s="8" t="str">
        <f t="shared" ca="1" si="124"/>
        <v>15X60</v>
      </c>
      <c r="EH20" s="8" t="str">
        <f t="shared" ca="1" si="125"/>
        <v>SOL EXTERIEUR NON COUVERT</v>
      </c>
      <c r="EI20" s="8" t="str">
        <f t="shared" ca="1" si="126"/>
        <v>RUSTIQUE</v>
      </c>
      <c r="EJ20" s="8">
        <f t="shared" ca="1" si="127"/>
        <v>1</v>
      </c>
      <c r="EK20" s="237">
        <f t="shared" ca="1" si="128"/>
        <v>1650</v>
      </c>
      <c r="EL20" s="237">
        <f t="shared" ca="1" si="129"/>
        <v>28000</v>
      </c>
      <c r="EM20" s="8" t="str">
        <f t="shared" ca="1" si="130"/>
        <v>15X60\SOL EXTERIEUR NON COUVERT\RUSTIQUE</v>
      </c>
      <c r="EN20">
        <f t="shared" si="237"/>
        <v>10</v>
      </c>
      <c r="EO20" t="b">
        <f t="shared" ca="1" si="131"/>
        <v>1</v>
      </c>
      <c r="EP20" t="str">
        <f t="shared" ca="1" si="132"/>
        <v>10 : 15X60\SOL EXTERIEUR NON COUVERT\RUSTIQUE</v>
      </c>
      <c r="EQ20" s="32">
        <f t="shared" ca="1" si="133"/>
        <v>0.1</v>
      </c>
      <c r="ER20" s="32">
        <f t="shared" ca="1" si="134"/>
        <v>5.9363194819212085E-3</v>
      </c>
      <c r="ES20" s="32">
        <f t="shared" ca="1" si="135"/>
        <v>7.1319409067753439E-3</v>
      </c>
      <c r="FN20" t="str">
        <f t="shared" ca="1" si="136"/>
        <v>LISSE</v>
      </c>
      <c r="FO20">
        <f t="shared" ca="1" si="136"/>
        <v>0</v>
      </c>
      <c r="FP20">
        <f t="shared" ca="1" si="136"/>
        <v>0</v>
      </c>
      <c r="FQ20">
        <f t="shared" ca="1" si="136"/>
        <v>6</v>
      </c>
      <c r="FR20" t="str">
        <f t="shared" ca="1" si="137"/>
        <v>LISSE\0\0\6</v>
      </c>
      <c r="FS20" t="b">
        <f ca="1">IF($D20,ISNA(MATCH(FR20,FR$1:FR19,0)))</f>
        <v>0</v>
      </c>
      <c r="FT20" s="5" t="e">
        <f t="shared" ca="1" si="138"/>
        <v>#N/A</v>
      </c>
      <c r="FU20" t="str">
        <f t="shared" ca="1" si="56"/>
        <v>L20C175:L1048576C175</v>
      </c>
      <c r="FV20" t="b">
        <f t="shared" ca="1" si="139"/>
        <v>0</v>
      </c>
      <c r="FW20" t="b">
        <f t="shared" ca="1" si="140"/>
        <v>0</v>
      </c>
      <c r="FX20">
        <f t="shared" ca="1" si="141"/>
        <v>0</v>
      </c>
      <c r="FY20">
        <f t="shared" ca="1" si="238"/>
        <v>0</v>
      </c>
      <c r="FZ20">
        <f t="shared" ca="1" si="142"/>
        <v>0</v>
      </c>
      <c r="GA20" s="235">
        <f t="shared" ca="1" si="143"/>
        <v>0</v>
      </c>
      <c r="GB20" s="236">
        <f t="shared" ca="1" si="144"/>
        <v>2E-3</v>
      </c>
      <c r="GC20" t="b">
        <f t="shared" ca="1" si="145"/>
        <v>0</v>
      </c>
      <c r="GD20" s="5" t="e">
        <f t="shared" ca="1" si="146"/>
        <v>#N/A</v>
      </c>
      <c r="GE20" s="8" t="e">
        <f t="shared" ca="1" si="147"/>
        <v>#N/A</v>
      </c>
      <c r="GF20" s="8" t="e">
        <f t="shared" ca="1" si="148"/>
        <v>#N/A</v>
      </c>
      <c r="GG20" s="8" t="e">
        <f t="shared" ca="1" si="149"/>
        <v>#N/A</v>
      </c>
      <c r="GH20" s="8" t="e">
        <f t="shared" ca="1" si="150"/>
        <v>#N/A</v>
      </c>
      <c r="GI20" s="8" t="e">
        <f t="shared" ca="1" si="151"/>
        <v>#N/A</v>
      </c>
      <c r="GJ20" s="8" t="e">
        <f t="shared" ca="1" si="152"/>
        <v>#N/A</v>
      </c>
      <c r="GK20" s="237" t="e">
        <f t="shared" ca="1" si="153"/>
        <v>#N/A</v>
      </c>
      <c r="GL20" s="237" t="e">
        <f t="shared" ca="1" si="154"/>
        <v>#N/A</v>
      </c>
      <c r="GM20" s="8" t="e">
        <f t="shared" ca="1" si="155"/>
        <v>#N/A</v>
      </c>
      <c r="GN20">
        <f t="shared" si="239"/>
        <v>10</v>
      </c>
      <c r="GO20" t="b">
        <f t="shared" ca="1" si="156"/>
        <v>0</v>
      </c>
      <c r="GP20" t="str">
        <f t="shared" ca="1" si="157"/>
        <v/>
      </c>
      <c r="GQ20" s="32">
        <f t="shared" ca="1" si="158"/>
        <v>0</v>
      </c>
      <c r="GR20" s="32">
        <f t="shared" ca="1" si="159"/>
        <v>0</v>
      </c>
      <c r="GS20" s="32">
        <f t="shared" ca="1" si="160"/>
        <v>0</v>
      </c>
      <c r="HL20" t="str">
        <f t="shared" ca="1" si="161"/>
        <v>COULEUR PASTEL</v>
      </c>
      <c r="HM20" t="str">
        <f t="shared" ca="1" si="161"/>
        <v>CLAIR</v>
      </c>
      <c r="HN20" t="str">
        <f t="shared" ca="1" si="161"/>
        <v>NEUTRE</v>
      </c>
      <c r="HO20" t="str">
        <f t="shared" ca="1" si="161"/>
        <v>BRILLANT</v>
      </c>
      <c r="HP20" t="str">
        <f t="shared" ca="1" si="162"/>
        <v>COULEUR PASTEL\CLAIR\NEUTRE\BRILLANT</v>
      </c>
      <c r="HQ20" t="b">
        <f ca="1">IF($D20,ISNA(MATCH(HP20,HP$1:HP19,0)))</f>
        <v>1</v>
      </c>
      <c r="HR20" s="5">
        <f t="shared" ca="1" si="163"/>
        <v>20</v>
      </c>
      <c r="HS20" t="str">
        <f t="shared" ca="1" si="58"/>
        <v>L20C225:L1048576C225</v>
      </c>
      <c r="HT20" t="b">
        <f t="shared" ca="1" si="164"/>
        <v>1</v>
      </c>
      <c r="HU20" t="str">
        <f t="shared" ca="1" si="165"/>
        <v>COULEUR PASTEL\CLAIR\NEUTRE\BRILLANT</v>
      </c>
      <c r="HV20">
        <f t="shared" ca="1" si="166"/>
        <v>1</v>
      </c>
      <c r="HW20">
        <f t="shared" ca="1" si="240"/>
        <v>23000</v>
      </c>
      <c r="HX20">
        <f t="shared" ca="1" si="167"/>
        <v>310500</v>
      </c>
      <c r="HY20" s="235">
        <f t="shared" ca="1" si="168"/>
        <v>310500</v>
      </c>
      <c r="HZ20" s="236">
        <f t="shared" ca="1" si="169"/>
        <v>310500.00199999998</v>
      </c>
      <c r="IA20">
        <f t="shared" ca="1" si="170"/>
        <v>5</v>
      </c>
      <c r="IB20" s="5">
        <f t="shared" ca="1" si="171"/>
        <v>18</v>
      </c>
      <c r="IC20" s="8">
        <f t="shared" ca="1" si="172"/>
        <v>18</v>
      </c>
      <c r="ID20" s="8" t="str">
        <f t="shared" ca="1" si="173"/>
        <v>TABACO/TAUPE</v>
      </c>
      <c r="IE20" s="8" t="str">
        <f t="shared" ca="1" si="174"/>
        <v>FONCE</v>
      </c>
      <c r="IF20" s="8" t="str">
        <f t="shared" ca="1" si="175"/>
        <v>FORT</v>
      </c>
      <c r="IG20" s="8" t="str">
        <f t="shared" ca="1" si="176"/>
        <v>MAT</v>
      </c>
      <c r="IH20" s="8">
        <f t="shared" ca="1" si="177"/>
        <v>1</v>
      </c>
      <c r="II20" s="237">
        <f t="shared" ca="1" si="178"/>
        <v>1650</v>
      </c>
      <c r="IJ20" s="237">
        <f t="shared" ca="1" si="179"/>
        <v>28000</v>
      </c>
      <c r="IK20" s="8" t="str">
        <f t="shared" ca="1" si="180"/>
        <v>TABACO/TAUPE\FONCE\FORT\MAT</v>
      </c>
      <c r="IL20">
        <f t="shared" si="241"/>
        <v>10</v>
      </c>
      <c r="IM20" t="b">
        <f t="shared" ca="1" si="181"/>
        <v>1</v>
      </c>
      <c r="IN20" t="str">
        <f t="shared" ca="1" si="182"/>
        <v>10 : TABACO/TAUPE\FONCE\FORT\MAT</v>
      </c>
      <c r="IO20" s="32">
        <f t="shared" ca="1" si="183"/>
        <v>0.1</v>
      </c>
      <c r="IP20" s="32">
        <f t="shared" ca="1" si="184"/>
        <v>5.9363194819212085E-3</v>
      </c>
      <c r="IQ20" s="32">
        <f t="shared" ca="1" si="185"/>
        <v>7.1319409067753439E-3</v>
      </c>
      <c r="JJ20" t="str">
        <f t="shared" ca="1" si="186"/>
        <v>DROIT</v>
      </c>
      <c r="JK20" t="str">
        <f t="shared" ca="1" si="186"/>
        <v>FAUX UNI</v>
      </c>
      <c r="JN20" t="str">
        <f t="shared" ca="1" si="187"/>
        <v>DROIT\FAUX UNI</v>
      </c>
      <c r="JO20" t="b">
        <f ca="1">IF($D20,ISNA(MATCH(JN20,JN$1:JN19,0)))</f>
        <v>1</v>
      </c>
      <c r="JP20" s="5" t="e">
        <f t="shared" ca="1" si="188"/>
        <v>#N/A</v>
      </c>
      <c r="JQ20" t="e">
        <f t="shared" ca="1" si="60"/>
        <v>#N/A</v>
      </c>
      <c r="JR20" t="b">
        <f t="shared" ca="1" si="189"/>
        <v>0</v>
      </c>
      <c r="JS20" t="b">
        <f t="shared" ca="1" si="190"/>
        <v>0</v>
      </c>
      <c r="JT20">
        <f t="shared" ca="1" si="191"/>
        <v>0</v>
      </c>
      <c r="JU20">
        <f t="shared" ca="1" si="242"/>
        <v>0</v>
      </c>
      <c r="JV20">
        <f t="shared" ca="1" si="192"/>
        <v>0</v>
      </c>
      <c r="JW20" s="235">
        <f t="shared" ca="1" si="193"/>
        <v>0</v>
      </c>
      <c r="JX20" s="236">
        <f t="shared" ca="1" si="194"/>
        <v>2E-3</v>
      </c>
      <c r="JY20" t="b">
        <f t="shared" ca="1" si="195"/>
        <v>0</v>
      </c>
      <c r="JZ20" s="5" t="e">
        <f t="shared" ca="1" si="196"/>
        <v>#N/A</v>
      </c>
      <c r="KA20" s="8" t="e">
        <f t="shared" ca="1" si="197"/>
        <v>#N/A</v>
      </c>
      <c r="KB20" s="8" t="e">
        <f t="shared" ca="1" si="198"/>
        <v>#N/A</v>
      </c>
      <c r="KC20" s="8" t="e">
        <f t="shared" ca="1" si="199"/>
        <v>#N/A</v>
      </c>
      <c r="KD20" s="8"/>
      <c r="KE20" s="8"/>
      <c r="KF20" s="8" t="e">
        <f t="shared" ca="1" si="200"/>
        <v>#N/A</v>
      </c>
      <c r="KG20" s="237" t="e">
        <f t="shared" ca="1" si="201"/>
        <v>#N/A</v>
      </c>
      <c r="KH20" s="237" t="e">
        <f t="shared" ca="1" si="202"/>
        <v>#N/A</v>
      </c>
      <c r="KI20" s="8" t="e">
        <f t="shared" ca="1" si="203"/>
        <v>#N/A</v>
      </c>
      <c r="KJ20">
        <f t="shared" si="243"/>
        <v>10</v>
      </c>
      <c r="KK20" t="b">
        <f t="shared" ca="1" si="204"/>
        <v>0</v>
      </c>
      <c r="KL20" t="str">
        <f t="shared" ca="1" si="205"/>
        <v/>
      </c>
      <c r="KM20" s="32">
        <f t="shared" ca="1" si="206"/>
        <v>0</v>
      </c>
      <c r="KN20" s="32">
        <f t="shared" ca="1" si="207"/>
        <v>0</v>
      </c>
      <c r="KO20" s="32">
        <f t="shared" ca="1" si="208"/>
        <v>0</v>
      </c>
      <c r="LH20" t="str">
        <f t="shared" ca="1" si="209"/>
        <v>STANDARD</v>
      </c>
      <c r="LI20" t="str">
        <f t="shared" ca="1" si="209"/>
        <v>SALLE EXPO STOCK</v>
      </c>
      <c r="LL20" t="str">
        <f t="shared" ca="1" si="210"/>
        <v>STANDARD\SALLE EXPO STOCK</v>
      </c>
      <c r="LM20" t="b">
        <f ca="1">IF($D20,ISNA(MATCH(LL20,LL$1:LL19,0)))</f>
        <v>0</v>
      </c>
      <c r="LN20" s="5" t="e">
        <f t="shared" ca="1" si="211"/>
        <v>#N/A</v>
      </c>
      <c r="LO20" t="e">
        <f t="shared" ca="1" si="62"/>
        <v>#N/A</v>
      </c>
      <c r="LP20" t="b">
        <f t="shared" ca="1" si="212"/>
        <v>0</v>
      </c>
      <c r="LQ20" t="b">
        <f t="shared" ca="1" si="213"/>
        <v>0</v>
      </c>
      <c r="LR20">
        <f t="shared" ca="1" si="214"/>
        <v>0</v>
      </c>
      <c r="LS20">
        <f t="shared" ca="1" si="244"/>
        <v>0</v>
      </c>
      <c r="LT20">
        <f t="shared" ca="1" si="215"/>
        <v>0</v>
      </c>
      <c r="LU20" s="235">
        <f t="shared" ca="1" si="216"/>
        <v>0</v>
      </c>
      <c r="LV20" s="236">
        <f t="shared" ca="1" si="217"/>
        <v>2E-3</v>
      </c>
      <c r="LW20" t="b">
        <f t="shared" ca="1" si="218"/>
        <v>0</v>
      </c>
      <c r="LX20" s="5" t="e">
        <f t="shared" ca="1" si="219"/>
        <v>#N/A</v>
      </c>
      <c r="LY20" s="8" t="e">
        <f t="shared" ca="1" si="220"/>
        <v>#N/A</v>
      </c>
      <c r="LZ20" s="8" t="e">
        <f t="shared" ca="1" si="221"/>
        <v>#N/A</v>
      </c>
      <c r="MA20" s="8" t="e">
        <f t="shared" ca="1" si="222"/>
        <v>#N/A</v>
      </c>
      <c r="MB20" s="8"/>
      <c r="MC20" s="8"/>
      <c r="MD20" s="8" t="e">
        <f t="shared" ca="1" si="223"/>
        <v>#N/A</v>
      </c>
      <c r="ME20" s="237" t="e">
        <f t="shared" ca="1" si="224"/>
        <v>#N/A</v>
      </c>
      <c r="MF20" s="237" t="e">
        <f t="shared" ca="1" si="225"/>
        <v>#N/A</v>
      </c>
      <c r="MG20" s="8" t="e">
        <f t="shared" ca="1" si="226"/>
        <v>#N/A</v>
      </c>
      <c r="MH20">
        <f t="shared" si="245"/>
        <v>10</v>
      </c>
      <c r="MI20" t="b">
        <f t="shared" ca="1" si="227"/>
        <v>0</v>
      </c>
      <c r="MJ20" t="str">
        <f t="shared" ca="1" si="228"/>
        <v/>
      </c>
      <c r="MK20" s="32">
        <f t="shared" ca="1" si="229"/>
        <v>0</v>
      </c>
      <c r="ML20" s="32">
        <f t="shared" ca="1" si="230"/>
        <v>0</v>
      </c>
      <c r="MM20" s="32">
        <f t="shared" ca="1" si="231"/>
        <v>0</v>
      </c>
    </row>
    <row r="21" spans="1:351" x14ac:dyDescent="0.3">
      <c r="A21">
        <f t="shared" ca="1" si="63"/>
        <v>11</v>
      </c>
      <c r="C21" t="e">
        <f ca="1">Coulisse!$HN21</f>
        <v>#N/A</v>
      </c>
      <c r="D21" t="b">
        <f t="shared" ca="1" si="64"/>
        <v>0</v>
      </c>
      <c r="F21" t="b">
        <f t="shared" ca="1" si="65"/>
        <v>0</v>
      </c>
      <c r="G21" t="b">
        <f t="shared" ca="1" si="65"/>
        <v>0</v>
      </c>
      <c r="T21" t="b">
        <f t="shared" ca="1" si="66"/>
        <v>0</v>
      </c>
      <c r="U21" t="b">
        <f t="shared" ca="1" si="49"/>
        <v>0</v>
      </c>
      <c r="V21" t="b">
        <f t="shared" ca="1" si="49"/>
        <v>0</v>
      </c>
      <c r="W21" t="str">
        <f t="shared" ca="1" si="67"/>
        <v>FAUX\FAUX\FAUX</v>
      </c>
      <c r="X21" t="b">
        <f ca="1">IF($D21,ISNA(MATCH(W21,W$1:W20,0)))</f>
        <v>0</v>
      </c>
      <c r="Y21" s="5" t="e">
        <f t="shared" ca="1" si="68"/>
        <v>#N/A</v>
      </c>
      <c r="Z21" t="e">
        <f t="shared" ca="1" si="50"/>
        <v>#N/A</v>
      </c>
      <c r="AA21" t="b">
        <f t="shared" ca="1" si="69"/>
        <v>0</v>
      </c>
      <c r="AB21" t="b">
        <f t="shared" ca="1" si="70"/>
        <v>0</v>
      </c>
      <c r="AC21">
        <f t="shared" ca="1" si="71"/>
        <v>0</v>
      </c>
      <c r="AD21">
        <f t="shared" ca="1" si="232"/>
        <v>0</v>
      </c>
      <c r="AE21">
        <f t="shared" ca="1" si="72"/>
        <v>0</v>
      </c>
      <c r="AF21" s="235">
        <f t="shared" ca="1" si="73"/>
        <v>0</v>
      </c>
      <c r="AG21" s="236">
        <f t="shared" ca="1" si="74"/>
        <v>2.0999999999999999E-3</v>
      </c>
      <c r="AH21" t="b">
        <f t="shared" ca="1" si="75"/>
        <v>0</v>
      </c>
      <c r="AI21" s="5" t="e">
        <f t="shared" ca="1" si="76"/>
        <v>#N/A</v>
      </c>
      <c r="AJ21" s="8" t="e">
        <f t="shared" ca="1" si="77"/>
        <v>#N/A</v>
      </c>
      <c r="AK21" s="8" t="e">
        <f t="shared" ca="1" si="78"/>
        <v>#N/A</v>
      </c>
      <c r="AL21" s="8" t="e">
        <f t="shared" ca="1" si="79"/>
        <v>#N/A</v>
      </c>
      <c r="AM21" s="8" t="e">
        <f t="shared" ca="1" si="80"/>
        <v>#N/A</v>
      </c>
      <c r="AN21" s="8" t="e">
        <f t="shared" ca="1" si="81"/>
        <v>#N/A</v>
      </c>
      <c r="AO21" s="237" t="e">
        <f t="shared" ca="1" si="82"/>
        <v>#N/A</v>
      </c>
      <c r="AP21" s="237" t="e">
        <f t="shared" ca="1" si="83"/>
        <v>#N/A</v>
      </c>
      <c r="AQ21" s="8" t="e">
        <f t="shared" ca="1" si="84"/>
        <v>#N/A</v>
      </c>
      <c r="AR21">
        <f t="shared" si="233"/>
        <v>11</v>
      </c>
      <c r="AS21" t="b">
        <f t="shared" ca="1" si="85"/>
        <v>0</v>
      </c>
      <c r="AT21" t="str">
        <f t="shared" ca="1" si="86"/>
        <v/>
      </c>
      <c r="AU21" s="32">
        <f t="shared" ca="1" si="87"/>
        <v>0</v>
      </c>
      <c r="AV21" s="32">
        <f t="shared" ca="1" si="88"/>
        <v>0</v>
      </c>
      <c r="AW21" s="32">
        <f t="shared" ca="1" si="246"/>
        <v>0</v>
      </c>
      <c r="BR21" t="b">
        <f t="shared" ca="1" si="89"/>
        <v>0</v>
      </c>
      <c r="BU21" t="str">
        <f t="shared" ca="1" si="90"/>
        <v>FAUX\</v>
      </c>
      <c r="BV21" t="b">
        <f ca="1">IF($D21,ISNA(MATCH(BU21,BU$1:BU20,0)))</f>
        <v>0</v>
      </c>
      <c r="BW21" s="5" t="e">
        <f t="shared" ca="1" si="91"/>
        <v>#N/A</v>
      </c>
      <c r="BX21" t="e">
        <f t="shared" ca="1" si="51"/>
        <v>#N/A</v>
      </c>
      <c r="BY21" t="b">
        <f t="shared" ca="1" si="92"/>
        <v>0</v>
      </c>
      <c r="BZ21" t="b">
        <f t="shared" ca="1" si="93"/>
        <v>0</v>
      </c>
      <c r="CA21">
        <f t="shared" ca="1" si="94"/>
        <v>0</v>
      </c>
      <c r="CB21">
        <f t="shared" ca="1" si="234"/>
        <v>0</v>
      </c>
      <c r="CC21">
        <f t="shared" ca="1" si="95"/>
        <v>0</v>
      </c>
      <c r="CD21" s="235">
        <f t="shared" ca="1" si="96"/>
        <v>0</v>
      </c>
      <c r="CE21" s="236">
        <f t="shared" ca="1" si="97"/>
        <v>2.0999999999999999E-3</v>
      </c>
      <c r="CF21" t="b">
        <f t="shared" ca="1" si="98"/>
        <v>0</v>
      </c>
      <c r="CG21" s="5" t="e">
        <f t="shared" ca="1" si="99"/>
        <v>#N/A</v>
      </c>
      <c r="CH21" s="8" t="e">
        <f t="shared" ca="1" si="100"/>
        <v>#N/A</v>
      </c>
      <c r="CI21" s="8" t="e">
        <f t="shared" ca="1" si="101"/>
        <v>#N/A</v>
      </c>
      <c r="CJ21" s="8" t="e">
        <f t="shared" ca="1" si="102"/>
        <v>#N/A</v>
      </c>
      <c r="CK21" s="8" t="e">
        <f t="shared" ca="1" si="103"/>
        <v>#N/A</v>
      </c>
      <c r="CL21" s="8" t="e">
        <f t="shared" ca="1" si="104"/>
        <v>#N/A</v>
      </c>
      <c r="CM21" s="237" t="e">
        <f t="shared" ca="1" si="105"/>
        <v>#N/A</v>
      </c>
      <c r="CN21" s="237" t="e">
        <f t="shared" ca="1" si="106"/>
        <v>#N/A</v>
      </c>
      <c r="CO21" s="8" t="e">
        <f t="shared" ca="1" si="107"/>
        <v>#N/A</v>
      </c>
      <c r="CP21">
        <f t="shared" si="235"/>
        <v>11</v>
      </c>
      <c r="CQ21" t="b">
        <f t="shared" ca="1" si="108"/>
        <v>0</v>
      </c>
      <c r="CR21" t="str">
        <f t="shared" ca="1" si="109"/>
        <v/>
      </c>
      <c r="CS21" s="32">
        <f t="shared" ca="1" si="110"/>
        <v>0</v>
      </c>
      <c r="CT21" s="32">
        <f t="shared" ca="1" si="111"/>
        <v>0</v>
      </c>
      <c r="CU21" s="32">
        <f t="shared" ca="1" si="112"/>
        <v>0</v>
      </c>
      <c r="DP21" t="b">
        <f t="shared" ca="1" si="113"/>
        <v>0</v>
      </c>
      <c r="DQ21" t="b">
        <f t="shared" ca="1" si="113"/>
        <v>0</v>
      </c>
      <c r="DR21" t="b">
        <f t="shared" ca="1" si="113"/>
        <v>0</v>
      </c>
      <c r="DS21" t="str">
        <f t="shared" ca="1" si="53"/>
        <v>FAUX\FAUX\FAUX</v>
      </c>
      <c r="DT21" t="b">
        <f ca="1">IF($D21,ISNA(MATCH(DS21,DS$1:DS20,0)))</f>
        <v>0</v>
      </c>
      <c r="DU21" s="5" t="e">
        <f t="shared" ca="1" si="114"/>
        <v>#N/A</v>
      </c>
      <c r="DV21" t="str">
        <f t="shared" ca="1" si="54"/>
        <v>L21C124:L1048576C124</v>
      </c>
      <c r="DW21" t="b">
        <f t="shared" ca="1" si="115"/>
        <v>0</v>
      </c>
      <c r="DX21" t="b">
        <f t="shared" ca="1" si="116"/>
        <v>0</v>
      </c>
      <c r="DY21">
        <f t="shared" ca="1" si="117"/>
        <v>0</v>
      </c>
      <c r="DZ21">
        <f t="shared" ca="1" si="236"/>
        <v>0</v>
      </c>
      <c r="EA21">
        <f t="shared" ca="1" si="118"/>
        <v>0</v>
      </c>
      <c r="EB21" s="235">
        <f t="shared" ca="1" si="119"/>
        <v>0</v>
      </c>
      <c r="EC21" s="236">
        <f t="shared" ca="1" si="120"/>
        <v>2.0999999999999999E-3</v>
      </c>
      <c r="ED21" t="b">
        <f t="shared" ca="1" si="121"/>
        <v>0</v>
      </c>
      <c r="EE21" s="5" t="e">
        <f t="shared" ca="1" si="122"/>
        <v>#N/A</v>
      </c>
      <c r="EF21" s="8" t="e">
        <f t="shared" ca="1" si="123"/>
        <v>#N/A</v>
      </c>
      <c r="EG21" s="8" t="e">
        <f t="shared" ca="1" si="124"/>
        <v>#N/A</v>
      </c>
      <c r="EH21" s="8" t="e">
        <f t="shared" ca="1" si="125"/>
        <v>#N/A</v>
      </c>
      <c r="EI21" s="8" t="e">
        <f t="shared" ca="1" si="126"/>
        <v>#N/A</v>
      </c>
      <c r="EJ21" s="8" t="e">
        <f t="shared" ca="1" si="127"/>
        <v>#N/A</v>
      </c>
      <c r="EK21" s="237" t="e">
        <f t="shared" ca="1" si="128"/>
        <v>#N/A</v>
      </c>
      <c r="EL21" s="237" t="e">
        <f t="shared" ca="1" si="129"/>
        <v>#N/A</v>
      </c>
      <c r="EM21" s="8" t="e">
        <f t="shared" ca="1" si="130"/>
        <v>#N/A</v>
      </c>
      <c r="EN21">
        <f t="shared" si="237"/>
        <v>11</v>
      </c>
      <c r="EO21" t="b">
        <f t="shared" ca="1" si="131"/>
        <v>0</v>
      </c>
      <c r="EP21" t="str">
        <f t="shared" ca="1" si="132"/>
        <v/>
      </c>
      <c r="EQ21" s="32">
        <f t="shared" ca="1" si="133"/>
        <v>0</v>
      </c>
      <c r="ER21" s="32">
        <f t="shared" ca="1" si="134"/>
        <v>0</v>
      </c>
      <c r="ES21" s="32">
        <f t="shared" ca="1" si="135"/>
        <v>0</v>
      </c>
      <c r="FN21" t="b">
        <f t="shared" ca="1" si="136"/>
        <v>0</v>
      </c>
      <c r="FO21" t="b">
        <f t="shared" ca="1" si="136"/>
        <v>0</v>
      </c>
      <c r="FP21" t="b">
        <f t="shared" ca="1" si="136"/>
        <v>0</v>
      </c>
      <c r="FQ21" t="b">
        <f t="shared" ca="1" si="136"/>
        <v>0</v>
      </c>
      <c r="FR21" t="str">
        <f t="shared" ca="1" si="137"/>
        <v>FAUX\FAUX\FAUX\FAUX</v>
      </c>
      <c r="FS21" t="b">
        <f ca="1">IF($D21,ISNA(MATCH(FR21,FR$1:FR20,0)))</f>
        <v>0</v>
      </c>
      <c r="FT21" s="5" t="e">
        <f t="shared" ca="1" si="138"/>
        <v>#N/A</v>
      </c>
      <c r="FU21" t="e">
        <f t="shared" ca="1" si="56"/>
        <v>#N/A</v>
      </c>
      <c r="FV21" t="b">
        <f t="shared" ca="1" si="139"/>
        <v>0</v>
      </c>
      <c r="FW21" t="b">
        <f t="shared" ca="1" si="140"/>
        <v>0</v>
      </c>
      <c r="FX21">
        <f t="shared" ca="1" si="141"/>
        <v>0</v>
      </c>
      <c r="FY21">
        <f t="shared" ca="1" si="238"/>
        <v>0</v>
      </c>
      <c r="FZ21">
        <f t="shared" ca="1" si="142"/>
        <v>0</v>
      </c>
      <c r="GA21" s="235">
        <f t="shared" ca="1" si="143"/>
        <v>0</v>
      </c>
      <c r="GB21" s="236">
        <f t="shared" ca="1" si="144"/>
        <v>2.0999999999999999E-3</v>
      </c>
      <c r="GC21" t="b">
        <f t="shared" ca="1" si="145"/>
        <v>0</v>
      </c>
      <c r="GD21" s="5" t="e">
        <f t="shared" ca="1" si="146"/>
        <v>#N/A</v>
      </c>
      <c r="GE21" s="8" t="e">
        <f t="shared" ca="1" si="147"/>
        <v>#N/A</v>
      </c>
      <c r="GF21" s="8" t="e">
        <f t="shared" ca="1" si="148"/>
        <v>#N/A</v>
      </c>
      <c r="GG21" s="8" t="e">
        <f t="shared" ca="1" si="149"/>
        <v>#N/A</v>
      </c>
      <c r="GH21" s="8" t="e">
        <f t="shared" ca="1" si="150"/>
        <v>#N/A</v>
      </c>
      <c r="GI21" s="8" t="e">
        <f t="shared" ca="1" si="151"/>
        <v>#N/A</v>
      </c>
      <c r="GJ21" s="8" t="e">
        <f t="shared" ca="1" si="152"/>
        <v>#N/A</v>
      </c>
      <c r="GK21" s="237" t="e">
        <f t="shared" ca="1" si="153"/>
        <v>#N/A</v>
      </c>
      <c r="GL21" s="237" t="e">
        <f t="shared" ca="1" si="154"/>
        <v>#N/A</v>
      </c>
      <c r="GM21" s="8" t="e">
        <f t="shared" ca="1" si="155"/>
        <v>#N/A</v>
      </c>
      <c r="GN21">
        <f t="shared" si="239"/>
        <v>11</v>
      </c>
      <c r="GO21" t="b">
        <f t="shared" ca="1" si="156"/>
        <v>0</v>
      </c>
      <c r="GP21" t="str">
        <f t="shared" ca="1" si="157"/>
        <v/>
      </c>
      <c r="GQ21" s="32">
        <f t="shared" ca="1" si="158"/>
        <v>0</v>
      </c>
      <c r="GR21" s="32">
        <f t="shared" ca="1" si="159"/>
        <v>0</v>
      </c>
      <c r="GS21" s="32">
        <f t="shared" ca="1" si="160"/>
        <v>0</v>
      </c>
      <c r="HL21" t="b">
        <f t="shared" ca="1" si="161"/>
        <v>0</v>
      </c>
      <c r="HM21" t="b">
        <f t="shared" ca="1" si="161"/>
        <v>0</v>
      </c>
      <c r="HN21" t="b">
        <f t="shared" ca="1" si="161"/>
        <v>0</v>
      </c>
      <c r="HO21" t="b">
        <f t="shared" ca="1" si="161"/>
        <v>0</v>
      </c>
      <c r="HP21" t="str">
        <f t="shared" ca="1" si="162"/>
        <v>FAUX\FAUX\FAUX\FAUX</v>
      </c>
      <c r="HQ21" t="b">
        <f ca="1">IF($D21,ISNA(MATCH(HP21,HP$1:HP20,0)))</f>
        <v>0</v>
      </c>
      <c r="HR21" s="5" t="e">
        <f t="shared" ca="1" si="163"/>
        <v>#N/A</v>
      </c>
      <c r="HS21" t="str">
        <f t="shared" ca="1" si="58"/>
        <v>L21C225:L1048576C225</v>
      </c>
      <c r="HT21" t="b">
        <f t="shared" ca="1" si="164"/>
        <v>0</v>
      </c>
      <c r="HU21" t="b">
        <f t="shared" ca="1" si="165"/>
        <v>0</v>
      </c>
      <c r="HV21">
        <f t="shared" ca="1" si="166"/>
        <v>0</v>
      </c>
      <c r="HW21">
        <f t="shared" ca="1" si="240"/>
        <v>0</v>
      </c>
      <c r="HX21">
        <f t="shared" ca="1" si="167"/>
        <v>0</v>
      </c>
      <c r="HY21" s="235">
        <f t="shared" ca="1" si="168"/>
        <v>0</v>
      </c>
      <c r="HZ21" s="236">
        <f t="shared" ca="1" si="169"/>
        <v>2.0999999999999999E-3</v>
      </c>
      <c r="IA21" t="b">
        <f t="shared" ca="1" si="170"/>
        <v>0</v>
      </c>
      <c r="IB21" s="5" t="e">
        <f t="shared" ca="1" si="171"/>
        <v>#N/A</v>
      </c>
      <c r="IC21" s="8" t="e">
        <f t="shared" ca="1" si="172"/>
        <v>#N/A</v>
      </c>
      <c r="ID21" s="8" t="e">
        <f t="shared" ca="1" si="173"/>
        <v>#N/A</v>
      </c>
      <c r="IE21" s="8" t="e">
        <f t="shared" ca="1" si="174"/>
        <v>#N/A</v>
      </c>
      <c r="IF21" s="8" t="e">
        <f t="shared" ca="1" si="175"/>
        <v>#N/A</v>
      </c>
      <c r="IG21" s="8" t="e">
        <f t="shared" ca="1" si="176"/>
        <v>#N/A</v>
      </c>
      <c r="IH21" s="8" t="e">
        <f t="shared" ca="1" si="177"/>
        <v>#N/A</v>
      </c>
      <c r="II21" s="237" t="e">
        <f t="shared" ca="1" si="178"/>
        <v>#N/A</v>
      </c>
      <c r="IJ21" s="237" t="e">
        <f t="shared" ca="1" si="179"/>
        <v>#N/A</v>
      </c>
      <c r="IK21" s="8" t="e">
        <f t="shared" ca="1" si="180"/>
        <v>#N/A</v>
      </c>
      <c r="IL21">
        <f t="shared" si="241"/>
        <v>11</v>
      </c>
      <c r="IM21" t="b">
        <f t="shared" ca="1" si="181"/>
        <v>0</v>
      </c>
      <c r="IN21" t="str">
        <f t="shared" ca="1" si="182"/>
        <v/>
      </c>
      <c r="IO21" s="32">
        <f t="shared" ca="1" si="183"/>
        <v>0</v>
      </c>
      <c r="IP21" s="32">
        <f t="shared" ca="1" si="184"/>
        <v>0</v>
      </c>
      <c r="IQ21" s="32">
        <f t="shared" ca="1" si="185"/>
        <v>0</v>
      </c>
      <c r="JJ21" t="b">
        <f t="shared" ca="1" si="186"/>
        <v>0</v>
      </c>
      <c r="JK21" t="b">
        <f t="shared" ca="1" si="186"/>
        <v>0</v>
      </c>
      <c r="JN21" t="str">
        <f t="shared" ca="1" si="187"/>
        <v>FAUX\FAUX</v>
      </c>
      <c r="JO21" t="b">
        <f ca="1">IF($D21,ISNA(MATCH(JN21,JN$1:JN20,0)))</f>
        <v>0</v>
      </c>
      <c r="JP21" s="5" t="e">
        <f t="shared" ca="1" si="188"/>
        <v>#N/A</v>
      </c>
      <c r="JQ21" t="e">
        <f t="shared" ca="1" si="60"/>
        <v>#N/A</v>
      </c>
      <c r="JR21" t="b">
        <f t="shared" ca="1" si="189"/>
        <v>0</v>
      </c>
      <c r="JS21" t="b">
        <f t="shared" ca="1" si="190"/>
        <v>0</v>
      </c>
      <c r="JT21">
        <f t="shared" ca="1" si="191"/>
        <v>0</v>
      </c>
      <c r="JU21">
        <f t="shared" ca="1" si="242"/>
        <v>0</v>
      </c>
      <c r="JV21">
        <f t="shared" ca="1" si="192"/>
        <v>0</v>
      </c>
      <c r="JW21" s="235">
        <f t="shared" ca="1" si="193"/>
        <v>0</v>
      </c>
      <c r="JX21" s="236">
        <f t="shared" ca="1" si="194"/>
        <v>2.0999999999999999E-3</v>
      </c>
      <c r="JY21" t="b">
        <f t="shared" ca="1" si="195"/>
        <v>0</v>
      </c>
      <c r="JZ21" s="5" t="e">
        <f t="shared" ca="1" si="196"/>
        <v>#N/A</v>
      </c>
      <c r="KA21" s="8" t="e">
        <f t="shared" ca="1" si="197"/>
        <v>#N/A</v>
      </c>
      <c r="KB21" s="8" t="e">
        <f t="shared" ca="1" si="198"/>
        <v>#N/A</v>
      </c>
      <c r="KC21" s="8" t="e">
        <f t="shared" ca="1" si="199"/>
        <v>#N/A</v>
      </c>
      <c r="KD21" s="8"/>
      <c r="KE21" s="8"/>
      <c r="KF21" s="8" t="e">
        <f t="shared" ca="1" si="200"/>
        <v>#N/A</v>
      </c>
      <c r="KG21" s="237" t="e">
        <f t="shared" ca="1" si="201"/>
        <v>#N/A</v>
      </c>
      <c r="KH21" s="237" t="e">
        <f t="shared" ca="1" si="202"/>
        <v>#N/A</v>
      </c>
      <c r="KI21" s="8" t="e">
        <f t="shared" ca="1" si="203"/>
        <v>#N/A</v>
      </c>
      <c r="KJ21">
        <f t="shared" si="243"/>
        <v>11</v>
      </c>
      <c r="KK21" t="b">
        <f t="shared" ca="1" si="204"/>
        <v>0</v>
      </c>
      <c r="KL21" t="str">
        <f t="shared" ca="1" si="205"/>
        <v/>
      </c>
      <c r="KM21" s="32">
        <f t="shared" ca="1" si="206"/>
        <v>0</v>
      </c>
      <c r="KN21" s="32">
        <f t="shared" ca="1" si="207"/>
        <v>0</v>
      </c>
      <c r="KO21" s="32">
        <f t="shared" ca="1" si="208"/>
        <v>0</v>
      </c>
      <c r="LH21" t="b">
        <f t="shared" ca="1" si="209"/>
        <v>0</v>
      </c>
      <c r="LI21" t="b">
        <f t="shared" ca="1" si="209"/>
        <v>0</v>
      </c>
      <c r="LL21" t="str">
        <f t="shared" ca="1" si="210"/>
        <v>FAUX\FAUX</v>
      </c>
      <c r="LM21" t="b">
        <f ca="1">IF($D21,ISNA(MATCH(LL21,LL$1:LL20,0)))</f>
        <v>0</v>
      </c>
      <c r="LN21" s="5" t="e">
        <f t="shared" ca="1" si="211"/>
        <v>#N/A</v>
      </c>
      <c r="LO21" t="e">
        <f t="shared" ca="1" si="62"/>
        <v>#N/A</v>
      </c>
      <c r="LP21" t="b">
        <f t="shared" ca="1" si="212"/>
        <v>0</v>
      </c>
      <c r="LQ21" t="b">
        <f t="shared" ca="1" si="213"/>
        <v>0</v>
      </c>
      <c r="LR21">
        <f t="shared" ca="1" si="214"/>
        <v>0</v>
      </c>
      <c r="LS21">
        <f t="shared" ca="1" si="244"/>
        <v>0</v>
      </c>
      <c r="LT21">
        <f t="shared" ca="1" si="215"/>
        <v>0</v>
      </c>
      <c r="LU21" s="235">
        <f t="shared" ca="1" si="216"/>
        <v>0</v>
      </c>
      <c r="LV21" s="236">
        <f t="shared" ca="1" si="217"/>
        <v>2.0999999999999999E-3</v>
      </c>
      <c r="LW21" t="b">
        <f t="shared" ca="1" si="218"/>
        <v>0</v>
      </c>
      <c r="LX21" s="5" t="e">
        <f t="shared" ca="1" si="219"/>
        <v>#N/A</v>
      </c>
      <c r="LY21" s="8" t="e">
        <f t="shared" ca="1" si="220"/>
        <v>#N/A</v>
      </c>
      <c r="LZ21" s="8" t="e">
        <f t="shared" ca="1" si="221"/>
        <v>#N/A</v>
      </c>
      <c r="MA21" s="8" t="e">
        <f t="shared" ca="1" si="222"/>
        <v>#N/A</v>
      </c>
      <c r="MB21" s="8"/>
      <c r="MC21" s="8"/>
      <c r="MD21" s="8" t="e">
        <f t="shared" ca="1" si="223"/>
        <v>#N/A</v>
      </c>
      <c r="ME21" s="237" t="e">
        <f t="shared" ca="1" si="224"/>
        <v>#N/A</v>
      </c>
      <c r="MF21" s="237" t="e">
        <f t="shared" ca="1" si="225"/>
        <v>#N/A</v>
      </c>
      <c r="MG21" s="8" t="e">
        <f t="shared" ca="1" si="226"/>
        <v>#N/A</v>
      </c>
      <c r="MH21">
        <f t="shared" si="245"/>
        <v>11</v>
      </c>
      <c r="MI21" t="b">
        <f t="shared" ca="1" si="227"/>
        <v>0</v>
      </c>
      <c r="MJ21" t="str">
        <f t="shared" ca="1" si="228"/>
        <v/>
      </c>
      <c r="MK21" s="32">
        <f t="shared" ca="1" si="229"/>
        <v>0</v>
      </c>
      <c r="ML21" s="32">
        <f t="shared" ca="1" si="230"/>
        <v>0</v>
      </c>
      <c r="MM21" s="32">
        <f t="shared" ca="1" si="231"/>
        <v>0</v>
      </c>
    </row>
    <row r="22" spans="1:351" x14ac:dyDescent="0.3">
      <c r="A22">
        <f t="shared" ca="1" si="63"/>
        <v>12</v>
      </c>
      <c r="C22" t="e">
        <f ca="1">Coulisse!$HN22</f>
        <v>#N/A</v>
      </c>
      <c r="D22" t="b">
        <f t="shared" ca="1" si="64"/>
        <v>0</v>
      </c>
      <c r="F22" t="b">
        <f t="shared" ca="1" si="65"/>
        <v>0</v>
      </c>
      <c r="G22" t="b">
        <f t="shared" ca="1" si="65"/>
        <v>0</v>
      </c>
      <c r="T22" t="b">
        <f t="shared" ca="1" si="66"/>
        <v>0</v>
      </c>
      <c r="U22" t="b">
        <f t="shared" ca="1" si="49"/>
        <v>0</v>
      </c>
      <c r="V22" t="b">
        <f t="shared" ca="1" si="49"/>
        <v>0</v>
      </c>
      <c r="W22" t="str">
        <f t="shared" ca="1" si="67"/>
        <v>FAUX\FAUX\FAUX</v>
      </c>
      <c r="X22" t="b">
        <f ca="1">IF($D22,ISNA(MATCH(W22,W$1:W21,0)))</f>
        <v>0</v>
      </c>
      <c r="Y22" s="5" t="e">
        <f t="shared" ca="1" si="68"/>
        <v>#N/A</v>
      </c>
      <c r="Z22" t="e">
        <f t="shared" ca="1" si="50"/>
        <v>#N/A</v>
      </c>
      <c r="AA22" t="b">
        <f t="shared" ca="1" si="69"/>
        <v>0</v>
      </c>
      <c r="AB22" t="b">
        <f t="shared" ca="1" si="70"/>
        <v>0</v>
      </c>
      <c r="AC22">
        <f t="shared" ca="1" si="71"/>
        <v>0</v>
      </c>
      <c r="AD22">
        <f t="shared" ca="1" si="232"/>
        <v>0</v>
      </c>
      <c r="AE22">
        <f t="shared" ca="1" si="72"/>
        <v>0</v>
      </c>
      <c r="AF22" s="235">
        <f t="shared" ca="1" si="73"/>
        <v>0</v>
      </c>
      <c r="AG22" s="236">
        <f t="shared" ca="1" si="74"/>
        <v>2.2000000000000001E-3</v>
      </c>
      <c r="AH22" t="b">
        <f t="shared" ca="1" si="75"/>
        <v>0</v>
      </c>
      <c r="AI22" s="5" t="e">
        <f t="shared" ca="1" si="76"/>
        <v>#N/A</v>
      </c>
      <c r="AJ22" s="8" t="e">
        <f t="shared" ca="1" si="77"/>
        <v>#N/A</v>
      </c>
      <c r="AK22" s="8" t="e">
        <f t="shared" ca="1" si="78"/>
        <v>#N/A</v>
      </c>
      <c r="AL22" s="8" t="e">
        <f t="shared" ca="1" si="79"/>
        <v>#N/A</v>
      </c>
      <c r="AM22" s="8" t="e">
        <f t="shared" ca="1" si="80"/>
        <v>#N/A</v>
      </c>
      <c r="AN22" s="8" t="e">
        <f t="shared" ca="1" si="81"/>
        <v>#N/A</v>
      </c>
      <c r="AO22" s="237" t="e">
        <f t="shared" ca="1" si="82"/>
        <v>#N/A</v>
      </c>
      <c r="AP22" s="237" t="e">
        <f t="shared" ca="1" si="83"/>
        <v>#N/A</v>
      </c>
      <c r="AQ22" s="8" t="e">
        <f t="shared" ca="1" si="84"/>
        <v>#N/A</v>
      </c>
      <c r="AR22">
        <f t="shared" si="233"/>
        <v>12</v>
      </c>
      <c r="AS22" t="b">
        <f t="shared" ca="1" si="85"/>
        <v>0</v>
      </c>
      <c r="AT22" t="str">
        <f t="shared" ca="1" si="86"/>
        <v/>
      </c>
      <c r="AU22" s="32">
        <f t="shared" ca="1" si="87"/>
        <v>0</v>
      </c>
      <c r="AV22" s="32">
        <f t="shared" ca="1" si="88"/>
        <v>0</v>
      </c>
      <c r="AW22" s="32">
        <f t="shared" ca="1" si="246"/>
        <v>0</v>
      </c>
      <c r="BR22" t="b">
        <f t="shared" ca="1" si="89"/>
        <v>0</v>
      </c>
      <c r="BU22" t="str">
        <f t="shared" ca="1" si="90"/>
        <v>FAUX\</v>
      </c>
      <c r="BV22" t="b">
        <f ca="1">IF($D22,ISNA(MATCH(BU22,BU$1:BU21,0)))</f>
        <v>0</v>
      </c>
      <c r="BW22" s="5" t="e">
        <f t="shared" ca="1" si="91"/>
        <v>#N/A</v>
      </c>
      <c r="BX22" t="e">
        <f t="shared" ca="1" si="51"/>
        <v>#N/A</v>
      </c>
      <c r="BY22" t="b">
        <f t="shared" ca="1" si="92"/>
        <v>0</v>
      </c>
      <c r="BZ22" t="b">
        <f t="shared" ca="1" si="93"/>
        <v>0</v>
      </c>
      <c r="CA22">
        <f t="shared" ca="1" si="94"/>
        <v>0</v>
      </c>
      <c r="CB22">
        <f t="shared" ca="1" si="234"/>
        <v>0</v>
      </c>
      <c r="CC22">
        <f t="shared" ca="1" si="95"/>
        <v>0</v>
      </c>
      <c r="CD22" s="235">
        <f t="shared" ca="1" si="96"/>
        <v>0</v>
      </c>
      <c r="CE22" s="236">
        <f t="shared" ca="1" si="97"/>
        <v>2.2000000000000001E-3</v>
      </c>
      <c r="CF22" t="b">
        <f t="shared" ca="1" si="98"/>
        <v>0</v>
      </c>
      <c r="CG22" s="5" t="e">
        <f t="shared" ca="1" si="99"/>
        <v>#N/A</v>
      </c>
      <c r="CH22" s="8" t="e">
        <f t="shared" ca="1" si="100"/>
        <v>#N/A</v>
      </c>
      <c r="CI22" s="8" t="e">
        <f t="shared" ca="1" si="101"/>
        <v>#N/A</v>
      </c>
      <c r="CJ22" s="8" t="e">
        <f t="shared" ca="1" si="102"/>
        <v>#N/A</v>
      </c>
      <c r="CK22" s="8" t="e">
        <f t="shared" ca="1" si="103"/>
        <v>#N/A</v>
      </c>
      <c r="CL22" s="8" t="e">
        <f t="shared" ca="1" si="104"/>
        <v>#N/A</v>
      </c>
      <c r="CM22" s="237" t="e">
        <f t="shared" ca="1" si="105"/>
        <v>#N/A</v>
      </c>
      <c r="CN22" s="237" t="e">
        <f t="shared" ca="1" si="106"/>
        <v>#N/A</v>
      </c>
      <c r="CO22" s="8" t="e">
        <f t="shared" ca="1" si="107"/>
        <v>#N/A</v>
      </c>
      <c r="CP22">
        <f t="shared" si="235"/>
        <v>12</v>
      </c>
      <c r="CQ22" t="b">
        <f t="shared" ca="1" si="108"/>
        <v>0</v>
      </c>
      <c r="CR22" t="str">
        <f t="shared" ca="1" si="109"/>
        <v/>
      </c>
      <c r="CS22" s="32">
        <f t="shared" ca="1" si="110"/>
        <v>0</v>
      </c>
      <c r="CT22" s="32">
        <f t="shared" ca="1" si="111"/>
        <v>0</v>
      </c>
      <c r="CU22" s="32">
        <f t="shared" ca="1" si="112"/>
        <v>0</v>
      </c>
      <c r="DP22" t="b">
        <f t="shared" ca="1" si="113"/>
        <v>0</v>
      </c>
      <c r="DQ22" t="b">
        <f t="shared" ca="1" si="113"/>
        <v>0</v>
      </c>
      <c r="DR22" t="b">
        <f t="shared" ca="1" si="113"/>
        <v>0</v>
      </c>
      <c r="DS22" t="str">
        <f t="shared" ca="1" si="53"/>
        <v>FAUX\FAUX\FAUX</v>
      </c>
      <c r="DT22" t="b">
        <f ca="1">IF($D22,ISNA(MATCH(DS22,DS$1:DS21,0)))</f>
        <v>0</v>
      </c>
      <c r="DU22" s="5" t="e">
        <f t="shared" ca="1" si="114"/>
        <v>#N/A</v>
      </c>
      <c r="DV22" t="e">
        <f t="shared" ca="1" si="54"/>
        <v>#N/A</v>
      </c>
      <c r="DW22" t="b">
        <f t="shared" ca="1" si="115"/>
        <v>0</v>
      </c>
      <c r="DX22" t="b">
        <f t="shared" ca="1" si="116"/>
        <v>0</v>
      </c>
      <c r="DY22">
        <f t="shared" ca="1" si="117"/>
        <v>0</v>
      </c>
      <c r="DZ22">
        <f t="shared" ca="1" si="236"/>
        <v>0</v>
      </c>
      <c r="EA22">
        <f t="shared" ca="1" si="118"/>
        <v>0</v>
      </c>
      <c r="EB22" s="235">
        <f t="shared" ca="1" si="119"/>
        <v>0</v>
      </c>
      <c r="EC22" s="236">
        <f t="shared" ca="1" si="120"/>
        <v>2.2000000000000001E-3</v>
      </c>
      <c r="ED22" t="b">
        <f t="shared" ca="1" si="121"/>
        <v>0</v>
      </c>
      <c r="EE22" s="5" t="e">
        <f t="shared" ca="1" si="122"/>
        <v>#N/A</v>
      </c>
      <c r="EF22" s="8" t="e">
        <f t="shared" ca="1" si="123"/>
        <v>#N/A</v>
      </c>
      <c r="EG22" s="8" t="e">
        <f t="shared" ca="1" si="124"/>
        <v>#N/A</v>
      </c>
      <c r="EH22" s="8" t="e">
        <f t="shared" ca="1" si="125"/>
        <v>#N/A</v>
      </c>
      <c r="EI22" s="8" t="e">
        <f t="shared" ca="1" si="126"/>
        <v>#N/A</v>
      </c>
      <c r="EJ22" s="8" t="e">
        <f t="shared" ca="1" si="127"/>
        <v>#N/A</v>
      </c>
      <c r="EK22" s="237" t="e">
        <f t="shared" ca="1" si="128"/>
        <v>#N/A</v>
      </c>
      <c r="EL22" s="237" t="e">
        <f t="shared" ca="1" si="129"/>
        <v>#N/A</v>
      </c>
      <c r="EM22" s="8" t="e">
        <f t="shared" ca="1" si="130"/>
        <v>#N/A</v>
      </c>
      <c r="EN22">
        <f t="shared" si="237"/>
        <v>12</v>
      </c>
      <c r="EO22" t="b">
        <f t="shared" ca="1" si="131"/>
        <v>0</v>
      </c>
      <c r="EP22" t="str">
        <f t="shared" ca="1" si="132"/>
        <v/>
      </c>
      <c r="EQ22" s="32">
        <f t="shared" ca="1" si="133"/>
        <v>0</v>
      </c>
      <c r="ER22" s="32">
        <f t="shared" ca="1" si="134"/>
        <v>0</v>
      </c>
      <c r="ES22" s="32">
        <f t="shared" ca="1" si="135"/>
        <v>0</v>
      </c>
      <c r="FN22" t="b">
        <f t="shared" ca="1" si="136"/>
        <v>0</v>
      </c>
      <c r="FO22" t="b">
        <f t="shared" ca="1" si="136"/>
        <v>0</v>
      </c>
      <c r="FP22" t="b">
        <f t="shared" ca="1" si="136"/>
        <v>0</v>
      </c>
      <c r="FQ22" t="b">
        <f t="shared" ca="1" si="136"/>
        <v>0</v>
      </c>
      <c r="FR22" t="str">
        <f t="shared" ca="1" si="137"/>
        <v>FAUX\FAUX\FAUX\FAUX</v>
      </c>
      <c r="FS22" t="b">
        <f ca="1">IF($D22,ISNA(MATCH(FR22,FR$1:FR21,0)))</f>
        <v>0</v>
      </c>
      <c r="FT22" s="5" t="e">
        <f t="shared" ca="1" si="138"/>
        <v>#N/A</v>
      </c>
      <c r="FU22" t="e">
        <f t="shared" ca="1" si="56"/>
        <v>#N/A</v>
      </c>
      <c r="FV22" t="b">
        <f t="shared" ca="1" si="139"/>
        <v>0</v>
      </c>
      <c r="FW22" t="b">
        <f t="shared" ca="1" si="140"/>
        <v>0</v>
      </c>
      <c r="FX22">
        <f t="shared" ca="1" si="141"/>
        <v>0</v>
      </c>
      <c r="FY22">
        <f t="shared" ca="1" si="238"/>
        <v>0</v>
      </c>
      <c r="FZ22">
        <f t="shared" ca="1" si="142"/>
        <v>0</v>
      </c>
      <c r="GA22" s="235">
        <f t="shared" ca="1" si="143"/>
        <v>0</v>
      </c>
      <c r="GB22" s="236">
        <f t="shared" ca="1" si="144"/>
        <v>2.2000000000000001E-3</v>
      </c>
      <c r="GC22" t="b">
        <f t="shared" ca="1" si="145"/>
        <v>0</v>
      </c>
      <c r="GD22" s="5" t="e">
        <f t="shared" ca="1" si="146"/>
        <v>#N/A</v>
      </c>
      <c r="GE22" s="8" t="e">
        <f t="shared" ca="1" si="147"/>
        <v>#N/A</v>
      </c>
      <c r="GF22" s="8" t="e">
        <f t="shared" ca="1" si="148"/>
        <v>#N/A</v>
      </c>
      <c r="GG22" s="8" t="e">
        <f t="shared" ca="1" si="149"/>
        <v>#N/A</v>
      </c>
      <c r="GH22" s="8" t="e">
        <f t="shared" ca="1" si="150"/>
        <v>#N/A</v>
      </c>
      <c r="GI22" s="8" t="e">
        <f t="shared" ca="1" si="151"/>
        <v>#N/A</v>
      </c>
      <c r="GJ22" s="8" t="e">
        <f t="shared" ca="1" si="152"/>
        <v>#N/A</v>
      </c>
      <c r="GK22" s="237" t="e">
        <f t="shared" ca="1" si="153"/>
        <v>#N/A</v>
      </c>
      <c r="GL22" s="237" t="e">
        <f t="shared" ca="1" si="154"/>
        <v>#N/A</v>
      </c>
      <c r="GM22" s="8" t="e">
        <f t="shared" ca="1" si="155"/>
        <v>#N/A</v>
      </c>
      <c r="GN22">
        <f t="shared" si="239"/>
        <v>12</v>
      </c>
      <c r="GO22" t="b">
        <f t="shared" ca="1" si="156"/>
        <v>0</v>
      </c>
      <c r="GP22" t="str">
        <f t="shared" ca="1" si="157"/>
        <v/>
      </c>
      <c r="GQ22" s="32">
        <f t="shared" ca="1" si="158"/>
        <v>0</v>
      </c>
      <c r="GR22" s="32">
        <f t="shared" ca="1" si="159"/>
        <v>0</v>
      </c>
      <c r="GS22" s="32">
        <f t="shared" ca="1" si="160"/>
        <v>0</v>
      </c>
      <c r="HL22" t="b">
        <f t="shared" ca="1" si="161"/>
        <v>0</v>
      </c>
      <c r="HM22" t="b">
        <f t="shared" ca="1" si="161"/>
        <v>0</v>
      </c>
      <c r="HN22" t="b">
        <f t="shared" ca="1" si="161"/>
        <v>0</v>
      </c>
      <c r="HO22" t="b">
        <f t="shared" ca="1" si="161"/>
        <v>0</v>
      </c>
      <c r="HP22" t="str">
        <f t="shared" ca="1" si="162"/>
        <v>FAUX\FAUX\FAUX\FAUX</v>
      </c>
      <c r="HQ22" t="b">
        <f ca="1">IF($D22,ISNA(MATCH(HP22,HP$1:HP21,0)))</f>
        <v>0</v>
      </c>
      <c r="HR22" s="5" t="e">
        <f t="shared" ca="1" si="163"/>
        <v>#N/A</v>
      </c>
      <c r="HS22" t="e">
        <f t="shared" ca="1" si="58"/>
        <v>#N/A</v>
      </c>
      <c r="HT22" t="b">
        <f t="shared" ca="1" si="164"/>
        <v>0</v>
      </c>
      <c r="HU22" t="b">
        <f t="shared" ca="1" si="165"/>
        <v>0</v>
      </c>
      <c r="HV22">
        <f t="shared" ca="1" si="166"/>
        <v>0</v>
      </c>
      <c r="HW22">
        <f t="shared" ca="1" si="240"/>
        <v>0</v>
      </c>
      <c r="HX22">
        <f t="shared" ca="1" si="167"/>
        <v>0</v>
      </c>
      <c r="HY22" s="235">
        <f t="shared" ca="1" si="168"/>
        <v>0</v>
      </c>
      <c r="HZ22" s="236">
        <f t="shared" ca="1" si="169"/>
        <v>2.2000000000000001E-3</v>
      </c>
      <c r="IA22" t="b">
        <f t="shared" ca="1" si="170"/>
        <v>0</v>
      </c>
      <c r="IB22" s="5" t="e">
        <f t="shared" ca="1" si="171"/>
        <v>#N/A</v>
      </c>
      <c r="IC22" s="8" t="e">
        <f t="shared" ca="1" si="172"/>
        <v>#N/A</v>
      </c>
      <c r="ID22" s="8" t="e">
        <f t="shared" ca="1" si="173"/>
        <v>#N/A</v>
      </c>
      <c r="IE22" s="8" t="e">
        <f t="shared" ca="1" si="174"/>
        <v>#N/A</v>
      </c>
      <c r="IF22" s="8" t="e">
        <f t="shared" ca="1" si="175"/>
        <v>#N/A</v>
      </c>
      <c r="IG22" s="8" t="e">
        <f t="shared" ca="1" si="176"/>
        <v>#N/A</v>
      </c>
      <c r="IH22" s="8" t="e">
        <f t="shared" ca="1" si="177"/>
        <v>#N/A</v>
      </c>
      <c r="II22" s="237" t="e">
        <f t="shared" ca="1" si="178"/>
        <v>#N/A</v>
      </c>
      <c r="IJ22" s="237" t="e">
        <f t="shared" ca="1" si="179"/>
        <v>#N/A</v>
      </c>
      <c r="IK22" s="8" t="e">
        <f t="shared" ca="1" si="180"/>
        <v>#N/A</v>
      </c>
      <c r="IL22">
        <f t="shared" si="241"/>
        <v>12</v>
      </c>
      <c r="IM22" t="b">
        <f t="shared" ca="1" si="181"/>
        <v>0</v>
      </c>
      <c r="IN22" t="str">
        <f t="shared" ca="1" si="182"/>
        <v/>
      </c>
      <c r="IO22" s="32">
        <f t="shared" ca="1" si="183"/>
        <v>0</v>
      </c>
      <c r="IP22" s="32">
        <f t="shared" ca="1" si="184"/>
        <v>0</v>
      </c>
      <c r="IQ22" s="32">
        <f t="shared" ca="1" si="185"/>
        <v>0</v>
      </c>
      <c r="JJ22" t="b">
        <f t="shared" ca="1" si="186"/>
        <v>0</v>
      </c>
      <c r="JK22" t="b">
        <f t="shared" ca="1" si="186"/>
        <v>0</v>
      </c>
      <c r="JN22" t="str">
        <f t="shared" ca="1" si="187"/>
        <v>FAUX\FAUX</v>
      </c>
      <c r="JO22" t="b">
        <f ca="1">IF($D22,ISNA(MATCH(JN22,JN$1:JN21,0)))</f>
        <v>0</v>
      </c>
      <c r="JP22" s="5" t="e">
        <f t="shared" ca="1" si="188"/>
        <v>#N/A</v>
      </c>
      <c r="JQ22" t="e">
        <f t="shared" ca="1" si="60"/>
        <v>#N/A</v>
      </c>
      <c r="JR22" t="b">
        <f t="shared" ca="1" si="189"/>
        <v>0</v>
      </c>
      <c r="JS22" t="b">
        <f t="shared" ca="1" si="190"/>
        <v>0</v>
      </c>
      <c r="JT22">
        <f t="shared" ca="1" si="191"/>
        <v>0</v>
      </c>
      <c r="JU22">
        <f t="shared" ca="1" si="242"/>
        <v>0</v>
      </c>
      <c r="JV22">
        <f t="shared" ca="1" si="192"/>
        <v>0</v>
      </c>
      <c r="JW22" s="235">
        <f t="shared" ca="1" si="193"/>
        <v>0</v>
      </c>
      <c r="JX22" s="236">
        <f t="shared" ca="1" si="194"/>
        <v>2.2000000000000001E-3</v>
      </c>
      <c r="JY22" t="b">
        <f t="shared" ca="1" si="195"/>
        <v>0</v>
      </c>
      <c r="JZ22" s="5" t="e">
        <f t="shared" ca="1" si="196"/>
        <v>#N/A</v>
      </c>
      <c r="KA22" s="8" t="e">
        <f t="shared" ca="1" si="197"/>
        <v>#N/A</v>
      </c>
      <c r="KB22" s="8" t="e">
        <f t="shared" ca="1" si="198"/>
        <v>#N/A</v>
      </c>
      <c r="KC22" s="8" t="e">
        <f t="shared" ca="1" si="199"/>
        <v>#N/A</v>
      </c>
      <c r="KD22" s="8"/>
      <c r="KE22" s="8"/>
      <c r="KF22" s="8" t="e">
        <f t="shared" ca="1" si="200"/>
        <v>#N/A</v>
      </c>
      <c r="KG22" s="237" t="e">
        <f t="shared" ca="1" si="201"/>
        <v>#N/A</v>
      </c>
      <c r="KH22" s="237" t="e">
        <f t="shared" ca="1" si="202"/>
        <v>#N/A</v>
      </c>
      <c r="KI22" s="8" t="e">
        <f t="shared" ca="1" si="203"/>
        <v>#N/A</v>
      </c>
      <c r="KJ22">
        <f t="shared" si="243"/>
        <v>12</v>
      </c>
      <c r="KK22" t="b">
        <f t="shared" ca="1" si="204"/>
        <v>0</v>
      </c>
      <c r="KL22" t="str">
        <f t="shared" ca="1" si="205"/>
        <v/>
      </c>
      <c r="KM22" s="32">
        <f t="shared" ca="1" si="206"/>
        <v>0</v>
      </c>
      <c r="KN22" s="32">
        <f t="shared" ca="1" si="207"/>
        <v>0</v>
      </c>
      <c r="KO22" s="32">
        <f t="shared" ca="1" si="208"/>
        <v>0</v>
      </c>
      <c r="LH22" t="b">
        <f t="shared" ca="1" si="209"/>
        <v>0</v>
      </c>
      <c r="LI22" t="b">
        <f t="shared" ca="1" si="209"/>
        <v>0</v>
      </c>
      <c r="LL22" t="str">
        <f t="shared" ca="1" si="210"/>
        <v>FAUX\FAUX</v>
      </c>
      <c r="LM22" t="b">
        <f ca="1">IF($D22,ISNA(MATCH(LL22,LL$1:LL21,0)))</f>
        <v>0</v>
      </c>
      <c r="LN22" s="5" t="e">
        <f t="shared" ca="1" si="211"/>
        <v>#N/A</v>
      </c>
      <c r="LO22" t="e">
        <f t="shared" ca="1" si="62"/>
        <v>#N/A</v>
      </c>
      <c r="LP22" t="b">
        <f t="shared" ca="1" si="212"/>
        <v>0</v>
      </c>
      <c r="LQ22" t="b">
        <f t="shared" ca="1" si="213"/>
        <v>0</v>
      </c>
      <c r="LR22">
        <f t="shared" ca="1" si="214"/>
        <v>0</v>
      </c>
      <c r="LS22">
        <f t="shared" ca="1" si="244"/>
        <v>0</v>
      </c>
      <c r="LT22">
        <f t="shared" ca="1" si="215"/>
        <v>0</v>
      </c>
      <c r="LU22" s="235">
        <f t="shared" ca="1" si="216"/>
        <v>0</v>
      </c>
      <c r="LV22" s="236">
        <f t="shared" ca="1" si="217"/>
        <v>2.2000000000000001E-3</v>
      </c>
      <c r="LW22" t="b">
        <f t="shared" ca="1" si="218"/>
        <v>0</v>
      </c>
      <c r="LX22" s="5" t="e">
        <f t="shared" ca="1" si="219"/>
        <v>#N/A</v>
      </c>
      <c r="LY22" s="8" t="e">
        <f t="shared" ca="1" si="220"/>
        <v>#N/A</v>
      </c>
      <c r="LZ22" s="8" t="e">
        <f t="shared" ca="1" si="221"/>
        <v>#N/A</v>
      </c>
      <c r="MA22" s="8" t="e">
        <f t="shared" ca="1" si="222"/>
        <v>#N/A</v>
      </c>
      <c r="MB22" s="8"/>
      <c r="MC22" s="8"/>
      <c r="MD22" s="8" t="e">
        <f t="shared" ca="1" si="223"/>
        <v>#N/A</v>
      </c>
      <c r="ME22" s="237" t="e">
        <f t="shared" ca="1" si="224"/>
        <v>#N/A</v>
      </c>
      <c r="MF22" s="237" t="e">
        <f t="shared" ca="1" si="225"/>
        <v>#N/A</v>
      </c>
      <c r="MG22" s="8" t="e">
        <f t="shared" ca="1" si="226"/>
        <v>#N/A</v>
      </c>
      <c r="MH22">
        <f t="shared" si="245"/>
        <v>12</v>
      </c>
      <c r="MI22" t="b">
        <f t="shared" ca="1" si="227"/>
        <v>0</v>
      </c>
      <c r="MJ22" t="str">
        <f t="shared" ca="1" si="228"/>
        <v/>
      </c>
      <c r="MK22" s="32">
        <f t="shared" ca="1" si="229"/>
        <v>0</v>
      </c>
      <c r="ML22" s="32">
        <f t="shared" ca="1" si="230"/>
        <v>0</v>
      </c>
      <c r="MM22" s="32">
        <f t="shared" ca="1" si="231"/>
        <v>0</v>
      </c>
    </row>
    <row r="23" spans="1:351" x14ac:dyDescent="0.3">
      <c r="A23">
        <f t="shared" ca="1" si="63"/>
        <v>13</v>
      </c>
      <c r="C23" t="e">
        <f ca="1">Coulisse!$HN23</f>
        <v>#N/A</v>
      </c>
      <c r="D23" t="b">
        <f t="shared" ca="1" si="64"/>
        <v>0</v>
      </c>
      <c r="F23" t="b">
        <f t="shared" ca="1" si="65"/>
        <v>0</v>
      </c>
      <c r="G23" t="b">
        <f t="shared" ca="1" si="65"/>
        <v>0</v>
      </c>
      <c r="T23" t="b">
        <f t="shared" ca="1" si="66"/>
        <v>0</v>
      </c>
      <c r="U23" t="b">
        <f t="shared" ca="1" si="49"/>
        <v>0</v>
      </c>
      <c r="V23" t="b">
        <f t="shared" ca="1" si="49"/>
        <v>0</v>
      </c>
      <c r="W23" t="str">
        <f t="shared" ca="1" si="67"/>
        <v>FAUX\FAUX\FAUX</v>
      </c>
      <c r="X23" t="b">
        <f ca="1">IF($D23,ISNA(MATCH(W23,W$1:W22,0)))</f>
        <v>0</v>
      </c>
      <c r="Y23" s="5" t="e">
        <f t="shared" ca="1" si="68"/>
        <v>#N/A</v>
      </c>
      <c r="Z23" t="e">
        <f t="shared" ca="1" si="50"/>
        <v>#N/A</v>
      </c>
      <c r="AA23" t="b">
        <f t="shared" ca="1" si="69"/>
        <v>0</v>
      </c>
      <c r="AB23" t="b">
        <f t="shared" ca="1" si="70"/>
        <v>0</v>
      </c>
      <c r="AC23">
        <f t="shared" ca="1" si="71"/>
        <v>0</v>
      </c>
      <c r="AD23">
        <f t="shared" ca="1" si="232"/>
        <v>0</v>
      </c>
      <c r="AE23">
        <f t="shared" ca="1" si="72"/>
        <v>0</v>
      </c>
      <c r="AF23" s="235">
        <f t="shared" ca="1" si="73"/>
        <v>0</v>
      </c>
      <c r="AG23" s="236">
        <f t="shared" ca="1" si="74"/>
        <v>2.3E-3</v>
      </c>
      <c r="AH23" t="b">
        <f t="shared" ca="1" si="75"/>
        <v>0</v>
      </c>
      <c r="AI23" s="5" t="e">
        <f t="shared" ca="1" si="76"/>
        <v>#N/A</v>
      </c>
      <c r="AJ23" s="8" t="e">
        <f t="shared" ca="1" si="77"/>
        <v>#N/A</v>
      </c>
      <c r="AK23" s="8" t="e">
        <f t="shared" ca="1" si="78"/>
        <v>#N/A</v>
      </c>
      <c r="AL23" s="8" t="e">
        <f t="shared" ca="1" si="79"/>
        <v>#N/A</v>
      </c>
      <c r="AM23" s="8" t="e">
        <f t="shared" ca="1" si="80"/>
        <v>#N/A</v>
      </c>
      <c r="AN23" s="8" t="e">
        <f t="shared" ca="1" si="81"/>
        <v>#N/A</v>
      </c>
      <c r="AO23" s="237" t="e">
        <f t="shared" ca="1" si="82"/>
        <v>#N/A</v>
      </c>
      <c r="AP23" s="237" t="e">
        <f t="shared" ca="1" si="83"/>
        <v>#N/A</v>
      </c>
      <c r="AQ23" s="8" t="e">
        <f t="shared" ca="1" si="84"/>
        <v>#N/A</v>
      </c>
      <c r="AR23">
        <f t="shared" si="233"/>
        <v>13</v>
      </c>
      <c r="AS23" t="b">
        <f t="shared" ca="1" si="85"/>
        <v>0</v>
      </c>
      <c r="AT23" t="str">
        <f t="shared" ca="1" si="86"/>
        <v/>
      </c>
      <c r="AU23" s="32">
        <f t="shared" ca="1" si="87"/>
        <v>0</v>
      </c>
      <c r="AV23" s="32">
        <f t="shared" ca="1" si="88"/>
        <v>0</v>
      </c>
      <c r="AW23" s="32">
        <f t="shared" ca="1" si="246"/>
        <v>0</v>
      </c>
      <c r="BR23" t="b">
        <f t="shared" ca="1" si="89"/>
        <v>0</v>
      </c>
      <c r="BU23" t="str">
        <f t="shared" ca="1" si="90"/>
        <v>FAUX\</v>
      </c>
      <c r="BV23" t="b">
        <f ca="1">IF($D23,ISNA(MATCH(BU23,BU$1:BU22,0)))</f>
        <v>0</v>
      </c>
      <c r="BW23" s="5" t="e">
        <f t="shared" ca="1" si="91"/>
        <v>#N/A</v>
      </c>
      <c r="BX23" t="e">
        <f t="shared" ca="1" si="51"/>
        <v>#N/A</v>
      </c>
      <c r="BY23" t="b">
        <f t="shared" ca="1" si="92"/>
        <v>0</v>
      </c>
      <c r="BZ23" t="b">
        <f t="shared" ca="1" si="93"/>
        <v>0</v>
      </c>
      <c r="CA23">
        <f t="shared" ca="1" si="94"/>
        <v>0</v>
      </c>
      <c r="CB23">
        <f t="shared" ca="1" si="234"/>
        <v>0</v>
      </c>
      <c r="CC23">
        <f t="shared" ca="1" si="95"/>
        <v>0</v>
      </c>
      <c r="CD23" s="235">
        <f t="shared" ca="1" si="96"/>
        <v>0</v>
      </c>
      <c r="CE23" s="236">
        <f t="shared" ca="1" si="97"/>
        <v>2.3E-3</v>
      </c>
      <c r="CF23" t="b">
        <f t="shared" ca="1" si="98"/>
        <v>0</v>
      </c>
      <c r="CG23" s="5" t="e">
        <f t="shared" ca="1" si="99"/>
        <v>#N/A</v>
      </c>
      <c r="CH23" s="8" t="e">
        <f t="shared" ca="1" si="100"/>
        <v>#N/A</v>
      </c>
      <c r="CI23" s="8" t="e">
        <f t="shared" ca="1" si="101"/>
        <v>#N/A</v>
      </c>
      <c r="CJ23" s="8" t="e">
        <f t="shared" ca="1" si="102"/>
        <v>#N/A</v>
      </c>
      <c r="CK23" s="8" t="e">
        <f t="shared" ca="1" si="103"/>
        <v>#N/A</v>
      </c>
      <c r="CL23" s="8" t="e">
        <f t="shared" ca="1" si="104"/>
        <v>#N/A</v>
      </c>
      <c r="CM23" s="237" t="e">
        <f t="shared" ca="1" si="105"/>
        <v>#N/A</v>
      </c>
      <c r="CN23" s="237" t="e">
        <f t="shared" ca="1" si="106"/>
        <v>#N/A</v>
      </c>
      <c r="CO23" s="8" t="e">
        <f t="shared" ca="1" si="107"/>
        <v>#N/A</v>
      </c>
      <c r="CP23">
        <f t="shared" si="235"/>
        <v>13</v>
      </c>
      <c r="CQ23" t="b">
        <f t="shared" ca="1" si="108"/>
        <v>0</v>
      </c>
      <c r="CR23" t="str">
        <f t="shared" ca="1" si="109"/>
        <v/>
      </c>
      <c r="CS23" s="32">
        <f t="shared" ca="1" si="110"/>
        <v>0</v>
      </c>
      <c r="CT23" s="32">
        <f t="shared" ca="1" si="111"/>
        <v>0</v>
      </c>
      <c r="CU23" s="32">
        <f t="shared" ca="1" si="112"/>
        <v>0</v>
      </c>
      <c r="DP23" t="b">
        <f t="shared" ca="1" si="113"/>
        <v>0</v>
      </c>
      <c r="DQ23" t="b">
        <f t="shared" ca="1" si="113"/>
        <v>0</v>
      </c>
      <c r="DR23" t="b">
        <f t="shared" ca="1" si="113"/>
        <v>0</v>
      </c>
      <c r="DS23" t="str">
        <f t="shared" ca="1" si="53"/>
        <v>FAUX\FAUX\FAUX</v>
      </c>
      <c r="DT23" t="b">
        <f ca="1">IF($D23,ISNA(MATCH(DS23,DS$1:DS22,0)))</f>
        <v>0</v>
      </c>
      <c r="DU23" s="5" t="e">
        <f t="shared" ca="1" si="114"/>
        <v>#N/A</v>
      </c>
      <c r="DV23" t="e">
        <f t="shared" ca="1" si="54"/>
        <v>#N/A</v>
      </c>
      <c r="DW23" t="b">
        <f t="shared" ca="1" si="115"/>
        <v>0</v>
      </c>
      <c r="DX23" t="b">
        <f t="shared" ca="1" si="116"/>
        <v>0</v>
      </c>
      <c r="DY23">
        <f t="shared" ca="1" si="117"/>
        <v>0</v>
      </c>
      <c r="DZ23">
        <f t="shared" ca="1" si="236"/>
        <v>0</v>
      </c>
      <c r="EA23">
        <f t="shared" ca="1" si="118"/>
        <v>0</v>
      </c>
      <c r="EB23" s="235">
        <f t="shared" ca="1" si="119"/>
        <v>0</v>
      </c>
      <c r="EC23" s="236">
        <f t="shared" ca="1" si="120"/>
        <v>2.3E-3</v>
      </c>
      <c r="ED23" t="b">
        <f t="shared" ca="1" si="121"/>
        <v>0</v>
      </c>
      <c r="EE23" s="5" t="e">
        <f t="shared" ca="1" si="122"/>
        <v>#N/A</v>
      </c>
      <c r="EF23" s="8" t="e">
        <f t="shared" ca="1" si="123"/>
        <v>#N/A</v>
      </c>
      <c r="EG23" s="8" t="e">
        <f t="shared" ca="1" si="124"/>
        <v>#N/A</v>
      </c>
      <c r="EH23" s="8" t="e">
        <f t="shared" ca="1" si="125"/>
        <v>#N/A</v>
      </c>
      <c r="EI23" s="8" t="e">
        <f t="shared" ca="1" si="126"/>
        <v>#N/A</v>
      </c>
      <c r="EJ23" s="8" t="e">
        <f t="shared" ca="1" si="127"/>
        <v>#N/A</v>
      </c>
      <c r="EK23" s="237" t="e">
        <f t="shared" ca="1" si="128"/>
        <v>#N/A</v>
      </c>
      <c r="EL23" s="237" t="e">
        <f t="shared" ca="1" si="129"/>
        <v>#N/A</v>
      </c>
      <c r="EM23" s="8" t="e">
        <f t="shared" ca="1" si="130"/>
        <v>#N/A</v>
      </c>
      <c r="EN23">
        <f t="shared" si="237"/>
        <v>13</v>
      </c>
      <c r="EO23" t="b">
        <f t="shared" ca="1" si="131"/>
        <v>0</v>
      </c>
      <c r="EP23" t="str">
        <f t="shared" ca="1" si="132"/>
        <v/>
      </c>
      <c r="EQ23" s="32">
        <f t="shared" ca="1" si="133"/>
        <v>0</v>
      </c>
      <c r="ER23" s="32">
        <f t="shared" ca="1" si="134"/>
        <v>0</v>
      </c>
      <c r="ES23" s="32">
        <f t="shared" ca="1" si="135"/>
        <v>0</v>
      </c>
      <c r="FN23" t="b">
        <f t="shared" ca="1" si="136"/>
        <v>0</v>
      </c>
      <c r="FO23" t="b">
        <f t="shared" ca="1" si="136"/>
        <v>0</v>
      </c>
      <c r="FP23" t="b">
        <f t="shared" ca="1" si="136"/>
        <v>0</v>
      </c>
      <c r="FQ23" t="b">
        <f t="shared" ca="1" si="136"/>
        <v>0</v>
      </c>
      <c r="FR23" t="str">
        <f t="shared" ca="1" si="137"/>
        <v>FAUX\FAUX\FAUX\FAUX</v>
      </c>
      <c r="FS23" t="b">
        <f ca="1">IF($D23,ISNA(MATCH(FR23,FR$1:FR22,0)))</f>
        <v>0</v>
      </c>
      <c r="FT23" s="5" t="e">
        <f t="shared" ca="1" si="138"/>
        <v>#N/A</v>
      </c>
      <c r="FU23" t="e">
        <f t="shared" ca="1" si="56"/>
        <v>#N/A</v>
      </c>
      <c r="FV23" t="b">
        <f t="shared" ca="1" si="139"/>
        <v>0</v>
      </c>
      <c r="FW23" t="b">
        <f t="shared" ca="1" si="140"/>
        <v>0</v>
      </c>
      <c r="FX23">
        <f t="shared" ca="1" si="141"/>
        <v>0</v>
      </c>
      <c r="FY23">
        <f t="shared" ca="1" si="238"/>
        <v>0</v>
      </c>
      <c r="FZ23">
        <f t="shared" ca="1" si="142"/>
        <v>0</v>
      </c>
      <c r="GA23" s="235">
        <f t="shared" ca="1" si="143"/>
        <v>0</v>
      </c>
      <c r="GB23" s="236">
        <f t="shared" ca="1" si="144"/>
        <v>2.3E-3</v>
      </c>
      <c r="GC23" t="b">
        <f t="shared" ca="1" si="145"/>
        <v>0</v>
      </c>
      <c r="GD23" s="5" t="e">
        <f t="shared" ca="1" si="146"/>
        <v>#N/A</v>
      </c>
      <c r="GE23" s="8" t="e">
        <f t="shared" ca="1" si="147"/>
        <v>#N/A</v>
      </c>
      <c r="GF23" s="8" t="e">
        <f t="shared" ca="1" si="148"/>
        <v>#N/A</v>
      </c>
      <c r="GG23" s="8" t="e">
        <f t="shared" ca="1" si="149"/>
        <v>#N/A</v>
      </c>
      <c r="GH23" s="8" t="e">
        <f t="shared" ca="1" si="150"/>
        <v>#N/A</v>
      </c>
      <c r="GI23" s="8" t="e">
        <f t="shared" ca="1" si="151"/>
        <v>#N/A</v>
      </c>
      <c r="GJ23" s="8" t="e">
        <f t="shared" ca="1" si="152"/>
        <v>#N/A</v>
      </c>
      <c r="GK23" s="237" t="e">
        <f t="shared" ca="1" si="153"/>
        <v>#N/A</v>
      </c>
      <c r="GL23" s="237" t="e">
        <f t="shared" ca="1" si="154"/>
        <v>#N/A</v>
      </c>
      <c r="GM23" s="8" t="e">
        <f t="shared" ca="1" si="155"/>
        <v>#N/A</v>
      </c>
      <c r="GN23">
        <f t="shared" si="239"/>
        <v>13</v>
      </c>
      <c r="GO23" t="b">
        <f t="shared" ca="1" si="156"/>
        <v>0</v>
      </c>
      <c r="GP23" t="str">
        <f t="shared" ca="1" si="157"/>
        <v/>
      </c>
      <c r="GQ23" s="32">
        <f t="shared" ca="1" si="158"/>
        <v>0</v>
      </c>
      <c r="GR23" s="32">
        <f t="shared" ca="1" si="159"/>
        <v>0</v>
      </c>
      <c r="GS23" s="32">
        <f t="shared" ca="1" si="160"/>
        <v>0</v>
      </c>
      <c r="HL23" t="b">
        <f t="shared" ca="1" si="161"/>
        <v>0</v>
      </c>
      <c r="HM23" t="b">
        <f t="shared" ca="1" si="161"/>
        <v>0</v>
      </c>
      <c r="HN23" t="b">
        <f t="shared" ca="1" si="161"/>
        <v>0</v>
      </c>
      <c r="HO23" t="b">
        <f t="shared" ca="1" si="161"/>
        <v>0</v>
      </c>
      <c r="HP23" t="str">
        <f t="shared" ca="1" si="162"/>
        <v>FAUX\FAUX\FAUX\FAUX</v>
      </c>
      <c r="HQ23" t="b">
        <f ca="1">IF($D23,ISNA(MATCH(HP23,HP$1:HP22,0)))</f>
        <v>0</v>
      </c>
      <c r="HR23" s="5" t="e">
        <f t="shared" ca="1" si="163"/>
        <v>#N/A</v>
      </c>
      <c r="HS23" t="e">
        <f t="shared" ca="1" si="58"/>
        <v>#N/A</v>
      </c>
      <c r="HT23" t="b">
        <f t="shared" ca="1" si="164"/>
        <v>0</v>
      </c>
      <c r="HU23" t="b">
        <f t="shared" ca="1" si="165"/>
        <v>0</v>
      </c>
      <c r="HV23">
        <f t="shared" ca="1" si="166"/>
        <v>0</v>
      </c>
      <c r="HW23">
        <f t="shared" ca="1" si="240"/>
        <v>0</v>
      </c>
      <c r="HX23">
        <f t="shared" ca="1" si="167"/>
        <v>0</v>
      </c>
      <c r="HY23" s="235">
        <f t="shared" ca="1" si="168"/>
        <v>0</v>
      </c>
      <c r="HZ23" s="236">
        <f t="shared" ca="1" si="169"/>
        <v>2.3E-3</v>
      </c>
      <c r="IA23" t="b">
        <f t="shared" ca="1" si="170"/>
        <v>0</v>
      </c>
      <c r="IB23" s="5" t="e">
        <f t="shared" ca="1" si="171"/>
        <v>#N/A</v>
      </c>
      <c r="IC23" s="8" t="e">
        <f t="shared" ca="1" si="172"/>
        <v>#N/A</v>
      </c>
      <c r="ID23" s="8" t="e">
        <f t="shared" ca="1" si="173"/>
        <v>#N/A</v>
      </c>
      <c r="IE23" s="8" t="e">
        <f t="shared" ca="1" si="174"/>
        <v>#N/A</v>
      </c>
      <c r="IF23" s="8" t="e">
        <f t="shared" ca="1" si="175"/>
        <v>#N/A</v>
      </c>
      <c r="IG23" s="8" t="e">
        <f t="shared" ca="1" si="176"/>
        <v>#N/A</v>
      </c>
      <c r="IH23" s="8" t="e">
        <f t="shared" ca="1" si="177"/>
        <v>#N/A</v>
      </c>
      <c r="II23" s="237" t="e">
        <f t="shared" ca="1" si="178"/>
        <v>#N/A</v>
      </c>
      <c r="IJ23" s="237" t="e">
        <f t="shared" ca="1" si="179"/>
        <v>#N/A</v>
      </c>
      <c r="IK23" s="8" t="e">
        <f t="shared" ca="1" si="180"/>
        <v>#N/A</v>
      </c>
      <c r="IL23">
        <f t="shared" si="241"/>
        <v>13</v>
      </c>
      <c r="IM23" t="b">
        <f t="shared" ca="1" si="181"/>
        <v>0</v>
      </c>
      <c r="IN23" t="str">
        <f t="shared" ca="1" si="182"/>
        <v/>
      </c>
      <c r="IO23" s="32">
        <f t="shared" ca="1" si="183"/>
        <v>0</v>
      </c>
      <c r="IP23" s="32">
        <f t="shared" ca="1" si="184"/>
        <v>0</v>
      </c>
      <c r="IQ23" s="32">
        <f t="shared" ca="1" si="185"/>
        <v>0</v>
      </c>
      <c r="JJ23" t="b">
        <f t="shared" ca="1" si="186"/>
        <v>0</v>
      </c>
      <c r="JK23" t="b">
        <f t="shared" ca="1" si="186"/>
        <v>0</v>
      </c>
      <c r="JN23" t="str">
        <f t="shared" ca="1" si="187"/>
        <v>FAUX\FAUX</v>
      </c>
      <c r="JO23" t="b">
        <f ca="1">IF($D23,ISNA(MATCH(JN23,JN$1:JN22,0)))</f>
        <v>0</v>
      </c>
      <c r="JP23" s="5" t="e">
        <f t="shared" ca="1" si="188"/>
        <v>#N/A</v>
      </c>
      <c r="JQ23" t="e">
        <f t="shared" ca="1" si="60"/>
        <v>#N/A</v>
      </c>
      <c r="JR23" t="b">
        <f t="shared" ca="1" si="189"/>
        <v>0</v>
      </c>
      <c r="JS23" t="b">
        <f t="shared" ca="1" si="190"/>
        <v>0</v>
      </c>
      <c r="JT23">
        <f t="shared" ca="1" si="191"/>
        <v>0</v>
      </c>
      <c r="JU23">
        <f t="shared" ca="1" si="242"/>
        <v>0</v>
      </c>
      <c r="JV23">
        <f t="shared" ca="1" si="192"/>
        <v>0</v>
      </c>
      <c r="JW23" s="235">
        <f t="shared" ca="1" si="193"/>
        <v>0</v>
      </c>
      <c r="JX23" s="236">
        <f t="shared" ca="1" si="194"/>
        <v>2.3E-3</v>
      </c>
      <c r="JY23" t="b">
        <f t="shared" ca="1" si="195"/>
        <v>0</v>
      </c>
      <c r="JZ23" s="5" t="e">
        <f t="shared" ca="1" si="196"/>
        <v>#N/A</v>
      </c>
      <c r="KA23" s="8" t="e">
        <f t="shared" ca="1" si="197"/>
        <v>#N/A</v>
      </c>
      <c r="KB23" s="8" t="e">
        <f t="shared" ca="1" si="198"/>
        <v>#N/A</v>
      </c>
      <c r="KC23" s="8" t="e">
        <f t="shared" ca="1" si="199"/>
        <v>#N/A</v>
      </c>
      <c r="KD23" s="8"/>
      <c r="KE23" s="8"/>
      <c r="KF23" s="8" t="e">
        <f t="shared" ca="1" si="200"/>
        <v>#N/A</v>
      </c>
      <c r="KG23" s="237" t="e">
        <f t="shared" ca="1" si="201"/>
        <v>#N/A</v>
      </c>
      <c r="KH23" s="237" t="e">
        <f t="shared" ca="1" si="202"/>
        <v>#N/A</v>
      </c>
      <c r="KI23" s="8" t="e">
        <f t="shared" ca="1" si="203"/>
        <v>#N/A</v>
      </c>
      <c r="KJ23">
        <f t="shared" si="243"/>
        <v>13</v>
      </c>
      <c r="KK23" t="b">
        <f t="shared" ca="1" si="204"/>
        <v>0</v>
      </c>
      <c r="KL23" t="str">
        <f t="shared" ca="1" si="205"/>
        <v/>
      </c>
      <c r="KM23" s="32">
        <f t="shared" ca="1" si="206"/>
        <v>0</v>
      </c>
      <c r="KN23" s="32">
        <f t="shared" ca="1" si="207"/>
        <v>0</v>
      </c>
      <c r="KO23" s="32">
        <f t="shared" ca="1" si="208"/>
        <v>0</v>
      </c>
      <c r="LH23" t="b">
        <f t="shared" ca="1" si="209"/>
        <v>0</v>
      </c>
      <c r="LI23" t="b">
        <f t="shared" ca="1" si="209"/>
        <v>0</v>
      </c>
      <c r="LL23" t="str">
        <f t="shared" ca="1" si="210"/>
        <v>FAUX\FAUX</v>
      </c>
      <c r="LM23" t="b">
        <f ca="1">IF($D23,ISNA(MATCH(LL23,LL$1:LL22,0)))</f>
        <v>0</v>
      </c>
      <c r="LN23" s="5" t="e">
        <f t="shared" ca="1" si="211"/>
        <v>#N/A</v>
      </c>
      <c r="LO23" t="e">
        <f t="shared" ca="1" si="62"/>
        <v>#N/A</v>
      </c>
      <c r="LP23" t="b">
        <f t="shared" ca="1" si="212"/>
        <v>0</v>
      </c>
      <c r="LQ23" t="b">
        <f t="shared" ca="1" si="213"/>
        <v>0</v>
      </c>
      <c r="LR23">
        <f t="shared" ca="1" si="214"/>
        <v>0</v>
      </c>
      <c r="LS23">
        <f t="shared" ca="1" si="244"/>
        <v>0</v>
      </c>
      <c r="LT23">
        <f t="shared" ca="1" si="215"/>
        <v>0</v>
      </c>
      <c r="LU23" s="235">
        <f t="shared" ca="1" si="216"/>
        <v>0</v>
      </c>
      <c r="LV23" s="236">
        <f t="shared" ca="1" si="217"/>
        <v>2.3E-3</v>
      </c>
      <c r="LW23" t="b">
        <f t="shared" ca="1" si="218"/>
        <v>0</v>
      </c>
      <c r="LX23" s="5" t="e">
        <f t="shared" ca="1" si="219"/>
        <v>#N/A</v>
      </c>
      <c r="LY23" s="8" t="e">
        <f t="shared" ca="1" si="220"/>
        <v>#N/A</v>
      </c>
      <c r="LZ23" s="8" t="e">
        <f t="shared" ca="1" si="221"/>
        <v>#N/A</v>
      </c>
      <c r="MA23" s="8" t="e">
        <f t="shared" ca="1" si="222"/>
        <v>#N/A</v>
      </c>
      <c r="MB23" s="8"/>
      <c r="MC23" s="8"/>
      <c r="MD23" s="8" t="e">
        <f t="shared" ca="1" si="223"/>
        <v>#N/A</v>
      </c>
      <c r="ME23" s="237" t="e">
        <f t="shared" ca="1" si="224"/>
        <v>#N/A</v>
      </c>
      <c r="MF23" s="237" t="e">
        <f t="shared" ca="1" si="225"/>
        <v>#N/A</v>
      </c>
      <c r="MG23" s="8" t="e">
        <f t="shared" ca="1" si="226"/>
        <v>#N/A</v>
      </c>
      <c r="MH23">
        <f t="shared" si="245"/>
        <v>13</v>
      </c>
      <c r="MI23" t="b">
        <f t="shared" ca="1" si="227"/>
        <v>0</v>
      </c>
      <c r="MJ23" t="str">
        <f t="shared" ca="1" si="228"/>
        <v/>
      </c>
      <c r="MK23" s="32">
        <f t="shared" ca="1" si="229"/>
        <v>0</v>
      </c>
      <c r="ML23" s="32">
        <f t="shared" ca="1" si="230"/>
        <v>0</v>
      </c>
      <c r="MM23" s="32">
        <f t="shared" ca="1" si="231"/>
        <v>0</v>
      </c>
    </row>
    <row r="24" spans="1:351" x14ac:dyDescent="0.3">
      <c r="A24">
        <f t="shared" ca="1" si="63"/>
        <v>14</v>
      </c>
      <c r="C24" t="e">
        <f ca="1">Coulisse!$HN24</f>
        <v>#N/A</v>
      </c>
      <c r="D24" t="b">
        <f t="shared" ca="1" si="64"/>
        <v>0</v>
      </c>
      <c r="F24" t="b">
        <f t="shared" ca="1" si="65"/>
        <v>0</v>
      </c>
      <c r="G24" t="b">
        <f t="shared" ca="1" si="65"/>
        <v>0</v>
      </c>
      <c r="T24" t="b">
        <f t="shared" ca="1" si="66"/>
        <v>0</v>
      </c>
      <c r="U24" t="b">
        <f t="shared" ca="1" si="49"/>
        <v>0</v>
      </c>
      <c r="V24" t="b">
        <f t="shared" ca="1" si="49"/>
        <v>0</v>
      </c>
      <c r="W24" t="str">
        <f t="shared" ca="1" si="67"/>
        <v>FAUX\FAUX\FAUX</v>
      </c>
      <c r="X24" t="b">
        <f ca="1">IF($D24,ISNA(MATCH(W24,W$1:W23,0)))</f>
        <v>0</v>
      </c>
      <c r="Y24" s="5" t="e">
        <f t="shared" ca="1" si="68"/>
        <v>#N/A</v>
      </c>
      <c r="Z24" t="e">
        <f t="shared" ca="1" si="50"/>
        <v>#N/A</v>
      </c>
      <c r="AA24" t="b">
        <f t="shared" ca="1" si="69"/>
        <v>0</v>
      </c>
      <c r="AB24" t="b">
        <f t="shared" ca="1" si="70"/>
        <v>0</v>
      </c>
      <c r="AC24">
        <f t="shared" ca="1" si="71"/>
        <v>0</v>
      </c>
      <c r="AD24">
        <f t="shared" ca="1" si="232"/>
        <v>0</v>
      </c>
      <c r="AE24">
        <f t="shared" ca="1" si="72"/>
        <v>0</v>
      </c>
      <c r="AF24" s="235">
        <f t="shared" ca="1" si="73"/>
        <v>0</v>
      </c>
      <c r="AG24" s="236">
        <f t="shared" ca="1" si="74"/>
        <v>2.3999999999999998E-3</v>
      </c>
      <c r="AH24" t="b">
        <f t="shared" ca="1" si="75"/>
        <v>0</v>
      </c>
      <c r="AI24" s="5" t="e">
        <f t="shared" ca="1" si="76"/>
        <v>#N/A</v>
      </c>
      <c r="AJ24" s="8" t="e">
        <f t="shared" ca="1" si="77"/>
        <v>#N/A</v>
      </c>
      <c r="AK24" s="8" t="e">
        <f t="shared" ca="1" si="78"/>
        <v>#N/A</v>
      </c>
      <c r="AL24" s="8" t="e">
        <f t="shared" ca="1" si="79"/>
        <v>#N/A</v>
      </c>
      <c r="AM24" s="8" t="e">
        <f t="shared" ca="1" si="80"/>
        <v>#N/A</v>
      </c>
      <c r="AN24" s="8" t="e">
        <f t="shared" ca="1" si="81"/>
        <v>#N/A</v>
      </c>
      <c r="AO24" s="237" t="e">
        <f t="shared" ca="1" si="82"/>
        <v>#N/A</v>
      </c>
      <c r="AP24" s="237" t="e">
        <f t="shared" ca="1" si="83"/>
        <v>#N/A</v>
      </c>
      <c r="AQ24" s="8" t="e">
        <f t="shared" ca="1" si="84"/>
        <v>#N/A</v>
      </c>
      <c r="AR24">
        <f t="shared" si="233"/>
        <v>14</v>
      </c>
      <c r="AS24" t="b">
        <f t="shared" ca="1" si="85"/>
        <v>0</v>
      </c>
      <c r="AT24" t="str">
        <f t="shared" ca="1" si="86"/>
        <v/>
      </c>
      <c r="AU24" s="32">
        <f t="shared" ca="1" si="87"/>
        <v>0</v>
      </c>
      <c r="AV24" s="32">
        <f t="shared" ca="1" si="88"/>
        <v>0</v>
      </c>
      <c r="AW24" s="32">
        <f t="shared" ca="1" si="246"/>
        <v>0</v>
      </c>
      <c r="BR24" t="b">
        <f t="shared" ca="1" si="89"/>
        <v>0</v>
      </c>
      <c r="BU24" t="str">
        <f t="shared" ca="1" si="90"/>
        <v>FAUX\</v>
      </c>
      <c r="BV24" t="b">
        <f ca="1">IF($D24,ISNA(MATCH(BU24,BU$1:BU23,0)))</f>
        <v>0</v>
      </c>
      <c r="BW24" s="5" t="e">
        <f t="shared" ca="1" si="91"/>
        <v>#N/A</v>
      </c>
      <c r="BX24" t="e">
        <f t="shared" ca="1" si="51"/>
        <v>#N/A</v>
      </c>
      <c r="BY24" t="b">
        <f t="shared" ca="1" si="92"/>
        <v>0</v>
      </c>
      <c r="BZ24" t="b">
        <f t="shared" ca="1" si="93"/>
        <v>0</v>
      </c>
      <c r="CA24">
        <f t="shared" ca="1" si="94"/>
        <v>0</v>
      </c>
      <c r="CB24">
        <f t="shared" ca="1" si="234"/>
        <v>0</v>
      </c>
      <c r="CC24">
        <f t="shared" ca="1" si="95"/>
        <v>0</v>
      </c>
      <c r="CD24" s="235">
        <f t="shared" ca="1" si="96"/>
        <v>0</v>
      </c>
      <c r="CE24" s="236">
        <f t="shared" ca="1" si="97"/>
        <v>2.3999999999999998E-3</v>
      </c>
      <c r="CF24" t="b">
        <f t="shared" ca="1" si="98"/>
        <v>0</v>
      </c>
      <c r="CG24" s="5" t="e">
        <f t="shared" ca="1" si="99"/>
        <v>#N/A</v>
      </c>
      <c r="CH24" s="8" t="e">
        <f t="shared" ca="1" si="100"/>
        <v>#N/A</v>
      </c>
      <c r="CI24" s="8" t="e">
        <f t="shared" ca="1" si="101"/>
        <v>#N/A</v>
      </c>
      <c r="CJ24" s="8" t="e">
        <f t="shared" ca="1" si="102"/>
        <v>#N/A</v>
      </c>
      <c r="CK24" s="8" t="e">
        <f t="shared" ca="1" si="103"/>
        <v>#N/A</v>
      </c>
      <c r="CL24" s="8" t="e">
        <f t="shared" ca="1" si="104"/>
        <v>#N/A</v>
      </c>
      <c r="CM24" s="237" t="e">
        <f t="shared" ca="1" si="105"/>
        <v>#N/A</v>
      </c>
      <c r="CN24" s="237" t="e">
        <f t="shared" ca="1" si="106"/>
        <v>#N/A</v>
      </c>
      <c r="CO24" s="8" t="e">
        <f t="shared" ca="1" si="107"/>
        <v>#N/A</v>
      </c>
      <c r="CP24">
        <f t="shared" si="235"/>
        <v>14</v>
      </c>
      <c r="CQ24" t="b">
        <f t="shared" ca="1" si="108"/>
        <v>0</v>
      </c>
      <c r="CR24" t="str">
        <f t="shared" ca="1" si="109"/>
        <v/>
      </c>
      <c r="CS24" s="32">
        <f t="shared" ca="1" si="110"/>
        <v>0</v>
      </c>
      <c r="CT24" s="32">
        <f t="shared" ca="1" si="111"/>
        <v>0</v>
      </c>
      <c r="CU24" s="32">
        <f t="shared" ca="1" si="112"/>
        <v>0</v>
      </c>
      <c r="DP24" t="b">
        <f t="shared" ca="1" si="113"/>
        <v>0</v>
      </c>
      <c r="DQ24" t="b">
        <f t="shared" ca="1" si="113"/>
        <v>0</v>
      </c>
      <c r="DR24" t="b">
        <f t="shared" ca="1" si="113"/>
        <v>0</v>
      </c>
      <c r="DS24" t="str">
        <f t="shared" ca="1" si="53"/>
        <v>FAUX\FAUX\FAUX</v>
      </c>
      <c r="DT24" t="b">
        <f ca="1">IF($D24,ISNA(MATCH(DS24,DS$1:DS23,0)))</f>
        <v>0</v>
      </c>
      <c r="DU24" s="5" t="e">
        <f t="shared" ca="1" si="114"/>
        <v>#N/A</v>
      </c>
      <c r="DV24" t="e">
        <f t="shared" ca="1" si="54"/>
        <v>#N/A</v>
      </c>
      <c r="DW24" t="b">
        <f t="shared" ca="1" si="115"/>
        <v>0</v>
      </c>
      <c r="DX24" t="b">
        <f t="shared" ca="1" si="116"/>
        <v>0</v>
      </c>
      <c r="DY24">
        <f t="shared" ca="1" si="117"/>
        <v>0</v>
      </c>
      <c r="DZ24">
        <f t="shared" ca="1" si="236"/>
        <v>0</v>
      </c>
      <c r="EA24">
        <f t="shared" ca="1" si="118"/>
        <v>0</v>
      </c>
      <c r="EB24" s="235">
        <f t="shared" ca="1" si="119"/>
        <v>0</v>
      </c>
      <c r="EC24" s="236">
        <f t="shared" ca="1" si="120"/>
        <v>2.3999999999999998E-3</v>
      </c>
      <c r="ED24" t="b">
        <f t="shared" ca="1" si="121"/>
        <v>0</v>
      </c>
      <c r="EE24" s="5" t="e">
        <f t="shared" ca="1" si="122"/>
        <v>#N/A</v>
      </c>
      <c r="EF24" s="8" t="e">
        <f t="shared" ca="1" si="123"/>
        <v>#N/A</v>
      </c>
      <c r="EG24" s="8" t="e">
        <f t="shared" ca="1" si="124"/>
        <v>#N/A</v>
      </c>
      <c r="EH24" s="8" t="e">
        <f t="shared" ca="1" si="125"/>
        <v>#N/A</v>
      </c>
      <c r="EI24" s="8" t="e">
        <f t="shared" ca="1" si="126"/>
        <v>#N/A</v>
      </c>
      <c r="EJ24" s="8" t="e">
        <f t="shared" ca="1" si="127"/>
        <v>#N/A</v>
      </c>
      <c r="EK24" s="237" t="e">
        <f t="shared" ca="1" si="128"/>
        <v>#N/A</v>
      </c>
      <c r="EL24" s="237" t="e">
        <f t="shared" ca="1" si="129"/>
        <v>#N/A</v>
      </c>
      <c r="EM24" s="8" t="e">
        <f t="shared" ca="1" si="130"/>
        <v>#N/A</v>
      </c>
      <c r="EN24">
        <f t="shared" si="237"/>
        <v>14</v>
      </c>
      <c r="EO24" t="b">
        <f t="shared" ca="1" si="131"/>
        <v>0</v>
      </c>
      <c r="EP24" t="str">
        <f t="shared" ca="1" si="132"/>
        <v/>
      </c>
      <c r="EQ24" s="32">
        <f t="shared" ca="1" si="133"/>
        <v>0</v>
      </c>
      <c r="ER24" s="32">
        <f t="shared" ca="1" si="134"/>
        <v>0</v>
      </c>
      <c r="ES24" s="32">
        <f t="shared" ca="1" si="135"/>
        <v>0</v>
      </c>
      <c r="FN24" t="b">
        <f t="shared" ca="1" si="136"/>
        <v>0</v>
      </c>
      <c r="FO24" t="b">
        <f t="shared" ca="1" si="136"/>
        <v>0</v>
      </c>
      <c r="FP24" t="b">
        <f t="shared" ca="1" si="136"/>
        <v>0</v>
      </c>
      <c r="FQ24" t="b">
        <f t="shared" ca="1" si="136"/>
        <v>0</v>
      </c>
      <c r="FR24" t="str">
        <f t="shared" ca="1" si="137"/>
        <v>FAUX\FAUX\FAUX\FAUX</v>
      </c>
      <c r="FS24" t="b">
        <f ca="1">IF($D24,ISNA(MATCH(FR24,FR$1:FR23,0)))</f>
        <v>0</v>
      </c>
      <c r="FT24" s="5" t="e">
        <f t="shared" ca="1" si="138"/>
        <v>#N/A</v>
      </c>
      <c r="FU24" t="e">
        <f t="shared" ca="1" si="56"/>
        <v>#N/A</v>
      </c>
      <c r="FV24" t="b">
        <f t="shared" ca="1" si="139"/>
        <v>0</v>
      </c>
      <c r="FW24" t="b">
        <f t="shared" ca="1" si="140"/>
        <v>0</v>
      </c>
      <c r="FX24">
        <f t="shared" ca="1" si="141"/>
        <v>0</v>
      </c>
      <c r="FY24">
        <f t="shared" ca="1" si="238"/>
        <v>0</v>
      </c>
      <c r="FZ24">
        <f t="shared" ca="1" si="142"/>
        <v>0</v>
      </c>
      <c r="GA24" s="235">
        <f t="shared" ca="1" si="143"/>
        <v>0</v>
      </c>
      <c r="GB24" s="236">
        <f t="shared" ca="1" si="144"/>
        <v>2.3999999999999998E-3</v>
      </c>
      <c r="GC24" t="b">
        <f t="shared" ca="1" si="145"/>
        <v>0</v>
      </c>
      <c r="GD24" s="5" t="e">
        <f t="shared" ca="1" si="146"/>
        <v>#N/A</v>
      </c>
      <c r="GE24" s="8" t="e">
        <f t="shared" ca="1" si="147"/>
        <v>#N/A</v>
      </c>
      <c r="GF24" s="8" t="e">
        <f t="shared" ca="1" si="148"/>
        <v>#N/A</v>
      </c>
      <c r="GG24" s="8" t="e">
        <f t="shared" ca="1" si="149"/>
        <v>#N/A</v>
      </c>
      <c r="GH24" s="8" t="e">
        <f t="shared" ca="1" si="150"/>
        <v>#N/A</v>
      </c>
      <c r="GI24" s="8" t="e">
        <f t="shared" ca="1" si="151"/>
        <v>#N/A</v>
      </c>
      <c r="GJ24" s="8" t="e">
        <f t="shared" ca="1" si="152"/>
        <v>#N/A</v>
      </c>
      <c r="GK24" s="237" t="e">
        <f t="shared" ca="1" si="153"/>
        <v>#N/A</v>
      </c>
      <c r="GL24" s="237" t="e">
        <f t="shared" ca="1" si="154"/>
        <v>#N/A</v>
      </c>
      <c r="GM24" s="8" t="e">
        <f t="shared" ca="1" si="155"/>
        <v>#N/A</v>
      </c>
      <c r="GN24">
        <f t="shared" si="239"/>
        <v>14</v>
      </c>
      <c r="GO24" t="b">
        <f t="shared" ca="1" si="156"/>
        <v>0</v>
      </c>
      <c r="GP24" t="str">
        <f t="shared" ca="1" si="157"/>
        <v/>
      </c>
      <c r="GQ24" s="32">
        <f t="shared" ca="1" si="158"/>
        <v>0</v>
      </c>
      <c r="GR24" s="32">
        <f t="shared" ca="1" si="159"/>
        <v>0</v>
      </c>
      <c r="GS24" s="32">
        <f t="shared" ca="1" si="160"/>
        <v>0</v>
      </c>
      <c r="HL24" t="b">
        <f t="shared" ca="1" si="161"/>
        <v>0</v>
      </c>
      <c r="HM24" t="b">
        <f t="shared" ca="1" si="161"/>
        <v>0</v>
      </c>
      <c r="HN24" t="b">
        <f t="shared" ca="1" si="161"/>
        <v>0</v>
      </c>
      <c r="HO24" t="b">
        <f t="shared" ca="1" si="161"/>
        <v>0</v>
      </c>
      <c r="HP24" t="str">
        <f t="shared" ca="1" si="162"/>
        <v>FAUX\FAUX\FAUX\FAUX</v>
      </c>
      <c r="HQ24" t="b">
        <f ca="1">IF($D24,ISNA(MATCH(HP24,HP$1:HP23,0)))</f>
        <v>0</v>
      </c>
      <c r="HR24" s="5" t="e">
        <f t="shared" ca="1" si="163"/>
        <v>#N/A</v>
      </c>
      <c r="HS24" t="e">
        <f t="shared" ca="1" si="58"/>
        <v>#N/A</v>
      </c>
      <c r="HT24" t="b">
        <f t="shared" ca="1" si="164"/>
        <v>0</v>
      </c>
      <c r="HU24" t="b">
        <f t="shared" ca="1" si="165"/>
        <v>0</v>
      </c>
      <c r="HV24">
        <f t="shared" ca="1" si="166"/>
        <v>0</v>
      </c>
      <c r="HW24">
        <f t="shared" ca="1" si="240"/>
        <v>0</v>
      </c>
      <c r="HX24">
        <f t="shared" ca="1" si="167"/>
        <v>0</v>
      </c>
      <c r="HY24" s="235">
        <f t="shared" ca="1" si="168"/>
        <v>0</v>
      </c>
      <c r="HZ24" s="236">
        <f t="shared" ca="1" si="169"/>
        <v>2.3999999999999998E-3</v>
      </c>
      <c r="IA24" t="b">
        <f t="shared" ca="1" si="170"/>
        <v>0</v>
      </c>
      <c r="IB24" s="5" t="e">
        <f t="shared" ca="1" si="171"/>
        <v>#N/A</v>
      </c>
      <c r="IC24" s="8" t="e">
        <f t="shared" ca="1" si="172"/>
        <v>#N/A</v>
      </c>
      <c r="ID24" s="8" t="e">
        <f t="shared" ca="1" si="173"/>
        <v>#N/A</v>
      </c>
      <c r="IE24" s="8" t="e">
        <f t="shared" ca="1" si="174"/>
        <v>#N/A</v>
      </c>
      <c r="IF24" s="8" t="e">
        <f t="shared" ca="1" si="175"/>
        <v>#N/A</v>
      </c>
      <c r="IG24" s="8" t="e">
        <f t="shared" ca="1" si="176"/>
        <v>#N/A</v>
      </c>
      <c r="IH24" s="8" t="e">
        <f t="shared" ca="1" si="177"/>
        <v>#N/A</v>
      </c>
      <c r="II24" s="237" t="e">
        <f t="shared" ca="1" si="178"/>
        <v>#N/A</v>
      </c>
      <c r="IJ24" s="237" t="e">
        <f t="shared" ca="1" si="179"/>
        <v>#N/A</v>
      </c>
      <c r="IK24" s="8" t="e">
        <f t="shared" ca="1" si="180"/>
        <v>#N/A</v>
      </c>
      <c r="IL24">
        <f t="shared" si="241"/>
        <v>14</v>
      </c>
      <c r="IM24" t="b">
        <f t="shared" ca="1" si="181"/>
        <v>0</v>
      </c>
      <c r="IN24" t="str">
        <f t="shared" ca="1" si="182"/>
        <v/>
      </c>
      <c r="IO24" s="32">
        <f t="shared" ca="1" si="183"/>
        <v>0</v>
      </c>
      <c r="IP24" s="32">
        <f t="shared" ca="1" si="184"/>
        <v>0</v>
      </c>
      <c r="IQ24" s="32">
        <f t="shared" ca="1" si="185"/>
        <v>0</v>
      </c>
      <c r="JJ24" t="b">
        <f t="shared" ca="1" si="186"/>
        <v>0</v>
      </c>
      <c r="JK24" t="b">
        <f t="shared" ca="1" si="186"/>
        <v>0</v>
      </c>
      <c r="JN24" t="str">
        <f t="shared" ca="1" si="187"/>
        <v>FAUX\FAUX</v>
      </c>
      <c r="JO24" t="b">
        <f ca="1">IF($D24,ISNA(MATCH(JN24,JN$1:JN23,0)))</f>
        <v>0</v>
      </c>
      <c r="JP24" s="5" t="e">
        <f t="shared" ca="1" si="188"/>
        <v>#N/A</v>
      </c>
      <c r="JQ24" t="e">
        <f t="shared" ca="1" si="60"/>
        <v>#N/A</v>
      </c>
      <c r="JR24" t="b">
        <f t="shared" ca="1" si="189"/>
        <v>0</v>
      </c>
      <c r="JS24" t="b">
        <f t="shared" ca="1" si="190"/>
        <v>0</v>
      </c>
      <c r="JT24">
        <f t="shared" ca="1" si="191"/>
        <v>0</v>
      </c>
      <c r="JU24">
        <f t="shared" ca="1" si="242"/>
        <v>0</v>
      </c>
      <c r="JV24">
        <f t="shared" ca="1" si="192"/>
        <v>0</v>
      </c>
      <c r="JW24" s="235">
        <f t="shared" ca="1" si="193"/>
        <v>0</v>
      </c>
      <c r="JX24" s="236">
        <f t="shared" ca="1" si="194"/>
        <v>2.3999999999999998E-3</v>
      </c>
      <c r="JY24" t="b">
        <f t="shared" ca="1" si="195"/>
        <v>0</v>
      </c>
      <c r="JZ24" s="5" t="e">
        <f t="shared" ca="1" si="196"/>
        <v>#N/A</v>
      </c>
      <c r="KA24" s="8" t="e">
        <f t="shared" ca="1" si="197"/>
        <v>#N/A</v>
      </c>
      <c r="KB24" s="8" t="e">
        <f t="shared" ca="1" si="198"/>
        <v>#N/A</v>
      </c>
      <c r="KC24" s="8" t="e">
        <f t="shared" ca="1" si="199"/>
        <v>#N/A</v>
      </c>
      <c r="KD24" s="8"/>
      <c r="KE24" s="8"/>
      <c r="KF24" s="8" t="e">
        <f t="shared" ca="1" si="200"/>
        <v>#N/A</v>
      </c>
      <c r="KG24" s="237" t="e">
        <f t="shared" ca="1" si="201"/>
        <v>#N/A</v>
      </c>
      <c r="KH24" s="237" t="e">
        <f t="shared" ca="1" si="202"/>
        <v>#N/A</v>
      </c>
      <c r="KI24" s="8" t="e">
        <f t="shared" ca="1" si="203"/>
        <v>#N/A</v>
      </c>
      <c r="KJ24">
        <f t="shared" si="243"/>
        <v>14</v>
      </c>
      <c r="KK24" t="b">
        <f t="shared" ca="1" si="204"/>
        <v>0</v>
      </c>
      <c r="KL24" t="str">
        <f t="shared" ca="1" si="205"/>
        <v/>
      </c>
      <c r="KM24" s="32">
        <f t="shared" ca="1" si="206"/>
        <v>0</v>
      </c>
      <c r="KN24" s="32">
        <f t="shared" ca="1" si="207"/>
        <v>0</v>
      </c>
      <c r="KO24" s="32">
        <f t="shared" ca="1" si="208"/>
        <v>0</v>
      </c>
      <c r="LH24" t="b">
        <f t="shared" ca="1" si="209"/>
        <v>0</v>
      </c>
      <c r="LI24" t="b">
        <f t="shared" ca="1" si="209"/>
        <v>0</v>
      </c>
      <c r="LL24" t="str">
        <f t="shared" ca="1" si="210"/>
        <v>FAUX\FAUX</v>
      </c>
      <c r="LM24" t="b">
        <f ca="1">IF($D24,ISNA(MATCH(LL24,LL$1:LL23,0)))</f>
        <v>0</v>
      </c>
      <c r="LN24" s="5" t="e">
        <f t="shared" ca="1" si="211"/>
        <v>#N/A</v>
      </c>
      <c r="LO24" t="e">
        <f t="shared" ca="1" si="62"/>
        <v>#N/A</v>
      </c>
      <c r="LP24" t="b">
        <f t="shared" ca="1" si="212"/>
        <v>0</v>
      </c>
      <c r="LQ24" t="b">
        <f t="shared" ca="1" si="213"/>
        <v>0</v>
      </c>
      <c r="LR24">
        <f t="shared" ca="1" si="214"/>
        <v>0</v>
      </c>
      <c r="LS24">
        <f t="shared" ca="1" si="244"/>
        <v>0</v>
      </c>
      <c r="LT24">
        <f t="shared" ca="1" si="215"/>
        <v>0</v>
      </c>
      <c r="LU24" s="235">
        <f t="shared" ca="1" si="216"/>
        <v>0</v>
      </c>
      <c r="LV24" s="236">
        <f t="shared" ca="1" si="217"/>
        <v>2.3999999999999998E-3</v>
      </c>
      <c r="LW24" t="b">
        <f t="shared" ca="1" si="218"/>
        <v>0</v>
      </c>
      <c r="LX24" s="5" t="e">
        <f t="shared" ca="1" si="219"/>
        <v>#N/A</v>
      </c>
      <c r="LY24" s="8" t="e">
        <f t="shared" ca="1" si="220"/>
        <v>#N/A</v>
      </c>
      <c r="LZ24" s="8" t="e">
        <f t="shared" ca="1" si="221"/>
        <v>#N/A</v>
      </c>
      <c r="MA24" s="8" t="e">
        <f t="shared" ca="1" si="222"/>
        <v>#N/A</v>
      </c>
      <c r="MB24" s="8"/>
      <c r="MC24" s="8"/>
      <c r="MD24" s="8" t="e">
        <f t="shared" ca="1" si="223"/>
        <v>#N/A</v>
      </c>
      <c r="ME24" s="237" t="e">
        <f t="shared" ca="1" si="224"/>
        <v>#N/A</v>
      </c>
      <c r="MF24" s="237" t="e">
        <f t="shared" ca="1" si="225"/>
        <v>#N/A</v>
      </c>
      <c r="MG24" s="8" t="e">
        <f t="shared" ca="1" si="226"/>
        <v>#N/A</v>
      </c>
      <c r="MH24">
        <f t="shared" si="245"/>
        <v>14</v>
      </c>
      <c r="MI24" t="b">
        <f t="shared" ca="1" si="227"/>
        <v>0</v>
      </c>
      <c r="MJ24" t="str">
        <f t="shared" ca="1" si="228"/>
        <v/>
      </c>
      <c r="MK24" s="32">
        <f t="shared" ca="1" si="229"/>
        <v>0</v>
      </c>
      <c r="ML24" s="32">
        <f t="shared" ca="1" si="230"/>
        <v>0</v>
      </c>
      <c r="MM24" s="32">
        <f t="shared" ca="1" si="231"/>
        <v>0</v>
      </c>
    </row>
    <row r="25" spans="1:351" x14ac:dyDescent="0.3">
      <c r="A25">
        <f t="shared" ca="1" si="63"/>
        <v>15</v>
      </c>
      <c r="C25" t="e">
        <f ca="1">Coulisse!$HN25</f>
        <v>#N/A</v>
      </c>
      <c r="D25" t="b">
        <f t="shared" ca="1" si="64"/>
        <v>0</v>
      </c>
      <c r="F25" t="b">
        <f t="shared" ca="1" si="65"/>
        <v>0</v>
      </c>
      <c r="G25" t="b">
        <f t="shared" ca="1" si="65"/>
        <v>0</v>
      </c>
      <c r="T25" t="b">
        <f t="shared" ca="1" si="66"/>
        <v>0</v>
      </c>
      <c r="U25" t="b">
        <f t="shared" ca="1" si="49"/>
        <v>0</v>
      </c>
      <c r="V25" t="b">
        <f t="shared" ca="1" si="49"/>
        <v>0</v>
      </c>
      <c r="W25" t="str">
        <f t="shared" ca="1" si="67"/>
        <v>FAUX\FAUX\FAUX</v>
      </c>
      <c r="X25" t="b">
        <f ca="1">IF($D25,ISNA(MATCH(W25,W$1:W24,0)))</f>
        <v>0</v>
      </c>
      <c r="Y25" s="5" t="e">
        <f t="shared" ca="1" si="68"/>
        <v>#N/A</v>
      </c>
      <c r="Z25" t="e">
        <f t="shared" ca="1" si="50"/>
        <v>#N/A</v>
      </c>
      <c r="AA25" t="b">
        <f t="shared" ca="1" si="69"/>
        <v>0</v>
      </c>
      <c r="AB25" t="b">
        <f t="shared" ca="1" si="70"/>
        <v>0</v>
      </c>
      <c r="AC25">
        <f t="shared" ca="1" si="71"/>
        <v>0</v>
      </c>
      <c r="AD25">
        <f t="shared" ca="1" si="232"/>
        <v>0</v>
      </c>
      <c r="AE25">
        <f t="shared" ca="1" si="72"/>
        <v>0</v>
      </c>
      <c r="AF25" s="235">
        <f t="shared" ca="1" si="73"/>
        <v>0</v>
      </c>
      <c r="AG25" s="236">
        <f t="shared" ca="1" si="74"/>
        <v>2.5000000000000001E-3</v>
      </c>
      <c r="AH25" t="b">
        <f t="shared" ca="1" si="75"/>
        <v>0</v>
      </c>
      <c r="AI25" s="5" t="e">
        <f t="shared" ca="1" si="76"/>
        <v>#N/A</v>
      </c>
      <c r="AJ25" s="8" t="e">
        <f t="shared" ca="1" si="77"/>
        <v>#N/A</v>
      </c>
      <c r="AK25" s="8" t="e">
        <f t="shared" ca="1" si="78"/>
        <v>#N/A</v>
      </c>
      <c r="AL25" s="8" t="e">
        <f t="shared" ca="1" si="79"/>
        <v>#N/A</v>
      </c>
      <c r="AM25" s="8" t="e">
        <f t="shared" ca="1" si="80"/>
        <v>#N/A</v>
      </c>
      <c r="AN25" s="8" t="e">
        <f t="shared" ca="1" si="81"/>
        <v>#N/A</v>
      </c>
      <c r="AO25" s="237" t="e">
        <f t="shared" ca="1" si="82"/>
        <v>#N/A</v>
      </c>
      <c r="AP25" s="237" t="e">
        <f t="shared" ca="1" si="83"/>
        <v>#N/A</v>
      </c>
      <c r="AQ25" s="8" t="e">
        <f t="shared" ca="1" si="84"/>
        <v>#N/A</v>
      </c>
      <c r="AR25">
        <f t="shared" si="233"/>
        <v>15</v>
      </c>
      <c r="AS25" t="b">
        <f t="shared" ca="1" si="85"/>
        <v>0</v>
      </c>
      <c r="AT25" t="str">
        <f t="shared" ca="1" si="86"/>
        <v/>
      </c>
      <c r="AU25" s="32">
        <f t="shared" ca="1" si="87"/>
        <v>0</v>
      </c>
      <c r="AV25" s="32">
        <f t="shared" ca="1" si="88"/>
        <v>0</v>
      </c>
      <c r="AW25" s="32">
        <f t="shared" ca="1" si="246"/>
        <v>0</v>
      </c>
      <c r="BR25" t="b">
        <f t="shared" ca="1" si="89"/>
        <v>0</v>
      </c>
      <c r="BU25" t="str">
        <f t="shared" ca="1" si="90"/>
        <v>FAUX\</v>
      </c>
      <c r="BV25" t="b">
        <f ca="1">IF($D25,ISNA(MATCH(BU25,BU$1:BU24,0)))</f>
        <v>0</v>
      </c>
      <c r="BW25" s="5" t="e">
        <f t="shared" ca="1" si="91"/>
        <v>#N/A</v>
      </c>
      <c r="BX25" t="e">
        <f t="shared" ca="1" si="51"/>
        <v>#N/A</v>
      </c>
      <c r="BY25" t="b">
        <f t="shared" ca="1" si="92"/>
        <v>0</v>
      </c>
      <c r="BZ25" t="b">
        <f t="shared" ca="1" si="93"/>
        <v>0</v>
      </c>
      <c r="CA25">
        <f t="shared" ca="1" si="94"/>
        <v>0</v>
      </c>
      <c r="CB25">
        <f t="shared" ca="1" si="234"/>
        <v>0</v>
      </c>
      <c r="CC25">
        <f t="shared" ca="1" si="95"/>
        <v>0</v>
      </c>
      <c r="CD25" s="235">
        <f t="shared" ca="1" si="96"/>
        <v>0</v>
      </c>
      <c r="CE25" s="236">
        <f t="shared" ca="1" si="97"/>
        <v>2.5000000000000001E-3</v>
      </c>
      <c r="CF25" t="b">
        <f t="shared" ca="1" si="98"/>
        <v>0</v>
      </c>
      <c r="CG25" s="5" t="e">
        <f t="shared" ca="1" si="99"/>
        <v>#N/A</v>
      </c>
      <c r="CH25" s="8" t="e">
        <f t="shared" ca="1" si="100"/>
        <v>#N/A</v>
      </c>
      <c r="CI25" s="8" t="e">
        <f t="shared" ca="1" si="101"/>
        <v>#N/A</v>
      </c>
      <c r="CJ25" s="8" t="e">
        <f t="shared" ca="1" si="102"/>
        <v>#N/A</v>
      </c>
      <c r="CK25" s="8" t="e">
        <f t="shared" ca="1" si="103"/>
        <v>#N/A</v>
      </c>
      <c r="CL25" s="8" t="e">
        <f t="shared" ca="1" si="104"/>
        <v>#N/A</v>
      </c>
      <c r="CM25" s="237" t="e">
        <f t="shared" ca="1" si="105"/>
        <v>#N/A</v>
      </c>
      <c r="CN25" s="237" t="e">
        <f t="shared" ca="1" si="106"/>
        <v>#N/A</v>
      </c>
      <c r="CO25" s="8" t="e">
        <f t="shared" ca="1" si="107"/>
        <v>#N/A</v>
      </c>
      <c r="CP25">
        <f t="shared" si="235"/>
        <v>15</v>
      </c>
      <c r="CQ25" t="b">
        <f t="shared" ca="1" si="108"/>
        <v>0</v>
      </c>
      <c r="CR25" t="str">
        <f t="shared" ca="1" si="109"/>
        <v/>
      </c>
      <c r="CS25" s="32">
        <f t="shared" ca="1" si="110"/>
        <v>0</v>
      </c>
      <c r="CT25" s="32">
        <f t="shared" ca="1" si="111"/>
        <v>0</v>
      </c>
      <c r="CU25" s="32">
        <f t="shared" ca="1" si="112"/>
        <v>0</v>
      </c>
      <c r="DP25" t="b">
        <f t="shared" ca="1" si="113"/>
        <v>0</v>
      </c>
      <c r="DQ25" t="b">
        <f t="shared" ca="1" si="113"/>
        <v>0</v>
      </c>
      <c r="DR25" t="b">
        <f t="shared" ca="1" si="113"/>
        <v>0</v>
      </c>
      <c r="DS25" t="str">
        <f t="shared" ca="1" si="53"/>
        <v>FAUX\FAUX\FAUX</v>
      </c>
      <c r="DT25" t="b">
        <f ca="1">IF($D25,ISNA(MATCH(DS25,DS$1:DS24,0)))</f>
        <v>0</v>
      </c>
      <c r="DU25" s="5" t="e">
        <f t="shared" ca="1" si="114"/>
        <v>#N/A</v>
      </c>
      <c r="DV25" t="e">
        <f t="shared" ca="1" si="54"/>
        <v>#N/A</v>
      </c>
      <c r="DW25" t="b">
        <f t="shared" ca="1" si="115"/>
        <v>0</v>
      </c>
      <c r="DX25" t="b">
        <f t="shared" ca="1" si="116"/>
        <v>0</v>
      </c>
      <c r="DY25">
        <f t="shared" ca="1" si="117"/>
        <v>0</v>
      </c>
      <c r="DZ25">
        <f t="shared" ca="1" si="236"/>
        <v>0</v>
      </c>
      <c r="EA25">
        <f t="shared" ca="1" si="118"/>
        <v>0</v>
      </c>
      <c r="EB25" s="235">
        <f t="shared" ca="1" si="119"/>
        <v>0</v>
      </c>
      <c r="EC25" s="236">
        <f t="shared" ca="1" si="120"/>
        <v>2.5000000000000001E-3</v>
      </c>
      <c r="ED25" t="b">
        <f t="shared" ca="1" si="121"/>
        <v>0</v>
      </c>
      <c r="EE25" s="5" t="e">
        <f t="shared" ca="1" si="122"/>
        <v>#N/A</v>
      </c>
      <c r="EF25" s="8" t="e">
        <f t="shared" ca="1" si="123"/>
        <v>#N/A</v>
      </c>
      <c r="EG25" s="8" t="e">
        <f t="shared" ca="1" si="124"/>
        <v>#N/A</v>
      </c>
      <c r="EH25" s="8" t="e">
        <f t="shared" ca="1" si="125"/>
        <v>#N/A</v>
      </c>
      <c r="EI25" s="8" t="e">
        <f t="shared" ca="1" si="126"/>
        <v>#N/A</v>
      </c>
      <c r="EJ25" s="8" t="e">
        <f t="shared" ca="1" si="127"/>
        <v>#N/A</v>
      </c>
      <c r="EK25" s="237" t="e">
        <f t="shared" ca="1" si="128"/>
        <v>#N/A</v>
      </c>
      <c r="EL25" s="237" t="e">
        <f t="shared" ca="1" si="129"/>
        <v>#N/A</v>
      </c>
      <c r="EM25" s="8" t="e">
        <f t="shared" ca="1" si="130"/>
        <v>#N/A</v>
      </c>
      <c r="EN25">
        <f t="shared" si="237"/>
        <v>15</v>
      </c>
      <c r="EO25" t="b">
        <f t="shared" ca="1" si="131"/>
        <v>0</v>
      </c>
      <c r="EP25" t="str">
        <f t="shared" ca="1" si="132"/>
        <v/>
      </c>
      <c r="EQ25" s="32">
        <f t="shared" ca="1" si="133"/>
        <v>0</v>
      </c>
      <c r="ER25" s="32">
        <f t="shared" ca="1" si="134"/>
        <v>0</v>
      </c>
      <c r="ES25" s="32">
        <f t="shared" ca="1" si="135"/>
        <v>0</v>
      </c>
      <c r="FN25" t="b">
        <f t="shared" ca="1" si="136"/>
        <v>0</v>
      </c>
      <c r="FO25" t="b">
        <f t="shared" ca="1" si="136"/>
        <v>0</v>
      </c>
      <c r="FP25" t="b">
        <f t="shared" ca="1" si="136"/>
        <v>0</v>
      </c>
      <c r="FQ25" t="b">
        <f t="shared" ca="1" si="136"/>
        <v>0</v>
      </c>
      <c r="FR25" t="str">
        <f t="shared" ca="1" si="137"/>
        <v>FAUX\FAUX\FAUX\FAUX</v>
      </c>
      <c r="FS25" t="b">
        <f ca="1">IF($D25,ISNA(MATCH(FR25,FR$1:FR24,0)))</f>
        <v>0</v>
      </c>
      <c r="FT25" s="5" t="e">
        <f t="shared" ca="1" si="138"/>
        <v>#N/A</v>
      </c>
      <c r="FU25" t="e">
        <f t="shared" ca="1" si="56"/>
        <v>#N/A</v>
      </c>
      <c r="FV25" t="b">
        <f t="shared" ca="1" si="139"/>
        <v>0</v>
      </c>
      <c r="FW25" t="b">
        <f t="shared" ca="1" si="140"/>
        <v>0</v>
      </c>
      <c r="FX25">
        <f t="shared" ca="1" si="141"/>
        <v>0</v>
      </c>
      <c r="FY25">
        <f t="shared" ca="1" si="238"/>
        <v>0</v>
      </c>
      <c r="FZ25">
        <f t="shared" ca="1" si="142"/>
        <v>0</v>
      </c>
      <c r="GA25" s="235">
        <f t="shared" ca="1" si="143"/>
        <v>0</v>
      </c>
      <c r="GB25" s="236">
        <f t="shared" ca="1" si="144"/>
        <v>2.5000000000000001E-3</v>
      </c>
      <c r="GC25" t="b">
        <f t="shared" ca="1" si="145"/>
        <v>0</v>
      </c>
      <c r="GD25" s="5" t="e">
        <f t="shared" ca="1" si="146"/>
        <v>#N/A</v>
      </c>
      <c r="GE25" s="8" t="e">
        <f t="shared" ca="1" si="147"/>
        <v>#N/A</v>
      </c>
      <c r="GF25" s="8" t="e">
        <f t="shared" ca="1" si="148"/>
        <v>#N/A</v>
      </c>
      <c r="GG25" s="8" t="e">
        <f t="shared" ca="1" si="149"/>
        <v>#N/A</v>
      </c>
      <c r="GH25" s="8" t="e">
        <f t="shared" ca="1" si="150"/>
        <v>#N/A</v>
      </c>
      <c r="GI25" s="8" t="e">
        <f t="shared" ca="1" si="151"/>
        <v>#N/A</v>
      </c>
      <c r="GJ25" s="8" t="e">
        <f t="shared" ca="1" si="152"/>
        <v>#N/A</v>
      </c>
      <c r="GK25" s="237" t="e">
        <f t="shared" ca="1" si="153"/>
        <v>#N/A</v>
      </c>
      <c r="GL25" s="237" t="e">
        <f t="shared" ca="1" si="154"/>
        <v>#N/A</v>
      </c>
      <c r="GM25" s="8" t="e">
        <f t="shared" ca="1" si="155"/>
        <v>#N/A</v>
      </c>
      <c r="GN25">
        <f t="shared" si="239"/>
        <v>15</v>
      </c>
      <c r="GO25" t="b">
        <f t="shared" ca="1" si="156"/>
        <v>0</v>
      </c>
      <c r="GP25" t="str">
        <f t="shared" ca="1" si="157"/>
        <v/>
      </c>
      <c r="GQ25" s="32">
        <f t="shared" ca="1" si="158"/>
        <v>0</v>
      </c>
      <c r="GR25" s="32">
        <f t="shared" ca="1" si="159"/>
        <v>0</v>
      </c>
      <c r="GS25" s="32">
        <f t="shared" ca="1" si="160"/>
        <v>0</v>
      </c>
      <c r="HL25" t="b">
        <f t="shared" ca="1" si="161"/>
        <v>0</v>
      </c>
      <c r="HM25" t="b">
        <f t="shared" ca="1" si="161"/>
        <v>0</v>
      </c>
      <c r="HN25" t="b">
        <f t="shared" ca="1" si="161"/>
        <v>0</v>
      </c>
      <c r="HO25" t="b">
        <f t="shared" ca="1" si="161"/>
        <v>0</v>
      </c>
      <c r="HP25" t="str">
        <f t="shared" ca="1" si="162"/>
        <v>FAUX\FAUX\FAUX\FAUX</v>
      </c>
      <c r="HQ25" t="b">
        <f ca="1">IF($D25,ISNA(MATCH(HP25,HP$1:HP24,0)))</f>
        <v>0</v>
      </c>
      <c r="HR25" s="5" t="e">
        <f t="shared" ca="1" si="163"/>
        <v>#N/A</v>
      </c>
      <c r="HS25" t="e">
        <f t="shared" ca="1" si="58"/>
        <v>#N/A</v>
      </c>
      <c r="HT25" t="b">
        <f t="shared" ca="1" si="164"/>
        <v>0</v>
      </c>
      <c r="HU25" t="b">
        <f t="shared" ca="1" si="165"/>
        <v>0</v>
      </c>
      <c r="HV25">
        <f t="shared" ca="1" si="166"/>
        <v>0</v>
      </c>
      <c r="HW25">
        <f t="shared" ca="1" si="240"/>
        <v>0</v>
      </c>
      <c r="HX25">
        <f t="shared" ca="1" si="167"/>
        <v>0</v>
      </c>
      <c r="HY25" s="235">
        <f t="shared" ca="1" si="168"/>
        <v>0</v>
      </c>
      <c r="HZ25" s="236">
        <f t="shared" ca="1" si="169"/>
        <v>2.5000000000000001E-3</v>
      </c>
      <c r="IA25" t="b">
        <f t="shared" ca="1" si="170"/>
        <v>0</v>
      </c>
      <c r="IB25" s="5" t="e">
        <f t="shared" ca="1" si="171"/>
        <v>#N/A</v>
      </c>
      <c r="IC25" s="8" t="e">
        <f t="shared" ca="1" si="172"/>
        <v>#N/A</v>
      </c>
      <c r="ID25" s="8" t="e">
        <f t="shared" ca="1" si="173"/>
        <v>#N/A</v>
      </c>
      <c r="IE25" s="8" t="e">
        <f t="shared" ca="1" si="174"/>
        <v>#N/A</v>
      </c>
      <c r="IF25" s="8" t="e">
        <f t="shared" ca="1" si="175"/>
        <v>#N/A</v>
      </c>
      <c r="IG25" s="8" t="e">
        <f t="shared" ca="1" si="176"/>
        <v>#N/A</v>
      </c>
      <c r="IH25" s="8" t="e">
        <f t="shared" ca="1" si="177"/>
        <v>#N/A</v>
      </c>
      <c r="II25" s="237" t="e">
        <f t="shared" ca="1" si="178"/>
        <v>#N/A</v>
      </c>
      <c r="IJ25" s="237" t="e">
        <f t="shared" ca="1" si="179"/>
        <v>#N/A</v>
      </c>
      <c r="IK25" s="8" t="e">
        <f t="shared" ca="1" si="180"/>
        <v>#N/A</v>
      </c>
      <c r="IL25">
        <f t="shared" si="241"/>
        <v>15</v>
      </c>
      <c r="IM25" t="b">
        <f t="shared" ca="1" si="181"/>
        <v>0</v>
      </c>
      <c r="IN25" t="str">
        <f t="shared" ca="1" si="182"/>
        <v/>
      </c>
      <c r="IO25" s="32">
        <f t="shared" ca="1" si="183"/>
        <v>0</v>
      </c>
      <c r="IP25" s="32">
        <f t="shared" ca="1" si="184"/>
        <v>0</v>
      </c>
      <c r="IQ25" s="32">
        <f t="shared" ca="1" si="185"/>
        <v>0</v>
      </c>
      <c r="JJ25" t="b">
        <f t="shared" ca="1" si="186"/>
        <v>0</v>
      </c>
      <c r="JK25" t="b">
        <f t="shared" ca="1" si="186"/>
        <v>0</v>
      </c>
      <c r="JN25" t="str">
        <f t="shared" ca="1" si="187"/>
        <v>FAUX\FAUX</v>
      </c>
      <c r="JO25" t="b">
        <f ca="1">IF($D25,ISNA(MATCH(JN25,JN$1:JN24,0)))</f>
        <v>0</v>
      </c>
      <c r="JP25" s="5" t="e">
        <f t="shared" ca="1" si="188"/>
        <v>#N/A</v>
      </c>
      <c r="JQ25" t="e">
        <f t="shared" ca="1" si="60"/>
        <v>#N/A</v>
      </c>
      <c r="JR25" t="b">
        <f t="shared" ca="1" si="189"/>
        <v>0</v>
      </c>
      <c r="JS25" t="b">
        <f t="shared" ca="1" si="190"/>
        <v>0</v>
      </c>
      <c r="JT25">
        <f t="shared" ca="1" si="191"/>
        <v>0</v>
      </c>
      <c r="JU25">
        <f t="shared" ca="1" si="242"/>
        <v>0</v>
      </c>
      <c r="JV25">
        <f t="shared" ca="1" si="192"/>
        <v>0</v>
      </c>
      <c r="JW25" s="235">
        <f t="shared" ca="1" si="193"/>
        <v>0</v>
      </c>
      <c r="JX25" s="236">
        <f t="shared" ca="1" si="194"/>
        <v>2.5000000000000001E-3</v>
      </c>
      <c r="JY25" t="b">
        <f t="shared" ca="1" si="195"/>
        <v>0</v>
      </c>
      <c r="JZ25" s="5" t="e">
        <f t="shared" ca="1" si="196"/>
        <v>#N/A</v>
      </c>
      <c r="KA25" s="8" t="e">
        <f t="shared" ca="1" si="197"/>
        <v>#N/A</v>
      </c>
      <c r="KB25" s="8" t="e">
        <f t="shared" ca="1" si="198"/>
        <v>#N/A</v>
      </c>
      <c r="KC25" s="8" t="e">
        <f t="shared" ca="1" si="199"/>
        <v>#N/A</v>
      </c>
      <c r="KD25" s="8"/>
      <c r="KE25" s="8"/>
      <c r="KF25" s="8" t="e">
        <f t="shared" ca="1" si="200"/>
        <v>#N/A</v>
      </c>
      <c r="KG25" s="237" t="e">
        <f t="shared" ca="1" si="201"/>
        <v>#N/A</v>
      </c>
      <c r="KH25" s="237" t="e">
        <f t="shared" ca="1" si="202"/>
        <v>#N/A</v>
      </c>
      <c r="KI25" s="8" t="e">
        <f t="shared" ca="1" si="203"/>
        <v>#N/A</v>
      </c>
      <c r="KJ25">
        <f t="shared" si="243"/>
        <v>15</v>
      </c>
      <c r="KK25" t="b">
        <f t="shared" ca="1" si="204"/>
        <v>0</v>
      </c>
      <c r="KL25" t="str">
        <f t="shared" ca="1" si="205"/>
        <v/>
      </c>
      <c r="KM25" s="32">
        <f t="shared" ca="1" si="206"/>
        <v>0</v>
      </c>
      <c r="KN25" s="32">
        <f t="shared" ca="1" si="207"/>
        <v>0</v>
      </c>
      <c r="KO25" s="32">
        <f t="shared" ca="1" si="208"/>
        <v>0</v>
      </c>
      <c r="LH25" t="b">
        <f t="shared" ca="1" si="209"/>
        <v>0</v>
      </c>
      <c r="LI25" t="b">
        <f t="shared" ca="1" si="209"/>
        <v>0</v>
      </c>
      <c r="LL25" t="str">
        <f t="shared" ca="1" si="210"/>
        <v>FAUX\FAUX</v>
      </c>
      <c r="LM25" t="b">
        <f ca="1">IF($D25,ISNA(MATCH(LL25,LL$1:LL24,0)))</f>
        <v>0</v>
      </c>
      <c r="LN25" s="5" t="e">
        <f t="shared" ca="1" si="211"/>
        <v>#N/A</v>
      </c>
      <c r="LO25" t="e">
        <f t="shared" ca="1" si="62"/>
        <v>#N/A</v>
      </c>
      <c r="LP25" t="b">
        <f t="shared" ca="1" si="212"/>
        <v>0</v>
      </c>
      <c r="LQ25" t="b">
        <f t="shared" ca="1" si="213"/>
        <v>0</v>
      </c>
      <c r="LR25">
        <f t="shared" ca="1" si="214"/>
        <v>0</v>
      </c>
      <c r="LS25">
        <f t="shared" ca="1" si="244"/>
        <v>0</v>
      </c>
      <c r="LT25">
        <f t="shared" ca="1" si="215"/>
        <v>0</v>
      </c>
      <c r="LU25" s="235">
        <f t="shared" ca="1" si="216"/>
        <v>0</v>
      </c>
      <c r="LV25" s="236">
        <f t="shared" ca="1" si="217"/>
        <v>2.5000000000000001E-3</v>
      </c>
      <c r="LW25" t="b">
        <f t="shared" ca="1" si="218"/>
        <v>0</v>
      </c>
      <c r="LX25" s="5" t="e">
        <f t="shared" ca="1" si="219"/>
        <v>#N/A</v>
      </c>
      <c r="LY25" s="8" t="e">
        <f t="shared" ca="1" si="220"/>
        <v>#N/A</v>
      </c>
      <c r="LZ25" s="8" t="e">
        <f t="shared" ca="1" si="221"/>
        <v>#N/A</v>
      </c>
      <c r="MA25" s="8" t="e">
        <f t="shared" ca="1" si="222"/>
        <v>#N/A</v>
      </c>
      <c r="MB25" s="8"/>
      <c r="MC25" s="8"/>
      <c r="MD25" s="8" t="e">
        <f t="shared" ca="1" si="223"/>
        <v>#N/A</v>
      </c>
      <c r="ME25" s="237" t="e">
        <f t="shared" ca="1" si="224"/>
        <v>#N/A</v>
      </c>
      <c r="MF25" s="237" t="e">
        <f t="shared" ca="1" si="225"/>
        <v>#N/A</v>
      </c>
      <c r="MG25" s="8" t="e">
        <f t="shared" ca="1" si="226"/>
        <v>#N/A</v>
      </c>
      <c r="MH25">
        <f t="shared" si="245"/>
        <v>15</v>
      </c>
      <c r="MI25" t="b">
        <f t="shared" ca="1" si="227"/>
        <v>0</v>
      </c>
      <c r="MJ25" t="str">
        <f t="shared" ca="1" si="228"/>
        <v/>
      </c>
      <c r="MK25" s="32">
        <f t="shared" ca="1" si="229"/>
        <v>0</v>
      </c>
      <c r="ML25" s="32">
        <f t="shared" ca="1" si="230"/>
        <v>0</v>
      </c>
      <c r="MM25" s="32">
        <f t="shared" ca="1" si="231"/>
        <v>0</v>
      </c>
    </row>
    <row r="26" spans="1:351" x14ac:dyDescent="0.3">
      <c r="A26">
        <f t="shared" ca="1" si="63"/>
        <v>16</v>
      </c>
      <c r="C26" t="e">
        <f ca="1">Coulisse!$HN26</f>
        <v>#N/A</v>
      </c>
      <c r="D26" t="b">
        <f t="shared" ca="1" si="64"/>
        <v>0</v>
      </c>
      <c r="F26" t="b">
        <f t="shared" ca="1" si="65"/>
        <v>0</v>
      </c>
      <c r="G26" t="b">
        <f t="shared" ca="1" si="65"/>
        <v>0</v>
      </c>
      <c r="T26" t="b">
        <f t="shared" ca="1" si="66"/>
        <v>0</v>
      </c>
      <c r="U26" t="b">
        <f t="shared" ca="1" si="49"/>
        <v>0</v>
      </c>
      <c r="V26" t="b">
        <f t="shared" ca="1" si="49"/>
        <v>0</v>
      </c>
      <c r="W26" t="str">
        <f t="shared" ca="1" si="67"/>
        <v>FAUX\FAUX\FAUX</v>
      </c>
      <c r="X26" t="b">
        <f ca="1">IF($D26,ISNA(MATCH(W26,W$1:W25,0)))</f>
        <v>0</v>
      </c>
      <c r="Y26" s="5" t="e">
        <f t="shared" ca="1" si="68"/>
        <v>#N/A</v>
      </c>
      <c r="Z26" t="e">
        <f t="shared" ca="1" si="50"/>
        <v>#N/A</v>
      </c>
      <c r="AA26" t="b">
        <f t="shared" ca="1" si="69"/>
        <v>0</v>
      </c>
      <c r="AB26" t="b">
        <f t="shared" ca="1" si="70"/>
        <v>0</v>
      </c>
      <c r="AC26">
        <f t="shared" ca="1" si="71"/>
        <v>0</v>
      </c>
      <c r="AD26">
        <f t="shared" ca="1" si="232"/>
        <v>0</v>
      </c>
      <c r="AE26">
        <f t="shared" ca="1" si="72"/>
        <v>0</v>
      </c>
      <c r="AF26" s="235">
        <f t="shared" ca="1" si="73"/>
        <v>0</v>
      </c>
      <c r="AG26" s="236">
        <f t="shared" ca="1" si="74"/>
        <v>2.5999999999999999E-3</v>
      </c>
      <c r="AH26" t="b">
        <f t="shared" ca="1" si="75"/>
        <v>0</v>
      </c>
      <c r="AI26" s="5" t="e">
        <f t="shared" ca="1" si="76"/>
        <v>#N/A</v>
      </c>
      <c r="AJ26" s="8" t="e">
        <f t="shared" ca="1" si="77"/>
        <v>#N/A</v>
      </c>
      <c r="AK26" s="8" t="e">
        <f t="shared" ca="1" si="78"/>
        <v>#N/A</v>
      </c>
      <c r="AL26" s="8" t="e">
        <f t="shared" ca="1" si="79"/>
        <v>#N/A</v>
      </c>
      <c r="AM26" s="8" t="e">
        <f t="shared" ca="1" si="80"/>
        <v>#N/A</v>
      </c>
      <c r="AN26" s="8" t="e">
        <f t="shared" ca="1" si="81"/>
        <v>#N/A</v>
      </c>
      <c r="AO26" s="237" t="e">
        <f t="shared" ca="1" si="82"/>
        <v>#N/A</v>
      </c>
      <c r="AP26" s="237" t="e">
        <f t="shared" ca="1" si="83"/>
        <v>#N/A</v>
      </c>
      <c r="AQ26" s="8" t="e">
        <f t="shared" ca="1" si="84"/>
        <v>#N/A</v>
      </c>
      <c r="AR26">
        <f t="shared" si="233"/>
        <v>16</v>
      </c>
      <c r="AS26" t="b">
        <f t="shared" ca="1" si="85"/>
        <v>0</v>
      </c>
      <c r="AT26" t="str">
        <f t="shared" ca="1" si="86"/>
        <v/>
      </c>
      <c r="AU26" s="32">
        <f t="shared" ca="1" si="87"/>
        <v>0</v>
      </c>
      <c r="AV26" s="32">
        <f t="shared" ca="1" si="88"/>
        <v>0</v>
      </c>
      <c r="AW26" s="32">
        <f t="shared" ca="1" si="246"/>
        <v>0</v>
      </c>
      <c r="BR26" t="b">
        <f t="shared" ca="1" si="89"/>
        <v>0</v>
      </c>
      <c r="BU26" t="str">
        <f t="shared" ca="1" si="90"/>
        <v>FAUX\</v>
      </c>
      <c r="BV26" t="b">
        <f ca="1">IF($D26,ISNA(MATCH(BU26,BU$1:BU25,0)))</f>
        <v>0</v>
      </c>
      <c r="BW26" s="5" t="e">
        <f t="shared" ca="1" si="91"/>
        <v>#N/A</v>
      </c>
      <c r="BX26" t="e">
        <f t="shared" ca="1" si="51"/>
        <v>#N/A</v>
      </c>
      <c r="BY26" t="b">
        <f t="shared" ca="1" si="92"/>
        <v>0</v>
      </c>
      <c r="BZ26" t="b">
        <f t="shared" ca="1" si="93"/>
        <v>0</v>
      </c>
      <c r="CA26">
        <f t="shared" ca="1" si="94"/>
        <v>0</v>
      </c>
      <c r="CB26">
        <f t="shared" ca="1" si="234"/>
        <v>0</v>
      </c>
      <c r="CC26">
        <f t="shared" ca="1" si="95"/>
        <v>0</v>
      </c>
      <c r="CD26" s="235">
        <f t="shared" ca="1" si="96"/>
        <v>0</v>
      </c>
      <c r="CE26" s="236">
        <f t="shared" ca="1" si="97"/>
        <v>2.5999999999999999E-3</v>
      </c>
      <c r="CF26" t="b">
        <f t="shared" ca="1" si="98"/>
        <v>0</v>
      </c>
      <c r="CG26" s="5" t="e">
        <f t="shared" ca="1" si="99"/>
        <v>#N/A</v>
      </c>
      <c r="CH26" s="8" t="e">
        <f t="shared" ca="1" si="100"/>
        <v>#N/A</v>
      </c>
      <c r="CI26" s="8" t="e">
        <f t="shared" ca="1" si="101"/>
        <v>#N/A</v>
      </c>
      <c r="CJ26" s="8" t="e">
        <f t="shared" ca="1" si="102"/>
        <v>#N/A</v>
      </c>
      <c r="CK26" s="8" t="e">
        <f t="shared" ca="1" si="103"/>
        <v>#N/A</v>
      </c>
      <c r="CL26" s="8" t="e">
        <f t="shared" ca="1" si="104"/>
        <v>#N/A</v>
      </c>
      <c r="CM26" s="237" t="e">
        <f t="shared" ca="1" si="105"/>
        <v>#N/A</v>
      </c>
      <c r="CN26" s="237" t="e">
        <f t="shared" ca="1" si="106"/>
        <v>#N/A</v>
      </c>
      <c r="CO26" s="8" t="e">
        <f t="shared" ca="1" si="107"/>
        <v>#N/A</v>
      </c>
      <c r="CP26">
        <f t="shared" si="235"/>
        <v>16</v>
      </c>
      <c r="CQ26" t="b">
        <f t="shared" ca="1" si="108"/>
        <v>0</v>
      </c>
      <c r="CR26" t="str">
        <f t="shared" ca="1" si="109"/>
        <v/>
      </c>
      <c r="CS26" s="32">
        <f t="shared" ca="1" si="110"/>
        <v>0</v>
      </c>
      <c r="CT26" s="32">
        <f t="shared" ca="1" si="111"/>
        <v>0</v>
      </c>
      <c r="CU26" s="32">
        <f t="shared" ca="1" si="112"/>
        <v>0</v>
      </c>
      <c r="DP26" t="b">
        <f t="shared" ca="1" si="113"/>
        <v>0</v>
      </c>
      <c r="DQ26" t="b">
        <f t="shared" ca="1" si="113"/>
        <v>0</v>
      </c>
      <c r="DR26" t="b">
        <f t="shared" ca="1" si="113"/>
        <v>0</v>
      </c>
      <c r="DS26" t="str">
        <f t="shared" ca="1" si="53"/>
        <v>FAUX\FAUX\FAUX</v>
      </c>
      <c r="DT26" t="b">
        <f ca="1">IF($D26,ISNA(MATCH(DS26,DS$1:DS25,0)))</f>
        <v>0</v>
      </c>
      <c r="DU26" s="5" t="e">
        <f t="shared" ca="1" si="114"/>
        <v>#N/A</v>
      </c>
      <c r="DV26" t="e">
        <f t="shared" ca="1" si="54"/>
        <v>#N/A</v>
      </c>
      <c r="DW26" t="b">
        <f t="shared" ca="1" si="115"/>
        <v>0</v>
      </c>
      <c r="DX26" t="b">
        <f t="shared" ca="1" si="116"/>
        <v>0</v>
      </c>
      <c r="DY26">
        <f t="shared" ca="1" si="117"/>
        <v>0</v>
      </c>
      <c r="DZ26">
        <f t="shared" ca="1" si="236"/>
        <v>0</v>
      </c>
      <c r="EA26">
        <f t="shared" ca="1" si="118"/>
        <v>0</v>
      </c>
      <c r="EB26" s="235">
        <f t="shared" ca="1" si="119"/>
        <v>0</v>
      </c>
      <c r="EC26" s="236">
        <f t="shared" ca="1" si="120"/>
        <v>2.5999999999999999E-3</v>
      </c>
      <c r="ED26" t="b">
        <f t="shared" ca="1" si="121"/>
        <v>0</v>
      </c>
      <c r="EE26" s="5" t="e">
        <f t="shared" ca="1" si="122"/>
        <v>#N/A</v>
      </c>
      <c r="EF26" s="8" t="e">
        <f t="shared" ca="1" si="123"/>
        <v>#N/A</v>
      </c>
      <c r="EG26" s="8" t="e">
        <f t="shared" ca="1" si="124"/>
        <v>#N/A</v>
      </c>
      <c r="EH26" s="8" t="e">
        <f t="shared" ca="1" si="125"/>
        <v>#N/A</v>
      </c>
      <c r="EI26" s="8" t="e">
        <f t="shared" ca="1" si="126"/>
        <v>#N/A</v>
      </c>
      <c r="EJ26" s="8" t="e">
        <f t="shared" ca="1" si="127"/>
        <v>#N/A</v>
      </c>
      <c r="EK26" s="237" t="e">
        <f t="shared" ca="1" si="128"/>
        <v>#N/A</v>
      </c>
      <c r="EL26" s="237" t="e">
        <f t="shared" ca="1" si="129"/>
        <v>#N/A</v>
      </c>
      <c r="EM26" s="8" t="e">
        <f t="shared" ca="1" si="130"/>
        <v>#N/A</v>
      </c>
      <c r="EN26">
        <f t="shared" si="237"/>
        <v>16</v>
      </c>
      <c r="EO26" t="b">
        <f t="shared" ca="1" si="131"/>
        <v>0</v>
      </c>
      <c r="EP26" t="str">
        <f t="shared" ca="1" si="132"/>
        <v/>
      </c>
      <c r="EQ26" s="32">
        <f t="shared" ca="1" si="133"/>
        <v>0</v>
      </c>
      <c r="ER26" s="32">
        <f t="shared" ca="1" si="134"/>
        <v>0</v>
      </c>
      <c r="ES26" s="32">
        <f t="shared" ca="1" si="135"/>
        <v>0</v>
      </c>
      <c r="FN26" t="b">
        <f t="shared" ca="1" si="136"/>
        <v>0</v>
      </c>
      <c r="FO26" t="b">
        <f t="shared" ca="1" si="136"/>
        <v>0</v>
      </c>
      <c r="FP26" t="b">
        <f t="shared" ca="1" si="136"/>
        <v>0</v>
      </c>
      <c r="FQ26" t="b">
        <f t="shared" ca="1" si="136"/>
        <v>0</v>
      </c>
      <c r="FR26" t="str">
        <f t="shared" ca="1" si="137"/>
        <v>FAUX\FAUX\FAUX\FAUX</v>
      </c>
      <c r="FS26" t="b">
        <f ca="1">IF($D26,ISNA(MATCH(FR26,FR$1:FR25,0)))</f>
        <v>0</v>
      </c>
      <c r="FT26" s="5" t="e">
        <f t="shared" ca="1" si="138"/>
        <v>#N/A</v>
      </c>
      <c r="FU26" t="e">
        <f t="shared" ca="1" si="56"/>
        <v>#N/A</v>
      </c>
      <c r="FV26" t="b">
        <f t="shared" ca="1" si="139"/>
        <v>0</v>
      </c>
      <c r="FW26" t="b">
        <f t="shared" ca="1" si="140"/>
        <v>0</v>
      </c>
      <c r="FX26">
        <f t="shared" ca="1" si="141"/>
        <v>0</v>
      </c>
      <c r="FY26">
        <f t="shared" ca="1" si="238"/>
        <v>0</v>
      </c>
      <c r="FZ26">
        <f t="shared" ca="1" si="142"/>
        <v>0</v>
      </c>
      <c r="GA26" s="235">
        <f t="shared" ca="1" si="143"/>
        <v>0</v>
      </c>
      <c r="GB26" s="236">
        <f t="shared" ca="1" si="144"/>
        <v>2.5999999999999999E-3</v>
      </c>
      <c r="GC26" t="b">
        <f t="shared" ca="1" si="145"/>
        <v>0</v>
      </c>
      <c r="GD26" s="5" t="e">
        <f t="shared" ca="1" si="146"/>
        <v>#N/A</v>
      </c>
      <c r="GE26" s="8" t="e">
        <f t="shared" ca="1" si="147"/>
        <v>#N/A</v>
      </c>
      <c r="GF26" s="8" t="e">
        <f t="shared" ca="1" si="148"/>
        <v>#N/A</v>
      </c>
      <c r="GG26" s="8" t="e">
        <f t="shared" ca="1" si="149"/>
        <v>#N/A</v>
      </c>
      <c r="GH26" s="8" t="e">
        <f t="shared" ca="1" si="150"/>
        <v>#N/A</v>
      </c>
      <c r="GI26" s="8" t="e">
        <f t="shared" ca="1" si="151"/>
        <v>#N/A</v>
      </c>
      <c r="GJ26" s="8" t="e">
        <f t="shared" ca="1" si="152"/>
        <v>#N/A</v>
      </c>
      <c r="GK26" s="237" t="e">
        <f t="shared" ca="1" si="153"/>
        <v>#N/A</v>
      </c>
      <c r="GL26" s="237" t="e">
        <f t="shared" ca="1" si="154"/>
        <v>#N/A</v>
      </c>
      <c r="GM26" s="8" t="e">
        <f t="shared" ca="1" si="155"/>
        <v>#N/A</v>
      </c>
      <c r="GN26">
        <f t="shared" si="239"/>
        <v>16</v>
      </c>
      <c r="GO26" t="b">
        <f t="shared" ca="1" si="156"/>
        <v>0</v>
      </c>
      <c r="GP26" t="str">
        <f t="shared" ca="1" si="157"/>
        <v/>
      </c>
      <c r="GQ26" s="32">
        <f t="shared" ca="1" si="158"/>
        <v>0</v>
      </c>
      <c r="GR26" s="32">
        <f t="shared" ca="1" si="159"/>
        <v>0</v>
      </c>
      <c r="GS26" s="32">
        <f t="shared" ca="1" si="160"/>
        <v>0</v>
      </c>
      <c r="HL26" t="b">
        <f t="shared" ca="1" si="161"/>
        <v>0</v>
      </c>
      <c r="HM26" t="b">
        <f t="shared" ca="1" si="161"/>
        <v>0</v>
      </c>
      <c r="HN26" t="b">
        <f t="shared" ca="1" si="161"/>
        <v>0</v>
      </c>
      <c r="HO26" t="b">
        <f t="shared" ca="1" si="161"/>
        <v>0</v>
      </c>
      <c r="HP26" t="str">
        <f t="shared" ca="1" si="162"/>
        <v>FAUX\FAUX\FAUX\FAUX</v>
      </c>
      <c r="HQ26" t="b">
        <f ca="1">IF($D26,ISNA(MATCH(HP26,HP$1:HP25,0)))</f>
        <v>0</v>
      </c>
      <c r="HR26" s="5" t="e">
        <f t="shared" ca="1" si="163"/>
        <v>#N/A</v>
      </c>
      <c r="HS26" t="e">
        <f t="shared" ca="1" si="58"/>
        <v>#N/A</v>
      </c>
      <c r="HT26" t="b">
        <f t="shared" ca="1" si="164"/>
        <v>0</v>
      </c>
      <c r="HU26" t="b">
        <f t="shared" ca="1" si="165"/>
        <v>0</v>
      </c>
      <c r="HV26">
        <f t="shared" ca="1" si="166"/>
        <v>0</v>
      </c>
      <c r="HW26">
        <f t="shared" ca="1" si="240"/>
        <v>0</v>
      </c>
      <c r="HX26">
        <f t="shared" ca="1" si="167"/>
        <v>0</v>
      </c>
      <c r="HY26" s="235">
        <f t="shared" ca="1" si="168"/>
        <v>0</v>
      </c>
      <c r="HZ26" s="236">
        <f t="shared" ca="1" si="169"/>
        <v>2.5999999999999999E-3</v>
      </c>
      <c r="IA26" t="b">
        <f t="shared" ca="1" si="170"/>
        <v>0</v>
      </c>
      <c r="IB26" s="5" t="e">
        <f t="shared" ca="1" si="171"/>
        <v>#N/A</v>
      </c>
      <c r="IC26" s="8" t="e">
        <f t="shared" ca="1" si="172"/>
        <v>#N/A</v>
      </c>
      <c r="ID26" s="8" t="e">
        <f t="shared" ca="1" si="173"/>
        <v>#N/A</v>
      </c>
      <c r="IE26" s="8" t="e">
        <f t="shared" ca="1" si="174"/>
        <v>#N/A</v>
      </c>
      <c r="IF26" s="8" t="e">
        <f t="shared" ca="1" si="175"/>
        <v>#N/A</v>
      </c>
      <c r="IG26" s="8" t="e">
        <f t="shared" ca="1" si="176"/>
        <v>#N/A</v>
      </c>
      <c r="IH26" s="8" t="e">
        <f t="shared" ca="1" si="177"/>
        <v>#N/A</v>
      </c>
      <c r="II26" s="237" t="e">
        <f t="shared" ca="1" si="178"/>
        <v>#N/A</v>
      </c>
      <c r="IJ26" s="237" t="e">
        <f t="shared" ca="1" si="179"/>
        <v>#N/A</v>
      </c>
      <c r="IK26" s="8" t="e">
        <f t="shared" ca="1" si="180"/>
        <v>#N/A</v>
      </c>
      <c r="IL26">
        <f t="shared" si="241"/>
        <v>16</v>
      </c>
      <c r="IM26" t="b">
        <f t="shared" ca="1" si="181"/>
        <v>0</v>
      </c>
      <c r="IN26" t="str">
        <f t="shared" ca="1" si="182"/>
        <v/>
      </c>
      <c r="IO26" s="32">
        <f t="shared" ca="1" si="183"/>
        <v>0</v>
      </c>
      <c r="IP26" s="32">
        <f t="shared" ca="1" si="184"/>
        <v>0</v>
      </c>
      <c r="IQ26" s="32">
        <f t="shared" ca="1" si="185"/>
        <v>0</v>
      </c>
      <c r="JJ26" t="b">
        <f t="shared" ca="1" si="186"/>
        <v>0</v>
      </c>
      <c r="JK26" t="b">
        <f t="shared" ca="1" si="186"/>
        <v>0</v>
      </c>
      <c r="JN26" t="str">
        <f t="shared" ca="1" si="187"/>
        <v>FAUX\FAUX</v>
      </c>
      <c r="JO26" t="b">
        <f ca="1">IF($D26,ISNA(MATCH(JN26,JN$1:JN25,0)))</f>
        <v>0</v>
      </c>
      <c r="JP26" s="5" t="e">
        <f t="shared" ca="1" si="188"/>
        <v>#N/A</v>
      </c>
      <c r="JQ26" t="e">
        <f t="shared" ca="1" si="60"/>
        <v>#N/A</v>
      </c>
      <c r="JR26" t="b">
        <f t="shared" ca="1" si="189"/>
        <v>0</v>
      </c>
      <c r="JS26" t="b">
        <f t="shared" ca="1" si="190"/>
        <v>0</v>
      </c>
      <c r="JT26">
        <f t="shared" ca="1" si="191"/>
        <v>0</v>
      </c>
      <c r="JU26">
        <f t="shared" ca="1" si="242"/>
        <v>0</v>
      </c>
      <c r="JV26">
        <f t="shared" ca="1" si="192"/>
        <v>0</v>
      </c>
      <c r="JW26" s="235">
        <f t="shared" ca="1" si="193"/>
        <v>0</v>
      </c>
      <c r="JX26" s="236">
        <f t="shared" ca="1" si="194"/>
        <v>2.5999999999999999E-3</v>
      </c>
      <c r="JY26" t="b">
        <f t="shared" ca="1" si="195"/>
        <v>0</v>
      </c>
      <c r="JZ26" s="5" t="e">
        <f t="shared" ca="1" si="196"/>
        <v>#N/A</v>
      </c>
      <c r="KA26" s="8" t="e">
        <f t="shared" ca="1" si="197"/>
        <v>#N/A</v>
      </c>
      <c r="KB26" s="8" t="e">
        <f t="shared" ca="1" si="198"/>
        <v>#N/A</v>
      </c>
      <c r="KC26" s="8" t="e">
        <f t="shared" ca="1" si="199"/>
        <v>#N/A</v>
      </c>
      <c r="KD26" s="8"/>
      <c r="KE26" s="8"/>
      <c r="KF26" s="8" t="e">
        <f t="shared" ca="1" si="200"/>
        <v>#N/A</v>
      </c>
      <c r="KG26" s="237" t="e">
        <f t="shared" ca="1" si="201"/>
        <v>#N/A</v>
      </c>
      <c r="KH26" s="237" t="e">
        <f t="shared" ca="1" si="202"/>
        <v>#N/A</v>
      </c>
      <c r="KI26" s="8" t="e">
        <f t="shared" ca="1" si="203"/>
        <v>#N/A</v>
      </c>
      <c r="KJ26">
        <f t="shared" si="243"/>
        <v>16</v>
      </c>
      <c r="KK26" t="b">
        <f t="shared" ca="1" si="204"/>
        <v>0</v>
      </c>
      <c r="KL26" t="str">
        <f t="shared" ca="1" si="205"/>
        <v/>
      </c>
      <c r="KM26" s="32">
        <f t="shared" ca="1" si="206"/>
        <v>0</v>
      </c>
      <c r="KN26" s="32">
        <f t="shared" ca="1" si="207"/>
        <v>0</v>
      </c>
      <c r="KO26" s="32">
        <f t="shared" ca="1" si="208"/>
        <v>0</v>
      </c>
      <c r="LH26" t="b">
        <f t="shared" ca="1" si="209"/>
        <v>0</v>
      </c>
      <c r="LI26" t="b">
        <f t="shared" ca="1" si="209"/>
        <v>0</v>
      </c>
      <c r="LL26" t="str">
        <f t="shared" ca="1" si="210"/>
        <v>FAUX\FAUX</v>
      </c>
      <c r="LM26" t="b">
        <f ca="1">IF($D26,ISNA(MATCH(LL26,LL$1:LL25,0)))</f>
        <v>0</v>
      </c>
      <c r="LN26" s="5" t="e">
        <f t="shared" ca="1" si="211"/>
        <v>#N/A</v>
      </c>
      <c r="LO26" t="e">
        <f t="shared" ca="1" si="62"/>
        <v>#N/A</v>
      </c>
      <c r="LP26" t="b">
        <f t="shared" ca="1" si="212"/>
        <v>0</v>
      </c>
      <c r="LQ26" t="b">
        <f t="shared" ca="1" si="213"/>
        <v>0</v>
      </c>
      <c r="LR26">
        <f t="shared" ca="1" si="214"/>
        <v>0</v>
      </c>
      <c r="LS26">
        <f t="shared" ca="1" si="244"/>
        <v>0</v>
      </c>
      <c r="LT26">
        <f t="shared" ca="1" si="215"/>
        <v>0</v>
      </c>
      <c r="LU26" s="235">
        <f t="shared" ca="1" si="216"/>
        <v>0</v>
      </c>
      <c r="LV26" s="236">
        <f t="shared" ca="1" si="217"/>
        <v>2.5999999999999999E-3</v>
      </c>
      <c r="LW26" t="b">
        <f t="shared" ca="1" si="218"/>
        <v>0</v>
      </c>
      <c r="LX26" s="5" t="e">
        <f t="shared" ca="1" si="219"/>
        <v>#N/A</v>
      </c>
      <c r="LY26" s="8" t="e">
        <f t="shared" ca="1" si="220"/>
        <v>#N/A</v>
      </c>
      <c r="LZ26" s="8" t="e">
        <f t="shared" ca="1" si="221"/>
        <v>#N/A</v>
      </c>
      <c r="MA26" s="8" t="e">
        <f t="shared" ca="1" si="222"/>
        <v>#N/A</v>
      </c>
      <c r="MB26" s="8"/>
      <c r="MC26" s="8"/>
      <c r="MD26" s="8" t="e">
        <f t="shared" ca="1" si="223"/>
        <v>#N/A</v>
      </c>
      <c r="ME26" s="237" t="e">
        <f t="shared" ca="1" si="224"/>
        <v>#N/A</v>
      </c>
      <c r="MF26" s="237" t="e">
        <f t="shared" ca="1" si="225"/>
        <v>#N/A</v>
      </c>
      <c r="MG26" s="8" t="e">
        <f t="shared" ca="1" si="226"/>
        <v>#N/A</v>
      </c>
      <c r="MH26">
        <f t="shared" si="245"/>
        <v>16</v>
      </c>
      <c r="MI26" t="b">
        <f t="shared" ca="1" si="227"/>
        <v>0</v>
      </c>
      <c r="MJ26" t="str">
        <f t="shared" ca="1" si="228"/>
        <v/>
      </c>
      <c r="MK26" s="32">
        <f t="shared" ca="1" si="229"/>
        <v>0</v>
      </c>
      <c r="ML26" s="32">
        <f t="shared" ca="1" si="230"/>
        <v>0</v>
      </c>
      <c r="MM26" s="32">
        <f t="shared" ca="1" si="231"/>
        <v>0</v>
      </c>
    </row>
    <row r="27" spans="1:351" x14ac:dyDescent="0.3">
      <c r="A27">
        <f t="shared" ca="1" si="63"/>
        <v>17</v>
      </c>
      <c r="C27" t="e">
        <f ca="1">Coulisse!$HN27</f>
        <v>#N/A</v>
      </c>
      <c r="D27" t="b">
        <f t="shared" ca="1" si="64"/>
        <v>0</v>
      </c>
      <c r="F27" t="b">
        <f t="shared" ca="1" si="65"/>
        <v>0</v>
      </c>
      <c r="G27" t="b">
        <f t="shared" ca="1" si="65"/>
        <v>0</v>
      </c>
      <c r="T27" t="b">
        <f t="shared" ca="1" si="66"/>
        <v>0</v>
      </c>
      <c r="U27" t="b">
        <f t="shared" ca="1" si="66"/>
        <v>0</v>
      </c>
      <c r="V27" t="b">
        <f t="shared" ca="1" si="66"/>
        <v>0</v>
      </c>
      <c r="W27" t="str">
        <f t="shared" ca="1" si="67"/>
        <v>FAUX\FAUX\FAUX</v>
      </c>
      <c r="X27" t="b">
        <f ca="1">IF($D27,ISNA(MATCH(W27,W$1:W26,0)))</f>
        <v>0</v>
      </c>
      <c r="Y27" s="5" t="e">
        <f t="shared" ca="1" si="68"/>
        <v>#N/A</v>
      </c>
      <c r="Z27" t="e">
        <f t="shared" ca="1" si="50"/>
        <v>#N/A</v>
      </c>
      <c r="AA27" t="b">
        <f t="shared" ca="1" si="69"/>
        <v>0</v>
      </c>
      <c r="AB27" t="b">
        <f t="shared" ca="1" si="70"/>
        <v>0</v>
      </c>
      <c r="AC27">
        <f t="shared" ca="1" si="71"/>
        <v>0</v>
      </c>
      <c r="AD27">
        <f t="shared" ca="1" si="232"/>
        <v>0</v>
      </c>
      <c r="AE27">
        <f t="shared" ca="1" si="72"/>
        <v>0</v>
      </c>
      <c r="AF27" s="235">
        <f t="shared" ca="1" si="73"/>
        <v>0</v>
      </c>
      <c r="AG27" s="236">
        <f t="shared" ca="1" si="74"/>
        <v>2.7000000000000001E-3</v>
      </c>
      <c r="AH27" t="b">
        <f t="shared" ca="1" si="75"/>
        <v>0</v>
      </c>
      <c r="AI27" s="5" t="e">
        <f t="shared" ca="1" si="76"/>
        <v>#N/A</v>
      </c>
      <c r="AJ27" s="8" t="e">
        <f t="shared" ca="1" si="77"/>
        <v>#N/A</v>
      </c>
      <c r="AK27" s="8" t="e">
        <f t="shared" ca="1" si="78"/>
        <v>#N/A</v>
      </c>
      <c r="AL27" s="8" t="e">
        <f t="shared" ca="1" si="79"/>
        <v>#N/A</v>
      </c>
      <c r="AM27" s="8" t="e">
        <f t="shared" ca="1" si="80"/>
        <v>#N/A</v>
      </c>
      <c r="AN27" s="8" t="e">
        <f t="shared" ca="1" si="81"/>
        <v>#N/A</v>
      </c>
      <c r="AO27" s="237" t="e">
        <f t="shared" ca="1" si="82"/>
        <v>#N/A</v>
      </c>
      <c r="AP27" s="237" t="e">
        <f t="shared" ca="1" si="83"/>
        <v>#N/A</v>
      </c>
      <c r="AQ27" s="8" t="e">
        <f t="shared" ca="1" si="84"/>
        <v>#N/A</v>
      </c>
      <c r="AR27">
        <f t="shared" si="233"/>
        <v>17</v>
      </c>
      <c r="AS27" t="b">
        <f t="shared" ca="1" si="85"/>
        <v>0</v>
      </c>
      <c r="AT27" t="str">
        <f t="shared" ca="1" si="86"/>
        <v/>
      </c>
      <c r="AU27" s="32">
        <f t="shared" ca="1" si="87"/>
        <v>0</v>
      </c>
      <c r="AV27" s="32">
        <f t="shared" ca="1" si="88"/>
        <v>0</v>
      </c>
      <c r="AW27" s="32">
        <f t="shared" ca="1" si="246"/>
        <v>0</v>
      </c>
      <c r="BR27" t="b">
        <f t="shared" ca="1" si="89"/>
        <v>0</v>
      </c>
      <c r="BU27" t="str">
        <f t="shared" ca="1" si="90"/>
        <v>FAUX\</v>
      </c>
      <c r="BV27" t="b">
        <f ca="1">IF($D27,ISNA(MATCH(BU27,BU$1:BU26,0)))</f>
        <v>0</v>
      </c>
      <c r="BW27" s="5" t="e">
        <f t="shared" ca="1" si="91"/>
        <v>#N/A</v>
      </c>
      <c r="BX27" t="e">
        <f t="shared" ca="1" si="51"/>
        <v>#N/A</v>
      </c>
      <c r="BY27" t="b">
        <f t="shared" ca="1" si="92"/>
        <v>0</v>
      </c>
      <c r="BZ27" t="b">
        <f t="shared" ca="1" si="93"/>
        <v>0</v>
      </c>
      <c r="CA27">
        <f t="shared" ca="1" si="94"/>
        <v>0</v>
      </c>
      <c r="CB27">
        <f t="shared" ca="1" si="234"/>
        <v>0</v>
      </c>
      <c r="CC27">
        <f t="shared" ca="1" si="95"/>
        <v>0</v>
      </c>
      <c r="CD27" s="235">
        <f t="shared" ca="1" si="96"/>
        <v>0</v>
      </c>
      <c r="CE27" s="236">
        <f t="shared" ca="1" si="97"/>
        <v>2.7000000000000001E-3</v>
      </c>
      <c r="CF27" t="b">
        <f t="shared" ca="1" si="98"/>
        <v>0</v>
      </c>
      <c r="CG27" s="5" t="e">
        <f t="shared" ca="1" si="99"/>
        <v>#N/A</v>
      </c>
      <c r="CH27" s="8" t="e">
        <f t="shared" ca="1" si="100"/>
        <v>#N/A</v>
      </c>
      <c r="CI27" s="8" t="e">
        <f t="shared" ca="1" si="101"/>
        <v>#N/A</v>
      </c>
      <c r="CJ27" s="8" t="e">
        <f t="shared" ca="1" si="102"/>
        <v>#N/A</v>
      </c>
      <c r="CK27" s="8" t="e">
        <f t="shared" ca="1" si="103"/>
        <v>#N/A</v>
      </c>
      <c r="CL27" s="8" t="e">
        <f t="shared" ca="1" si="104"/>
        <v>#N/A</v>
      </c>
      <c r="CM27" s="237" t="e">
        <f t="shared" ca="1" si="105"/>
        <v>#N/A</v>
      </c>
      <c r="CN27" s="237" t="e">
        <f t="shared" ca="1" si="106"/>
        <v>#N/A</v>
      </c>
      <c r="CO27" s="8" t="e">
        <f t="shared" ca="1" si="107"/>
        <v>#N/A</v>
      </c>
      <c r="CP27">
        <f t="shared" si="235"/>
        <v>17</v>
      </c>
      <c r="CQ27" t="b">
        <f t="shared" ca="1" si="108"/>
        <v>0</v>
      </c>
      <c r="CR27" t="str">
        <f t="shared" ca="1" si="109"/>
        <v/>
      </c>
      <c r="CS27" s="32">
        <f t="shared" ca="1" si="110"/>
        <v>0</v>
      </c>
      <c r="CT27" s="32">
        <f t="shared" ca="1" si="111"/>
        <v>0</v>
      </c>
      <c r="CU27" s="32">
        <f t="shared" ca="1" si="112"/>
        <v>0</v>
      </c>
      <c r="DP27" t="b">
        <f t="shared" ca="1" si="113"/>
        <v>0</v>
      </c>
      <c r="DQ27" t="b">
        <f t="shared" ca="1" si="113"/>
        <v>0</v>
      </c>
      <c r="DR27" t="b">
        <f t="shared" ca="1" si="113"/>
        <v>0</v>
      </c>
      <c r="DS27" t="str">
        <f t="shared" ca="1" si="53"/>
        <v>FAUX\FAUX\FAUX</v>
      </c>
      <c r="DT27" t="b">
        <f ca="1">IF($D27,ISNA(MATCH(DS27,DS$1:DS26,0)))</f>
        <v>0</v>
      </c>
      <c r="DU27" s="5" t="e">
        <f t="shared" ca="1" si="114"/>
        <v>#N/A</v>
      </c>
      <c r="DV27" t="e">
        <f t="shared" ca="1" si="54"/>
        <v>#N/A</v>
      </c>
      <c r="DW27" t="b">
        <f t="shared" ca="1" si="115"/>
        <v>0</v>
      </c>
      <c r="DX27" t="b">
        <f t="shared" ca="1" si="116"/>
        <v>0</v>
      </c>
      <c r="DY27">
        <f t="shared" ca="1" si="117"/>
        <v>0</v>
      </c>
      <c r="DZ27">
        <f t="shared" ca="1" si="236"/>
        <v>0</v>
      </c>
      <c r="EA27">
        <f t="shared" ca="1" si="118"/>
        <v>0</v>
      </c>
      <c r="EB27" s="235">
        <f t="shared" ca="1" si="119"/>
        <v>0</v>
      </c>
      <c r="EC27" s="236">
        <f t="shared" ca="1" si="120"/>
        <v>2.7000000000000001E-3</v>
      </c>
      <c r="ED27" t="b">
        <f t="shared" ca="1" si="121"/>
        <v>0</v>
      </c>
      <c r="EE27" s="5" t="e">
        <f t="shared" ca="1" si="122"/>
        <v>#N/A</v>
      </c>
      <c r="EF27" s="8" t="e">
        <f t="shared" ca="1" si="123"/>
        <v>#N/A</v>
      </c>
      <c r="EG27" s="8" t="e">
        <f t="shared" ca="1" si="124"/>
        <v>#N/A</v>
      </c>
      <c r="EH27" s="8" t="e">
        <f t="shared" ca="1" si="125"/>
        <v>#N/A</v>
      </c>
      <c r="EI27" s="8" t="e">
        <f t="shared" ca="1" si="126"/>
        <v>#N/A</v>
      </c>
      <c r="EJ27" s="8" t="e">
        <f t="shared" ca="1" si="127"/>
        <v>#N/A</v>
      </c>
      <c r="EK27" s="237" t="e">
        <f t="shared" ca="1" si="128"/>
        <v>#N/A</v>
      </c>
      <c r="EL27" s="237" t="e">
        <f t="shared" ca="1" si="129"/>
        <v>#N/A</v>
      </c>
      <c r="EM27" s="8" t="e">
        <f t="shared" ca="1" si="130"/>
        <v>#N/A</v>
      </c>
      <c r="EN27">
        <f t="shared" si="237"/>
        <v>17</v>
      </c>
      <c r="EO27" t="b">
        <f t="shared" ca="1" si="131"/>
        <v>0</v>
      </c>
      <c r="EP27" t="str">
        <f t="shared" ca="1" si="132"/>
        <v/>
      </c>
      <c r="EQ27" s="32">
        <f t="shared" ca="1" si="133"/>
        <v>0</v>
      </c>
      <c r="ER27" s="32">
        <f t="shared" ca="1" si="134"/>
        <v>0</v>
      </c>
      <c r="ES27" s="32">
        <f t="shared" ca="1" si="135"/>
        <v>0</v>
      </c>
      <c r="FN27" t="b">
        <f t="shared" ca="1" si="136"/>
        <v>0</v>
      </c>
      <c r="FO27" t="b">
        <f t="shared" ca="1" si="136"/>
        <v>0</v>
      </c>
      <c r="FP27" t="b">
        <f t="shared" ca="1" si="136"/>
        <v>0</v>
      </c>
      <c r="FQ27" t="b">
        <f t="shared" ca="1" si="136"/>
        <v>0</v>
      </c>
      <c r="FR27" t="str">
        <f t="shared" ca="1" si="137"/>
        <v>FAUX\FAUX\FAUX\FAUX</v>
      </c>
      <c r="FS27" t="b">
        <f ca="1">IF($D27,ISNA(MATCH(FR27,FR$1:FR26,0)))</f>
        <v>0</v>
      </c>
      <c r="FT27" s="5" t="e">
        <f t="shared" ca="1" si="138"/>
        <v>#N/A</v>
      </c>
      <c r="FU27" t="e">
        <f t="shared" ca="1" si="56"/>
        <v>#N/A</v>
      </c>
      <c r="FV27" t="b">
        <f t="shared" ca="1" si="139"/>
        <v>0</v>
      </c>
      <c r="FW27" t="b">
        <f t="shared" ca="1" si="140"/>
        <v>0</v>
      </c>
      <c r="FX27">
        <f t="shared" ca="1" si="141"/>
        <v>0</v>
      </c>
      <c r="FY27">
        <f t="shared" ca="1" si="238"/>
        <v>0</v>
      </c>
      <c r="FZ27">
        <f t="shared" ca="1" si="142"/>
        <v>0</v>
      </c>
      <c r="GA27" s="235">
        <f t="shared" ca="1" si="143"/>
        <v>0</v>
      </c>
      <c r="GB27" s="236">
        <f t="shared" ca="1" si="144"/>
        <v>2.7000000000000001E-3</v>
      </c>
      <c r="GC27" t="b">
        <f t="shared" ca="1" si="145"/>
        <v>0</v>
      </c>
      <c r="GD27" s="5" t="e">
        <f t="shared" ca="1" si="146"/>
        <v>#N/A</v>
      </c>
      <c r="GE27" s="8" t="e">
        <f t="shared" ca="1" si="147"/>
        <v>#N/A</v>
      </c>
      <c r="GF27" s="8" t="e">
        <f t="shared" ca="1" si="148"/>
        <v>#N/A</v>
      </c>
      <c r="GG27" s="8" t="e">
        <f t="shared" ca="1" si="149"/>
        <v>#N/A</v>
      </c>
      <c r="GH27" s="8" t="e">
        <f t="shared" ca="1" si="150"/>
        <v>#N/A</v>
      </c>
      <c r="GI27" s="8" t="e">
        <f t="shared" ca="1" si="151"/>
        <v>#N/A</v>
      </c>
      <c r="GJ27" s="8" t="e">
        <f t="shared" ca="1" si="152"/>
        <v>#N/A</v>
      </c>
      <c r="GK27" s="237" t="e">
        <f t="shared" ca="1" si="153"/>
        <v>#N/A</v>
      </c>
      <c r="GL27" s="237" t="e">
        <f t="shared" ca="1" si="154"/>
        <v>#N/A</v>
      </c>
      <c r="GM27" s="8" t="e">
        <f t="shared" ca="1" si="155"/>
        <v>#N/A</v>
      </c>
      <c r="GN27">
        <f t="shared" si="239"/>
        <v>17</v>
      </c>
      <c r="GO27" t="b">
        <f t="shared" ca="1" si="156"/>
        <v>0</v>
      </c>
      <c r="GP27" t="str">
        <f t="shared" ca="1" si="157"/>
        <v/>
      </c>
      <c r="GQ27" s="32">
        <f t="shared" ca="1" si="158"/>
        <v>0</v>
      </c>
      <c r="GR27" s="32">
        <f t="shared" ca="1" si="159"/>
        <v>0</v>
      </c>
      <c r="GS27" s="32">
        <f t="shared" ca="1" si="160"/>
        <v>0</v>
      </c>
      <c r="HL27" t="b">
        <f t="shared" ca="1" si="161"/>
        <v>0</v>
      </c>
      <c r="HM27" t="b">
        <f t="shared" ca="1" si="161"/>
        <v>0</v>
      </c>
      <c r="HN27" t="b">
        <f t="shared" ca="1" si="161"/>
        <v>0</v>
      </c>
      <c r="HO27" t="b">
        <f t="shared" ca="1" si="161"/>
        <v>0</v>
      </c>
      <c r="HP27" t="str">
        <f t="shared" ca="1" si="162"/>
        <v>FAUX\FAUX\FAUX\FAUX</v>
      </c>
      <c r="HQ27" t="b">
        <f ca="1">IF($D27,ISNA(MATCH(HP27,HP$1:HP26,0)))</f>
        <v>0</v>
      </c>
      <c r="HR27" s="5" t="e">
        <f t="shared" ca="1" si="163"/>
        <v>#N/A</v>
      </c>
      <c r="HS27" t="e">
        <f t="shared" ca="1" si="58"/>
        <v>#N/A</v>
      </c>
      <c r="HT27" t="b">
        <f t="shared" ca="1" si="164"/>
        <v>0</v>
      </c>
      <c r="HU27" t="b">
        <f t="shared" ca="1" si="165"/>
        <v>0</v>
      </c>
      <c r="HV27">
        <f t="shared" ca="1" si="166"/>
        <v>0</v>
      </c>
      <c r="HW27">
        <f t="shared" ca="1" si="240"/>
        <v>0</v>
      </c>
      <c r="HX27">
        <f t="shared" ca="1" si="167"/>
        <v>0</v>
      </c>
      <c r="HY27" s="235">
        <f t="shared" ca="1" si="168"/>
        <v>0</v>
      </c>
      <c r="HZ27" s="236">
        <f t="shared" ca="1" si="169"/>
        <v>2.7000000000000001E-3</v>
      </c>
      <c r="IA27" t="b">
        <f t="shared" ca="1" si="170"/>
        <v>0</v>
      </c>
      <c r="IB27" s="5" t="e">
        <f t="shared" ca="1" si="171"/>
        <v>#N/A</v>
      </c>
      <c r="IC27" s="8" t="e">
        <f t="shared" ca="1" si="172"/>
        <v>#N/A</v>
      </c>
      <c r="ID27" s="8" t="e">
        <f t="shared" ca="1" si="173"/>
        <v>#N/A</v>
      </c>
      <c r="IE27" s="8" t="e">
        <f t="shared" ca="1" si="174"/>
        <v>#N/A</v>
      </c>
      <c r="IF27" s="8" t="e">
        <f t="shared" ca="1" si="175"/>
        <v>#N/A</v>
      </c>
      <c r="IG27" s="8" t="e">
        <f t="shared" ca="1" si="176"/>
        <v>#N/A</v>
      </c>
      <c r="IH27" s="8" t="e">
        <f t="shared" ca="1" si="177"/>
        <v>#N/A</v>
      </c>
      <c r="II27" s="237" t="e">
        <f t="shared" ca="1" si="178"/>
        <v>#N/A</v>
      </c>
      <c r="IJ27" s="237" t="e">
        <f t="shared" ca="1" si="179"/>
        <v>#N/A</v>
      </c>
      <c r="IK27" s="8" t="e">
        <f t="shared" ca="1" si="180"/>
        <v>#N/A</v>
      </c>
      <c r="IL27">
        <f t="shared" si="241"/>
        <v>17</v>
      </c>
      <c r="IM27" t="b">
        <f t="shared" ca="1" si="181"/>
        <v>0</v>
      </c>
      <c r="IN27" t="str">
        <f t="shared" ca="1" si="182"/>
        <v/>
      </c>
      <c r="IO27" s="32">
        <f t="shared" ca="1" si="183"/>
        <v>0</v>
      </c>
      <c r="IP27" s="32">
        <f t="shared" ca="1" si="184"/>
        <v>0</v>
      </c>
      <c r="IQ27" s="32">
        <f t="shared" ca="1" si="185"/>
        <v>0</v>
      </c>
      <c r="JJ27" t="b">
        <f t="shared" ca="1" si="186"/>
        <v>0</v>
      </c>
      <c r="JK27" t="b">
        <f t="shared" ca="1" si="186"/>
        <v>0</v>
      </c>
      <c r="JN27" t="str">
        <f t="shared" ca="1" si="187"/>
        <v>FAUX\FAUX</v>
      </c>
      <c r="JO27" t="b">
        <f ca="1">IF($D27,ISNA(MATCH(JN27,JN$1:JN26,0)))</f>
        <v>0</v>
      </c>
      <c r="JP27" s="5" t="e">
        <f t="shared" ca="1" si="188"/>
        <v>#N/A</v>
      </c>
      <c r="JQ27" t="e">
        <f t="shared" ca="1" si="60"/>
        <v>#N/A</v>
      </c>
      <c r="JR27" t="b">
        <f t="shared" ca="1" si="189"/>
        <v>0</v>
      </c>
      <c r="JS27" t="b">
        <f t="shared" ca="1" si="190"/>
        <v>0</v>
      </c>
      <c r="JT27">
        <f t="shared" ca="1" si="191"/>
        <v>0</v>
      </c>
      <c r="JU27">
        <f t="shared" ca="1" si="242"/>
        <v>0</v>
      </c>
      <c r="JV27">
        <f t="shared" ca="1" si="192"/>
        <v>0</v>
      </c>
      <c r="JW27" s="235">
        <f t="shared" ca="1" si="193"/>
        <v>0</v>
      </c>
      <c r="JX27" s="236">
        <f t="shared" ca="1" si="194"/>
        <v>2.7000000000000001E-3</v>
      </c>
      <c r="JY27" t="b">
        <f t="shared" ca="1" si="195"/>
        <v>0</v>
      </c>
      <c r="JZ27" s="5" t="e">
        <f t="shared" ca="1" si="196"/>
        <v>#N/A</v>
      </c>
      <c r="KA27" s="8" t="e">
        <f t="shared" ca="1" si="197"/>
        <v>#N/A</v>
      </c>
      <c r="KB27" s="8" t="e">
        <f t="shared" ca="1" si="198"/>
        <v>#N/A</v>
      </c>
      <c r="KC27" s="8" t="e">
        <f t="shared" ca="1" si="199"/>
        <v>#N/A</v>
      </c>
      <c r="KD27" s="8"/>
      <c r="KE27" s="8"/>
      <c r="KF27" s="8" t="e">
        <f t="shared" ca="1" si="200"/>
        <v>#N/A</v>
      </c>
      <c r="KG27" s="237" t="e">
        <f t="shared" ca="1" si="201"/>
        <v>#N/A</v>
      </c>
      <c r="KH27" s="237" t="e">
        <f t="shared" ca="1" si="202"/>
        <v>#N/A</v>
      </c>
      <c r="KI27" s="8" t="e">
        <f t="shared" ca="1" si="203"/>
        <v>#N/A</v>
      </c>
      <c r="KJ27">
        <f t="shared" si="243"/>
        <v>17</v>
      </c>
      <c r="KK27" t="b">
        <f t="shared" ca="1" si="204"/>
        <v>0</v>
      </c>
      <c r="KL27" t="str">
        <f t="shared" ca="1" si="205"/>
        <v/>
      </c>
      <c r="KM27" s="32">
        <f t="shared" ca="1" si="206"/>
        <v>0</v>
      </c>
      <c r="KN27" s="32">
        <f t="shared" ca="1" si="207"/>
        <v>0</v>
      </c>
      <c r="KO27" s="32">
        <f t="shared" ca="1" si="208"/>
        <v>0</v>
      </c>
      <c r="LH27" t="b">
        <f t="shared" ca="1" si="209"/>
        <v>0</v>
      </c>
      <c r="LI27" t="b">
        <f t="shared" ca="1" si="209"/>
        <v>0</v>
      </c>
      <c r="LL27" t="str">
        <f t="shared" ca="1" si="210"/>
        <v>FAUX\FAUX</v>
      </c>
      <c r="LM27" t="b">
        <f ca="1">IF($D27,ISNA(MATCH(LL27,LL$1:LL26,0)))</f>
        <v>0</v>
      </c>
      <c r="LN27" s="5" t="e">
        <f t="shared" ca="1" si="211"/>
        <v>#N/A</v>
      </c>
      <c r="LO27" t="e">
        <f t="shared" ca="1" si="62"/>
        <v>#N/A</v>
      </c>
      <c r="LP27" t="b">
        <f t="shared" ca="1" si="212"/>
        <v>0</v>
      </c>
      <c r="LQ27" t="b">
        <f t="shared" ca="1" si="213"/>
        <v>0</v>
      </c>
      <c r="LR27">
        <f t="shared" ca="1" si="214"/>
        <v>0</v>
      </c>
      <c r="LS27">
        <f t="shared" ca="1" si="244"/>
        <v>0</v>
      </c>
      <c r="LT27">
        <f t="shared" ca="1" si="215"/>
        <v>0</v>
      </c>
      <c r="LU27" s="235">
        <f t="shared" ca="1" si="216"/>
        <v>0</v>
      </c>
      <c r="LV27" s="236">
        <f t="shared" ca="1" si="217"/>
        <v>2.7000000000000001E-3</v>
      </c>
      <c r="LW27" t="b">
        <f t="shared" ca="1" si="218"/>
        <v>0</v>
      </c>
      <c r="LX27" s="5" t="e">
        <f t="shared" ca="1" si="219"/>
        <v>#N/A</v>
      </c>
      <c r="LY27" s="8" t="e">
        <f t="shared" ca="1" si="220"/>
        <v>#N/A</v>
      </c>
      <c r="LZ27" s="8" t="e">
        <f t="shared" ca="1" si="221"/>
        <v>#N/A</v>
      </c>
      <c r="MA27" s="8" t="e">
        <f t="shared" ca="1" si="222"/>
        <v>#N/A</v>
      </c>
      <c r="MB27" s="8"/>
      <c r="MC27" s="8"/>
      <c r="MD27" s="8" t="e">
        <f t="shared" ca="1" si="223"/>
        <v>#N/A</v>
      </c>
      <c r="ME27" s="237" t="e">
        <f t="shared" ca="1" si="224"/>
        <v>#N/A</v>
      </c>
      <c r="MF27" s="237" t="e">
        <f t="shared" ca="1" si="225"/>
        <v>#N/A</v>
      </c>
      <c r="MG27" s="8" t="e">
        <f t="shared" ca="1" si="226"/>
        <v>#N/A</v>
      </c>
      <c r="MH27">
        <f t="shared" si="245"/>
        <v>17</v>
      </c>
      <c r="MI27" t="b">
        <f t="shared" ca="1" si="227"/>
        <v>0</v>
      </c>
      <c r="MJ27" t="str">
        <f t="shared" ca="1" si="228"/>
        <v/>
      </c>
      <c r="MK27" s="32">
        <f t="shared" ca="1" si="229"/>
        <v>0</v>
      </c>
      <c r="ML27" s="32">
        <f t="shared" ca="1" si="230"/>
        <v>0</v>
      </c>
      <c r="MM27" s="32">
        <f t="shared" ca="1" si="231"/>
        <v>0</v>
      </c>
    </row>
    <row r="28" spans="1:351" x14ac:dyDescent="0.3">
      <c r="A28">
        <f t="shared" ca="1" si="63"/>
        <v>18</v>
      </c>
      <c r="C28" t="e">
        <f ca="1">Coulisse!$HN28</f>
        <v>#N/A</v>
      </c>
      <c r="D28" t="b">
        <f t="shared" ca="1" si="64"/>
        <v>0</v>
      </c>
      <c r="F28" t="b">
        <f t="shared" ca="1" si="65"/>
        <v>0</v>
      </c>
      <c r="G28" t="b">
        <f t="shared" ca="1" si="65"/>
        <v>0</v>
      </c>
      <c r="T28" t="b">
        <f t="shared" ca="1" si="66"/>
        <v>0</v>
      </c>
      <c r="U28" t="b">
        <f t="shared" ca="1" si="66"/>
        <v>0</v>
      </c>
      <c r="V28" t="b">
        <f t="shared" ca="1" si="66"/>
        <v>0</v>
      </c>
      <c r="W28" t="str">
        <f t="shared" ca="1" si="67"/>
        <v>FAUX\FAUX\FAUX</v>
      </c>
      <c r="X28" t="b">
        <f ca="1">IF($D28,ISNA(MATCH(W28,W$1:W27,0)))</f>
        <v>0</v>
      </c>
      <c r="Y28" s="5" t="e">
        <f t="shared" ca="1" si="68"/>
        <v>#N/A</v>
      </c>
      <c r="Z28" t="e">
        <f t="shared" ca="1" si="50"/>
        <v>#N/A</v>
      </c>
      <c r="AA28" t="b">
        <f t="shared" ca="1" si="69"/>
        <v>0</v>
      </c>
      <c r="AB28" t="b">
        <f t="shared" ca="1" si="70"/>
        <v>0</v>
      </c>
      <c r="AC28">
        <f t="shared" ca="1" si="71"/>
        <v>0</v>
      </c>
      <c r="AD28">
        <f t="shared" ca="1" si="232"/>
        <v>0</v>
      </c>
      <c r="AE28">
        <f t="shared" ca="1" si="72"/>
        <v>0</v>
      </c>
      <c r="AF28" s="235">
        <f t="shared" ca="1" si="73"/>
        <v>0</v>
      </c>
      <c r="AG28" s="236">
        <f t="shared" ca="1" si="74"/>
        <v>2.8E-3</v>
      </c>
      <c r="AH28" t="b">
        <f t="shared" ca="1" si="75"/>
        <v>0</v>
      </c>
      <c r="AI28" s="5" t="e">
        <f t="shared" ca="1" si="76"/>
        <v>#N/A</v>
      </c>
      <c r="AJ28" s="8" t="e">
        <f t="shared" ca="1" si="77"/>
        <v>#N/A</v>
      </c>
      <c r="AK28" s="8" t="e">
        <f t="shared" ca="1" si="78"/>
        <v>#N/A</v>
      </c>
      <c r="AL28" s="8" t="e">
        <f t="shared" ca="1" si="79"/>
        <v>#N/A</v>
      </c>
      <c r="AM28" s="8" t="e">
        <f t="shared" ca="1" si="80"/>
        <v>#N/A</v>
      </c>
      <c r="AN28" s="8" t="e">
        <f t="shared" ca="1" si="81"/>
        <v>#N/A</v>
      </c>
      <c r="AO28" s="237" t="e">
        <f t="shared" ca="1" si="82"/>
        <v>#N/A</v>
      </c>
      <c r="AP28" s="237" t="e">
        <f t="shared" ca="1" si="83"/>
        <v>#N/A</v>
      </c>
      <c r="AQ28" s="8" t="e">
        <f t="shared" ca="1" si="84"/>
        <v>#N/A</v>
      </c>
      <c r="AR28">
        <f t="shared" si="233"/>
        <v>18</v>
      </c>
      <c r="AS28" t="b">
        <f t="shared" ca="1" si="85"/>
        <v>0</v>
      </c>
      <c r="AT28" t="str">
        <f t="shared" ca="1" si="86"/>
        <v/>
      </c>
      <c r="AU28" s="32">
        <f t="shared" ca="1" si="87"/>
        <v>0</v>
      </c>
      <c r="AV28" s="32">
        <f t="shared" ca="1" si="88"/>
        <v>0</v>
      </c>
      <c r="AW28" s="32">
        <f t="shared" ca="1" si="246"/>
        <v>0</v>
      </c>
      <c r="BR28" t="b">
        <f t="shared" ca="1" si="89"/>
        <v>0</v>
      </c>
      <c r="BU28" t="str">
        <f t="shared" ca="1" si="90"/>
        <v>FAUX\</v>
      </c>
      <c r="BV28" t="b">
        <f ca="1">IF($D28,ISNA(MATCH(BU28,BU$1:BU27,0)))</f>
        <v>0</v>
      </c>
      <c r="BW28" s="5" t="e">
        <f t="shared" ca="1" si="91"/>
        <v>#N/A</v>
      </c>
      <c r="BX28" t="e">
        <f t="shared" ca="1" si="51"/>
        <v>#N/A</v>
      </c>
      <c r="BY28" t="b">
        <f t="shared" ca="1" si="92"/>
        <v>0</v>
      </c>
      <c r="BZ28" t="b">
        <f t="shared" ca="1" si="93"/>
        <v>0</v>
      </c>
      <c r="CA28">
        <f t="shared" ca="1" si="94"/>
        <v>0</v>
      </c>
      <c r="CB28">
        <f t="shared" ca="1" si="234"/>
        <v>0</v>
      </c>
      <c r="CC28">
        <f t="shared" ca="1" si="95"/>
        <v>0</v>
      </c>
      <c r="CD28" s="235">
        <f t="shared" ca="1" si="96"/>
        <v>0</v>
      </c>
      <c r="CE28" s="236">
        <f t="shared" ca="1" si="97"/>
        <v>2.8E-3</v>
      </c>
      <c r="CF28" t="b">
        <f t="shared" ca="1" si="98"/>
        <v>0</v>
      </c>
      <c r="CG28" s="5" t="e">
        <f t="shared" ca="1" si="99"/>
        <v>#N/A</v>
      </c>
      <c r="CH28" s="8" t="e">
        <f t="shared" ca="1" si="100"/>
        <v>#N/A</v>
      </c>
      <c r="CI28" s="8" t="e">
        <f t="shared" ca="1" si="101"/>
        <v>#N/A</v>
      </c>
      <c r="CJ28" s="8" t="e">
        <f t="shared" ca="1" si="102"/>
        <v>#N/A</v>
      </c>
      <c r="CK28" s="8" t="e">
        <f t="shared" ca="1" si="103"/>
        <v>#N/A</v>
      </c>
      <c r="CL28" s="8" t="e">
        <f t="shared" ca="1" si="104"/>
        <v>#N/A</v>
      </c>
      <c r="CM28" s="237" t="e">
        <f t="shared" ca="1" si="105"/>
        <v>#N/A</v>
      </c>
      <c r="CN28" s="237" t="e">
        <f t="shared" ca="1" si="106"/>
        <v>#N/A</v>
      </c>
      <c r="CO28" s="8" t="e">
        <f t="shared" ca="1" si="107"/>
        <v>#N/A</v>
      </c>
      <c r="CP28">
        <f t="shared" si="235"/>
        <v>18</v>
      </c>
      <c r="CQ28" t="b">
        <f t="shared" ca="1" si="108"/>
        <v>0</v>
      </c>
      <c r="CR28" t="str">
        <f t="shared" ca="1" si="109"/>
        <v/>
      </c>
      <c r="CS28" s="32">
        <f t="shared" ca="1" si="110"/>
        <v>0</v>
      </c>
      <c r="CT28" s="32">
        <f t="shared" ca="1" si="111"/>
        <v>0</v>
      </c>
      <c r="CU28" s="32">
        <f t="shared" ca="1" si="112"/>
        <v>0</v>
      </c>
      <c r="DP28" t="b">
        <f t="shared" ca="1" si="113"/>
        <v>0</v>
      </c>
      <c r="DQ28" t="b">
        <f t="shared" ca="1" si="113"/>
        <v>0</v>
      </c>
      <c r="DR28" t="b">
        <f t="shared" ca="1" si="113"/>
        <v>0</v>
      </c>
      <c r="DS28" t="str">
        <f t="shared" ca="1" si="53"/>
        <v>FAUX\FAUX\FAUX</v>
      </c>
      <c r="DT28" t="b">
        <f ca="1">IF($D28,ISNA(MATCH(DS28,DS$1:DS27,0)))</f>
        <v>0</v>
      </c>
      <c r="DU28" s="5" t="e">
        <f t="shared" ca="1" si="114"/>
        <v>#N/A</v>
      </c>
      <c r="DV28" t="e">
        <f t="shared" ca="1" si="54"/>
        <v>#N/A</v>
      </c>
      <c r="DW28" t="b">
        <f t="shared" ca="1" si="115"/>
        <v>0</v>
      </c>
      <c r="DX28" t="b">
        <f t="shared" ca="1" si="116"/>
        <v>0</v>
      </c>
      <c r="DY28">
        <f t="shared" ca="1" si="117"/>
        <v>0</v>
      </c>
      <c r="DZ28">
        <f t="shared" ca="1" si="236"/>
        <v>0</v>
      </c>
      <c r="EA28">
        <f t="shared" ca="1" si="118"/>
        <v>0</v>
      </c>
      <c r="EB28" s="235">
        <f t="shared" ca="1" si="119"/>
        <v>0</v>
      </c>
      <c r="EC28" s="236">
        <f t="shared" ca="1" si="120"/>
        <v>2.8E-3</v>
      </c>
      <c r="ED28" t="b">
        <f t="shared" ca="1" si="121"/>
        <v>0</v>
      </c>
      <c r="EE28" s="5" t="e">
        <f t="shared" ca="1" si="122"/>
        <v>#N/A</v>
      </c>
      <c r="EF28" s="8" t="e">
        <f t="shared" ca="1" si="123"/>
        <v>#N/A</v>
      </c>
      <c r="EG28" s="8" t="e">
        <f t="shared" ca="1" si="124"/>
        <v>#N/A</v>
      </c>
      <c r="EH28" s="8" t="e">
        <f t="shared" ca="1" si="125"/>
        <v>#N/A</v>
      </c>
      <c r="EI28" s="8" t="e">
        <f t="shared" ca="1" si="126"/>
        <v>#N/A</v>
      </c>
      <c r="EJ28" s="8" t="e">
        <f t="shared" ca="1" si="127"/>
        <v>#N/A</v>
      </c>
      <c r="EK28" s="237" t="e">
        <f t="shared" ca="1" si="128"/>
        <v>#N/A</v>
      </c>
      <c r="EL28" s="237" t="e">
        <f t="shared" ca="1" si="129"/>
        <v>#N/A</v>
      </c>
      <c r="EM28" s="8" t="e">
        <f t="shared" ca="1" si="130"/>
        <v>#N/A</v>
      </c>
      <c r="EN28">
        <f t="shared" si="237"/>
        <v>18</v>
      </c>
      <c r="EO28" t="b">
        <f t="shared" ca="1" si="131"/>
        <v>0</v>
      </c>
      <c r="EP28" t="str">
        <f t="shared" ca="1" si="132"/>
        <v/>
      </c>
      <c r="EQ28" s="32">
        <f t="shared" ca="1" si="133"/>
        <v>0</v>
      </c>
      <c r="ER28" s="32">
        <f t="shared" ca="1" si="134"/>
        <v>0</v>
      </c>
      <c r="ES28" s="32">
        <f t="shared" ca="1" si="135"/>
        <v>0</v>
      </c>
      <c r="FN28" t="b">
        <f t="shared" ca="1" si="136"/>
        <v>0</v>
      </c>
      <c r="FO28" t="b">
        <f t="shared" ca="1" si="136"/>
        <v>0</v>
      </c>
      <c r="FP28" t="b">
        <f t="shared" ca="1" si="136"/>
        <v>0</v>
      </c>
      <c r="FQ28" t="b">
        <f t="shared" ca="1" si="136"/>
        <v>0</v>
      </c>
      <c r="FR28" t="str">
        <f t="shared" ca="1" si="137"/>
        <v>FAUX\FAUX\FAUX\FAUX</v>
      </c>
      <c r="FS28" t="b">
        <f ca="1">IF($D28,ISNA(MATCH(FR28,FR$1:FR27,0)))</f>
        <v>0</v>
      </c>
      <c r="FT28" s="5" t="e">
        <f t="shared" ca="1" si="138"/>
        <v>#N/A</v>
      </c>
      <c r="FU28" t="e">
        <f t="shared" ca="1" si="56"/>
        <v>#N/A</v>
      </c>
      <c r="FV28" t="b">
        <f t="shared" ca="1" si="139"/>
        <v>0</v>
      </c>
      <c r="FW28" t="b">
        <f t="shared" ca="1" si="140"/>
        <v>0</v>
      </c>
      <c r="FX28">
        <f t="shared" ca="1" si="141"/>
        <v>0</v>
      </c>
      <c r="FY28">
        <f t="shared" ca="1" si="238"/>
        <v>0</v>
      </c>
      <c r="FZ28">
        <f t="shared" ca="1" si="142"/>
        <v>0</v>
      </c>
      <c r="GA28" s="235">
        <f t="shared" ca="1" si="143"/>
        <v>0</v>
      </c>
      <c r="GB28" s="236">
        <f t="shared" ca="1" si="144"/>
        <v>2.8E-3</v>
      </c>
      <c r="GC28" t="b">
        <f t="shared" ca="1" si="145"/>
        <v>0</v>
      </c>
      <c r="GD28" s="5" t="e">
        <f t="shared" ca="1" si="146"/>
        <v>#N/A</v>
      </c>
      <c r="GE28" s="8" t="e">
        <f t="shared" ca="1" si="147"/>
        <v>#N/A</v>
      </c>
      <c r="GF28" s="8" t="e">
        <f t="shared" ca="1" si="148"/>
        <v>#N/A</v>
      </c>
      <c r="GG28" s="8" t="e">
        <f t="shared" ca="1" si="149"/>
        <v>#N/A</v>
      </c>
      <c r="GH28" s="8" t="e">
        <f t="shared" ca="1" si="150"/>
        <v>#N/A</v>
      </c>
      <c r="GI28" s="8" t="e">
        <f t="shared" ca="1" si="151"/>
        <v>#N/A</v>
      </c>
      <c r="GJ28" s="8" t="e">
        <f t="shared" ca="1" si="152"/>
        <v>#N/A</v>
      </c>
      <c r="GK28" s="237" t="e">
        <f t="shared" ca="1" si="153"/>
        <v>#N/A</v>
      </c>
      <c r="GL28" s="237" t="e">
        <f t="shared" ca="1" si="154"/>
        <v>#N/A</v>
      </c>
      <c r="GM28" s="8" t="e">
        <f t="shared" ca="1" si="155"/>
        <v>#N/A</v>
      </c>
      <c r="GN28">
        <f t="shared" si="239"/>
        <v>18</v>
      </c>
      <c r="GO28" t="b">
        <f t="shared" ca="1" si="156"/>
        <v>0</v>
      </c>
      <c r="GP28" t="str">
        <f t="shared" ca="1" si="157"/>
        <v/>
      </c>
      <c r="GQ28" s="32">
        <f t="shared" ca="1" si="158"/>
        <v>0</v>
      </c>
      <c r="GR28" s="32">
        <f t="shared" ca="1" si="159"/>
        <v>0</v>
      </c>
      <c r="GS28" s="32">
        <f t="shared" ca="1" si="160"/>
        <v>0</v>
      </c>
      <c r="HL28" t="b">
        <f t="shared" ca="1" si="161"/>
        <v>0</v>
      </c>
      <c r="HM28" t="b">
        <f t="shared" ca="1" si="161"/>
        <v>0</v>
      </c>
      <c r="HN28" t="b">
        <f t="shared" ca="1" si="161"/>
        <v>0</v>
      </c>
      <c r="HO28" t="b">
        <f t="shared" ca="1" si="161"/>
        <v>0</v>
      </c>
      <c r="HP28" t="str">
        <f t="shared" ca="1" si="162"/>
        <v>FAUX\FAUX\FAUX\FAUX</v>
      </c>
      <c r="HQ28" t="b">
        <f ca="1">IF($D28,ISNA(MATCH(HP28,HP$1:HP27,0)))</f>
        <v>0</v>
      </c>
      <c r="HR28" s="5" t="e">
        <f t="shared" ca="1" si="163"/>
        <v>#N/A</v>
      </c>
      <c r="HS28" t="e">
        <f t="shared" ca="1" si="58"/>
        <v>#N/A</v>
      </c>
      <c r="HT28" t="b">
        <f t="shared" ca="1" si="164"/>
        <v>0</v>
      </c>
      <c r="HU28" t="b">
        <f t="shared" ca="1" si="165"/>
        <v>0</v>
      </c>
      <c r="HV28">
        <f t="shared" ca="1" si="166"/>
        <v>0</v>
      </c>
      <c r="HW28">
        <f t="shared" ca="1" si="240"/>
        <v>0</v>
      </c>
      <c r="HX28">
        <f t="shared" ca="1" si="167"/>
        <v>0</v>
      </c>
      <c r="HY28" s="235">
        <f t="shared" ca="1" si="168"/>
        <v>0</v>
      </c>
      <c r="HZ28" s="236">
        <f t="shared" ca="1" si="169"/>
        <v>2.8E-3</v>
      </c>
      <c r="IA28" t="b">
        <f t="shared" ca="1" si="170"/>
        <v>0</v>
      </c>
      <c r="IB28" s="5" t="e">
        <f t="shared" ca="1" si="171"/>
        <v>#N/A</v>
      </c>
      <c r="IC28" s="8" t="e">
        <f t="shared" ca="1" si="172"/>
        <v>#N/A</v>
      </c>
      <c r="ID28" s="8" t="e">
        <f t="shared" ca="1" si="173"/>
        <v>#N/A</v>
      </c>
      <c r="IE28" s="8" t="e">
        <f t="shared" ca="1" si="174"/>
        <v>#N/A</v>
      </c>
      <c r="IF28" s="8" t="e">
        <f t="shared" ca="1" si="175"/>
        <v>#N/A</v>
      </c>
      <c r="IG28" s="8" t="e">
        <f t="shared" ca="1" si="176"/>
        <v>#N/A</v>
      </c>
      <c r="IH28" s="8" t="e">
        <f t="shared" ca="1" si="177"/>
        <v>#N/A</v>
      </c>
      <c r="II28" s="237" t="e">
        <f t="shared" ca="1" si="178"/>
        <v>#N/A</v>
      </c>
      <c r="IJ28" s="237" t="e">
        <f t="shared" ca="1" si="179"/>
        <v>#N/A</v>
      </c>
      <c r="IK28" s="8" t="e">
        <f t="shared" ca="1" si="180"/>
        <v>#N/A</v>
      </c>
      <c r="IL28">
        <f t="shared" si="241"/>
        <v>18</v>
      </c>
      <c r="IM28" t="b">
        <f t="shared" ca="1" si="181"/>
        <v>0</v>
      </c>
      <c r="IN28" t="str">
        <f t="shared" ca="1" si="182"/>
        <v/>
      </c>
      <c r="IO28" s="32">
        <f t="shared" ca="1" si="183"/>
        <v>0</v>
      </c>
      <c r="IP28" s="32">
        <f t="shared" ca="1" si="184"/>
        <v>0</v>
      </c>
      <c r="IQ28" s="32">
        <f t="shared" ca="1" si="185"/>
        <v>0</v>
      </c>
      <c r="JJ28" t="b">
        <f t="shared" ca="1" si="186"/>
        <v>0</v>
      </c>
      <c r="JK28" t="b">
        <f t="shared" ca="1" si="186"/>
        <v>0</v>
      </c>
      <c r="JN28" t="str">
        <f t="shared" ca="1" si="187"/>
        <v>FAUX\FAUX</v>
      </c>
      <c r="JO28" t="b">
        <f ca="1">IF($D28,ISNA(MATCH(JN28,JN$1:JN27,0)))</f>
        <v>0</v>
      </c>
      <c r="JP28" s="5" t="e">
        <f t="shared" ca="1" si="188"/>
        <v>#N/A</v>
      </c>
      <c r="JQ28" t="e">
        <f t="shared" ca="1" si="60"/>
        <v>#N/A</v>
      </c>
      <c r="JR28" t="b">
        <f t="shared" ca="1" si="189"/>
        <v>0</v>
      </c>
      <c r="JS28" t="b">
        <f t="shared" ca="1" si="190"/>
        <v>0</v>
      </c>
      <c r="JT28">
        <f t="shared" ca="1" si="191"/>
        <v>0</v>
      </c>
      <c r="JU28">
        <f t="shared" ca="1" si="242"/>
        <v>0</v>
      </c>
      <c r="JV28">
        <f t="shared" ca="1" si="192"/>
        <v>0</v>
      </c>
      <c r="JW28" s="235">
        <f t="shared" ca="1" si="193"/>
        <v>0</v>
      </c>
      <c r="JX28" s="236">
        <f t="shared" ca="1" si="194"/>
        <v>2.8E-3</v>
      </c>
      <c r="JY28" t="b">
        <f t="shared" ca="1" si="195"/>
        <v>0</v>
      </c>
      <c r="JZ28" s="5" t="e">
        <f t="shared" ca="1" si="196"/>
        <v>#N/A</v>
      </c>
      <c r="KA28" s="8" t="e">
        <f t="shared" ca="1" si="197"/>
        <v>#N/A</v>
      </c>
      <c r="KB28" s="8" t="e">
        <f t="shared" ca="1" si="198"/>
        <v>#N/A</v>
      </c>
      <c r="KC28" s="8" t="e">
        <f t="shared" ca="1" si="199"/>
        <v>#N/A</v>
      </c>
      <c r="KD28" s="8"/>
      <c r="KE28" s="8"/>
      <c r="KF28" s="8" t="e">
        <f t="shared" ca="1" si="200"/>
        <v>#N/A</v>
      </c>
      <c r="KG28" s="237" t="e">
        <f t="shared" ca="1" si="201"/>
        <v>#N/A</v>
      </c>
      <c r="KH28" s="237" t="e">
        <f t="shared" ca="1" si="202"/>
        <v>#N/A</v>
      </c>
      <c r="KI28" s="8" t="e">
        <f t="shared" ca="1" si="203"/>
        <v>#N/A</v>
      </c>
      <c r="KJ28">
        <f t="shared" si="243"/>
        <v>18</v>
      </c>
      <c r="KK28" t="b">
        <f t="shared" ca="1" si="204"/>
        <v>0</v>
      </c>
      <c r="KL28" t="str">
        <f t="shared" ca="1" si="205"/>
        <v/>
      </c>
      <c r="KM28" s="32">
        <f t="shared" ca="1" si="206"/>
        <v>0</v>
      </c>
      <c r="KN28" s="32">
        <f t="shared" ca="1" si="207"/>
        <v>0</v>
      </c>
      <c r="KO28" s="32">
        <f t="shared" ca="1" si="208"/>
        <v>0</v>
      </c>
      <c r="LH28" t="b">
        <f t="shared" ca="1" si="209"/>
        <v>0</v>
      </c>
      <c r="LI28" t="b">
        <f t="shared" ca="1" si="209"/>
        <v>0</v>
      </c>
      <c r="LL28" t="str">
        <f t="shared" ca="1" si="210"/>
        <v>FAUX\FAUX</v>
      </c>
      <c r="LM28" t="b">
        <f ca="1">IF($D28,ISNA(MATCH(LL28,LL$1:LL27,0)))</f>
        <v>0</v>
      </c>
      <c r="LN28" s="5" t="e">
        <f t="shared" ca="1" si="211"/>
        <v>#N/A</v>
      </c>
      <c r="LO28" t="e">
        <f t="shared" ca="1" si="62"/>
        <v>#N/A</v>
      </c>
      <c r="LP28" t="b">
        <f t="shared" ca="1" si="212"/>
        <v>0</v>
      </c>
      <c r="LQ28" t="b">
        <f t="shared" ca="1" si="213"/>
        <v>0</v>
      </c>
      <c r="LR28">
        <f t="shared" ca="1" si="214"/>
        <v>0</v>
      </c>
      <c r="LS28">
        <f t="shared" ca="1" si="244"/>
        <v>0</v>
      </c>
      <c r="LT28">
        <f t="shared" ca="1" si="215"/>
        <v>0</v>
      </c>
      <c r="LU28" s="235">
        <f t="shared" ca="1" si="216"/>
        <v>0</v>
      </c>
      <c r="LV28" s="236">
        <f t="shared" ca="1" si="217"/>
        <v>2.8E-3</v>
      </c>
      <c r="LW28" t="b">
        <f t="shared" ca="1" si="218"/>
        <v>0</v>
      </c>
      <c r="LX28" s="5" t="e">
        <f t="shared" ca="1" si="219"/>
        <v>#N/A</v>
      </c>
      <c r="LY28" s="8" t="e">
        <f t="shared" ca="1" si="220"/>
        <v>#N/A</v>
      </c>
      <c r="LZ28" s="8" t="e">
        <f t="shared" ca="1" si="221"/>
        <v>#N/A</v>
      </c>
      <c r="MA28" s="8" t="e">
        <f t="shared" ca="1" si="222"/>
        <v>#N/A</v>
      </c>
      <c r="MB28" s="8"/>
      <c r="MC28" s="8"/>
      <c r="MD28" s="8" t="e">
        <f t="shared" ca="1" si="223"/>
        <v>#N/A</v>
      </c>
      <c r="ME28" s="237" t="e">
        <f t="shared" ca="1" si="224"/>
        <v>#N/A</v>
      </c>
      <c r="MF28" s="237" t="e">
        <f t="shared" ca="1" si="225"/>
        <v>#N/A</v>
      </c>
      <c r="MG28" s="8" t="e">
        <f t="shared" ca="1" si="226"/>
        <v>#N/A</v>
      </c>
      <c r="MH28">
        <f t="shared" si="245"/>
        <v>18</v>
      </c>
      <c r="MI28" t="b">
        <f t="shared" ca="1" si="227"/>
        <v>0</v>
      </c>
      <c r="MJ28" t="str">
        <f t="shared" ca="1" si="228"/>
        <v/>
      </c>
      <c r="MK28" s="32">
        <f t="shared" ca="1" si="229"/>
        <v>0</v>
      </c>
      <c r="ML28" s="32">
        <f t="shared" ca="1" si="230"/>
        <v>0</v>
      </c>
      <c r="MM28" s="32">
        <f t="shared" ca="1" si="231"/>
        <v>0</v>
      </c>
    </row>
    <row r="29" spans="1:351" x14ac:dyDescent="0.3">
      <c r="A29">
        <f t="shared" ca="1" si="63"/>
        <v>19</v>
      </c>
      <c r="C29" t="e">
        <f ca="1">Coulisse!$HN29</f>
        <v>#N/A</v>
      </c>
      <c r="D29" t="b">
        <f t="shared" ca="1" si="64"/>
        <v>0</v>
      </c>
      <c r="F29" t="b">
        <f t="shared" ca="1" si="65"/>
        <v>0</v>
      </c>
      <c r="G29" t="b">
        <f t="shared" ca="1" si="65"/>
        <v>0</v>
      </c>
      <c r="T29" t="b">
        <f t="shared" ca="1" si="66"/>
        <v>0</v>
      </c>
      <c r="U29" t="b">
        <f t="shared" ca="1" si="66"/>
        <v>0</v>
      </c>
      <c r="V29" t="b">
        <f t="shared" ca="1" si="66"/>
        <v>0</v>
      </c>
      <c r="W29" t="str">
        <f t="shared" ca="1" si="67"/>
        <v>FAUX\FAUX\FAUX</v>
      </c>
      <c r="X29" t="b">
        <f ca="1">IF($D29,ISNA(MATCH(W29,W$1:W28,0)))</f>
        <v>0</v>
      </c>
      <c r="Y29" s="5" t="e">
        <f t="shared" ca="1" si="68"/>
        <v>#N/A</v>
      </c>
      <c r="Z29" t="e">
        <f t="shared" ca="1" si="50"/>
        <v>#N/A</v>
      </c>
      <c r="AA29" t="b">
        <f t="shared" ca="1" si="69"/>
        <v>0</v>
      </c>
      <c r="AB29" t="b">
        <f t="shared" ca="1" si="70"/>
        <v>0</v>
      </c>
      <c r="AC29">
        <f t="shared" ca="1" si="71"/>
        <v>0</v>
      </c>
      <c r="AD29">
        <f t="shared" ca="1" si="232"/>
        <v>0</v>
      </c>
      <c r="AE29">
        <f t="shared" ca="1" si="72"/>
        <v>0</v>
      </c>
      <c r="AF29" s="235">
        <f t="shared" ca="1" si="73"/>
        <v>0</v>
      </c>
      <c r="AG29" s="236">
        <f t="shared" ca="1" si="74"/>
        <v>2.8999999999999998E-3</v>
      </c>
      <c r="AH29" t="b">
        <f t="shared" ca="1" si="75"/>
        <v>0</v>
      </c>
      <c r="AI29" s="5" t="e">
        <f t="shared" ca="1" si="76"/>
        <v>#N/A</v>
      </c>
      <c r="AJ29" s="8" t="e">
        <f t="shared" ca="1" si="77"/>
        <v>#N/A</v>
      </c>
      <c r="AK29" s="8" t="e">
        <f t="shared" ca="1" si="78"/>
        <v>#N/A</v>
      </c>
      <c r="AL29" s="8" t="e">
        <f t="shared" ca="1" si="79"/>
        <v>#N/A</v>
      </c>
      <c r="AM29" s="8" t="e">
        <f t="shared" ca="1" si="80"/>
        <v>#N/A</v>
      </c>
      <c r="AN29" s="8" t="e">
        <f t="shared" ca="1" si="81"/>
        <v>#N/A</v>
      </c>
      <c r="AO29" s="237" t="e">
        <f t="shared" ca="1" si="82"/>
        <v>#N/A</v>
      </c>
      <c r="AP29" s="237" t="e">
        <f t="shared" ca="1" si="83"/>
        <v>#N/A</v>
      </c>
      <c r="AQ29" s="8" t="e">
        <f t="shared" ca="1" si="84"/>
        <v>#N/A</v>
      </c>
      <c r="AR29">
        <f t="shared" si="233"/>
        <v>19</v>
      </c>
      <c r="AS29" t="b">
        <f t="shared" ca="1" si="85"/>
        <v>0</v>
      </c>
      <c r="AT29" t="str">
        <f t="shared" ca="1" si="86"/>
        <v/>
      </c>
      <c r="AU29" s="32">
        <f t="shared" ca="1" si="87"/>
        <v>0</v>
      </c>
      <c r="AV29" s="32">
        <f t="shared" ca="1" si="88"/>
        <v>0</v>
      </c>
      <c r="AW29" s="32">
        <f t="shared" ca="1" si="246"/>
        <v>0</v>
      </c>
      <c r="BR29" t="b">
        <f t="shared" ca="1" si="89"/>
        <v>0</v>
      </c>
      <c r="BU29" t="str">
        <f t="shared" ca="1" si="90"/>
        <v>FAUX\</v>
      </c>
      <c r="BV29" t="b">
        <f ca="1">IF($D29,ISNA(MATCH(BU29,BU$1:BU28,0)))</f>
        <v>0</v>
      </c>
      <c r="BW29" s="5" t="e">
        <f t="shared" ca="1" si="91"/>
        <v>#N/A</v>
      </c>
      <c r="BX29" t="e">
        <f t="shared" ca="1" si="51"/>
        <v>#N/A</v>
      </c>
      <c r="BY29" t="b">
        <f t="shared" ca="1" si="92"/>
        <v>0</v>
      </c>
      <c r="BZ29" t="b">
        <f t="shared" ca="1" si="93"/>
        <v>0</v>
      </c>
      <c r="CA29">
        <f t="shared" ca="1" si="94"/>
        <v>0</v>
      </c>
      <c r="CB29">
        <f t="shared" ca="1" si="234"/>
        <v>0</v>
      </c>
      <c r="CC29">
        <f t="shared" ca="1" si="95"/>
        <v>0</v>
      </c>
      <c r="CD29" s="235">
        <f t="shared" ca="1" si="96"/>
        <v>0</v>
      </c>
      <c r="CE29" s="236">
        <f t="shared" ca="1" si="97"/>
        <v>2.8999999999999998E-3</v>
      </c>
      <c r="CF29" t="b">
        <f t="shared" ca="1" si="98"/>
        <v>0</v>
      </c>
      <c r="CG29" s="5" t="e">
        <f t="shared" ca="1" si="99"/>
        <v>#N/A</v>
      </c>
      <c r="CH29" s="8" t="e">
        <f t="shared" ca="1" si="100"/>
        <v>#N/A</v>
      </c>
      <c r="CI29" s="8" t="e">
        <f t="shared" ca="1" si="101"/>
        <v>#N/A</v>
      </c>
      <c r="CJ29" s="8" t="e">
        <f t="shared" ca="1" si="102"/>
        <v>#N/A</v>
      </c>
      <c r="CK29" s="8" t="e">
        <f t="shared" ca="1" si="103"/>
        <v>#N/A</v>
      </c>
      <c r="CL29" s="8" t="e">
        <f t="shared" ca="1" si="104"/>
        <v>#N/A</v>
      </c>
      <c r="CM29" s="237" t="e">
        <f t="shared" ca="1" si="105"/>
        <v>#N/A</v>
      </c>
      <c r="CN29" s="237" t="e">
        <f t="shared" ca="1" si="106"/>
        <v>#N/A</v>
      </c>
      <c r="CO29" s="8" t="e">
        <f t="shared" ca="1" si="107"/>
        <v>#N/A</v>
      </c>
      <c r="CP29">
        <f t="shared" si="235"/>
        <v>19</v>
      </c>
      <c r="CQ29" t="b">
        <f t="shared" ca="1" si="108"/>
        <v>0</v>
      </c>
      <c r="CR29" t="str">
        <f t="shared" ca="1" si="109"/>
        <v/>
      </c>
      <c r="CS29" s="32">
        <f t="shared" ca="1" si="110"/>
        <v>0</v>
      </c>
      <c r="CT29" s="32">
        <f t="shared" ca="1" si="111"/>
        <v>0</v>
      </c>
      <c r="CU29" s="32">
        <f t="shared" ca="1" si="112"/>
        <v>0</v>
      </c>
      <c r="DP29" t="b">
        <f t="shared" ca="1" si="113"/>
        <v>0</v>
      </c>
      <c r="DQ29" t="b">
        <f t="shared" ca="1" si="113"/>
        <v>0</v>
      </c>
      <c r="DR29" t="b">
        <f t="shared" ca="1" si="113"/>
        <v>0</v>
      </c>
      <c r="DS29" t="str">
        <f t="shared" ca="1" si="53"/>
        <v>FAUX\FAUX\FAUX</v>
      </c>
      <c r="DT29" t="b">
        <f ca="1">IF($D29,ISNA(MATCH(DS29,DS$1:DS28,0)))</f>
        <v>0</v>
      </c>
      <c r="DU29" s="5" t="e">
        <f t="shared" ca="1" si="114"/>
        <v>#N/A</v>
      </c>
      <c r="DV29" t="e">
        <f t="shared" ca="1" si="54"/>
        <v>#N/A</v>
      </c>
      <c r="DW29" t="b">
        <f t="shared" ca="1" si="115"/>
        <v>0</v>
      </c>
      <c r="DX29" t="b">
        <f t="shared" ca="1" si="116"/>
        <v>0</v>
      </c>
      <c r="DY29">
        <f t="shared" ca="1" si="117"/>
        <v>0</v>
      </c>
      <c r="DZ29">
        <f t="shared" ca="1" si="236"/>
        <v>0</v>
      </c>
      <c r="EA29">
        <f t="shared" ca="1" si="118"/>
        <v>0</v>
      </c>
      <c r="EB29" s="235">
        <f t="shared" ca="1" si="119"/>
        <v>0</v>
      </c>
      <c r="EC29" s="236">
        <f t="shared" ca="1" si="120"/>
        <v>2.8999999999999998E-3</v>
      </c>
      <c r="ED29" t="b">
        <f t="shared" ca="1" si="121"/>
        <v>0</v>
      </c>
      <c r="EE29" s="5" t="e">
        <f t="shared" ca="1" si="122"/>
        <v>#N/A</v>
      </c>
      <c r="EF29" s="8" t="e">
        <f t="shared" ca="1" si="123"/>
        <v>#N/A</v>
      </c>
      <c r="EG29" s="8" t="e">
        <f t="shared" ca="1" si="124"/>
        <v>#N/A</v>
      </c>
      <c r="EH29" s="8" t="e">
        <f t="shared" ca="1" si="125"/>
        <v>#N/A</v>
      </c>
      <c r="EI29" s="8" t="e">
        <f t="shared" ca="1" si="126"/>
        <v>#N/A</v>
      </c>
      <c r="EJ29" s="8" t="e">
        <f t="shared" ca="1" si="127"/>
        <v>#N/A</v>
      </c>
      <c r="EK29" s="237" t="e">
        <f t="shared" ca="1" si="128"/>
        <v>#N/A</v>
      </c>
      <c r="EL29" s="237" t="e">
        <f t="shared" ca="1" si="129"/>
        <v>#N/A</v>
      </c>
      <c r="EM29" s="8" t="e">
        <f t="shared" ca="1" si="130"/>
        <v>#N/A</v>
      </c>
      <c r="EN29">
        <f t="shared" si="237"/>
        <v>19</v>
      </c>
      <c r="EO29" t="b">
        <f t="shared" ca="1" si="131"/>
        <v>0</v>
      </c>
      <c r="EP29" t="str">
        <f t="shared" ca="1" si="132"/>
        <v/>
      </c>
      <c r="EQ29" s="32">
        <f t="shared" ca="1" si="133"/>
        <v>0</v>
      </c>
      <c r="ER29" s="32">
        <f t="shared" ca="1" si="134"/>
        <v>0</v>
      </c>
      <c r="ES29" s="32">
        <f t="shared" ca="1" si="135"/>
        <v>0</v>
      </c>
      <c r="FN29" t="b">
        <f t="shared" ca="1" si="136"/>
        <v>0</v>
      </c>
      <c r="FO29" t="b">
        <f t="shared" ca="1" si="136"/>
        <v>0</v>
      </c>
      <c r="FP29" t="b">
        <f t="shared" ca="1" si="136"/>
        <v>0</v>
      </c>
      <c r="FQ29" t="b">
        <f t="shared" ca="1" si="136"/>
        <v>0</v>
      </c>
      <c r="FR29" t="str">
        <f t="shared" ca="1" si="137"/>
        <v>FAUX\FAUX\FAUX\FAUX</v>
      </c>
      <c r="FS29" t="b">
        <f ca="1">IF($D29,ISNA(MATCH(FR29,FR$1:FR28,0)))</f>
        <v>0</v>
      </c>
      <c r="FT29" s="5" t="e">
        <f t="shared" ca="1" si="138"/>
        <v>#N/A</v>
      </c>
      <c r="FU29" t="e">
        <f t="shared" ca="1" si="56"/>
        <v>#N/A</v>
      </c>
      <c r="FV29" t="b">
        <f t="shared" ca="1" si="139"/>
        <v>0</v>
      </c>
      <c r="FW29" t="b">
        <f t="shared" ca="1" si="140"/>
        <v>0</v>
      </c>
      <c r="FX29">
        <f t="shared" ca="1" si="141"/>
        <v>0</v>
      </c>
      <c r="FY29">
        <f t="shared" ca="1" si="238"/>
        <v>0</v>
      </c>
      <c r="FZ29">
        <f t="shared" ca="1" si="142"/>
        <v>0</v>
      </c>
      <c r="GA29" s="235">
        <f t="shared" ca="1" si="143"/>
        <v>0</v>
      </c>
      <c r="GB29" s="236">
        <f t="shared" ca="1" si="144"/>
        <v>2.8999999999999998E-3</v>
      </c>
      <c r="GC29" t="b">
        <f t="shared" ca="1" si="145"/>
        <v>0</v>
      </c>
      <c r="GD29" s="5" t="e">
        <f t="shared" ca="1" si="146"/>
        <v>#N/A</v>
      </c>
      <c r="GE29" s="8" t="e">
        <f t="shared" ca="1" si="147"/>
        <v>#N/A</v>
      </c>
      <c r="GF29" s="8" t="e">
        <f t="shared" ca="1" si="148"/>
        <v>#N/A</v>
      </c>
      <c r="GG29" s="8" t="e">
        <f t="shared" ca="1" si="149"/>
        <v>#N/A</v>
      </c>
      <c r="GH29" s="8" t="e">
        <f t="shared" ca="1" si="150"/>
        <v>#N/A</v>
      </c>
      <c r="GI29" s="8" t="e">
        <f t="shared" ca="1" si="151"/>
        <v>#N/A</v>
      </c>
      <c r="GJ29" s="8" t="e">
        <f t="shared" ca="1" si="152"/>
        <v>#N/A</v>
      </c>
      <c r="GK29" s="237" t="e">
        <f t="shared" ca="1" si="153"/>
        <v>#N/A</v>
      </c>
      <c r="GL29" s="237" t="e">
        <f t="shared" ca="1" si="154"/>
        <v>#N/A</v>
      </c>
      <c r="GM29" s="8" t="e">
        <f t="shared" ca="1" si="155"/>
        <v>#N/A</v>
      </c>
      <c r="GN29">
        <f t="shared" si="239"/>
        <v>19</v>
      </c>
      <c r="GO29" t="b">
        <f t="shared" ca="1" si="156"/>
        <v>0</v>
      </c>
      <c r="GP29" t="str">
        <f t="shared" ca="1" si="157"/>
        <v/>
      </c>
      <c r="GQ29" s="32">
        <f t="shared" ca="1" si="158"/>
        <v>0</v>
      </c>
      <c r="GR29" s="32">
        <f t="shared" ca="1" si="159"/>
        <v>0</v>
      </c>
      <c r="GS29" s="32">
        <f t="shared" ca="1" si="160"/>
        <v>0</v>
      </c>
      <c r="HL29" t="b">
        <f t="shared" ca="1" si="161"/>
        <v>0</v>
      </c>
      <c r="HM29" t="b">
        <f t="shared" ca="1" si="161"/>
        <v>0</v>
      </c>
      <c r="HN29" t="b">
        <f t="shared" ca="1" si="161"/>
        <v>0</v>
      </c>
      <c r="HO29" t="b">
        <f t="shared" ca="1" si="161"/>
        <v>0</v>
      </c>
      <c r="HP29" t="str">
        <f t="shared" ca="1" si="162"/>
        <v>FAUX\FAUX\FAUX\FAUX</v>
      </c>
      <c r="HQ29" t="b">
        <f ca="1">IF($D29,ISNA(MATCH(HP29,HP$1:HP28,0)))</f>
        <v>0</v>
      </c>
      <c r="HR29" s="5" t="e">
        <f t="shared" ca="1" si="163"/>
        <v>#N/A</v>
      </c>
      <c r="HS29" t="e">
        <f t="shared" ca="1" si="58"/>
        <v>#N/A</v>
      </c>
      <c r="HT29" t="b">
        <f t="shared" ca="1" si="164"/>
        <v>0</v>
      </c>
      <c r="HU29" t="b">
        <f t="shared" ca="1" si="165"/>
        <v>0</v>
      </c>
      <c r="HV29">
        <f t="shared" ca="1" si="166"/>
        <v>0</v>
      </c>
      <c r="HW29">
        <f t="shared" ca="1" si="240"/>
        <v>0</v>
      </c>
      <c r="HX29">
        <f t="shared" ca="1" si="167"/>
        <v>0</v>
      </c>
      <c r="HY29" s="235">
        <f t="shared" ca="1" si="168"/>
        <v>0</v>
      </c>
      <c r="HZ29" s="236">
        <f t="shared" ca="1" si="169"/>
        <v>2.8999999999999998E-3</v>
      </c>
      <c r="IA29" t="b">
        <f t="shared" ca="1" si="170"/>
        <v>0</v>
      </c>
      <c r="IB29" s="5" t="e">
        <f t="shared" ca="1" si="171"/>
        <v>#N/A</v>
      </c>
      <c r="IC29" s="8" t="e">
        <f t="shared" ca="1" si="172"/>
        <v>#N/A</v>
      </c>
      <c r="ID29" s="8" t="e">
        <f t="shared" ca="1" si="173"/>
        <v>#N/A</v>
      </c>
      <c r="IE29" s="8" t="e">
        <f t="shared" ca="1" si="174"/>
        <v>#N/A</v>
      </c>
      <c r="IF29" s="8" t="e">
        <f t="shared" ca="1" si="175"/>
        <v>#N/A</v>
      </c>
      <c r="IG29" s="8" t="e">
        <f t="shared" ca="1" si="176"/>
        <v>#N/A</v>
      </c>
      <c r="IH29" s="8" t="e">
        <f t="shared" ca="1" si="177"/>
        <v>#N/A</v>
      </c>
      <c r="II29" s="237" t="e">
        <f t="shared" ca="1" si="178"/>
        <v>#N/A</v>
      </c>
      <c r="IJ29" s="237" t="e">
        <f t="shared" ca="1" si="179"/>
        <v>#N/A</v>
      </c>
      <c r="IK29" s="8" t="e">
        <f t="shared" ca="1" si="180"/>
        <v>#N/A</v>
      </c>
      <c r="IL29">
        <f t="shared" si="241"/>
        <v>19</v>
      </c>
      <c r="IM29" t="b">
        <f t="shared" ca="1" si="181"/>
        <v>0</v>
      </c>
      <c r="IN29" t="str">
        <f t="shared" ca="1" si="182"/>
        <v/>
      </c>
      <c r="IO29" s="32">
        <f t="shared" ca="1" si="183"/>
        <v>0</v>
      </c>
      <c r="IP29" s="32">
        <f t="shared" ca="1" si="184"/>
        <v>0</v>
      </c>
      <c r="IQ29" s="32">
        <f t="shared" ca="1" si="185"/>
        <v>0</v>
      </c>
      <c r="JJ29" t="b">
        <f t="shared" ca="1" si="186"/>
        <v>0</v>
      </c>
      <c r="JK29" t="b">
        <f t="shared" ca="1" si="186"/>
        <v>0</v>
      </c>
      <c r="JN29" t="str">
        <f t="shared" ca="1" si="187"/>
        <v>FAUX\FAUX</v>
      </c>
      <c r="JO29" t="b">
        <f ca="1">IF($D29,ISNA(MATCH(JN29,JN$1:JN28,0)))</f>
        <v>0</v>
      </c>
      <c r="JP29" s="5" t="e">
        <f t="shared" ca="1" si="188"/>
        <v>#N/A</v>
      </c>
      <c r="JQ29" t="e">
        <f t="shared" ca="1" si="60"/>
        <v>#N/A</v>
      </c>
      <c r="JR29" t="b">
        <f t="shared" ca="1" si="189"/>
        <v>0</v>
      </c>
      <c r="JS29" t="b">
        <f t="shared" ca="1" si="190"/>
        <v>0</v>
      </c>
      <c r="JT29">
        <f t="shared" ca="1" si="191"/>
        <v>0</v>
      </c>
      <c r="JU29">
        <f t="shared" ca="1" si="242"/>
        <v>0</v>
      </c>
      <c r="JV29">
        <f t="shared" ca="1" si="192"/>
        <v>0</v>
      </c>
      <c r="JW29" s="235">
        <f t="shared" ca="1" si="193"/>
        <v>0</v>
      </c>
      <c r="JX29" s="236">
        <f t="shared" ca="1" si="194"/>
        <v>2.8999999999999998E-3</v>
      </c>
      <c r="JY29" t="b">
        <f t="shared" ca="1" si="195"/>
        <v>0</v>
      </c>
      <c r="JZ29" s="5" t="e">
        <f t="shared" ca="1" si="196"/>
        <v>#N/A</v>
      </c>
      <c r="KA29" s="8" t="e">
        <f t="shared" ca="1" si="197"/>
        <v>#N/A</v>
      </c>
      <c r="KB29" s="8" t="e">
        <f t="shared" ca="1" si="198"/>
        <v>#N/A</v>
      </c>
      <c r="KC29" s="8" t="e">
        <f t="shared" ca="1" si="199"/>
        <v>#N/A</v>
      </c>
      <c r="KD29" s="8"/>
      <c r="KE29" s="8"/>
      <c r="KF29" s="8" t="e">
        <f t="shared" ca="1" si="200"/>
        <v>#N/A</v>
      </c>
      <c r="KG29" s="237" t="e">
        <f t="shared" ca="1" si="201"/>
        <v>#N/A</v>
      </c>
      <c r="KH29" s="237" t="e">
        <f t="shared" ca="1" si="202"/>
        <v>#N/A</v>
      </c>
      <c r="KI29" s="8" t="e">
        <f t="shared" ca="1" si="203"/>
        <v>#N/A</v>
      </c>
      <c r="KJ29">
        <f t="shared" si="243"/>
        <v>19</v>
      </c>
      <c r="KK29" t="b">
        <f t="shared" ca="1" si="204"/>
        <v>0</v>
      </c>
      <c r="KL29" t="str">
        <f t="shared" ca="1" si="205"/>
        <v/>
      </c>
      <c r="KM29" s="32">
        <f t="shared" ca="1" si="206"/>
        <v>0</v>
      </c>
      <c r="KN29" s="32">
        <f t="shared" ca="1" si="207"/>
        <v>0</v>
      </c>
      <c r="KO29" s="32">
        <f t="shared" ca="1" si="208"/>
        <v>0</v>
      </c>
      <c r="LH29" t="b">
        <f t="shared" ca="1" si="209"/>
        <v>0</v>
      </c>
      <c r="LI29" t="b">
        <f t="shared" ca="1" si="209"/>
        <v>0</v>
      </c>
      <c r="LL29" t="str">
        <f t="shared" ca="1" si="210"/>
        <v>FAUX\FAUX</v>
      </c>
      <c r="LM29" t="b">
        <f ca="1">IF($D29,ISNA(MATCH(LL29,LL$1:LL28,0)))</f>
        <v>0</v>
      </c>
      <c r="LN29" s="5" t="e">
        <f t="shared" ca="1" si="211"/>
        <v>#N/A</v>
      </c>
      <c r="LO29" t="e">
        <f t="shared" ca="1" si="62"/>
        <v>#N/A</v>
      </c>
      <c r="LP29" t="b">
        <f t="shared" ca="1" si="212"/>
        <v>0</v>
      </c>
      <c r="LQ29" t="b">
        <f t="shared" ca="1" si="213"/>
        <v>0</v>
      </c>
      <c r="LR29">
        <f t="shared" ca="1" si="214"/>
        <v>0</v>
      </c>
      <c r="LS29">
        <f t="shared" ca="1" si="244"/>
        <v>0</v>
      </c>
      <c r="LT29">
        <f t="shared" ca="1" si="215"/>
        <v>0</v>
      </c>
      <c r="LU29" s="235">
        <f t="shared" ca="1" si="216"/>
        <v>0</v>
      </c>
      <c r="LV29" s="236">
        <f t="shared" ca="1" si="217"/>
        <v>2.8999999999999998E-3</v>
      </c>
      <c r="LW29" t="b">
        <f t="shared" ca="1" si="218"/>
        <v>0</v>
      </c>
      <c r="LX29" s="5" t="e">
        <f t="shared" ca="1" si="219"/>
        <v>#N/A</v>
      </c>
      <c r="LY29" s="8" t="e">
        <f t="shared" ca="1" si="220"/>
        <v>#N/A</v>
      </c>
      <c r="LZ29" s="8" t="e">
        <f t="shared" ca="1" si="221"/>
        <v>#N/A</v>
      </c>
      <c r="MA29" s="8" t="e">
        <f t="shared" ca="1" si="222"/>
        <v>#N/A</v>
      </c>
      <c r="MB29" s="8"/>
      <c r="MC29" s="8"/>
      <c r="MD29" s="8" t="e">
        <f t="shared" ca="1" si="223"/>
        <v>#N/A</v>
      </c>
      <c r="ME29" s="237" t="e">
        <f t="shared" ca="1" si="224"/>
        <v>#N/A</v>
      </c>
      <c r="MF29" s="237" t="e">
        <f t="shared" ca="1" si="225"/>
        <v>#N/A</v>
      </c>
      <c r="MG29" s="8" t="e">
        <f t="shared" ca="1" si="226"/>
        <v>#N/A</v>
      </c>
      <c r="MH29">
        <f t="shared" si="245"/>
        <v>19</v>
      </c>
      <c r="MI29" t="b">
        <f t="shared" ca="1" si="227"/>
        <v>0</v>
      </c>
      <c r="MJ29" t="str">
        <f t="shared" ca="1" si="228"/>
        <v/>
      </c>
      <c r="MK29" s="32">
        <f t="shared" ca="1" si="229"/>
        <v>0</v>
      </c>
      <c r="ML29" s="32">
        <f t="shared" ca="1" si="230"/>
        <v>0</v>
      </c>
      <c r="MM29" s="32">
        <f t="shared" ca="1" si="231"/>
        <v>0</v>
      </c>
    </row>
    <row r="30" spans="1:351" x14ac:dyDescent="0.3">
      <c r="A30">
        <f t="shared" ca="1" si="63"/>
        <v>20</v>
      </c>
      <c r="C30" t="e">
        <f ca="1">Coulisse!$HN30</f>
        <v>#N/A</v>
      </c>
      <c r="D30" t="b">
        <f t="shared" ca="1" si="64"/>
        <v>0</v>
      </c>
      <c r="F30" t="b">
        <f t="shared" ca="1" si="65"/>
        <v>0</v>
      </c>
      <c r="G30" t="b">
        <f t="shared" ca="1" si="65"/>
        <v>0</v>
      </c>
      <c r="T30" t="b">
        <f t="shared" ca="1" si="66"/>
        <v>0</v>
      </c>
      <c r="U30" t="b">
        <f t="shared" ca="1" si="66"/>
        <v>0</v>
      </c>
      <c r="V30" t="b">
        <f t="shared" ca="1" si="66"/>
        <v>0</v>
      </c>
      <c r="W30" t="str">
        <f t="shared" ca="1" si="67"/>
        <v>FAUX\FAUX\FAUX</v>
      </c>
      <c r="X30" t="b">
        <f ca="1">IF($D30,ISNA(MATCH(W30,W$1:W29,0)))</f>
        <v>0</v>
      </c>
      <c r="Y30" s="5" t="e">
        <f t="shared" ca="1" si="68"/>
        <v>#N/A</v>
      </c>
      <c r="Z30" t="e">
        <f t="shared" ca="1" si="50"/>
        <v>#N/A</v>
      </c>
      <c r="AA30" t="b">
        <f t="shared" ca="1" si="69"/>
        <v>0</v>
      </c>
      <c r="AB30" t="b">
        <f t="shared" ca="1" si="70"/>
        <v>0</v>
      </c>
      <c r="AC30">
        <f t="shared" ca="1" si="71"/>
        <v>0</v>
      </c>
      <c r="AD30">
        <f t="shared" ca="1" si="232"/>
        <v>0</v>
      </c>
      <c r="AE30">
        <f t="shared" ca="1" si="72"/>
        <v>0</v>
      </c>
      <c r="AF30" s="235">
        <f t="shared" ca="1" si="73"/>
        <v>0</v>
      </c>
      <c r="AG30" s="236">
        <f t="shared" ca="1" si="74"/>
        <v>3.0000000000000001E-3</v>
      </c>
      <c r="AH30" t="b">
        <f t="shared" ca="1" si="75"/>
        <v>0</v>
      </c>
      <c r="AI30" s="5" t="e">
        <f t="shared" ca="1" si="76"/>
        <v>#N/A</v>
      </c>
      <c r="AJ30" s="8" t="e">
        <f t="shared" ca="1" si="77"/>
        <v>#N/A</v>
      </c>
      <c r="AK30" s="8" t="e">
        <f t="shared" ca="1" si="78"/>
        <v>#N/A</v>
      </c>
      <c r="AL30" s="8" t="e">
        <f t="shared" ca="1" si="79"/>
        <v>#N/A</v>
      </c>
      <c r="AM30" s="8" t="e">
        <f t="shared" ca="1" si="80"/>
        <v>#N/A</v>
      </c>
      <c r="AN30" s="8" t="e">
        <f t="shared" ca="1" si="81"/>
        <v>#N/A</v>
      </c>
      <c r="AO30" s="237" t="e">
        <f t="shared" ca="1" si="82"/>
        <v>#N/A</v>
      </c>
      <c r="AP30" s="237" t="e">
        <f t="shared" ca="1" si="83"/>
        <v>#N/A</v>
      </c>
      <c r="AQ30" s="8" t="e">
        <f t="shared" ca="1" si="84"/>
        <v>#N/A</v>
      </c>
      <c r="AR30">
        <f t="shared" si="233"/>
        <v>20</v>
      </c>
      <c r="AS30" t="b">
        <f t="shared" ca="1" si="85"/>
        <v>0</v>
      </c>
      <c r="AT30" t="str">
        <f t="shared" ca="1" si="86"/>
        <v/>
      </c>
      <c r="AU30" s="32">
        <f t="shared" ca="1" si="87"/>
        <v>0</v>
      </c>
      <c r="AV30" s="32">
        <f t="shared" ca="1" si="88"/>
        <v>0</v>
      </c>
      <c r="AW30" s="32">
        <f t="shared" ca="1" si="246"/>
        <v>0</v>
      </c>
      <c r="BR30" t="b">
        <f t="shared" ca="1" si="89"/>
        <v>0</v>
      </c>
      <c r="BU30" t="str">
        <f t="shared" ca="1" si="90"/>
        <v>FAUX\</v>
      </c>
      <c r="BV30" t="b">
        <f ca="1">IF($D30,ISNA(MATCH(BU30,BU$1:BU29,0)))</f>
        <v>0</v>
      </c>
      <c r="BW30" s="5" t="e">
        <f t="shared" ca="1" si="91"/>
        <v>#N/A</v>
      </c>
      <c r="BX30" t="e">
        <f t="shared" ca="1" si="51"/>
        <v>#N/A</v>
      </c>
      <c r="BY30" t="b">
        <f t="shared" ca="1" si="92"/>
        <v>0</v>
      </c>
      <c r="BZ30" t="b">
        <f t="shared" ca="1" si="93"/>
        <v>0</v>
      </c>
      <c r="CA30">
        <f t="shared" ca="1" si="94"/>
        <v>0</v>
      </c>
      <c r="CB30">
        <f t="shared" ca="1" si="234"/>
        <v>0</v>
      </c>
      <c r="CC30">
        <f t="shared" ca="1" si="95"/>
        <v>0</v>
      </c>
      <c r="CD30" s="235">
        <f t="shared" ca="1" si="96"/>
        <v>0</v>
      </c>
      <c r="CE30" s="236">
        <f t="shared" ca="1" si="97"/>
        <v>3.0000000000000001E-3</v>
      </c>
      <c r="CF30" t="b">
        <f t="shared" ca="1" si="98"/>
        <v>0</v>
      </c>
      <c r="CG30" s="5" t="e">
        <f t="shared" ca="1" si="99"/>
        <v>#N/A</v>
      </c>
      <c r="CH30" s="8" t="e">
        <f t="shared" ca="1" si="100"/>
        <v>#N/A</v>
      </c>
      <c r="CI30" s="8" t="e">
        <f t="shared" ca="1" si="101"/>
        <v>#N/A</v>
      </c>
      <c r="CJ30" s="8" t="e">
        <f t="shared" ca="1" si="102"/>
        <v>#N/A</v>
      </c>
      <c r="CK30" s="8" t="e">
        <f t="shared" ca="1" si="103"/>
        <v>#N/A</v>
      </c>
      <c r="CL30" s="8" t="e">
        <f t="shared" ca="1" si="104"/>
        <v>#N/A</v>
      </c>
      <c r="CM30" s="237" t="e">
        <f t="shared" ca="1" si="105"/>
        <v>#N/A</v>
      </c>
      <c r="CN30" s="237" t="e">
        <f t="shared" ca="1" si="106"/>
        <v>#N/A</v>
      </c>
      <c r="CO30" s="8" t="e">
        <f t="shared" ca="1" si="107"/>
        <v>#N/A</v>
      </c>
      <c r="CP30">
        <f t="shared" si="235"/>
        <v>20</v>
      </c>
      <c r="CQ30" t="b">
        <f t="shared" ca="1" si="108"/>
        <v>0</v>
      </c>
      <c r="CR30" t="str">
        <f t="shared" ca="1" si="109"/>
        <v/>
      </c>
      <c r="CS30" s="32">
        <f t="shared" ca="1" si="110"/>
        <v>0</v>
      </c>
      <c r="CT30" s="32">
        <f t="shared" ca="1" si="111"/>
        <v>0</v>
      </c>
      <c r="CU30" s="32">
        <f t="shared" ca="1" si="112"/>
        <v>0</v>
      </c>
      <c r="DP30" t="b">
        <f t="shared" ca="1" si="113"/>
        <v>0</v>
      </c>
      <c r="DQ30" t="b">
        <f t="shared" ca="1" si="113"/>
        <v>0</v>
      </c>
      <c r="DR30" t="b">
        <f t="shared" ca="1" si="113"/>
        <v>0</v>
      </c>
      <c r="DS30" t="str">
        <f t="shared" ca="1" si="53"/>
        <v>FAUX\FAUX\FAUX</v>
      </c>
      <c r="DT30" t="b">
        <f ca="1">IF($D30,ISNA(MATCH(DS30,DS$1:DS29,0)))</f>
        <v>0</v>
      </c>
      <c r="DU30" s="5" t="e">
        <f t="shared" ca="1" si="114"/>
        <v>#N/A</v>
      </c>
      <c r="DV30" t="e">
        <f t="shared" ca="1" si="54"/>
        <v>#N/A</v>
      </c>
      <c r="DW30" t="b">
        <f t="shared" ca="1" si="115"/>
        <v>0</v>
      </c>
      <c r="DX30" t="b">
        <f t="shared" ca="1" si="116"/>
        <v>0</v>
      </c>
      <c r="DY30">
        <f t="shared" ca="1" si="117"/>
        <v>0</v>
      </c>
      <c r="DZ30">
        <f t="shared" ca="1" si="236"/>
        <v>0</v>
      </c>
      <c r="EA30">
        <f t="shared" ca="1" si="118"/>
        <v>0</v>
      </c>
      <c r="EB30" s="235">
        <f t="shared" ca="1" si="119"/>
        <v>0</v>
      </c>
      <c r="EC30" s="236">
        <f t="shared" ca="1" si="120"/>
        <v>3.0000000000000001E-3</v>
      </c>
      <c r="ED30" t="b">
        <f t="shared" ca="1" si="121"/>
        <v>0</v>
      </c>
      <c r="EE30" s="5" t="e">
        <f t="shared" ca="1" si="122"/>
        <v>#N/A</v>
      </c>
      <c r="EF30" s="8" t="e">
        <f t="shared" ca="1" si="123"/>
        <v>#N/A</v>
      </c>
      <c r="EG30" s="8" t="e">
        <f t="shared" ca="1" si="124"/>
        <v>#N/A</v>
      </c>
      <c r="EH30" s="8" t="e">
        <f t="shared" ca="1" si="125"/>
        <v>#N/A</v>
      </c>
      <c r="EI30" s="8" t="e">
        <f t="shared" ca="1" si="126"/>
        <v>#N/A</v>
      </c>
      <c r="EJ30" s="8" t="e">
        <f t="shared" ca="1" si="127"/>
        <v>#N/A</v>
      </c>
      <c r="EK30" s="237" t="e">
        <f t="shared" ca="1" si="128"/>
        <v>#N/A</v>
      </c>
      <c r="EL30" s="237" t="e">
        <f t="shared" ca="1" si="129"/>
        <v>#N/A</v>
      </c>
      <c r="EM30" s="8" t="e">
        <f t="shared" ca="1" si="130"/>
        <v>#N/A</v>
      </c>
      <c r="EN30">
        <f t="shared" si="237"/>
        <v>20</v>
      </c>
      <c r="EO30" t="b">
        <f t="shared" ca="1" si="131"/>
        <v>0</v>
      </c>
      <c r="EP30" t="str">
        <f t="shared" ca="1" si="132"/>
        <v/>
      </c>
      <c r="EQ30" s="32">
        <f t="shared" ca="1" si="133"/>
        <v>0</v>
      </c>
      <c r="ER30" s="32">
        <f t="shared" ca="1" si="134"/>
        <v>0</v>
      </c>
      <c r="ES30" s="32">
        <f t="shared" ca="1" si="135"/>
        <v>0</v>
      </c>
      <c r="FN30" t="b">
        <f t="shared" ca="1" si="136"/>
        <v>0</v>
      </c>
      <c r="FO30" t="b">
        <f t="shared" ca="1" si="136"/>
        <v>0</v>
      </c>
      <c r="FP30" t="b">
        <f t="shared" ca="1" si="136"/>
        <v>0</v>
      </c>
      <c r="FQ30" t="b">
        <f t="shared" ca="1" si="136"/>
        <v>0</v>
      </c>
      <c r="FR30" t="str">
        <f t="shared" ca="1" si="137"/>
        <v>FAUX\FAUX\FAUX\FAUX</v>
      </c>
      <c r="FS30" t="b">
        <f ca="1">IF($D30,ISNA(MATCH(FR30,FR$1:FR29,0)))</f>
        <v>0</v>
      </c>
      <c r="FT30" s="5" t="e">
        <f t="shared" ca="1" si="138"/>
        <v>#N/A</v>
      </c>
      <c r="FU30" t="e">
        <f t="shared" ca="1" si="56"/>
        <v>#N/A</v>
      </c>
      <c r="FV30" t="b">
        <f t="shared" ca="1" si="139"/>
        <v>0</v>
      </c>
      <c r="FW30" t="b">
        <f t="shared" ca="1" si="140"/>
        <v>0</v>
      </c>
      <c r="FX30">
        <f t="shared" ca="1" si="141"/>
        <v>0</v>
      </c>
      <c r="FY30">
        <f t="shared" ca="1" si="238"/>
        <v>0</v>
      </c>
      <c r="FZ30">
        <f t="shared" ca="1" si="142"/>
        <v>0</v>
      </c>
      <c r="GA30" s="235">
        <f t="shared" ca="1" si="143"/>
        <v>0</v>
      </c>
      <c r="GB30" s="236">
        <f t="shared" ca="1" si="144"/>
        <v>3.0000000000000001E-3</v>
      </c>
      <c r="GC30" t="b">
        <f t="shared" ca="1" si="145"/>
        <v>0</v>
      </c>
      <c r="GD30" s="5" t="e">
        <f t="shared" ca="1" si="146"/>
        <v>#N/A</v>
      </c>
      <c r="GE30" s="8" t="e">
        <f t="shared" ca="1" si="147"/>
        <v>#N/A</v>
      </c>
      <c r="GF30" s="8" t="e">
        <f t="shared" ca="1" si="148"/>
        <v>#N/A</v>
      </c>
      <c r="GG30" s="8" t="e">
        <f t="shared" ca="1" si="149"/>
        <v>#N/A</v>
      </c>
      <c r="GH30" s="8" t="e">
        <f t="shared" ca="1" si="150"/>
        <v>#N/A</v>
      </c>
      <c r="GI30" s="8" t="e">
        <f t="shared" ca="1" si="151"/>
        <v>#N/A</v>
      </c>
      <c r="GJ30" s="8" t="e">
        <f t="shared" ca="1" si="152"/>
        <v>#N/A</v>
      </c>
      <c r="GK30" s="237" t="e">
        <f t="shared" ca="1" si="153"/>
        <v>#N/A</v>
      </c>
      <c r="GL30" s="237" t="e">
        <f t="shared" ca="1" si="154"/>
        <v>#N/A</v>
      </c>
      <c r="GM30" s="8" t="e">
        <f t="shared" ca="1" si="155"/>
        <v>#N/A</v>
      </c>
      <c r="GN30">
        <f t="shared" si="239"/>
        <v>20</v>
      </c>
      <c r="GO30" t="b">
        <f t="shared" ca="1" si="156"/>
        <v>0</v>
      </c>
      <c r="GP30" t="str">
        <f t="shared" ca="1" si="157"/>
        <v/>
      </c>
      <c r="GQ30" s="32">
        <f t="shared" ca="1" si="158"/>
        <v>0</v>
      </c>
      <c r="GR30" s="32">
        <f t="shared" ca="1" si="159"/>
        <v>0</v>
      </c>
      <c r="GS30" s="32">
        <f t="shared" ca="1" si="160"/>
        <v>0</v>
      </c>
      <c r="HL30" t="b">
        <f t="shared" ca="1" si="161"/>
        <v>0</v>
      </c>
      <c r="HM30" t="b">
        <f t="shared" ca="1" si="161"/>
        <v>0</v>
      </c>
      <c r="HN30" t="b">
        <f t="shared" ca="1" si="161"/>
        <v>0</v>
      </c>
      <c r="HO30" t="b">
        <f t="shared" ca="1" si="161"/>
        <v>0</v>
      </c>
      <c r="HP30" t="str">
        <f t="shared" ca="1" si="162"/>
        <v>FAUX\FAUX\FAUX\FAUX</v>
      </c>
      <c r="HQ30" t="b">
        <f ca="1">IF($D30,ISNA(MATCH(HP30,HP$1:HP29,0)))</f>
        <v>0</v>
      </c>
      <c r="HR30" s="5" t="e">
        <f t="shared" ca="1" si="163"/>
        <v>#N/A</v>
      </c>
      <c r="HS30" t="e">
        <f t="shared" ca="1" si="58"/>
        <v>#N/A</v>
      </c>
      <c r="HT30" t="b">
        <f t="shared" ca="1" si="164"/>
        <v>0</v>
      </c>
      <c r="HU30" t="b">
        <f t="shared" ca="1" si="165"/>
        <v>0</v>
      </c>
      <c r="HV30">
        <f t="shared" ca="1" si="166"/>
        <v>0</v>
      </c>
      <c r="HW30">
        <f t="shared" ca="1" si="240"/>
        <v>0</v>
      </c>
      <c r="HX30">
        <f t="shared" ca="1" si="167"/>
        <v>0</v>
      </c>
      <c r="HY30" s="235">
        <f t="shared" ca="1" si="168"/>
        <v>0</v>
      </c>
      <c r="HZ30" s="236">
        <f t="shared" ca="1" si="169"/>
        <v>3.0000000000000001E-3</v>
      </c>
      <c r="IA30" t="b">
        <f t="shared" ca="1" si="170"/>
        <v>0</v>
      </c>
      <c r="IB30" s="5" t="e">
        <f t="shared" ca="1" si="171"/>
        <v>#N/A</v>
      </c>
      <c r="IC30" s="8" t="e">
        <f t="shared" ca="1" si="172"/>
        <v>#N/A</v>
      </c>
      <c r="ID30" s="8" t="e">
        <f t="shared" ca="1" si="173"/>
        <v>#N/A</v>
      </c>
      <c r="IE30" s="8" t="e">
        <f t="shared" ca="1" si="174"/>
        <v>#N/A</v>
      </c>
      <c r="IF30" s="8" t="e">
        <f t="shared" ca="1" si="175"/>
        <v>#N/A</v>
      </c>
      <c r="IG30" s="8" t="e">
        <f t="shared" ca="1" si="176"/>
        <v>#N/A</v>
      </c>
      <c r="IH30" s="8" t="e">
        <f t="shared" ca="1" si="177"/>
        <v>#N/A</v>
      </c>
      <c r="II30" s="237" t="e">
        <f t="shared" ca="1" si="178"/>
        <v>#N/A</v>
      </c>
      <c r="IJ30" s="237" t="e">
        <f t="shared" ca="1" si="179"/>
        <v>#N/A</v>
      </c>
      <c r="IK30" s="8" t="e">
        <f t="shared" ca="1" si="180"/>
        <v>#N/A</v>
      </c>
      <c r="IL30">
        <f t="shared" si="241"/>
        <v>20</v>
      </c>
      <c r="IM30" t="b">
        <f t="shared" ca="1" si="181"/>
        <v>0</v>
      </c>
      <c r="IN30" t="str">
        <f t="shared" ca="1" si="182"/>
        <v/>
      </c>
      <c r="IO30" s="32">
        <f t="shared" ca="1" si="183"/>
        <v>0</v>
      </c>
      <c r="IP30" s="32">
        <f t="shared" ca="1" si="184"/>
        <v>0</v>
      </c>
      <c r="IQ30" s="32">
        <f t="shared" ca="1" si="185"/>
        <v>0</v>
      </c>
      <c r="JJ30" t="b">
        <f t="shared" ca="1" si="186"/>
        <v>0</v>
      </c>
      <c r="JK30" t="b">
        <f t="shared" ca="1" si="186"/>
        <v>0</v>
      </c>
      <c r="JN30" t="str">
        <f t="shared" ca="1" si="187"/>
        <v>FAUX\FAUX</v>
      </c>
      <c r="JO30" t="b">
        <f ca="1">IF($D30,ISNA(MATCH(JN30,JN$1:JN29,0)))</f>
        <v>0</v>
      </c>
      <c r="JP30" s="5" t="e">
        <f t="shared" ca="1" si="188"/>
        <v>#N/A</v>
      </c>
      <c r="JQ30" t="e">
        <f t="shared" ca="1" si="60"/>
        <v>#N/A</v>
      </c>
      <c r="JR30" t="b">
        <f t="shared" ca="1" si="189"/>
        <v>0</v>
      </c>
      <c r="JS30" t="b">
        <f t="shared" ca="1" si="190"/>
        <v>0</v>
      </c>
      <c r="JT30">
        <f t="shared" ca="1" si="191"/>
        <v>0</v>
      </c>
      <c r="JU30">
        <f t="shared" ca="1" si="242"/>
        <v>0</v>
      </c>
      <c r="JV30">
        <f t="shared" ca="1" si="192"/>
        <v>0</v>
      </c>
      <c r="JW30" s="235">
        <f t="shared" ca="1" si="193"/>
        <v>0</v>
      </c>
      <c r="JX30" s="236">
        <f t="shared" ca="1" si="194"/>
        <v>3.0000000000000001E-3</v>
      </c>
      <c r="JY30" t="b">
        <f t="shared" ca="1" si="195"/>
        <v>0</v>
      </c>
      <c r="JZ30" s="5" t="e">
        <f t="shared" ca="1" si="196"/>
        <v>#N/A</v>
      </c>
      <c r="KA30" s="8" t="e">
        <f t="shared" ca="1" si="197"/>
        <v>#N/A</v>
      </c>
      <c r="KB30" s="8" t="e">
        <f t="shared" ca="1" si="198"/>
        <v>#N/A</v>
      </c>
      <c r="KC30" s="8" t="e">
        <f t="shared" ca="1" si="199"/>
        <v>#N/A</v>
      </c>
      <c r="KD30" s="8"/>
      <c r="KE30" s="8"/>
      <c r="KF30" s="8" t="e">
        <f t="shared" ca="1" si="200"/>
        <v>#N/A</v>
      </c>
      <c r="KG30" s="237" t="e">
        <f t="shared" ca="1" si="201"/>
        <v>#N/A</v>
      </c>
      <c r="KH30" s="237" t="e">
        <f t="shared" ca="1" si="202"/>
        <v>#N/A</v>
      </c>
      <c r="KI30" s="8" t="e">
        <f t="shared" ca="1" si="203"/>
        <v>#N/A</v>
      </c>
      <c r="KJ30">
        <f t="shared" si="243"/>
        <v>20</v>
      </c>
      <c r="KK30" t="b">
        <f t="shared" ca="1" si="204"/>
        <v>0</v>
      </c>
      <c r="KL30" t="str">
        <f t="shared" ca="1" si="205"/>
        <v/>
      </c>
      <c r="KM30" s="32">
        <f t="shared" ca="1" si="206"/>
        <v>0</v>
      </c>
      <c r="KN30" s="32">
        <f t="shared" ca="1" si="207"/>
        <v>0</v>
      </c>
      <c r="KO30" s="32">
        <f t="shared" ca="1" si="208"/>
        <v>0</v>
      </c>
      <c r="LH30" t="b">
        <f t="shared" ca="1" si="209"/>
        <v>0</v>
      </c>
      <c r="LI30" t="b">
        <f t="shared" ca="1" si="209"/>
        <v>0</v>
      </c>
      <c r="LL30" t="str">
        <f t="shared" ca="1" si="210"/>
        <v>FAUX\FAUX</v>
      </c>
      <c r="LM30" t="b">
        <f ca="1">IF($D30,ISNA(MATCH(LL30,LL$1:LL29,0)))</f>
        <v>0</v>
      </c>
      <c r="LN30" s="5" t="e">
        <f t="shared" ca="1" si="211"/>
        <v>#N/A</v>
      </c>
      <c r="LO30" t="e">
        <f t="shared" ca="1" si="62"/>
        <v>#N/A</v>
      </c>
      <c r="LP30" t="b">
        <f t="shared" ca="1" si="212"/>
        <v>0</v>
      </c>
      <c r="LQ30" t="b">
        <f t="shared" ca="1" si="213"/>
        <v>0</v>
      </c>
      <c r="LR30">
        <f t="shared" ca="1" si="214"/>
        <v>0</v>
      </c>
      <c r="LS30">
        <f t="shared" ca="1" si="244"/>
        <v>0</v>
      </c>
      <c r="LT30">
        <f t="shared" ca="1" si="215"/>
        <v>0</v>
      </c>
      <c r="LU30" s="235">
        <f t="shared" ca="1" si="216"/>
        <v>0</v>
      </c>
      <c r="LV30" s="236">
        <f t="shared" ca="1" si="217"/>
        <v>3.0000000000000001E-3</v>
      </c>
      <c r="LW30" t="b">
        <f t="shared" ca="1" si="218"/>
        <v>0</v>
      </c>
      <c r="LX30" s="5" t="e">
        <f t="shared" ca="1" si="219"/>
        <v>#N/A</v>
      </c>
      <c r="LY30" s="8" t="e">
        <f t="shared" ca="1" si="220"/>
        <v>#N/A</v>
      </c>
      <c r="LZ30" s="8" t="e">
        <f t="shared" ca="1" si="221"/>
        <v>#N/A</v>
      </c>
      <c r="MA30" s="8" t="e">
        <f t="shared" ca="1" si="222"/>
        <v>#N/A</v>
      </c>
      <c r="MB30" s="8"/>
      <c r="MC30" s="8"/>
      <c r="MD30" s="8" t="e">
        <f t="shared" ca="1" si="223"/>
        <v>#N/A</v>
      </c>
      <c r="ME30" s="237" t="e">
        <f t="shared" ca="1" si="224"/>
        <v>#N/A</v>
      </c>
      <c r="MF30" s="237" t="e">
        <f t="shared" ca="1" si="225"/>
        <v>#N/A</v>
      </c>
      <c r="MG30" s="8" t="e">
        <f t="shared" ca="1" si="226"/>
        <v>#N/A</v>
      </c>
      <c r="MH30">
        <f t="shared" si="245"/>
        <v>20</v>
      </c>
      <c r="MI30" t="b">
        <f t="shared" ca="1" si="227"/>
        <v>0</v>
      </c>
      <c r="MJ30" t="str">
        <f t="shared" ca="1" si="228"/>
        <v/>
      </c>
      <c r="MK30" s="32">
        <f t="shared" ca="1" si="229"/>
        <v>0</v>
      </c>
      <c r="ML30" s="32">
        <f t="shared" ca="1" si="230"/>
        <v>0</v>
      </c>
      <c r="MM30" s="32">
        <f t="shared" ca="1" si="231"/>
        <v>0</v>
      </c>
    </row>
    <row r="31" spans="1:351" x14ac:dyDescent="0.3">
      <c r="A31">
        <f t="shared" ca="1" si="63"/>
        <v>21</v>
      </c>
      <c r="C31" t="e">
        <f ca="1">Coulisse!$HN31</f>
        <v>#N/A</v>
      </c>
      <c r="D31" t="b">
        <f t="shared" ca="1" si="64"/>
        <v>0</v>
      </c>
      <c r="F31" t="b">
        <f t="shared" ca="1" si="65"/>
        <v>0</v>
      </c>
      <c r="G31" t="b">
        <f t="shared" ca="1" si="65"/>
        <v>0</v>
      </c>
      <c r="T31" t="b">
        <f t="shared" ca="1" si="66"/>
        <v>0</v>
      </c>
      <c r="U31" t="b">
        <f t="shared" ca="1" si="66"/>
        <v>0</v>
      </c>
      <c r="V31" t="b">
        <f t="shared" ca="1" si="66"/>
        <v>0</v>
      </c>
      <c r="W31" t="str">
        <f t="shared" ca="1" si="67"/>
        <v>FAUX\FAUX\FAUX</v>
      </c>
      <c r="X31" t="b">
        <f ca="1">IF($D31,ISNA(MATCH(W31,W$1:W30,0)))</f>
        <v>0</v>
      </c>
      <c r="Y31" s="5" t="e">
        <f t="shared" ca="1" si="68"/>
        <v>#N/A</v>
      </c>
      <c r="Z31" t="e">
        <f t="shared" ca="1" si="50"/>
        <v>#N/A</v>
      </c>
      <c r="AA31" t="b">
        <f t="shared" ca="1" si="69"/>
        <v>0</v>
      </c>
      <c r="AB31" t="b">
        <f t="shared" ca="1" si="70"/>
        <v>0</v>
      </c>
      <c r="AC31">
        <f t="shared" ca="1" si="71"/>
        <v>0</v>
      </c>
      <c r="AD31">
        <f t="shared" ca="1" si="232"/>
        <v>0</v>
      </c>
      <c r="AE31">
        <f t="shared" ca="1" si="72"/>
        <v>0</v>
      </c>
      <c r="AF31" s="235">
        <f t="shared" ca="1" si="73"/>
        <v>0</v>
      </c>
      <c r="AG31" s="236">
        <f t="shared" ca="1" si="74"/>
        <v>3.0999999999999999E-3</v>
      </c>
      <c r="AH31" t="b">
        <f t="shared" ca="1" si="75"/>
        <v>0</v>
      </c>
      <c r="AI31" s="5" t="e">
        <f t="shared" ca="1" si="76"/>
        <v>#N/A</v>
      </c>
      <c r="AJ31" s="8" t="e">
        <f t="shared" ca="1" si="77"/>
        <v>#N/A</v>
      </c>
      <c r="AK31" s="8" t="e">
        <f t="shared" ca="1" si="78"/>
        <v>#N/A</v>
      </c>
      <c r="AL31" s="8" t="e">
        <f t="shared" ca="1" si="79"/>
        <v>#N/A</v>
      </c>
      <c r="AM31" s="8" t="e">
        <f t="shared" ca="1" si="80"/>
        <v>#N/A</v>
      </c>
      <c r="AN31" s="8" t="e">
        <f t="shared" ca="1" si="81"/>
        <v>#N/A</v>
      </c>
      <c r="AO31" s="237" t="e">
        <f t="shared" ca="1" si="82"/>
        <v>#N/A</v>
      </c>
      <c r="AP31" s="237" t="e">
        <f t="shared" ca="1" si="83"/>
        <v>#N/A</v>
      </c>
      <c r="AQ31" s="8" t="e">
        <f t="shared" ca="1" si="84"/>
        <v>#N/A</v>
      </c>
      <c r="AR31">
        <f t="shared" si="233"/>
        <v>21</v>
      </c>
      <c r="AS31" t="b">
        <f t="shared" ca="1" si="85"/>
        <v>0</v>
      </c>
      <c r="AT31" t="str">
        <f t="shared" ca="1" si="86"/>
        <v/>
      </c>
      <c r="AU31" s="32">
        <f t="shared" ca="1" si="87"/>
        <v>0</v>
      </c>
      <c r="AV31" s="32">
        <f t="shared" ca="1" si="88"/>
        <v>0</v>
      </c>
      <c r="AW31" s="32">
        <f t="shared" ca="1" si="246"/>
        <v>0</v>
      </c>
      <c r="BR31" t="b">
        <f t="shared" ca="1" si="89"/>
        <v>0</v>
      </c>
      <c r="BU31" t="str">
        <f t="shared" ca="1" si="90"/>
        <v>FAUX\</v>
      </c>
      <c r="BV31" t="b">
        <f ca="1">IF($D31,ISNA(MATCH(BU31,BU$1:BU30,0)))</f>
        <v>0</v>
      </c>
      <c r="BW31" s="5" t="e">
        <f t="shared" ca="1" si="91"/>
        <v>#N/A</v>
      </c>
      <c r="BX31" t="e">
        <f t="shared" ca="1" si="51"/>
        <v>#N/A</v>
      </c>
      <c r="BY31" t="b">
        <f t="shared" ca="1" si="92"/>
        <v>0</v>
      </c>
      <c r="BZ31" t="b">
        <f t="shared" ca="1" si="93"/>
        <v>0</v>
      </c>
      <c r="CA31">
        <f t="shared" ca="1" si="94"/>
        <v>0</v>
      </c>
      <c r="CB31">
        <f t="shared" ca="1" si="234"/>
        <v>0</v>
      </c>
      <c r="CC31">
        <f t="shared" ca="1" si="95"/>
        <v>0</v>
      </c>
      <c r="CD31" s="235">
        <f t="shared" ca="1" si="96"/>
        <v>0</v>
      </c>
      <c r="CE31" s="236">
        <f t="shared" ca="1" si="97"/>
        <v>3.0999999999999999E-3</v>
      </c>
      <c r="CF31" t="b">
        <f t="shared" ca="1" si="98"/>
        <v>0</v>
      </c>
      <c r="CG31" s="5" t="e">
        <f t="shared" ca="1" si="99"/>
        <v>#N/A</v>
      </c>
      <c r="CH31" s="8" t="e">
        <f t="shared" ca="1" si="100"/>
        <v>#N/A</v>
      </c>
      <c r="CI31" s="8" t="e">
        <f t="shared" ca="1" si="101"/>
        <v>#N/A</v>
      </c>
      <c r="CJ31" s="8" t="e">
        <f t="shared" ca="1" si="102"/>
        <v>#N/A</v>
      </c>
      <c r="CK31" s="8" t="e">
        <f t="shared" ca="1" si="103"/>
        <v>#N/A</v>
      </c>
      <c r="CL31" s="8" t="e">
        <f t="shared" ca="1" si="104"/>
        <v>#N/A</v>
      </c>
      <c r="CM31" s="237" t="e">
        <f t="shared" ca="1" si="105"/>
        <v>#N/A</v>
      </c>
      <c r="CN31" s="237" t="e">
        <f t="shared" ca="1" si="106"/>
        <v>#N/A</v>
      </c>
      <c r="CO31" s="8" t="e">
        <f t="shared" ca="1" si="107"/>
        <v>#N/A</v>
      </c>
      <c r="CP31">
        <f t="shared" si="235"/>
        <v>21</v>
      </c>
      <c r="CQ31" t="b">
        <f t="shared" ca="1" si="108"/>
        <v>0</v>
      </c>
      <c r="CR31" t="str">
        <f t="shared" ca="1" si="109"/>
        <v/>
      </c>
      <c r="CS31" s="32">
        <f t="shared" ca="1" si="110"/>
        <v>0</v>
      </c>
      <c r="CT31" s="32">
        <f t="shared" ca="1" si="111"/>
        <v>0</v>
      </c>
      <c r="CU31" s="32">
        <f t="shared" ca="1" si="112"/>
        <v>0</v>
      </c>
      <c r="DP31" t="b">
        <f t="shared" ca="1" si="113"/>
        <v>0</v>
      </c>
      <c r="DQ31" t="b">
        <f t="shared" ca="1" si="113"/>
        <v>0</v>
      </c>
      <c r="DR31" t="b">
        <f t="shared" ca="1" si="113"/>
        <v>0</v>
      </c>
      <c r="DS31" t="str">
        <f t="shared" ca="1" si="53"/>
        <v>FAUX\FAUX\FAUX</v>
      </c>
      <c r="DT31" t="b">
        <f ca="1">IF($D31,ISNA(MATCH(DS31,DS$1:DS30,0)))</f>
        <v>0</v>
      </c>
      <c r="DU31" s="5" t="e">
        <f t="shared" ca="1" si="114"/>
        <v>#N/A</v>
      </c>
      <c r="DV31" t="e">
        <f t="shared" ca="1" si="54"/>
        <v>#N/A</v>
      </c>
      <c r="DW31" t="b">
        <f t="shared" ca="1" si="115"/>
        <v>0</v>
      </c>
      <c r="DX31" t="b">
        <f t="shared" ca="1" si="116"/>
        <v>0</v>
      </c>
      <c r="DY31">
        <f t="shared" ca="1" si="117"/>
        <v>0</v>
      </c>
      <c r="DZ31">
        <f t="shared" ca="1" si="236"/>
        <v>0</v>
      </c>
      <c r="EA31">
        <f t="shared" ca="1" si="118"/>
        <v>0</v>
      </c>
      <c r="EB31" s="235">
        <f t="shared" ca="1" si="119"/>
        <v>0</v>
      </c>
      <c r="EC31" s="236">
        <f t="shared" ca="1" si="120"/>
        <v>3.0999999999999999E-3</v>
      </c>
      <c r="ED31" t="b">
        <f t="shared" ca="1" si="121"/>
        <v>0</v>
      </c>
      <c r="EE31" s="5" t="e">
        <f t="shared" ca="1" si="122"/>
        <v>#N/A</v>
      </c>
      <c r="EF31" s="8" t="e">
        <f t="shared" ca="1" si="123"/>
        <v>#N/A</v>
      </c>
      <c r="EG31" s="8" t="e">
        <f t="shared" ca="1" si="124"/>
        <v>#N/A</v>
      </c>
      <c r="EH31" s="8" t="e">
        <f t="shared" ca="1" si="125"/>
        <v>#N/A</v>
      </c>
      <c r="EI31" s="8" t="e">
        <f t="shared" ca="1" si="126"/>
        <v>#N/A</v>
      </c>
      <c r="EJ31" s="8" t="e">
        <f t="shared" ca="1" si="127"/>
        <v>#N/A</v>
      </c>
      <c r="EK31" s="237" t="e">
        <f t="shared" ca="1" si="128"/>
        <v>#N/A</v>
      </c>
      <c r="EL31" s="237" t="e">
        <f t="shared" ca="1" si="129"/>
        <v>#N/A</v>
      </c>
      <c r="EM31" s="8" t="e">
        <f t="shared" ca="1" si="130"/>
        <v>#N/A</v>
      </c>
      <c r="EN31">
        <f t="shared" si="237"/>
        <v>21</v>
      </c>
      <c r="EO31" t="b">
        <f t="shared" ca="1" si="131"/>
        <v>0</v>
      </c>
      <c r="EP31" t="str">
        <f t="shared" ca="1" si="132"/>
        <v/>
      </c>
      <c r="EQ31" s="32">
        <f t="shared" ca="1" si="133"/>
        <v>0</v>
      </c>
      <c r="ER31" s="32">
        <f t="shared" ca="1" si="134"/>
        <v>0</v>
      </c>
      <c r="ES31" s="32">
        <f t="shared" ca="1" si="135"/>
        <v>0</v>
      </c>
      <c r="FN31" t="b">
        <f t="shared" ca="1" si="136"/>
        <v>0</v>
      </c>
      <c r="FO31" t="b">
        <f t="shared" ca="1" si="136"/>
        <v>0</v>
      </c>
      <c r="FP31" t="b">
        <f t="shared" ca="1" si="136"/>
        <v>0</v>
      </c>
      <c r="FQ31" t="b">
        <f t="shared" ca="1" si="136"/>
        <v>0</v>
      </c>
      <c r="FR31" t="str">
        <f t="shared" ca="1" si="137"/>
        <v>FAUX\FAUX\FAUX\FAUX</v>
      </c>
      <c r="FS31" t="b">
        <f ca="1">IF($D31,ISNA(MATCH(FR31,FR$1:FR30,0)))</f>
        <v>0</v>
      </c>
      <c r="FT31" s="5" t="e">
        <f t="shared" ca="1" si="138"/>
        <v>#N/A</v>
      </c>
      <c r="FU31" t="e">
        <f t="shared" ca="1" si="56"/>
        <v>#N/A</v>
      </c>
      <c r="FV31" t="b">
        <f t="shared" ca="1" si="139"/>
        <v>0</v>
      </c>
      <c r="FW31" t="b">
        <f t="shared" ca="1" si="140"/>
        <v>0</v>
      </c>
      <c r="FX31">
        <f t="shared" ca="1" si="141"/>
        <v>0</v>
      </c>
      <c r="FY31">
        <f t="shared" ca="1" si="238"/>
        <v>0</v>
      </c>
      <c r="FZ31">
        <f t="shared" ca="1" si="142"/>
        <v>0</v>
      </c>
      <c r="GA31" s="235">
        <f t="shared" ca="1" si="143"/>
        <v>0</v>
      </c>
      <c r="GB31" s="236">
        <f t="shared" ca="1" si="144"/>
        <v>3.0999999999999999E-3</v>
      </c>
      <c r="GC31" t="b">
        <f t="shared" ca="1" si="145"/>
        <v>0</v>
      </c>
      <c r="GD31" s="5" t="e">
        <f t="shared" ca="1" si="146"/>
        <v>#N/A</v>
      </c>
      <c r="GE31" s="8" t="e">
        <f t="shared" ca="1" si="147"/>
        <v>#N/A</v>
      </c>
      <c r="GF31" s="8" t="e">
        <f t="shared" ca="1" si="148"/>
        <v>#N/A</v>
      </c>
      <c r="GG31" s="8" t="e">
        <f t="shared" ca="1" si="149"/>
        <v>#N/A</v>
      </c>
      <c r="GH31" s="8" t="e">
        <f t="shared" ca="1" si="150"/>
        <v>#N/A</v>
      </c>
      <c r="GI31" s="8" t="e">
        <f t="shared" ca="1" si="151"/>
        <v>#N/A</v>
      </c>
      <c r="GJ31" s="8" t="e">
        <f t="shared" ca="1" si="152"/>
        <v>#N/A</v>
      </c>
      <c r="GK31" s="237" t="e">
        <f t="shared" ca="1" si="153"/>
        <v>#N/A</v>
      </c>
      <c r="GL31" s="237" t="e">
        <f t="shared" ca="1" si="154"/>
        <v>#N/A</v>
      </c>
      <c r="GM31" s="8" t="e">
        <f t="shared" ca="1" si="155"/>
        <v>#N/A</v>
      </c>
      <c r="GN31">
        <f t="shared" si="239"/>
        <v>21</v>
      </c>
      <c r="GO31" t="b">
        <f t="shared" ca="1" si="156"/>
        <v>0</v>
      </c>
      <c r="GP31" t="str">
        <f t="shared" ca="1" si="157"/>
        <v/>
      </c>
      <c r="GQ31" s="32">
        <f t="shared" ca="1" si="158"/>
        <v>0</v>
      </c>
      <c r="GR31" s="32">
        <f t="shared" ca="1" si="159"/>
        <v>0</v>
      </c>
      <c r="GS31" s="32">
        <f t="shared" ca="1" si="160"/>
        <v>0</v>
      </c>
      <c r="HL31" t="b">
        <f t="shared" ca="1" si="161"/>
        <v>0</v>
      </c>
      <c r="HM31" t="b">
        <f t="shared" ca="1" si="161"/>
        <v>0</v>
      </c>
      <c r="HN31" t="b">
        <f t="shared" ca="1" si="161"/>
        <v>0</v>
      </c>
      <c r="HO31" t="b">
        <f t="shared" ca="1" si="161"/>
        <v>0</v>
      </c>
      <c r="HP31" t="str">
        <f t="shared" ca="1" si="162"/>
        <v>FAUX\FAUX\FAUX\FAUX</v>
      </c>
      <c r="HQ31" t="b">
        <f ca="1">IF($D31,ISNA(MATCH(HP31,HP$1:HP30,0)))</f>
        <v>0</v>
      </c>
      <c r="HR31" s="5" t="e">
        <f t="shared" ca="1" si="163"/>
        <v>#N/A</v>
      </c>
      <c r="HS31" t="e">
        <f t="shared" ca="1" si="58"/>
        <v>#N/A</v>
      </c>
      <c r="HT31" t="b">
        <f t="shared" ca="1" si="164"/>
        <v>0</v>
      </c>
      <c r="HU31" t="b">
        <f t="shared" ca="1" si="165"/>
        <v>0</v>
      </c>
      <c r="HV31">
        <f t="shared" ca="1" si="166"/>
        <v>0</v>
      </c>
      <c r="HW31">
        <f t="shared" ca="1" si="240"/>
        <v>0</v>
      </c>
      <c r="HX31">
        <f t="shared" ca="1" si="167"/>
        <v>0</v>
      </c>
      <c r="HY31" s="235">
        <f t="shared" ca="1" si="168"/>
        <v>0</v>
      </c>
      <c r="HZ31" s="236">
        <f t="shared" ca="1" si="169"/>
        <v>3.0999999999999999E-3</v>
      </c>
      <c r="IA31" t="b">
        <f t="shared" ca="1" si="170"/>
        <v>0</v>
      </c>
      <c r="IB31" s="5" t="e">
        <f t="shared" ca="1" si="171"/>
        <v>#N/A</v>
      </c>
      <c r="IC31" s="8" t="e">
        <f t="shared" ca="1" si="172"/>
        <v>#N/A</v>
      </c>
      <c r="ID31" s="8" t="e">
        <f t="shared" ca="1" si="173"/>
        <v>#N/A</v>
      </c>
      <c r="IE31" s="8" t="e">
        <f t="shared" ca="1" si="174"/>
        <v>#N/A</v>
      </c>
      <c r="IF31" s="8" t="e">
        <f t="shared" ca="1" si="175"/>
        <v>#N/A</v>
      </c>
      <c r="IG31" s="8" t="e">
        <f t="shared" ca="1" si="176"/>
        <v>#N/A</v>
      </c>
      <c r="IH31" s="8" t="e">
        <f t="shared" ca="1" si="177"/>
        <v>#N/A</v>
      </c>
      <c r="II31" s="237" t="e">
        <f t="shared" ca="1" si="178"/>
        <v>#N/A</v>
      </c>
      <c r="IJ31" s="237" t="e">
        <f t="shared" ca="1" si="179"/>
        <v>#N/A</v>
      </c>
      <c r="IK31" s="8" t="e">
        <f t="shared" ca="1" si="180"/>
        <v>#N/A</v>
      </c>
      <c r="IL31">
        <f t="shared" si="241"/>
        <v>21</v>
      </c>
      <c r="IM31" t="b">
        <f t="shared" ca="1" si="181"/>
        <v>0</v>
      </c>
      <c r="IN31" t="str">
        <f t="shared" ca="1" si="182"/>
        <v/>
      </c>
      <c r="IO31" s="32">
        <f t="shared" ca="1" si="183"/>
        <v>0</v>
      </c>
      <c r="IP31" s="32">
        <f t="shared" ca="1" si="184"/>
        <v>0</v>
      </c>
      <c r="IQ31" s="32">
        <f t="shared" ca="1" si="185"/>
        <v>0</v>
      </c>
      <c r="JJ31" t="b">
        <f t="shared" ca="1" si="186"/>
        <v>0</v>
      </c>
      <c r="JK31" t="b">
        <f t="shared" ca="1" si="186"/>
        <v>0</v>
      </c>
      <c r="JN31" t="str">
        <f t="shared" ca="1" si="187"/>
        <v>FAUX\FAUX</v>
      </c>
      <c r="JO31" t="b">
        <f ca="1">IF($D31,ISNA(MATCH(JN31,JN$1:JN30,0)))</f>
        <v>0</v>
      </c>
      <c r="JP31" s="5" t="e">
        <f t="shared" ca="1" si="188"/>
        <v>#N/A</v>
      </c>
      <c r="JQ31" t="e">
        <f t="shared" ca="1" si="60"/>
        <v>#N/A</v>
      </c>
      <c r="JR31" t="b">
        <f t="shared" ca="1" si="189"/>
        <v>0</v>
      </c>
      <c r="JS31" t="b">
        <f t="shared" ca="1" si="190"/>
        <v>0</v>
      </c>
      <c r="JT31">
        <f t="shared" ca="1" si="191"/>
        <v>0</v>
      </c>
      <c r="JU31">
        <f t="shared" ca="1" si="242"/>
        <v>0</v>
      </c>
      <c r="JV31">
        <f t="shared" ca="1" si="192"/>
        <v>0</v>
      </c>
      <c r="JW31" s="235">
        <f t="shared" ca="1" si="193"/>
        <v>0</v>
      </c>
      <c r="JX31" s="236">
        <f t="shared" ca="1" si="194"/>
        <v>3.0999999999999999E-3</v>
      </c>
      <c r="JY31" t="b">
        <f t="shared" ca="1" si="195"/>
        <v>0</v>
      </c>
      <c r="JZ31" s="5" t="e">
        <f t="shared" ca="1" si="196"/>
        <v>#N/A</v>
      </c>
      <c r="KA31" s="8" t="e">
        <f t="shared" ca="1" si="197"/>
        <v>#N/A</v>
      </c>
      <c r="KB31" s="8" t="e">
        <f t="shared" ca="1" si="198"/>
        <v>#N/A</v>
      </c>
      <c r="KC31" s="8" t="e">
        <f t="shared" ca="1" si="199"/>
        <v>#N/A</v>
      </c>
      <c r="KD31" s="8"/>
      <c r="KE31" s="8"/>
      <c r="KF31" s="8" t="e">
        <f t="shared" ca="1" si="200"/>
        <v>#N/A</v>
      </c>
      <c r="KG31" s="237" t="e">
        <f t="shared" ca="1" si="201"/>
        <v>#N/A</v>
      </c>
      <c r="KH31" s="237" t="e">
        <f t="shared" ca="1" si="202"/>
        <v>#N/A</v>
      </c>
      <c r="KI31" s="8" t="e">
        <f t="shared" ca="1" si="203"/>
        <v>#N/A</v>
      </c>
      <c r="KJ31">
        <f t="shared" si="243"/>
        <v>21</v>
      </c>
      <c r="KK31" t="b">
        <f t="shared" ca="1" si="204"/>
        <v>0</v>
      </c>
      <c r="KL31" t="str">
        <f t="shared" ca="1" si="205"/>
        <v/>
      </c>
      <c r="KM31" s="32">
        <f t="shared" ca="1" si="206"/>
        <v>0</v>
      </c>
      <c r="KN31" s="32">
        <f t="shared" ca="1" si="207"/>
        <v>0</v>
      </c>
      <c r="KO31" s="32">
        <f t="shared" ca="1" si="208"/>
        <v>0</v>
      </c>
      <c r="LH31" t="b">
        <f t="shared" ca="1" si="209"/>
        <v>0</v>
      </c>
      <c r="LI31" t="b">
        <f t="shared" ca="1" si="209"/>
        <v>0</v>
      </c>
      <c r="LL31" t="str">
        <f t="shared" ca="1" si="210"/>
        <v>FAUX\FAUX</v>
      </c>
      <c r="LM31" t="b">
        <f ca="1">IF($D31,ISNA(MATCH(LL31,LL$1:LL30,0)))</f>
        <v>0</v>
      </c>
      <c r="LN31" s="5" t="e">
        <f t="shared" ca="1" si="211"/>
        <v>#N/A</v>
      </c>
      <c r="LO31" t="e">
        <f t="shared" ca="1" si="62"/>
        <v>#N/A</v>
      </c>
      <c r="LP31" t="b">
        <f t="shared" ca="1" si="212"/>
        <v>0</v>
      </c>
      <c r="LQ31" t="b">
        <f t="shared" ca="1" si="213"/>
        <v>0</v>
      </c>
      <c r="LR31">
        <f t="shared" ca="1" si="214"/>
        <v>0</v>
      </c>
      <c r="LS31">
        <f t="shared" ca="1" si="244"/>
        <v>0</v>
      </c>
      <c r="LT31">
        <f t="shared" ca="1" si="215"/>
        <v>0</v>
      </c>
      <c r="LU31" s="235">
        <f t="shared" ca="1" si="216"/>
        <v>0</v>
      </c>
      <c r="LV31" s="236">
        <f t="shared" ca="1" si="217"/>
        <v>3.0999999999999999E-3</v>
      </c>
      <c r="LW31" t="b">
        <f t="shared" ca="1" si="218"/>
        <v>0</v>
      </c>
      <c r="LX31" s="5" t="e">
        <f t="shared" ca="1" si="219"/>
        <v>#N/A</v>
      </c>
      <c r="LY31" s="8" t="e">
        <f t="shared" ca="1" si="220"/>
        <v>#N/A</v>
      </c>
      <c r="LZ31" s="8" t="e">
        <f t="shared" ca="1" si="221"/>
        <v>#N/A</v>
      </c>
      <c r="MA31" s="8" t="e">
        <f t="shared" ca="1" si="222"/>
        <v>#N/A</v>
      </c>
      <c r="MB31" s="8"/>
      <c r="MC31" s="8"/>
      <c r="MD31" s="8" t="e">
        <f t="shared" ca="1" si="223"/>
        <v>#N/A</v>
      </c>
      <c r="ME31" s="237" t="e">
        <f t="shared" ca="1" si="224"/>
        <v>#N/A</v>
      </c>
      <c r="MF31" s="237" t="e">
        <f t="shared" ca="1" si="225"/>
        <v>#N/A</v>
      </c>
      <c r="MG31" s="8" t="e">
        <f t="shared" ca="1" si="226"/>
        <v>#N/A</v>
      </c>
      <c r="MH31">
        <f t="shared" si="245"/>
        <v>21</v>
      </c>
      <c r="MI31" t="b">
        <f t="shared" ca="1" si="227"/>
        <v>0</v>
      </c>
      <c r="MJ31" t="str">
        <f t="shared" ca="1" si="228"/>
        <v/>
      </c>
      <c r="MK31" s="32">
        <f t="shared" ca="1" si="229"/>
        <v>0</v>
      </c>
      <c r="ML31" s="32">
        <f t="shared" ca="1" si="230"/>
        <v>0</v>
      </c>
      <c r="MM31" s="32">
        <f t="shared" ca="1" si="231"/>
        <v>0</v>
      </c>
    </row>
    <row r="32" spans="1:351" x14ac:dyDescent="0.3">
      <c r="A32">
        <f t="shared" ca="1" si="63"/>
        <v>22</v>
      </c>
      <c r="C32" t="e">
        <f ca="1">Coulisse!$HN32</f>
        <v>#N/A</v>
      </c>
      <c r="D32" t="b">
        <f t="shared" ca="1" si="64"/>
        <v>0</v>
      </c>
      <c r="F32" t="b">
        <f t="shared" ca="1" si="65"/>
        <v>0</v>
      </c>
      <c r="G32" t="b">
        <f t="shared" ca="1" si="65"/>
        <v>0</v>
      </c>
      <c r="T32" t="b">
        <f t="shared" ca="1" si="66"/>
        <v>0</v>
      </c>
      <c r="U32" t="b">
        <f t="shared" ca="1" si="66"/>
        <v>0</v>
      </c>
      <c r="V32" t="b">
        <f t="shared" ca="1" si="66"/>
        <v>0</v>
      </c>
      <c r="W32" t="str">
        <f t="shared" ca="1" si="67"/>
        <v>FAUX\FAUX\FAUX</v>
      </c>
      <c r="X32" t="b">
        <f ca="1">IF($D32,ISNA(MATCH(W32,W$1:W31,0)))</f>
        <v>0</v>
      </c>
      <c r="Y32" s="5" t="e">
        <f t="shared" ca="1" si="68"/>
        <v>#N/A</v>
      </c>
      <c r="Z32" t="e">
        <f t="shared" ca="1" si="50"/>
        <v>#N/A</v>
      </c>
      <c r="AA32" t="b">
        <f t="shared" ca="1" si="69"/>
        <v>0</v>
      </c>
      <c r="AB32" t="b">
        <f t="shared" ca="1" si="70"/>
        <v>0</v>
      </c>
      <c r="AC32">
        <f t="shared" ca="1" si="71"/>
        <v>0</v>
      </c>
      <c r="AD32">
        <f t="shared" ca="1" si="232"/>
        <v>0</v>
      </c>
      <c r="AE32">
        <f t="shared" ca="1" si="72"/>
        <v>0</v>
      </c>
      <c r="AF32" s="235">
        <f t="shared" ca="1" si="73"/>
        <v>0</v>
      </c>
      <c r="AG32" s="236">
        <f t="shared" ca="1" si="74"/>
        <v>3.2000000000000002E-3</v>
      </c>
      <c r="AH32" t="b">
        <f t="shared" ca="1" si="75"/>
        <v>0</v>
      </c>
      <c r="AI32" s="5" t="e">
        <f t="shared" ca="1" si="76"/>
        <v>#N/A</v>
      </c>
      <c r="AJ32" s="8" t="e">
        <f t="shared" ca="1" si="77"/>
        <v>#N/A</v>
      </c>
      <c r="AK32" s="8" t="e">
        <f t="shared" ca="1" si="78"/>
        <v>#N/A</v>
      </c>
      <c r="AL32" s="8" t="e">
        <f t="shared" ca="1" si="79"/>
        <v>#N/A</v>
      </c>
      <c r="AM32" s="8" t="e">
        <f t="shared" ca="1" si="80"/>
        <v>#N/A</v>
      </c>
      <c r="AN32" s="8" t="e">
        <f t="shared" ca="1" si="81"/>
        <v>#N/A</v>
      </c>
      <c r="AO32" s="237" t="e">
        <f t="shared" ca="1" si="82"/>
        <v>#N/A</v>
      </c>
      <c r="AP32" s="237" t="e">
        <f t="shared" ca="1" si="83"/>
        <v>#N/A</v>
      </c>
      <c r="AQ32" s="8" t="e">
        <f t="shared" ca="1" si="84"/>
        <v>#N/A</v>
      </c>
      <c r="AR32">
        <f t="shared" si="233"/>
        <v>22</v>
      </c>
      <c r="AS32" t="b">
        <f t="shared" ca="1" si="85"/>
        <v>0</v>
      </c>
      <c r="AT32" t="str">
        <f t="shared" ca="1" si="86"/>
        <v/>
      </c>
      <c r="AU32" s="32">
        <f t="shared" ca="1" si="87"/>
        <v>0</v>
      </c>
      <c r="AV32" s="32">
        <f t="shared" ca="1" si="88"/>
        <v>0</v>
      </c>
      <c r="AW32" s="32">
        <f t="shared" ca="1" si="246"/>
        <v>0</v>
      </c>
      <c r="BR32" t="b">
        <f t="shared" ca="1" si="89"/>
        <v>0</v>
      </c>
      <c r="BU32" t="str">
        <f t="shared" ca="1" si="90"/>
        <v>FAUX\</v>
      </c>
      <c r="BV32" t="b">
        <f ca="1">IF($D32,ISNA(MATCH(BU32,BU$1:BU31,0)))</f>
        <v>0</v>
      </c>
      <c r="BW32" s="5" t="e">
        <f t="shared" ca="1" si="91"/>
        <v>#N/A</v>
      </c>
      <c r="BX32" t="e">
        <f t="shared" ca="1" si="51"/>
        <v>#N/A</v>
      </c>
      <c r="BY32" t="b">
        <f t="shared" ca="1" si="92"/>
        <v>0</v>
      </c>
      <c r="BZ32" t="b">
        <f t="shared" ca="1" si="93"/>
        <v>0</v>
      </c>
      <c r="CA32">
        <f t="shared" ca="1" si="94"/>
        <v>0</v>
      </c>
      <c r="CB32">
        <f t="shared" ca="1" si="234"/>
        <v>0</v>
      </c>
      <c r="CC32">
        <f t="shared" ca="1" si="95"/>
        <v>0</v>
      </c>
      <c r="CD32" s="235">
        <f t="shared" ca="1" si="96"/>
        <v>0</v>
      </c>
      <c r="CE32" s="236">
        <f t="shared" ca="1" si="97"/>
        <v>3.2000000000000002E-3</v>
      </c>
      <c r="CF32" t="b">
        <f t="shared" ca="1" si="98"/>
        <v>0</v>
      </c>
      <c r="CG32" s="5" t="e">
        <f t="shared" ca="1" si="99"/>
        <v>#N/A</v>
      </c>
      <c r="CH32" s="8" t="e">
        <f t="shared" ca="1" si="100"/>
        <v>#N/A</v>
      </c>
      <c r="CI32" s="8" t="e">
        <f t="shared" ca="1" si="101"/>
        <v>#N/A</v>
      </c>
      <c r="CJ32" s="8" t="e">
        <f t="shared" ca="1" si="102"/>
        <v>#N/A</v>
      </c>
      <c r="CK32" s="8" t="e">
        <f t="shared" ca="1" si="103"/>
        <v>#N/A</v>
      </c>
      <c r="CL32" s="8" t="e">
        <f t="shared" ca="1" si="104"/>
        <v>#N/A</v>
      </c>
      <c r="CM32" s="237" t="e">
        <f t="shared" ca="1" si="105"/>
        <v>#N/A</v>
      </c>
      <c r="CN32" s="237" t="e">
        <f t="shared" ca="1" si="106"/>
        <v>#N/A</v>
      </c>
      <c r="CO32" s="8" t="e">
        <f t="shared" ca="1" si="107"/>
        <v>#N/A</v>
      </c>
      <c r="CP32">
        <f t="shared" si="235"/>
        <v>22</v>
      </c>
      <c r="CQ32" t="b">
        <f t="shared" ca="1" si="108"/>
        <v>0</v>
      </c>
      <c r="CR32" t="str">
        <f t="shared" ca="1" si="109"/>
        <v/>
      </c>
      <c r="CS32" s="32">
        <f t="shared" ca="1" si="110"/>
        <v>0</v>
      </c>
      <c r="CT32" s="32">
        <f t="shared" ca="1" si="111"/>
        <v>0</v>
      </c>
      <c r="CU32" s="32">
        <f t="shared" ca="1" si="112"/>
        <v>0</v>
      </c>
      <c r="DP32" t="b">
        <f t="shared" ca="1" si="113"/>
        <v>0</v>
      </c>
      <c r="DQ32" t="b">
        <f t="shared" ca="1" si="113"/>
        <v>0</v>
      </c>
      <c r="DR32" t="b">
        <f t="shared" ca="1" si="113"/>
        <v>0</v>
      </c>
      <c r="DS32" t="str">
        <f t="shared" ca="1" si="53"/>
        <v>FAUX\FAUX\FAUX</v>
      </c>
      <c r="DT32" t="b">
        <f ca="1">IF($D32,ISNA(MATCH(DS32,DS$1:DS31,0)))</f>
        <v>0</v>
      </c>
      <c r="DU32" s="5" t="e">
        <f t="shared" ca="1" si="114"/>
        <v>#N/A</v>
      </c>
      <c r="DV32" t="e">
        <f t="shared" ca="1" si="54"/>
        <v>#N/A</v>
      </c>
      <c r="DW32" t="b">
        <f t="shared" ca="1" si="115"/>
        <v>0</v>
      </c>
      <c r="DX32" t="b">
        <f t="shared" ca="1" si="116"/>
        <v>0</v>
      </c>
      <c r="DY32">
        <f t="shared" ca="1" si="117"/>
        <v>0</v>
      </c>
      <c r="DZ32">
        <f t="shared" ca="1" si="236"/>
        <v>0</v>
      </c>
      <c r="EA32">
        <f t="shared" ca="1" si="118"/>
        <v>0</v>
      </c>
      <c r="EB32" s="235">
        <f t="shared" ca="1" si="119"/>
        <v>0</v>
      </c>
      <c r="EC32" s="236">
        <f t="shared" ca="1" si="120"/>
        <v>3.2000000000000002E-3</v>
      </c>
      <c r="ED32" t="b">
        <f t="shared" ca="1" si="121"/>
        <v>0</v>
      </c>
      <c r="EE32" s="5" t="e">
        <f t="shared" ca="1" si="122"/>
        <v>#N/A</v>
      </c>
      <c r="EF32" s="8" t="e">
        <f t="shared" ca="1" si="123"/>
        <v>#N/A</v>
      </c>
      <c r="EG32" s="8" t="e">
        <f t="shared" ca="1" si="124"/>
        <v>#N/A</v>
      </c>
      <c r="EH32" s="8" t="e">
        <f t="shared" ca="1" si="125"/>
        <v>#N/A</v>
      </c>
      <c r="EI32" s="8" t="e">
        <f t="shared" ca="1" si="126"/>
        <v>#N/A</v>
      </c>
      <c r="EJ32" s="8" t="e">
        <f t="shared" ca="1" si="127"/>
        <v>#N/A</v>
      </c>
      <c r="EK32" s="237" t="e">
        <f t="shared" ca="1" si="128"/>
        <v>#N/A</v>
      </c>
      <c r="EL32" s="237" t="e">
        <f t="shared" ca="1" si="129"/>
        <v>#N/A</v>
      </c>
      <c r="EM32" s="8" t="e">
        <f t="shared" ca="1" si="130"/>
        <v>#N/A</v>
      </c>
      <c r="EN32">
        <f t="shared" si="237"/>
        <v>22</v>
      </c>
      <c r="EO32" t="b">
        <f t="shared" ca="1" si="131"/>
        <v>0</v>
      </c>
      <c r="EP32" t="str">
        <f t="shared" ca="1" si="132"/>
        <v/>
      </c>
      <c r="EQ32" s="32">
        <f t="shared" ca="1" si="133"/>
        <v>0</v>
      </c>
      <c r="ER32" s="32">
        <f t="shared" ca="1" si="134"/>
        <v>0</v>
      </c>
      <c r="ES32" s="32">
        <f t="shared" ca="1" si="135"/>
        <v>0</v>
      </c>
      <c r="FN32" t="b">
        <f t="shared" ca="1" si="136"/>
        <v>0</v>
      </c>
      <c r="FO32" t="b">
        <f t="shared" ca="1" si="136"/>
        <v>0</v>
      </c>
      <c r="FP32" t="b">
        <f t="shared" ca="1" si="136"/>
        <v>0</v>
      </c>
      <c r="FQ32" t="b">
        <f t="shared" ca="1" si="136"/>
        <v>0</v>
      </c>
      <c r="FR32" t="str">
        <f t="shared" ca="1" si="137"/>
        <v>FAUX\FAUX\FAUX\FAUX</v>
      </c>
      <c r="FS32" t="b">
        <f ca="1">IF($D32,ISNA(MATCH(FR32,FR$1:FR31,0)))</f>
        <v>0</v>
      </c>
      <c r="FT32" s="5" t="e">
        <f t="shared" ca="1" si="138"/>
        <v>#N/A</v>
      </c>
      <c r="FU32" t="e">
        <f t="shared" ca="1" si="56"/>
        <v>#N/A</v>
      </c>
      <c r="FV32" t="b">
        <f t="shared" ca="1" si="139"/>
        <v>0</v>
      </c>
      <c r="FW32" t="b">
        <f t="shared" ca="1" si="140"/>
        <v>0</v>
      </c>
      <c r="FX32">
        <f t="shared" ca="1" si="141"/>
        <v>0</v>
      </c>
      <c r="FY32">
        <f t="shared" ca="1" si="238"/>
        <v>0</v>
      </c>
      <c r="FZ32">
        <f t="shared" ca="1" si="142"/>
        <v>0</v>
      </c>
      <c r="GA32" s="235">
        <f t="shared" ca="1" si="143"/>
        <v>0</v>
      </c>
      <c r="GB32" s="236">
        <f t="shared" ca="1" si="144"/>
        <v>3.2000000000000002E-3</v>
      </c>
      <c r="GC32" t="b">
        <f t="shared" ca="1" si="145"/>
        <v>0</v>
      </c>
      <c r="GD32" s="5" t="e">
        <f t="shared" ca="1" si="146"/>
        <v>#N/A</v>
      </c>
      <c r="GE32" s="8" t="e">
        <f t="shared" ca="1" si="147"/>
        <v>#N/A</v>
      </c>
      <c r="GF32" s="8" t="e">
        <f t="shared" ca="1" si="148"/>
        <v>#N/A</v>
      </c>
      <c r="GG32" s="8" t="e">
        <f t="shared" ca="1" si="149"/>
        <v>#N/A</v>
      </c>
      <c r="GH32" s="8" t="e">
        <f t="shared" ca="1" si="150"/>
        <v>#N/A</v>
      </c>
      <c r="GI32" s="8" t="e">
        <f t="shared" ca="1" si="151"/>
        <v>#N/A</v>
      </c>
      <c r="GJ32" s="8" t="e">
        <f t="shared" ca="1" si="152"/>
        <v>#N/A</v>
      </c>
      <c r="GK32" s="237" t="e">
        <f t="shared" ca="1" si="153"/>
        <v>#N/A</v>
      </c>
      <c r="GL32" s="237" t="e">
        <f t="shared" ca="1" si="154"/>
        <v>#N/A</v>
      </c>
      <c r="GM32" s="8" t="e">
        <f t="shared" ca="1" si="155"/>
        <v>#N/A</v>
      </c>
      <c r="GN32">
        <f t="shared" si="239"/>
        <v>22</v>
      </c>
      <c r="GO32" t="b">
        <f t="shared" ca="1" si="156"/>
        <v>0</v>
      </c>
      <c r="GP32" t="str">
        <f t="shared" ca="1" si="157"/>
        <v/>
      </c>
      <c r="GQ32" s="32">
        <f t="shared" ca="1" si="158"/>
        <v>0</v>
      </c>
      <c r="GR32" s="32">
        <f t="shared" ca="1" si="159"/>
        <v>0</v>
      </c>
      <c r="GS32" s="32">
        <f t="shared" ca="1" si="160"/>
        <v>0</v>
      </c>
      <c r="HL32" t="b">
        <f t="shared" ca="1" si="161"/>
        <v>0</v>
      </c>
      <c r="HM32" t="b">
        <f t="shared" ca="1" si="161"/>
        <v>0</v>
      </c>
      <c r="HN32" t="b">
        <f t="shared" ca="1" si="161"/>
        <v>0</v>
      </c>
      <c r="HO32" t="b">
        <f t="shared" ca="1" si="161"/>
        <v>0</v>
      </c>
      <c r="HP32" t="str">
        <f t="shared" ca="1" si="162"/>
        <v>FAUX\FAUX\FAUX\FAUX</v>
      </c>
      <c r="HQ32" t="b">
        <f ca="1">IF($D32,ISNA(MATCH(HP32,HP$1:HP31,0)))</f>
        <v>0</v>
      </c>
      <c r="HR32" s="5" t="e">
        <f t="shared" ca="1" si="163"/>
        <v>#N/A</v>
      </c>
      <c r="HS32" t="e">
        <f t="shared" ca="1" si="58"/>
        <v>#N/A</v>
      </c>
      <c r="HT32" t="b">
        <f t="shared" ca="1" si="164"/>
        <v>0</v>
      </c>
      <c r="HU32" t="b">
        <f t="shared" ca="1" si="165"/>
        <v>0</v>
      </c>
      <c r="HV32">
        <f t="shared" ca="1" si="166"/>
        <v>0</v>
      </c>
      <c r="HW32">
        <f t="shared" ca="1" si="240"/>
        <v>0</v>
      </c>
      <c r="HX32">
        <f t="shared" ca="1" si="167"/>
        <v>0</v>
      </c>
      <c r="HY32" s="235">
        <f t="shared" ca="1" si="168"/>
        <v>0</v>
      </c>
      <c r="HZ32" s="236">
        <f t="shared" ca="1" si="169"/>
        <v>3.2000000000000002E-3</v>
      </c>
      <c r="IA32" t="b">
        <f t="shared" ca="1" si="170"/>
        <v>0</v>
      </c>
      <c r="IB32" s="5" t="e">
        <f t="shared" ca="1" si="171"/>
        <v>#N/A</v>
      </c>
      <c r="IC32" s="8" t="e">
        <f t="shared" ca="1" si="172"/>
        <v>#N/A</v>
      </c>
      <c r="ID32" s="8" t="e">
        <f t="shared" ca="1" si="173"/>
        <v>#N/A</v>
      </c>
      <c r="IE32" s="8" t="e">
        <f t="shared" ca="1" si="174"/>
        <v>#N/A</v>
      </c>
      <c r="IF32" s="8" t="e">
        <f t="shared" ca="1" si="175"/>
        <v>#N/A</v>
      </c>
      <c r="IG32" s="8" t="e">
        <f t="shared" ca="1" si="176"/>
        <v>#N/A</v>
      </c>
      <c r="IH32" s="8" t="e">
        <f t="shared" ca="1" si="177"/>
        <v>#N/A</v>
      </c>
      <c r="II32" s="237" t="e">
        <f t="shared" ca="1" si="178"/>
        <v>#N/A</v>
      </c>
      <c r="IJ32" s="237" t="e">
        <f t="shared" ca="1" si="179"/>
        <v>#N/A</v>
      </c>
      <c r="IK32" s="8" t="e">
        <f t="shared" ca="1" si="180"/>
        <v>#N/A</v>
      </c>
      <c r="IL32">
        <f t="shared" si="241"/>
        <v>22</v>
      </c>
      <c r="IM32" t="b">
        <f t="shared" ca="1" si="181"/>
        <v>0</v>
      </c>
      <c r="IN32" t="str">
        <f t="shared" ca="1" si="182"/>
        <v/>
      </c>
      <c r="IO32" s="32">
        <f t="shared" ca="1" si="183"/>
        <v>0</v>
      </c>
      <c r="IP32" s="32">
        <f t="shared" ca="1" si="184"/>
        <v>0</v>
      </c>
      <c r="IQ32" s="32">
        <f t="shared" ca="1" si="185"/>
        <v>0</v>
      </c>
      <c r="JJ32" t="b">
        <f t="shared" ca="1" si="186"/>
        <v>0</v>
      </c>
      <c r="JK32" t="b">
        <f t="shared" ca="1" si="186"/>
        <v>0</v>
      </c>
      <c r="JN32" t="str">
        <f t="shared" ca="1" si="187"/>
        <v>FAUX\FAUX</v>
      </c>
      <c r="JO32" t="b">
        <f ca="1">IF($D32,ISNA(MATCH(JN32,JN$1:JN31,0)))</f>
        <v>0</v>
      </c>
      <c r="JP32" s="5" t="e">
        <f t="shared" ca="1" si="188"/>
        <v>#N/A</v>
      </c>
      <c r="JQ32" t="e">
        <f t="shared" ca="1" si="60"/>
        <v>#N/A</v>
      </c>
      <c r="JR32" t="b">
        <f t="shared" ca="1" si="189"/>
        <v>0</v>
      </c>
      <c r="JS32" t="b">
        <f t="shared" ca="1" si="190"/>
        <v>0</v>
      </c>
      <c r="JT32">
        <f t="shared" ca="1" si="191"/>
        <v>0</v>
      </c>
      <c r="JU32">
        <f t="shared" ca="1" si="242"/>
        <v>0</v>
      </c>
      <c r="JV32">
        <f t="shared" ca="1" si="192"/>
        <v>0</v>
      </c>
      <c r="JW32" s="235">
        <f t="shared" ca="1" si="193"/>
        <v>0</v>
      </c>
      <c r="JX32" s="236">
        <f t="shared" ca="1" si="194"/>
        <v>3.2000000000000002E-3</v>
      </c>
      <c r="JY32" t="b">
        <f t="shared" ca="1" si="195"/>
        <v>0</v>
      </c>
      <c r="JZ32" s="5" t="e">
        <f t="shared" ca="1" si="196"/>
        <v>#N/A</v>
      </c>
      <c r="KA32" s="8" t="e">
        <f t="shared" ca="1" si="197"/>
        <v>#N/A</v>
      </c>
      <c r="KB32" s="8" t="e">
        <f t="shared" ca="1" si="198"/>
        <v>#N/A</v>
      </c>
      <c r="KC32" s="8" t="e">
        <f t="shared" ca="1" si="199"/>
        <v>#N/A</v>
      </c>
      <c r="KD32" s="8"/>
      <c r="KE32" s="8"/>
      <c r="KF32" s="8" t="e">
        <f t="shared" ca="1" si="200"/>
        <v>#N/A</v>
      </c>
      <c r="KG32" s="237" t="e">
        <f t="shared" ca="1" si="201"/>
        <v>#N/A</v>
      </c>
      <c r="KH32" s="237" t="e">
        <f t="shared" ca="1" si="202"/>
        <v>#N/A</v>
      </c>
      <c r="KI32" s="8" t="e">
        <f t="shared" ca="1" si="203"/>
        <v>#N/A</v>
      </c>
      <c r="KJ32">
        <f t="shared" si="243"/>
        <v>22</v>
      </c>
      <c r="KK32" t="b">
        <f t="shared" ca="1" si="204"/>
        <v>0</v>
      </c>
      <c r="KL32" t="str">
        <f t="shared" ca="1" si="205"/>
        <v/>
      </c>
      <c r="KM32" s="32">
        <f t="shared" ca="1" si="206"/>
        <v>0</v>
      </c>
      <c r="KN32" s="32">
        <f t="shared" ca="1" si="207"/>
        <v>0</v>
      </c>
      <c r="KO32" s="32">
        <f t="shared" ca="1" si="208"/>
        <v>0</v>
      </c>
      <c r="LH32" t="b">
        <f t="shared" ca="1" si="209"/>
        <v>0</v>
      </c>
      <c r="LI32" t="b">
        <f t="shared" ca="1" si="209"/>
        <v>0</v>
      </c>
      <c r="LL32" t="str">
        <f t="shared" ca="1" si="210"/>
        <v>FAUX\FAUX</v>
      </c>
      <c r="LM32" t="b">
        <f ca="1">IF($D32,ISNA(MATCH(LL32,LL$1:LL31,0)))</f>
        <v>0</v>
      </c>
      <c r="LN32" s="5" t="e">
        <f t="shared" ca="1" si="211"/>
        <v>#N/A</v>
      </c>
      <c r="LO32" t="e">
        <f t="shared" ca="1" si="62"/>
        <v>#N/A</v>
      </c>
      <c r="LP32" t="b">
        <f t="shared" ca="1" si="212"/>
        <v>0</v>
      </c>
      <c r="LQ32" t="b">
        <f t="shared" ca="1" si="213"/>
        <v>0</v>
      </c>
      <c r="LR32">
        <f t="shared" ca="1" si="214"/>
        <v>0</v>
      </c>
      <c r="LS32">
        <f t="shared" ca="1" si="244"/>
        <v>0</v>
      </c>
      <c r="LT32">
        <f t="shared" ca="1" si="215"/>
        <v>0</v>
      </c>
      <c r="LU32" s="235">
        <f t="shared" ca="1" si="216"/>
        <v>0</v>
      </c>
      <c r="LV32" s="236">
        <f t="shared" ca="1" si="217"/>
        <v>3.2000000000000002E-3</v>
      </c>
      <c r="LW32" t="b">
        <f t="shared" ca="1" si="218"/>
        <v>0</v>
      </c>
      <c r="LX32" s="5" t="e">
        <f t="shared" ca="1" si="219"/>
        <v>#N/A</v>
      </c>
      <c r="LY32" s="8" t="e">
        <f t="shared" ca="1" si="220"/>
        <v>#N/A</v>
      </c>
      <c r="LZ32" s="8" t="e">
        <f t="shared" ca="1" si="221"/>
        <v>#N/A</v>
      </c>
      <c r="MA32" s="8" t="e">
        <f t="shared" ca="1" si="222"/>
        <v>#N/A</v>
      </c>
      <c r="MB32" s="8"/>
      <c r="MC32" s="8"/>
      <c r="MD32" s="8" t="e">
        <f t="shared" ca="1" si="223"/>
        <v>#N/A</v>
      </c>
      <c r="ME32" s="237" t="e">
        <f t="shared" ca="1" si="224"/>
        <v>#N/A</v>
      </c>
      <c r="MF32" s="237" t="e">
        <f t="shared" ca="1" si="225"/>
        <v>#N/A</v>
      </c>
      <c r="MG32" s="8" t="e">
        <f t="shared" ca="1" si="226"/>
        <v>#N/A</v>
      </c>
      <c r="MH32">
        <f t="shared" si="245"/>
        <v>22</v>
      </c>
      <c r="MI32" t="b">
        <f t="shared" ca="1" si="227"/>
        <v>0</v>
      </c>
      <c r="MJ32" t="str">
        <f t="shared" ca="1" si="228"/>
        <v/>
      </c>
      <c r="MK32" s="32">
        <f t="shared" ca="1" si="229"/>
        <v>0</v>
      </c>
      <c r="ML32" s="32">
        <f t="shared" ca="1" si="230"/>
        <v>0</v>
      </c>
      <c r="MM32" s="32">
        <f t="shared" ca="1" si="231"/>
        <v>0</v>
      </c>
    </row>
    <row r="33" spans="1:351" x14ac:dyDescent="0.3">
      <c r="A33">
        <f t="shared" ca="1" si="63"/>
        <v>23</v>
      </c>
      <c r="C33" t="e">
        <f ca="1">Coulisse!$HN33</f>
        <v>#N/A</v>
      </c>
      <c r="D33" t="b">
        <f t="shared" ca="1" si="64"/>
        <v>0</v>
      </c>
      <c r="F33" t="b">
        <f t="shared" ca="1" si="65"/>
        <v>0</v>
      </c>
      <c r="G33" t="b">
        <f t="shared" ca="1" si="65"/>
        <v>0</v>
      </c>
      <c r="T33" t="b">
        <f t="shared" ca="1" si="66"/>
        <v>0</v>
      </c>
      <c r="U33" t="b">
        <f t="shared" ca="1" si="66"/>
        <v>0</v>
      </c>
      <c r="V33" t="b">
        <f t="shared" ca="1" si="66"/>
        <v>0</v>
      </c>
      <c r="W33" t="str">
        <f t="shared" ca="1" si="67"/>
        <v>FAUX\FAUX\FAUX</v>
      </c>
      <c r="X33" t="b">
        <f ca="1">IF($D33,ISNA(MATCH(W33,W$1:W32,0)))</f>
        <v>0</v>
      </c>
      <c r="Y33" s="5" t="e">
        <f t="shared" ca="1" si="68"/>
        <v>#N/A</v>
      </c>
      <c r="Z33" t="e">
        <f t="shared" ca="1" si="50"/>
        <v>#N/A</v>
      </c>
      <c r="AA33" t="b">
        <f t="shared" ca="1" si="69"/>
        <v>0</v>
      </c>
      <c r="AB33" t="b">
        <f t="shared" ca="1" si="70"/>
        <v>0</v>
      </c>
      <c r="AC33">
        <f ca="1">COUNTIF(W:W,AB33)</f>
        <v>0</v>
      </c>
      <c r="AD33">
        <f t="shared" ca="1" si="232"/>
        <v>0</v>
      </c>
      <c r="AE33">
        <f t="shared" ca="1" si="72"/>
        <v>0</v>
      </c>
      <c r="AF33" s="235">
        <f t="shared" ca="1" si="73"/>
        <v>0</v>
      </c>
      <c r="AG33" s="236">
        <f t="shared" ca="1" si="74"/>
        <v>3.3E-3</v>
      </c>
      <c r="AH33" t="b">
        <f t="shared" ca="1" si="75"/>
        <v>0</v>
      </c>
      <c r="AI33" s="5" t="e">
        <f t="shared" ca="1" si="76"/>
        <v>#N/A</v>
      </c>
      <c r="AJ33" s="8" t="e">
        <f t="shared" ca="1" si="77"/>
        <v>#N/A</v>
      </c>
      <c r="AK33" s="8" t="e">
        <f t="shared" ca="1" si="78"/>
        <v>#N/A</v>
      </c>
      <c r="AL33" s="8" t="e">
        <f t="shared" ca="1" si="79"/>
        <v>#N/A</v>
      </c>
      <c r="AM33" s="8" t="e">
        <f t="shared" ca="1" si="80"/>
        <v>#N/A</v>
      </c>
      <c r="AN33" s="8" t="e">
        <f t="shared" ca="1" si="81"/>
        <v>#N/A</v>
      </c>
      <c r="AO33" s="237" t="e">
        <f t="shared" ca="1" si="82"/>
        <v>#N/A</v>
      </c>
      <c r="AP33" s="237" t="e">
        <f t="shared" ca="1" si="83"/>
        <v>#N/A</v>
      </c>
      <c r="AQ33" s="8" t="e">
        <f t="shared" ca="1" si="84"/>
        <v>#N/A</v>
      </c>
      <c r="AR33">
        <f t="shared" si="233"/>
        <v>23</v>
      </c>
      <c r="AS33" t="b">
        <f t="shared" ca="1" si="85"/>
        <v>0</v>
      </c>
      <c r="AT33" t="str">
        <f t="shared" ca="1" si="86"/>
        <v/>
      </c>
      <c r="AU33" s="32">
        <f t="shared" ca="1" si="87"/>
        <v>0</v>
      </c>
      <c r="AV33" s="32">
        <f t="shared" ca="1" si="88"/>
        <v>0</v>
      </c>
      <c r="AW33" s="32">
        <f t="shared" ca="1" si="246"/>
        <v>0</v>
      </c>
      <c r="BR33" t="b">
        <f t="shared" ca="1" si="89"/>
        <v>0</v>
      </c>
      <c r="BU33" t="str">
        <f t="shared" ca="1" si="90"/>
        <v>FAUX\</v>
      </c>
      <c r="BV33" t="b">
        <f ca="1">IF($D33,ISNA(MATCH(BU33,BU$1:BU32,0)))</f>
        <v>0</v>
      </c>
      <c r="BW33" s="5" t="e">
        <f t="shared" ca="1" si="91"/>
        <v>#N/A</v>
      </c>
      <c r="BX33" t="e">
        <f t="shared" ca="1" si="51"/>
        <v>#N/A</v>
      </c>
      <c r="BY33" t="b">
        <f t="shared" ca="1" si="92"/>
        <v>0</v>
      </c>
      <c r="BZ33" t="b">
        <f t="shared" ca="1" si="93"/>
        <v>0</v>
      </c>
      <c r="CA33">
        <f ca="1">COUNTIF(BU:BU,BZ33)</f>
        <v>0</v>
      </c>
      <c r="CB33">
        <f t="shared" ca="1" si="234"/>
        <v>0</v>
      </c>
      <c r="CC33">
        <f t="shared" ca="1" si="95"/>
        <v>0</v>
      </c>
      <c r="CD33" s="235">
        <f t="shared" ca="1" si="96"/>
        <v>0</v>
      </c>
      <c r="CE33" s="236">
        <f t="shared" ca="1" si="97"/>
        <v>3.3E-3</v>
      </c>
      <c r="CF33" t="b">
        <f t="shared" ca="1" si="98"/>
        <v>0</v>
      </c>
      <c r="CG33" s="5" t="e">
        <f t="shared" ca="1" si="99"/>
        <v>#N/A</v>
      </c>
      <c r="CH33" s="8" t="e">
        <f t="shared" ca="1" si="100"/>
        <v>#N/A</v>
      </c>
      <c r="CI33" s="8" t="e">
        <f t="shared" ca="1" si="101"/>
        <v>#N/A</v>
      </c>
      <c r="CJ33" s="8" t="e">
        <f t="shared" ca="1" si="102"/>
        <v>#N/A</v>
      </c>
      <c r="CK33" s="8" t="e">
        <f t="shared" ca="1" si="103"/>
        <v>#N/A</v>
      </c>
      <c r="CL33" s="8" t="e">
        <f t="shared" ca="1" si="104"/>
        <v>#N/A</v>
      </c>
      <c r="CM33" s="237" t="e">
        <f t="shared" ca="1" si="105"/>
        <v>#N/A</v>
      </c>
      <c r="CN33" s="237" t="e">
        <f t="shared" ca="1" si="106"/>
        <v>#N/A</v>
      </c>
      <c r="CO33" s="8" t="e">
        <f t="shared" ca="1" si="107"/>
        <v>#N/A</v>
      </c>
      <c r="CP33">
        <f t="shared" si="235"/>
        <v>23</v>
      </c>
      <c r="CQ33" t="b">
        <f t="shared" ca="1" si="108"/>
        <v>0</v>
      </c>
      <c r="CR33" t="str">
        <f t="shared" ca="1" si="109"/>
        <v/>
      </c>
      <c r="CS33" s="32">
        <f t="shared" ca="1" si="110"/>
        <v>0</v>
      </c>
      <c r="CT33" s="32">
        <f t="shared" ca="1" si="111"/>
        <v>0</v>
      </c>
      <c r="CU33" s="32">
        <f t="shared" ca="1" si="112"/>
        <v>0</v>
      </c>
      <c r="DP33" t="b">
        <f t="shared" ca="1" si="113"/>
        <v>0</v>
      </c>
      <c r="DQ33" t="b">
        <f t="shared" ca="1" si="113"/>
        <v>0</v>
      </c>
      <c r="DR33" t="b">
        <f t="shared" ca="1" si="113"/>
        <v>0</v>
      </c>
      <c r="DS33" t="str">
        <f t="shared" ca="1" si="53"/>
        <v>FAUX\FAUX\FAUX</v>
      </c>
      <c r="DT33" t="b">
        <f ca="1">IF($D33,ISNA(MATCH(DS33,DS$1:DS32,0)))</f>
        <v>0</v>
      </c>
      <c r="DU33" s="5" t="e">
        <f t="shared" ca="1" si="114"/>
        <v>#N/A</v>
      </c>
      <c r="DV33" t="e">
        <f t="shared" ca="1" si="54"/>
        <v>#N/A</v>
      </c>
      <c r="DW33" t="b">
        <f t="shared" ca="1" si="115"/>
        <v>0</v>
      </c>
      <c r="DX33" t="b">
        <f t="shared" ca="1" si="116"/>
        <v>0</v>
      </c>
      <c r="DY33">
        <f ca="1">COUNTIF(DS:DS,DX33)</f>
        <v>0</v>
      </c>
      <c r="DZ33">
        <f t="shared" ca="1" si="236"/>
        <v>0</v>
      </c>
      <c r="EA33">
        <f t="shared" ca="1" si="118"/>
        <v>0</v>
      </c>
      <c r="EB33" s="235">
        <f t="shared" ca="1" si="119"/>
        <v>0</v>
      </c>
      <c r="EC33" s="236">
        <f t="shared" ca="1" si="120"/>
        <v>3.3E-3</v>
      </c>
      <c r="ED33" t="b">
        <f t="shared" ca="1" si="121"/>
        <v>0</v>
      </c>
      <c r="EE33" s="5" t="e">
        <f t="shared" ca="1" si="122"/>
        <v>#N/A</v>
      </c>
      <c r="EF33" s="8" t="e">
        <f t="shared" ca="1" si="123"/>
        <v>#N/A</v>
      </c>
      <c r="EG33" s="8" t="e">
        <f t="shared" ca="1" si="124"/>
        <v>#N/A</v>
      </c>
      <c r="EH33" s="8" t="e">
        <f t="shared" ca="1" si="125"/>
        <v>#N/A</v>
      </c>
      <c r="EI33" s="8" t="e">
        <f t="shared" ca="1" si="126"/>
        <v>#N/A</v>
      </c>
      <c r="EJ33" s="8" t="e">
        <f t="shared" ca="1" si="127"/>
        <v>#N/A</v>
      </c>
      <c r="EK33" s="237" t="e">
        <f t="shared" ca="1" si="128"/>
        <v>#N/A</v>
      </c>
      <c r="EL33" s="237" t="e">
        <f t="shared" ca="1" si="129"/>
        <v>#N/A</v>
      </c>
      <c r="EM33" s="8" t="e">
        <f t="shared" ca="1" si="130"/>
        <v>#N/A</v>
      </c>
      <c r="EN33">
        <f t="shared" si="237"/>
        <v>23</v>
      </c>
      <c r="EO33" t="b">
        <f t="shared" ca="1" si="131"/>
        <v>0</v>
      </c>
      <c r="EP33" t="str">
        <f t="shared" ca="1" si="132"/>
        <v/>
      </c>
      <c r="EQ33" s="32">
        <f t="shared" ca="1" si="133"/>
        <v>0</v>
      </c>
      <c r="ER33" s="32">
        <f t="shared" ca="1" si="134"/>
        <v>0</v>
      </c>
      <c r="ES33" s="32">
        <f t="shared" ca="1" si="135"/>
        <v>0</v>
      </c>
      <c r="FN33" t="b">
        <f t="shared" ca="1" si="136"/>
        <v>0</v>
      </c>
      <c r="FO33" t="b">
        <f t="shared" ca="1" si="136"/>
        <v>0</v>
      </c>
      <c r="FP33" t="b">
        <f t="shared" ca="1" si="136"/>
        <v>0</v>
      </c>
      <c r="FQ33" t="b">
        <f t="shared" ca="1" si="136"/>
        <v>0</v>
      </c>
      <c r="FR33" t="str">
        <f t="shared" ca="1" si="137"/>
        <v>FAUX\FAUX\FAUX\FAUX</v>
      </c>
      <c r="FS33" t="b">
        <f ca="1">IF($D33,ISNA(MATCH(FR33,FR$1:FR32,0)))</f>
        <v>0</v>
      </c>
      <c r="FT33" s="5" t="e">
        <f t="shared" ca="1" si="138"/>
        <v>#N/A</v>
      </c>
      <c r="FU33" t="e">
        <f t="shared" ca="1" si="56"/>
        <v>#N/A</v>
      </c>
      <c r="FV33" t="b">
        <f t="shared" ca="1" si="139"/>
        <v>0</v>
      </c>
      <c r="FW33" t="b">
        <f t="shared" ca="1" si="140"/>
        <v>0</v>
      </c>
      <c r="FX33">
        <f ca="1">COUNTIF(FR:FR,FW33)</f>
        <v>0</v>
      </c>
      <c r="FY33">
        <f t="shared" ca="1" si="238"/>
        <v>0</v>
      </c>
      <c r="FZ33">
        <f t="shared" ca="1" si="142"/>
        <v>0</v>
      </c>
      <c r="GA33" s="235">
        <f t="shared" ca="1" si="143"/>
        <v>0</v>
      </c>
      <c r="GB33" s="236">
        <f t="shared" ca="1" si="144"/>
        <v>3.3E-3</v>
      </c>
      <c r="GC33" t="b">
        <f t="shared" ca="1" si="145"/>
        <v>0</v>
      </c>
      <c r="GD33" s="5" t="e">
        <f t="shared" ca="1" si="146"/>
        <v>#N/A</v>
      </c>
      <c r="GE33" s="8" t="e">
        <f t="shared" ca="1" si="147"/>
        <v>#N/A</v>
      </c>
      <c r="GF33" s="8" t="e">
        <f t="shared" ca="1" si="148"/>
        <v>#N/A</v>
      </c>
      <c r="GG33" s="8" t="e">
        <f t="shared" ca="1" si="149"/>
        <v>#N/A</v>
      </c>
      <c r="GH33" s="8" t="e">
        <f t="shared" ca="1" si="150"/>
        <v>#N/A</v>
      </c>
      <c r="GI33" s="8" t="e">
        <f t="shared" ca="1" si="151"/>
        <v>#N/A</v>
      </c>
      <c r="GJ33" s="8" t="e">
        <f t="shared" ca="1" si="152"/>
        <v>#N/A</v>
      </c>
      <c r="GK33" s="237" t="e">
        <f t="shared" ca="1" si="153"/>
        <v>#N/A</v>
      </c>
      <c r="GL33" s="237" t="e">
        <f t="shared" ca="1" si="154"/>
        <v>#N/A</v>
      </c>
      <c r="GM33" s="8" t="e">
        <f t="shared" ca="1" si="155"/>
        <v>#N/A</v>
      </c>
      <c r="GN33">
        <f t="shared" si="239"/>
        <v>23</v>
      </c>
      <c r="GO33" t="b">
        <f t="shared" ca="1" si="156"/>
        <v>0</v>
      </c>
      <c r="GP33" t="str">
        <f t="shared" ca="1" si="157"/>
        <v/>
      </c>
      <c r="GQ33" s="32">
        <f t="shared" ca="1" si="158"/>
        <v>0</v>
      </c>
      <c r="GR33" s="32">
        <f t="shared" ca="1" si="159"/>
        <v>0</v>
      </c>
      <c r="GS33" s="32">
        <f t="shared" ca="1" si="160"/>
        <v>0</v>
      </c>
      <c r="HL33" t="b">
        <f t="shared" ca="1" si="161"/>
        <v>0</v>
      </c>
      <c r="HM33" t="b">
        <f t="shared" ca="1" si="161"/>
        <v>0</v>
      </c>
      <c r="HN33" t="b">
        <f t="shared" ca="1" si="161"/>
        <v>0</v>
      </c>
      <c r="HO33" t="b">
        <f t="shared" ca="1" si="161"/>
        <v>0</v>
      </c>
      <c r="HP33" t="str">
        <f t="shared" ca="1" si="162"/>
        <v>FAUX\FAUX\FAUX\FAUX</v>
      </c>
      <c r="HQ33" t="b">
        <f ca="1">IF($D33,ISNA(MATCH(HP33,HP$1:HP32,0)))</f>
        <v>0</v>
      </c>
      <c r="HR33" s="5" t="e">
        <f t="shared" ca="1" si="163"/>
        <v>#N/A</v>
      </c>
      <c r="HS33" t="e">
        <f t="shared" ca="1" si="58"/>
        <v>#N/A</v>
      </c>
      <c r="HT33" t="b">
        <f t="shared" ca="1" si="164"/>
        <v>0</v>
      </c>
      <c r="HU33" t="b">
        <f t="shared" ca="1" si="165"/>
        <v>0</v>
      </c>
      <c r="HV33">
        <f ca="1">COUNTIF(HP:HP,HU33)</f>
        <v>0</v>
      </c>
      <c r="HW33">
        <f t="shared" ca="1" si="240"/>
        <v>0</v>
      </c>
      <c r="HX33">
        <f t="shared" ca="1" si="167"/>
        <v>0</v>
      </c>
      <c r="HY33" s="235">
        <f t="shared" ca="1" si="168"/>
        <v>0</v>
      </c>
      <c r="HZ33" s="236">
        <f t="shared" ca="1" si="169"/>
        <v>3.3E-3</v>
      </c>
      <c r="IA33" t="b">
        <f t="shared" ca="1" si="170"/>
        <v>0</v>
      </c>
      <c r="IB33" s="5" t="e">
        <f t="shared" ca="1" si="171"/>
        <v>#N/A</v>
      </c>
      <c r="IC33" s="8" t="e">
        <f t="shared" ca="1" si="172"/>
        <v>#N/A</v>
      </c>
      <c r="ID33" s="8" t="e">
        <f t="shared" ca="1" si="173"/>
        <v>#N/A</v>
      </c>
      <c r="IE33" s="8" t="e">
        <f t="shared" ca="1" si="174"/>
        <v>#N/A</v>
      </c>
      <c r="IF33" s="8" t="e">
        <f t="shared" ca="1" si="175"/>
        <v>#N/A</v>
      </c>
      <c r="IG33" s="8" t="e">
        <f t="shared" ca="1" si="176"/>
        <v>#N/A</v>
      </c>
      <c r="IH33" s="8" t="e">
        <f t="shared" ca="1" si="177"/>
        <v>#N/A</v>
      </c>
      <c r="II33" s="237" t="e">
        <f t="shared" ca="1" si="178"/>
        <v>#N/A</v>
      </c>
      <c r="IJ33" s="237" t="e">
        <f t="shared" ca="1" si="179"/>
        <v>#N/A</v>
      </c>
      <c r="IK33" s="8" t="e">
        <f t="shared" ca="1" si="180"/>
        <v>#N/A</v>
      </c>
      <c r="IL33">
        <f t="shared" si="241"/>
        <v>23</v>
      </c>
      <c r="IM33" t="b">
        <f t="shared" ca="1" si="181"/>
        <v>0</v>
      </c>
      <c r="IN33" t="str">
        <f t="shared" ca="1" si="182"/>
        <v/>
      </c>
      <c r="IO33" s="32">
        <f t="shared" ca="1" si="183"/>
        <v>0</v>
      </c>
      <c r="IP33" s="32">
        <f t="shared" ca="1" si="184"/>
        <v>0</v>
      </c>
      <c r="IQ33" s="32">
        <f t="shared" ca="1" si="185"/>
        <v>0</v>
      </c>
      <c r="JJ33" t="b">
        <f t="shared" ca="1" si="186"/>
        <v>0</v>
      </c>
      <c r="JK33" t="b">
        <f t="shared" ca="1" si="186"/>
        <v>0</v>
      </c>
      <c r="JN33" t="str">
        <f t="shared" ca="1" si="187"/>
        <v>FAUX\FAUX</v>
      </c>
      <c r="JO33" t="b">
        <f ca="1">IF($D33,ISNA(MATCH(JN33,JN$1:JN32,0)))</f>
        <v>0</v>
      </c>
      <c r="JP33" s="5" t="e">
        <f t="shared" ca="1" si="188"/>
        <v>#N/A</v>
      </c>
      <c r="JQ33" t="e">
        <f t="shared" ca="1" si="60"/>
        <v>#N/A</v>
      </c>
      <c r="JR33" t="b">
        <f t="shared" ca="1" si="189"/>
        <v>0</v>
      </c>
      <c r="JS33" t="b">
        <f t="shared" ca="1" si="190"/>
        <v>0</v>
      </c>
      <c r="JT33">
        <f ca="1">COUNTIF(JN:JN,JS33)</f>
        <v>0</v>
      </c>
      <c r="JU33">
        <f t="shared" ca="1" si="242"/>
        <v>0</v>
      </c>
      <c r="JV33">
        <f t="shared" ca="1" si="192"/>
        <v>0</v>
      </c>
      <c r="JW33" s="235">
        <f t="shared" ca="1" si="193"/>
        <v>0</v>
      </c>
      <c r="JX33" s="236">
        <f t="shared" ca="1" si="194"/>
        <v>3.3E-3</v>
      </c>
      <c r="JY33" t="b">
        <f t="shared" ca="1" si="195"/>
        <v>0</v>
      </c>
      <c r="JZ33" s="5" t="e">
        <f t="shared" ca="1" si="196"/>
        <v>#N/A</v>
      </c>
      <c r="KA33" s="8" t="e">
        <f t="shared" ca="1" si="197"/>
        <v>#N/A</v>
      </c>
      <c r="KB33" s="8" t="e">
        <f t="shared" ca="1" si="198"/>
        <v>#N/A</v>
      </c>
      <c r="KC33" s="8" t="e">
        <f t="shared" ca="1" si="199"/>
        <v>#N/A</v>
      </c>
      <c r="KD33" s="8"/>
      <c r="KE33" s="8"/>
      <c r="KF33" s="8" t="e">
        <f t="shared" ca="1" si="200"/>
        <v>#N/A</v>
      </c>
      <c r="KG33" s="237" t="e">
        <f t="shared" ca="1" si="201"/>
        <v>#N/A</v>
      </c>
      <c r="KH33" s="237" t="e">
        <f t="shared" ca="1" si="202"/>
        <v>#N/A</v>
      </c>
      <c r="KI33" s="8" t="e">
        <f t="shared" ca="1" si="203"/>
        <v>#N/A</v>
      </c>
      <c r="KJ33">
        <f t="shared" si="243"/>
        <v>23</v>
      </c>
      <c r="KK33" t="b">
        <f t="shared" ca="1" si="204"/>
        <v>0</v>
      </c>
      <c r="KL33" t="str">
        <f t="shared" ca="1" si="205"/>
        <v/>
      </c>
      <c r="KM33" s="32">
        <f t="shared" ca="1" si="206"/>
        <v>0</v>
      </c>
      <c r="KN33" s="32">
        <f t="shared" ca="1" si="207"/>
        <v>0</v>
      </c>
      <c r="KO33" s="32">
        <f t="shared" ca="1" si="208"/>
        <v>0</v>
      </c>
      <c r="LH33" t="b">
        <f t="shared" ca="1" si="209"/>
        <v>0</v>
      </c>
      <c r="LI33" t="b">
        <f t="shared" ca="1" si="209"/>
        <v>0</v>
      </c>
      <c r="LL33" t="str">
        <f t="shared" ca="1" si="210"/>
        <v>FAUX\FAUX</v>
      </c>
      <c r="LM33" t="b">
        <f ca="1">IF($D33,ISNA(MATCH(LL33,LL$1:LL32,0)))</f>
        <v>0</v>
      </c>
      <c r="LN33" s="5" t="e">
        <f t="shared" ca="1" si="211"/>
        <v>#N/A</v>
      </c>
      <c r="LO33" t="e">
        <f t="shared" ca="1" si="62"/>
        <v>#N/A</v>
      </c>
      <c r="LP33" t="b">
        <f t="shared" ca="1" si="212"/>
        <v>0</v>
      </c>
      <c r="LQ33" t="b">
        <f t="shared" ca="1" si="213"/>
        <v>0</v>
      </c>
      <c r="LR33">
        <f ca="1">COUNTIF(LL:LL,LQ33)</f>
        <v>0</v>
      </c>
      <c r="LS33">
        <f t="shared" ca="1" si="244"/>
        <v>0</v>
      </c>
      <c r="LT33">
        <f t="shared" ca="1" si="215"/>
        <v>0</v>
      </c>
      <c r="LU33" s="235">
        <f t="shared" ca="1" si="216"/>
        <v>0</v>
      </c>
      <c r="LV33" s="236">
        <f t="shared" ca="1" si="217"/>
        <v>3.3E-3</v>
      </c>
      <c r="LW33" t="b">
        <f t="shared" ca="1" si="218"/>
        <v>0</v>
      </c>
      <c r="LX33" s="5" t="e">
        <f t="shared" ca="1" si="219"/>
        <v>#N/A</v>
      </c>
      <c r="LY33" s="8" t="e">
        <f t="shared" ca="1" si="220"/>
        <v>#N/A</v>
      </c>
      <c r="LZ33" s="8" t="e">
        <f t="shared" ca="1" si="221"/>
        <v>#N/A</v>
      </c>
      <c r="MA33" s="8" t="e">
        <f t="shared" ca="1" si="222"/>
        <v>#N/A</v>
      </c>
      <c r="MB33" s="8"/>
      <c r="MC33" s="8"/>
      <c r="MD33" s="8" t="e">
        <f t="shared" ca="1" si="223"/>
        <v>#N/A</v>
      </c>
      <c r="ME33" s="237" t="e">
        <f t="shared" ca="1" si="224"/>
        <v>#N/A</v>
      </c>
      <c r="MF33" s="237" t="e">
        <f t="shared" ca="1" si="225"/>
        <v>#N/A</v>
      </c>
      <c r="MG33" s="8" t="e">
        <f t="shared" ca="1" si="226"/>
        <v>#N/A</v>
      </c>
      <c r="MH33">
        <f t="shared" si="245"/>
        <v>23</v>
      </c>
      <c r="MI33" t="b">
        <f t="shared" ca="1" si="227"/>
        <v>0</v>
      </c>
      <c r="MJ33" t="str">
        <f t="shared" ca="1" si="228"/>
        <v/>
      </c>
      <c r="MK33" s="32">
        <f t="shared" ca="1" si="229"/>
        <v>0</v>
      </c>
      <c r="ML33" s="32">
        <f t="shared" ca="1" si="230"/>
        <v>0</v>
      </c>
      <c r="MM33" s="32">
        <f t="shared" ca="1" si="231"/>
        <v>0</v>
      </c>
    </row>
    <row r="34" spans="1:351" x14ac:dyDescent="0.3">
      <c r="A34">
        <f t="shared" ca="1" si="63"/>
        <v>24</v>
      </c>
      <c r="C34" t="e">
        <f ca="1">Coulisse!$HN34</f>
        <v>#N/A</v>
      </c>
      <c r="D34" t="b">
        <f t="shared" ca="1" si="64"/>
        <v>0</v>
      </c>
      <c r="F34" t="b">
        <f t="shared" ca="1" si="65"/>
        <v>0</v>
      </c>
      <c r="G34" t="b">
        <f t="shared" ca="1" si="65"/>
        <v>0</v>
      </c>
      <c r="T34" t="b">
        <f t="shared" ca="1" si="66"/>
        <v>0</v>
      </c>
      <c r="U34" t="b">
        <f t="shared" ca="1" si="66"/>
        <v>0</v>
      </c>
      <c r="V34" t="b">
        <f t="shared" ca="1" si="66"/>
        <v>0</v>
      </c>
      <c r="W34" t="str">
        <f t="shared" ca="1" si="67"/>
        <v>FAUX\FAUX\FAUX</v>
      </c>
      <c r="X34" t="b">
        <f ca="1">IF($D34,ISNA(MATCH(W34,W$1:W33,0)))</f>
        <v>0</v>
      </c>
      <c r="Y34" s="5" t="e">
        <f t="shared" ca="1" si="68"/>
        <v>#N/A</v>
      </c>
      <c r="Z34" t="e">
        <f t="shared" ca="1" si="50"/>
        <v>#N/A</v>
      </c>
      <c r="AA34" t="b">
        <f t="shared" ca="1" si="69"/>
        <v>0</v>
      </c>
      <c r="AB34" t="b">
        <f t="shared" ca="1" si="70"/>
        <v>0</v>
      </c>
      <c r="AC34">
        <f t="shared" ca="1" si="71"/>
        <v>0</v>
      </c>
      <c r="AD34">
        <f t="shared" ca="1" si="232"/>
        <v>0</v>
      </c>
      <c r="AE34">
        <f t="shared" ca="1" si="72"/>
        <v>0</v>
      </c>
      <c r="AF34" s="235">
        <f t="shared" ca="1" si="73"/>
        <v>0</v>
      </c>
      <c r="AG34" s="236">
        <f t="shared" ca="1" si="74"/>
        <v>3.3999999999999998E-3</v>
      </c>
      <c r="AH34" t="b">
        <f t="shared" ca="1" si="75"/>
        <v>0</v>
      </c>
      <c r="AI34" s="5" t="e">
        <f t="shared" ca="1" si="76"/>
        <v>#N/A</v>
      </c>
      <c r="AJ34" s="8" t="e">
        <f t="shared" ca="1" si="77"/>
        <v>#N/A</v>
      </c>
      <c r="AK34" s="8" t="e">
        <f t="shared" ca="1" si="78"/>
        <v>#N/A</v>
      </c>
      <c r="AL34" s="8" t="e">
        <f t="shared" ca="1" si="79"/>
        <v>#N/A</v>
      </c>
      <c r="AM34" s="8" t="e">
        <f t="shared" ca="1" si="80"/>
        <v>#N/A</v>
      </c>
      <c r="AN34" s="8" t="e">
        <f t="shared" ca="1" si="81"/>
        <v>#N/A</v>
      </c>
      <c r="AO34" s="237" t="e">
        <f t="shared" ca="1" si="82"/>
        <v>#N/A</v>
      </c>
      <c r="AP34" s="237" t="e">
        <f t="shared" ca="1" si="83"/>
        <v>#N/A</v>
      </c>
      <c r="AQ34" s="8" t="e">
        <f t="shared" ca="1" si="84"/>
        <v>#N/A</v>
      </c>
      <c r="AR34">
        <f t="shared" si="233"/>
        <v>24</v>
      </c>
      <c r="AS34" t="b">
        <f t="shared" ca="1" si="85"/>
        <v>0</v>
      </c>
      <c r="AT34" t="str">
        <f t="shared" ca="1" si="86"/>
        <v/>
      </c>
      <c r="AU34" s="32">
        <f t="shared" ca="1" si="87"/>
        <v>0</v>
      </c>
      <c r="AV34" s="32">
        <f t="shared" ca="1" si="88"/>
        <v>0</v>
      </c>
      <c r="AW34" s="32">
        <f t="shared" ca="1" si="246"/>
        <v>0</v>
      </c>
      <c r="BR34" t="b">
        <f t="shared" ca="1" si="89"/>
        <v>0</v>
      </c>
      <c r="BU34" t="str">
        <f t="shared" ca="1" si="90"/>
        <v>FAUX\</v>
      </c>
      <c r="BV34" t="b">
        <f ca="1">IF($D34,ISNA(MATCH(BU34,BU$1:BU33,0)))</f>
        <v>0</v>
      </c>
      <c r="BW34" s="5" t="e">
        <f t="shared" ca="1" si="91"/>
        <v>#N/A</v>
      </c>
      <c r="BX34" t="e">
        <f t="shared" ca="1" si="51"/>
        <v>#N/A</v>
      </c>
      <c r="BY34" t="b">
        <f t="shared" ca="1" si="92"/>
        <v>0</v>
      </c>
      <c r="BZ34" t="b">
        <f t="shared" ca="1" si="93"/>
        <v>0</v>
      </c>
      <c r="CA34">
        <f t="shared" ref="CA34:CA97" ca="1" si="247">COUNTIF(BU:BU,BZ34)</f>
        <v>0</v>
      </c>
      <c r="CB34">
        <f t="shared" ca="1" si="234"/>
        <v>0</v>
      </c>
      <c r="CC34">
        <f t="shared" ca="1" si="95"/>
        <v>0</v>
      </c>
      <c r="CD34" s="235">
        <f t="shared" ca="1" si="96"/>
        <v>0</v>
      </c>
      <c r="CE34" s="236">
        <f t="shared" ca="1" si="97"/>
        <v>3.3999999999999998E-3</v>
      </c>
      <c r="CF34" t="b">
        <f t="shared" ca="1" si="98"/>
        <v>0</v>
      </c>
      <c r="CG34" s="5" t="e">
        <f t="shared" ca="1" si="99"/>
        <v>#N/A</v>
      </c>
      <c r="CH34" s="8" t="e">
        <f t="shared" ca="1" si="100"/>
        <v>#N/A</v>
      </c>
      <c r="CI34" s="8" t="e">
        <f t="shared" ca="1" si="101"/>
        <v>#N/A</v>
      </c>
      <c r="CJ34" s="8" t="e">
        <f t="shared" ca="1" si="102"/>
        <v>#N/A</v>
      </c>
      <c r="CK34" s="8" t="e">
        <f t="shared" ca="1" si="103"/>
        <v>#N/A</v>
      </c>
      <c r="CL34" s="8" t="e">
        <f t="shared" ca="1" si="104"/>
        <v>#N/A</v>
      </c>
      <c r="CM34" s="237" t="e">
        <f t="shared" ca="1" si="105"/>
        <v>#N/A</v>
      </c>
      <c r="CN34" s="237" t="e">
        <f t="shared" ca="1" si="106"/>
        <v>#N/A</v>
      </c>
      <c r="CO34" s="8" t="e">
        <f t="shared" ca="1" si="107"/>
        <v>#N/A</v>
      </c>
      <c r="CP34">
        <f t="shared" si="235"/>
        <v>24</v>
      </c>
      <c r="CQ34" t="b">
        <f t="shared" ca="1" si="108"/>
        <v>0</v>
      </c>
      <c r="CR34" t="str">
        <f t="shared" ca="1" si="109"/>
        <v/>
      </c>
      <c r="CS34" s="32">
        <f t="shared" ca="1" si="110"/>
        <v>0</v>
      </c>
      <c r="CT34" s="32">
        <f t="shared" ca="1" si="111"/>
        <v>0</v>
      </c>
      <c r="CU34" s="32">
        <f t="shared" ca="1" si="112"/>
        <v>0</v>
      </c>
      <c r="DP34" t="b">
        <f t="shared" ca="1" si="113"/>
        <v>0</v>
      </c>
      <c r="DQ34" t="b">
        <f t="shared" ca="1" si="113"/>
        <v>0</v>
      </c>
      <c r="DR34" t="b">
        <f t="shared" ca="1" si="113"/>
        <v>0</v>
      </c>
      <c r="DS34" t="str">
        <f t="shared" ca="1" si="53"/>
        <v>FAUX\FAUX\FAUX</v>
      </c>
      <c r="DT34" t="b">
        <f ca="1">IF($D34,ISNA(MATCH(DS34,DS$1:DS33,0)))</f>
        <v>0</v>
      </c>
      <c r="DU34" s="5" t="e">
        <f t="shared" ca="1" si="114"/>
        <v>#N/A</v>
      </c>
      <c r="DV34" t="e">
        <f t="shared" ca="1" si="54"/>
        <v>#N/A</v>
      </c>
      <c r="DW34" t="b">
        <f t="shared" ca="1" si="115"/>
        <v>0</v>
      </c>
      <c r="DX34" t="b">
        <f t="shared" ca="1" si="116"/>
        <v>0</v>
      </c>
      <c r="DY34">
        <f t="shared" ref="DY34:DY97" ca="1" si="248">COUNTIF(DS:DS,DX34)</f>
        <v>0</v>
      </c>
      <c r="DZ34">
        <f t="shared" ca="1" si="236"/>
        <v>0</v>
      </c>
      <c r="EA34">
        <f t="shared" ca="1" si="118"/>
        <v>0</v>
      </c>
      <c r="EB34" s="235">
        <f t="shared" ca="1" si="119"/>
        <v>0</v>
      </c>
      <c r="EC34" s="236">
        <f t="shared" ca="1" si="120"/>
        <v>3.3999999999999998E-3</v>
      </c>
      <c r="ED34" t="b">
        <f t="shared" ca="1" si="121"/>
        <v>0</v>
      </c>
      <c r="EE34" s="5" t="e">
        <f t="shared" ca="1" si="122"/>
        <v>#N/A</v>
      </c>
      <c r="EF34" s="8" t="e">
        <f t="shared" ca="1" si="123"/>
        <v>#N/A</v>
      </c>
      <c r="EG34" s="8" t="e">
        <f t="shared" ca="1" si="124"/>
        <v>#N/A</v>
      </c>
      <c r="EH34" s="8" t="e">
        <f t="shared" ca="1" si="125"/>
        <v>#N/A</v>
      </c>
      <c r="EI34" s="8" t="e">
        <f t="shared" ca="1" si="126"/>
        <v>#N/A</v>
      </c>
      <c r="EJ34" s="8" t="e">
        <f t="shared" ca="1" si="127"/>
        <v>#N/A</v>
      </c>
      <c r="EK34" s="237" t="e">
        <f t="shared" ca="1" si="128"/>
        <v>#N/A</v>
      </c>
      <c r="EL34" s="237" t="e">
        <f t="shared" ca="1" si="129"/>
        <v>#N/A</v>
      </c>
      <c r="EM34" s="8" t="e">
        <f t="shared" ca="1" si="130"/>
        <v>#N/A</v>
      </c>
      <c r="EN34">
        <f t="shared" si="237"/>
        <v>24</v>
      </c>
      <c r="EO34" t="b">
        <f t="shared" ca="1" si="131"/>
        <v>0</v>
      </c>
      <c r="EP34" t="str">
        <f t="shared" ca="1" si="132"/>
        <v/>
      </c>
      <c r="EQ34" s="32">
        <f t="shared" ca="1" si="133"/>
        <v>0</v>
      </c>
      <c r="ER34" s="32">
        <f t="shared" ca="1" si="134"/>
        <v>0</v>
      </c>
      <c r="ES34" s="32">
        <f t="shared" ca="1" si="135"/>
        <v>0</v>
      </c>
      <c r="FN34" t="b">
        <f t="shared" ca="1" si="136"/>
        <v>0</v>
      </c>
      <c r="FO34" t="b">
        <f t="shared" ca="1" si="136"/>
        <v>0</v>
      </c>
      <c r="FP34" t="b">
        <f t="shared" ca="1" si="136"/>
        <v>0</v>
      </c>
      <c r="FQ34" t="b">
        <f t="shared" ca="1" si="136"/>
        <v>0</v>
      </c>
      <c r="FR34" t="str">
        <f t="shared" ca="1" si="137"/>
        <v>FAUX\FAUX\FAUX\FAUX</v>
      </c>
      <c r="FS34" t="b">
        <f ca="1">IF($D34,ISNA(MATCH(FR34,FR$1:FR33,0)))</f>
        <v>0</v>
      </c>
      <c r="FT34" s="5" t="e">
        <f t="shared" ca="1" si="138"/>
        <v>#N/A</v>
      </c>
      <c r="FU34" t="e">
        <f t="shared" ca="1" si="56"/>
        <v>#N/A</v>
      </c>
      <c r="FV34" t="b">
        <f t="shared" ca="1" si="139"/>
        <v>0</v>
      </c>
      <c r="FW34" t="b">
        <f t="shared" ca="1" si="140"/>
        <v>0</v>
      </c>
      <c r="FX34">
        <f t="shared" ref="FX34:FX97" ca="1" si="249">COUNTIF(FR:FR,FW34)</f>
        <v>0</v>
      </c>
      <c r="FY34">
        <f t="shared" ca="1" si="238"/>
        <v>0</v>
      </c>
      <c r="FZ34">
        <f t="shared" ca="1" si="142"/>
        <v>0</v>
      </c>
      <c r="GA34" s="235">
        <f t="shared" ca="1" si="143"/>
        <v>0</v>
      </c>
      <c r="GB34" s="236">
        <f t="shared" ca="1" si="144"/>
        <v>3.3999999999999998E-3</v>
      </c>
      <c r="GC34" t="b">
        <f t="shared" ca="1" si="145"/>
        <v>0</v>
      </c>
      <c r="GD34" s="5" t="e">
        <f t="shared" ca="1" si="146"/>
        <v>#N/A</v>
      </c>
      <c r="GE34" s="8" t="e">
        <f t="shared" ca="1" si="147"/>
        <v>#N/A</v>
      </c>
      <c r="GF34" s="8" t="e">
        <f t="shared" ca="1" si="148"/>
        <v>#N/A</v>
      </c>
      <c r="GG34" s="8" t="e">
        <f t="shared" ca="1" si="149"/>
        <v>#N/A</v>
      </c>
      <c r="GH34" s="8" t="e">
        <f t="shared" ca="1" si="150"/>
        <v>#N/A</v>
      </c>
      <c r="GI34" s="8" t="e">
        <f t="shared" ca="1" si="151"/>
        <v>#N/A</v>
      </c>
      <c r="GJ34" s="8" t="e">
        <f t="shared" ca="1" si="152"/>
        <v>#N/A</v>
      </c>
      <c r="GK34" s="237" t="e">
        <f t="shared" ca="1" si="153"/>
        <v>#N/A</v>
      </c>
      <c r="GL34" s="237" t="e">
        <f t="shared" ca="1" si="154"/>
        <v>#N/A</v>
      </c>
      <c r="GM34" s="8" t="e">
        <f t="shared" ca="1" si="155"/>
        <v>#N/A</v>
      </c>
      <c r="GN34">
        <f t="shared" si="239"/>
        <v>24</v>
      </c>
      <c r="GO34" t="b">
        <f t="shared" ca="1" si="156"/>
        <v>0</v>
      </c>
      <c r="GP34" t="str">
        <f ca="1">IF(GO34,GN34&amp;" : "&amp;INDEX(GM$11:GM$103,GN34),"")</f>
        <v/>
      </c>
      <c r="GQ34" s="32">
        <f t="shared" ca="1" si="158"/>
        <v>0</v>
      </c>
      <c r="GR34" s="32">
        <f t="shared" ca="1" si="159"/>
        <v>0</v>
      </c>
      <c r="GS34" s="32">
        <f t="shared" ca="1" si="160"/>
        <v>0</v>
      </c>
      <c r="HL34" t="b">
        <f t="shared" ca="1" si="161"/>
        <v>0</v>
      </c>
      <c r="HM34" t="b">
        <f t="shared" ca="1" si="161"/>
        <v>0</v>
      </c>
      <c r="HN34" t="b">
        <f t="shared" ca="1" si="161"/>
        <v>0</v>
      </c>
      <c r="HO34" t="b">
        <f t="shared" ca="1" si="161"/>
        <v>0</v>
      </c>
      <c r="HP34" t="str">
        <f t="shared" ca="1" si="162"/>
        <v>FAUX\FAUX\FAUX\FAUX</v>
      </c>
      <c r="HQ34" t="b">
        <f ca="1">IF($D34,ISNA(MATCH(HP34,HP$1:HP33,0)))</f>
        <v>0</v>
      </c>
      <c r="HR34" s="5" t="e">
        <f t="shared" ca="1" si="163"/>
        <v>#N/A</v>
      </c>
      <c r="HS34" t="e">
        <f t="shared" ca="1" si="58"/>
        <v>#N/A</v>
      </c>
      <c r="HT34" t="b">
        <f t="shared" ca="1" si="164"/>
        <v>0</v>
      </c>
      <c r="HU34" t="b">
        <f t="shared" ca="1" si="165"/>
        <v>0</v>
      </c>
      <c r="HV34">
        <f t="shared" ref="HV34:HV97" ca="1" si="250">COUNTIF(HP:HP,HU34)</f>
        <v>0</v>
      </c>
      <c r="HW34">
        <f t="shared" ca="1" si="240"/>
        <v>0</v>
      </c>
      <c r="HX34">
        <f t="shared" ca="1" si="167"/>
        <v>0</v>
      </c>
      <c r="HY34" s="235">
        <f t="shared" ca="1" si="168"/>
        <v>0</v>
      </c>
      <c r="HZ34" s="236">
        <f t="shared" ca="1" si="169"/>
        <v>3.3999999999999998E-3</v>
      </c>
      <c r="IA34" t="b">
        <f t="shared" ca="1" si="170"/>
        <v>0</v>
      </c>
      <c r="IB34" s="5" t="e">
        <f t="shared" ca="1" si="171"/>
        <v>#N/A</v>
      </c>
      <c r="IC34" s="8" t="e">
        <f t="shared" ca="1" si="172"/>
        <v>#N/A</v>
      </c>
      <c r="ID34" s="8" t="e">
        <f t="shared" ca="1" si="173"/>
        <v>#N/A</v>
      </c>
      <c r="IE34" s="8" t="e">
        <f t="shared" ca="1" si="174"/>
        <v>#N/A</v>
      </c>
      <c r="IF34" s="8" t="e">
        <f t="shared" ca="1" si="175"/>
        <v>#N/A</v>
      </c>
      <c r="IG34" s="8" t="e">
        <f t="shared" ca="1" si="176"/>
        <v>#N/A</v>
      </c>
      <c r="IH34" s="8" t="e">
        <f t="shared" ca="1" si="177"/>
        <v>#N/A</v>
      </c>
      <c r="II34" s="237" t="e">
        <f t="shared" ca="1" si="178"/>
        <v>#N/A</v>
      </c>
      <c r="IJ34" s="237" t="e">
        <f t="shared" ca="1" si="179"/>
        <v>#N/A</v>
      </c>
      <c r="IK34" s="8" t="e">
        <f t="shared" ca="1" si="180"/>
        <v>#N/A</v>
      </c>
      <c r="IL34">
        <f t="shared" si="241"/>
        <v>24</v>
      </c>
      <c r="IM34" t="b">
        <f t="shared" ca="1" si="181"/>
        <v>0</v>
      </c>
      <c r="IN34" t="str">
        <f ca="1">IF(IM34,IL34&amp;" : "&amp;INDEX(IK$11:IK$103,IL34),"")</f>
        <v/>
      </c>
      <c r="IO34" s="32">
        <f t="shared" ca="1" si="183"/>
        <v>0</v>
      </c>
      <c r="IP34" s="32">
        <f t="shared" ca="1" si="184"/>
        <v>0</v>
      </c>
      <c r="IQ34" s="32">
        <f t="shared" ca="1" si="185"/>
        <v>0</v>
      </c>
      <c r="JJ34" t="b">
        <f t="shared" ca="1" si="186"/>
        <v>0</v>
      </c>
      <c r="JK34" t="b">
        <f t="shared" ca="1" si="186"/>
        <v>0</v>
      </c>
      <c r="JN34" t="str">
        <f t="shared" ca="1" si="187"/>
        <v>FAUX\FAUX</v>
      </c>
      <c r="JO34" t="b">
        <f ca="1">IF($D34,ISNA(MATCH(JN34,JN$1:JN33,0)))</f>
        <v>0</v>
      </c>
      <c r="JP34" s="5" t="e">
        <f t="shared" ca="1" si="188"/>
        <v>#N/A</v>
      </c>
      <c r="JQ34" t="e">
        <f t="shared" ca="1" si="60"/>
        <v>#N/A</v>
      </c>
      <c r="JR34" t="b">
        <f t="shared" ca="1" si="189"/>
        <v>0</v>
      </c>
      <c r="JS34" t="b">
        <f t="shared" ca="1" si="190"/>
        <v>0</v>
      </c>
      <c r="JT34">
        <f t="shared" ref="JT34:JT97" ca="1" si="251">COUNTIF(JN:JN,JS34)</f>
        <v>0</v>
      </c>
      <c r="JU34">
        <f t="shared" ca="1" si="242"/>
        <v>0</v>
      </c>
      <c r="JV34">
        <f t="shared" ca="1" si="192"/>
        <v>0</v>
      </c>
      <c r="JW34" s="235">
        <f t="shared" ca="1" si="193"/>
        <v>0</v>
      </c>
      <c r="JX34" s="236">
        <f t="shared" ca="1" si="194"/>
        <v>3.3999999999999998E-3</v>
      </c>
      <c r="JY34" t="b">
        <f t="shared" ca="1" si="195"/>
        <v>0</v>
      </c>
      <c r="JZ34" s="5" t="e">
        <f t="shared" ca="1" si="196"/>
        <v>#N/A</v>
      </c>
      <c r="KA34" s="8" t="e">
        <f t="shared" ca="1" si="197"/>
        <v>#N/A</v>
      </c>
      <c r="KB34" s="8" t="e">
        <f t="shared" ca="1" si="198"/>
        <v>#N/A</v>
      </c>
      <c r="KC34" s="8" t="e">
        <f t="shared" ca="1" si="199"/>
        <v>#N/A</v>
      </c>
      <c r="KD34" s="8"/>
      <c r="KE34" s="8"/>
      <c r="KF34" s="8" t="e">
        <f t="shared" ca="1" si="200"/>
        <v>#N/A</v>
      </c>
      <c r="KG34" s="237" t="e">
        <f t="shared" ca="1" si="201"/>
        <v>#N/A</v>
      </c>
      <c r="KH34" s="237" t="e">
        <f t="shared" ca="1" si="202"/>
        <v>#N/A</v>
      </c>
      <c r="KI34" s="8" t="e">
        <f t="shared" ca="1" si="203"/>
        <v>#N/A</v>
      </c>
      <c r="KJ34">
        <f t="shared" si="243"/>
        <v>24</v>
      </c>
      <c r="KK34" t="b">
        <f t="shared" ca="1" si="204"/>
        <v>0</v>
      </c>
      <c r="KL34" t="str">
        <f ca="1">IF(KK34,KJ34&amp;" : "&amp;INDEX(KI$11:KI$103,KJ34),"")</f>
        <v/>
      </c>
      <c r="KM34" s="32">
        <f t="shared" ca="1" si="206"/>
        <v>0</v>
      </c>
      <c r="KN34" s="32">
        <f t="shared" ca="1" si="207"/>
        <v>0</v>
      </c>
      <c r="KO34" s="32">
        <f t="shared" ca="1" si="208"/>
        <v>0</v>
      </c>
      <c r="LH34" t="b">
        <f t="shared" ca="1" si="209"/>
        <v>0</v>
      </c>
      <c r="LI34" t="b">
        <f t="shared" ca="1" si="209"/>
        <v>0</v>
      </c>
      <c r="LL34" t="str">
        <f t="shared" ca="1" si="210"/>
        <v>FAUX\FAUX</v>
      </c>
      <c r="LM34" t="b">
        <f ca="1">IF($D34,ISNA(MATCH(LL34,LL$1:LL33,0)))</f>
        <v>0</v>
      </c>
      <c r="LN34" s="5" t="e">
        <f t="shared" ca="1" si="211"/>
        <v>#N/A</v>
      </c>
      <c r="LO34" t="e">
        <f t="shared" ca="1" si="62"/>
        <v>#N/A</v>
      </c>
      <c r="LP34" t="b">
        <f t="shared" ca="1" si="212"/>
        <v>0</v>
      </c>
      <c r="LQ34" t="b">
        <f t="shared" ca="1" si="213"/>
        <v>0</v>
      </c>
      <c r="LR34">
        <f t="shared" ref="LR34:LR97" ca="1" si="252">COUNTIF(LL:LL,LQ34)</f>
        <v>0</v>
      </c>
      <c r="LS34">
        <f t="shared" ca="1" si="244"/>
        <v>0</v>
      </c>
      <c r="LT34">
        <f t="shared" ca="1" si="215"/>
        <v>0</v>
      </c>
      <c r="LU34" s="235">
        <f t="shared" ca="1" si="216"/>
        <v>0</v>
      </c>
      <c r="LV34" s="236">
        <f t="shared" ca="1" si="217"/>
        <v>3.3999999999999998E-3</v>
      </c>
      <c r="LW34" t="b">
        <f t="shared" ca="1" si="218"/>
        <v>0</v>
      </c>
      <c r="LX34" s="5" t="e">
        <f t="shared" ca="1" si="219"/>
        <v>#N/A</v>
      </c>
      <c r="LY34" s="8" t="e">
        <f t="shared" ca="1" si="220"/>
        <v>#N/A</v>
      </c>
      <c r="LZ34" s="8" t="e">
        <f t="shared" ca="1" si="221"/>
        <v>#N/A</v>
      </c>
      <c r="MA34" s="8" t="e">
        <f t="shared" ca="1" si="222"/>
        <v>#N/A</v>
      </c>
      <c r="MB34" s="8"/>
      <c r="MC34" s="8"/>
      <c r="MD34" s="8" t="e">
        <f t="shared" ca="1" si="223"/>
        <v>#N/A</v>
      </c>
      <c r="ME34" s="237" t="e">
        <f t="shared" ca="1" si="224"/>
        <v>#N/A</v>
      </c>
      <c r="MF34" s="237" t="e">
        <f t="shared" ca="1" si="225"/>
        <v>#N/A</v>
      </c>
      <c r="MG34" s="8" t="e">
        <f t="shared" ca="1" si="226"/>
        <v>#N/A</v>
      </c>
      <c r="MH34">
        <f t="shared" si="245"/>
        <v>24</v>
      </c>
      <c r="MI34" t="b">
        <f t="shared" ca="1" si="227"/>
        <v>0</v>
      </c>
      <c r="MJ34" t="str">
        <f ca="1">IF(MI34,MH34&amp;" : "&amp;INDEX(MG$11:MG$103,MH34),"")</f>
        <v/>
      </c>
      <c r="MK34" s="32">
        <f t="shared" ca="1" si="229"/>
        <v>0</v>
      </c>
      <c r="ML34" s="32">
        <f t="shared" ca="1" si="230"/>
        <v>0</v>
      </c>
      <c r="MM34" s="32">
        <f t="shared" ca="1" si="231"/>
        <v>0</v>
      </c>
    </row>
    <row r="35" spans="1:351" x14ac:dyDescent="0.3">
      <c r="A35">
        <f t="shared" ca="1" si="63"/>
        <v>25</v>
      </c>
      <c r="C35" t="e">
        <f ca="1">Coulisse!$HN35</f>
        <v>#N/A</v>
      </c>
      <c r="D35" t="b">
        <f t="shared" ca="1" si="64"/>
        <v>0</v>
      </c>
      <c r="F35" t="b">
        <f t="shared" ca="1" si="65"/>
        <v>0</v>
      </c>
      <c r="G35" t="b">
        <f t="shared" ca="1" si="65"/>
        <v>0</v>
      </c>
      <c r="T35" t="b">
        <f t="shared" ca="1" si="66"/>
        <v>0</v>
      </c>
      <c r="U35" t="b">
        <f t="shared" ca="1" si="66"/>
        <v>0</v>
      </c>
      <c r="V35" t="b">
        <f t="shared" ca="1" si="66"/>
        <v>0</v>
      </c>
      <c r="W35" t="str">
        <f t="shared" ca="1" si="67"/>
        <v>FAUX\FAUX\FAUX</v>
      </c>
      <c r="X35" t="b">
        <f ca="1">IF($D35,ISNA(MATCH(W35,W$1:W34,0)))</f>
        <v>0</v>
      </c>
      <c r="Y35" s="5" t="e">
        <f t="shared" ca="1" si="68"/>
        <v>#N/A</v>
      </c>
      <c r="Z35" t="e">
        <f t="shared" ca="1" si="50"/>
        <v>#N/A</v>
      </c>
      <c r="AA35" t="b">
        <f t="shared" ca="1" si="69"/>
        <v>0</v>
      </c>
      <c r="AB35" t="b">
        <f t="shared" ca="1" si="70"/>
        <v>0</v>
      </c>
      <c r="AC35">
        <f t="shared" ca="1" si="71"/>
        <v>0</v>
      </c>
      <c r="AD35">
        <f t="shared" ca="1" si="232"/>
        <v>0</v>
      </c>
      <c r="AE35">
        <f t="shared" ca="1" si="72"/>
        <v>0</v>
      </c>
      <c r="AF35" s="235">
        <f t="shared" ca="1" si="73"/>
        <v>0</v>
      </c>
      <c r="AG35" s="236">
        <f t="shared" ca="1" si="74"/>
        <v>3.5000000000000001E-3</v>
      </c>
      <c r="AH35" t="b">
        <f t="shared" ca="1" si="75"/>
        <v>0</v>
      </c>
      <c r="AI35" s="5" t="e">
        <f t="shared" ca="1" si="76"/>
        <v>#N/A</v>
      </c>
      <c r="AJ35" s="8" t="e">
        <f t="shared" ca="1" si="77"/>
        <v>#N/A</v>
      </c>
      <c r="AK35" s="8" t="e">
        <f t="shared" ca="1" si="78"/>
        <v>#N/A</v>
      </c>
      <c r="AL35" s="8" t="e">
        <f t="shared" ca="1" si="79"/>
        <v>#N/A</v>
      </c>
      <c r="AM35" s="8" t="e">
        <f t="shared" ca="1" si="80"/>
        <v>#N/A</v>
      </c>
      <c r="AN35" s="8" t="e">
        <f t="shared" ca="1" si="81"/>
        <v>#N/A</v>
      </c>
      <c r="AO35" s="237" t="e">
        <f t="shared" ca="1" si="82"/>
        <v>#N/A</v>
      </c>
      <c r="AP35" s="237" t="e">
        <f t="shared" ca="1" si="83"/>
        <v>#N/A</v>
      </c>
      <c r="AQ35" s="8" t="e">
        <f t="shared" ca="1" si="84"/>
        <v>#N/A</v>
      </c>
      <c r="AR35">
        <f t="shared" si="233"/>
        <v>25</v>
      </c>
      <c r="AS35" t="b">
        <f t="shared" ca="1" si="85"/>
        <v>0</v>
      </c>
      <c r="AT35" t="str">
        <f t="shared" ca="1" si="86"/>
        <v/>
      </c>
      <c r="AU35" s="32">
        <f t="shared" ca="1" si="87"/>
        <v>0</v>
      </c>
      <c r="AV35" s="32">
        <f t="shared" ca="1" si="88"/>
        <v>0</v>
      </c>
      <c r="AW35" s="32">
        <f t="shared" ca="1" si="246"/>
        <v>0</v>
      </c>
      <c r="BR35" t="b">
        <f t="shared" ca="1" si="89"/>
        <v>0</v>
      </c>
      <c r="BU35" t="str">
        <f t="shared" ca="1" si="90"/>
        <v>FAUX\</v>
      </c>
      <c r="BV35" t="b">
        <f ca="1">IF($D35,ISNA(MATCH(BU35,BU$1:BU34,0)))</f>
        <v>0</v>
      </c>
      <c r="BW35" s="5" t="e">
        <f t="shared" ca="1" si="91"/>
        <v>#N/A</v>
      </c>
      <c r="BX35" t="e">
        <f t="shared" ca="1" si="51"/>
        <v>#N/A</v>
      </c>
      <c r="BY35" t="b">
        <f t="shared" ca="1" si="92"/>
        <v>0</v>
      </c>
      <c r="BZ35" t="b">
        <f t="shared" ca="1" si="93"/>
        <v>0</v>
      </c>
      <c r="CA35">
        <f t="shared" ca="1" si="247"/>
        <v>0</v>
      </c>
      <c r="CB35">
        <f t="shared" ca="1" si="234"/>
        <v>0</v>
      </c>
      <c r="CC35">
        <f t="shared" ca="1" si="95"/>
        <v>0</v>
      </c>
      <c r="CD35" s="235">
        <f t="shared" ca="1" si="96"/>
        <v>0</v>
      </c>
      <c r="CE35" s="236">
        <f t="shared" ca="1" si="97"/>
        <v>3.5000000000000001E-3</v>
      </c>
      <c r="CF35" t="b">
        <f t="shared" ca="1" si="98"/>
        <v>0</v>
      </c>
      <c r="CG35" s="5" t="e">
        <f t="shared" ca="1" si="99"/>
        <v>#N/A</v>
      </c>
      <c r="CH35" s="8" t="e">
        <f t="shared" ca="1" si="100"/>
        <v>#N/A</v>
      </c>
      <c r="CI35" s="8" t="e">
        <f t="shared" ca="1" si="101"/>
        <v>#N/A</v>
      </c>
      <c r="CJ35" s="8" t="e">
        <f t="shared" ca="1" si="102"/>
        <v>#N/A</v>
      </c>
      <c r="CK35" s="8" t="e">
        <f t="shared" ca="1" si="103"/>
        <v>#N/A</v>
      </c>
      <c r="CL35" s="8" t="e">
        <f t="shared" ca="1" si="104"/>
        <v>#N/A</v>
      </c>
      <c r="CM35" s="237" t="e">
        <f t="shared" ca="1" si="105"/>
        <v>#N/A</v>
      </c>
      <c r="CN35" s="237" t="e">
        <f t="shared" ca="1" si="106"/>
        <v>#N/A</v>
      </c>
      <c r="CO35" s="8" t="e">
        <f t="shared" ca="1" si="107"/>
        <v>#N/A</v>
      </c>
      <c r="CP35">
        <f t="shared" si="235"/>
        <v>25</v>
      </c>
      <c r="CQ35" t="b">
        <f t="shared" ca="1" si="108"/>
        <v>0</v>
      </c>
      <c r="CR35" t="str">
        <f t="shared" ca="1" si="109"/>
        <v/>
      </c>
      <c r="CS35" s="32">
        <f t="shared" ca="1" si="110"/>
        <v>0</v>
      </c>
      <c r="CT35" s="32">
        <f t="shared" ca="1" si="111"/>
        <v>0</v>
      </c>
      <c r="CU35" s="32">
        <f t="shared" ca="1" si="112"/>
        <v>0</v>
      </c>
      <c r="DP35" t="b">
        <f t="shared" ca="1" si="113"/>
        <v>0</v>
      </c>
      <c r="DQ35" t="b">
        <f t="shared" ca="1" si="113"/>
        <v>0</v>
      </c>
      <c r="DR35" t="b">
        <f t="shared" ca="1" si="113"/>
        <v>0</v>
      </c>
      <c r="DS35" t="str">
        <f t="shared" ca="1" si="53"/>
        <v>FAUX\FAUX\FAUX</v>
      </c>
      <c r="DT35" t="b">
        <f ca="1">IF($D35,ISNA(MATCH(DS35,DS$1:DS34,0)))</f>
        <v>0</v>
      </c>
      <c r="DU35" s="5" t="e">
        <f t="shared" ca="1" si="114"/>
        <v>#N/A</v>
      </c>
      <c r="DV35" t="e">
        <f t="shared" ca="1" si="54"/>
        <v>#N/A</v>
      </c>
      <c r="DW35" t="b">
        <f t="shared" ca="1" si="115"/>
        <v>0</v>
      </c>
      <c r="DX35" t="b">
        <f t="shared" ca="1" si="116"/>
        <v>0</v>
      </c>
      <c r="DY35">
        <f t="shared" ca="1" si="248"/>
        <v>0</v>
      </c>
      <c r="DZ35">
        <f t="shared" ca="1" si="236"/>
        <v>0</v>
      </c>
      <c r="EA35">
        <f t="shared" ca="1" si="118"/>
        <v>0</v>
      </c>
      <c r="EB35" s="235">
        <f t="shared" ca="1" si="119"/>
        <v>0</v>
      </c>
      <c r="EC35" s="236">
        <f t="shared" ca="1" si="120"/>
        <v>3.5000000000000001E-3</v>
      </c>
      <c r="ED35" t="b">
        <f t="shared" ca="1" si="121"/>
        <v>0</v>
      </c>
      <c r="EE35" s="5" t="e">
        <f t="shared" ca="1" si="122"/>
        <v>#N/A</v>
      </c>
      <c r="EF35" s="8" t="e">
        <f t="shared" ca="1" si="123"/>
        <v>#N/A</v>
      </c>
      <c r="EG35" s="8" t="e">
        <f t="shared" ca="1" si="124"/>
        <v>#N/A</v>
      </c>
      <c r="EH35" s="8" t="e">
        <f t="shared" ca="1" si="125"/>
        <v>#N/A</v>
      </c>
      <c r="EI35" s="8" t="e">
        <f t="shared" ca="1" si="126"/>
        <v>#N/A</v>
      </c>
      <c r="EJ35" s="8" t="e">
        <f t="shared" ca="1" si="127"/>
        <v>#N/A</v>
      </c>
      <c r="EK35" s="237" t="e">
        <f t="shared" ca="1" si="128"/>
        <v>#N/A</v>
      </c>
      <c r="EL35" s="237" t="e">
        <f t="shared" ca="1" si="129"/>
        <v>#N/A</v>
      </c>
      <c r="EM35" s="8" t="e">
        <f t="shared" ca="1" si="130"/>
        <v>#N/A</v>
      </c>
      <c r="EN35">
        <f t="shared" si="237"/>
        <v>25</v>
      </c>
      <c r="EO35" t="b">
        <f t="shared" ca="1" si="131"/>
        <v>0</v>
      </c>
      <c r="EP35" t="str">
        <f t="shared" ca="1" si="132"/>
        <v/>
      </c>
      <c r="EQ35" s="32">
        <f t="shared" ca="1" si="133"/>
        <v>0</v>
      </c>
      <c r="ER35" s="32">
        <f t="shared" ca="1" si="134"/>
        <v>0</v>
      </c>
      <c r="ES35" s="32">
        <f t="shared" ca="1" si="135"/>
        <v>0</v>
      </c>
      <c r="FN35" t="b">
        <f t="shared" ca="1" si="136"/>
        <v>0</v>
      </c>
      <c r="FO35" t="b">
        <f t="shared" ca="1" si="136"/>
        <v>0</v>
      </c>
      <c r="FP35" t="b">
        <f t="shared" ca="1" si="136"/>
        <v>0</v>
      </c>
      <c r="FQ35" t="b">
        <f t="shared" ca="1" si="136"/>
        <v>0</v>
      </c>
      <c r="FR35" t="str">
        <f t="shared" ca="1" si="137"/>
        <v>FAUX\FAUX\FAUX\FAUX</v>
      </c>
      <c r="FS35" t="b">
        <f ca="1">IF($D35,ISNA(MATCH(FR35,FR$1:FR34,0)))</f>
        <v>0</v>
      </c>
      <c r="FT35" s="5" t="e">
        <f t="shared" ca="1" si="138"/>
        <v>#N/A</v>
      </c>
      <c r="FU35" t="e">
        <f t="shared" ca="1" si="56"/>
        <v>#N/A</v>
      </c>
      <c r="FV35" t="b">
        <f t="shared" ca="1" si="139"/>
        <v>0</v>
      </c>
      <c r="FW35" t="b">
        <f t="shared" ca="1" si="140"/>
        <v>0</v>
      </c>
      <c r="FX35">
        <f t="shared" ca="1" si="249"/>
        <v>0</v>
      </c>
      <c r="FY35">
        <f t="shared" ca="1" si="238"/>
        <v>0</v>
      </c>
      <c r="FZ35">
        <f t="shared" ca="1" si="142"/>
        <v>0</v>
      </c>
      <c r="GA35" s="235">
        <f t="shared" ca="1" si="143"/>
        <v>0</v>
      </c>
      <c r="GB35" s="236">
        <f t="shared" ca="1" si="144"/>
        <v>3.5000000000000001E-3</v>
      </c>
      <c r="GC35" t="b">
        <f t="shared" ca="1" si="145"/>
        <v>0</v>
      </c>
      <c r="GD35" s="5" t="e">
        <f t="shared" ca="1" si="146"/>
        <v>#N/A</v>
      </c>
      <c r="GE35" s="8" t="e">
        <f t="shared" ca="1" si="147"/>
        <v>#N/A</v>
      </c>
      <c r="GF35" s="8" t="e">
        <f t="shared" ca="1" si="148"/>
        <v>#N/A</v>
      </c>
      <c r="GG35" s="8" t="e">
        <f t="shared" ca="1" si="149"/>
        <v>#N/A</v>
      </c>
      <c r="GH35" s="8" t="e">
        <f t="shared" ca="1" si="150"/>
        <v>#N/A</v>
      </c>
      <c r="GI35" s="8" t="e">
        <f t="shared" ca="1" si="151"/>
        <v>#N/A</v>
      </c>
      <c r="GJ35" s="8" t="e">
        <f t="shared" ca="1" si="152"/>
        <v>#N/A</v>
      </c>
      <c r="GK35" s="237" t="e">
        <f t="shared" ca="1" si="153"/>
        <v>#N/A</v>
      </c>
      <c r="GL35" s="237" t="e">
        <f t="shared" ca="1" si="154"/>
        <v>#N/A</v>
      </c>
      <c r="GM35" s="8" t="e">
        <f t="shared" ca="1" si="155"/>
        <v>#N/A</v>
      </c>
      <c r="GN35">
        <f t="shared" si="239"/>
        <v>25</v>
      </c>
      <c r="GO35" t="b">
        <f t="shared" ca="1" si="156"/>
        <v>0</v>
      </c>
      <c r="GP35" t="str">
        <f t="shared" ca="1" si="157"/>
        <v/>
      </c>
      <c r="GQ35" s="32">
        <f t="shared" ca="1" si="158"/>
        <v>0</v>
      </c>
      <c r="GR35" s="32">
        <f t="shared" ca="1" si="159"/>
        <v>0</v>
      </c>
      <c r="GS35" s="32">
        <f t="shared" ca="1" si="160"/>
        <v>0</v>
      </c>
      <c r="HL35" t="b">
        <f t="shared" ca="1" si="161"/>
        <v>0</v>
      </c>
      <c r="HM35" t="b">
        <f t="shared" ca="1" si="161"/>
        <v>0</v>
      </c>
      <c r="HN35" t="b">
        <f t="shared" ca="1" si="161"/>
        <v>0</v>
      </c>
      <c r="HO35" t="b">
        <f t="shared" ca="1" si="161"/>
        <v>0</v>
      </c>
      <c r="HP35" t="str">
        <f t="shared" ca="1" si="162"/>
        <v>FAUX\FAUX\FAUX\FAUX</v>
      </c>
      <c r="HQ35" t="b">
        <f ca="1">IF($D35,ISNA(MATCH(HP35,HP$1:HP34,0)))</f>
        <v>0</v>
      </c>
      <c r="HR35" s="5" t="e">
        <f t="shared" ca="1" si="163"/>
        <v>#N/A</v>
      </c>
      <c r="HS35" t="e">
        <f t="shared" ca="1" si="58"/>
        <v>#N/A</v>
      </c>
      <c r="HT35" t="b">
        <f t="shared" ca="1" si="164"/>
        <v>0</v>
      </c>
      <c r="HU35" t="b">
        <f t="shared" ca="1" si="165"/>
        <v>0</v>
      </c>
      <c r="HV35">
        <f t="shared" ca="1" si="250"/>
        <v>0</v>
      </c>
      <c r="HW35">
        <f t="shared" ca="1" si="240"/>
        <v>0</v>
      </c>
      <c r="HX35">
        <f t="shared" ca="1" si="167"/>
        <v>0</v>
      </c>
      <c r="HY35" s="235">
        <f t="shared" ca="1" si="168"/>
        <v>0</v>
      </c>
      <c r="HZ35" s="236">
        <f t="shared" ca="1" si="169"/>
        <v>3.5000000000000001E-3</v>
      </c>
      <c r="IA35" t="b">
        <f t="shared" ca="1" si="170"/>
        <v>0</v>
      </c>
      <c r="IB35" s="5" t="e">
        <f t="shared" ca="1" si="171"/>
        <v>#N/A</v>
      </c>
      <c r="IC35" s="8" t="e">
        <f t="shared" ca="1" si="172"/>
        <v>#N/A</v>
      </c>
      <c r="ID35" s="8" t="e">
        <f t="shared" ca="1" si="173"/>
        <v>#N/A</v>
      </c>
      <c r="IE35" s="8" t="e">
        <f t="shared" ca="1" si="174"/>
        <v>#N/A</v>
      </c>
      <c r="IF35" s="8" t="e">
        <f t="shared" ca="1" si="175"/>
        <v>#N/A</v>
      </c>
      <c r="IG35" s="8" t="e">
        <f t="shared" ca="1" si="176"/>
        <v>#N/A</v>
      </c>
      <c r="IH35" s="8" t="e">
        <f t="shared" ca="1" si="177"/>
        <v>#N/A</v>
      </c>
      <c r="II35" s="237" t="e">
        <f t="shared" ca="1" si="178"/>
        <v>#N/A</v>
      </c>
      <c r="IJ35" s="237" t="e">
        <f t="shared" ca="1" si="179"/>
        <v>#N/A</v>
      </c>
      <c r="IK35" s="8" t="e">
        <f t="shared" ca="1" si="180"/>
        <v>#N/A</v>
      </c>
      <c r="IL35">
        <f t="shared" si="241"/>
        <v>25</v>
      </c>
      <c r="IM35" t="b">
        <f t="shared" ca="1" si="181"/>
        <v>0</v>
      </c>
      <c r="IN35" t="str">
        <f t="shared" ref="IN35:IN98" ca="1" si="253">IF(IM35,IL35&amp;" : "&amp;INDEX(IK$11:IK$103,IL35),"")</f>
        <v/>
      </c>
      <c r="IO35" s="32">
        <f t="shared" ca="1" si="183"/>
        <v>0</v>
      </c>
      <c r="IP35" s="32">
        <f t="shared" ca="1" si="184"/>
        <v>0</v>
      </c>
      <c r="IQ35" s="32">
        <f t="shared" ca="1" si="185"/>
        <v>0</v>
      </c>
      <c r="JJ35" t="b">
        <f t="shared" ca="1" si="186"/>
        <v>0</v>
      </c>
      <c r="JK35" t="b">
        <f t="shared" ca="1" si="186"/>
        <v>0</v>
      </c>
      <c r="JN35" t="str">
        <f t="shared" ca="1" si="187"/>
        <v>FAUX\FAUX</v>
      </c>
      <c r="JO35" t="b">
        <f ca="1">IF($D35,ISNA(MATCH(JN35,JN$1:JN34,0)))</f>
        <v>0</v>
      </c>
      <c r="JP35" s="5" t="e">
        <f t="shared" ca="1" si="188"/>
        <v>#N/A</v>
      </c>
      <c r="JQ35" t="e">
        <f t="shared" ca="1" si="60"/>
        <v>#N/A</v>
      </c>
      <c r="JR35" t="b">
        <f t="shared" ca="1" si="189"/>
        <v>0</v>
      </c>
      <c r="JS35" t="b">
        <f t="shared" ca="1" si="190"/>
        <v>0</v>
      </c>
      <c r="JT35">
        <f t="shared" ca="1" si="251"/>
        <v>0</v>
      </c>
      <c r="JU35">
        <f t="shared" ca="1" si="242"/>
        <v>0</v>
      </c>
      <c r="JV35">
        <f t="shared" ca="1" si="192"/>
        <v>0</v>
      </c>
      <c r="JW35" s="235">
        <f t="shared" ca="1" si="193"/>
        <v>0</v>
      </c>
      <c r="JX35" s="236">
        <f t="shared" ca="1" si="194"/>
        <v>3.5000000000000001E-3</v>
      </c>
      <c r="JY35" t="b">
        <f t="shared" ca="1" si="195"/>
        <v>0</v>
      </c>
      <c r="JZ35" s="5" t="e">
        <f t="shared" ca="1" si="196"/>
        <v>#N/A</v>
      </c>
      <c r="KA35" s="8" t="e">
        <f t="shared" ca="1" si="197"/>
        <v>#N/A</v>
      </c>
      <c r="KB35" s="8" t="e">
        <f t="shared" ca="1" si="198"/>
        <v>#N/A</v>
      </c>
      <c r="KC35" s="8" t="e">
        <f t="shared" ca="1" si="199"/>
        <v>#N/A</v>
      </c>
      <c r="KD35" s="8"/>
      <c r="KE35" s="8"/>
      <c r="KF35" s="8" t="e">
        <f t="shared" ca="1" si="200"/>
        <v>#N/A</v>
      </c>
      <c r="KG35" s="237" t="e">
        <f t="shared" ca="1" si="201"/>
        <v>#N/A</v>
      </c>
      <c r="KH35" s="237" t="e">
        <f t="shared" ca="1" si="202"/>
        <v>#N/A</v>
      </c>
      <c r="KI35" s="8" t="e">
        <f t="shared" ca="1" si="203"/>
        <v>#N/A</v>
      </c>
      <c r="KJ35">
        <f t="shared" si="243"/>
        <v>25</v>
      </c>
      <c r="KK35" t="b">
        <f t="shared" ca="1" si="204"/>
        <v>0</v>
      </c>
      <c r="KL35" t="str">
        <f t="shared" ref="KL35:KL98" ca="1" si="254">IF(KK35,KJ35&amp;" : "&amp;INDEX(KI$11:KI$103,KJ35),"")</f>
        <v/>
      </c>
      <c r="KM35" s="32">
        <f t="shared" ca="1" si="206"/>
        <v>0</v>
      </c>
      <c r="KN35" s="32">
        <f t="shared" ca="1" si="207"/>
        <v>0</v>
      </c>
      <c r="KO35" s="32">
        <f t="shared" ca="1" si="208"/>
        <v>0</v>
      </c>
      <c r="LH35" t="b">
        <f t="shared" ca="1" si="209"/>
        <v>0</v>
      </c>
      <c r="LI35" t="b">
        <f t="shared" ca="1" si="209"/>
        <v>0</v>
      </c>
      <c r="LL35" t="str">
        <f t="shared" ca="1" si="210"/>
        <v>FAUX\FAUX</v>
      </c>
      <c r="LM35" t="b">
        <f ca="1">IF($D35,ISNA(MATCH(LL35,LL$1:LL34,0)))</f>
        <v>0</v>
      </c>
      <c r="LN35" s="5" t="e">
        <f t="shared" ca="1" si="211"/>
        <v>#N/A</v>
      </c>
      <c r="LO35" t="e">
        <f t="shared" ca="1" si="62"/>
        <v>#N/A</v>
      </c>
      <c r="LP35" t="b">
        <f t="shared" ca="1" si="212"/>
        <v>0</v>
      </c>
      <c r="LQ35" t="b">
        <f t="shared" ca="1" si="213"/>
        <v>0</v>
      </c>
      <c r="LR35">
        <f t="shared" ca="1" si="252"/>
        <v>0</v>
      </c>
      <c r="LS35">
        <f t="shared" ca="1" si="244"/>
        <v>0</v>
      </c>
      <c r="LT35">
        <f t="shared" ca="1" si="215"/>
        <v>0</v>
      </c>
      <c r="LU35" s="235">
        <f t="shared" ca="1" si="216"/>
        <v>0</v>
      </c>
      <c r="LV35" s="236">
        <f t="shared" ca="1" si="217"/>
        <v>3.5000000000000001E-3</v>
      </c>
      <c r="LW35" t="b">
        <f t="shared" ca="1" si="218"/>
        <v>0</v>
      </c>
      <c r="LX35" s="5" t="e">
        <f t="shared" ca="1" si="219"/>
        <v>#N/A</v>
      </c>
      <c r="LY35" s="8" t="e">
        <f t="shared" ca="1" si="220"/>
        <v>#N/A</v>
      </c>
      <c r="LZ35" s="8" t="e">
        <f t="shared" ca="1" si="221"/>
        <v>#N/A</v>
      </c>
      <c r="MA35" s="8" t="e">
        <f t="shared" ca="1" si="222"/>
        <v>#N/A</v>
      </c>
      <c r="MB35" s="8"/>
      <c r="MC35" s="8"/>
      <c r="MD35" s="8" t="e">
        <f t="shared" ca="1" si="223"/>
        <v>#N/A</v>
      </c>
      <c r="ME35" s="237" t="e">
        <f t="shared" ca="1" si="224"/>
        <v>#N/A</v>
      </c>
      <c r="MF35" s="237" t="e">
        <f t="shared" ca="1" si="225"/>
        <v>#N/A</v>
      </c>
      <c r="MG35" s="8" t="e">
        <f t="shared" ca="1" si="226"/>
        <v>#N/A</v>
      </c>
      <c r="MH35">
        <f t="shared" si="245"/>
        <v>25</v>
      </c>
      <c r="MI35" t="b">
        <f t="shared" ca="1" si="227"/>
        <v>0</v>
      </c>
      <c r="MJ35" t="str">
        <f t="shared" ref="MJ35:MJ98" ca="1" si="255">IF(MI35,MH35&amp;" : "&amp;INDEX(MG$11:MG$103,MH35),"")</f>
        <v/>
      </c>
      <c r="MK35" s="32">
        <f t="shared" ca="1" si="229"/>
        <v>0</v>
      </c>
      <c r="ML35" s="32">
        <f t="shared" ca="1" si="230"/>
        <v>0</v>
      </c>
      <c r="MM35" s="32">
        <f t="shared" ca="1" si="231"/>
        <v>0</v>
      </c>
    </row>
    <row r="36" spans="1:351" x14ac:dyDescent="0.3">
      <c r="A36">
        <f t="shared" ca="1" si="63"/>
        <v>26</v>
      </c>
      <c r="C36" t="e">
        <f ca="1">Coulisse!$HN36</f>
        <v>#N/A</v>
      </c>
      <c r="D36" t="b">
        <f t="shared" ca="1" si="64"/>
        <v>0</v>
      </c>
      <c r="F36" t="b">
        <f t="shared" ca="1" si="65"/>
        <v>0</v>
      </c>
      <c r="G36" t="b">
        <f t="shared" ca="1" si="65"/>
        <v>0</v>
      </c>
      <c r="T36" t="b">
        <f t="shared" ca="1" si="66"/>
        <v>0</v>
      </c>
      <c r="U36" t="b">
        <f t="shared" ca="1" si="66"/>
        <v>0</v>
      </c>
      <c r="V36" t="b">
        <f t="shared" ca="1" si="66"/>
        <v>0</v>
      </c>
      <c r="W36" t="str">
        <f t="shared" ca="1" si="67"/>
        <v>FAUX\FAUX\FAUX</v>
      </c>
      <c r="X36" t="b">
        <f ca="1">IF($D36,ISNA(MATCH(W36,W$1:W35,0)))</f>
        <v>0</v>
      </c>
      <c r="Y36" s="5" t="e">
        <f t="shared" ca="1" si="68"/>
        <v>#N/A</v>
      </c>
      <c r="Z36" t="e">
        <f t="shared" ca="1" si="50"/>
        <v>#N/A</v>
      </c>
      <c r="AA36" t="b">
        <f t="shared" ca="1" si="69"/>
        <v>0</v>
      </c>
      <c r="AB36" t="b">
        <f t="shared" ca="1" si="70"/>
        <v>0</v>
      </c>
      <c r="AC36">
        <f t="shared" ca="1" si="71"/>
        <v>0</v>
      </c>
      <c r="AD36">
        <f t="shared" ca="1" si="232"/>
        <v>0</v>
      </c>
      <c r="AE36">
        <f t="shared" ca="1" si="72"/>
        <v>0</v>
      </c>
      <c r="AF36" s="235">
        <f t="shared" ca="1" si="73"/>
        <v>0</v>
      </c>
      <c r="AG36" s="236">
        <f t="shared" ca="1" si="74"/>
        <v>3.5999999999999999E-3</v>
      </c>
      <c r="AH36" t="b">
        <f t="shared" ca="1" si="75"/>
        <v>0</v>
      </c>
      <c r="AI36" s="5" t="e">
        <f t="shared" ca="1" si="76"/>
        <v>#N/A</v>
      </c>
      <c r="AJ36" s="8" t="e">
        <f t="shared" ca="1" si="77"/>
        <v>#N/A</v>
      </c>
      <c r="AK36" s="8" t="e">
        <f t="shared" ca="1" si="78"/>
        <v>#N/A</v>
      </c>
      <c r="AL36" s="8" t="e">
        <f t="shared" ca="1" si="79"/>
        <v>#N/A</v>
      </c>
      <c r="AM36" s="8" t="e">
        <f t="shared" ca="1" si="80"/>
        <v>#N/A</v>
      </c>
      <c r="AN36" s="8" t="e">
        <f t="shared" ca="1" si="81"/>
        <v>#N/A</v>
      </c>
      <c r="AO36" s="237" t="e">
        <f t="shared" ca="1" si="82"/>
        <v>#N/A</v>
      </c>
      <c r="AP36" s="237" t="e">
        <f t="shared" ca="1" si="83"/>
        <v>#N/A</v>
      </c>
      <c r="AQ36" s="8" t="e">
        <f t="shared" ca="1" si="84"/>
        <v>#N/A</v>
      </c>
      <c r="AR36">
        <f t="shared" si="233"/>
        <v>26</v>
      </c>
      <c r="AS36" t="b">
        <f t="shared" ca="1" si="85"/>
        <v>0</v>
      </c>
      <c r="AT36" t="str">
        <f t="shared" ca="1" si="86"/>
        <v/>
      </c>
      <c r="AU36" s="32">
        <f t="shared" ca="1" si="87"/>
        <v>0</v>
      </c>
      <c r="AV36" s="32">
        <f t="shared" ca="1" si="88"/>
        <v>0</v>
      </c>
      <c r="AW36" s="32">
        <f t="shared" ca="1" si="246"/>
        <v>0</v>
      </c>
      <c r="BR36" t="b">
        <f t="shared" ca="1" si="89"/>
        <v>0</v>
      </c>
      <c r="BU36" t="str">
        <f t="shared" ca="1" si="90"/>
        <v>FAUX\</v>
      </c>
      <c r="BV36" t="b">
        <f ca="1">IF($D36,ISNA(MATCH(BU36,BU$1:BU35,0)))</f>
        <v>0</v>
      </c>
      <c r="BW36" s="5" t="e">
        <f t="shared" ca="1" si="91"/>
        <v>#N/A</v>
      </c>
      <c r="BX36" t="e">
        <f t="shared" ca="1" si="51"/>
        <v>#N/A</v>
      </c>
      <c r="BY36" t="b">
        <f t="shared" ca="1" si="92"/>
        <v>0</v>
      </c>
      <c r="BZ36" t="b">
        <f t="shared" ca="1" si="93"/>
        <v>0</v>
      </c>
      <c r="CA36">
        <f t="shared" ca="1" si="247"/>
        <v>0</v>
      </c>
      <c r="CB36">
        <f t="shared" ca="1" si="234"/>
        <v>0</v>
      </c>
      <c r="CC36">
        <f t="shared" ca="1" si="95"/>
        <v>0</v>
      </c>
      <c r="CD36" s="235">
        <f t="shared" ca="1" si="96"/>
        <v>0</v>
      </c>
      <c r="CE36" s="236">
        <f t="shared" ca="1" si="97"/>
        <v>3.5999999999999999E-3</v>
      </c>
      <c r="CF36" t="b">
        <f t="shared" ca="1" si="98"/>
        <v>0</v>
      </c>
      <c r="CG36" s="5" t="e">
        <f t="shared" ca="1" si="99"/>
        <v>#N/A</v>
      </c>
      <c r="CH36" s="8" t="e">
        <f t="shared" ca="1" si="100"/>
        <v>#N/A</v>
      </c>
      <c r="CI36" s="8" t="e">
        <f t="shared" ca="1" si="101"/>
        <v>#N/A</v>
      </c>
      <c r="CJ36" s="8" t="e">
        <f t="shared" ca="1" si="102"/>
        <v>#N/A</v>
      </c>
      <c r="CK36" s="8" t="e">
        <f t="shared" ca="1" si="103"/>
        <v>#N/A</v>
      </c>
      <c r="CL36" s="8" t="e">
        <f t="shared" ca="1" si="104"/>
        <v>#N/A</v>
      </c>
      <c r="CM36" s="237" t="e">
        <f t="shared" ca="1" si="105"/>
        <v>#N/A</v>
      </c>
      <c r="CN36" s="237" t="e">
        <f t="shared" ca="1" si="106"/>
        <v>#N/A</v>
      </c>
      <c r="CO36" s="8" t="e">
        <f t="shared" ca="1" si="107"/>
        <v>#N/A</v>
      </c>
      <c r="CP36">
        <f t="shared" si="235"/>
        <v>26</v>
      </c>
      <c r="CQ36" t="b">
        <f t="shared" ca="1" si="108"/>
        <v>0</v>
      </c>
      <c r="CR36" t="str">
        <f t="shared" ca="1" si="109"/>
        <v/>
      </c>
      <c r="CS36" s="32">
        <f t="shared" ca="1" si="110"/>
        <v>0</v>
      </c>
      <c r="CT36" s="32">
        <f t="shared" ca="1" si="111"/>
        <v>0</v>
      </c>
      <c r="CU36" s="32">
        <f t="shared" ca="1" si="112"/>
        <v>0</v>
      </c>
      <c r="DP36" t="b">
        <f t="shared" ca="1" si="113"/>
        <v>0</v>
      </c>
      <c r="DQ36" t="b">
        <f t="shared" ca="1" si="113"/>
        <v>0</v>
      </c>
      <c r="DR36" t="b">
        <f t="shared" ca="1" si="113"/>
        <v>0</v>
      </c>
      <c r="DS36" t="str">
        <f t="shared" ca="1" si="53"/>
        <v>FAUX\FAUX\FAUX</v>
      </c>
      <c r="DT36" t="b">
        <f ca="1">IF($D36,ISNA(MATCH(DS36,DS$1:DS35,0)))</f>
        <v>0</v>
      </c>
      <c r="DU36" s="5" t="e">
        <f t="shared" ca="1" si="114"/>
        <v>#N/A</v>
      </c>
      <c r="DV36" t="e">
        <f t="shared" ca="1" si="54"/>
        <v>#N/A</v>
      </c>
      <c r="DW36" t="b">
        <f t="shared" ca="1" si="115"/>
        <v>0</v>
      </c>
      <c r="DX36" t="b">
        <f t="shared" ca="1" si="116"/>
        <v>0</v>
      </c>
      <c r="DY36">
        <f t="shared" ca="1" si="248"/>
        <v>0</v>
      </c>
      <c r="DZ36">
        <f t="shared" ca="1" si="236"/>
        <v>0</v>
      </c>
      <c r="EA36">
        <f t="shared" ca="1" si="118"/>
        <v>0</v>
      </c>
      <c r="EB36" s="235">
        <f t="shared" ca="1" si="119"/>
        <v>0</v>
      </c>
      <c r="EC36" s="236">
        <f t="shared" ca="1" si="120"/>
        <v>3.5999999999999999E-3</v>
      </c>
      <c r="ED36" t="b">
        <f t="shared" ca="1" si="121"/>
        <v>0</v>
      </c>
      <c r="EE36" s="5" t="e">
        <f t="shared" ca="1" si="122"/>
        <v>#N/A</v>
      </c>
      <c r="EF36" s="8" t="e">
        <f t="shared" ca="1" si="123"/>
        <v>#N/A</v>
      </c>
      <c r="EG36" s="8" t="e">
        <f t="shared" ca="1" si="124"/>
        <v>#N/A</v>
      </c>
      <c r="EH36" s="8" t="e">
        <f t="shared" ca="1" si="125"/>
        <v>#N/A</v>
      </c>
      <c r="EI36" s="8" t="e">
        <f t="shared" ca="1" si="126"/>
        <v>#N/A</v>
      </c>
      <c r="EJ36" s="8" t="e">
        <f t="shared" ca="1" si="127"/>
        <v>#N/A</v>
      </c>
      <c r="EK36" s="237" t="e">
        <f t="shared" ca="1" si="128"/>
        <v>#N/A</v>
      </c>
      <c r="EL36" s="237" t="e">
        <f t="shared" ca="1" si="129"/>
        <v>#N/A</v>
      </c>
      <c r="EM36" s="8" t="e">
        <f t="shared" ca="1" si="130"/>
        <v>#N/A</v>
      </c>
      <c r="EN36">
        <f t="shared" si="237"/>
        <v>26</v>
      </c>
      <c r="EO36" t="b">
        <f t="shared" ca="1" si="131"/>
        <v>0</v>
      </c>
      <c r="EP36" t="str">
        <f t="shared" ca="1" si="132"/>
        <v/>
      </c>
      <c r="EQ36" s="32">
        <f t="shared" ca="1" si="133"/>
        <v>0</v>
      </c>
      <c r="ER36" s="32">
        <f t="shared" ca="1" si="134"/>
        <v>0</v>
      </c>
      <c r="ES36" s="32">
        <f t="shared" ca="1" si="135"/>
        <v>0</v>
      </c>
      <c r="FN36" t="b">
        <f t="shared" ca="1" si="136"/>
        <v>0</v>
      </c>
      <c r="FO36" t="b">
        <f t="shared" ca="1" si="136"/>
        <v>0</v>
      </c>
      <c r="FP36" t="b">
        <f t="shared" ca="1" si="136"/>
        <v>0</v>
      </c>
      <c r="FQ36" t="b">
        <f t="shared" ca="1" si="136"/>
        <v>0</v>
      </c>
      <c r="FR36" t="str">
        <f t="shared" ca="1" si="137"/>
        <v>FAUX\FAUX\FAUX\FAUX</v>
      </c>
      <c r="FS36" t="b">
        <f ca="1">IF($D36,ISNA(MATCH(FR36,FR$1:FR35,0)))</f>
        <v>0</v>
      </c>
      <c r="FT36" s="5" t="e">
        <f t="shared" ca="1" si="138"/>
        <v>#N/A</v>
      </c>
      <c r="FU36" t="e">
        <f t="shared" ca="1" si="56"/>
        <v>#N/A</v>
      </c>
      <c r="FV36" t="b">
        <f t="shared" ca="1" si="139"/>
        <v>0</v>
      </c>
      <c r="FW36" t="b">
        <f t="shared" ca="1" si="140"/>
        <v>0</v>
      </c>
      <c r="FX36">
        <f t="shared" ca="1" si="249"/>
        <v>0</v>
      </c>
      <c r="FY36">
        <f t="shared" ca="1" si="238"/>
        <v>0</v>
      </c>
      <c r="FZ36">
        <f t="shared" ca="1" si="142"/>
        <v>0</v>
      </c>
      <c r="GA36" s="235">
        <f t="shared" ca="1" si="143"/>
        <v>0</v>
      </c>
      <c r="GB36" s="236">
        <f t="shared" ca="1" si="144"/>
        <v>3.5999999999999999E-3</v>
      </c>
      <c r="GC36" t="b">
        <f t="shared" ca="1" si="145"/>
        <v>0</v>
      </c>
      <c r="GD36" s="5" t="e">
        <f t="shared" ca="1" si="146"/>
        <v>#N/A</v>
      </c>
      <c r="GE36" s="8" t="e">
        <f t="shared" ca="1" si="147"/>
        <v>#N/A</v>
      </c>
      <c r="GF36" s="8" t="e">
        <f t="shared" ca="1" si="148"/>
        <v>#N/A</v>
      </c>
      <c r="GG36" s="8" t="e">
        <f t="shared" ca="1" si="149"/>
        <v>#N/A</v>
      </c>
      <c r="GH36" s="8" t="e">
        <f t="shared" ca="1" si="150"/>
        <v>#N/A</v>
      </c>
      <c r="GI36" s="8" t="e">
        <f t="shared" ca="1" si="151"/>
        <v>#N/A</v>
      </c>
      <c r="GJ36" s="8" t="e">
        <f t="shared" ca="1" si="152"/>
        <v>#N/A</v>
      </c>
      <c r="GK36" s="237" t="e">
        <f t="shared" ca="1" si="153"/>
        <v>#N/A</v>
      </c>
      <c r="GL36" s="237" t="e">
        <f t="shared" ca="1" si="154"/>
        <v>#N/A</v>
      </c>
      <c r="GM36" s="8" t="e">
        <f t="shared" ca="1" si="155"/>
        <v>#N/A</v>
      </c>
      <c r="GN36">
        <f t="shared" si="239"/>
        <v>26</v>
      </c>
      <c r="GO36" t="b">
        <f t="shared" ca="1" si="156"/>
        <v>0</v>
      </c>
      <c r="GP36" t="str">
        <f t="shared" ca="1" si="157"/>
        <v/>
      </c>
      <c r="GQ36" s="32">
        <f t="shared" ca="1" si="158"/>
        <v>0</v>
      </c>
      <c r="GR36" s="32">
        <f t="shared" ca="1" si="159"/>
        <v>0</v>
      </c>
      <c r="GS36" s="32">
        <f t="shared" ca="1" si="160"/>
        <v>0</v>
      </c>
      <c r="HL36" t="b">
        <f t="shared" ca="1" si="161"/>
        <v>0</v>
      </c>
      <c r="HM36" t="b">
        <f t="shared" ca="1" si="161"/>
        <v>0</v>
      </c>
      <c r="HN36" t="b">
        <f t="shared" ca="1" si="161"/>
        <v>0</v>
      </c>
      <c r="HO36" t="b">
        <f t="shared" ca="1" si="161"/>
        <v>0</v>
      </c>
      <c r="HP36" t="str">
        <f t="shared" ca="1" si="162"/>
        <v>FAUX\FAUX\FAUX\FAUX</v>
      </c>
      <c r="HQ36" t="b">
        <f ca="1">IF($D36,ISNA(MATCH(HP36,HP$1:HP35,0)))</f>
        <v>0</v>
      </c>
      <c r="HR36" s="5" t="e">
        <f t="shared" ca="1" si="163"/>
        <v>#N/A</v>
      </c>
      <c r="HS36" t="e">
        <f t="shared" ca="1" si="58"/>
        <v>#N/A</v>
      </c>
      <c r="HT36" t="b">
        <f t="shared" ca="1" si="164"/>
        <v>0</v>
      </c>
      <c r="HU36" t="b">
        <f t="shared" ca="1" si="165"/>
        <v>0</v>
      </c>
      <c r="HV36">
        <f t="shared" ca="1" si="250"/>
        <v>0</v>
      </c>
      <c r="HW36">
        <f t="shared" ca="1" si="240"/>
        <v>0</v>
      </c>
      <c r="HX36">
        <f t="shared" ca="1" si="167"/>
        <v>0</v>
      </c>
      <c r="HY36" s="235">
        <f t="shared" ca="1" si="168"/>
        <v>0</v>
      </c>
      <c r="HZ36" s="236">
        <f t="shared" ca="1" si="169"/>
        <v>3.5999999999999999E-3</v>
      </c>
      <c r="IA36" t="b">
        <f t="shared" ca="1" si="170"/>
        <v>0</v>
      </c>
      <c r="IB36" s="5" t="e">
        <f t="shared" ca="1" si="171"/>
        <v>#N/A</v>
      </c>
      <c r="IC36" s="8" t="e">
        <f t="shared" ca="1" si="172"/>
        <v>#N/A</v>
      </c>
      <c r="ID36" s="8" t="e">
        <f t="shared" ca="1" si="173"/>
        <v>#N/A</v>
      </c>
      <c r="IE36" s="8" t="e">
        <f t="shared" ca="1" si="174"/>
        <v>#N/A</v>
      </c>
      <c r="IF36" s="8" t="e">
        <f t="shared" ca="1" si="175"/>
        <v>#N/A</v>
      </c>
      <c r="IG36" s="8" t="e">
        <f t="shared" ca="1" si="176"/>
        <v>#N/A</v>
      </c>
      <c r="IH36" s="8" t="e">
        <f t="shared" ca="1" si="177"/>
        <v>#N/A</v>
      </c>
      <c r="II36" s="237" t="e">
        <f t="shared" ca="1" si="178"/>
        <v>#N/A</v>
      </c>
      <c r="IJ36" s="237" t="e">
        <f t="shared" ca="1" si="179"/>
        <v>#N/A</v>
      </c>
      <c r="IK36" s="8" t="e">
        <f t="shared" ca="1" si="180"/>
        <v>#N/A</v>
      </c>
      <c r="IL36">
        <f t="shared" si="241"/>
        <v>26</v>
      </c>
      <c r="IM36" t="b">
        <f t="shared" ca="1" si="181"/>
        <v>0</v>
      </c>
      <c r="IN36" t="str">
        <f t="shared" ca="1" si="253"/>
        <v/>
      </c>
      <c r="IO36" s="32">
        <f t="shared" ca="1" si="183"/>
        <v>0</v>
      </c>
      <c r="IP36" s="32">
        <f t="shared" ca="1" si="184"/>
        <v>0</v>
      </c>
      <c r="IQ36" s="32">
        <f t="shared" ca="1" si="185"/>
        <v>0</v>
      </c>
      <c r="JJ36" t="b">
        <f t="shared" ca="1" si="186"/>
        <v>0</v>
      </c>
      <c r="JK36" t="b">
        <f t="shared" ca="1" si="186"/>
        <v>0</v>
      </c>
      <c r="JN36" t="str">
        <f t="shared" ca="1" si="187"/>
        <v>FAUX\FAUX</v>
      </c>
      <c r="JO36" t="b">
        <f ca="1">IF($D36,ISNA(MATCH(JN36,JN$1:JN35,0)))</f>
        <v>0</v>
      </c>
      <c r="JP36" s="5" t="e">
        <f t="shared" ca="1" si="188"/>
        <v>#N/A</v>
      </c>
      <c r="JQ36" t="e">
        <f t="shared" ca="1" si="60"/>
        <v>#N/A</v>
      </c>
      <c r="JR36" t="b">
        <f t="shared" ca="1" si="189"/>
        <v>0</v>
      </c>
      <c r="JS36" t="b">
        <f t="shared" ca="1" si="190"/>
        <v>0</v>
      </c>
      <c r="JT36">
        <f t="shared" ca="1" si="251"/>
        <v>0</v>
      </c>
      <c r="JU36">
        <f t="shared" ca="1" si="242"/>
        <v>0</v>
      </c>
      <c r="JV36">
        <f t="shared" ca="1" si="192"/>
        <v>0</v>
      </c>
      <c r="JW36" s="235">
        <f t="shared" ca="1" si="193"/>
        <v>0</v>
      </c>
      <c r="JX36" s="236">
        <f t="shared" ca="1" si="194"/>
        <v>3.5999999999999999E-3</v>
      </c>
      <c r="JY36" t="b">
        <f t="shared" ca="1" si="195"/>
        <v>0</v>
      </c>
      <c r="JZ36" s="5" t="e">
        <f t="shared" ca="1" si="196"/>
        <v>#N/A</v>
      </c>
      <c r="KA36" s="8" t="e">
        <f t="shared" ca="1" si="197"/>
        <v>#N/A</v>
      </c>
      <c r="KB36" s="8" t="e">
        <f t="shared" ca="1" si="198"/>
        <v>#N/A</v>
      </c>
      <c r="KC36" s="8" t="e">
        <f t="shared" ca="1" si="199"/>
        <v>#N/A</v>
      </c>
      <c r="KD36" s="8"/>
      <c r="KE36" s="8"/>
      <c r="KF36" s="8" t="e">
        <f t="shared" ca="1" si="200"/>
        <v>#N/A</v>
      </c>
      <c r="KG36" s="237" t="e">
        <f t="shared" ca="1" si="201"/>
        <v>#N/A</v>
      </c>
      <c r="KH36" s="237" t="e">
        <f t="shared" ca="1" si="202"/>
        <v>#N/A</v>
      </c>
      <c r="KI36" s="8" t="e">
        <f t="shared" ca="1" si="203"/>
        <v>#N/A</v>
      </c>
      <c r="KJ36">
        <f t="shared" si="243"/>
        <v>26</v>
      </c>
      <c r="KK36" t="b">
        <f t="shared" ca="1" si="204"/>
        <v>0</v>
      </c>
      <c r="KL36" t="str">
        <f t="shared" ca="1" si="254"/>
        <v/>
      </c>
      <c r="KM36" s="32">
        <f t="shared" ca="1" si="206"/>
        <v>0</v>
      </c>
      <c r="KN36" s="32">
        <f t="shared" ca="1" si="207"/>
        <v>0</v>
      </c>
      <c r="KO36" s="32">
        <f t="shared" ca="1" si="208"/>
        <v>0</v>
      </c>
      <c r="LH36" t="b">
        <f t="shared" ca="1" si="209"/>
        <v>0</v>
      </c>
      <c r="LI36" t="b">
        <f t="shared" ca="1" si="209"/>
        <v>0</v>
      </c>
      <c r="LL36" t="str">
        <f t="shared" ca="1" si="210"/>
        <v>FAUX\FAUX</v>
      </c>
      <c r="LM36" t="b">
        <f ca="1">IF($D36,ISNA(MATCH(LL36,LL$1:LL35,0)))</f>
        <v>0</v>
      </c>
      <c r="LN36" s="5" t="e">
        <f t="shared" ca="1" si="211"/>
        <v>#N/A</v>
      </c>
      <c r="LO36" t="e">
        <f t="shared" ca="1" si="62"/>
        <v>#N/A</v>
      </c>
      <c r="LP36" t="b">
        <f t="shared" ca="1" si="212"/>
        <v>0</v>
      </c>
      <c r="LQ36" t="b">
        <f t="shared" ca="1" si="213"/>
        <v>0</v>
      </c>
      <c r="LR36">
        <f t="shared" ca="1" si="252"/>
        <v>0</v>
      </c>
      <c r="LS36">
        <f t="shared" ca="1" si="244"/>
        <v>0</v>
      </c>
      <c r="LT36">
        <f t="shared" ca="1" si="215"/>
        <v>0</v>
      </c>
      <c r="LU36" s="235">
        <f t="shared" ca="1" si="216"/>
        <v>0</v>
      </c>
      <c r="LV36" s="236">
        <f t="shared" ca="1" si="217"/>
        <v>3.5999999999999999E-3</v>
      </c>
      <c r="LW36" t="b">
        <f t="shared" ca="1" si="218"/>
        <v>0</v>
      </c>
      <c r="LX36" s="5" t="e">
        <f t="shared" ca="1" si="219"/>
        <v>#N/A</v>
      </c>
      <c r="LY36" s="8" t="e">
        <f t="shared" ca="1" si="220"/>
        <v>#N/A</v>
      </c>
      <c r="LZ36" s="8" t="e">
        <f t="shared" ca="1" si="221"/>
        <v>#N/A</v>
      </c>
      <c r="MA36" s="8" t="e">
        <f t="shared" ca="1" si="222"/>
        <v>#N/A</v>
      </c>
      <c r="MB36" s="8"/>
      <c r="MC36" s="8"/>
      <c r="MD36" s="8" t="e">
        <f t="shared" ca="1" si="223"/>
        <v>#N/A</v>
      </c>
      <c r="ME36" s="237" t="e">
        <f t="shared" ca="1" si="224"/>
        <v>#N/A</v>
      </c>
      <c r="MF36" s="237" t="e">
        <f t="shared" ca="1" si="225"/>
        <v>#N/A</v>
      </c>
      <c r="MG36" s="8" t="e">
        <f t="shared" ca="1" si="226"/>
        <v>#N/A</v>
      </c>
      <c r="MH36">
        <f t="shared" si="245"/>
        <v>26</v>
      </c>
      <c r="MI36" t="b">
        <f t="shared" ca="1" si="227"/>
        <v>0</v>
      </c>
      <c r="MJ36" t="str">
        <f t="shared" ca="1" si="255"/>
        <v/>
      </c>
      <c r="MK36" s="32">
        <f t="shared" ca="1" si="229"/>
        <v>0</v>
      </c>
      <c r="ML36" s="32">
        <f t="shared" ca="1" si="230"/>
        <v>0</v>
      </c>
      <c r="MM36" s="32">
        <f t="shared" ca="1" si="231"/>
        <v>0</v>
      </c>
    </row>
    <row r="37" spans="1:351" x14ac:dyDescent="0.3">
      <c r="A37">
        <f t="shared" ca="1" si="63"/>
        <v>27</v>
      </c>
      <c r="C37" t="e">
        <f ca="1">Coulisse!$HN37</f>
        <v>#N/A</v>
      </c>
      <c r="D37" t="b">
        <f t="shared" ca="1" si="64"/>
        <v>0</v>
      </c>
      <c r="F37" t="b">
        <f t="shared" ca="1" si="65"/>
        <v>0</v>
      </c>
      <c r="G37" t="b">
        <f t="shared" ca="1" si="65"/>
        <v>0</v>
      </c>
      <c r="T37" t="b">
        <f t="shared" ca="1" si="66"/>
        <v>0</v>
      </c>
      <c r="U37" t="b">
        <f t="shared" ca="1" si="66"/>
        <v>0</v>
      </c>
      <c r="V37" t="b">
        <f t="shared" ca="1" si="66"/>
        <v>0</v>
      </c>
      <c r="W37" t="str">
        <f t="shared" ca="1" si="67"/>
        <v>FAUX\FAUX\FAUX</v>
      </c>
      <c r="X37" t="b">
        <f ca="1">IF($D37,ISNA(MATCH(W37,W$1:W36,0)))</f>
        <v>0</v>
      </c>
      <c r="Y37" s="5" t="e">
        <f t="shared" ca="1" si="68"/>
        <v>#N/A</v>
      </c>
      <c r="Z37" t="e">
        <f t="shared" ca="1" si="50"/>
        <v>#N/A</v>
      </c>
      <c r="AA37" t="b">
        <f t="shared" ca="1" si="69"/>
        <v>0</v>
      </c>
      <c r="AB37" t="b">
        <f t="shared" ca="1" si="70"/>
        <v>0</v>
      </c>
      <c r="AC37">
        <f t="shared" ca="1" si="71"/>
        <v>0</v>
      </c>
      <c r="AD37">
        <f t="shared" ca="1" si="232"/>
        <v>0</v>
      </c>
      <c r="AE37">
        <f t="shared" ca="1" si="72"/>
        <v>0</v>
      </c>
      <c r="AF37" s="235">
        <f t="shared" ca="1" si="73"/>
        <v>0</v>
      </c>
      <c r="AG37" s="236">
        <f t="shared" ca="1" si="74"/>
        <v>3.7000000000000002E-3</v>
      </c>
      <c r="AH37" t="b">
        <f t="shared" ca="1" si="75"/>
        <v>0</v>
      </c>
      <c r="AI37" s="5" t="e">
        <f t="shared" ca="1" si="76"/>
        <v>#N/A</v>
      </c>
      <c r="AJ37" s="8" t="e">
        <f t="shared" ca="1" si="77"/>
        <v>#N/A</v>
      </c>
      <c r="AK37" s="8" t="e">
        <f t="shared" ca="1" si="78"/>
        <v>#N/A</v>
      </c>
      <c r="AL37" s="8" t="e">
        <f t="shared" ca="1" si="79"/>
        <v>#N/A</v>
      </c>
      <c r="AM37" s="8" t="e">
        <f t="shared" ca="1" si="80"/>
        <v>#N/A</v>
      </c>
      <c r="AN37" s="8" t="e">
        <f t="shared" ca="1" si="81"/>
        <v>#N/A</v>
      </c>
      <c r="AO37" s="237" t="e">
        <f t="shared" ca="1" si="82"/>
        <v>#N/A</v>
      </c>
      <c r="AP37" s="237" t="e">
        <f t="shared" ca="1" si="83"/>
        <v>#N/A</v>
      </c>
      <c r="AQ37" s="8" t="e">
        <f t="shared" ca="1" si="84"/>
        <v>#N/A</v>
      </c>
      <c r="AR37">
        <f t="shared" si="233"/>
        <v>27</v>
      </c>
      <c r="AS37" t="b">
        <f t="shared" ca="1" si="85"/>
        <v>0</v>
      </c>
      <c r="AT37" t="str">
        <f t="shared" ca="1" si="86"/>
        <v/>
      </c>
      <c r="AU37" s="32">
        <f t="shared" ca="1" si="87"/>
        <v>0</v>
      </c>
      <c r="AV37" s="32">
        <f t="shared" ca="1" si="88"/>
        <v>0</v>
      </c>
      <c r="AW37" s="32">
        <f t="shared" ca="1" si="246"/>
        <v>0</v>
      </c>
      <c r="BR37" t="b">
        <f t="shared" ca="1" si="89"/>
        <v>0</v>
      </c>
      <c r="BU37" t="str">
        <f t="shared" ca="1" si="90"/>
        <v>FAUX\</v>
      </c>
      <c r="BV37" t="b">
        <f ca="1">IF($D37,ISNA(MATCH(BU37,BU$1:BU36,0)))</f>
        <v>0</v>
      </c>
      <c r="BW37" s="5" t="e">
        <f t="shared" ca="1" si="91"/>
        <v>#N/A</v>
      </c>
      <c r="BX37" t="e">
        <f t="shared" ca="1" si="51"/>
        <v>#N/A</v>
      </c>
      <c r="BY37" t="b">
        <f t="shared" ca="1" si="92"/>
        <v>0</v>
      </c>
      <c r="BZ37" t="b">
        <f t="shared" ca="1" si="93"/>
        <v>0</v>
      </c>
      <c r="CA37">
        <f t="shared" ca="1" si="247"/>
        <v>0</v>
      </c>
      <c r="CB37">
        <f t="shared" ca="1" si="234"/>
        <v>0</v>
      </c>
      <c r="CC37">
        <f t="shared" ca="1" si="95"/>
        <v>0</v>
      </c>
      <c r="CD37" s="235">
        <f t="shared" ca="1" si="96"/>
        <v>0</v>
      </c>
      <c r="CE37" s="236">
        <f t="shared" ca="1" si="97"/>
        <v>3.7000000000000002E-3</v>
      </c>
      <c r="CF37" t="b">
        <f t="shared" ca="1" si="98"/>
        <v>0</v>
      </c>
      <c r="CG37" s="5" t="e">
        <f t="shared" ca="1" si="99"/>
        <v>#N/A</v>
      </c>
      <c r="CH37" s="8" t="e">
        <f t="shared" ca="1" si="100"/>
        <v>#N/A</v>
      </c>
      <c r="CI37" s="8" t="e">
        <f t="shared" ca="1" si="101"/>
        <v>#N/A</v>
      </c>
      <c r="CJ37" s="8" t="e">
        <f t="shared" ca="1" si="102"/>
        <v>#N/A</v>
      </c>
      <c r="CK37" s="8" t="e">
        <f t="shared" ca="1" si="103"/>
        <v>#N/A</v>
      </c>
      <c r="CL37" s="8" t="e">
        <f t="shared" ca="1" si="104"/>
        <v>#N/A</v>
      </c>
      <c r="CM37" s="237" t="e">
        <f t="shared" ca="1" si="105"/>
        <v>#N/A</v>
      </c>
      <c r="CN37" s="237" t="e">
        <f t="shared" ca="1" si="106"/>
        <v>#N/A</v>
      </c>
      <c r="CO37" s="8" t="e">
        <f t="shared" ca="1" si="107"/>
        <v>#N/A</v>
      </c>
      <c r="CP37">
        <f t="shared" si="235"/>
        <v>27</v>
      </c>
      <c r="CQ37" t="b">
        <f t="shared" ca="1" si="108"/>
        <v>0</v>
      </c>
      <c r="CR37" t="str">
        <f t="shared" ca="1" si="109"/>
        <v/>
      </c>
      <c r="CS37" s="32">
        <f t="shared" ca="1" si="110"/>
        <v>0</v>
      </c>
      <c r="CT37" s="32">
        <f t="shared" ca="1" si="111"/>
        <v>0</v>
      </c>
      <c r="CU37" s="32">
        <f t="shared" ca="1" si="112"/>
        <v>0</v>
      </c>
      <c r="DP37" t="b">
        <f t="shared" ca="1" si="113"/>
        <v>0</v>
      </c>
      <c r="DQ37" t="b">
        <f t="shared" ca="1" si="113"/>
        <v>0</v>
      </c>
      <c r="DR37" t="b">
        <f t="shared" ca="1" si="113"/>
        <v>0</v>
      </c>
      <c r="DS37" t="str">
        <f t="shared" ca="1" si="53"/>
        <v>FAUX\FAUX\FAUX</v>
      </c>
      <c r="DT37" t="b">
        <f ca="1">IF($D37,ISNA(MATCH(DS37,DS$1:DS36,0)))</f>
        <v>0</v>
      </c>
      <c r="DU37" s="5" t="e">
        <f t="shared" ca="1" si="114"/>
        <v>#N/A</v>
      </c>
      <c r="DV37" t="e">
        <f t="shared" ca="1" si="54"/>
        <v>#N/A</v>
      </c>
      <c r="DW37" t="b">
        <f t="shared" ca="1" si="115"/>
        <v>0</v>
      </c>
      <c r="DX37" t="b">
        <f t="shared" ca="1" si="116"/>
        <v>0</v>
      </c>
      <c r="DY37">
        <f t="shared" ca="1" si="248"/>
        <v>0</v>
      </c>
      <c r="DZ37">
        <f t="shared" ca="1" si="236"/>
        <v>0</v>
      </c>
      <c r="EA37">
        <f t="shared" ca="1" si="118"/>
        <v>0</v>
      </c>
      <c r="EB37" s="235">
        <f t="shared" ca="1" si="119"/>
        <v>0</v>
      </c>
      <c r="EC37" s="236">
        <f t="shared" ca="1" si="120"/>
        <v>3.7000000000000002E-3</v>
      </c>
      <c r="ED37" t="b">
        <f t="shared" ca="1" si="121"/>
        <v>0</v>
      </c>
      <c r="EE37" s="5" t="e">
        <f t="shared" ca="1" si="122"/>
        <v>#N/A</v>
      </c>
      <c r="EF37" s="8" t="e">
        <f t="shared" ca="1" si="123"/>
        <v>#N/A</v>
      </c>
      <c r="EG37" s="8" t="e">
        <f t="shared" ca="1" si="124"/>
        <v>#N/A</v>
      </c>
      <c r="EH37" s="8" t="e">
        <f t="shared" ca="1" si="125"/>
        <v>#N/A</v>
      </c>
      <c r="EI37" s="8" t="e">
        <f t="shared" ca="1" si="126"/>
        <v>#N/A</v>
      </c>
      <c r="EJ37" s="8" t="e">
        <f t="shared" ca="1" si="127"/>
        <v>#N/A</v>
      </c>
      <c r="EK37" s="237" t="e">
        <f t="shared" ca="1" si="128"/>
        <v>#N/A</v>
      </c>
      <c r="EL37" s="237" t="e">
        <f t="shared" ca="1" si="129"/>
        <v>#N/A</v>
      </c>
      <c r="EM37" s="8" t="e">
        <f t="shared" ca="1" si="130"/>
        <v>#N/A</v>
      </c>
      <c r="EN37">
        <f t="shared" si="237"/>
        <v>27</v>
      </c>
      <c r="EO37" t="b">
        <f t="shared" ca="1" si="131"/>
        <v>0</v>
      </c>
      <c r="EP37" t="str">
        <f t="shared" ca="1" si="132"/>
        <v/>
      </c>
      <c r="EQ37" s="32">
        <f t="shared" ca="1" si="133"/>
        <v>0</v>
      </c>
      <c r="ER37" s="32">
        <f t="shared" ca="1" si="134"/>
        <v>0</v>
      </c>
      <c r="ES37" s="32">
        <f t="shared" ca="1" si="135"/>
        <v>0</v>
      </c>
      <c r="FN37" t="b">
        <f t="shared" ca="1" si="136"/>
        <v>0</v>
      </c>
      <c r="FO37" t="b">
        <f t="shared" ca="1" si="136"/>
        <v>0</v>
      </c>
      <c r="FP37" t="b">
        <f t="shared" ca="1" si="136"/>
        <v>0</v>
      </c>
      <c r="FQ37" t="b">
        <f t="shared" ca="1" si="136"/>
        <v>0</v>
      </c>
      <c r="FR37" t="str">
        <f t="shared" ca="1" si="137"/>
        <v>FAUX\FAUX\FAUX\FAUX</v>
      </c>
      <c r="FS37" t="b">
        <f ca="1">IF($D37,ISNA(MATCH(FR37,FR$1:FR36,0)))</f>
        <v>0</v>
      </c>
      <c r="FT37" s="5" t="e">
        <f t="shared" ca="1" si="138"/>
        <v>#N/A</v>
      </c>
      <c r="FU37" t="e">
        <f t="shared" ca="1" si="56"/>
        <v>#N/A</v>
      </c>
      <c r="FV37" t="b">
        <f t="shared" ca="1" si="139"/>
        <v>0</v>
      </c>
      <c r="FW37" t="b">
        <f t="shared" ca="1" si="140"/>
        <v>0</v>
      </c>
      <c r="FX37">
        <f t="shared" ca="1" si="249"/>
        <v>0</v>
      </c>
      <c r="FY37">
        <f t="shared" ca="1" si="238"/>
        <v>0</v>
      </c>
      <c r="FZ37">
        <f t="shared" ca="1" si="142"/>
        <v>0</v>
      </c>
      <c r="GA37" s="235">
        <f t="shared" ca="1" si="143"/>
        <v>0</v>
      </c>
      <c r="GB37" s="236">
        <f t="shared" ca="1" si="144"/>
        <v>3.7000000000000002E-3</v>
      </c>
      <c r="GC37" t="b">
        <f t="shared" ca="1" si="145"/>
        <v>0</v>
      </c>
      <c r="GD37" s="5" t="e">
        <f t="shared" ca="1" si="146"/>
        <v>#N/A</v>
      </c>
      <c r="GE37" s="8" t="e">
        <f t="shared" ca="1" si="147"/>
        <v>#N/A</v>
      </c>
      <c r="GF37" s="8" t="e">
        <f t="shared" ca="1" si="148"/>
        <v>#N/A</v>
      </c>
      <c r="GG37" s="8" t="e">
        <f t="shared" ca="1" si="149"/>
        <v>#N/A</v>
      </c>
      <c r="GH37" s="8" t="e">
        <f t="shared" ca="1" si="150"/>
        <v>#N/A</v>
      </c>
      <c r="GI37" s="8" t="e">
        <f t="shared" ca="1" si="151"/>
        <v>#N/A</v>
      </c>
      <c r="GJ37" s="8" t="e">
        <f t="shared" ca="1" si="152"/>
        <v>#N/A</v>
      </c>
      <c r="GK37" s="237" t="e">
        <f t="shared" ca="1" si="153"/>
        <v>#N/A</v>
      </c>
      <c r="GL37" s="237" t="e">
        <f t="shared" ca="1" si="154"/>
        <v>#N/A</v>
      </c>
      <c r="GM37" s="8" t="e">
        <f t="shared" ca="1" si="155"/>
        <v>#N/A</v>
      </c>
      <c r="GN37">
        <f t="shared" si="239"/>
        <v>27</v>
      </c>
      <c r="GO37" t="b">
        <f t="shared" ca="1" si="156"/>
        <v>0</v>
      </c>
      <c r="GP37" t="str">
        <f t="shared" ca="1" si="157"/>
        <v/>
      </c>
      <c r="GQ37" s="32">
        <f t="shared" ca="1" si="158"/>
        <v>0</v>
      </c>
      <c r="GR37" s="32">
        <f t="shared" ca="1" si="159"/>
        <v>0</v>
      </c>
      <c r="GS37" s="32">
        <f t="shared" ca="1" si="160"/>
        <v>0</v>
      </c>
      <c r="HL37" t="b">
        <f t="shared" ca="1" si="161"/>
        <v>0</v>
      </c>
      <c r="HM37" t="b">
        <f t="shared" ca="1" si="161"/>
        <v>0</v>
      </c>
      <c r="HN37" t="b">
        <f t="shared" ca="1" si="161"/>
        <v>0</v>
      </c>
      <c r="HO37" t="b">
        <f t="shared" ca="1" si="161"/>
        <v>0</v>
      </c>
      <c r="HP37" t="str">
        <f t="shared" ca="1" si="162"/>
        <v>FAUX\FAUX\FAUX\FAUX</v>
      </c>
      <c r="HQ37" t="b">
        <f ca="1">IF($D37,ISNA(MATCH(HP37,HP$1:HP36,0)))</f>
        <v>0</v>
      </c>
      <c r="HR37" s="5" t="e">
        <f t="shared" ca="1" si="163"/>
        <v>#N/A</v>
      </c>
      <c r="HS37" t="e">
        <f t="shared" ca="1" si="58"/>
        <v>#N/A</v>
      </c>
      <c r="HT37" t="b">
        <f t="shared" ca="1" si="164"/>
        <v>0</v>
      </c>
      <c r="HU37" t="b">
        <f t="shared" ca="1" si="165"/>
        <v>0</v>
      </c>
      <c r="HV37">
        <f t="shared" ca="1" si="250"/>
        <v>0</v>
      </c>
      <c r="HW37">
        <f t="shared" ca="1" si="240"/>
        <v>0</v>
      </c>
      <c r="HX37">
        <f t="shared" ca="1" si="167"/>
        <v>0</v>
      </c>
      <c r="HY37" s="235">
        <f t="shared" ca="1" si="168"/>
        <v>0</v>
      </c>
      <c r="HZ37" s="236">
        <f t="shared" ca="1" si="169"/>
        <v>3.7000000000000002E-3</v>
      </c>
      <c r="IA37" t="b">
        <f t="shared" ca="1" si="170"/>
        <v>0</v>
      </c>
      <c r="IB37" s="5" t="e">
        <f t="shared" ca="1" si="171"/>
        <v>#N/A</v>
      </c>
      <c r="IC37" s="8" t="e">
        <f t="shared" ca="1" si="172"/>
        <v>#N/A</v>
      </c>
      <c r="ID37" s="8" t="e">
        <f t="shared" ca="1" si="173"/>
        <v>#N/A</v>
      </c>
      <c r="IE37" s="8" t="e">
        <f t="shared" ca="1" si="174"/>
        <v>#N/A</v>
      </c>
      <c r="IF37" s="8" t="e">
        <f t="shared" ca="1" si="175"/>
        <v>#N/A</v>
      </c>
      <c r="IG37" s="8" t="e">
        <f t="shared" ca="1" si="176"/>
        <v>#N/A</v>
      </c>
      <c r="IH37" s="8" t="e">
        <f t="shared" ca="1" si="177"/>
        <v>#N/A</v>
      </c>
      <c r="II37" s="237" t="e">
        <f t="shared" ca="1" si="178"/>
        <v>#N/A</v>
      </c>
      <c r="IJ37" s="237" t="e">
        <f t="shared" ca="1" si="179"/>
        <v>#N/A</v>
      </c>
      <c r="IK37" s="8" t="e">
        <f t="shared" ca="1" si="180"/>
        <v>#N/A</v>
      </c>
      <c r="IL37">
        <f t="shared" si="241"/>
        <v>27</v>
      </c>
      <c r="IM37" t="b">
        <f t="shared" ca="1" si="181"/>
        <v>0</v>
      </c>
      <c r="IN37" t="str">
        <f t="shared" ca="1" si="253"/>
        <v/>
      </c>
      <c r="IO37" s="32">
        <f t="shared" ca="1" si="183"/>
        <v>0</v>
      </c>
      <c r="IP37" s="32">
        <f t="shared" ca="1" si="184"/>
        <v>0</v>
      </c>
      <c r="IQ37" s="32">
        <f t="shared" ca="1" si="185"/>
        <v>0</v>
      </c>
      <c r="JJ37" t="b">
        <f t="shared" ca="1" si="186"/>
        <v>0</v>
      </c>
      <c r="JK37" t="b">
        <f t="shared" ca="1" si="186"/>
        <v>0</v>
      </c>
      <c r="JN37" t="str">
        <f t="shared" ca="1" si="187"/>
        <v>FAUX\FAUX</v>
      </c>
      <c r="JO37" t="b">
        <f ca="1">IF($D37,ISNA(MATCH(JN37,JN$1:JN36,0)))</f>
        <v>0</v>
      </c>
      <c r="JP37" s="5" t="e">
        <f t="shared" ca="1" si="188"/>
        <v>#N/A</v>
      </c>
      <c r="JQ37" t="e">
        <f t="shared" ca="1" si="60"/>
        <v>#N/A</v>
      </c>
      <c r="JR37" t="b">
        <f t="shared" ca="1" si="189"/>
        <v>0</v>
      </c>
      <c r="JS37" t="b">
        <f t="shared" ca="1" si="190"/>
        <v>0</v>
      </c>
      <c r="JT37">
        <f t="shared" ca="1" si="251"/>
        <v>0</v>
      </c>
      <c r="JU37">
        <f t="shared" ca="1" si="242"/>
        <v>0</v>
      </c>
      <c r="JV37">
        <f t="shared" ca="1" si="192"/>
        <v>0</v>
      </c>
      <c r="JW37" s="235">
        <f t="shared" ca="1" si="193"/>
        <v>0</v>
      </c>
      <c r="JX37" s="236">
        <f t="shared" ca="1" si="194"/>
        <v>3.7000000000000002E-3</v>
      </c>
      <c r="JY37" t="b">
        <f t="shared" ca="1" si="195"/>
        <v>0</v>
      </c>
      <c r="JZ37" s="5" t="e">
        <f t="shared" ca="1" si="196"/>
        <v>#N/A</v>
      </c>
      <c r="KA37" s="8" t="e">
        <f t="shared" ca="1" si="197"/>
        <v>#N/A</v>
      </c>
      <c r="KB37" s="8" t="e">
        <f t="shared" ca="1" si="198"/>
        <v>#N/A</v>
      </c>
      <c r="KC37" s="8" t="e">
        <f t="shared" ca="1" si="199"/>
        <v>#N/A</v>
      </c>
      <c r="KD37" s="8"/>
      <c r="KE37" s="8"/>
      <c r="KF37" s="8" t="e">
        <f t="shared" ca="1" si="200"/>
        <v>#N/A</v>
      </c>
      <c r="KG37" s="237" t="e">
        <f t="shared" ca="1" si="201"/>
        <v>#N/A</v>
      </c>
      <c r="KH37" s="237" t="e">
        <f t="shared" ca="1" si="202"/>
        <v>#N/A</v>
      </c>
      <c r="KI37" s="8" t="e">
        <f t="shared" ca="1" si="203"/>
        <v>#N/A</v>
      </c>
      <c r="KJ37">
        <f t="shared" si="243"/>
        <v>27</v>
      </c>
      <c r="KK37" t="b">
        <f t="shared" ca="1" si="204"/>
        <v>0</v>
      </c>
      <c r="KL37" t="str">
        <f t="shared" ca="1" si="254"/>
        <v/>
      </c>
      <c r="KM37" s="32">
        <f t="shared" ca="1" si="206"/>
        <v>0</v>
      </c>
      <c r="KN37" s="32">
        <f t="shared" ca="1" si="207"/>
        <v>0</v>
      </c>
      <c r="KO37" s="32">
        <f t="shared" ca="1" si="208"/>
        <v>0</v>
      </c>
      <c r="LH37" t="b">
        <f t="shared" ca="1" si="209"/>
        <v>0</v>
      </c>
      <c r="LI37" t="b">
        <f t="shared" ca="1" si="209"/>
        <v>0</v>
      </c>
      <c r="LL37" t="str">
        <f t="shared" ca="1" si="210"/>
        <v>FAUX\FAUX</v>
      </c>
      <c r="LM37" t="b">
        <f ca="1">IF($D37,ISNA(MATCH(LL37,LL$1:LL36,0)))</f>
        <v>0</v>
      </c>
      <c r="LN37" s="5" t="e">
        <f t="shared" ca="1" si="211"/>
        <v>#N/A</v>
      </c>
      <c r="LO37" t="e">
        <f t="shared" ca="1" si="62"/>
        <v>#N/A</v>
      </c>
      <c r="LP37" t="b">
        <f t="shared" ca="1" si="212"/>
        <v>0</v>
      </c>
      <c r="LQ37" t="b">
        <f t="shared" ca="1" si="213"/>
        <v>0</v>
      </c>
      <c r="LR37">
        <f t="shared" ca="1" si="252"/>
        <v>0</v>
      </c>
      <c r="LS37">
        <f t="shared" ca="1" si="244"/>
        <v>0</v>
      </c>
      <c r="LT37">
        <f t="shared" ca="1" si="215"/>
        <v>0</v>
      </c>
      <c r="LU37" s="235">
        <f t="shared" ca="1" si="216"/>
        <v>0</v>
      </c>
      <c r="LV37" s="236">
        <f t="shared" ca="1" si="217"/>
        <v>3.7000000000000002E-3</v>
      </c>
      <c r="LW37" t="b">
        <f t="shared" ca="1" si="218"/>
        <v>0</v>
      </c>
      <c r="LX37" s="5" t="e">
        <f t="shared" ca="1" si="219"/>
        <v>#N/A</v>
      </c>
      <c r="LY37" s="8" t="e">
        <f t="shared" ca="1" si="220"/>
        <v>#N/A</v>
      </c>
      <c r="LZ37" s="8" t="e">
        <f t="shared" ca="1" si="221"/>
        <v>#N/A</v>
      </c>
      <c r="MA37" s="8" t="e">
        <f t="shared" ca="1" si="222"/>
        <v>#N/A</v>
      </c>
      <c r="MB37" s="8"/>
      <c r="MC37" s="8"/>
      <c r="MD37" s="8" t="e">
        <f t="shared" ca="1" si="223"/>
        <v>#N/A</v>
      </c>
      <c r="ME37" s="237" t="e">
        <f t="shared" ca="1" si="224"/>
        <v>#N/A</v>
      </c>
      <c r="MF37" s="237" t="e">
        <f t="shared" ca="1" si="225"/>
        <v>#N/A</v>
      </c>
      <c r="MG37" s="8" t="e">
        <f t="shared" ca="1" si="226"/>
        <v>#N/A</v>
      </c>
      <c r="MH37">
        <f t="shared" si="245"/>
        <v>27</v>
      </c>
      <c r="MI37" t="b">
        <f t="shared" ca="1" si="227"/>
        <v>0</v>
      </c>
      <c r="MJ37" t="str">
        <f t="shared" ca="1" si="255"/>
        <v/>
      </c>
      <c r="MK37" s="32">
        <f t="shared" ca="1" si="229"/>
        <v>0</v>
      </c>
      <c r="ML37" s="32">
        <f t="shared" ca="1" si="230"/>
        <v>0</v>
      </c>
      <c r="MM37" s="32">
        <f t="shared" ca="1" si="231"/>
        <v>0</v>
      </c>
    </row>
    <row r="38" spans="1:351" x14ac:dyDescent="0.3">
      <c r="A38">
        <f t="shared" ca="1" si="63"/>
        <v>28</v>
      </c>
      <c r="C38" t="e">
        <f ca="1">Coulisse!$HN38</f>
        <v>#N/A</v>
      </c>
      <c r="D38" t="b">
        <f t="shared" ca="1" si="64"/>
        <v>0</v>
      </c>
      <c r="F38" t="b">
        <f t="shared" ca="1" si="65"/>
        <v>0</v>
      </c>
      <c r="G38" t="b">
        <f t="shared" ca="1" si="65"/>
        <v>0</v>
      </c>
      <c r="T38" t="b">
        <f t="shared" ca="1" si="66"/>
        <v>0</v>
      </c>
      <c r="U38" t="b">
        <f t="shared" ca="1" si="66"/>
        <v>0</v>
      </c>
      <c r="V38" t="b">
        <f t="shared" ca="1" si="66"/>
        <v>0</v>
      </c>
      <c r="W38" t="str">
        <f t="shared" ca="1" si="67"/>
        <v>FAUX\FAUX\FAUX</v>
      </c>
      <c r="X38" t="b">
        <f ca="1">IF($D38,ISNA(MATCH(W38,W$1:W37,0)))</f>
        <v>0</v>
      </c>
      <c r="Y38" s="5" t="e">
        <f t="shared" ca="1" si="68"/>
        <v>#N/A</v>
      </c>
      <c r="Z38" t="e">
        <f t="shared" ca="1" si="50"/>
        <v>#N/A</v>
      </c>
      <c r="AA38" t="b">
        <f t="shared" ca="1" si="69"/>
        <v>0</v>
      </c>
      <c r="AB38" t="b">
        <f t="shared" ca="1" si="70"/>
        <v>0</v>
      </c>
      <c r="AC38">
        <f t="shared" ca="1" si="71"/>
        <v>0</v>
      </c>
      <c r="AD38">
        <f t="shared" ca="1" si="232"/>
        <v>0</v>
      </c>
      <c r="AE38">
        <f t="shared" ca="1" si="72"/>
        <v>0</v>
      </c>
      <c r="AF38" s="235">
        <f t="shared" ca="1" si="73"/>
        <v>0</v>
      </c>
      <c r="AG38" s="236">
        <f t="shared" ca="1" si="74"/>
        <v>3.8E-3</v>
      </c>
      <c r="AH38" t="b">
        <f t="shared" ca="1" si="75"/>
        <v>0</v>
      </c>
      <c r="AI38" s="5" t="e">
        <f t="shared" ca="1" si="76"/>
        <v>#N/A</v>
      </c>
      <c r="AJ38" s="8" t="e">
        <f t="shared" ca="1" si="77"/>
        <v>#N/A</v>
      </c>
      <c r="AK38" s="8" t="e">
        <f t="shared" ca="1" si="78"/>
        <v>#N/A</v>
      </c>
      <c r="AL38" s="8" t="e">
        <f t="shared" ca="1" si="79"/>
        <v>#N/A</v>
      </c>
      <c r="AM38" s="8" t="e">
        <f t="shared" ca="1" si="80"/>
        <v>#N/A</v>
      </c>
      <c r="AN38" s="8" t="e">
        <f t="shared" ca="1" si="81"/>
        <v>#N/A</v>
      </c>
      <c r="AO38" s="237" t="e">
        <f t="shared" ca="1" si="82"/>
        <v>#N/A</v>
      </c>
      <c r="AP38" s="237" t="e">
        <f t="shared" ca="1" si="83"/>
        <v>#N/A</v>
      </c>
      <c r="AQ38" s="8" t="e">
        <f t="shared" ca="1" si="84"/>
        <v>#N/A</v>
      </c>
      <c r="AR38">
        <f t="shared" si="233"/>
        <v>28</v>
      </c>
      <c r="AS38" t="b">
        <f t="shared" ca="1" si="85"/>
        <v>0</v>
      </c>
      <c r="AT38" t="str">
        <f t="shared" ca="1" si="86"/>
        <v/>
      </c>
      <c r="AU38" s="32">
        <f t="shared" ca="1" si="87"/>
        <v>0</v>
      </c>
      <c r="AV38" s="32">
        <f t="shared" ca="1" si="88"/>
        <v>0</v>
      </c>
      <c r="AW38" s="32">
        <f t="shared" ca="1" si="246"/>
        <v>0</v>
      </c>
      <c r="BR38" t="b">
        <f t="shared" ca="1" si="89"/>
        <v>0</v>
      </c>
      <c r="BU38" t="str">
        <f t="shared" ca="1" si="90"/>
        <v>FAUX\</v>
      </c>
      <c r="BV38" t="b">
        <f ca="1">IF($D38,ISNA(MATCH(BU38,BU$1:BU37,0)))</f>
        <v>0</v>
      </c>
      <c r="BW38" s="5" t="e">
        <f t="shared" ca="1" si="91"/>
        <v>#N/A</v>
      </c>
      <c r="BX38" t="e">
        <f t="shared" ca="1" si="51"/>
        <v>#N/A</v>
      </c>
      <c r="BY38" t="b">
        <f t="shared" ca="1" si="92"/>
        <v>0</v>
      </c>
      <c r="BZ38" t="b">
        <f t="shared" ca="1" si="93"/>
        <v>0</v>
      </c>
      <c r="CA38">
        <f t="shared" ca="1" si="247"/>
        <v>0</v>
      </c>
      <c r="CB38">
        <f t="shared" ca="1" si="234"/>
        <v>0</v>
      </c>
      <c r="CC38">
        <f t="shared" ca="1" si="95"/>
        <v>0</v>
      </c>
      <c r="CD38" s="235">
        <f t="shared" ca="1" si="96"/>
        <v>0</v>
      </c>
      <c r="CE38" s="236">
        <f t="shared" ca="1" si="97"/>
        <v>3.8E-3</v>
      </c>
      <c r="CF38" t="b">
        <f t="shared" ca="1" si="98"/>
        <v>0</v>
      </c>
      <c r="CG38" s="5" t="e">
        <f t="shared" ca="1" si="99"/>
        <v>#N/A</v>
      </c>
      <c r="CH38" s="8" t="e">
        <f t="shared" ca="1" si="100"/>
        <v>#N/A</v>
      </c>
      <c r="CI38" s="8" t="e">
        <f t="shared" ca="1" si="101"/>
        <v>#N/A</v>
      </c>
      <c r="CJ38" s="8" t="e">
        <f t="shared" ca="1" si="102"/>
        <v>#N/A</v>
      </c>
      <c r="CK38" s="8" t="e">
        <f t="shared" ca="1" si="103"/>
        <v>#N/A</v>
      </c>
      <c r="CL38" s="8" t="e">
        <f t="shared" ca="1" si="104"/>
        <v>#N/A</v>
      </c>
      <c r="CM38" s="237" t="e">
        <f t="shared" ca="1" si="105"/>
        <v>#N/A</v>
      </c>
      <c r="CN38" s="237" t="e">
        <f t="shared" ca="1" si="106"/>
        <v>#N/A</v>
      </c>
      <c r="CO38" s="8" t="e">
        <f t="shared" ca="1" si="107"/>
        <v>#N/A</v>
      </c>
      <c r="CP38">
        <f t="shared" si="235"/>
        <v>28</v>
      </c>
      <c r="CQ38" t="b">
        <f t="shared" ca="1" si="108"/>
        <v>0</v>
      </c>
      <c r="CR38" t="str">
        <f t="shared" ca="1" si="109"/>
        <v/>
      </c>
      <c r="CS38" s="32">
        <f t="shared" ca="1" si="110"/>
        <v>0</v>
      </c>
      <c r="CT38" s="32">
        <f t="shared" ca="1" si="111"/>
        <v>0</v>
      </c>
      <c r="CU38" s="32">
        <f t="shared" ca="1" si="112"/>
        <v>0</v>
      </c>
      <c r="DP38" t="b">
        <f t="shared" ca="1" si="113"/>
        <v>0</v>
      </c>
      <c r="DQ38" t="b">
        <f t="shared" ca="1" si="113"/>
        <v>0</v>
      </c>
      <c r="DR38" t="b">
        <f t="shared" ca="1" si="113"/>
        <v>0</v>
      </c>
      <c r="DS38" t="str">
        <f t="shared" ca="1" si="53"/>
        <v>FAUX\FAUX\FAUX</v>
      </c>
      <c r="DT38" t="b">
        <f ca="1">IF($D38,ISNA(MATCH(DS38,DS$1:DS37,0)))</f>
        <v>0</v>
      </c>
      <c r="DU38" s="5" t="e">
        <f t="shared" ca="1" si="114"/>
        <v>#N/A</v>
      </c>
      <c r="DV38" t="e">
        <f t="shared" ca="1" si="54"/>
        <v>#N/A</v>
      </c>
      <c r="DW38" t="b">
        <f t="shared" ca="1" si="115"/>
        <v>0</v>
      </c>
      <c r="DX38" t="b">
        <f t="shared" ca="1" si="116"/>
        <v>0</v>
      </c>
      <c r="DY38">
        <f t="shared" ca="1" si="248"/>
        <v>0</v>
      </c>
      <c r="DZ38">
        <f t="shared" ca="1" si="236"/>
        <v>0</v>
      </c>
      <c r="EA38">
        <f t="shared" ca="1" si="118"/>
        <v>0</v>
      </c>
      <c r="EB38" s="235">
        <f t="shared" ca="1" si="119"/>
        <v>0</v>
      </c>
      <c r="EC38" s="236">
        <f t="shared" ca="1" si="120"/>
        <v>3.8E-3</v>
      </c>
      <c r="ED38" t="b">
        <f t="shared" ca="1" si="121"/>
        <v>0</v>
      </c>
      <c r="EE38" s="5" t="e">
        <f t="shared" ca="1" si="122"/>
        <v>#N/A</v>
      </c>
      <c r="EF38" s="8" t="e">
        <f t="shared" ca="1" si="123"/>
        <v>#N/A</v>
      </c>
      <c r="EG38" s="8" t="e">
        <f t="shared" ca="1" si="124"/>
        <v>#N/A</v>
      </c>
      <c r="EH38" s="8" t="e">
        <f t="shared" ca="1" si="125"/>
        <v>#N/A</v>
      </c>
      <c r="EI38" s="8" t="e">
        <f t="shared" ca="1" si="126"/>
        <v>#N/A</v>
      </c>
      <c r="EJ38" s="8" t="e">
        <f t="shared" ca="1" si="127"/>
        <v>#N/A</v>
      </c>
      <c r="EK38" s="237" t="e">
        <f t="shared" ca="1" si="128"/>
        <v>#N/A</v>
      </c>
      <c r="EL38" s="237" t="e">
        <f t="shared" ca="1" si="129"/>
        <v>#N/A</v>
      </c>
      <c r="EM38" s="8" t="e">
        <f t="shared" ca="1" si="130"/>
        <v>#N/A</v>
      </c>
      <c r="EN38">
        <f t="shared" si="237"/>
        <v>28</v>
      </c>
      <c r="EO38" t="b">
        <f t="shared" ca="1" si="131"/>
        <v>0</v>
      </c>
      <c r="EP38" t="str">
        <f t="shared" ca="1" si="132"/>
        <v/>
      </c>
      <c r="EQ38" s="32">
        <f t="shared" ca="1" si="133"/>
        <v>0</v>
      </c>
      <c r="ER38" s="32">
        <f t="shared" ca="1" si="134"/>
        <v>0</v>
      </c>
      <c r="ES38" s="32">
        <f t="shared" ca="1" si="135"/>
        <v>0</v>
      </c>
      <c r="FN38" t="b">
        <f t="shared" ca="1" si="136"/>
        <v>0</v>
      </c>
      <c r="FO38" t="b">
        <f t="shared" ca="1" si="136"/>
        <v>0</v>
      </c>
      <c r="FP38" t="b">
        <f t="shared" ca="1" si="136"/>
        <v>0</v>
      </c>
      <c r="FQ38" t="b">
        <f t="shared" ca="1" si="136"/>
        <v>0</v>
      </c>
      <c r="FR38" t="str">
        <f t="shared" ca="1" si="137"/>
        <v>FAUX\FAUX\FAUX\FAUX</v>
      </c>
      <c r="FS38" t="b">
        <f ca="1">IF($D38,ISNA(MATCH(FR38,FR$1:FR37,0)))</f>
        <v>0</v>
      </c>
      <c r="FT38" s="5" t="e">
        <f t="shared" ca="1" si="138"/>
        <v>#N/A</v>
      </c>
      <c r="FU38" t="e">
        <f t="shared" ca="1" si="56"/>
        <v>#N/A</v>
      </c>
      <c r="FV38" t="b">
        <f t="shared" ca="1" si="139"/>
        <v>0</v>
      </c>
      <c r="FW38" t="b">
        <f t="shared" ca="1" si="140"/>
        <v>0</v>
      </c>
      <c r="FX38">
        <f t="shared" ca="1" si="249"/>
        <v>0</v>
      </c>
      <c r="FY38">
        <f t="shared" ca="1" si="238"/>
        <v>0</v>
      </c>
      <c r="FZ38">
        <f t="shared" ca="1" si="142"/>
        <v>0</v>
      </c>
      <c r="GA38" s="235">
        <f t="shared" ca="1" si="143"/>
        <v>0</v>
      </c>
      <c r="GB38" s="236">
        <f t="shared" ca="1" si="144"/>
        <v>3.8E-3</v>
      </c>
      <c r="GC38" t="b">
        <f t="shared" ca="1" si="145"/>
        <v>0</v>
      </c>
      <c r="GD38" s="5" t="e">
        <f t="shared" ca="1" si="146"/>
        <v>#N/A</v>
      </c>
      <c r="GE38" s="8" t="e">
        <f t="shared" ca="1" si="147"/>
        <v>#N/A</v>
      </c>
      <c r="GF38" s="8" t="e">
        <f t="shared" ca="1" si="148"/>
        <v>#N/A</v>
      </c>
      <c r="GG38" s="8" t="e">
        <f t="shared" ca="1" si="149"/>
        <v>#N/A</v>
      </c>
      <c r="GH38" s="8" t="e">
        <f t="shared" ca="1" si="150"/>
        <v>#N/A</v>
      </c>
      <c r="GI38" s="8" t="e">
        <f t="shared" ca="1" si="151"/>
        <v>#N/A</v>
      </c>
      <c r="GJ38" s="8" t="e">
        <f t="shared" ca="1" si="152"/>
        <v>#N/A</v>
      </c>
      <c r="GK38" s="237" t="e">
        <f t="shared" ca="1" si="153"/>
        <v>#N/A</v>
      </c>
      <c r="GL38" s="237" t="e">
        <f t="shared" ca="1" si="154"/>
        <v>#N/A</v>
      </c>
      <c r="GM38" s="8" t="e">
        <f t="shared" ca="1" si="155"/>
        <v>#N/A</v>
      </c>
      <c r="GN38">
        <f t="shared" si="239"/>
        <v>28</v>
      </c>
      <c r="GO38" t="b">
        <f t="shared" ca="1" si="156"/>
        <v>0</v>
      </c>
      <c r="GP38" t="str">
        <f t="shared" ca="1" si="157"/>
        <v/>
      </c>
      <c r="GQ38" s="32">
        <f t="shared" ca="1" si="158"/>
        <v>0</v>
      </c>
      <c r="GR38" s="32">
        <f t="shared" ca="1" si="159"/>
        <v>0</v>
      </c>
      <c r="GS38" s="32">
        <f t="shared" ca="1" si="160"/>
        <v>0</v>
      </c>
      <c r="HL38" t="b">
        <f t="shared" ca="1" si="161"/>
        <v>0</v>
      </c>
      <c r="HM38" t="b">
        <f t="shared" ca="1" si="161"/>
        <v>0</v>
      </c>
      <c r="HN38" t="b">
        <f t="shared" ca="1" si="161"/>
        <v>0</v>
      </c>
      <c r="HO38" t="b">
        <f t="shared" ca="1" si="161"/>
        <v>0</v>
      </c>
      <c r="HP38" t="str">
        <f t="shared" ca="1" si="162"/>
        <v>FAUX\FAUX\FAUX\FAUX</v>
      </c>
      <c r="HQ38" t="b">
        <f ca="1">IF($D38,ISNA(MATCH(HP38,HP$1:HP37,0)))</f>
        <v>0</v>
      </c>
      <c r="HR38" s="5" t="e">
        <f t="shared" ca="1" si="163"/>
        <v>#N/A</v>
      </c>
      <c r="HS38" t="e">
        <f t="shared" ca="1" si="58"/>
        <v>#N/A</v>
      </c>
      <c r="HT38" t="b">
        <f t="shared" ca="1" si="164"/>
        <v>0</v>
      </c>
      <c r="HU38" t="b">
        <f t="shared" ca="1" si="165"/>
        <v>0</v>
      </c>
      <c r="HV38">
        <f t="shared" ca="1" si="250"/>
        <v>0</v>
      </c>
      <c r="HW38">
        <f t="shared" ca="1" si="240"/>
        <v>0</v>
      </c>
      <c r="HX38">
        <f t="shared" ca="1" si="167"/>
        <v>0</v>
      </c>
      <c r="HY38" s="235">
        <f t="shared" ca="1" si="168"/>
        <v>0</v>
      </c>
      <c r="HZ38" s="236">
        <f t="shared" ca="1" si="169"/>
        <v>3.8E-3</v>
      </c>
      <c r="IA38" t="b">
        <f t="shared" ca="1" si="170"/>
        <v>0</v>
      </c>
      <c r="IB38" s="5" t="e">
        <f t="shared" ca="1" si="171"/>
        <v>#N/A</v>
      </c>
      <c r="IC38" s="8" t="e">
        <f t="shared" ca="1" si="172"/>
        <v>#N/A</v>
      </c>
      <c r="ID38" s="8" t="e">
        <f t="shared" ca="1" si="173"/>
        <v>#N/A</v>
      </c>
      <c r="IE38" s="8" t="e">
        <f t="shared" ca="1" si="174"/>
        <v>#N/A</v>
      </c>
      <c r="IF38" s="8" t="e">
        <f t="shared" ca="1" si="175"/>
        <v>#N/A</v>
      </c>
      <c r="IG38" s="8" t="e">
        <f t="shared" ca="1" si="176"/>
        <v>#N/A</v>
      </c>
      <c r="IH38" s="8" t="e">
        <f t="shared" ca="1" si="177"/>
        <v>#N/A</v>
      </c>
      <c r="II38" s="237" t="e">
        <f t="shared" ca="1" si="178"/>
        <v>#N/A</v>
      </c>
      <c r="IJ38" s="237" t="e">
        <f t="shared" ca="1" si="179"/>
        <v>#N/A</v>
      </c>
      <c r="IK38" s="8" t="e">
        <f t="shared" ca="1" si="180"/>
        <v>#N/A</v>
      </c>
      <c r="IL38">
        <f t="shared" si="241"/>
        <v>28</v>
      </c>
      <c r="IM38" t="b">
        <f t="shared" ca="1" si="181"/>
        <v>0</v>
      </c>
      <c r="IN38" t="str">
        <f t="shared" ca="1" si="253"/>
        <v/>
      </c>
      <c r="IO38" s="32">
        <f t="shared" ca="1" si="183"/>
        <v>0</v>
      </c>
      <c r="IP38" s="32">
        <f t="shared" ca="1" si="184"/>
        <v>0</v>
      </c>
      <c r="IQ38" s="32">
        <f t="shared" ca="1" si="185"/>
        <v>0</v>
      </c>
      <c r="JJ38" t="b">
        <f t="shared" ca="1" si="186"/>
        <v>0</v>
      </c>
      <c r="JK38" t="b">
        <f t="shared" ca="1" si="186"/>
        <v>0</v>
      </c>
      <c r="JN38" t="str">
        <f t="shared" ca="1" si="187"/>
        <v>FAUX\FAUX</v>
      </c>
      <c r="JO38" t="b">
        <f ca="1">IF($D38,ISNA(MATCH(JN38,JN$1:JN37,0)))</f>
        <v>0</v>
      </c>
      <c r="JP38" s="5" t="e">
        <f t="shared" ca="1" si="188"/>
        <v>#N/A</v>
      </c>
      <c r="JQ38" t="e">
        <f t="shared" ca="1" si="60"/>
        <v>#N/A</v>
      </c>
      <c r="JR38" t="b">
        <f t="shared" ca="1" si="189"/>
        <v>0</v>
      </c>
      <c r="JS38" t="b">
        <f t="shared" ca="1" si="190"/>
        <v>0</v>
      </c>
      <c r="JT38">
        <f t="shared" ca="1" si="251"/>
        <v>0</v>
      </c>
      <c r="JU38">
        <f t="shared" ca="1" si="242"/>
        <v>0</v>
      </c>
      <c r="JV38">
        <f t="shared" ca="1" si="192"/>
        <v>0</v>
      </c>
      <c r="JW38" s="235">
        <f t="shared" ca="1" si="193"/>
        <v>0</v>
      </c>
      <c r="JX38" s="236">
        <f t="shared" ca="1" si="194"/>
        <v>3.8E-3</v>
      </c>
      <c r="JY38" t="b">
        <f t="shared" ca="1" si="195"/>
        <v>0</v>
      </c>
      <c r="JZ38" s="5" t="e">
        <f t="shared" ca="1" si="196"/>
        <v>#N/A</v>
      </c>
      <c r="KA38" s="8" t="e">
        <f t="shared" ca="1" si="197"/>
        <v>#N/A</v>
      </c>
      <c r="KB38" s="8" t="e">
        <f t="shared" ca="1" si="198"/>
        <v>#N/A</v>
      </c>
      <c r="KC38" s="8" t="e">
        <f t="shared" ca="1" si="199"/>
        <v>#N/A</v>
      </c>
      <c r="KD38" s="8"/>
      <c r="KE38" s="8"/>
      <c r="KF38" s="8" t="e">
        <f t="shared" ca="1" si="200"/>
        <v>#N/A</v>
      </c>
      <c r="KG38" s="237" t="e">
        <f t="shared" ca="1" si="201"/>
        <v>#N/A</v>
      </c>
      <c r="KH38" s="237" t="e">
        <f t="shared" ca="1" si="202"/>
        <v>#N/A</v>
      </c>
      <c r="KI38" s="8" t="e">
        <f t="shared" ca="1" si="203"/>
        <v>#N/A</v>
      </c>
      <c r="KJ38">
        <f t="shared" si="243"/>
        <v>28</v>
      </c>
      <c r="KK38" t="b">
        <f t="shared" ca="1" si="204"/>
        <v>0</v>
      </c>
      <c r="KL38" t="str">
        <f t="shared" ca="1" si="254"/>
        <v/>
      </c>
      <c r="KM38" s="32">
        <f t="shared" ca="1" si="206"/>
        <v>0</v>
      </c>
      <c r="KN38" s="32">
        <f t="shared" ca="1" si="207"/>
        <v>0</v>
      </c>
      <c r="KO38" s="32">
        <f t="shared" ca="1" si="208"/>
        <v>0</v>
      </c>
      <c r="LH38" t="b">
        <f t="shared" ca="1" si="209"/>
        <v>0</v>
      </c>
      <c r="LI38" t="b">
        <f t="shared" ca="1" si="209"/>
        <v>0</v>
      </c>
      <c r="LL38" t="str">
        <f t="shared" ca="1" si="210"/>
        <v>FAUX\FAUX</v>
      </c>
      <c r="LM38" t="b">
        <f ca="1">IF($D38,ISNA(MATCH(LL38,LL$1:LL37,0)))</f>
        <v>0</v>
      </c>
      <c r="LN38" s="5" t="e">
        <f t="shared" ca="1" si="211"/>
        <v>#N/A</v>
      </c>
      <c r="LO38" t="e">
        <f t="shared" ca="1" si="62"/>
        <v>#N/A</v>
      </c>
      <c r="LP38" t="b">
        <f t="shared" ca="1" si="212"/>
        <v>0</v>
      </c>
      <c r="LQ38" t="b">
        <f t="shared" ca="1" si="213"/>
        <v>0</v>
      </c>
      <c r="LR38">
        <f t="shared" ca="1" si="252"/>
        <v>0</v>
      </c>
      <c r="LS38">
        <f t="shared" ca="1" si="244"/>
        <v>0</v>
      </c>
      <c r="LT38">
        <f t="shared" ca="1" si="215"/>
        <v>0</v>
      </c>
      <c r="LU38" s="235">
        <f t="shared" ca="1" si="216"/>
        <v>0</v>
      </c>
      <c r="LV38" s="236">
        <f t="shared" ca="1" si="217"/>
        <v>3.8E-3</v>
      </c>
      <c r="LW38" t="b">
        <f t="shared" ca="1" si="218"/>
        <v>0</v>
      </c>
      <c r="LX38" s="5" t="e">
        <f t="shared" ca="1" si="219"/>
        <v>#N/A</v>
      </c>
      <c r="LY38" s="8" t="e">
        <f t="shared" ca="1" si="220"/>
        <v>#N/A</v>
      </c>
      <c r="LZ38" s="8" t="e">
        <f t="shared" ca="1" si="221"/>
        <v>#N/A</v>
      </c>
      <c r="MA38" s="8" t="e">
        <f t="shared" ca="1" si="222"/>
        <v>#N/A</v>
      </c>
      <c r="MB38" s="8"/>
      <c r="MC38" s="8"/>
      <c r="MD38" s="8" t="e">
        <f t="shared" ca="1" si="223"/>
        <v>#N/A</v>
      </c>
      <c r="ME38" s="237" t="e">
        <f t="shared" ca="1" si="224"/>
        <v>#N/A</v>
      </c>
      <c r="MF38" s="237" t="e">
        <f t="shared" ca="1" si="225"/>
        <v>#N/A</v>
      </c>
      <c r="MG38" s="8" t="e">
        <f t="shared" ca="1" si="226"/>
        <v>#N/A</v>
      </c>
      <c r="MH38">
        <f t="shared" si="245"/>
        <v>28</v>
      </c>
      <c r="MI38" t="b">
        <f t="shared" ca="1" si="227"/>
        <v>0</v>
      </c>
      <c r="MJ38" t="str">
        <f t="shared" ca="1" si="255"/>
        <v/>
      </c>
      <c r="MK38" s="32">
        <f t="shared" ca="1" si="229"/>
        <v>0</v>
      </c>
      <c r="ML38" s="32">
        <f t="shared" ca="1" si="230"/>
        <v>0</v>
      </c>
      <c r="MM38" s="32">
        <f t="shared" ca="1" si="231"/>
        <v>0</v>
      </c>
    </row>
    <row r="39" spans="1:351" x14ac:dyDescent="0.3">
      <c r="A39">
        <f t="shared" ca="1" si="63"/>
        <v>29</v>
      </c>
      <c r="C39" t="e">
        <f ca="1">Coulisse!$HN39</f>
        <v>#N/A</v>
      </c>
      <c r="D39" t="b">
        <f t="shared" ca="1" si="64"/>
        <v>0</v>
      </c>
      <c r="F39" t="b">
        <f t="shared" ca="1" si="65"/>
        <v>0</v>
      </c>
      <c r="G39" t="b">
        <f t="shared" ca="1" si="65"/>
        <v>0</v>
      </c>
      <c r="T39" t="b">
        <f t="shared" ca="1" si="66"/>
        <v>0</v>
      </c>
      <c r="U39" t="b">
        <f t="shared" ca="1" si="66"/>
        <v>0</v>
      </c>
      <c r="V39" t="b">
        <f t="shared" ca="1" si="66"/>
        <v>0</v>
      </c>
      <c r="W39" t="str">
        <f t="shared" ca="1" si="67"/>
        <v>FAUX\FAUX\FAUX</v>
      </c>
      <c r="X39" t="b">
        <f ca="1">IF($D39,ISNA(MATCH(W39,W$1:W38,0)))</f>
        <v>0</v>
      </c>
      <c r="Y39" s="5" t="e">
        <f t="shared" ca="1" si="68"/>
        <v>#N/A</v>
      </c>
      <c r="Z39" t="e">
        <f t="shared" ca="1" si="50"/>
        <v>#N/A</v>
      </c>
      <c r="AA39" t="b">
        <f t="shared" ca="1" si="69"/>
        <v>0</v>
      </c>
      <c r="AB39" t="b">
        <f t="shared" ca="1" si="70"/>
        <v>0</v>
      </c>
      <c r="AC39">
        <f t="shared" ca="1" si="71"/>
        <v>0</v>
      </c>
      <c r="AD39">
        <f t="shared" ca="1" si="232"/>
        <v>0</v>
      </c>
      <c r="AE39">
        <f t="shared" ca="1" si="72"/>
        <v>0</v>
      </c>
      <c r="AF39" s="235">
        <f t="shared" ca="1" si="73"/>
        <v>0</v>
      </c>
      <c r="AG39" s="236">
        <f t="shared" ca="1" si="74"/>
        <v>3.8999999999999998E-3</v>
      </c>
      <c r="AH39" t="b">
        <f t="shared" ca="1" si="75"/>
        <v>0</v>
      </c>
      <c r="AI39" s="5" t="e">
        <f t="shared" ca="1" si="76"/>
        <v>#N/A</v>
      </c>
      <c r="AJ39" s="8" t="e">
        <f t="shared" ca="1" si="77"/>
        <v>#N/A</v>
      </c>
      <c r="AK39" s="8" t="e">
        <f t="shared" ca="1" si="78"/>
        <v>#N/A</v>
      </c>
      <c r="AL39" s="8" t="e">
        <f t="shared" ca="1" si="79"/>
        <v>#N/A</v>
      </c>
      <c r="AM39" s="8" t="e">
        <f t="shared" ca="1" si="80"/>
        <v>#N/A</v>
      </c>
      <c r="AN39" s="8" t="e">
        <f t="shared" ca="1" si="81"/>
        <v>#N/A</v>
      </c>
      <c r="AO39" s="237" t="e">
        <f t="shared" ca="1" si="82"/>
        <v>#N/A</v>
      </c>
      <c r="AP39" s="237" t="e">
        <f t="shared" ca="1" si="83"/>
        <v>#N/A</v>
      </c>
      <c r="AQ39" s="8" t="e">
        <f t="shared" ca="1" si="84"/>
        <v>#N/A</v>
      </c>
      <c r="AR39">
        <f t="shared" si="233"/>
        <v>29</v>
      </c>
      <c r="AS39" t="b">
        <f t="shared" ca="1" si="85"/>
        <v>0</v>
      </c>
      <c r="AT39" t="str">
        <f t="shared" ca="1" si="86"/>
        <v/>
      </c>
      <c r="AU39" s="32">
        <f t="shared" ca="1" si="87"/>
        <v>0</v>
      </c>
      <c r="AV39" s="32">
        <f t="shared" ca="1" si="88"/>
        <v>0</v>
      </c>
      <c r="AW39" s="32">
        <f t="shared" ca="1" si="246"/>
        <v>0</v>
      </c>
      <c r="BR39" t="b">
        <f t="shared" ca="1" si="89"/>
        <v>0</v>
      </c>
      <c r="BU39" t="str">
        <f t="shared" ca="1" si="90"/>
        <v>FAUX\</v>
      </c>
      <c r="BV39" t="b">
        <f ca="1">IF($D39,ISNA(MATCH(BU39,BU$1:BU38,0)))</f>
        <v>0</v>
      </c>
      <c r="BW39" s="5" t="e">
        <f t="shared" ca="1" si="91"/>
        <v>#N/A</v>
      </c>
      <c r="BX39" t="e">
        <f t="shared" ca="1" si="51"/>
        <v>#N/A</v>
      </c>
      <c r="BY39" t="b">
        <f t="shared" ca="1" si="92"/>
        <v>0</v>
      </c>
      <c r="BZ39" t="b">
        <f t="shared" ca="1" si="93"/>
        <v>0</v>
      </c>
      <c r="CA39">
        <f t="shared" ca="1" si="247"/>
        <v>0</v>
      </c>
      <c r="CB39">
        <f t="shared" ca="1" si="234"/>
        <v>0</v>
      </c>
      <c r="CC39">
        <f t="shared" ca="1" si="95"/>
        <v>0</v>
      </c>
      <c r="CD39" s="235">
        <f t="shared" ca="1" si="96"/>
        <v>0</v>
      </c>
      <c r="CE39" s="236">
        <f t="shared" ca="1" si="97"/>
        <v>3.8999999999999998E-3</v>
      </c>
      <c r="CF39" t="b">
        <f t="shared" ca="1" si="98"/>
        <v>0</v>
      </c>
      <c r="CG39" s="5" t="e">
        <f t="shared" ca="1" si="99"/>
        <v>#N/A</v>
      </c>
      <c r="CH39" s="8" t="e">
        <f t="shared" ca="1" si="100"/>
        <v>#N/A</v>
      </c>
      <c r="CI39" s="8" t="e">
        <f t="shared" ca="1" si="101"/>
        <v>#N/A</v>
      </c>
      <c r="CJ39" s="8" t="e">
        <f t="shared" ca="1" si="102"/>
        <v>#N/A</v>
      </c>
      <c r="CK39" s="8" t="e">
        <f t="shared" ca="1" si="103"/>
        <v>#N/A</v>
      </c>
      <c r="CL39" s="8" t="e">
        <f t="shared" ca="1" si="104"/>
        <v>#N/A</v>
      </c>
      <c r="CM39" s="237" t="e">
        <f t="shared" ca="1" si="105"/>
        <v>#N/A</v>
      </c>
      <c r="CN39" s="237" t="e">
        <f t="shared" ca="1" si="106"/>
        <v>#N/A</v>
      </c>
      <c r="CO39" s="8" t="e">
        <f t="shared" ca="1" si="107"/>
        <v>#N/A</v>
      </c>
      <c r="CP39">
        <f t="shared" si="235"/>
        <v>29</v>
      </c>
      <c r="CQ39" t="b">
        <f t="shared" ca="1" si="108"/>
        <v>0</v>
      </c>
      <c r="CR39" t="str">
        <f t="shared" ca="1" si="109"/>
        <v/>
      </c>
      <c r="CS39" s="32">
        <f t="shared" ca="1" si="110"/>
        <v>0</v>
      </c>
      <c r="CT39" s="32">
        <f t="shared" ca="1" si="111"/>
        <v>0</v>
      </c>
      <c r="CU39" s="32">
        <f t="shared" ca="1" si="112"/>
        <v>0</v>
      </c>
      <c r="DP39" t="b">
        <f t="shared" ca="1" si="113"/>
        <v>0</v>
      </c>
      <c r="DQ39" t="b">
        <f t="shared" ca="1" si="113"/>
        <v>0</v>
      </c>
      <c r="DR39" t="b">
        <f t="shared" ca="1" si="113"/>
        <v>0</v>
      </c>
      <c r="DS39" t="str">
        <f t="shared" ca="1" si="53"/>
        <v>FAUX\FAUX\FAUX</v>
      </c>
      <c r="DT39" t="b">
        <f ca="1">IF($D39,ISNA(MATCH(DS39,DS$1:DS38,0)))</f>
        <v>0</v>
      </c>
      <c r="DU39" s="5" t="e">
        <f t="shared" ca="1" si="114"/>
        <v>#N/A</v>
      </c>
      <c r="DV39" t="e">
        <f t="shared" ca="1" si="54"/>
        <v>#N/A</v>
      </c>
      <c r="DW39" t="b">
        <f t="shared" ca="1" si="115"/>
        <v>0</v>
      </c>
      <c r="DX39" t="b">
        <f t="shared" ca="1" si="116"/>
        <v>0</v>
      </c>
      <c r="DY39">
        <f t="shared" ca="1" si="248"/>
        <v>0</v>
      </c>
      <c r="DZ39">
        <f t="shared" ca="1" si="236"/>
        <v>0</v>
      </c>
      <c r="EA39">
        <f t="shared" ca="1" si="118"/>
        <v>0</v>
      </c>
      <c r="EB39" s="235">
        <f t="shared" ca="1" si="119"/>
        <v>0</v>
      </c>
      <c r="EC39" s="236">
        <f t="shared" ca="1" si="120"/>
        <v>3.8999999999999998E-3</v>
      </c>
      <c r="ED39" t="b">
        <f t="shared" ca="1" si="121"/>
        <v>0</v>
      </c>
      <c r="EE39" s="5" t="e">
        <f t="shared" ca="1" si="122"/>
        <v>#N/A</v>
      </c>
      <c r="EF39" s="8" t="e">
        <f t="shared" ca="1" si="123"/>
        <v>#N/A</v>
      </c>
      <c r="EG39" s="8" t="e">
        <f t="shared" ca="1" si="124"/>
        <v>#N/A</v>
      </c>
      <c r="EH39" s="8" t="e">
        <f t="shared" ca="1" si="125"/>
        <v>#N/A</v>
      </c>
      <c r="EI39" s="8" t="e">
        <f t="shared" ca="1" si="126"/>
        <v>#N/A</v>
      </c>
      <c r="EJ39" s="8" t="e">
        <f t="shared" ca="1" si="127"/>
        <v>#N/A</v>
      </c>
      <c r="EK39" s="237" t="e">
        <f t="shared" ca="1" si="128"/>
        <v>#N/A</v>
      </c>
      <c r="EL39" s="237" t="e">
        <f t="shared" ca="1" si="129"/>
        <v>#N/A</v>
      </c>
      <c r="EM39" s="8" t="e">
        <f t="shared" ca="1" si="130"/>
        <v>#N/A</v>
      </c>
      <c r="EN39">
        <f t="shared" si="237"/>
        <v>29</v>
      </c>
      <c r="EO39" t="b">
        <f t="shared" ca="1" si="131"/>
        <v>0</v>
      </c>
      <c r="EP39" t="str">
        <f t="shared" ca="1" si="132"/>
        <v/>
      </c>
      <c r="EQ39" s="32">
        <f t="shared" ca="1" si="133"/>
        <v>0</v>
      </c>
      <c r="ER39" s="32">
        <f t="shared" ca="1" si="134"/>
        <v>0</v>
      </c>
      <c r="ES39" s="32">
        <f t="shared" ca="1" si="135"/>
        <v>0</v>
      </c>
      <c r="FN39" t="b">
        <f t="shared" ca="1" si="136"/>
        <v>0</v>
      </c>
      <c r="FO39" t="b">
        <f t="shared" ca="1" si="136"/>
        <v>0</v>
      </c>
      <c r="FP39" t="b">
        <f t="shared" ca="1" si="136"/>
        <v>0</v>
      </c>
      <c r="FQ39" t="b">
        <f t="shared" ca="1" si="136"/>
        <v>0</v>
      </c>
      <c r="FR39" t="str">
        <f t="shared" ca="1" si="137"/>
        <v>FAUX\FAUX\FAUX\FAUX</v>
      </c>
      <c r="FS39" t="b">
        <f ca="1">IF($D39,ISNA(MATCH(FR39,FR$1:FR38,0)))</f>
        <v>0</v>
      </c>
      <c r="FT39" s="5" t="e">
        <f t="shared" ca="1" si="138"/>
        <v>#N/A</v>
      </c>
      <c r="FU39" t="e">
        <f t="shared" ca="1" si="56"/>
        <v>#N/A</v>
      </c>
      <c r="FV39" t="b">
        <f t="shared" ca="1" si="139"/>
        <v>0</v>
      </c>
      <c r="FW39" t="b">
        <f t="shared" ca="1" si="140"/>
        <v>0</v>
      </c>
      <c r="FX39">
        <f t="shared" ca="1" si="249"/>
        <v>0</v>
      </c>
      <c r="FY39">
        <f t="shared" ca="1" si="238"/>
        <v>0</v>
      </c>
      <c r="FZ39">
        <f t="shared" ca="1" si="142"/>
        <v>0</v>
      </c>
      <c r="GA39" s="235">
        <f t="shared" ca="1" si="143"/>
        <v>0</v>
      </c>
      <c r="GB39" s="236">
        <f t="shared" ca="1" si="144"/>
        <v>3.8999999999999998E-3</v>
      </c>
      <c r="GC39" t="b">
        <f t="shared" ca="1" si="145"/>
        <v>0</v>
      </c>
      <c r="GD39" s="5" t="e">
        <f t="shared" ca="1" si="146"/>
        <v>#N/A</v>
      </c>
      <c r="GE39" s="8" t="e">
        <f t="shared" ca="1" si="147"/>
        <v>#N/A</v>
      </c>
      <c r="GF39" s="8" t="e">
        <f t="shared" ca="1" si="148"/>
        <v>#N/A</v>
      </c>
      <c r="GG39" s="8" t="e">
        <f t="shared" ca="1" si="149"/>
        <v>#N/A</v>
      </c>
      <c r="GH39" s="8" t="e">
        <f t="shared" ca="1" si="150"/>
        <v>#N/A</v>
      </c>
      <c r="GI39" s="8" t="e">
        <f t="shared" ca="1" si="151"/>
        <v>#N/A</v>
      </c>
      <c r="GJ39" s="8" t="e">
        <f t="shared" ca="1" si="152"/>
        <v>#N/A</v>
      </c>
      <c r="GK39" s="237" t="e">
        <f t="shared" ca="1" si="153"/>
        <v>#N/A</v>
      </c>
      <c r="GL39" s="237" t="e">
        <f t="shared" ca="1" si="154"/>
        <v>#N/A</v>
      </c>
      <c r="GM39" s="8" t="e">
        <f t="shared" ca="1" si="155"/>
        <v>#N/A</v>
      </c>
      <c r="GN39">
        <f t="shared" si="239"/>
        <v>29</v>
      </c>
      <c r="GO39" t="b">
        <f t="shared" ca="1" si="156"/>
        <v>0</v>
      </c>
      <c r="GP39" t="str">
        <f t="shared" ca="1" si="157"/>
        <v/>
      </c>
      <c r="GQ39" s="32">
        <f t="shared" ca="1" si="158"/>
        <v>0</v>
      </c>
      <c r="GR39" s="32">
        <f t="shared" ca="1" si="159"/>
        <v>0</v>
      </c>
      <c r="GS39" s="32">
        <f t="shared" ca="1" si="160"/>
        <v>0</v>
      </c>
      <c r="HL39" t="b">
        <f t="shared" ca="1" si="161"/>
        <v>0</v>
      </c>
      <c r="HM39" t="b">
        <f t="shared" ca="1" si="161"/>
        <v>0</v>
      </c>
      <c r="HN39" t="b">
        <f t="shared" ca="1" si="161"/>
        <v>0</v>
      </c>
      <c r="HO39" t="b">
        <f t="shared" ca="1" si="161"/>
        <v>0</v>
      </c>
      <c r="HP39" t="str">
        <f t="shared" ca="1" si="162"/>
        <v>FAUX\FAUX\FAUX\FAUX</v>
      </c>
      <c r="HQ39" t="b">
        <f ca="1">IF($D39,ISNA(MATCH(HP39,HP$1:HP38,0)))</f>
        <v>0</v>
      </c>
      <c r="HR39" s="5" t="e">
        <f t="shared" ca="1" si="163"/>
        <v>#N/A</v>
      </c>
      <c r="HS39" t="e">
        <f t="shared" ca="1" si="58"/>
        <v>#N/A</v>
      </c>
      <c r="HT39" t="b">
        <f t="shared" ca="1" si="164"/>
        <v>0</v>
      </c>
      <c r="HU39" t="b">
        <f t="shared" ca="1" si="165"/>
        <v>0</v>
      </c>
      <c r="HV39">
        <f t="shared" ca="1" si="250"/>
        <v>0</v>
      </c>
      <c r="HW39">
        <f t="shared" ca="1" si="240"/>
        <v>0</v>
      </c>
      <c r="HX39">
        <f t="shared" ca="1" si="167"/>
        <v>0</v>
      </c>
      <c r="HY39" s="235">
        <f t="shared" ca="1" si="168"/>
        <v>0</v>
      </c>
      <c r="HZ39" s="236">
        <f t="shared" ca="1" si="169"/>
        <v>3.8999999999999998E-3</v>
      </c>
      <c r="IA39" t="b">
        <f t="shared" ca="1" si="170"/>
        <v>0</v>
      </c>
      <c r="IB39" s="5" t="e">
        <f t="shared" ca="1" si="171"/>
        <v>#N/A</v>
      </c>
      <c r="IC39" s="8" t="e">
        <f t="shared" ca="1" si="172"/>
        <v>#N/A</v>
      </c>
      <c r="ID39" s="8" t="e">
        <f t="shared" ca="1" si="173"/>
        <v>#N/A</v>
      </c>
      <c r="IE39" s="8" t="e">
        <f t="shared" ca="1" si="174"/>
        <v>#N/A</v>
      </c>
      <c r="IF39" s="8" t="e">
        <f t="shared" ca="1" si="175"/>
        <v>#N/A</v>
      </c>
      <c r="IG39" s="8" t="e">
        <f t="shared" ca="1" si="176"/>
        <v>#N/A</v>
      </c>
      <c r="IH39" s="8" t="e">
        <f t="shared" ca="1" si="177"/>
        <v>#N/A</v>
      </c>
      <c r="II39" s="237" t="e">
        <f t="shared" ca="1" si="178"/>
        <v>#N/A</v>
      </c>
      <c r="IJ39" s="237" t="e">
        <f t="shared" ca="1" si="179"/>
        <v>#N/A</v>
      </c>
      <c r="IK39" s="8" t="e">
        <f t="shared" ca="1" si="180"/>
        <v>#N/A</v>
      </c>
      <c r="IL39">
        <f t="shared" si="241"/>
        <v>29</v>
      </c>
      <c r="IM39" t="b">
        <f t="shared" ca="1" si="181"/>
        <v>0</v>
      </c>
      <c r="IN39" t="str">
        <f t="shared" ca="1" si="253"/>
        <v/>
      </c>
      <c r="IO39" s="32">
        <f t="shared" ca="1" si="183"/>
        <v>0</v>
      </c>
      <c r="IP39" s="32">
        <f t="shared" ca="1" si="184"/>
        <v>0</v>
      </c>
      <c r="IQ39" s="32">
        <f t="shared" ca="1" si="185"/>
        <v>0</v>
      </c>
      <c r="JJ39" t="b">
        <f t="shared" ca="1" si="186"/>
        <v>0</v>
      </c>
      <c r="JK39" t="b">
        <f t="shared" ca="1" si="186"/>
        <v>0</v>
      </c>
      <c r="JN39" t="str">
        <f t="shared" ca="1" si="187"/>
        <v>FAUX\FAUX</v>
      </c>
      <c r="JO39" t="b">
        <f ca="1">IF($D39,ISNA(MATCH(JN39,JN$1:JN38,0)))</f>
        <v>0</v>
      </c>
      <c r="JP39" s="5" t="e">
        <f t="shared" ca="1" si="188"/>
        <v>#N/A</v>
      </c>
      <c r="JQ39" t="e">
        <f t="shared" ca="1" si="60"/>
        <v>#N/A</v>
      </c>
      <c r="JR39" t="b">
        <f t="shared" ca="1" si="189"/>
        <v>0</v>
      </c>
      <c r="JS39" t="b">
        <f t="shared" ca="1" si="190"/>
        <v>0</v>
      </c>
      <c r="JT39">
        <f t="shared" ca="1" si="251"/>
        <v>0</v>
      </c>
      <c r="JU39">
        <f t="shared" ca="1" si="242"/>
        <v>0</v>
      </c>
      <c r="JV39">
        <f t="shared" ca="1" si="192"/>
        <v>0</v>
      </c>
      <c r="JW39" s="235">
        <f t="shared" ca="1" si="193"/>
        <v>0</v>
      </c>
      <c r="JX39" s="236">
        <f t="shared" ca="1" si="194"/>
        <v>3.8999999999999998E-3</v>
      </c>
      <c r="JY39" t="b">
        <f t="shared" ca="1" si="195"/>
        <v>0</v>
      </c>
      <c r="JZ39" s="5" t="e">
        <f t="shared" ca="1" si="196"/>
        <v>#N/A</v>
      </c>
      <c r="KA39" s="8" t="e">
        <f t="shared" ca="1" si="197"/>
        <v>#N/A</v>
      </c>
      <c r="KB39" s="8" t="e">
        <f t="shared" ca="1" si="198"/>
        <v>#N/A</v>
      </c>
      <c r="KC39" s="8" t="e">
        <f t="shared" ca="1" si="199"/>
        <v>#N/A</v>
      </c>
      <c r="KD39" s="8"/>
      <c r="KE39" s="8"/>
      <c r="KF39" s="8" t="e">
        <f t="shared" ca="1" si="200"/>
        <v>#N/A</v>
      </c>
      <c r="KG39" s="237" t="e">
        <f t="shared" ca="1" si="201"/>
        <v>#N/A</v>
      </c>
      <c r="KH39" s="237" t="e">
        <f t="shared" ca="1" si="202"/>
        <v>#N/A</v>
      </c>
      <c r="KI39" s="8" t="e">
        <f t="shared" ca="1" si="203"/>
        <v>#N/A</v>
      </c>
      <c r="KJ39">
        <f t="shared" si="243"/>
        <v>29</v>
      </c>
      <c r="KK39" t="b">
        <f t="shared" ca="1" si="204"/>
        <v>0</v>
      </c>
      <c r="KL39" t="str">
        <f t="shared" ca="1" si="254"/>
        <v/>
      </c>
      <c r="KM39" s="32">
        <f t="shared" ca="1" si="206"/>
        <v>0</v>
      </c>
      <c r="KN39" s="32">
        <f t="shared" ca="1" si="207"/>
        <v>0</v>
      </c>
      <c r="KO39" s="32">
        <f t="shared" ca="1" si="208"/>
        <v>0</v>
      </c>
      <c r="LH39" t="b">
        <f t="shared" ca="1" si="209"/>
        <v>0</v>
      </c>
      <c r="LI39" t="b">
        <f t="shared" ca="1" si="209"/>
        <v>0</v>
      </c>
      <c r="LL39" t="str">
        <f t="shared" ca="1" si="210"/>
        <v>FAUX\FAUX</v>
      </c>
      <c r="LM39" t="b">
        <f ca="1">IF($D39,ISNA(MATCH(LL39,LL$1:LL38,0)))</f>
        <v>0</v>
      </c>
      <c r="LN39" s="5" t="e">
        <f t="shared" ca="1" si="211"/>
        <v>#N/A</v>
      </c>
      <c r="LO39" t="e">
        <f t="shared" ca="1" si="62"/>
        <v>#N/A</v>
      </c>
      <c r="LP39" t="b">
        <f t="shared" ca="1" si="212"/>
        <v>0</v>
      </c>
      <c r="LQ39" t="b">
        <f t="shared" ca="1" si="213"/>
        <v>0</v>
      </c>
      <c r="LR39">
        <f t="shared" ca="1" si="252"/>
        <v>0</v>
      </c>
      <c r="LS39">
        <f t="shared" ca="1" si="244"/>
        <v>0</v>
      </c>
      <c r="LT39">
        <f t="shared" ca="1" si="215"/>
        <v>0</v>
      </c>
      <c r="LU39" s="235">
        <f t="shared" ca="1" si="216"/>
        <v>0</v>
      </c>
      <c r="LV39" s="236">
        <f t="shared" ca="1" si="217"/>
        <v>3.8999999999999998E-3</v>
      </c>
      <c r="LW39" t="b">
        <f t="shared" ca="1" si="218"/>
        <v>0</v>
      </c>
      <c r="LX39" s="5" t="e">
        <f t="shared" ca="1" si="219"/>
        <v>#N/A</v>
      </c>
      <c r="LY39" s="8" t="e">
        <f t="shared" ca="1" si="220"/>
        <v>#N/A</v>
      </c>
      <c r="LZ39" s="8" t="e">
        <f t="shared" ca="1" si="221"/>
        <v>#N/A</v>
      </c>
      <c r="MA39" s="8" t="e">
        <f t="shared" ca="1" si="222"/>
        <v>#N/A</v>
      </c>
      <c r="MB39" s="8"/>
      <c r="MC39" s="8"/>
      <c r="MD39" s="8" t="e">
        <f t="shared" ca="1" si="223"/>
        <v>#N/A</v>
      </c>
      <c r="ME39" s="237" t="e">
        <f t="shared" ca="1" si="224"/>
        <v>#N/A</v>
      </c>
      <c r="MF39" s="237" t="e">
        <f t="shared" ca="1" si="225"/>
        <v>#N/A</v>
      </c>
      <c r="MG39" s="8" t="e">
        <f t="shared" ca="1" si="226"/>
        <v>#N/A</v>
      </c>
      <c r="MH39">
        <f t="shared" si="245"/>
        <v>29</v>
      </c>
      <c r="MI39" t="b">
        <f t="shared" ca="1" si="227"/>
        <v>0</v>
      </c>
      <c r="MJ39" t="str">
        <f t="shared" ca="1" si="255"/>
        <v/>
      </c>
      <c r="MK39" s="32">
        <f t="shared" ca="1" si="229"/>
        <v>0</v>
      </c>
      <c r="ML39" s="32">
        <f t="shared" ca="1" si="230"/>
        <v>0</v>
      </c>
      <c r="MM39" s="32">
        <f t="shared" ca="1" si="231"/>
        <v>0</v>
      </c>
    </row>
    <row r="40" spans="1:351" x14ac:dyDescent="0.3">
      <c r="A40">
        <f t="shared" ca="1" si="63"/>
        <v>30</v>
      </c>
      <c r="C40" t="e">
        <f ca="1">Coulisse!$HN40</f>
        <v>#N/A</v>
      </c>
      <c r="D40" t="b">
        <f t="shared" ca="1" si="64"/>
        <v>0</v>
      </c>
      <c r="F40" t="b">
        <f t="shared" ca="1" si="65"/>
        <v>0</v>
      </c>
      <c r="G40" t="b">
        <f t="shared" ca="1" si="65"/>
        <v>0</v>
      </c>
      <c r="T40" t="b">
        <f t="shared" ca="1" si="66"/>
        <v>0</v>
      </c>
      <c r="U40" t="b">
        <f t="shared" ca="1" si="66"/>
        <v>0</v>
      </c>
      <c r="V40" t="b">
        <f t="shared" ca="1" si="66"/>
        <v>0</v>
      </c>
      <c r="W40" t="str">
        <f t="shared" ca="1" si="67"/>
        <v>FAUX\FAUX\FAUX</v>
      </c>
      <c r="X40" t="b">
        <f ca="1">IF($D40,ISNA(MATCH(W40,W$1:W39,0)))</f>
        <v>0</v>
      </c>
      <c r="Y40" s="5" t="e">
        <f t="shared" ca="1" si="68"/>
        <v>#N/A</v>
      </c>
      <c r="Z40" t="e">
        <f t="shared" ca="1" si="50"/>
        <v>#N/A</v>
      </c>
      <c r="AA40" t="b">
        <f t="shared" ca="1" si="69"/>
        <v>0</v>
      </c>
      <c r="AB40" t="b">
        <f t="shared" ca="1" si="70"/>
        <v>0</v>
      </c>
      <c r="AC40">
        <f t="shared" ca="1" si="71"/>
        <v>0</v>
      </c>
      <c r="AD40">
        <f t="shared" ca="1" si="232"/>
        <v>0</v>
      </c>
      <c r="AE40">
        <f t="shared" ca="1" si="72"/>
        <v>0</v>
      </c>
      <c r="AF40" s="235">
        <f t="shared" ca="1" si="73"/>
        <v>0</v>
      </c>
      <c r="AG40" s="236">
        <f t="shared" ca="1" si="74"/>
        <v>4.0000000000000001E-3</v>
      </c>
      <c r="AH40" t="b">
        <f t="shared" ca="1" si="75"/>
        <v>0</v>
      </c>
      <c r="AI40" s="5" t="e">
        <f t="shared" ca="1" si="76"/>
        <v>#N/A</v>
      </c>
      <c r="AJ40" s="8" t="e">
        <f t="shared" ca="1" si="77"/>
        <v>#N/A</v>
      </c>
      <c r="AK40" s="8" t="e">
        <f t="shared" ca="1" si="78"/>
        <v>#N/A</v>
      </c>
      <c r="AL40" s="8" t="e">
        <f t="shared" ca="1" si="79"/>
        <v>#N/A</v>
      </c>
      <c r="AM40" s="8" t="e">
        <f t="shared" ca="1" si="80"/>
        <v>#N/A</v>
      </c>
      <c r="AN40" s="8" t="e">
        <f t="shared" ca="1" si="81"/>
        <v>#N/A</v>
      </c>
      <c r="AO40" s="237" t="e">
        <f t="shared" ca="1" si="82"/>
        <v>#N/A</v>
      </c>
      <c r="AP40" s="237" t="e">
        <f t="shared" ca="1" si="83"/>
        <v>#N/A</v>
      </c>
      <c r="AQ40" s="8" t="e">
        <f t="shared" ca="1" si="84"/>
        <v>#N/A</v>
      </c>
      <c r="AR40">
        <f t="shared" si="233"/>
        <v>30</v>
      </c>
      <c r="AS40" t="b">
        <f t="shared" ca="1" si="85"/>
        <v>0</v>
      </c>
      <c r="AT40" t="str">
        <f t="shared" ca="1" si="86"/>
        <v/>
      </c>
      <c r="AU40" s="32">
        <f t="shared" ca="1" si="87"/>
        <v>0</v>
      </c>
      <c r="AV40" s="32">
        <f t="shared" ca="1" si="88"/>
        <v>0</v>
      </c>
      <c r="AW40" s="32">
        <f t="shared" ca="1" si="246"/>
        <v>0</v>
      </c>
      <c r="BR40" t="b">
        <f t="shared" ca="1" si="89"/>
        <v>0</v>
      </c>
      <c r="BU40" t="str">
        <f t="shared" ca="1" si="90"/>
        <v>FAUX\</v>
      </c>
      <c r="BV40" t="b">
        <f ca="1">IF($D40,ISNA(MATCH(BU40,BU$1:BU39,0)))</f>
        <v>0</v>
      </c>
      <c r="BW40" s="5" t="e">
        <f t="shared" ca="1" si="91"/>
        <v>#N/A</v>
      </c>
      <c r="BX40" t="e">
        <f t="shared" ca="1" si="51"/>
        <v>#N/A</v>
      </c>
      <c r="BY40" t="b">
        <f t="shared" ca="1" si="92"/>
        <v>0</v>
      </c>
      <c r="BZ40" t="b">
        <f t="shared" ca="1" si="93"/>
        <v>0</v>
      </c>
      <c r="CA40">
        <f t="shared" ca="1" si="247"/>
        <v>0</v>
      </c>
      <c r="CB40">
        <f t="shared" ca="1" si="234"/>
        <v>0</v>
      </c>
      <c r="CC40">
        <f t="shared" ca="1" si="95"/>
        <v>0</v>
      </c>
      <c r="CD40" s="235">
        <f t="shared" ca="1" si="96"/>
        <v>0</v>
      </c>
      <c r="CE40" s="236">
        <f t="shared" ca="1" si="97"/>
        <v>4.0000000000000001E-3</v>
      </c>
      <c r="CF40" t="b">
        <f t="shared" ca="1" si="98"/>
        <v>0</v>
      </c>
      <c r="CG40" s="5" t="e">
        <f t="shared" ca="1" si="99"/>
        <v>#N/A</v>
      </c>
      <c r="CH40" s="8" t="e">
        <f t="shared" ca="1" si="100"/>
        <v>#N/A</v>
      </c>
      <c r="CI40" s="8" t="e">
        <f t="shared" ca="1" si="101"/>
        <v>#N/A</v>
      </c>
      <c r="CJ40" s="8" t="e">
        <f t="shared" ca="1" si="102"/>
        <v>#N/A</v>
      </c>
      <c r="CK40" s="8" t="e">
        <f t="shared" ca="1" si="103"/>
        <v>#N/A</v>
      </c>
      <c r="CL40" s="8" t="e">
        <f t="shared" ca="1" si="104"/>
        <v>#N/A</v>
      </c>
      <c r="CM40" s="237" t="e">
        <f t="shared" ca="1" si="105"/>
        <v>#N/A</v>
      </c>
      <c r="CN40" s="237" t="e">
        <f t="shared" ca="1" si="106"/>
        <v>#N/A</v>
      </c>
      <c r="CO40" s="8" t="e">
        <f t="shared" ca="1" si="107"/>
        <v>#N/A</v>
      </c>
      <c r="CP40">
        <f t="shared" si="235"/>
        <v>30</v>
      </c>
      <c r="CQ40" t="b">
        <f t="shared" ca="1" si="108"/>
        <v>0</v>
      </c>
      <c r="CR40" t="str">
        <f t="shared" ca="1" si="109"/>
        <v/>
      </c>
      <c r="CS40" s="32">
        <f t="shared" ca="1" si="110"/>
        <v>0</v>
      </c>
      <c r="CT40" s="32">
        <f t="shared" ca="1" si="111"/>
        <v>0</v>
      </c>
      <c r="CU40" s="32">
        <f t="shared" ca="1" si="112"/>
        <v>0</v>
      </c>
      <c r="DP40" t="b">
        <f t="shared" ca="1" si="113"/>
        <v>0</v>
      </c>
      <c r="DQ40" t="b">
        <f t="shared" ca="1" si="113"/>
        <v>0</v>
      </c>
      <c r="DR40" t="b">
        <f t="shared" ca="1" si="113"/>
        <v>0</v>
      </c>
      <c r="DS40" t="str">
        <f t="shared" ca="1" si="53"/>
        <v>FAUX\FAUX\FAUX</v>
      </c>
      <c r="DT40" t="b">
        <f ca="1">IF($D40,ISNA(MATCH(DS40,DS$1:DS39,0)))</f>
        <v>0</v>
      </c>
      <c r="DU40" s="5" t="e">
        <f t="shared" ca="1" si="114"/>
        <v>#N/A</v>
      </c>
      <c r="DV40" t="e">
        <f t="shared" ca="1" si="54"/>
        <v>#N/A</v>
      </c>
      <c r="DW40" t="b">
        <f t="shared" ca="1" si="115"/>
        <v>0</v>
      </c>
      <c r="DX40" t="b">
        <f t="shared" ca="1" si="116"/>
        <v>0</v>
      </c>
      <c r="DY40">
        <f t="shared" ca="1" si="248"/>
        <v>0</v>
      </c>
      <c r="DZ40">
        <f t="shared" ca="1" si="236"/>
        <v>0</v>
      </c>
      <c r="EA40">
        <f t="shared" ca="1" si="118"/>
        <v>0</v>
      </c>
      <c r="EB40" s="235">
        <f t="shared" ca="1" si="119"/>
        <v>0</v>
      </c>
      <c r="EC40" s="236">
        <f t="shared" ca="1" si="120"/>
        <v>4.0000000000000001E-3</v>
      </c>
      <c r="ED40" t="b">
        <f t="shared" ca="1" si="121"/>
        <v>0</v>
      </c>
      <c r="EE40" s="5" t="e">
        <f t="shared" ca="1" si="122"/>
        <v>#N/A</v>
      </c>
      <c r="EF40" s="8" t="e">
        <f t="shared" ca="1" si="123"/>
        <v>#N/A</v>
      </c>
      <c r="EG40" s="8" t="e">
        <f t="shared" ca="1" si="124"/>
        <v>#N/A</v>
      </c>
      <c r="EH40" s="8" t="e">
        <f t="shared" ca="1" si="125"/>
        <v>#N/A</v>
      </c>
      <c r="EI40" s="8" t="e">
        <f t="shared" ca="1" si="126"/>
        <v>#N/A</v>
      </c>
      <c r="EJ40" s="8" t="e">
        <f t="shared" ca="1" si="127"/>
        <v>#N/A</v>
      </c>
      <c r="EK40" s="237" t="e">
        <f t="shared" ca="1" si="128"/>
        <v>#N/A</v>
      </c>
      <c r="EL40" s="237" t="e">
        <f t="shared" ca="1" si="129"/>
        <v>#N/A</v>
      </c>
      <c r="EM40" s="8" t="e">
        <f t="shared" ca="1" si="130"/>
        <v>#N/A</v>
      </c>
      <c r="EN40">
        <f t="shared" si="237"/>
        <v>30</v>
      </c>
      <c r="EO40" t="b">
        <f t="shared" ca="1" si="131"/>
        <v>0</v>
      </c>
      <c r="EP40" t="str">
        <f t="shared" ca="1" si="132"/>
        <v/>
      </c>
      <c r="EQ40" s="32">
        <f t="shared" ca="1" si="133"/>
        <v>0</v>
      </c>
      <c r="ER40" s="32">
        <f t="shared" ca="1" si="134"/>
        <v>0</v>
      </c>
      <c r="ES40" s="32">
        <f t="shared" ca="1" si="135"/>
        <v>0</v>
      </c>
      <c r="FN40" t="b">
        <f t="shared" ca="1" si="136"/>
        <v>0</v>
      </c>
      <c r="FO40" t="b">
        <f t="shared" ca="1" si="136"/>
        <v>0</v>
      </c>
      <c r="FP40" t="b">
        <f t="shared" ca="1" si="136"/>
        <v>0</v>
      </c>
      <c r="FQ40" t="b">
        <f t="shared" ca="1" si="136"/>
        <v>0</v>
      </c>
      <c r="FR40" t="str">
        <f t="shared" ca="1" si="137"/>
        <v>FAUX\FAUX\FAUX\FAUX</v>
      </c>
      <c r="FS40" t="b">
        <f ca="1">IF($D40,ISNA(MATCH(FR40,FR$1:FR39,0)))</f>
        <v>0</v>
      </c>
      <c r="FT40" s="5" t="e">
        <f t="shared" ca="1" si="138"/>
        <v>#N/A</v>
      </c>
      <c r="FU40" t="e">
        <f t="shared" ca="1" si="56"/>
        <v>#N/A</v>
      </c>
      <c r="FV40" t="b">
        <f t="shared" ca="1" si="139"/>
        <v>0</v>
      </c>
      <c r="FW40" t="b">
        <f t="shared" ca="1" si="140"/>
        <v>0</v>
      </c>
      <c r="FX40">
        <f t="shared" ca="1" si="249"/>
        <v>0</v>
      </c>
      <c r="FY40">
        <f t="shared" ca="1" si="238"/>
        <v>0</v>
      </c>
      <c r="FZ40">
        <f t="shared" ca="1" si="142"/>
        <v>0</v>
      </c>
      <c r="GA40" s="235">
        <f t="shared" ca="1" si="143"/>
        <v>0</v>
      </c>
      <c r="GB40" s="236">
        <f t="shared" ca="1" si="144"/>
        <v>4.0000000000000001E-3</v>
      </c>
      <c r="GC40" t="b">
        <f t="shared" ca="1" si="145"/>
        <v>0</v>
      </c>
      <c r="GD40" s="5" t="e">
        <f t="shared" ca="1" si="146"/>
        <v>#N/A</v>
      </c>
      <c r="GE40" s="8" t="e">
        <f t="shared" ca="1" si="147"/>
        <v>#N/A</v>
      </c>
      <c r="GF40" s="8" t="e">
        <f t="shared" ca="1" si="148"/>
        <v>#N/A</v>
      </c>
      <c r="GG40" s="8" t="e">
        <f t="shared" ca="1" si="149"/>
        <v>#N/A</v>
      </c>
      <c r="GH40" s="8" t="e">
        <f t="shared" ca="1" si="150"/>
        <v>#N/A</v>
      </c>
      <c r="GI40" s="8" t="e">
        <f t="shared" ca="1" si="151"/>
        <v>#N/A</v>
      </c>
      <c r="GJ40" s="8" t="e">
        <f t="shared" ca="1" si="152"/>
        <v>#N/A</v>
      </c>
      <c r="GK40" s="237" t="e">
        <f t="shared" ca="1" si="153"/>
        <v>#N/A</v>
      </c>
      <c r="GL40" s="237" t="e">
        <f t="shared" ca="1" si="154"/>
        <v>#N/A</v>
      </c>
      <c r="GM40" s="8" t="e">
        <f t="shared" ca="1" si="155"/>
        <v>#N/A</v>
      </c>
      <c r="GN40">
        <f t="shared" si="239"/>
        <v>30</v>
      </c>
      <c r="GO40" t="b">
        <f t="shared" ca="1" si="156"/>
        <v>0</v>
      </c>
      <c r="GP40" t="str">
        <f t="shared" ca="1" si="157"/>
        <v/>
      </c>
      <c r="GQ40" s="32">
        <f t="shared" ca="1" si="158"/>
        <v>0</v>
      </c>
      <c r="GR40" s="32">
        <f t="shared" ca="1" si="159"/>
        <v>0</v>
      </c>
      <c r="GS40" s="32">
        <f t="shared" ca="1" si="160"/>
        <v>0</v>
      </c>
      <c r="HL40" t="b">
        <f t="shared" ca="1" si="161"/>
        <v>0</v>
      </c>
      <c r="HM40" t="b">
        <f t="shared" ca="1" si="161"/>
        <v>0</v>
      </c>
      <c r="HN40" t="b">
        <f t="shared" ca="1" si="161"/>
        <v>0</v>
      </c>
      <c r="HO40" t="b">
        <f t="shared" ca="1" si="161"/>
        <v>0</v>
      </c>
      <c r="HP40" t="str">
        <f t="shared" ca="1" si="162"/>
        <v>FAUX\FAUX\FAUX\FAUX</v>
      </c>
      <c r="HQ40" t="b">
        <f ca="1">IF($D40,ISNA(MATCH(HP40,HP$1:HP39,0)))</f>
        <v>0</v>
      </c>
      <c r="HR40" s="5" t="e">
        <f t="shared" ca="1" si="163"/>
        <v>#N/A</v>
      </c>
      <c r="HS40" t="e">
        <f t="shared" ca="1" si="58"/>
        <v>#N/A</v>
      </c>
      <c r="HT40" t="b">
        <f t="shared" ca="1" si="164"/>
        <v>0</v>
      </c>
      <c r="HU40" t="b">
        <f t="shared" ca="1" si="165"/>
        <v>0</v>
      </c>
      <c r="HV40">
        <f t="shared" ca="1" si="250"/>
        <v>0</v>
      </c>
      <c r="HW40">
        <f t="shared" ca="1" si="240"/>
        <v>0</v>
      </c>
      <c r="HX40">
        <f t="shared" ca="1" si="167"/>
        <v>0</v>
      </c>
      <c r="HY40" s="235">
        <f t="shared" ca="1" si="168"/>
        <v>0</v>
      </c>
      <c r="HZ40" s="236">
        <f t="shared" ca="1" si="169"/>
        <v>4.0000000000000001E-3</v>
      </c>
      <c r="IA40" t="b">
        <f t="shared" ca="1" si="170"/>
        <v>0</v>
      </c>
      <c r="IB40" s="5" t="e">
        <f t="shared" ca="1" si="171"/>
        <v>#N/A</v>
      </c>
      <c r="IC40" s="8" t="e">
        <f t="shared" ca="1" si="172"/>
        <v>#N/A</v>
      </c>
      <c r="ID40" s="8" t="e">
        <f t="shared" ca="1" si="173"/>
        <v>#N/A</v>
      </c>
      <c r="IE40" s="8" t="e">
        <f t="shared" ca="1" si="174"/>
        <v>#N/A</v>
      </c>
      <c r="IF40" s="8" t="e">
        <f t="shared" ca="1" si="175"/>
        <v>#N/A</v>
      </c>
      <c r="IG40" s="8" t="e">
        <f t="shared" ca="1" si="176"/>
        <v>#N/A</v>
      </c>
      <c r="IH40" s="8" t="e">
        <f t="shared" ca="1" si="177"/>
        <v>#N/A</v>
      </c>
      <c r="II40" s="237" t="e">
        <f t="shared" ca="1" si="178"/>
        <v>#N/A</v>
      </c>
      <c r="IJ40" s="237" t="e">
        <f t="shared" ca="1" si="179"/>
        <v>#N/A</v>
      </c>
      <c r="IK40" s="8" t="e">
        <f t="shared" ca="1" si="180"/>
        <v>#N/A</v>
      </c>
      <c r="IL40">
        <f t="shared" si="241"/>
        <v>30</v>
      </c>
      <c r="IM40" t="b">
        <f t="shared" ca="1" si="181"/>
        <v>0</v>
      </c>
      <c r="IN40" t="str">
        <f t="shared" ca="1" si="253"/>
        <v/>
      </c>
      <c r="IO40" s="32">
        <f t="shared" ca="1" si="183"/>
        <v>0</v>
      </c>
      <c r="IP40" s="32">
        <f t="shared" ca="1" si="184"/>
        <v>0</v>
      </c>
      <c r="IQ40" s="32">
        <f t="shared" ca="1" si="185"/>
        <v>0</v>
      </c>
      <c r="JJ40" t="b">
        <f t="shared" ca="1" si="186"/>
        <v>0</v>
      </c>
      <c r="JK40" t="b">
        <f t="shared" ca="1" si="186"/>
        <v>0</v>
      </c>
      <c r="JN40" t="str">
        <f t="shared" ca="1" si="187"/>
        <v>FAUX\FAUX</v>
      </c>
      <c r="JO40" t="b">
        <f ca="1">IF($D40,ISNA(MATCH(JN40,JN$1:JN39,0)))</f>
        <v>0</v>
      </c>
      <c r="JP40" s="5" t="e">
        <f t="shared" ca="1" si="188"/>
        <v>#N/A</v>
      </c>
      <c r="JQ40" t="e">
        <f t="shared" ca="1" si="60"/>
        <v>#N/A</v>
      </c>
      <c r="JR40" t="b">
        <f t="shared" ca="1" si="189"/>
        <v>0</v>
      </c>
      <c r="JS40" t="b">
        <f t="shared" ca="1" si="190"/>
        <v>0</v>
      </c>
      <c r="JT40">
        <f t="shared" ca="1" si="251"/>
        <v>0</v>
      </c>
      <c r="JU40">
        <f t="shared" ca="1" si="242"/>
        <v>0</v>
      </c>
      <c r="JV40">
        <f t="shared" ca="1" si="192"/>
        <v>0</v>
      </c>
      <c r="JW40" s="235">
        <f t="shared" ca="1" si="193"/>
        <v>0</v>
      </c>
      <c r="JX40" s="236">
        <f t="shared" ca="1" si="194"/>
        <v>4.0000000000000001E-3</v>
      </c>
      <c r="JY40" t="b">
        <f t="shared" ca="1" si="195"/>
        <v>0</v>
      </c>
      <c r="JZ40" s="5" t="e">
        <f t="shared" ca="1" si="196"/>
        <v>#N/A</v>
      </c>
      <c r="KA40" s="8" t="e">
        <f t="shared" ca="1" si="197"/>
        <v>#N/A</v>
      </c>
      <c r="KB40" s="8" t="e">
        <f t="shared" ca="1" si="198"/>
        <v>#N/A</v>
      </c>
      <c r="KC40" s="8" t="e">
        <f t="shared" ca="1" si="199"/>
        <v>#N/A</v>
      </c>
      <c r="KD40" s="8"/>
      <c r="KE40" s="8"/>
      <c r="KF40" s="8" t="e">
        <f t="shared" ca="1" si="200"/>
        <v>#N/A</v>
      </c>
      <c r="KG40" s="237" t="e">
        <f t="shared" ca="1" si="201"/>
        <v>#N/A</v>
      </c>
      <c r="KH40" s="237" t="e">
        <f t="shared" ca="1" si="202"/>
        <v>#N/A</v>
      </c>
      <c r="KI40" s="8" t="e">
        <f t="shared" ca="1" si="203"/>
        <v>#N/A</v>
      </c>
      <c r="KJ40">
        <f t="shared" si="243"/>
        <v>30</v>
      </c>
      <c r="KK40" t="b">
        <f t="shared" ca="1" si="204"/>
        <v>0</v>
      </c>
      <c r="KL40" t="str">
        <f t="shared" ca="1" si="254"/>
        <v/>
      </c>
      <c r="KM40" s="32">
        <f t="shared" ca="1" si="206"/>
        <v>0</v>
      </c>
      <c r="KN40" s="32">
        <f t="shared" ca="1" si="207"/>
        <v>0</v>
      </c>
      <c r="KO40" s="32">
        <f t="shared" ca="1" si="208"/>
        <v>0</v>
      </c>
      <c r="LH40" t="b">
        <f t="shared" ca="1" si="209"/>
        <v>0</v>
      </c>
      <c r="LI40" t="b">
        <f t="shared" ca="1" si="209"/>
        <v>0</v>
      </c>
      <c r="LL40" t="str">
        <f t="shared" ca="1" si="210"/>
        <v>FAUX\FAUX</v>
      </c>
      <c r="LM40" t="b">
        <f ca="1">IF($D40,ISNA(MATCH(LL40,LL$1:LL39,0)))</f>
        <v>0</v>
      </c>
      <c r="LN40" s="5" t="e">
        <f t="shared" ca="1" si="211"/>
        <v>#N/A</v>
      </c>
      <c r="LO40" t="e">
        <f t="shared" ca="1" si="62"/>
        <v>#N/A</v>
      </c>
      <c r="LP40" t="b">
        <f t="shared" ca="1" si="212"/>
        <v>0</v>
      </c>
      <c r="LQ40" t="b">
        <f t="shared" ca="1" si="213"/>
        <v>0</v>
      </c>
      <c r="LR40">
        <f t="shared" ca="1" si="252"/>
        <v>0</v>
      </c>
      <c r="LS40">
        <f t="shared" ca="1" si="244"/>
        <v>0</v>
      </c>
      <c r="LT40">
        <f t="shared" ca="1" si="215"/>
        <v>0</v>
      </c>
      <c r="LU40" s="235">
        <f t="shared" ca="1" si="216"/>
        <v>0</v>
      </c>
      <c r="LV40" s="236">
        <f t="shared" ca="1" si="217"/>
        <v>4.0000000000000001E-3</v>
      </c>
      <c r="LW40" t="b">
        <f t="shared" ca="1" si="218"/>
        <v>0</v>
      </c>
      <c r="LX40" s="5" t="e">
        <f t="shared" ca="1" si="219"/>
        <v>#N/A</v>
      </c>
      <c r="LY40" s="8" t="e">
        <f t="shared" ca="1" si="220"/>
        <v>#N/A</v>
      </c>
      <c r="LZ40" s="8" t="e">
        <f t="shared" ca="1" si="221"/>
        <v>#N/A</v>
      </c>
      <c r="MA40" s="8" t="e">
        <f t="shared" ca="1" si="222"/>
        <v>#N/A</v>
      </c>
      <c r="MB40" s="8"/>
      <c r="MC40" s="8"/>
      <c r="MD40" s="8" t="e">
        <f t="shared" ca="1" si="223"/>
        <v>#N/A</v>
      </c>
      <c r="ME40" s="237" t="e">
        <f t="shared" ca="1" si="224"/>
        <v>#N/A</v>
      </c>
      <c r="MF40" s="237" t="e">
        <f t="shared" ca="1" si="225"/>
        <v>#N/A</v>
      </c>
      <c r="MG40" s="8" t="e">
        <f t="shared" ca="1" si="226"/>
        <v>#N/A</v>
      </c>
      <c r="MH40">
        <f t="shared" si="245"/>
        <v>30</v>
      </c>
      <c r="MI40" t="b">
        <f t="shared" ca="1" si="227"/>
        <v>0</v>
      </c>
      <c r="MJ40" t="str">
        <f t="shared" ca="1" si="255"/>
        <v/>
      </c>
      <c r="MK40" s="32">
        <f t="shared" ca="1" si="229"/>
        <v>0</v>
      </c>
      <c r="ML40" s="32">
        <f t="shared" ca="1" si="230"/>
        <v>0</v>
      </c>
      <c r="MM40" s="32">
        <f t="shared" ca="1" si="231"/>
        <v>0</v>
      </c>
    </row>
    <row r="41" spans="1:351" x14ac:dyDescent="0.3">
      <c r="A41">
        <f t="shared" ca="1" si="63"/>
        <v>31</v>
      </c>
      <c r="C41" t="e">
        <f ca="1">Coulisse!$HN41</f>
        <v>#N/A</v>
      </c>
      <c r="D41" t="b">
        <f t="shared" ca="1" si="64"/>
        <v>0</v>
      </c>
      <c r="F41" t="b">
        <f t="shared" ca="1" si="65"/>
        <v>0</v>
      </c>
      <c r="G41" t="b">
        <f t="shared" ca="1" si="65"/>
        <v>0</v>
      </c>
      <c r="T41" t="b">
        <f t="shared" ca="1" si="66"/>
        <v>0</v>
      </c>
      <c r="U41" t="b">
        <f t="shared" ca="1" si="66"/>
        <v>0</v>
      </c>
      <c r="V41" t="b">
        <f t="shared" ca="1" si="66"/>
        <v>0</v>
      </c>
      <c r="W41" t="str">
        <f t="shared" ca="1" si="67"/>
        <v>FAUX\FAUX\FAUX</v>
      </c>
      <c r="X41" t="b">
        <f ca="1">IF($D41,ISNA(MATCH(W41,W$1:W40,0)))</f>
        <v>0</v>
      </c>
      <c r="Y41" s="5" t="e">
        <f t="shared" ca="1" si="68"/>
        <v>#N/A</v>
      </c>
      <c r="Z41" t="e">
        <f t="shared" ca="1" si="50"/>
        <v>#N/A</v>
      </c>
      <c r="AA41" t="b">
        <f t="shared" ca="1" si="69"/>
        <v>0</v>
      </c>
      <c r="AB41" t="b">
        <f t="shared" ca="1" si="70"/>
        <v>0</v>
      </c>
      <c r="AC41">
        <f t="shared" ca="1" si="71"/>
        <v>0</v>
      </c>
      <c r="AD41">
        <f t="shared" ca="1" si="232"/>
        <v>0</v>
      </c>
      <c r="AE41">
        <f t="shared" ca="1" si="72"/>
        <v>0</v>
      </c>
      <c r="AF41" s="235">
        <f t="shared" ca="1" si="73"/>
        <v>0</v>
      </c>
      <c r="AG41" s="236">
        <f t="shared" ca="1" si="74"/>
        <v>4.1000000000000003E-3</v>
      </c>
      <c r="AH41" t="b">
        <f t="shared" ca="1" si="75"/>
        <v>0</v>
      </c>
      <c r="AI41" s="5" t="e">
        <f t="shared" ca="1" si="76"/>
        <v>#N/A</v>
      </c>
      <c r="AJ41" s="8" t="e">
        <f t="shared" ca="1" si="77"/>
        <v>#N/A</v>
      </c>
      <c r="AK41" s="8" t="e">
        <f t="shared" ca="1" si="78"/>
        <v>#N/A</v>
      </c>
      <c r="AL41" s="8" t="e">
        <f t="shared" ca="1" si="79"/>
        <v>#N/A</v>
      </c>
      <c r="AM41" s="8" t="e">
        <f t="shared" ca="1" si="80"/>
        <v>#N/A</v>
      </c>
      <c r="AN41" s="8" t="e">
        <f t="shared" ca="1" si="81"/>
        <v>#N/A</v>
      </c>
      <c r="AO41" s="237" t="e">
        <f t="shared" ca="1" si="82"/>
        <v>#N/A</v>
      </c>
      <c r="AP41" s="237" t="e">
        <f t="shared" ca="1" si="83"/>
        <v>#N/A</v>
      </c>
      <c r="AQ41" s="8" t="e">
        <f t="shared" ca="1" si="84"/>
        <v>#N/A</v>
      </c>
      <c r="AR41">
        <f t="shared" si="233"/>
        <v>31</v>
      </c>
      <c r="AS41" t="b">
        <f t="shared" ca="1" si="85"/>
        <v>0</v>
      </c>
      <c r="AT41" t="str">
        <f t="shared" ca="1" si="86"/>
        <v/>
      </c>
      <c r="AU41" s="32">
        <f t="shared" ca="1" si="87"/>
        <v>0</v>
      </c>
      <c r="AV41" s="32">
        <f t="shared" ca="1" si="88"/>
        <v>0</v>
      </c>
      <c r="AW41" s="32">
        <f t="shared" ca="1" si="246"/>
        <v>0</v>
      </c>
      <c r="BR41" t="b">
        <f t="shared" ca="1" si="89"/>
        <v>0</v>
      </c>
      <c r="BU41" t="str">
        <f t="shared" ca="1" si="90"/>
        <v>FAUX\</v>
      </c>
      <c r="BV41" t="b">
        <f ca="1">IF($D41,ISNA(MATCH(BU41,BU$1:BU40,0)))</f>
        <v>0</v>
      </c>
      <c r="BW41" s="5" t="e">
        <f t="shared" ca="1" si="91"/>
        <v>#N/A</v>
      </c>
      <c r="BX41" t="e">
        <f t="shared" ca="1" si="51"/>
        <v>#N/A</v>
      </c>
      <c r="BY41" t="b">
        <f t="shared" ca="1" si="92"/>
        <v>0</v>
      </c>
      <c r="BZ41" t="b">
        <f t="shared" ca="1" si="93"/>
        <v>0</v>
      </c>
      <c r="CA41">
        <f t="shared" ca="1" si="247"/>
        <v>0</v>
      </c>
      <c r="CB41">
        <f t="shared" ca="1" si="234"/>
        <v>0</v>
      </c>
      <c r="CC41">
        <f t="shared" ca="1" si="95"/>
        <v>0</v>
      </c>
      <c r="CD41" s="235">
        <f t="shared" ca="1" si="96"/>
        <v>0</v>
      </c>
      <c r="CE41" s="236">
        <f t="shared" ca="1" si="97"/>
        <v>4.1000000000000003E-3</v>
      </c>
      <c r="CF41" t="b">
        <f t="shared" ca="1" si="98"/>
        <v>0</v>
      </c>
      <c r="CG41" s="5" t="e">
        <f t="shared" ca="1" si="99"/>
        <v>#N/A</v>
      </c>
      <c r="CH41" s="8" t="e">
        <f t="shared" ca="1" si="100"/>
        <v>#N/A</v>
      </c>
      <c r="CI41" s="8" t="e">
        <f t="shared" ca="1" si="101"/>
        <v>#N/A</v>
      </c>
      <c r="CJ41" s="8" t="e">
        <f t="shared" ca="1" si="102"/>
        <v>#N/A</v>
      </c>
      <c r="CK41" s="8" t="e">
        <f t="shared" ca="1" si="103"/>
        <v>#N/A</v>
      </c>
      <c r="CL41" s="8" t="e">
        <f t="shared" ca="1" si="104"/>
        <v>#N/A</v>
      </c>
      <c r="CM41" s="237" t="e">
        <f t="shared" ca="1" si="105"/>
        <v>#N/A</v>
      </c>
      <c r="CN41" s="237" t="e">
        <f t="shared" ca="1" si="106"/>
        <v>#N/A</v>
      </c>
      <c r="CO41" s="8" t="e">
        <f t="shared" ca="1" si="107"/>
        <v>#N/A</v>
      </c>
      <c r="CP41">
        <f t="shared" si="235"/>
        <v>31</v>
      </c>
      <c r="CQ41" t="b">
        <f t="shared" ca="1" si="108"/>
        <v>0</v>
      </c>
      <c r="CR41" t="str">
        <f t="shared" ca="1" si="109"/>
        <v/>
      </c>
      <c r="CS41" s="32">
        <f t="shared" ca="1" si="110"/>
        <v>0</v>
      </c>
      <c r="CT41" s="32">
        <f t="shared" ca="1" si="111"/>
        <v>0</v>
      </c>
      <c r="CU41" s="32">
        <f t="shared" ca="1" si="112"/>
        <v>0</v>
      </c>
      <c r="DP41" t="b">
        <f t="shared" ca="1" si="113"/>
        <v>0</v>
      </c>
      <c r="DQ41" t="b">
        <f t="shared" ca="1" si="113"/>
        <v>0</v>
      </c>
      <c r="DR41" t="b">
        <f t="shared" ca="1" si="113"/>
        <v>0</v>
      </c>
      <c r="DS41" t="str">
        <f t="shared" ca="1" si="53"/>
        <v>FAUX\FAUX\FAUX</v>
      </c>
      <c r="DT41" t="b">
        <f ca="1">IF($D41,ISNA(MATCH(DS41,DS$1:DS40,0)))</f>
        <v>0</v>
      </c>
      <c r="DU41" s="5" t="e">
        <f t="shared" ca="1" si="114"/>
        <v>#N/A</v>
      </c>
      <c r="DV41" t="e">
        <f t="shared" ca="1" si="54"/>
        <v>#N/A</v>
      </c>
      <c r="DW41" t="b">
        <f t="shared" ca="1" si="115"/>
        <v>0</v>
      </c>
      <c r="DX41" t="b">
        <f t="shared" ca="1" si="116"/>
        <v>0</v>
      </c>
      <c r="DY41">
        <f t="shared" ca="1" si="248"/>
        <v>0</v>
      </c>
      <c r="DZ41">
        <f t="shared" ca="1" si="236"/>
        <v>0</v>
      </c>
      <c r="EA41">
        <f t="shared" ca="1" si="118"/>
        <v>0</v>
      </c>
      <c r="EB41" s="235">
        <f t="shared" ca="1" si="119"/>
        <v>0</v>
      </c>
      <c r="EC41" s="236">
        <f t="shared" ca="1" si="120"/>
        <v>4.1000000000000003E-3</v>
      </c>
      <c r="ED41" t="b">
        <f t="shared" ca="1" si="121"/>
        <v>0</v>
      </c>
      <c r="EE41" s="5" t="e">
        <f t="shared" ca="1" si="122"/>
        <v>#N/A</v>
      </c>
      <c r="EF41" s="8" t="e">
        <f t="shared" ca="1" si="123"/>
        <v>#N/A</v>
      </c>
      <c r="EG41" s="8" t="e">
        <f t="shared" ca="1" si="124"/>
        <v>#N/A</v>
      </c>
      <c r="EH41" s="8" t="e">
        <f t="shared" ca="1" si="125"/>
        <v>#N/A</v>
      </c>
      <c r="EI41" s="8" t="e">
        <f t="shared" ca="1" si="126"/>
        <v>#N/A</v>
      </c>
      <c r="EJ41" s="8" t="e">
        <f t="shared" ca="1" si="127"/>
        <v>#N/A</v>
      </c>
      <c r="EK41" s="237" t="e">
        <f t="shared" ca="1" si="128"/>
        <v>#N/A</v>
      </c>
      <c r="EL41" s="237" t="e">
        <f t="shared" ca="1" si="129"/>
        <v>#N/A</v>
      </c>
      <c r="EM41" s="8" t="e">
        <f t="shared" ca="1" si="130"/>
        <v>#N/A</v>
      </c>
      <c r="EN41">
        <f t="shared" si="237"/>
        <v>31</v>
      </c>
      <c r="EO41" t="b">
        <f t="shared" ca="1" si="131"/>
        <v>0</v>
      </c>
      <c r="EP41" t="str">
        <f t="shared" ca="1" si="132"/>
        <v/>
      </c>
      <c r="EQ41" s="32">
        <f t="shared" ca="1" si="133"/>
        <v>0</v>
      </c>
      <c r="ER41" s="32">
        <f t="shared" ca="1" si="134"/>
        <v>0</v>
      </c>
      <c r="ES41" s="32">
        <f t="shared" ca="1" si="135"/>
        <v>0</v>
      </c>
      <c r="FN41" t="b">
        <f t="shared" ca="1" si="136"/>
        <v>0</v>
      </c>
      <c r="FO41" t="b">
        <f t="shared" ca="1" si="136"/>
        <v>0</v>
      </c>
      <c r="FP41" t="b">
        <f t="shared" ca="1" si="136"/>
        <v>0</v>
      </c>
      <c r="FQ41" t="b">
        <f t="shared" ca="1" si="136"/>
        <v>0</v>
      </c>
      <c r="FR41" t="str">
        <f t="shared" ca="1" si="137"/>
        <v>FAUX\FAUX\FAUX\FAUX</v>
      </c>
      <c r="FS41" t="b">
        <f ca="1">IF($D41,ISNA(MATCH(FR41,FR$1:FR40,0)))</f>
        <v>0</v>
      </c>
      <c r="FT41" s="5" t="e">
        <f t="shared" ca="1" si="138"/>
        <v>#N/A</v>
      </c>
      <c r="FU41" t="e">
        <f t="shared" ca="1" si="56"/>
        <v>#N/A</v>
      </c>
      <c r="FV41" t="b">
        <f t="shared" ca="1" si="139"/>
        <v>0</v>
      </c>
      <c r="FW41" t="b">
        <f t="shared" ca="1" si="140"/>
        <v>0</v>
      </c>
      <c r="FX41">
        <f t="shared" ca="1" si="249"/>
        <v>0</v>
      </c>
      <c r="FY41">
        <f t="shared" ca="1" si="238"/>
        <v>0</v>
      </c>
      <c r="FZ41">
        <f t="shared" ca="1" si="142"/>
        <v>0</v>
      </c>
      <c r="GA41" s="235">
        <f t="shared" ca="1" si="143"/>
        <v>0</v>
      </c>
      <c r="GB41" s="236">
        <f t="shared" ca="1" si="144"/>
        <v>4.1000000000000003E-3</v>
      </c>
      <c r="GC41" t="b">
        <f t="shared" ca="1" si="145"/>
        <v>0</v>
      </c>
      <c r="GD41" s="5" t="e">
        <f t="shared" ca="1" si="146"/>
        <v>#N/A</v>
      </c>
      <c r="GE41" s="8" t="e">
        <f t="shared" ca="1" si="147"/>
        <v>#N/A</v>
      </c>
      <c r="GF41" s="8" t="e">
        <f t="shared" ca="1" si="148"/>
        <v>#N/A</v>
      </c>
      <c r="GG41" s="8" t="e">
        <f t="shared" ca="1" si="149"/>
        <v>#N/A</v>
      </c>
      <c r="GH41" s="8" t="e">
        <f t="shared" ca="1" si="150"/>
        <v>#N/A</v>
      </c>
      <c r="GI41" s="8" t="e">
        <f t="shared" ca="1" si="151"/>
        <v>#N/A</v>
      </c>
      <c r="GJ41" s="8" t="e">
        <f t="shared" ca="1" si="152"/>
        <v>#N/A</v>
      </c>
      <c r="GK41" s="237" t="e">
        <f t="shared" ca="1" si="153"/>
        <v>#N/A</v>
      </c>
      <c r="GL41" s="237" t="e">
        <f t="shared" ca="1" si="154"/>
        <v>#N/A</v>
      </c>
      <c r="GM41" s="8" t="e">
        <f t="shared" ca="1" si="155"/>
        <v>#N/A</v>
      </c>
      <c r="GN41">
        <f t="shared" si="239"/>
        <v>31</v>
      </c>
      <c r="GO41" t="b">
        <f t="shared" ca="1" si="156"/>
        <v>0</v>
      </c>
      <c r="GP41" t="str">
        <f t="shared" ca="1" si="157"/>
        <v/>
      </c>
      <c r="GQ41" s="32">
        <f t="shared" ca="1" si="158"/>
        <v>0</v>
      </c>
      <c r="GR41" s="32">
        <f t="shared" ca="1" si="159"/>
        <v>0</v>
      </c>
      <c r="GS41" s="32">
        <f t="shared" ca="1" si="160"/>
        <v>0</v>
      </c>
      <c r="HL41" t="b">
        <f t="shared" ca="1" si="161"/>
        <v>0</v>
      </c>
      <c r="HM41" t="b">
        <f t="shared" ca="1" si="161"/>
        <v>0</v>
      </c>
      <c r="HN41" t="b">
        <f t="shared" ca="1" si="161"/>
        <v>0</v>
      </c>
      <c r="HO41" t="b">
        <f t="shared" ca="1" si="161"/>
        <v>0</v>
      </c>
      <c r="HP41" t="str">
        <f t="shared" ca="1" si="162"/>
        <v>FAUX\FAUX\FAUX\FAUX</v>
      </c>
      <c r="HQ41" t="b">
        <f ca="1">IF($D41,ISNA(MATCH(HP41,HP$1:HP40,0)))</f>
        <v>0</v>
      </c>
      <c r="HR41" s="5" t="e">
        <f t="shared" ca="1" si="163"/>
        <v>#N/A</v>
      </c>
      <c r="HS41" t="e">
        <f t="shared" ca="1" si="58"/>
        <v>#N/A</v>
      </c>
      <c r="HT41" t="b">
        <f t="shared" ca="1" si="164"/>
        <v>0</v>
      </c>
      <c r="HU41" t="b">
        <f t="shared" ca="1" si="165"/>
        <v>0</v>
      </c>
      <c r="HV41">
        <f t="shared" ca="1" si="250"/>
        <v>0</v>
      </c>
      <c r="HW41">
        <f t="shared" ca="1" si="240"/>
        <v>0</v>
      </c>
      <c r="HX41">
        <f t="shared" ca="1" si="167"/>
        <v>0</v>
      </c>
      <c r="HY41" s="235">
        <f t="shared" ca="1" si="168"/>
        <v>0</v>
      </c>
      <c r="HZ41" s="236">
        <f t="shared" ca="1" si="169"/>
        <v>4.1000000000000003E-3</v>
      </c>
      <c r="IA41" t="b">
        <f t="shared" ca="1" si="170"/>
        <v>0</v>
      </c>
      <c r="IB41" s="5" t="e">
        <f t="shared" ca="1" si="171"/>
        <v>#N/A</v>
      </c>
      <c r="IC41" s="8" t="e">
        <f t="shared" ca="1" si="172"/>
        <v>#N/A</v>
      </c>
      <c r="ID41" s="8" t="e">
        <f t="shared" ca="1" si="173"/>
        <v>#N/A</v>
      </c>
      <c r="IE41" s="8" t="e">
        <f t="shared" ca="1" si="174"/>
        <v>#N/A</v>
      </c>
      <c r="IF41" s="8" t="e">
        <f t="shared" ca="1" si="175"/>
        <v>#N/A</v>
      </c>
      <c r="IG41" s="8" t="e">
        <f t="shared" ca="1" si="176"/>
        <v>#N/A</v>
      </c>
      <c r="IH41" s="8" t="e">
        <f t="shared" ca="1" si="177"/>
        <v>#N/A</v>
      </c>
      <c r="II41" s="237" t="e">
        <f t="shared" ca="1" si="178"/>
        <v>#N/A</v>
      </c>
      <c r="IJ41" s="237" t="e">
        <f t="shared" ca="1" si="179"/>
        <v>#N/A</v>
      </c>
      <c r="IK41" s="8" t="e">
        <f t="shared" ca="1" si="180"/>
        <v>#N/A</v>
      </c>
      <c r="IL41">
        <f t="shared" si="241"/>
        <v>31</v>
      </c>
      <c r="IM41" t="b">
        <f t="shared" ca="1" si="181"/>
        <v>0</v>
      </c>
      <c r="IN41" t="str">
        <f t="shared" ca="1" si="253"/>
        <v/>
      </c>
      <c r="IO41" s="32">
        <f t="shared" ca="1" si="183"/>
        <v>0</v>
      </c>
      <c r="IP41" s="32">
        <f t="shared" ca="1" si="184"/>
        <v>0</v>
      </c>
      <c r="IQ41" s="32">
        <f t="shared" ca="1" si="185"/>
        <v>0</v>
      </c>
      <c r="JJ41" t="b">
        <f t="shared" ca="1" si="186"/>
        <v>0</v>
      </c>
      <c r="JK41" t="b">
        <f t="shared" ca="1" si="186"/>
        <v>0</v>
      </c>
      <c r="JN41" t="str">
        <f t="shared" ca="1" si="187"/>
        <v>FAUX\FAUX</v>
      </c>
      <c r="JO41" t="b">
        <f ca="1">IF($D41,ISNA(MATCH(JN41,JN$1:JN40,0)))</f>
        <v>0</v>
      </c>
      <c r="JP41" s="5" t="e">
        <f t="shared" ca="1" si="188"/>
        <v>#N/A</v>
      </c>
      <c r="JQ41" t="e">
        <f t="shared" ca="1" si="60"/>
        <v>#N/A</v>
      </c>
      <c r="JR41" t="b">
        <f t="shared" ca="1" si="189"/>
        <v>0</v>
      </c>
      <c r="JS41" t="b">
        <f t="shared" ca="1" si="190"/>
        <v>0</v>
      </c>
      <c r="JT41">
        <f t="shared" ca="1" si="251"/>
        <v>0</v>
      </c>
      <c r="JU41">
        <f t="shared" ca="1" si="242"/>
        <v>0</v>
      </c>
      <c r="JV41">
        <f t="shared" ca="1" si="192"/>
        <v>0</v>
      </c>
      <c r="JW41" s="235">
        <f t="shared" ca="1" si="193"/>
        <v>0</v>
      </c>
      <c r="JX41" s="236">
        <f t="shared" ca="1" si="194"/>
        <v>4.1000000000000003E-3</v>
      </c>
      <c r="JY41" t="b">
        <f t="shared" ca="1" si="195"/>
        <v>0</v>
      </c>
      <c r="JZ41" s="5" t="e">
        <f t="shared" ca="1" si="196"/>
        <v>#N/A</v>
      </c>
      <c r="KA41" s="8" t="e">
        <f t="shared" ca="1" si="197"/>
        <v>#N/A</v>
      </c>
      <c r="KB41" s="8" t="e">
        <f t="shared" ca="1" si="198"/>
        <v>#N/A</v>
      </c>
      <c r="KC41" s="8" t="e">
        <f t="shared" ca="1" si="199"/>
        <v>#N/A</v>
      </c>
      <c r="KD41" s="8"/>
      <c r="KE41" s="8"/>
      <c r="KF41" s="8" t="e">
        <f t="shared" ca="1" si="200"/>
        <v>#N/A</v>
      </c>
      <c r="KG41" s="237" t="e">
        <f t="shared" ca="1" si="201"/>
        <v>#N/A</v>
      </c>
      <c r="KH41" s="237" t="e">
        <f t="shared" ca="1" si="202"/>
        <v>#N/A</v>
      </c>
      <c r="KI41" s="8" t="e">
        <f t="shared" ca="1" si="203"/>
        <v>#N/A</v>
      </c>
      <c r="KJ41">
        <f t="shared" si="243"/>
        <v>31</v>
      </c>
      <c r="KK41" t="b">
        <f t="shared" ca="1" si="204"/>
        <v>0</v>
      </c>
      <c r="KL41" t="str">
        <f t="shared" ca="1" si="254"/>
        <v/>
      </c>
      <c r="KM41" s="32">
        <f t="shared" ca="1" si="206"/>
        <v>0</v>
      </c>
      <c r="KN41" s="32">
        <f t="shared" ca="1" si="207"/>
        <v>0</v>
      </c>
      <c r="KO41" s="32">
        <f t="shared" ca="1" si="208"/>
        <v>0</v>
      </c>
      <c r="LH41" t="b">
        <f t="shared" ca="1" si="209"/>
        <v>0</v>
      </c>
      <c r="LI41" t="b">
        <f t="shared" ca="1" si="209"/>
        <v>0</v>
      </c>
      <c r="LL41" t="str">
        <f t="shared" ca="1" si="210"/>
        <v>FAUX\FAUX</v>
      </c>
      <c r="LM41" t="b">
        <f ca="1">IF($D41,ISNA(MATCH(LL41,LL$1:LL40,0)))</f>
        <v>0</v>
      </c>
      <c r="LN41" s="5" t="e">
        <f t="shared" ca="1" si="211"/>
        <v>#N/A</v>
      </c>
      <c r="LO41" t="e">
        <f t="shared" ca="1" si="62"/>
        <v>#N/A</v>
      </c>
      <c r="LP41" t="b">
        <f t="shared" ca="1" si="212"/>
        <v>0</v>
      </c>
      <c r="LQ41" t="b">
        <f t="shared" ca="1" si="213"/>
        <v>0</v>
      </c>
      <c r="LR41">
        <f t="shared" ca="1" si="252"/>
        <v>0</v>
      </c>
      <c r="LS41">
        <f t="shared" ca="1" si="244"/>
        <v>0</v>
      </c>
      <c r="LT41">
        <f t="shared" ca="1" si="215"/>
        <v>0</v>
      </c>
      <c r="LU41" s="235">
        <f t="shared" ca="1" si="216"/>
        <v>0</v>
      </c>
      <c r="LV41" s="236">
        <f t="shared" ca="1" si="217"/>
        <v>4.1000000000000003E-3</v>
      </c>
      <c r="LW41" t="b">
        <f t="shared" ca="1" si="218"/>
        <v>0</v>
      </c>
      <c r="LX41" s="5" t="e">
        <f t="shared" ca="1" si="219"/>
        <v>#N/A</v>
      </c>
      <c r="LY41" s="8" t="e">
        <f t="shared" ca="1" si="220"/>
        <v>#N/A</v>
      </c>
      <c r="LZ41" s="8" t="e">
        <f t="shared" ca="1" si="221"/>
        <v>#N/A</v>
      </c>
      <c r="MA41" s="8" t="e">
        <f t="shared" ca="1" si="222"/>
        <v>#N/A</v>
      </c>
      <c r="MB41" s="8"/>
      <c r="MC41" s="8"/>
      <c r="MD41" s="8" t="e">
        <f t="shared" ca="1" si="223"/>
        <v>#N/A</v>
      </c>
      <c r="ME41" s="237" t="e">
        <f t="shared" ca="1" si="224"/>
        <v>#N/A</v>
      </c>
      <c r="MF41" s="237" t="e">
        <f t="shared" ca="1" si="225"/>
        <v>#N/A</v>
      </c>
      <c r="MG41" s="8" t="e">
        <f t="shared" ca="1" si="226"/>
        <v>#N/A</v>
      </c>
      <c r="MH41">
        <f t="shared" si="245"/>
        <v>31</v>
      </c>
      <c r="MI41" t="b">
        <f t="shared" ca="1" si="227"/>
        <v>0</v>
      </c>
      <c r="MJ41" t="str">
        <f t="shared" ca="1" si="255"/>
        <v/>
      </c>
      <c r="MK41" s="32">
        <f t="shared" ca="1" si="229"/>
        <v>0</v>
      </c>
      <c r="ML41" s="32">
        <f t="shared" ca="1" si="230"/>
        <v>0</v>
      </c>
      <c r="MM41" s="32">
        <f t="shared" ca="1" si="231"/>
        <v>0</v>
      </c>
    </row>
    <row r="42" spans="1:351" x14ac:dyDescent="0.3">
      <c r="A42">
        <f t="shared" ca="1" si="63"/>
        <v>32</v>
      </c>
      <c r="C42" t="e">
        <f ca="1">Coulisse!$HN42</f>
        <v>#N/A</v>
      </c>
      <c r="D42" t="b">
        <f t="shared" ca="1" si="64"/>
        <v>0</v>
      </c>
      <c r="F42" t="b">
        <f t="shared" ca="1" si="65"/>
        <v>0</v>
      </c>
      <c r="G42" t="b">
        <f t="shared" ca="1" si="65"/>
        <v>0</v>
      </c>
      <c r="T42" t="b">
        <f t="shared" ca="1" si="66"/>
        <v>0</v>
      </c>
      <c r="U42" t="b">
        <f t="shared" ca="1" si="66"/>
        <v>0</v>
      </c>
      <c r="V42" t="b">
        <f t="shared" ca="1" si="66"/>
        <v>0</v>
      </c>
      <c r="W42" t="str">
        <f t="shared" ca="1" si="67"/>
        <v>FAUX\FAUX\FAUX</v>
      </c>
      <c r="X42" t="b">
        <f ca="1">IF($D42,ISNA(MATCH(W42,W$1:W41,0)))</f>
        <v>0</v>
      </c>
      <c r="Y42" s="5" t="e">
        <f t="shared" ca="1" si="68"/>
        <v>#N/A</v>
      </c>
      <c r="Z42" t="e">
        <f t="shared" ca="1" si="50"/>
        <v>#N/A</v>
      </c>
      <c r="AA42" t="b">
        <f t="shared" ca="1" si="69"/>
        <v>0</v>
      </c>
      <c r="AB42" t="b">
        <f t="shared" ca="1" si="70"/>
        <v>0</v>
      </c>
      <c r="AC42">
        <f t="shared" ca="1" si="71"/>
        <v>0</v>
      </c>
      <c r="AD42">
        <f t="shared" ca="1" si="232"/>
        <v>0</v>
      </c>
      <c r="AE42">
        <f t="shared" ca="1" si="72"/>
        <v>0</v>
      </c>
      <c r="AF42" s="235">
        <f t="shared" ca="1" si="73"/>
        <v>0</v>
      </c>
      <c r="AG42" s="236">
        <f t="shared" ca="1" si="74"/>
        <v>4.1999999999999997E-3</v>
      </c>
      <c r="AH42" t="b">
        <f t="shared" ca="1" si="75"/>
        <v>0</v>
      </c>
      <c r="AI42" s="5" t="e">
        <f t="shared" ca="1" si="76"/>
        <v>#N/A</v>
      </c>
      <c r="AJ42" s="8" t="e">
        <f t="shared" ca="1" si="77"/>
        <v>#N/A</v>
      </c>
      <c r="AK42" s="8" t="e">
        <f t="shared" ca="1" si="78"/>
        <v>#N/A</v>
      </c>
      <c r="AL42" s="8" t="e">
        <f t="shared" ca="1" si="79"/>
        <v>#N/A</v>
      </c>
      <c r="AM42" s="8" t="e">
        <f t="shared" ca="1" si="80"/>
        <v>#N/A</v>
      </c>
      <c r="AN42" s="8" t="e">
        <f t="shared" ca="1" si="81"/>
        <v>#N/A</v>
      </c>
      <c r="AO42" s="237" t="e">
        <f t="shared" ca="1" si="82"/>
        <v>#N/A</v>
      </c>
      <c r="AP42" s="237" t="e">
        <f t="shared" ca="1" si="83"/>
        <v>#N/A</v>
      </c>
      <c r="AQ42" s="8" t="e">
        <f t="shared" ca="1" si="84"/>
        <v>#N/A</v>
      </c>
      <c r="AR42">
        <f t="shared" si="233"/>
        <v>32</v>
      </c>
      <c r="AS42" t="b">
        <f t="shared" ca="1" si="85"/>
        <v>0</v>
      </c>
      <c r="AT42" t="str">
        <f t="shared" ca="1" si="86"/>
        <v/>
      </c>
      <c r="AU42" s="32">
        <f t="shared" ca="1" si="87"/>
        <v>0</v>
      </c>
      <c r="AV42" s="32">
        <f t="shared" ca="1" si="88"/>
        <v>0</v>
      </c>
      <c r="AW42" s="32">
        <f t="shared" ca="1" si="246"/>
        <v>0</v>
      </c>
      <c r="BR42" t="b">
        <f t="shared" ca="1" si="89"/>
        <v>0</v>
      </c>
      <c r="BU42" t="str">
        <f t="shared" ca="1" si="90"/>
        <v>FAUX\</v>
      </c>
      <c r="BV42" t="b">
        <f ca="1">IF($D42,ISNA(MATCH(BU42,BU$1:BU41,0)))</f>
        <v>0</v>
      </c>
      <c r="BW42" s="5" t="e">
        <f t="shared" ca="1" si="91"/>
        <v>#N/A</v>
      </c>
      <c r="BX42" t="e">
        <f t="shared" ca="1" si="51"/>
        <v>#N/A</v>
      </c>
      <c r="BY42" t="b">
        <f t="shared" ca="1" si="92"/>
        <v>0</v>
      </c>
      <c r="BZ42" t="b">
        <f t="shared" ca="1" si="93"/>
        <v>0</v>
      </c>
      <c r="CA42">
        <f t="shared" ca="1" si="247"/>
        <v>0</v>
      </c>
      <c r="CB42">
        <f t="shared" ca="1" si="234"/>
        <v>0</v>
      </c>
      <c r="CC42">
        <f t="shared" ca="1" si="95"/>
        <v>0</v>
      </c>
      <c r="CD42" s="235">
        <f t="shared" ca="1" si="96"/>
        <v>0</v>
      </c>
      <c r="CE42" s="236">
        <f t="shared" ca="1" si="97"/>
        <v>4.1999999999999997E-3</v>
      </c>
      <c r="CF42" t="b">
        <f t="shared" ca="1" si="98"/>
        <v>0</v>
      </c>
      <c r="CG42" s="5" t="e">
        <f t="shared" ca="1" si="99"/>
        <v>#N/A</v>
      </c>
      <c r="CH42" s="8" t="e">
        <f t="shared" ca="1" si="100"/>
        <v>#N/A</v>
      </c>
      <c r="CI42" s="8" t="e">
        <f t="shared" ca="1" si="101"/>
        <v>#N/A</v>
      </c>
      <c r="CJ42" s="8" t="e">
        <f t="shared" ca="1" si="102"/>
        <v>#N/A</v>
      </c>
      <c r="CK42" s="8" t="e">
        <f t="shared" ca="1" si="103"/>
        <v>#N/A</v>
      </c>
      <c r="CL42" s="8" t="e">
        <f t="shared" ca="1" si="104"/>
        <v>#N/A</v>
      </c>
      <c r="CM42" s="237" t="e">
        <f t="shared" ca="1" si="105"/>
        <v>#N/A</v>
      </c>
      <c r="CN42" s="237" t="e">
        <f t="shared" ca="1" si="106"/>
        <v>#N/A</v>
      </c>
      <c r="CO42" s="8" t="e">
        <f t="shared" ca="1" si="107"/>
        <v>#N/A</v>
      </c>
      <c r="CP42">
        <f t="shared" si="235"/>
        <v>32</v>
      </c>
      <c r="CQ42" t="b">
        <f t="shared" ca="1" si="108"/>
        <v>0</v>
      </c>
      <c r="CR42" t="str">
        <f t="shared" ca="1" si="109"/>
        <v/>
      </c>
      <c r="CS42" s="32">
        <f t="shared" ca="1" si="110"/>
        <v>0</v>
      </c>
      <c r="CT42" s="32">
        <f t="shared" ca="1" si="111"/>
        <v>0</v>
      </c>
      <c r="CU42" s="32">
        <f t="shared" ca="1" si="112"/>
        <v>0</v>
      </c>
      <c r="DP42" t="b">
        <f t="shared" ca="1" si="113"/>
        <v>0</v>
      </c>
      <c r="DQ42" t="b">
        <f t="shared" ca="1" si="113"/>
        <v>0</v>
      </c>
      <c r="DR42" t="b">
        <f t="shared" ca="1" si="113"/>
        <v>0</v>
      </c>
      <c r="DS42" t="str">
        <f t="shared" ca="1" si="53"/>
        <v>FAUX\FAUX\FAUX</v>
      </c>
      <c r="DT42" t="b">
        <f ca="1">IF($D42,ISNA(MATCH(DS42,DS$1:DS41,0)))</f>
        <v>0</v>
      </c>
      <c r="DU42" s="5" t="e">
        <f t="shared" ca="1" si="114"/>
        <v>#N/A</v>
      </c>
      <c r="DV42" t="e">
        <f t="shared" ca="1" si="54"/>
        <v>#N/A</v>
      </c>
      <c r="DW42" t="b">
        <f t="shared" ca="1" si="115"/>
        <v>0</v>
      </c>
      <c r="DX42" t="b">
        <f t="shared" ca="1" si="116"/>
        <v>0</v>
      </c>
      <c r="DY42">
        <f t="shared" ca="1" si="248"/>
        <v>0</v>
      </c>
      <c r="DZ42">
        <f t="shared" ca="1" si="236"/>
        <v>0</v>
      </c>
      <c r="EA42">
        <f t="shared" ca="1" si="118"/>
        <v>0</v>
      </c>
      <c r="EB42" s="235">
        <f t="shared" ca="1" si="119"/>
        <v>0</v>
      </c>
      <c r="EC42" s="236">
        <f t="shared" ca="1" si="120"/>
        <v>4.1999999999999997E-3</v>
      </c>
      <c r="ED42" t="b">
        <f t="shared" ca="1" si="121"/>
        <v>0</v>
      </c>
      <c r="EE42" s="5" t="e">
        <f t="shared" ca="1" si="122"/>
        <v>#N/A</v>
      </c>
      <c r="EF42" s="8" t="e">
        <f t="shared" ca="1" si="123"/>
        <v>#N/A</v>
      </c>
      <c r="EG42" s="8" t="e">
        <f t="shared" ca="1" si="124"/>
        <v>#N/A</v>
      </c>
      <c r="EH42" s="8" t="e">
        <f t="shared" ca="1" si="125"/>
        <v>#N/A</v>
      </c>
      <c r="EI42" s="8" t="e">
        <f t="shared" ca="1" si="126"/>
        <v>#N/A</v>
      </c>
      <c r="EJ42" s="8" t="e">
        <f t="shared" ca="1" si="127"/>
        <v>#N/A</v>
      </c>
      <c r="EK42" s="237" t="e">
        <f t="shared" ca="1" si="128"/>
        <v>#N/A</v>
      </c>
      <c r="EL42" s="237" t="e">
        <f t="shared" ca="1" si="129"/>
        <v>#N/A</v>
      </c>
      <c r="EM42" s="8" t="e">
        <f t="shared" ca="1" si="130"/>
        <v>#N/A</v>
      </c>
      <c r="EN42">
        <f t="shared" si="237"/>
        <v>32</v>
      </c>
      <c r="EO42" t="b">
        <f t="shared" ca="1" si="131"/>
        <v>0</v>
      </c>
      <c r="EP42" t="str">
        <f t="shared" ca="1" si="132"/>
        <v/>
      </c>
      <c r="EQ42" s="32">
        <f t="shared" ca="1" si="133"/>
        <v>0</v>
      </c>
      <c r="ER42" s="32">
        <f t="shared" ca="1" si="134"/>
        <v>0</v>
      </c>
      <c r="ES42" s="32">
        <f t="shared" ca="1" si="135"/>
        <v>0</v>
      </c>
      <c r="FN42" t="b">
        <f t="shared" ca="1" si="136"/>
        <v>0</v>
      </c>
      <c r="FO42" t="b">
        <f t="shared" ca="1" si="136"/>
        <v>0</v>
      </c>
      <c r="FP42" t="b">
        <f t="shared" ca="1" si="136"/>
        <v>0</v>
      </c>
      <c r="FQ42" t="b">
        <f t="shared" ca="1" si="136"/>
        <v>0</v>
      </c>
      <c r="FR42" t="str">
        <f t="shared" ca="1" si="137"/>
        <v>FAUX\FAUX\FAUX\FAUX</v>
      </c>
      <c r="FS42" t="b">
        <f ca="1">IF($D42,ISNA(MATCH(FR42,FR$1:FR41,0)))</f>
        <v>0</v>
      </c>
      <c r="FT42" s="5" t="e">
        <f t="shared" ca="1" si="138"/>
        <v>#N/A</v>
      </c>
      <c r="FU42" t="e">
        <f t="shared" ca="1" si="56"/>
        <v>#N/A</v>
      </c>
      <c r="FV42" t="b">
        <f t="shared" ca="1" si="139"/>
        <v>0</v>
      </c>
      <c r="FW42" t="b">
        <f t="shared" ca="1" si="140"/>
        <v>0</v>
      </c>
      <c r="FX42">
        <f t="shared" ca="1" si="249"/>
        <v>0</v>
      </c>
      <c r="FY42">
        <f t="shared" ca="1" si="238"/>
        <v>0</v>
      </c>
      <c r="FZ42">
        <f t="shared" ca="1" si="142"/>
        <v>0</v>
      </c>
      <c r="GA42" s="235">
        <f t="shared" ca="1" si="143"/>
        <v>0</v>
      </c>
      <c r="GB42" s="236">
        <f t="shared" ca="1" si="144"/>
        <v>4.1999999999999997E-3</v>
      </c>
      <c r="GC42" t="b">
        <f t="shared" ca="1" si="145"/>
        <v>0</v>
      </c>
      <c r="GD42" s="5" t="e">
        <f t="shared" ca="1" si="146"/>
        <v>#N/A</v>
      </c>
      <c r="GE42" s="8" t="e">
        <f t="shared" ca="1" si="147"/>
        <v>#N/A</v>
      </c>
      <c r="GF42" s="8" t="e">
        <f t="shared" ca="1" si="148"/>
        <v>#N/A</v>
      </c>
      <c r="GG42" s="8" t="e">
        <f t="shared" ca="1" si="149"/>
        <v>#N/A</v>
      </c>
      <c r="GH42" s="8" t="e">
        <f t="shared" ca="1" si="150"/>
        <v>#N/A</v>
      </c>
      <c r="GI42" s="8" t="e">
        <f t="shared" ca="1" si="151"/>
        <v>#N/A</v>
      </c>
      <c r="GJ42" s="8" t="e">
        <f t="shared" ca="1" si="152"/>
        <v>#N/A</v>
      </c>
      <c r="GK42" s="237" t="e">
        <f t="shared" ca="1" si="153"/>
        <v>#N/A</v>
      </c>
      <c r="GL42" s="237" t="e">
        <f t="shared" ca="1" si="154"/>
        <v>#N/A</v>
      </c>
      <c r="GM42" s="8" t="e">
        <f t="shared" ca="1" si="155"/>
        <v>#N/A</v>
      </c>
      <c r="GN42">
        <f t="shared" si="239"/>
        <v>32</v>
      </c>
      <c r="GO42" t="b">
        <f t="shared" ca="1" si="156"/>
        <v>0</v>
      </c>
      <c r="GP42" t="str">
        <f t="shared" ca="1" si="157"/>
        <v/>
      </c>
      <c r="GQ42" s="32">
        <f t="shared" ca="1" si="158"/>
        <v>0</v>
      </c>
      <c r="GR42" s="32">
        <f t="shared" ca="1" si="159"/>
        <v>0</v>
      </c>
      <c r="GS42" s="32">
        <f t="shared" ca="1" si="160"/>
        <v>0</v>
      </c>
      <c r="HL42" t="b">
        <f t="shared" ca="1" si="161"/>
        <v>0</v>
      </c>
      <c r="HM42" t="b">
        <f t="shared" ca="1" si="161"/>
        <v>0</v>
      </c>
      <c r="HN42" t="b">
        <f t="shared" ca="1" si="161"/>
        <v>0</v>
      </c>
      <c r="HO42" t="b">
        <f t="shared" ca="1" si="161"/>
        <v>0</v>
      </c>
      <c r="HP42" t="str">
        <f t="shared" ca="1" si="162"/>
        <v>FAUX\FAUX\FAUX\FAUX</v>
      </c>
      <c r="HQ42" t="b">
        <f ca="1">IF($D42,ISNA(MATCH(HP42,HP$1:HP41,0)))</f>
        <v>0</v>
      </c>
      <c r="HR42" s="5" t="e">
        <f t="shared" ca="1" si="163"/>
        <v>#N/A</v>
      </c>
      <c r="HS42" t="e">
        <f t="shared" ca="1" si="58"/>
        <v>#N/A</v>
      </c>
      <c r="HT42" t="b">
        <f t="shared" ca="1" si="164"/>
        <v>0</v>
      </c>
      <c r="HU42" t="b">
        <f t="shared" ca="1" si="165"/>
        <v>0</v>
      </c>
      <c r="HV42">
        <f t="shared" ca="1" si="250"/>
        <v>0</v>
      </c>
      <c r="HW42">
        <f t="shared" ca="1" si="240"/>
        <v>0</v>
      </c>
      <c r="HX42">
        <f t="shared" ca="1" si="167"/>
        <v>0</v>
      </c>
      <c r="HY42" s="235">
        <f t="shared" ca="1" si="168"/>
        <v>0</v>
      </c>
      <c r="HZ42" s="236">
        <f t="shared" ca="1" si="169"/>
        <v>4.1999999999999997E-3</v>
      </c>
      <c r="IA42" t="b">
        <f t="shared" ca="1" si="170"/>
        <v>0</v>
      </c>
      <c r="IB42" s="5" t="e">
        <f t="shared" ca="1" si="171"/>
        <v>#N/A</v>
      </c>
      <c r="IC42" s="8" t="e">
        <f t="shared" ca="1" si="172"/>
        <v>#N/A</v>
      </c>
      <c r="ID42" s="8" t="e">
        <f t="shared" ca="1" si="173"/>
        <v>#N/A</v>
      </c>
      <c r="IE42" s="8" t="e">
        <f t="shared" ca="1" si="174"/>
        <v>#N/A</v>
      </c>
      <c r="IF42" s="8" t="e">
        <f t="shared" ca="1" si="175"/>
        <v>#N/A</v>
      </c>
      <c r="IG42" s="8" t="e">
        <f t="shared" ca="1" si="176"/>
        <v>#N/A</v>
      </c>
      <c r="IH42" s="8" t="e">
        <f t="shared" ca="1" si="177"/>
        <v>#N/A</v>
      </c>
      <c r="II42" s="237" t="e">
        <f t="shared" ca="1" si="178"/>
        <v>#N/A</v>
      </c>
      <c r="IJ42" s="237" t="e">
        <f t="shared" ca="1" si="179"/>
        <v>#N/A</v>
      </c>
      <c r="IK42" s="8" t="e">
        <f t="shared" ca="1" si="180"/>
        <v>#N/A</v>
      </c>
      <c r="IL42">
        <f t="shared" si="241"/>
        <v>32</v>
      </c>
      <c r="IM42" t="b">
        <f t="shared" ca="1" si="181"/>
        <v>0</v>
      </c>
      <c r="IN42" t="str">
        <f t="shared" ca="1" si="253"/>
        <v/>
      </c>
      <c r="IO42" s="32">
        <f t="shared" ca="1" si="183"/>
        <v>0</v>
      </c>
      <c r="IP42" s="32">
        <f t="shared" ca="1" si="184"/>
        <v>0</v>
      </c>
      <c r="IQ42" s="32">
        <f t="shared" ca="1" si="185"/>
        <v>0</v>
      </c>
      <c r="JJ42" t="b">
        <f t="shared" ca="1" si="186"/>
        <v>0</v>
      </c>
      <c r="JK42" t="b">
        <f t="shared" ca="1" si="186"/>
        <v>0</v>
      </c>
      <c r="JN42" t="str">
        <f t="shared" ca="1" si="187"/>
        <v>FAUX\FAUX</v>
      </c>
      <c r="JO42" t="b">
        <f ca="1">IF($D42,ISNA(MATCH(JN42,JN$1:JN41,0)))</f>
        <v>0</v>
      </c>
      <c r="JP42" s="5" t="e">
        <f t="shared" ca="1" si="188"/>
        <v>#N/A</v>
      </c>
      <c r="JQ42" t="e">
        <f t="shared" ca="1" si="60"/>
        <v>#N/A</v>
      </c>
      <c r="JR42" t="b">
        <f t="shared" ca="1" si="189"/>
        <v>0</v>
      </c>
      <c r="JS42" t="b">
        <f t="shared" ca="1" si="190"/>
        <v>0</v>
      </c>
      <c r="JT42">
        <f t="shared" ca="1" si="251"/>
        <v>0</v>
      </c>
      <c r="JU42">
        <f t="shared" ca="1" si="242"/>
        <v>0</v>
      </c>
      <c r="JV42">
        <f t="shared" ca="1" si="192"/>
        <v>0</v>
      </c>
      <c r="JW42" s="235">
        <f t="shared" ca="1" si="193"/>
        <v>0</v>
      </c>
      <c r="JX42" s="236">
        <f t="shared" ca="1" si="194"/>
        <v>4.1999999999999997E-3</v>
      </c>
      <c r="JY42" t="b">
        <f t="shared" ca="1" si="195"/>
        <v>0</v>
      </c>
      <c r="JZ42" s="5" t="e">
        <f t="shared" ca="1" si="196"/>
        <v>#N/A</v>
      </c>
      <c r="KA42" s="8" t="e">
        <f t="shared" ca="1" si="197"/>
        <v>#N/A</v>
      </c>
      <c r="KB42" s="8" t="e">
        <f t="shared" ca="1" si="198"/>
        <v>#N/A</v>
      </c>
      <c r="KC42" s="8" t="e">
        <f t="shared" ca="1" si="199"/>
        <v>#N/A</v>
      </c>
      <c r="KD42" s="8"/>
      <c r="KE42" s="8"/>
      <c r="KF42" s="8" t="e">
        <f t="shared" ca="1" si="200"/>
        <v>#N/A</v>
      </c>
      <c r="KG42" s="237" t="e">
        <f t="shared" ca="1" si="201"/>
        <v>#N/A</v>
      </c>
      <c r="KH42" s="237" t="e">
        <f t="shared" ca="1" si="202"/>
        <v>#N/A</v>
      </c>
      <c r="KI42" s="8" t="e">
        <f t="shared" ca="1" si="203"/>
        <v>#N/A</v>
      </c>
      <c r="KJ42">
        <f t="shared" si="243"/>
        <v>32</v>
      </c>
      <c r="KK42" t="b">
        <f t="shared" ca="1" si="204"/>
        <v>0</v>
      </c>
      <c r="KL42" t="str">
        <f t="shared" ca="1" si="254"/>
        <v/>
      </c>
      <c r="KM42" s="32">
        <f t="shared" ca="1" si="206"/>
        <v>0</v>
      </c>
      <c r="KN42" s="32">
        <f t="shared" ca="1" si="207"/>
        <v>0</v>
      </c>
      <c r="KO42" s="32">
        <f t="shared" ca="1" si="208"/>
        <v>0</v>
      </c>
      <c r="LH42" t="b">
        <f t="shared" ca="1" si="209"/>
        <v>0</v>
      </c>
      <c r="LI42" t="b">
        <f t="shared" ca="1" si="209"/>
        <v>0</v>
      </c>
      <c r="LL42" t="str">
        <f t="shared" ca="1" si="210"/>
        <v>FAUX\FAUX</v>
      </c>
      <c r="LM42" t="b">
        <f ca="1">IF($D42,ISNA(MATCH(LL42,LL$1:LL41,0)))</f>
        <v>0</v>
      </c>
      <c r="LN42" s="5" t="e">
        <f t="shared" ca="1" si="211"/>
        <v>#N/A</v>
      </c>
      <c r="LO42" t="e">
        <f t="shared" ca="1" si="62"/>
        <v>#N/A</v>
      </c>
      <c r="LP42" t="b">
        <f t="shared" ca="1" si="212"/>
        <v>0</v>
      </c>
      <c r="LQ42" t="b">
        <f t="shared" ca="1" si="213"/>
        <v>0</v>
      </c>
      <c r="LR42">
        <f t="shared" ca="1" si="252"/>
        <v>0</v>
      </c>
      <c r="LS42">
        <f t="shared" ca="1" si="244"/>
        <v>0</v>
      </c>
      <c r="LT42">
        <f t="shared" ca="1" si="215"/>
        <v>0</v>
      </c>
      <c r="LU42" s="235">
        <f t="shared" ca="1" si="216"/>
        <v>0</v>
      </c>
      <c r="LV42" s="236">
        <f t="shared" ca="1" si="217"/>
        <v>4.1999999999999997E-3</v>
      </c>
      <c r="LW42" t="b">
        <f t="shared" ca="1" si="218"/>
        <v>0</v>
      </c>
      <c r="LX42" s="5" t="e">
        <f t="shared" ca="1" si="219"/>
        <v>#N/A</v>
      </c>
      <c r="LY42" s="8" t="e">
        <f t="shared" ca="1" si="220"/>
        <v>#N/A</v>
      </c>
      <c r="LZ42" s="8" t="e">
        <f t="shared" ca="1" si="221"/>
        <v>#N/A</v>
      </c>
      <c r="MA42" s="8" t="e">
        <f t="shared" ca="1" si="222"/>
        <v>#N/A</v>
      </c>
      <c r="MB42" s="8"/>
      <c r="MC42" s="8"/>
      <c r="MD42" s="8" t="e">
        <f t="shared" ca="1" si="223"/>
        <v>#N/A</v>
      </c>
      <c r="ME42" s="237" t="e">
        <f t="shared" ca="1" si="224"/>
        <v>#N/A</v>
      </c>
      <c r="MF42" s="237" t="e">
        <f t="shared" ca="1" si="225"/>
        <v>#N/A</v>
      </c>
      <c r="MG42" s="8" t="e">
        <f t="shared" ca="1" si="226"/>
        <v>#N/A</v>
      </c>
      <c r="MH42">
        <f t="shared" si="245"/>
        <v>32</v>
      </c>
      <c r="MI42" t="b">
        <f t="shared" ca="1" si="227"/>
        <v>0</v>
      </c>
      <c r="MJ42" t="str">
        <f t="shared" ca="1" si="255"/>
        <v/>
      </c>
      <c r="MK42" s="32">
        <f t="shared" ca="1" si="229"/>
        <v>0</v>
      </c>
      <c r="ML42" s="32">
        <f t="shared" ca="1" si="230"/>
        <v>0</v>
      </c>
      <c r="MM42" s="32">
        <f t="shared" ca="1" si="231"/>
        <v>0</v>
      </c>
    </row>
    <row r="43" spans="1:351" x14ac:dyDescent="0.3">
      <c r="A43">
        <f t="shared" ca="1" si="63"/>
        <v>33</v>
      </c>
      <c r="C43" t="e">
        <f ca="1">Coulisse!$HN43</f>
        <v>#N/A</v>
      </c>
      <c r="D43" t="b">
        <f t="shared" ca="1" si="64"/>
        <v>0</v>
      </c>
      <c r="F43" t="b">
        <f t="shared" ca="1" si="65"/>
        <v>0</v>
      </c>
      <c r="G43" t="b">
        <f t="shared" ca="1" si="65"/>
        <v>0</v>
      </c>
      <c r="T43" t="b">
        <f t="shared" ca="1" si="66"/>
        <v>0</v>
      </c>
      <c r="U43" t="b">
        <f t="shared" ca="1" si="66"/>
        <v>0</v>
      </c>
      <c r="V43" t="b">
        <f t="shared" ca="1" si="66"/>
        <v>0</v>
      </c>
      <c r="W43" t="str">
        <f t="shared" ca="1" si="67"/>
        <v>FAUX\FAUX\FAUX</v>
      </c>
      <c r="X43" t="b">
        <f ca="1">IF($D43,ISNA(MATCH(W43,W$1:W42,0)))</f>
        <v>0</v>
      </c>
      <c r="Y43" s="5" t="e">
        <f t="shared" ca="1" si="68"/>
        <v>#N/A</v>
      </c>
      <c r="Z43" t="e">
        <f t="shared" ref="Z43:Z74" ca="1" si="256">ADDRESS(Y42+1,Z$2,,AdrLxCx)&amp;":"&amp;ADDRESS(AdrMaxLig,Z$2,,AdrLxCx)</f>
        <v>#N/A</v>
      </c>
      <c r="AA43" t="b">
        <f t="shared" ca="1" si="69"/>
        <v>0</v>
      </c>
      <c r="AB43" t="b">
        <f t="shared" ca="1" si="70"/>
        <v>0</v>
      </c>
      <c r="AC43">
        <f t="shared" ca="1" si="71"/>
        <v>0</v>
      </c>
      <c r="AD43">
        <f t="shared" ca="1" si="232"/>
        <v>0</v>
      </c>
      <c r="AE43">
        <f t="shared" ca="1" si="72"/>
        <v>0</v>
      </c>
      <c r="AF43" s="235">
        <f t="shared" ca="1" si="73"/>
        <v>0</v>
      </c>
      <c r="AG43" s="236">
        <f t="shared" ca="1" si="74"/>
        <v>4.3E-3</v>
      </c>
      <c r="AH43" t="b">
        <f t="shared" ca="1" si="75"/>
        <v>0</v>
      </c>
      <c r="AI43" s="5" t="e">
        <f t="shared" ca="1" si="76"/>
        <v>#N/A</v>
      </c>
      <c r="AJ43" s="8" t="e">
        <f t="shared" ca="1" si="77"/>
        <v>#N/A</v>
      </c>
      <c r="AK43" s="8" t="e">
        <f t="shared" ca="1" si="78"/>
        <v>#N/A</v>
      </c>
      <c r="AL43" s="8" t="e">
        <f t="shared" ca="1" si="79"/>
        <v>#N/A</v>
      </c>
      <c r="AM43" s="8" t="e">
        <f t="shared" ca="1" si="80"/>
        <v>#N/A</v>
      </c>
      <c r="AN43" s="8" t="e">
        <f t="shared" ca="1" si="81"/>
        <v>#N/A</v>
      </c>
      <c r="AO43" s="237" t="e">
        <f t="shared" ca="1" si="82"/>
        <v>#N/A</v>
      </c>
      <c r="AP43" s="237" t="e">
        <f t="shared" ca="1" si="83"/>
        <v>#N/A</v>
      </c>
      <c r="AQ43" s="8" t="e">
        <f t="shared" ca="1" si="84"/>
        <v>#N/A</v>
      </c>
      <c r="AR43">
        <f t="shared" si="233"/>
        <v>33</v>
      </c>
      <c r="AS43" t="b">
        <f t="shared" ca="1" si="85"/>
        <v>0</v>
      </c>
      <c r="AT43" t="str">
        <f t="shared" ca="1" si="86"/>
        <v/>
      </c>
      <c r="AU43" s="32">
        <f t="shared" ca="1" si="87"/>
        <v>0</v>
      </c>
      <c r="AV43" s="32">
        <f t="shared" ca="1" si="88"/>
        <v>0</v>
      </c>
      <c r="AW43" s="32">
        <f t="shared" ca="1" si="246"/>
        <v>0</v>
      </c>
      <c r="BR43" t="b">
        <f t="shared" ca="1" si="89"/>
        <v>0</v>
      </c>
      <c r="BU43" t="str">
        <f t="shared" ca="1" si="90"/>
        <v>FAUX\</v>
      </c>
      <c r="BV43" t="b">
        <f ca="1">IF($D43,ISNA(MATCH(BU43,BU$1:BU42,0)))</f>
        <v>0</v>
      </c>
      <c r="BW43" s="5" t="e">
        <f t="shared" ca="1" si="91"/>
        <v>#N/A</v>
      </c>
      <c r="BX43" t="e">
        <f t="shared" ca="1" si="51"/>
        <v>#N/A</v>
      </c>
      <c r="BY43" t="b">
        <f t="shared" ca="1" si="92"/>
        <v>0</v>
      </c>
      <c r="BZ43" t="b">
        <f t="shared" ca="1" si="93"/>
        <v>0</v>
      </c>
      <c r="CA43">
        <f t="shared" ca="1" si="247"/>
        <v>0</v>
      </c>
      <c r="CB43">
        <f t="shared" ca="1" si="234"/>
        <v>0</v>
      </c>
      <c r="CC43">
        <f t="shared" ca="1" si="95"/>
        <v>0</v>
      </c>
      <c r="CD43" s="235">
        <f t="shared" ca="1" si="96"/>
        <v>0</v>
      </c>
      <c r="CE43" s="236">
        <f t="shared" ca="1" si="97"/>
        <v>4.3E-3</v>
      </c>
      <c r="CF43" t="b">
        <f t="shared" ca="1" si="98"/>
        <v>0</v>
      </c>
      <c r="CG43" s="5" t="e">
        <f t="shared" ca="1" si="99"/>
        <v>#N/A</v>
      </c>
      <c r="CH43" s="8" t="e">
        <f t="shared" ca="1" si="100"/>
        <v>#N/A</v>
      </c>
      <c r="CI43" s="8" t="e">
        <f t="shared" ca="1" si="101"/>
        <v>#N/A</v>
      </c>
      <c r="CJ43" s="8" t="e">
        <f t="shared" ca="1" si="102"/>
        <v>#N/A</v>
      </c>
      <c r="CK43" s="8" t="e">
        <f t="shared" ca="1" si="103"/>
        <v>#N/A</v>
      </c>
      <c r="CL43" s="8" t="e">
        <f t="shared" ca="1" si="104"/>
        <v>#N/A</v>
      </c>
      <c r="CM43" s="237" t="e">
        <f t="shared" ca="1" si="105"/>
        <v>#N/A</v>
      </c>
      <c r="CN43" s="237" t="e">
        <f t="shared" ca="1" si="106"/>
        <v>#N/A</v>
      </c>
      <c r="CO43" s="8" t="e">
        <f t="shared" ca="1" si="107"/>
        <v>#N/A</v>
      </c>
      <c r="CP43">
        <f t="shared" si="235"/>
        <v>33</v>
      </c>
      <c r="CQ43" t="b">
        <f t="shared" ca="1" si="108"/>
        <v>0</v>
      </c>
      <c r="CR43" t="str">
        <f t="shared" ca="1" si="109"/>
        <v/>
      </c>
      <c r="CS43" s="32">
        <f t="shared" ca="1" si="110"/>
        <v>0</v>
      </c>
      <c r="CT43" s="32">
        <f t="shared" ca="1" si="111"/>
        <v>0</v>
      </c>
      <c r="CU43" s="32">
        <f t="shared" ca="1" si="112"/>
        <v>0</v>
      </c>
      <c r="DP43" t="b">
        <f t="shared" ca="1" si="113"/>
        <v>0</v>
      </c>
      <c r="DQ43" t="b">
        <f t="shared" ca="1" si="113"/>
        <v>0</v>
      </c>
      <c r="DR43" t="b">
        <f t="shared" ca="1" si="113"/>
        <v>0</v>
      </c>
      <c r="DS43" t="str">
        <f t="shared" ca="1" si="53"/>
        <v>FAUX\FAUX\FAUX</v>
      </c>
      <c r="DT43" t="b">
        <f ca="1">IF($D43,ISNA(MATCH(DS43,DS$1:DS42,0)))</f>
        <v>0</v>
      </c>
      <c r="DU43" s="5" t="e">
        <f t="shared" ca="1" si="114"/>
        <v>#N/A</v>
      </c>
      <c r="DV43" t="e">
        <f t="shared" ca="1" si="54"/>
        <v>#N/A</v>
      </c>
      <c r="DW43" t="b">
        <f t="shared" ca="1" si="115"/>
        <v>0</v>
      </c>
      <c r="DX43" t="b">
        <f t="shared" ca="1" si="116"/>
        <v>0</v>
      </c>
      <c r="DY43">
        <f t="shared" ca="1" si="248"/>
        <v>0</v>
      </c>
      <c r="DZ43">
        <f t="shared" ca="1" si="236"/>
        <v>0</v>
      </c>
      <c r="EA43">
        <f t="shared" ca="1" si="118"/>
        <v>0</v>
      </c>
      <c r="EB43" s="235">
        <f t="shared" ca="1" si="119"/>
        <v>0</v>
      </c>
      <c r="EC43" s="236">
        <f t="shared" ca="1" si="120"/>
        <v>4.3E-3</v>
      </c>
      <c r="ED43" t="b">
        <f t="shared" ca="1" si="121"/>
        <v>0</v>
      </c>
      <c r="EE43" s="5" t="e">
        <f t="shared" ca="1" si="122"/>
        <v>#N/A</v>
      </c>
      <c r="EF43" s="8" t="e">
        <f t="shared" ca="1" si="123"/>
        <v>#N/A</v>
      </c>
      <c r="EG43" s="8" t="e">
        <f t="shared" ca="1" si="124"/>
        <v>#N/A</v>
      </c>
      <c r="EH43" s="8" t="e">
        <f t="shared" ca="1" si="125"/>
        <v>#N/A</v>
      </c>
      <c r="EI43" s="8" t="e">
        <f t="shared" ca="1" si="126"/>
        <v>#N/A</v>
      </c>
      <c r="EJ43" s="8" t="e">
        <f t="shared" ca="1" si="127"/>
        <v>#N/A</v>
      </c>
      <c r="EK43" s="237" t="e">
        <f t="shared" ca="1" si="128"/>
        <v>#N/A</v>
      </c>
      <c r="EL43" s="237" t="e">
        <f t="shared" ca="1" si="129"/>
        <v>#N/A</v>
      </c>
      <c r="EM43" s="8" t="e">
        <f t="shared" ca="1" si="130"/>
        <v>#N/A</v>
      </c>
      <c r="EN43">
        <f t="shared" si="237"/>
        <v>33</v>
      </c>
      <c r="EO43" t="b">
        <f t="shared" ca="1" si="131"/>
        <v>0</v>
      </c>
      <c r="EP43" t="str">
        <f t="shared" ca="1" si="132"/>
        <v/>
      </c>
      <c r="EQ43" s="32">
        <f t="shared" ca="1" si="133"/>
        <v>0</v>
      </c>
      <c r="ER43" s="32">
        <f t="shared" ca="1" si="134"/>
        <v>0</v>
      </c>
      <c r="ES43" s="32">
        <f t="shared" ca="1" si="135"/>
        <v>0</v>
      </c>
      <c r="FN43" t="b">
        <f t="shared" ca="1" si="136"/>
        <v>0</v>
      </c>
      <c r="FO43" t="b">
        <f t="shared" ca="1" si="136"/>
        <v>0</v>
      </c>
      <c r="FP43" t="b">
        <f t="shared" ca="1" si="136"/>
        <v>0</v>
      </c>
      <c r="FQ43" t="b">
        <f t="shared" ca="1" si="136"/>
        <v>0</v>
      </c>
      <c r="FR43" t="str">
        <f t="shared" ca="1" si="137"/>
        <v>FAUX\FAUX\FAUX\FAUX</v>
      </c>
      <c r="FS43" t="b">
        <f ca="1">IF($D43,ISNA(MATCH(FR43,FR$1:FR42,0)))</f>
        <v>0</v>
      </c>
      <c r="FT43" s="5" t="e">
        <f t="shared" ca="1" si="138"/>
        <v>#N/A</v>
      </c>
      <c r="FU43" t="e">
        <f t="shared" ca="1" si="56"/>
        <v>#N/A</v>
      </c>
      <c r="FV43" t="b">
        <f t="shared" ca="1" si="139"/>
        <v>0</v>
      </c>
      <c r="FW43" t="b">
        <f t="shared" ca="1" si="140"/>
        <v>0</v>
      </c>
      <c r="FX43">
        <f t="shared" ca="1" si="249"/>
        <v>0</v>
      </c>
      <c r="FY43">
        <f t="shared" ca="1" si="238"/>
        <v>0</v>
      </c>
      <c r="FZ43">
        <f t="shared" ca="1" si="142"/>
        <v>0</v>
      </c>
      <c r="GA43" s="235">
        <f t="shared" ca="1" si="143"/>
        <v>0</v>
      </c>
      <c r="GB43" s="236">
        <f t="shared" ca="1" si="144"/>
        <v>4.3E-3</v>
      </c>
      <c r="GC43" t="b">
        <f t="shared" ca="1" si="145"/>
        <v>0</v>
      </c>
      <c r="GD43" s="5" t="e">
        <f t="shared" ca="1" si="146"/>
        <v>#N/A</v>
      </c>
      <c r="GE43" s="8" t="e">
        <f t="shared" ca="1" si="147"/>
        <v>#N/A</v>
      </c>
      <c r="GF43" s="8" t="e">
        <f t="shared" ca="1" si="148"/>
        <v>#N/A</v>
      </c>
      <c r="GG43" s="8" t="e">
        <f t="shared" ca="1" si="149"/>
        <v>#N/A</v>
      </c>
      <c r="GH43" s="8" t="e">
        <f t="shared" ca="1" si="150"/>
        <v>#N/A</v>
      </c>
      <c r="GI43" s="8" t="e">
        <f t="shared" ca="1" si="151"/>
        <v>#N/A</v>
      </c>
      <c r="GJ43" s="8" t="e">
        <f t="shared" ca="1" si="152"/>
        <v>#N/A</v>
      </c>
      <c r="GK43" s="237" t="e">
        <f t="shared" ca="1" si="153"/>
        <v>#N/A</v>
      </c>
      <c r="GL43" s="237" t="e">
        <f t="shared" ca="1" si="154"/>
        <v>#N/A</v>
      </c>
      <c r="GM43" s="8" t="e">
        <f t="shared" ca="1" si="155"/>
        <v>#N/A</v>
      </c>
      <c r="GN43">
        <f t="shared" si="239"/>
        <v>33</v>
      </c>
      <c r="GO43" t="b">
        <f t="shared" ca="1" si="156"/>
        <v>0</v>
      </c>
      <c r="GP43" t="str">
        <f t="shared" ca="1" si="157"/>
        <v/>
      </c>
      <c r="GQ43" s="32">
        <f t="shared" ca="1" si="158"/>
        <v>0</v>
      </c>
      <c r="GR43" s="32">
        <f t="shared" ca="1" si="159"/>
        <v>0</v>
      </c>
      <c r="GS43" s="32">
        <f t="shared" ca="1" si="160"/>
        <v>0</v>
      </c>
      <c r="HL43" t="b">
        <f t="shared" ca="1" si="161"/>
        <v>0</v>
      </c>
      <c r="HM43" t="b">
        <f t="shared" ca="1" si="161"/>
        <v>0</v>
      </c>
      <c r="HN43" t="b">
        <f t="shared" ca="1" si="161"/>
        <v>0</v>
      </c>
      <c r="HO43" t="b">
        <f t="shared" ca="1" si="161"/>
        <v>0</v>
      </c>
      <c r="HP43" t="str">
        <f t="shared" ca="1" si="162"/>
        <v>FAUX\FAUX\FAUX\FAUX</v>
      </c>
      <c r="HQ43" t="b">
        <f ca="1">IF($D43,ISNA(MATCH(HP43,HP$1:HP42,0)))</f>
        <v>0</v>
      </c>
      <c r="HR43" s="5" t="e">
        <f t="shared" ca="1" si="163"/>
        <v>#N/A</v>
      </c>
      <c r="HS43" t="e">
        <f t="shared" ca="1" si="58"/>
        <v>#N/A</v>
      </c>
      <c r="HT43" t="b">
        <f t="shared" ca="1" si="164"/>
        <v>0</v>
      </c>
      <c r="HU43" t="b">
        <f t="shared" ca="1" si="165"/>
        <v>0</v>
      </c>
      <c r="HV43">
        <f t="shared" ca="1" si="250"/>
        <v>0</v>
      </c>
      <c r="HW43">
        <f t="shared" ca="1" si="240"/>
        <v>0</v>
      </c>
      <c r="HX43">
        <f t="shared" ca="1" si="167"/>
        <v>0</v>
      </c>
      <c r="HY43" s="235">
        <f t="shared" ca="1" si="168"/>
        <v>0</v>
      </c>
      <c r="HZ43" s="236">
        <f t="shared" ca="1" si="169"/>
        <v>4.3E-3</v>
      </c>
      <c r="IA43" t="b">
        <f t="shared" ca="1" si="170"/>
        <v>0</v>
      </c>
      <c r="IB43" s="5" t="e">
        <f t="shared" ca="1" si="171"/>
        <v>#N/A</v>
      </c>
      <c r="IC43" s="8" t="e">
        <f t="shared" ca="1" si="172"/>
        <v>#N/A</v>
      </c>
      <c r="ID43" s="8" t="e">
        <f t="shared" ca="1" si="173"/>
        <v>#N/A</v>
      </c>
      <c r="IE43" s="8" t="e">
        <f t="shared" ca="1" si="174"/>
        <v>#N/A</v>
      </c>
      <c r="IF43" s="8" t="e">
        <f t="shared" ca="1" si="175"/>
        <v>#N/A</v>
      </c>
      <c r="IG43" s="8" t="e">
        <f t="shared" ca="1" si="176"/>
        <v>#N/A</v>
      </c>
      <c r="IH43" s="8" t="e">
        <f t="shared" ca="1" si="177"/>
        <v>#N/A</v>
      </c>
      <c r="II43" s="237" t="e">
        <f t="shared" ca="1" si="178"/>
        <v>#N/A</v>
      </c>
      <c r="IJ43" s="237" t="e">
        <f t="shared" ca="1" si="179"/>
        <v>#N/A</v>
      </c>
      <c r="IK43" s="8" t="e">
        <f t="shared" ca="1" si="180"/>
        <v>#N/A</v>
      </c>
      <c r="IL43">
        <f t="shared" si="241"/>
        <v>33</v>
      </c>
      <c r="IM43" t="b">
        <f t="shared" ca="1" si="181"/>
        <v>0</v>
      </c>
      <c r="IN43" t="str">
        <f t="shared" ca="1" si="253"/>
        <v/>
      </c>
      <c r="IO43" s="32">
        <f t="shared" ca="1" si="183"/>
        <v>0</v>
      </c>
      <c r="IP43" s="32">
        <f t="shared" ca="1" si="184"/>
        <v>0</v>
      </c>
      <c r="IQ43" s="32">
        <f t="shared" ca="1" si="185"/>
        <v>0</v>
      </c>
      <c r="JJ43" t="b">
        <f t="shared" ca="1" si="186"/>
        <v>0</v>
      </c>
      <c r="JK43" t="b">
        <f t="shared" ca="1" si="186"/>
        <v>0</v>
      </c>
      <c r="JN43" t="str">
        <f t="shared" ca="1" si="187"/>
        <v>FAUX\FAUX</v>
      </c>
      <c r="JO43" t="b">
        <f ca="1">IF($D43,ISNA(MATCH(JN43,JN$1:JN42,0)))</f>
        <v>0</v>
      </c>
      <c r="JP43" s="5" t="e">
        <f t="shared" ca="1" si="188"/>
        <v>#N/A</v>
      </c>
      <c r="JQ43" t="e">
        <f t="shared" ca="1" si="60"/>
        <v>#N/A</v>
      </c>
      <c r="JR43" t="b">
        <f t="shared" ca="1" si="189"/>
        <v>0</v>
      </c>
      <c r="JS43" t="b">
        <f t="shared" ca="1" si="190"/>
        <v>0</v>
      </c>
      <c r="JT43">
        <f t="shared" ca="1" si="251"/>
        <v>0</v>
      </c>
      <c r="JU43">
        <f t="shared" ca="1" si="242"/>
        <v>0</v>
      </c>
      <c r="JV43">
        <f t="shared" ca="1" si="192"/>
        <v>0</v>
      </c>
      <c r="JW43" s="235">
        <f t="shared" ca="1" si="193"/>
        <v>0</v>
      </c>
      <c r="JX43" s="236">
        <f t="shared" ca="1" si="194"/>
        <v>4.3E-3</v>
      </c>
      <c r="JY43" t="b">
        <f t="shared" ca="1" si="195"/>
        <v>0</v>
      </c>
      <c r="JZ43" s="5" t="e">
        <f t="shared" ca="1" si="196"/>
        <v>#N/A</v>
      </c>
      <c r="KA43" s="8" t="e">
        <f t="shared" ca="1" si="197"/>
        <v>#N/A</v>
      </c>
      <c r="KB43" s="8" t="e">
        <f t="shared" ca="1" si="198"/>
        <v>#N/A</v>
      </c>
      <c r="KC43" s="8" t="e">
        <f t="shared" ca="1" si="199"/>
        <v>#N/A</v>
      </c>
      <c r="KD43" s="8"/>
      <c r="KE43" s="8"/>
      <c r="KF43" s="8" t="e">
        <f t="shared" ca="1" si="200"/>
        <v>#N/A</v>
      </c>
      <c r="KG43" s="237" t="e">
        <f t="shared" ca="1" si="201"/>
        <v>#N/A</v>
      </c>
      <c r="KH43" s="237" t="e">
        <f t="shared" ca="1" si="202"/>
        <v>#N/A</v>
      </c>
      <c r="KI43" s="8" t="e">
        <f t="shared" ca="1" si="203"/>
        <v>#N/A</v>
      </c>
      <c r="KJ43">
        <f t="shared" si="243"/>
        <v>33</v>
      </c>
      <c r="KK43" t="b">
        <f t="shared" ca="1" si="204"/>
        <v>0</v>
      </c>
      <c r="KL43" t="str">
        <f t="shared" ca="1" si="254"/>
        <v/>
      </c>
      <c r="KM43" s="32">
        <f t="shared" ca="1" si="206"/>
        <v>0</v>
      </c>
      <c r="KN43" s="32">
        <f t="shared" ca="1" si="207"/>
        <v>0</v>
      </c>
      <c r="KO43" s="32">
        <f t="shared" ca="1" si="208"/>
        <v>0</v>
      </c>
      <c r="LH43" t="b">
        <f t="shared" ca="1" si="209"/>
        <v>0</v>
      </c>
      <c r="LI43" t="b">
        <f t="shared" ca="1" si="209"/>
        <v>0</v>
      </c>
      <c r="LL43" t="str">
        <f t="shared" ca="1" si="210"/>
        <v>FAUX\FAUX</v>
      </c>
      <c r="LM43" t="b">
        <f ca="1">IF($D43,ISNA(MATCH(LL43,LL$1:LL42,0)))</f>
        <v>0</v>
      </c>
      <c r="LN43" s="5" t="e">
        <f t="shared" ca="1" si="211"/>
        <v>#N/A</v>
      </c>
      <c r="LO43" t="e">
        <f t="shared" ca="1" si="62"/>
        <v>#N/A</v>
      </c>
      <c r="LP43" t="b">
        <f t="shared" ca="1" si="212"/>
        <v>0</v>
      </c>
      <c r="LQ43" t="b">
        <f t="shared" ca="1" si="213"/>
        <v>0</v>
      </c>
      <c r="LR43">
        <f t="shared" ca="1" si="252"/>
        <v>0</v>
      </c>
      <c r="LS43">
        <f t="shared" ca="1" si="244"/>
        <v>0</v>
      </c>
      <c r="LT43">
        <f t="shared" ca="1" si="215"/>
        <v>0</v>
      </c>
      <c r="LU43" s="235">
        <f t="shared" ca="1" si="216"/>
        <v>0</v>
      </c>
      <c r="LV43" s="236">
        <f t="shared" ca="1" si="217"/>
        <v>4.3E-3</v>
      </c>
      <c r="LW43" t="b">
        <f t="shared" ca="1" si="218"/>
        <v>0</v>
      </c>
      <c r="LX43" s="5" t="e">
        <f t="shared" ca="1" si="219"/>
        <v>#N/A</v>
      </c>
      <c r="LY43" s="8" t="e">
        <f t="shared" ca="1" si="220"/>
        <v>#N/A</v>
      </c>
      <c r="LZ43" s="8" t="e">
        <f t="shared" ca="1" si="221"/>
        <v>#N/A</v>
      </c>
      <c r="MA43" s="8" t="e">
        <f t="shared" ca="1" si="222"/>
        <v>#N/A</v>
      </c>
      <c r="MB43" s="8"/>
      <c r="MC43" s="8"/>
      <c r="MD43" s="8" t="e">
        <f t="shared" ca="1" si="223"/>
        <v>#N/A</v>
      </c>
      <c r="ME43" s="237" t="e">
        <f t="shared" ca="1" si="224"/>
        <v>#N/A</v>
      </c>
      <c r="MF43" s="237" t="e">
        <f t="shared" ca="1" si="225"/>
        <v>#N/A</v>
      </c>
      <c r="MG43" s="8" t="e">
        <f t="shared" ca="1" si="226"/>
        <v>#N/A</v>
      </c>
      <c r="MH43">
        <f t="shared" si="245"/>
        <v>33</v>
      </c>
      <c r="MI43" t="b">
        <f t="shared" ca="1" si="227"/>
        <v>0</v>
      </c>
      <c r="MJ43" t="str">
        <f t="shared" ca="1" si="255"/>
        <v/>
      </c>
      <c r="MK43" s="32">
        <f t="shared" ca="1" si="229"/>
        <v>0</v>
      </c>
      <c r="ML43" s="32">
        <f t="shared" ca="1" si="230"/>
        <v>0</v>
      </c>
      <c r="MM43" s="32">
        <f t="shared" ca="1" si="231"/>
        <v>0</v>
      </c>
    </row>
    <row r="44" spans="1:351" x14ac:dyDescent="0.3">
      <c r="A44">
        <f t="shared" ca="1" si="63"/>
        <v>34</v>
      </c>
      <c r="C44" t="e">
        <f ca="1">Coulisse!$HN44</f>
        <v>#N/A</v>
      </c>
      <c r="D44" t="b">
        <f t="shared" ca="1" si="64"/>
        <v>0</v>
      </c>
      <c r="F44" t="b">
        <f t="shared" ref="F44:G75" ca="1" si="257">IF($D44,INDEX(INDIRECT(F$5,AdrLxCx),$C44))</f>
        <v>0</v>
      </c>
      <c r="G44" t="b">
        <f t="shared" ca="1" si="257"/>
        <v>0</v>
      </c>
      <c r="T44" t="b">
        <f t="shared" ref="T44:V75" ca="1" si="258">IF($D44,INDEX(INDIRECT(T$5,AdrLxCx),$C44))</f>
        <v>0</v>
      </c>
      <c r="U44" t="b">
        <f t="shared" ca="1" si="258"/>
        <v>0</v>
      </c>
      <c r="V44" t="b">
        <f t="shared" ca="1" si="258"/>
        <v>0</v>
      </c>
      <c r="W44" t="str">
        <f t="shared" ca="1" si="67"/>
        <v>FAUX\FAUX\FAUX</v>
      </c>
      <c r="X44" t="b">
        <f ca="1">IF($D44,ISNA(MATCH(W44,W$1:W43,0)))</f>
        <v>0</v>
      </c>
      <c r="Y44" s="5" t="e">
        <f t="shared" ca="1" si="68"/>
        <v>#N/A</v>
      </c>
      <c r="Z44" t="e">
        <f t="shared" ca="1" si="256"/>
        <v>#N/A</v>
      </c>
      <c r="AA44" t="b">
        <f t="shared" ca="1" si="69"/>
        <v>0</v>
      </c>
      <c r="AB44" t="b">
        <f t="shared" ca="1" si="70"/>
        <v>0</v>
      </c>
      <c r="AC44">
        <f t="shared" ca="1" si="71"/>
        <v>0</v>
      </c>
      <c r="AD44">
        <f t="shared" ca="1" si="232"/>
        <v>0</v>
      </c>
      <c r="AE44">
        <f t="shared" ca="1" si="72"/>
        <v>0</v>
      </c>
      <c r="AF44" s="235">
        <f t="shared" ca="1" si="73"/>
        <v>0</v>
      </c>
      <c r="AG44" s="236">
        <f t="shared" ca="1" si="74"/>
        <v>4.4000000000000003E-3</v>
      </c>
      <c r="AH44" t="b">
        <f t="shared" ca="1" si="75"/>
        <v>0</v>
      </c>
      <c r="AI44" s="5" t="e">
        <f t="shared" ca="1" si="76"/>
        <v>#N/A</v>
      </c>
      <c r="AJ44" s="8" t="e">
        <f t="shared" ca="1" si="77"/>
        <v>#N/A</v>
      </c>
      <c r="AK44" s="8" t="e">
        <f t="shared" ca="1" si="78"/>
        <v>#N/A</v>
      </c>
      <c r="AL44" s="8" t="e">
        <f t="shared" ca="1" si="79"/>
        <v>#N/A</v>
      </c>
      <c r="AM44" s="8" t="e">
        <f t="shared" ca="1" si="80"/>
        <v>#N/A</v>
      </c>
      <c r="AN44" s="8" t="e">
        <f t="shared" ca="1" si="81"/>
        <v>#N/A</v>
      </c>
      <c r="AO44" s="237" t="e">
        <f t="shared" ca="1" si="82"/>
        <v>#N/A</v>
      </c>
      <c r="AP44" s="237" t="e">
        <f t="shared" ca="1" si="83"/>
        <v>#N/A</v>
      </c>
      <c r="AQ44" s="8" t="e">
        <f t="shared" ca="1" si="84"/>
        <v>#N/A</v>
      </c>
      <c r="AR44">
        <f t="shared" si="233"/>
        <v>34</v>
      </c>
      <c r="AS44" t="b">
        <f t="shared" ca="1" si="85"/>
        <v>0</v>
      </c>
      <c r="AT44" t="str">
        <f t="shared" ca="1" si="86"/>
        <v/>
      </c>
      <c r="AU44" s="32">
        <f t="shared" ca="1" si="87"/>
        <v>0</v>
      </c>
      <c r="AV44" s="32">
        <f t="shared" ca="1" si="88"/>
        <v>0</v>
      </c>
      <c r="AW44" s="32">
        <f t="shared" ca="1" si="246"/>
        <v>0</v>
      </c>
      <c r="BR44" t="b">
        <f t="shared" ref="BR44:BR75" ca="1" si="259">IF($D44,INDEX(INDIRECT(BR$5,AdrLxCx),$C44))</f>
        <v>0</v>
      </c>
      <c r="BU44" t="str">
        <f t="shared" ca="1" si="90"/>
        <v>FAUX\</v>
      </c>
      <c r="BV44" t="b">
        <f ca="1">IF($D44,ISNA(MATCH(BU44,BU$1:BU43,0)))</f>
        <v>0</v>
      </c>
      <c r="BW44" s="5" t="e">
        <f t="shared" ca="1" si="91"/>
        <v>#N/A</v>
      </c>
      <c r="BX44" t="e">
        <f t="shared" ca="1" si="51"/>
        <v>#N/A</v>
      </c>
      <c r="BY44" t="b">
        <f t="shared" ca="1" si="92"/>
        <v>0</v>
      </c>
      <c r="BZ44" t="b">
        <f t="shared" ca="1" si="93"/>
        <v>0</v>
      </c>
      <c r="CA44">
        <f t="shared" ca="1" si="247"/>
        <v>0</v>
      </c>
      <c r="CB44">
        <f t="shared" ca="1" si="234"/>
        <v>0</v>
      </c>
      <c r="CC44">
        <f t="shared" ca="1" si="95"/>
        <v>0</v>
      </c>
      <c r="CD44" s="235">
        <f t="shared" ca="1" si="96"/>
        <v>0</v>
      </c>
      <c r="CE44" s="236">
        <f t="shared" ca="1" si="97"/>
        <v>4.4000000000000003E-3</v>
      </c>
      <c r="CF44" t="b">
        <f t="shared" ca="1" si="98"/>
        <v>0</v>
      </c>
      <c r="CG44" s="5" t="e">
        <f t="shared" ca="1" si="99"/>
        <v>#N/A</v>
      </c>
      <c r="CH44" s="8" t="e">
        <f t="shared" ca="1" si="100"/>
        <v>#N/A</v>
      </c>
      <c r="CI44" s="8" t="e">
        <f t="shared" ca="1" si="101"/>
        <v>#N/A</v>
      </c>
      <c r="CJ44" s="8" t="e">
        <f t="shared" ca="1" si="102"/>
        <v>#N/A</v>
      </c>
      <c r="CK44" s="8" t="e">
        <f t="shared" ca="1" si="103"/>
        <v>#N/A</v>
      </c>
      <c r="CL44" s="8" t="e">
        <f t="shared" ca="1" si="104"/>
        <v>#N/A</v>
      </c>
      <c r="CM44" s="237" t="e">
        <f t="shared" ca="1" si="105"/>
        <v>#N/A</v>
      </c>
      <c r="CN44" s="237" t="e">
        <f t="shared" ca="1" si="106"/>
        <v>#N/A</v>
      </c>
      <c r="CO44" s="8" t="e">
        <f t="shared" ca="1" si="107"/>
        <v>#N/A</v>
      </c>
      <c r="CP44">
        <f t="shared" si="235"/>
        <v>34</v>
      </c>
      <c r="CQ44" t="b">
        <f t="shared" ca="1" si="108"/>
        <v>0</v>
      </c>
      <c r="CR44" t="str">
        <f t="shared" ca="1" si="109"/>
        <v/>
      </c>
      <c r="CS44" s="32">
        <f t="shared" ca="1" si="110"/>
        <v>0</v>
      </c>
      <c r="CT44" s="32">
        <f t="shared" ca="1" si="111"/>
        <v>0</v>
      </c>
      <c r="CU44" s="32">
        <f t="shared" ca="1" si="112"/>
        <v>0</v>
      </c>
      <c r="DP44" t="b">
        <f t="shared" ref="DP44:DR75" ca="1" si="260">IF($D44,INDEX(INDIRECT(DP$5,AdrLxCx),$C44))</f>
        <v>0</v>
      </c>
      <c r="DQ44" t="b">
        <f t="shared" ca="1" si="260"/>
        <v>0</v>
      </c>
      <c r="DR44" t="b">
        <f t="shared" ca="1" si="260"/>
        <v>0</v>
      </c>
      <c r="DS44" t="str">
        <f t="shared" ca="1" si="53"/>
        <v>FAUX\FAUX\FAUX</v>
      </c>
      <c r="DT44" t="b">
        <f ca="1">IF($D44,ISNA(MATCH(DS44,DS$1:DS43,0)))</f>
        <v>0</v>
      </c>
      <c r="DU44" s="5" t="e">
        <f t="shared" ca="1" si="114"/>
        <v>#N/A</v>
      </c>
      <c r="DV44" t="e">
        <f t="shared" ca="1" si="54"/>
        <v>#N/A</v>
      </c>
      <c r="DW44" t="b">
        <f t="shared" ca="1" si="115"/>
        <v>0</v>
      </c>
      <c r="DX44" t="b">
        <f t="shared" ca="1" si="116"/>
        <v>0</v>
      </c>
      <c r="DY44">
        <f t="shared" ca="1" si="248"/>
        <v>0</v>
      </c>
      <c r="DZ44">
        <f t="shared" ca="1" si="236"/>
        <v>0</v>
      </c>
      <c r="EA44">
        <f t="shared" ca="1" si="118"/>
        <v>0</v>
      </c>
      <c r="EB44" s="235">
        <f t="shared" ca="1" si="119"/>
        <v>0</v>
      </c>
      <c r="EC44" s="236">
        <f t="shared" ca="1" si="120"/>
        <v>4.4000000000000003E-3</v>
      </c>
      <c r="ED44" t="b">
        <f t="shared" ca="1" si="121"/>
        <v>0</v>
      </c>
      <c r="EE44" s="5" t="e">
        <f t="shared" ca="1" si="122"/>
        <v>#N/A</v>
      </c>
      <c r="EF44" s="8" t="e">
        <f t="shared" ca="1" si="123"/>
        <v>#N/A</v>
      </c>
      <c r="EG44" s="8" t="e">
        <f t="shared" ca="1" si="124"/>
        <v>#N/A</v>
      </c>
      <c r="EH44" s="8" t="e">
        <f t="shared" ca="1" si="125"/>
        <v>#N/A</v>
      </c>
      <c r="EI44" s="8" t="e">
        <f t="shared" ca="1" si="126"/>
        <v>#N/A</v>
      </c>
      <c r="EJ44" s="8" t="e">
        <f t="shared" ca="1" si="127"/>
        <v>#N/A</v>
      </c>
      <c r="EK44" s="237" t="e">
        <f t="shared" ca="1" si="128"/>
        <v>#N/A</v>
      </c>
      <c r="EL44" s="237" t="e">
        <f t="shared" ca="1" si="129"/>
        <v>#N/A</v>
      </c>
      <c r="EM44" s="8" t="e">
        <f t="shared" ca="1" si="130"/>
        <v>#N/A</v>
      </c>
      <c r="EN44">
        <f t="shared" si="237"/>
        <v>34</v>
      </c>
      <c r="EO44" t="b">
        <f t="shared" ca="1" si="131"/>
        <v>0</v>
      </c>
      <c r="EP44" t="str">
        <f t="shared" ca="1" si="132"/>
        <v/>
      </c>
      <c r="EQ44" s="32">
        <f t="shared" ca="1" si="133"/>
        <v>0</v>
      </c>
      <c r="ER44" s="32">
        <f t="shared" ca="1" si="134"/>
        <v>0</v>
      </c>
      <c r="ES44" s="32">
        <f t="shared" ca="1" si="135"/>
        <v>0</v>
      </c>
      <c r="FN44" t="b">
        <f t="shared" ref="FN44:FQ75" ca="1" si="261">IF($D44,INDEX(INDIRECT(FN$5,AdrLxCx),$C44))</f>
        <v>0</v>
      </c>
      <c r="FO44" t="b">
        <f t="shared" ca="1" si="261"/>
        <v>0</v>
      </c>
      <c r="FP44" t="b">
        <f t="shared" ca="1" si="261"/>
        <v>0</v>
      </c>
      <c r="FQ44" t="b">
        <f t="shared" ca="1" si="261"/>
        <v>0</v>
      </c>
      <c r="FR44" t="str">
        <f t="shared" ca="1" si="137"/>
        <v>FAUX\FAUX\FAUX\FAUX</v>
      </c>
      <c r="FS44" t="b">
        <f ca="1">IF($D44,ISNA(MATCH(FR44,FR$1:FR43,0)))</f>
        <v>0</v>
      </c>
      <c r="FT44" s="5" t="e">
        <f t="shared" ca="1" si="138"/>
        <v>#N/A</v>
      </c>
      <c r="FU44" t="e">
        <f t="shared" ca="1" si="56"/>
        <v>#N/A</v>
      </c>
      <c r="FV44" t="b">
        <f t="shared" ca="1" si="139"/>
        <v>0</v>
      </c>
      <c r="FW44" t="b">
        <f t="shared" ca="1" si="140"/>
        <v>0</v>
      </c>
      <c r="FX44">
        <f t="shared" ca="1" si="249"/>
        <v>0</v>
      </c>
      <c r="FY44">
        <f t="shared" ca="1" si="238"/>
        <v>0</v>
      </c>
      <c r="FZ44">
        <f t="shared" ca="1" si="142"/>
        <v>0</v>
      </c>
      <c r="GA44" s="235">
        <f t="shared" ca="1" si="143"/>
        <v>0</v>
      </c>
      <c r="GB44" s="236">
        <f t="shared" ca="1" si="144"/>
        <v>4.4000000000000003E-3</v>
      </c>
      <c r="GC44" t="b">
        <f t="shared" ca="1" si="145"/>
        <v>0</v>
      </c>
      <c r="GD44" s="5" t="e">
        <f t="shared" ca="1" si="146"/>
        <v>#N/A</v>
      </c>
      <c r="GE44" s="8" t="e">
        <f t="shared" ca="1" si="147"/>
        <v>#N/A</v>
      </c>
      <c r="GF44" s="8" t="e">
        <f t="shared" ca="1" si="148"/>
        <v>#N/A</v>
      </c>
      <c r="GG44" s="8" t="e">
        <f t="shared" ca="1" si="149"/>
        <v>#N/A</v>
      </c>
      <c r="GH44" s="8" t="e">
        <f t="shared" ca="1" si="150"/>
        <v>#N/A</v>
      </c>
      <c r="GI44" s="8" t="e">
        <f t="shared" ca="1" si="151"/>
        <v>#N/A</v>
      </c>
      <c r="GJ44" s="8" t="e">
        <f t="shared" ca="1" si="152"/>
        <v>#N/A</v>
      </c>
      <c r="GK44" s="237" t="e">
        <f t="shared" ca="1" si="153"/>
        <v>#N/A</v>
      </c>
      <c r="GL44" s="237" t="e">
        <f t="shared" ca="1" si="154"/>
        <v>#N/A</v>
      </c>
      <c r="GM44" s="8" t="e">
        <f t="shared" ca="1" si="155"/>
        <v>#N/A</v>
      </c>
      <c r="GN44">
        <f t="shared" si="239"/>
        <v>34</v>
      </c>
      <c r="GO44" t="b">
        <f t="shared" ca="1" si="156"/>
        <v>0</v>
      </c>
      <c r="GP44" t="str">
        <f t="shared" ca="1" si="157"/>
        <v/>
      </c>
      <c r="GQ44" s="32">
        <f t="shared" ca="1" si="158"/>
        <v>0</v>
      </c>
      <c r="GR44" s="32">
        <f t="shared" ca="1" si="159"/>
        <v>0</v>
      </c>
      <c r="GS44" s="32">
        <f t="shared" ca="1" si="160"/>
        <v>0</v>
      </c>
      <c r="HL44" t="b">
        <f t="shared" ref="HL44:HO75" ca="1" si="262">IF($D44,INDEX(INDIRECT(HL$5,AdrLxCx),$C44))</f>
        <v>0</v>
      </c>
      <c r="HM44" t="b">
        <f t="shared" ca="1" si="262"/>
        <v>0</v>
      </c>
      <c r="HN44" t="b">
        <f t="shared" ca="1" si="262"/>
        <v>0</v>
      </c>
      <c r="HO44" t="b">
        <f t="shared" ca="1" si="262"/>
        <v>0</v>
      </c>
      <c r="HP44" t="str">
        <f t="shared" ca="1" si="162"/>
        <v>FAUX\FAUX\FAUX\FAUX</v>
      </c>
      <c r="HQ44" t="b">
        <f ca="1">IF($D44,ISNA(MATCH(HP44,HP$1:HP43,0)))</f>
        <v>0</v>
      </c>
      <c r="HR44" s="5" t="e">
        <f t="shared" ca="1" si="163"/>
        <v>#N/A</v>
      </c>
      <c r="HS44" t="e">
        <f t="shared" ca="1" si="58"/>
        <v>#N/A</v>
      </c>
      <c r="HT44" t="b">
        <f t="shared" ca="1" si="164"/>
        <v>0</v>
      </c>
      <c r="HU44" t="b">
        <f t="shared" ca="1" si="165"/>
        <v>0</v>
      </c>
      <c r="HV44">
        <f t="shared" ca="1" si="250"/>
        <v>0</v>
      </c>
      <c r="HW44">
        <f t="shared" ca="1" si="240"/>
        <v>0</v>
      </c>
      <c r="HX44">
        <f t="shared" ca="1" si="167"/>
        <v>0</v>
      </c>
      <c r="HY44" s="235">
        <f t="shared" ca="1" si="168"/>
        <v>0</v>
      </c>
      <c r="HZ44" s="236">
        <f t="shared" ca="1" si="169"/>
        <v>4.4000000000000003E-3</v>
      </c>
      <c r="IA44" t="b">
        <f t="shared" ca="1" si="170"/>
        <v>0</v>
      </c>
      <c r="IB44" s="5" t="e">
        <f t="shared" ca="1" si="171"/>
        <v>#N/A</v>
      </c>
      <c r="IC44" s="8" t="e">
        <f t="shared" ca="1" si="172"/>
        <v>#N/A</v>
      </c>
      <c r="ID44" s="8" t="e">
        <f t="shared" ca="1" si="173"/>
        <v>#N/A</v>
      </c>
      <c r="IE44" s="8" t="e">
        <f t="shared" ca="1" si="174"/>
        <v>#N/A</v>
      </c>
      <c r="IF44" s="8" t="e">
        <f t="shared" ca="1" si="175"/>
        <v>#N/A</v>
      </c>
      <c r="IG44" s="8" t="e">
        <f t="shared" ca="1" si="176"/>
        <v>#N/A</v>
      </c>
      <c r="IH44" s="8" t="e">
        <f t="shared" ca="1" si="177"/>
        <v>#N/A</v>
      </c>
      <c r="II44" s="237" t="e">
        <f t="shared" ca="1" si="178"/>
        <v>#N/A</v>
      </c>
      <c r="IJ44" s="237" t="e">
        <f t="shared" ca="1" si="179"/>
        <v>#N/A</v>
      </c>
      <c r="IK44" s="8" t="e">
        <f t="shared" ca="1" si="180"/>
        <v>#N/A</v>
      </c>
      <c r="IL44">
        <f t="shared" si="241"/>
        <v>34</v>
      </c>
      <c r="IM44" t="b">
        <f t="shared" ca="1" si="181"/>
        <v>0</v>
      </c>
      <c r="IN44" t="str">
        <f t="shared" ca="1" si="253"/>
        <v/>
      </c>
      <c r="IO44" s="32">
        <f t="shared" ca="1" si="183"/>
        <v>0</v>
      </c>
      <c r="IP44" s="32">
        <f t="shared" ca="1" si="184"/>
        <v>0</v>
      </c>
      <c r="IQ44" s="32">
        <f t="shared" ca="1" si="185"/>
        <v>0</v>
      </c>
      <c r="JJ44" t="b">
        <f t="shared" ref="JJ44:JK75" ca="1" si="263">IF($D44,INDEX(INDIRECT(JJ$5,AdrLxCx),$C44))</f>
        <v>0</v>
      </c>
      <c r="JK44" t="b">
        <f t="shared" ca="1" si="263"/>
        <v>0</v>
      </c>
      <c r="JN44" t="str">
        <f t="shared" ca="1" si="187"/>
        <v>FAUX\FAUX</v>
      </c>
      <c r="JO44" t="b">
        <f ca="1">IF($D44,ISNA(MATCH(JN44,JN$1:JN43,0)))</f>
        <v>0</v>
      </c>
      <c r="JP44" s="5" t="e">
        <f t="shared" ca="1" si="188"/>
        <v>#N/A</v>
      </c>
      <c r="JQ44" t="e">
        <f t="shared" ca="1" si="60"/>
        <v>#N/A</v>
      </c>
      <c r="JR44" t="b">
        <f t="shared" ca="1" si="189"/>
        <v>0</v>
      </c>
      <c r="JS44" t="b">
        <f t="shared" ca="1" si="190"/>
        <v>0</v>
      </c>
      <c r="JT44">
        <f t="shared" ca="1" si="251"/>
        <v>0</v>
      </c>
      <c r="JU44">
        <f t="shared" ca="1" si="242"/>
        <v>0</v>
      </c>
      <c r="JV44">
        <f t="shared" ca="1" si="192"/>
        <v>0</v>
      </c>
      <c r="JW44" s="235">
        <f t="shared" ca="1" si="193"/>
        <v>0</v>
      </c>
      <c r="JX44" s="236">
        <f t="shared" ca="1" si="194"/>
        <v>4.4000000000000003E-3</v>
      </c>
      <c r="JY44" t="b">
        <f t="shared" ca="1" si="195"/>
        <v>0</v>
      </c>
      <c r="JZ44" s="5" t="e">
        <f t="shared" ca="1" si="196"/>
        <v>#N/A</v>
      </c>
      <c r="KA44" s="8" t="e">
        <f t="shared" ca="1" si="197"/>
        <v>#N/A</v>
      </c>
      <c r="KB44" s="8" t="e">
        <f t="shared" ca="1" si="198"/>
        <v>#N/A</v>
      </c>
      <c r="KC44" s="8" t="e">
        <f t="shared" ca="1" si="199"/>
        <v>#N/A</v>
      </c>
      <c r="KD44" s="8"/>
      <c r="KE44" s="8"/>
      <c r="KF44" s="8" t="e">
        <f t="shared" ca="1" si="200"/>
        <v>#N/A</v>
      </c>
      <c r="KG44" s="237" t="e">
        <f t="shared" ca="1" si="201"/>
        <v>#N/A</v>
      </c>
      <c r="KH44" s="237" t="e">
        <f t="shared" ca="1" si="202"/>
        <v>#N/A</v>
      </c>
      <c r="KI44" s="8" t="e">
        <f t="shared" ca="1" si="203"/>
        <v>#N/A</v>
      </c>
      <c r="KJ44">
        <f t="shared" si="243"/>
        <v>34</v>
      </c>
      <c r="KK44" t="b">
        <f t="shared" ca="1" si="204"/>
        <v>0</v>
      </c>
      <c r="KL44" t="str">
        <f t="shared" ca="1" si="254"/>
        <v/>
      </c>
      <c r="KM44" s="32">
        <f t="shared" ca="1" si="206"/>
        <v>0</v>
      </c>
      <c r="KN44" s="32">
        <f t="shared" ca="1" si="207"/>
        <v>0</v>
      </c>
      <c r="KO44" s="32">
        <f t="shared" ca="1" si="208"/>
        <v>0</v>
      </c>
      <c r="LH44" t="b">
        <f t="shared" ref="LH44:LI75" ca="1" si="264">IF($D44,INDEX(INDIRECT(LH$5,AdrLxCx),$C44))</f>
        <v>0</v>
      </c>
      <c r="LI44" t="b">
        <f t="shared" ca="1" si="264"/>
        <v>0</v>
      </c>
      <c r="LL44" t="str">
        <f t="shared" ca="1" si="210"/>
        <v>FAUX\FAUX</v>
      </c>
      <c r="LM44" t="b">
        <f ca="1">IF($D44,ISNA(MATCH(LL44,LL$1:LL43,0)))</f>
        <v>0</v>
      </c>
      <c r="LN44" s="5" t="e">
        <f t="shared" ca="1" si="211"/>
        <v>#N/A</v>
      </c>
      <c r="LO44" t="e">
        <f t="shared" ca="1" si="62"/>
        <v>#N/A</v>
      </c>
      <c r="LP44" t="b">
        <f t="shared" ca="1" si="212"/>
        <v>0</v>
      </c>
      <c r="LQ44" t="b">
        <f t="shared" ca="1" si="213"/>
        <v>0</v>
      </c>
      <c r="LR44">
        <f t="shared" ca="1" si="252"/>
        <v>0</v>
      </c>
      <c r="LS44">
        <f t="shared" ca="1" si="244"/>
        <v>0</v>
      </c>
      <c r="LT44">
        <f t="shared" ca="1" si="215"/>
        <v>0</v>
      </c>
      <c r="LU44" s="235">
        <f t="shared" ca="1" si="216"/>
        <v>0</v>
      </c>
      <c r="LV44" s="236">
        <f t="shared" ca="1" si="217"/>
        <v>4.4000000000000003E-3</v>
      </c>
      <c r="LW44" t="b">
        <f t="shared" ca="1" si="218"/>
        <v>0</v>
      </c>
      <c r="LX44" s="5" t="e">
        <f t="shared" ca="1" si="219"/>
        <v>#N/A</v>
      </c>
      <c r="LY44" s="8" t="e">
        <f t="shared" ca="1" si="220"/>
        <v>#N/A</v>
      </c>
      <c r="LZ44" s="8" t="e">
        <f t="shared" ca="1" si="221"/>
        <v>#N/A</v>
      </c>
      <c r="MA44" s="8" t="e">
        <f t="shared" ca="1" si="222"/>
        <v>#N/A</v>
      </c>
      <c r="MB44" s="8"/>
      <c r="MC44" s="8"/>
      <c r="MD44" s="8" t="e">
        <f t="shared" ca="1" si="223"/>
        <v>#N/A</v>
      </c>
      <c r="ME44" s="237" t="e">
        <f t="shared" ca="1" si="224"/>
        <v>#N/A</v>
      </c>
      <c r="MF44" s="237" t="e">
        <f t="shared" ca="1" si="225"/>
        <v>#N/A</v>
      </c>
      <c r="MG44" s="8" t="e">
        <f t="shared" ca="1" si="226"/>
        <v>#N/A</v>
      </c>
      <c r="MH44">
        <f t="shared" si="245"/>
        <v>34</v>
      </c>
      <c r="MI44" t="b">
        <f t="shared" ca="1" si="227"/>
        <v>0</v>
      </c>
      <c r="MJ44" t="str">
        <f t="shared" ca="1" si="255"/>
        <v/>
      </c>
      <c r="MK44" s="32">
        <f t="shared" ca="1" si="229"/>
        <v>0</v>
      </c>
      <c r="ML44" s="32">
        <f t="shared" ca="1" si="230"/>
        <v>0</v>
      </c>
      <c r="MM44" s="32">
        <f t="shared" ca="1" si="231"/>
        <v>0</v>
      </c>
    </row>
    <row r="45" spans="1:351" x14ac:dyDescent="0.3">
      <c r="A45">
        <f t="shared" ca="1" si="63"/>
        <v>35</v>
      </c>
      <c r="C45" t="e">
        <f ca="1">Coulisse!$HN45</f>
        <v>#N/A</v>
      </c>
      <c r="D45" t="b">
        <f t="shared" ca="1" si="64"/>
        <v>0</v>
      </c>
      <c r="F45" t="b">
        <f t="shared" ca="1" si="257"/>
        <v>0</v>
      </c>
      <c r="G45" t="b">
        <f t="shared" ca="1" si="257"/>
        <v>0</v>
      </c>
      <c r="T45" t="b">
        <f t="shared" ca="1" si="258"/>
        <v>0</v>
      </c>
      <c r="U45" t="b">
        <f t="shared" ca="1" si="258"/>
        <v>0</v>
      </c>
      <c r="V45" t="b">
        <f t="shared" ca="1" si="258"/>
        <v>0</v>
      </c>
      <c r="W45" t="str">
        <f t="shared" ca="1" si="67"/>
        <v>FAUX\FAUX\FAUX</v>
      </c>
      <c r="X45" t="b">
        <f ca="1">IF($D45,ISNA(MATCH(W45,W$1:W44,0)))</f>
        <v>0</v>
      </c>
      <c r="Y45" s="5" t="e">
        <f t="shared" ca="1" si="68"/>
        <v>#N/A</v>
      </c>
      <c r="Z45" t="e">
        <f t="shared" ca="1" si="256"/>
        <v>#N/A</v>
      </c>
      <c r="AA45" t="b">
        <f t="shared" ca="1" si="69"/>
        <v>0</v>
      </c>
      <c r="AB45" t="b">
        <f t="shared" ca="1" si="70"/>
        <v>0</v>
      </c>
      <c r="AC45">
        <f t="shared" ca="1" si="71"/>
        <v>0</v>
      </c>
      <c r="AD45">
        <f t="shared" ca="1" si="232"/>
        <v>0</v>
      </c>
      <c r="AE45">
        <f t="shared" ca="1" si="72"/>
        <v>0</v>
      </c>
      <c r="AF45" s="235">
        <f t="shared" ca="1" si="73"/>
        <v>0</v>
      </c>
      <c r="AG45" s="236">
        <f t="shared" ca="1" si="74"/>
        <v>4.4999999999999997E-3</v>
      </c>
      <c r="AH45" t="b">
        <f t="shared" ca="1" si="75"/>
        <v>0</v>
      </c>
      <c r="AI45" s="5" t="e">
        <f t="shared" ca="1" si="76"/>
        <v>#N/A</v>
      </c>
      <c r="AJ45" s="8" t="e">
        <f t="shared" ca="1" si="77"/>
        <v>#N/A</v>
      </c>
      <c r="AK45" s="8" t="e">
        <f t="shared" ca="1" si="78"/>
        <v>#N/A</v>
      </c>
      <c r="AL45" s="8" t="e">
        <f t="shared" ca="1" si="79"/>
        <v>#N/A</v>
      </c>
      <c r="AM45" s="8" t="e">
        <f t="shared" ca="1" si="80"/>
        <v>#N/A</v>
      </c>
      <c r="AN45" s="8" t="e">
        <f t="shared" ca="1" si="81"/>
        <v>#N/A</v>
      </c>
      <c r="AO45" s="237" t="e">
        <f t="shared" ca="1" si="82"/>
        <v>#N/A</v>
      </c>
      <c r="AP45" s="237" t="e">
        <f t="shared" ca="1" si="83"/>
        <v>#N/A</v>
      </c>
      <c r="AQ45" s="8" t="e">
        <f t="shared" ca="1" si="84"/>
        <v>#N/A</v>
      </c>
      <c r="AR45">
        <f t="shared" si="233"/>
        <v>35</v>
      </c>
      <c r="AS45" t="b">
        <f t="shared" ca="1" si="85"/>
        <v>0</v>
      </c>
      <c r="AT45" t="str">
        <f t="shared" ca="1" si="86"/>
        <v/>
      </c>
      <c r="AU45" s="32">
        <f t="shared" ca="1" si="87"/>
        <v>0</v>
      </c>
      <c r="AV45" s="32">
        <f t="shared" ca="1" si="88"/>
        <v>0</v>
      </c>
      <c r="AW45" s="32">
        <f t="shared" ca="1" si="246"/>
        <v>0</v>
      </c>
      <c r="BR45" t="b">
        <f t="shared" ca="1" si="259"/>
        <v>0</v>
      </c>
      <c r="BU45" t="str">
        <f t="shared" ca="1" si="90"/>
        <v>FAUX\</v>
      </c>
      <c r="BV45" t="b">
        <f ca="1">IF($D45,ISNA(MATCH(BU45,BU$1:BU44,0)))</f>
        <v>0</v>
      </c>
      <c r="BW45" s="5" t="e">
        <f t="shared" ca="1" si="91"/>
        <v>#N/A</v>
      </c>
      <c r="BX45" t="e">
        <f t="shared" ca="1" si="51"/>
        <v>#N/A</v>
      </c>
      <c r="BY45" t="b">
        <f t="shared" ca="1" si="92"/>
        <v>0</v>
      </c>
      <c r="BZ45" t="b">
        <f t="shared" ca="1" si="93"/>
        <v>0</v>
      </c>
      <c r="CA45">
        <f t="shared" ca="1" si="247"/>
        <v>0</v>
      </c>
      <c r="CB45">
        <f t="shared" ca="1" si="234"/>
        <v>0</v>
      </c>
      <c r="CC45">
        <f t="shared" ca="1" si="95"/>
        <v>0</v>
      </c>
      <c r="CD45" s="235">
        <f t="shared" ca="1" si="96"/>
        <v>0</v>
      </c>
      <c r="CE45" s="236">
        <f t="shared" ca="1" si="97"/>
        <v>4.4999999999999997E-3</v>
      </c>
      <c r="CF45" t="b">
        <f t="shared" ca="1" si="98"/>
        <v>0</v>
      </c>
      <c r="CG45" s="5" t="e">
        <f t="shared" ca="1" si="99"/>
        <v>#N/A</v>
      </c>
      <c r="CH45" s="8" t="e">
        <f t="shared" ca="1" si="100"/>
        <v>#N/A</v>
      </c>
      <c r="CI45" s="8" t="e">
        <f t="shared" ca="1" si="101"/>
        <v>#N/A</v>
      </c>
      <c r="CJ45" s="8" t="e">
        <f t="shared" ca="1" si="102"/>
        <v>#N/A</v>
      </c>
      <c r="CK45" s="8" t="e">
        <f t="shared" ca="1" si="103"/>
        <v>#N/A</v>
      </c>
      <c r="CL45" s="8" t="e">
        <f t="shared" ca="1" si="104"/>
        <v>#N/A</v>
      </c>
      <c r="CM45" s="237" t="e">
        <f t="shared" ca="1" si="105"/>
        <v>#N/A</v>
      </c>
      <c r="CN45" s="237" t="e">
        <f t="shared" ca="1" si="106"/>
        <v>#N/A</v>
      </c>
      <c r="CO45" s="8" t="e">
        <f t="shared" ca="1" si="107"/>
        <v>#N/A</v>
      </c>
      <c r="CP45">
        <f t="shared" si="235"/>
        <v>35</v>
      </c>
      <c r="CQ45" t="b">
        <f t="shared" ca="1" si="108"/>
        <v>0</v>
      </c>
      <c r="CR45" t="str">
        <f t="shared" ca="1" si="109"/>
        <v/>
      </c>
      <c r="CS45" s="32">
        <f t="shared" ca="1" si="110"/>
        <v>0</v>
      </c>
      <c r="CT45" s="32">
        <f t="shared" ca="1" si="111"/>
        <v>0</v>
      </c>
      <c r="CU45" s="32">
        <f t="shared" ca="1" si="112"/>
        <v>0</v>
      </c>
      <c r="DP45" t="b">
        <f t="shared" ca="1" si="260"/>
        <v>0</v>
      </c>
      <c r="DQ45" t="b">
        <f t="shared" ca="1" si="260"/>
        <v>0</v>
      </c>
      <c r="DR45" t="b">
        <f t="shared" ca="1" si="260"/>
        <v>0</v>
      </c>
      <c r="DS45" t="str">
        <f t="shared" ca="1" si="53"/>
        <v>FAUX\FAUX\FAUX</v>
      </c>
      <c r="DT45" t="b">
        <f ca="1">IF($D45,ISNA(MATCH(DS45,DS$1:DS44,0)))</f>
        <v>0</v>
      </c>
      <c r="DU45" s="5" t="e">
        <f t="shared" ca="1" si="114"/>
        <v>#N/A</v>
      </c>
      <c r="DV45" t="e">
        <f t="shared" ca="1" si="54"/>
        <v>#N/A</v>
      </c>
      <c r="DW45" t="b">
        <f t="shared" ca="1" si="115"/>
        <v>0</v>
      </c>
      <c r="DX45" t="b">
        <f t="shared" ca="1" si="116"/>
        <v>0</v>
      </c>
      <c r="DY45">
        <f t="shared" ca="1" si="248"/>
        <v>0</v>
      </c>
      <c r="DZ45">
        <f t="shared" ca="1" si="236"/>
        <v>0</v>
      </c>
      <c r="EA45">
        <f t="shared" ca="1" si="118"/>
        <v>0</v>
      </c>
      <c r="EB45" s="235">
        <f t="shared" ca="1" si="119"/>
        <v>0</v>
      </c>
      <c r="EC45" s="236">
        <f t="shared" ca="1" si="120"/>
        <v>4.4999999999999997E-3</v>
      </c>
      <c r="ED45" t="b">
        <f t="shared" ca="1" si="121"/>
        <v>0</v>
      </c>
      <c r="EE45" s="5" t="e">
        <f t="shared" ca="1" si="122"/>
        <v>#N/A</v>
      </c>
      <c r="EF45" s="8" t="e">
        <f t="shared" ca="1" si="123"/>
        <v>#N/A</v>
      </c>
      <c r="EG45" s="8" t="e">
        <f t="shared" ca="1" si="124"/>
        <v>#N/A</v>
      </c>
      <c r="EH45" s="8" t="e">
        <f t="shared" ca="1" si="125"/>
        <v>#N/A</v>
      </c>
      <c r="EI45" s="8" t="e">
        <f t="shared" ca="1" si="126"/>
        <v>#N/A</v>
      </c>
      <c r="EJ45" s="8" t="e">
        <f t="shared" ca="1" si="127"/>
        <v>#N/A</v>
      </c>
      <c r="EK45" s="237" t="e">
        <f t="shared" ca="1" si="128"/>
        <v>#N/A</v>
      </c>
      <c r="EL45" s="237" t="e">
        <f t="shared" ca="1" si="129"/>
        <v>#N/A</v>
      </c>
      <c r="EM45" s="8" t="e">
        <f t="shared" ca="1" si="130"/>
        <v>#N/A</v>
      </c>
      <c r="EN45">
        <f t="shared" si="237"/>
        <v>35</v>
      </c>
      <c r="EO45" t="b">
        <f t="shared" ca="1" si="131"/>
        <v>0</v>
      </c>
      <c r="EP45" t="str">
        <f t="shared" ca="1" si="132"/>
        <v/>
      </c>
      <c r="EQ45" s="32">
        <f t="shared" ca="1" si="133"/>
        <v>0</v>
      </c>
      <c r="ER45" s="32">
        <f t="shared" ca="1" si="134"/>
        <v>0</v>
      </c>
      <c r="ES45" s="32">
        <f t="shared" ca="1" si="135"/>
        <v>0</v>
      </c>
      <c r="FN45" t="b">
        <f t="shared" ca="1" si="261"/>
        <v>0</v>
      </c>
      <c r="FO45" t="b">
        <f t="shared" ca="1" si="261"/>
        <v>0</v>
      </c>
      <c r="FP45" t="b">
        <f t="shared" ca="1" si="261"/>
        <v>0</v>
      </c>
      <c r="FQ45" t="b">
        <f t="shared" ca="1" si="261"/>
        <v>0</v>
      </c>
      <c r="FR45" t="str">
        <f t="shared" ca="1" si="137"/>
        <v>FAUX\FAUX\FAUX\FAUX</v>
      </c>
      <c r="FS45" t="b">
        <f ca="1">IF($D45,ISNA(MATCH(FR45,FR$1:FR44,0)))</f>
        <v>0</v>
      </c>
      <c r="FT45" s="5" t="e">
        <f t="shared" ca="1" si="138"/>
        <v>#N/A</v>
      </c>
      <c r="FU45" t="e">
        <f t="shared" ca="1" si="56"/>
        <v>#N/A</v>
      </c>
      <c r="FV45" t="b">
        <f t="shared" ca="1" si="139"/>
        <v>0</v>
      </c>
      <c r="FW45" t="b">
        <f t="shared" ca="1" si="140"/>
        <v>0</v>
      </c>
      <c r="FX45">
        <f t="shared" ca="1" si="249"/>
        <v>0</v>
      </c>
      <c r="FY45">
        <f t="shared" ca="1" si="238"/>
        <v>0</v>
      </c>
      <c r="FZ45">
        <f t="shared" ca="1" si="142"/>
        <v>0</v>
      </c>
      <c r="GA45" s="235">
        <f t="shared" ca="1" si="143"/>
        <v>0</v>
      </c>
      <c r="GB45" s="236">
        <f t="shared" ca="1" si="144"/>
        <v>4.4999999999999997E-3</v>
      </c>
      <c r="GC45" t="b">
        <f t="shared" ca="1" si="145"/>
        <v>0</v>
      </c>
      <c r="GD45" s="5" t="e">
        <f t="shared" ca="1" si="146"/>
        <v>#N/A</v>
      </c>
      <c r="GE45" s="8" t="e">
        <f t="shared" ca="1" si="147"/>
        <v>#N/A</v>
      </c>
      <c r="GF45" s="8" t="e">
        <f t="shared" ca="1" si="148"/>
        <v>#N/A</v>
      </c>
      <c r="GG45" s="8" t="e">
        <f t="shared" ca="1" si="149"/>
        <v>#N/A</v>
      </c>
      <c r="GH45" s="8" t="e">
        <f t="shared" ca="1" si="150"/>
        <v>#N/A</v>
      </c>
      <c r="GI45" s="8" t="e">
        <f t="shared" ca="1" si="151"/>
        <v>#N/A</v>
      </c>
      <c r="GJ45" s="8" t="e">
        <f t="shared" ca="1" si="152"/>
        <v>#N/A</v>
      </c>
      <c r="GK45" s="237" t="e">
        <f t="shared" ca="1" si="153"/>
        <v>#N/A</v>
      </c>
      <c r="GL45" s="237" t="e">
        <f t="shared" ca="1" si="154"/>
        <v>#N/A</v>
      </c>
      <c r="GM45" s="8" t="e">
        <f t="shared" ca="1" si="155"/>
        <v>#N/A</v>
      </c>
      <c r="GN45">
        <f t="shared" si="239"/>
        <v>35</v>
      </c>
      <c r="GO45" t="b">
        <f t="shared" ca="1" si="156"/>
        <v>0</v>
      </c>
      <c r="GP45" t="str">
        <f t="shared" ca="1" si="157"/>
        <v/>
      </c>
      <c r="GQ45" s="32">
        <f t="shared" ca="1" si="158"/>
        <v>0</v>
      </c>
      <c r="GR45" s="32">
        <f t="shared" ca="1" si="159"/>
        <v>0</v>
      </c>
      <c r="GS45" s="32">
        <f t="shared" ca="1" si="160"/>
        <v>0</v>
      </c>
      <c r="HL45" t="b">
        <f t="shared" ca="1" si="262"/>
        <v>0</v>
      </c>
      <c r="HM45" t="b">
        <f t="shared" ca="1" si="262"/>
        <v>0</v>
      </c>
      <c r="HN45" t="b">
        <f t="shared" ca="1" si="262"/>
        <v>0</v>
      </c>
      <c r="HO45" t="b">
        <f t="shared" ca="1" si="262"/>
        <v>0</v>
      </c>
      <c r="HP45" t="str">
        <f t="shared" ca="1" si="162"/>
        <v>FAUX\FAUX\FAUX\FAUX</v>
      </c>
      <c r="HQ45" t="b">
        <f ca="1">IF($D45,ISNA(MATCH(HP45,HP$1:HP44,0)))</f>
        <v>0</v>
      </c>
      <c r="HR45" s="5" t="e">
        <f t="shared" ca="1" si="163"/>
        <v>#N/A</v>
      </c>
      <c r="HS45" t="e">
        <f t="shared" ca="1" si="58"/>
        <v>#N/A</v>
      </c>
      <c r="HT45" t="b">
        <f t="shared" ca="1" si="164"/>
        <v>0</v>
      </c>
      <c r="HU45" t="b">
        <f t="shared" ca="1" si="165"/>
        <v>0</v>
      </c>
      <c r="HV45">
        <f t="shared" ca="1" si="250"/>
        <v>0</v>
      </c>
      <c r="HW45">
        <f t="shared" ca="1" si="240"/>
        <v>0</v>
      </c>
      <c r="HX45">
        <f t="shared" ca="1" si="167"/>
        <v>0</v>
      </c>
      <c r="HY45" s="235">
        <f t="shared" ca="1" si="168"/>
        <v>0</v>
      </c>
      <c r="HZ45" s="236">
        <f t="shared" ca="1" si="169"/>
        <v>4.4999999999999997E-3</v>
      </c>
      <c r="IA45" t="b">
        <f t="shared" ca="1" si="170"/>
        <v>0</v>
      </c>
      <c r="IB45" s="5" t="e">
        <f t="shared" ca="1" si="171"/>
        <v>#N/A</v>
      </c>
      <c r="IC45" s="8" t="e">
        <f t="shared" ca="1" si="172"/>
        <v>#N/A</v>
      </c>
      <c r="ID45" s="8" t="e">
        <f t="shared" ca="1" si="173"/>
        <v>#N/A</v>
      </c>
      <c r="IE45" s="8" t="e">
        <f t="shared" ca="1" si="174"/>
        <v>#N/A</v>
      </c>
      <c r="IF45" s="8" t="e">
        <f t="shared" ca="1" si="175"/>
        <v>#N/A</v>
      </c>
      <c r="IG45" s="8" t="e">
        <f t="shared" ca="1" si="176"/>
        <v>#N/A</v>
      </c>
      <c r="IH45" s="8" t="e">
        <f t="shared" ca="1" si="177"/>
        <v>#N/A</v>
      </c>
      <c r="II45" s="237" t="e">
        <f t="shared" ca="1" si="178"/>
        <v>#N/A</v>
      </c>
      <c r="IJ45" s="237" t="e">
        <f t="shared" ca="1" si="179"/>
        <v>#N/A</v>
      </c>
      <c r="IK45" s="8" t="e">
        <f t="shared" ca="1" si="180"/>
        <v>#N/A</v>
      </c>
      <c r="IL45">
        <f t="shared" si="241"/>
        <v>35</v>
      </c>
      <c r="IM45" t="b">
        <f t="shared" ca="1" si="181"/>
        <v>0</v>
      </c>
      <c r="IN45" t="str">
        <f t="shared" ca="1" si="253"/>
        <v/>
      </c>
      <c r="IO45" s="32">
        <f t="shared" ca="1" si="183"/>
        <v>0</v>
      </c>
      <c r="IP45" s="32">
        <f t="shared" ca="1" si="184"/>
        <v>0</v>
      </c>
      <c r="IQ45" s="32">
        <f t="shared" ca="1" si="185"/>
        <v>0</v>
      </c>
      <c r="JJ45" t="b">
        <f t="shared" ca="1" si="263"/>
        <v>0</v>
      </c>
      <c r="JK45" t="b">
        <f t="shared" ca="1" si="263"/>
        <v>0</v>
      </c>
      <c r="JN45" t="str">
        <f t="shared" ca="1" si="187"/>
        <v>FAUX\FAUX</v>
      </c>
      <c r="JO45" t="b">
        <f ca="1">IF($D45,ISNA(MATCH(JN45,JN$1:JN44,0)))</f>
        <v>0</v>
      </c>
      <c r="JP45" s="5" t="e">
        <f t="shared" ca="1" si="188"/>
        <v>#N/A</v>
      </c>
      <c r="JQ45" t="e">
        <f t="shared" ca="1" si="60"/>
        <v>#N/A</v>
      </c>
      <c r="JR45" t="b">
        <f t="shared" ca="1" si="189"/>
        <v>0</v>
      </c>
      <c r="JS45" t="b">
        <f t="shared" ca="1" si="190"/>
        <v>0</v>
      </c>
      <c r="JT45">
        <f t="shared" ca="1" si="251"/>
        <v>0</v>
      </c>
      <c r="JU45">
        <f t="shared" ca="1" si="242"/>
        <v>0</v>
      </c>
      <c r="JV45">
        <f t="shared" ca="1" si="192"/>
        <v>0</v>
      </c>
      <c r="JW45" s="235">
        <f t="shared" ca="1" si="193"/>
        <v>0</v>
      </c>
      <c r="JX45" s="236">
        <f t="shared" ca="1" si="194"/>
        <v>4.4999999999999997E-3</v>
      </c>
      <c r="JY45" t="b">
        <f t="shared" ca="1" si="195"/>
        <v>0</v>
      </c>
      <c r="JZ45" s="5" t="e">
        <f t="shared" ca="1" si="196"/>
        <v>#N/A</v>
      </c>
      <c r="KA45" s="8" t="e">
        <f t="shared" ca="1" si="197"/>
        <v>#N/A</v>
      </c>
      <c r="KB45" s="8" t="e">
        <f t="shared" ca="1" si="198"/>
        <v>#N/A</v>
      </c>
      <c r="KC45" s="8" t="e">
        <f t="shared" ca="1" si="199"/>
        <v>#N/A</v>
      </c>
      <c r="KD45" s="8"/>
      <c r="KE45" s="8"/>
      <c r="KF45" s="8" t="e">
        <f t="shared" ca="1" si="200"/>
        <v>#N/A</v>
      </c>
      <c r="KG45" s="237" t="e">
        <f t="shared" ca="1" si="201"/>
        <v>#N/A</v>
      </c>
      <c r="KH45" s="237" t="e">
        <f t="shared" ca="1" si="202"/>
        <v>#N/A</v>
      </c>
      <c r="KI45" s="8" t="e">
        <f t="shared" ca="1" si="203"/>
        <v>#N/A</v>
      </c>
      <c r="KJ45">
        <f t="shared" si="243"/>
        <v>35</v>
      </c>
      <c r="KK45" t="b">
        <f t="shared" ca="1" si="204"/>
        <v>0</v>
      </c>
      <c r="KL45" t="str">
        <f t="shared" ca="1" si="254"/>
        <v/>
      </c>
      <c r="KM45" s="32">
        <f t="shared" ca="1" si="206"/>
        <v>0</v>
      </c>
      <c r="KN45" s="32">
        <f t="shared" ca="1" si="207"/>
        <v>0</v>
      </c>
      <c r="KO45" s="32">
        <f t="shared" ca="1" si="208"/>
        <v>0</v>
      </c>
      <c r="LH45" t="b">
        <f t="shared" ca="1" si="264"/>
        <v>0</v>
      </c>
      <c r="LI45" t="b">
        <f t="shared" ca="1" si="264"/>
        <v>0</v>
      </c>
      <c r="LL45" t="str">
        <f t="shared" ca="1" si="210"/>
        <v>FAUX\FAUX</v>
      </c>
      <c r="LM45" t="b">
        <f ca="1">IF($D45,ISNA(MATCH(LL45,LL$1:LL44,0)))</f>
        <v>0</v>
      </c>
      <c r="LN45" s="5" t="e">
        <f t="shared" ca="1" si="211"/>
        <v>#N/A</v>
      </c>
      <c r="LO45" t="e">
        <f t="shared" ca="1" si="62"/>
        <v>#N/A</v>
      </c>
      <c r="LP45" t="b">
        <f t="shared" ca="1" si="212"/>
        <v>0</v>
      </c>
      <c r="LQ45" t="b">
        <f t="shared" ca="1" si="213"/>
        <v>0</v>
      </c>
      <c r="LR45">
        <f t="shared" ca="1" si="252"/>
        <v>0</v>
      </c>
      <c r="LS45">
        <f t="shared" ca="1" si="244"/>
        <v>0</v>
      </c>
      <c r="LT45">
        <f t="shared" ca="1" si="215"/>
        <v>0</v>
      </c>
      <c r="LU45" s="235">
        <f t="shared" ca="1" si="216"/>
        <v>0</v>
      </c>
      <c r="LV45" s="236">
        <f t="shared" ca="1" si="217"/>
        <v>4.4999999999999997E-3</v>
      </c>
      <c r="LW45" t="b">
        <f t="shared" ca="1" si="218"/>
        <v>0</v>
      </c>
      <c r="LX45" s="5" t="e">
        <f t="shared" ca="1" si="219"/>
        <v>#N/A</v>
      </c>
      <c r="LY45" s="8" t="e">
        <f t="shared" ca="1" si="220"/>
        <v>#N/A</v>
      </c>
      <c r="LZ45" s="8" t="e">
        <f t="shared" ca="1" si="221"/>
        <v>#N/A</v>
      </c>
      <c r="MA45" s="8" t="e">
        <f t="shared" ca="1" si="222"/>
        <v>#N/A</v>
      </c>
      <c r="MB45" s="8"/>
      <c r="MC45" s="8"/>
      <c r="MD45" s="8" t="e">
        <f t="shared" ca="1" si="223"/>
        <v>#N/A</v>
      </c>
      <c r="ME45" s="237" t="e">
        <f t="shared" ca="1" si="224"/>
        <v>#N/A</v>
      </c>
      <c r="MF45" s="237" t="e">
        <f t="shared" ca="1" si="225"/>
        <v>#N/A</v>
      </c>
      <c r="MG45" s="8" t="e">
        <f t="shared" ca="1" si="226"/>
        <v>#N/A</v>
      </c>
      <c r="MH45">
        <f t="shared" si="245"/>
        <v>35</v>
      </c>
      <c r="MI45" t="b">
        <f t="shared" ca="1" si="227"/>
        <v>0</v>
      </c>
      <c r="MJ45" t="str">
        <f t="shared" ca="1" si="255"/>
        <v/>
      </c>
      <c r="MK45" s="32">
        <f t="shared" ca="1" si="229"/>
        <v>0</v>
      </c>
      <c r="ML45" s="32">
        <f t="shared" ca="1" si="230"/>
        <v>0</v>
      </c>
      <c r="MM45" s="32">
        <f t="shared" ca="1" si="231"/>
        <v>0</v>
      </c>
    </row>
    <row r="46" spans="1:351" x14ac:dyDescent="0.3">
      <c r="A46">
        <f t="shared" ca="1" si="63"/>
        <v>36</v>
      </c>
      <c r="C46" t="e">
        <f ca="1">Coulisse!$HN46</f>
        <v>#N/A</v>
      </c>
      <c r="D46" t="b">
        <f t="shared" ca="1" si="64"/>
        <v>0</v>
      </c>
      <c r="F46" t="b">
        <f t="shared" ca="1" si="257"/>
        <v>0</v>
      </c>
      <c r="G46" t="b">
        <f t="shared" ca="1" si="257"/>
        <v>0</v>
      </c>
      <c r="T46" t="b">
        <f t="shared" ca="1" si="258"/>
        <v>0</v>
      </c>
      <c r="U46" t="b">
        <f t="shared" ca="1" si="258"/>
        <v>0</v>
      </c>
      <c r="V46" t="b">
        <f t="shared" ca="1" si="258"/>
        <v>0</v>
      </c>
      <c r="W46" t="str">
        <f t="shared" ca="1" si="67"/>
        <v>FAUX\FAUX\FAUX</v>
      </c>
      <c r="X46" t="b">
        <f ca="1">IF($D46,ISNA(MATCH(W46,W$1:W45,0)))</f>
        <v>0</v>
      </c>
      <c r="Y46" s="5" t="e">
        <f t="shared" ca="1" si="68"/>
        <v>#N/A</v>
      </c>
      <c r="Z46" t="e">
        <f t="shared" ca="1" si="256"/>
        <v>#N/A</v>
      </c>
      <c r="AA46" t="b">
        <f t="shared" ca="1" si="69"/>
        <v>0</v>
      </c>
      <c r="AB46" t="b">
        <f t="shared" ca="1" si="70"/>
        <v>0</v>
      </c>
      <c r="AC46">
        <f t="shared" ca="1" si="71"/>
        <v>0</v>
      </c>
      <c r="AD46">
        <f t="shared" ca="1" si="232"/>
        <v>0</v>
      </c>
      <c r="AE46">
        <f t="shared" ca="1" si="72"/>
        <v>0</v>
      </c>
      <c r="AF46" s="235">
        <f t="shared" ca="1" si="73"/>
        <v>0</v>
      </c>
      <c r="AG46" s="236">
        <f t="shared" ca="1" si="74"/>
        <v>4.5999999999999999E-3</v>
      </c>
      <c r="AH46" t="b">
        <f t="shared" ca="1" si="75"/>
        <v>0</v>
      </c>
      <c r="AI46" s="5" t="e">
        <f t="shared" ca="1" si="76"/>
        <v>#N/A</v>
      </c>
      <c r="AJ46" s="8" t="e">
        <f t="shared" ca="1" si="77"/>
        <v>#N/A</v>
      </c>
      <c r="AK46" s="8" t="e">
        <f t="shared" ca="1" si="78"/>
        <v>#N/A</v>
      </c>
      <c r="AL46" s="8" t="e">
        <f t="shared" ca="1" si="79"/>
        <v>#N/A</v>
      </c>
      <c r="AM46" s="8" t="e">
        <f t="shared" ca="1" si="80"/>
        <v>#N/A</v>
      </c>
      <c r="AN46" s="8" t="e">
        <f t="shared" ca="1" si="81"/>
        <v>#N/A</v>
      </c>
      <c r="AO46" s="237" t="e">
        <f t="shared" ca="1" si="82"/>
        <v>#N/A</v>
      </c>
      <c r="AP46" s="237" t="e">
        <f t="shared" ca="1" si="83"/>
        <v>#N/A</v>
      </c>
      <c r="AQ46" s="8" t="e">
        <f t="shared" ca="1" si="84"/>
        <v>#N/A</v>
      </c>
      <c r="AR46">
        <f t="shared" si="233"/>
        <v>36</v>
      </c>
      <c r="AS46" t="b">
        <f t="shared" ca="1" si="85"/>
        <v>0</v>
      </c>
      <c r="AT46" t="str">
        <f t="shared" ca="1" si="86"/>
        <v/>
      </c>
      <c r="AU46" s="32">
        <f t="shared" ca="1" si="87"/>
        <v>0</v>
      </c>
      <c r="AV46" s="32">
        <f t="shared" ca="1" si="88"/>
        <v>0</v>
      </c>
      <c r="AW46" s="32">
        <f t="shared" ca="1" si="246"/>
        <v>0</v>
      </c>
      <c r="BR46" t="b">
        <f t="shared" ca="1" si="259"/>
        <v>0</v>
      </c>
      <c r="BU46" t="str">
        <f t="shared" ca="1" si="90"/>
        <v>FAUX\</v>
      </c>
      <c r="BV46" t="b">
        <f ca="1">IF($D46,ISNA(MATCH(BU46,BU$1:BU45,0)))</f>
        <v>0</v>
      </c>
      <c r="BW46" s="5" t="e">
        <f t="shared" ca="1" si="91"/>
        <v>#N/A</v>
      </c>
      <c r="BX46" t="e">
        <f t="shared" ca="1" si="51"/>
        <v>#N/A</v>
      </c>
      <c r="BY46" t="b">
        <f t="shared" ca="1" si="92"/>
        <v>0</v>
      </c>
      <c r="BZ46" t="b">
        <f t="shared" ca="1" si="93"/>
        <v>0</v>
      </c>
      <c r="CA46">
        <f t="shared" ca="1" si="247"/>
        <v>0</v>
      </c>
      <c r="CB46">
        <f t="shared" ca="1" si="234"/>
        <v>0</v>
      </c>
      <c r="CC46">
        <f t="shared" ca="1" si="95"/>
        <v>0</v>
      </c>
      <c r="CD46" s="235">
        <f t="shared" ca="1" si="96"/>
        <v>0</v>
      </c>
      <c r="CE46" s="236">
        <f t="shared" ca="1" si="97"/>
        <v>4.5999999999999999E-3</v>
      </c>
      <c r="CF46" t="b">
        <f t="shared" ca="1" si="98"/>
        <v>0</v>
      </c>
      <c r="CG46" s="5" t="e">
        <f t="shared" ca="1" si="99"/>
        <v>#N/A</v>
      </c>
      <c r="CH46" s="8" t="e">
        <f t="shared" ca="1" si="100"/>
        <v>#N/A</v>
      </c>
      <c r="CI46" s="8" t="e">
        <f t="shared" ca="1" si="101"/>
        <v>#N/A</v>
      </c>
      <c r="CJ46" s="8" t="e">
        <f t="shared" ca="1" si="102"/>
        <v>#N/A</v>
      </c>
      <c r="CK46" s="8" t="e">
        <f t="shared" ca="1" si="103"/>
        <v>#N/A</v>
      </c>
      <c r="CL46" s="8" t="e">
        <f t="shared" ca="1" si="104"/>
        <v>#N/A</v>
      </c>
      <c r="CM46" s="237" t="e">
        <f t="shared" ca="1" si="105"/>
        <v>#N/A</v>
      </c>
      <c r="CN46" s="237" t="e">
        <f t="shared" ca="1" si="106"/>
        <v>#N/A</v>
      </c>
      <c r="CO46" s="8" t="e">
        <f t="shared" ca="1" si="107"/>
        <v>#N/A</v>
      </c>
      <c r="CP46">
        <f t="shared" si="235"/>
        <v>36</v>
      </c>
      <c r="CQ46" t="b">
        <f t="shared" ca="1" si="108"/>
        <v>0</v>
      </c>
      <c r="CR46" t="str">
        <f t="shared" ca="1" si="109"/>
        <v/>
      </c>
      <c r="CS46" s="32">
        <f t="shared" ca="1" si="110"/>
        <v>0</v>
      </c>
      <c r="CT46" s="32">
        <f t="shared" ca="1" si="111"/>
        <v>0</v>
      </c>
      <c r="CU46" s="32">
        <f t="shared" ca="1" si="112"/>
        <v>0</v>
      </c>
      <c r="DP46" t="b">
        <f t="shared" ca="1" si="260"/>
        <v>0</v>
      </c>
      <c r="DQ46" t="b">
        <f t="shared" ca="1" si="260"/>
        <v>0</v>
      </c>
      <c r="DR46" t="b">
        <f t="shared" ca="1" si="260"/>
        <v>0</v>
      </c>
      <c r="DS46" t="str">
        <f t="shared" ca="1" si="53"/>
        <v>FAUX\FAUX\FAUX</v>
      </c>
      <c r="DT46" t="b">
        <f ca="1">IF($D46,ISNA(MATCH(DS46,DS$1:DS45,0)))</f>
        <v>0</v>
      </c>
      <c r="DU46" s="5" t="e">
        <f t="shared" ca="1" si="114"/>
        <v>#N/A</v>
      </c>
      <c r="DV46" t="e">
        <f t="shared" ca="1" si="54"/>
        <v>#N/A</v>
      </c>
      <c r="DW46" t="b">
        <f t="shared" ca="1" si="115"/>
        <v>0</v>
      </c>
      <c r="DX46" t="b">
        <f t="shared" ca="1" si="116"/>
        <v>0</v>
      </c>
      <c r="DY46">
        <f t="shared" ca="1" si="248"/>
        <v>0</v>
      </c>
      <c r="DZ46">
        <f t="shared" ca="1" si="236"/>
        <v>0</v>
      </c>
      <c r="EA46">
        <f t="shared" ca="1" si="118"/>
        <v>0</v>
      </c>
      <c r="EB46" s="235">
        <f t="shared" ca="1" si="119"/>
        <v>0</v>
      </c>
      <c r="EC46" s="236">
        <f t="shared" ca="1" si="120"/>
        <v>4.5999999999999999E-3</v>
      </c>
      <c r="ED46" t="b">
        <f t="shared" ca="1" si="121"/>
        <v>0</v>
      </c>
      <c r="EE46" s="5" t="e">
        <f t="shared" ca="1" si="122"/>
        <v>#N/A</v>
      </c>
      <c r="EF46" s="8" t="e">
        <f t="shared" ca="1" si="123"/>
        <v>#N/A</v>
      </c>
      <c r="EG46" s="8" t="e">
        <f t="shared" ca="1" si="124"/>
        <v>#N/A</v>
      </c>
      <c r="EH46" s="8" t="e">
        <f t="shared" ca="1" si="125"/>
        <v>#N/A</v>
      </c>
      <c r="EI46" s="8" t="e">
        <f t="shared" ca="1" si="126"/>
        <v>#N/A</v>
      </c>
      <c r="EJ46" s="8" t="e">
        <f t="shared" ca="1" si="127"/>
        <v>#N/A</v>
      </c>
      <c r="EK46" s="237" t="e">
        <f t="shared" ca="1" si="128"/>
        <v>#N/A</v>
      </c>
      <c r="EL46" s="237" t="e">
        <f t="shared" ca="1" si="129"/>
        <v>#N/A</v>
      </c>
      <c r="EM46" s="8" t="e">
        <f t="shared" ca="1" si="130"/>
        <v>#N/A</v>
      </c>
      <c r="EN46">
        <f t="shared" si="237"/>
        <v>36</v>
      </c>
      <c r="EO46" t="b">
        <f t="shared" ca="1" si="131"/>
        <v>0</v>
      </c>
      <c r="EP46" t="str">
        <f t="shared" ca="1" si="132"/>
        <v/>
      </c>
      <c r="EQ46" s="32">
        <f t="shared" ca="1" si="133"/>
        <v>0</v>
      </c>
      <c r="ER46" s="32">
        <f t="shared" ca="1" si="134"/>
        <v>0</v>
      </c>
      <c r="ES46" s="32">
        <f t="shared" ca="1" si="135"/>
        <v>0</v>
      </c>
      <c r="FN46" t="b">
        <f t="shared" ca="1" si="261"/>
        <v>0</v>
      </c>
      <c r="FO46" t="b">
        <f t="shared" ca="1" si="261"/>
        <v>0</v>
      </c>
      <c r="FP46" t="b">
        <f t="shared" ca="1" si="261"/>
        <v>0</v>
      </c>
      <c r="FQ46" t="b">
        <f t="shared" ca="1" si="261"/>
        <v>0</v>
      </c>
      <c r="FR46" t="str">
        <f t="shared" ca="1" si="137"/>
        <v>FAUX\FAUX\FAUX\FAUX</v>
      </c>
      <c r="FS46" t="b">
        <f ca="1">IF($D46,ISNA(MATCH(FR46,FR$1:FR45,0)))</f>
        <v>0</v>
      </c>
      <c r="FT46" s="5" t="e">
        <f t="shared" ca="1" si="138"/>
        <v>#N/A</v>
      </c>
      <c r="FU46" t="e">
        <f t="shared" ca="1" si="56"/>
        <v>#N/A</v>
      </c>
      <c r="FV46" t="b">
        <f t="shared" ca="1" si="139"/>
        <v>0</v>
      </c>
      <c r="FW46" t="b">
        <f t="shared" ca="1" si="140"/>
        <v>0</v>
      </c>
      <c r="FX46">
        <f t="shared" ca="1" si="249"/>
        <v>0</v>
      </c>
      <c r="FY46">
        <f t="shared" ca="1" si="238"/>
        <v>0</v>
      </c>
      <c r="FZ46">
        <f t="shared" ca="1" si="142"/>
        <v>0</v>
      </c>
      <c r="GA46" s="235">
        <f t="shared" ca="1" si="143"/>
        <v>0</v>
      </c>
      <c r="GB46" s="236">
        <f t="shared" ca="1" si="144"/>
        <v>4.5999999999999999E-3</v>
      </c>
      <c r="GC46" t="b">
        <f t="shared" ca="1" si="145"/>
        <v>0</v>
      </c>
      <c r="GD46" s="5" t="e">
        <f t="shared" ca="1" si="146"/>
        <v>#N/A</v>
      </c>
      <c r="GE46" s="8" t="e">
        <f t="shared" ca="1" si="147"/>
        <v>#N/A</v>
      </c>
      <c r="GF46" s="8" t="e">
        <f t="shared" ca="1" si="148"/>
        <v>#N/A</v>
      </c>
      <c r="GG46" s="8" t="e">
        <f t="shared" ca="1" si="149"/>
        <v>#N/A</v>
      </c>
      <c r="GH46" s="8" t="e">
        <f t="shared" ca="1" si="150"/>
        <v>#N/A</v>
      </c>
      <c r="GI46" s="8" t="e">
        <f t="shared" ca="1" si="151"/>
        <v>#N/A</v>
      </c>
      <c r="GJ46" s="8" t="e">
        <f t="shared" ca="1" si="152"/>
        <v>#N/A</v>
      </c>
      <c r="GK46" s="237" t="e">
        <f t="shared" ca="1" si="153"/>
        <v>#N/A</v>
      </c>
      <c r="GL46" s="237" t="e">
        <f t="shared" ca="1" si="154"/>
        <v>#N/A</v>
      </c>
      <c r="GM46" s="8" t="e">
        <f t="shared" ca="1" si="155"/>
        <v>#N/A</v>
      </c>
      <c r="GN46">
        <f t="shared" si="239"/>
        <v>36</v>
      </c>
      <c r="GO46" t="b">
        <f t="shared" ca="1" si="156"/>
        <v>0</v>
      </c>
      <c r="GP46" t="str">
        <f t="shared" ca="1" si="157"/>
        <v/>
      </c>
      <c r="GQ46" s="32">
        <f t="shared" ca="1" si="158"/>
        <v>0</v>
      </c>
      <c r="GR46" s="32">
        <f t="shared" ca="1" si="159"/>
        <v>0</v>
      </c>
      <c r="GS46" s="32">
        <f t="shared" ca="1" si="160"/>
        <v>0</v>
      </c>
      <c r="HL46" t="b">
        <f t="shared" ca="1" si="262"/>
        <v>0</v>
      </c>
      <c r="HM46" t="b">
        <f t="shared" ca="1" si="262"/>
        <v>0</v>
      </c>
      <c r="HN46" t="b">
        <f t="shared" ca="1" si="262"/>
        <v>0</v>
      </c>
      <c r="HO46" t="b">
        <f t="shared" ca="1" si="262"/>
        <v>0</v>
      </c>
      <c r="HP46" t="str">
        <f t="shared" ca="1" si="162"/>
        <v>FAUX\FAUX\FAUX\FAUX</v>
      </c>
      <c r="HQ46" t="b">
        <f ca="1">IF($D46,ISNA(MATCH(HP46,HP$1:HP45,0)))</f>
        <v>0</v>
      </c>
      <c r="HR46" s="5" t="e">
        <f t="shared" ca="1" si="163"/>
        <v>#N/A</v>
      </c>
      <c r="HS46" t="e">
        <f t="shared" ca="1" si="58"/>
        <v>#N/A</v>
      </c>
      <c r="HT46" t="b">
        <f t="shared" ca="1" si="164"/>
        <v>0</v>
      </c>
      <c r="HU46" t="b">
        <f t="shared" ca="1" si="165"/>
        <v>0</v>
      </c>
      <c r="HV46">
        <f t="shared" ca="1" si="250"/>
        <v>0</v>
      </c>
      <c r="HW46">
        <f t="shared" ca="1" si="240"/>
        <v>0</v>
      </c>
      <c r="HX46">
        <f t="shared" ca="1" si="167"/>
        <v>0</v>
      </c>
      <c r="HY46" s="235">
        <f t="shared" ca="1" si="168"/>
        <v>0</v>
      </c>
      <c r="HZ46" s="236">
        <f t="shared" ca="1" si="169"/>
        <v>4.5999999999999999E-3</v>
      </c>
      <c r="IA46" t="b">
        <f t="shared" ca="1" si="170"/>
        <v>0</v>
      </c>
      <c r="IB46" s="5" t="e">
        <f t="shared" ca="1" si="171"/>
        <v>#N/A</v>
      </c>
      <c r="IC46" s="8" t="e">
        <f t="shared" ca="1" si="172"/>
        <v>#N/A</v>
      </c>
      <c r="ID46" s="8" t="e">
        <f t="shared" ca="1" si="173"/>
        <v>#N/A</v>
      </c>
      <c r="IE46" s="8" t="e">
        <f t="shared" ca="1" si="174"/>
        <v>#N/A</v>
      </c>
      <c r="IF46" s="8" t="e">
        <f t="shared" ca="1" si="175"/>
        <v>#N/A</v>
      </c>
      <c r="IG46" s="8" t="e">
        <f t="shared" ca="1" si="176"/>
        <v>#N/A</v>
      </c>
      <c r="IH46" s="8" t="e">
        <f t="shared" ca="1" si="177"/>
        <v>#N/A</v>
      </c>
      <c r="II46" s="237" t="e">
        <f t="shared" ca="1" si="178"/>
        <v>#N/A</v>
      </c>
      <c r="IJ46" s="237" t="e">
        <f t="shared" ca="1" si="179"/>
        <v>#N/A</v>
      </c>
      <c r="IK46" s="8" t="e">
        <f t="shared" ca="1" si="180"/>
        <v>#N/A</v>
      </c>
      <c r="IL46">
        <f t="shared" si="241"/>
        <v>36</v>
      </c>
      <c r="IM46" t="b">
        <f t="shared" ca="1" si="181"/>
        <v>0</v>
      </c>
      <c r="IN46" t="str">
        <f t="shared" ca="1" si="253"/>
        <v/>
      </c>
      <c r="IO46" s="32">
        <f t="shared" ca="1" si="183"/>
        <v>0</v>
      </c>
      <c r="IP46" s="32">
        <f t="shared" ca="1" si="184"/>
        <v>0</v>
      </c>
      <c r="IQ46" s="32">
        <f t="shared" ca="1" si="185"/>
        <v>0</v>
      </c>
      <c r="JJ46" t="b">
        <f t="shared" ca="1" si="263"/>
        <v>0</v>
      </c>
      <c r="JK46" t="b">
        <f t="shared" ca="1" si="263"/>
        <v>0</v>
      </c>
      <c r="JN46" t="str">
        <f t="shared" ca="1" si="187"/>
        <v>FAUX\FAUX</v>
      </c>
      <c r="JO46" t="b">
        <f ca="1">IF($D46,ISNA(MATCH(JN46,JN$1:JN45,0)))</f>
        <v>0</v>
      </c>
      <c r="JP46" s="5" t="e">
        <f t="shared" ca="1" si="188"/>
        <v>#N/A</v>
      </c>
      <c r="JQ46" t="e">
        <f t="shared" ca="1" si="60"/>
        <v>#N/A</v>
      </c>
      <c r="JR46" t="b">
        <f t="shared" ca="1" si="189"/>
        <v>0</v>
      </c>
      <c r="JS46" t="b">
        <f t="shared" ca="1" si="190"/>
        <v>0</v>
      </c>
      <c r="JT46">
        <f t="shared" ca="1" si="251"/>
        <v>0</v>
      </c>
      <c r="JU46">
        <f t="shared" ca="1" si="242"/>
        <v>0</v>
      </c>
      <c r="JV46">
        <f t="shared" ca="1" si="192"/>
        <v>0</v>
      </c>
      <c r="JW46" s="235">
        <f t="shared" ca="1" si="193"/>
        <v>0</v>
      </c>
      <c r="JX46" s="236">
        <f t="shared" ca="1" si="194"/>
        <v>4.5999999999999999E-3</v>
      </c>
      <c r="JY46" t="b">
        <f t="shared" ca="1" si="195"/>
        <v>0</v>
      </c>
      <c r="JZ46" s="5" t="e">
        <f t="shared" ca="1" si="196"/>
        <v>#N/A</v>
      </c>
      <c r="KA46" s="8" t="e">
        <f t="shared" ca="1" si="197"/>
        <v>#N/A</v>
      </c>
      <c r="KB46" s="8" t="e">
        <f t="shared" ca="1" si="198"/>
        <v>#N/A</v>
      </c>
      <c r="KC46" s="8" t="e">
        <f t="shared" ca="1" si="199"/>
        <v>#N/A</v>
      </c>
      <c r="KD46" s="8"/>
      <c r="KE46" s="8"/>
      <c r="KF46" s="8" t="e">
        <f t="shared" ca="1" si="200"/>
        <v>#N/A</v>
      </c>
      <c r="KG46" s="237" t="e">
        <f t="shared" ca="1" si="201"/>
        <v>#N/A</v>
      </c>
      <c r="KH46" s="237" t="e">
        <f t="shared" ca="1" si="202"/>
        <v>#N/A</v>
      </c>
      <c r="KI46" s="8" t="e">
        <f t="shared" ca="1" si="203"/>
        <v>#N/A</v>
      </c>
      <c r="KJ46">
        <f t="shared" si="243"/>
        <v>36</v>
      </c>
      <c r="KK46" t="b">
        <f t="shared" ca="1" si="204"/>
        <v>0</v>
      </c>
      <c r="KL46" t="str">
        <f t="shared" ca="1" si="254"/>
        <v/>
      </c>
      <c r="KM46" s="32">
        <f t="shared" ca="1" si="206"/>
        <v>0</v>
      </c>
      <c r="KN46" s="32">
        <f t="shared" ca="1" si="207"/>
        <v>0</v>
      </c>
      <c r="KO46" s="32">
        <f t="shared" ca="1" si="208"/>
        <v>0</v>
      </c>
      <c r="LH46" t="b">
        <f t="shared" ca="1" si="264"/>
        <v>0</v>
      </c>
      <c r="LI46" t="b">
        <f t="shared" ca="1" si="264"/>
        <v>0</v>
      </c>
      <c r="LL46" t="str">
        <f t="shared" ca="1" si="210"/>
        <v>FAUX\FAUX</v>
      </c>
      <c r="LM46" t="b">
        <f ca="1">IF($D46,ISNA(MATCH(LL46,LL$1:LL45,0)))</f>
        <v>0</v>
      </c>
      <c r="LN46" s="5" t="e">
        <f t="shared" ca="1" si="211"/>
        <v>#N/A</v>
      </c>
      <c r="LO46" t="e">
        <f t="shared" ca="1" si="62"/>
        <v>#N/A</v>
      </c>
      <c r="LP46" t="b">
        <f t="shared" ca="1" si="212"/>
        <v>0</v>
      </c>
      <c r="LQ46" t="b">
        <f t="shared" ca="1" si="213"/>
        <v>0</v>
      </c>
      <c r="LR46">
        <f t="shared" ca="1" si="252"/>
        <v>0</v>
      </c>
      <c r="LS46">
        <f t="shared" ca="1" si="244"/>
        <v>0</v>
      </c>
      <c r="LT46">
        <f t="shared" ca="1" si="215"/>
        <v>0</v>
      </c>
      <c r="LU46" s="235">
        <f t="shared" ca="1" si="216"/>
        <v>0</v>
      </c>
      <c r="LV46" s="236">
        <f t="shared" ca="1" si="217"/>
        <v>4.5999999999999999E-3</v>
      </c>
      <c r="LW46" t="b">
        <f t="shared" ca="1" si="218"/>
        <v>0</v>
      </c>
      <c r="LX46" s="5" t="e">
        <f t="shared" ca="1" si="219"/>
        <v>#N/A</v>
      </c>
      <c r="LY46" s="8" t="e">
        <f t="shared" ca="1" si="220"/>
        <v>#N/A</v>
      </c>
      <c r="LZ46" s="8" t="e">
        <f t="shared" ca="1" si="221"/>
        <v>#N/A</v>
      </c>
      <c r="MA46" s="8" t="e">
        <f t="shared" ca="1" si="222"/>
        <v>#N/A</v>
      </c>
      <c r="MB46" s="8"/>
      <c r="MC46" s="8"/>
      <c r="MD46" s="8" t="e">
        <f t="shared" ca="1" si="223"/>
        <v>#N/A</v>
      </c>
      <c r="ME46" s="237" t="e">
        <f t="shared" ca="1" si="224"/>
        <v>#N/A</v>
      </c>
      <c r="MF46" s="237" t="e">
        <f t="shared" ca="1" si="225"/>
        <v>#N/A</v>
      </c>
      <c r="MG46" s="8" t="e">
        <f t="shared" ca="1" si="226"/>
        <v>#N/A</v>
      </c>
      <c r="MH46">
        <f t="shared" si="245"/>
        <v>36</v>
      </c>
      <c r="MI46" t="b">
        <f t="shared" ca="1" si="227"/>
        <v>0</v>
      </c>
      <c r="MJ46" t="str">
        <f t="shared" ca="1" si="255"/>
        <v/>
      </c>
      <c r="MK46" s="32">
        <f t="shared" ca="1" si="229"/>
        <v>0</v>
      </c>
      <c r="ML46" s="32">
        <f t="shared" ca="1" si="230"/>
        <v>0</v>
      </c>
      <c r="MM46" s="32">
        <f t="shared" ca="1" si="231"/>
        <v>0</v>
      </c>
    </row>
    <row r="47" spans="1:351" x14ac:dyDescent="0.3">
      <c r="A47">
        <f t="shared" ca="1" si="63"/>
        <v>37</v>
      </c>
      <c r="C47" t="e">
        <f ca="1">Coulisse!$HN47</f>
        <v>#N/A</v>
      </c>
      <c r="D47" t="b">
        <f t="shared" ca="1" si="64"/>
        <v>0</v>
      </c>
      <c r="F47" t="b">
        <f t="shared" ca="1" si="257"/>
        <v>0</v>
      </c>
      <c r="G47" t="b">
        <f t="shared" ca="1" si="257"/>
        <v>0</v>
      </c>
      <c r="T47" t="b">
        <f t="shared" ca="1" si="258"/>
        <v>0</v>
      </c>
      <c r="U47" t="b">
        <f t="shared" ca="1" si="258"/>
        <v>0</v>
      </c>
      <c r="V47" t="b">
        <f t="shared" ca="1" si="258"/>
        <v>0</v>
      </c>
      <c r="W47" t="str">
        <f t="shared" ca="1" si="67"/>
        <v>FAUX\FAUX\FAUX</v>
      </c>
      <c r="X47" t="b">
        <f ca="1">IF($D47,ISNA(MATCH(W47,W$1:W46,0)))</f>
        <v>0</v>
      </c>
      <c r="Y47" s="5" t="e">
        <f t="shared" ca="1" si="68"/>
        <v>#N/A</v>
      </c>
      <c r="Z47" t="e">
        <f t="shared" ca="1" si="256"/>
        <v>#N/A</v>
      </c>
      <c r="AA47" t="b">
        <f t="shared" ca="1" si="69"/>
        <v>0</v>
      </c>
      <c r="AB47" t="b">
        <f t="shared" ca="1" si="70"/>
        <v>0</v>
      </c>
      <c r="AC47">
        <f t="shared" ca="1" si="71"/>
        <v>0</v>
      </c>
      <c r="AD47">
        <f t="shared" ca="1" si="232"/>
        <v>0</v>
      </c>
      <c r="AE47">
        <f t="shared" ca="1" si="72"/>
        <v>0</v>
      </c>
      <c r="AF47" s="235">
        <f t="shared" ca="1" si="73"/>
        <v>0</v>
      </c>
      <c r="AG47" s="236">
        <f t="shared" ca="1" si="74"/>
        <v>4.7000000000000002E-3</v>
      </c>
      <c r="AH47" t="b">
        <f t="shared" ca="1" si="75"/>
        <v>0</v>
      </c>
      <c r="AI47" s="5" t="e">
        <f t="shared" ca="1" si="76"/>
        <v>#N/A</v>
      </c>
      <c r="AJ47" s="8" t="e">
        <f t="shared" ca="1" si="77"/>
        <v>#N/A</v>
      </c>
      <c r="AK47" s="8" t="e">
        <f t="shared" ca="1" si="78"/>
        <v>#N/A</v>
      </c>
      <c r="AL47" s="8" t="e">
        <f t="shared" ca="1" si="79"/>
        <v>#N/A</v>
      </c>
      <c r="AM47" s="8" t="e">
        <f t="shared" ca="1" si="80"/>
        <v>#N/A</v>
      </c>
      <c r="AN47" s="8" t="e">
        <f t="shared" ca="1" si="81"/>
        <v>#N/A</v>
      </c>
      <c r="AO47" s="237" t="e">
        <f t="shared" ca="1" si="82"/>
        <v>#N/A</v>
      </c>
      <c r="AP47" s="237" t="e">
        <f t="shared" ca="1" si="83"/>
        <v>#N/A</v>
      </c>
      <c r="AQ47" s="8" t="e">
        <f t="shared" ca="1" si="84"/>
        <v>#N/A</v>
      </c>
      <c r="AR47">
        <f t="shared" si="233"/>
        <v>37</v>
      </c>
      <c r="AS47" t="b">
        <f t="shared" ca="1" si="85"/>
        <v>0</v>
      </c>
      <c r="AT47" t="str">
        <f t="shared" ca="1" si="86"/>
        <v/>
      </c>
      <c r="AU47" s="32">
        <f t="shared" ca="1" si="87"/>
        <v>0</v>
      </c>
      <c r="AV47" s="32">
        <f t="shared" ca="1" si="88"/>
        <v>0</v>
      </c>
      <c r="AW47" s="32">
        <f t="shared" ca="1" si="246"/>
        <v>0</v>
      </c>
      <c r="BR47" t="b">
        <f t="shared" ca="1" si="259"/>
        <v>0</v>
      </c>
      <c r="BU47" t="str">
        <f t="shared" ca="1" si="90"/>
        <v>FAUX\</v>
      </c>
      <c r="BV47" t="b">
        <f ca="1">IF($D47,ISNA(MATCH(BU47,BU$1:BU46,0)))</f>
        <v>0</v>
      </c>
      <c r="BW47" s="5" t="e">
        <f t="shared" ca="1" si="91"/>
        <v>#N/A</v>
      </c>
      <c r="BX47" t="e">
        <f t="shared" ca="1" si="51"/>
        <v>#N/A</v>
      </c>
      <c r="BY47" t="b">
        <f t="shared" ca="1" si="92"/>
        <v>0</v>
      </c>
      <c r="BZ47" t="b">
        <f t="shared" ca="1" si="93"/>
        <v>0</v>
      </c>
      <c r="CA47">
        <f t="shared" ca="1" si="247"/>
        <v>0</v>
      </c>
      <c r="CB47">
        <f t="shared" ca="1" si="234"/>
        <v>0</v>
      </c>
      <c r="CC47">
        <f t="shared" ca="1" si="95"/>
        <v>0</v>
      </c>
      <c r="CD47" s="235">
        <f t="shared" ca="1" si="96"/>
        <v>0</v>
      </c>
      <c r="CE47" s="236">
        <f t="shared" ca="1" si="97"/>
        <v>4.7000000000000002E-3</v>
      </c>
      <c r="CF47" t="b">
        <f t="shared" ca="1" si="98"/>
        <v>0</v>
      </c>
      <c r="CG47" s="5" t="e">
        <f t="shared" ca="1" si="99"/>
        <v>#N/A</v>
      </c>
      <c r="CH47" s="8" t="e">
        <f t="shared" ca="1" si="100"/>
        <v>#N/A</v>
      </c>
      <c r="CI47" s="8" t="e">
        <f t="shared" ca="1" si="101"/>
        <v>#N/A</v>
      </c>
      <c r="CJ47" s="8" t="e">
        <f t="shared" ca="1" si="102"/>
        <v>#N/A</v>
      </c>
      <c r="CK47" s="8" t="e">
        <f t="shared" ca="1" si="103"/>
        <v>#N/A</v>
      </c>
      <c r="CL47" s="8" t="e">
        <f t="shared" ca="1" si="104"/>
        <v>#N/A</v>
      </c>
      <c r="CM47" s="237" t="e">
        <f t="shared" ca="1" si="105"/>
        <v>#N/A</v>
      </c>
      <c r="CN47" s="237" t="e">
        <f t="shared" ca="1" si="106"/>
        <v>#N/A</v>
      </c>
      <c r="CO47" s="8" t="e">
        <f t="shared" ca="1" si="107"/>
        <v>#N/A</v>
      </c>
      <c r="CP47">
        <f t="shared" si="235"/>
        <v>37</v>
      </c>
      <c r="CQ47" t="b">
        <f t="shared" ca="1" si="108"/>
        <v>0</v>
      </c>
      <c r="CR47" t="str">
        <f t="shared" ca="1" si="109"/>
        <v/>
      </c>
      <c r="CS47" s="32">
        <f t="shared" ca="1" si="110"/>
        <v>0</v>
      </c>
      <c r="CT47" s="32">
        <f t="shared" ca="1" si="111"/>
        <v>0</v>
      </c>
      <c r="CU47" s="32">
        <f t="shared" ca="1" si="112"/>
        <v>0</v>
      </c>
      <c r="DP47" t="b">
        <f t="shared" ca="1" si="260"/>
        <v>0</v>
      </c>
      <c r="DQ47" t="b">
        <f t="shared" ca="1" si="260"/>
        <v>0</v>
      </c>
      <c r="DR47" t="b">
        <f t="shared" ca="1" si="260"/>
        <v>0</v>
      </c>
      <c r="DS47" t="str">
        <f t="shared" ca="1" si="53"/>
        <v>FAUX\FAUX\FAUX</v>
      </c>
      <c r="DT47" t="b">
        <f ca="1">IF($D47,ISNA(MATCH(DS47,DS$1:DS46,0)))</f>
        <v>0</v>
      </c>
      <c r="DU47" s="5" t="e">
        <f t="shared" ca="1" si="114"/>
        <v>#N/A</v>
      </c>
      <c r="DV47" t="e">
        <f t="shared" ca="1" si="54"/>
        <v>#N/A</v>
      </c>
      <c r="DW47" t="b">
        <f t="shared" ca="1" si="115"/>
        <v>0</v>
      </c>
      <c r="DX47" t="b">
        <f t="shared" ca="1" si="116"/>
        <v>0</v>
      </c>
      <c r="DY47">
        <f t="shared" ca="1" si="248"/>
        <v>0</v>
      </c>
      <c r="DZ47">
        <f t="shared" ca="1" si="236"/>
        <v>0</v>
      </c>
      <c r="EA47">
        <f t="shared" ca="1" si="118"/>
        <v>0</v>
      </c>
      <c r="EB47" s="235">
        <f t="shared" ca="1" si="119"/>
        <v>0</v>
      </c>
      <c r="EC47" s="236">
        <f t="shared" ca="1" si="120"/>
        <v>4.7000000000000002E-3</v>
      </c>
      <c r="ED47" t="b">
        <f t="shared" ca="1" si="121"/>
        <v>0</v>
      </c>
      <c r="EE47" s="5" t="e">
        <f t="shared" ca="1" si="122"/>
        <v>#N/A</v>
      </c>
      <c r="EF47" s="8" t="e">
        <f t="shared" ca="1" si="123"/>
        <v>#N/A</v>
      </c>
      <c r="EG47" s="8" t="e">
        <f t="shared" ca="1" si="124"/>
        <v>#N/A</v>
      </c>
      <c r="EH47" s="8" t="e">
        <f t="shared" ca="1" si="125"/>
        <v>#N/A</v>
      </c>
      <c r="EI47" s="8" t="e">
        <f t="shared" ca="1" si="126"/>
        <v>#N/A</v>
      </c>
      <c r="EJ47" s="8" t="e">
        <f t="shared" ca="1" si="127"/>
        <v>#N/A</v>
      </c>
      <c r="EK47" s="237" t="e">
        <f t="shared" ca="1" si="128"/>
        <v>#N/A</v>
      </c>
      <c r="EL47" s="237" t="e">
        <f t="shared" ca="1" si="129"/>
        <v>#N/A</v>
      </c>
      <c r="EM47" s="8" t="e">
        <f t="shared" ca="1" si="130"/>
        <v>#N/A</v>
      </c>
      <c r="EN47">
        <f t="shared" si="237"/>
        <v>37</v>
      </c>
      <c r="EO47" t="b">
        <f t="shared" ca="1" si="131"/>
        <v>0</v>
      </c>
      <c r="EP47" t="str">
        <f t="shared" ca="1" si="132"/>
        <v/>
      </c>
      <c r="EQ47" s="32">
        <f t="shared" ca="1" si="133"/>
        <v>0</v>
      </c>
      <c r="ER47" s="32">
        <f t="shared" ca="1" si="134"/>
        <v>0</v>
      </c>
      <c r="ES47" s="32">
        <f t="shared" ca="1" si="135"/>
        <v>0</v>
      </c>
      <c r="FN47" t="b">
        <f t="shared" ca="1" si="261"/>
        <v>0</v>
      </c>
      <c r="FO47" t="b">
        <f t="shared" ca="1" si="261"/>
        <v>0</v>
      </c>
      <c r="FP47" t="b">
        <f t="shared" ca="1" si="261"/>
        <v>0</v>
      </c>
      <c r="FQ47" t="b">
        <f t="shared" ca="1" si="261"/>
        <v>0</v>
      </c>
      <c r="FR47" t="str">
        <f t="shared" ca="1" si="137"/>
        <v>FAUX\FAUX\FAUX\FAUX</v>
      </c>
      <c r="FS47" t="b">
        <f ca="1">IF($D47,ISNA(MATCH(FR47,FR$1:FR46,0)))</f>
        <v>0</v>
      </c>
      <c r="FT47" s="5" t="e">
        <f t="shared" ca="1" si="138"/>
        <v>#N/A</v>
      </c>
      <c r="FU47" t="e">
        <f t="shared" ca="1" si="56"/>
        <v>#N/A</v>
      </c>
      <c r="FV47" t="b">
        <f t="shared" ca="1" si="139"/>
        <v>0</v>
      </c>
      <c r="FW47" t="b">
        <f t="shared" ca="1" si="140"/>
        <v>0</v>
      </c>
      <c r="FX47">
        <f t="shared" ca="1" si="249"/>
        <v>0</v>
      </c>
      <c r="FY47">
        <f t="shared" ca="1" si="238"/>
        <v>0</v>
      </c>
      <c r="FZ47">
        <f t="shared" ca="1" si="142"/>
        <v>0</v>
      </c>
      <c r="GA47" s="235">
        <f t="shared" ca="1" si="143"/>
        <v>0</v>
      </c>
      <c r="GB47" s="236">
        <f t="shared" ca="1" si="144"/>
        <v>4.7000000000000002E-3</v>
      </c>
      <c r="GC47" t="b">
        <f t="shared" ca="1" si="145"/>
        <v>0</v>
      </c>
      <c r="GD47" s="5" t="e">
        <f t="shared" ca="1" si="146"/>
        <v>#N/A</v>
      </c>
      <c r="GE47" s="8" t="e">
        <f t="shared" ca="1" si="147"/>
        <v>#N/A</v>
      </c>
      <c r="GF47" s="8" t="e">
        <f t="shared" ca="1" si="148"/>
        <v>#N/A</v>
      </c>
      <c r="GG47" s="8" t="e">
        <f t="shared" ca="1" si="149"/>
        <v>#N/A</v>
      </c>
      <c r="GH47" s="8" t="e">
        <f t="shared" ca="1" si="150"/>
        <v>#N/A</v>
      </c>
      <c r="GI47" s="8" t="e">
        <f t="shared" ca="1" si="151"/>
        <v>#N/A</v>
      </c>
      <c r="GJ47" s="8" t="e">
        <f t="shared" ca="1" si="152"/>
        <v>#N/A</v>
      </c>
      <c r="GK47" s="237" t="e">
        <f t="shared" ca="1" si="153"/>
        <v>#N/A</v>
      </c>
      <c r="GL47" s="237" t="e">
        <f t="shared" ca="1" si="154"/>
        <v>#N/A</v>
      </c>
      <c r="GM47" s="8" t="e">
        <f t="shared" ca="1" si="155"/>
        <v>#N/A</v>
      </c>
      <c r="GN47">
        <f t="shared" si="239"/>
        <v>37</v>
      </c>
      <c r="GO47" t="b">
        <f t="shared" ca="1" si="156"/>
        <v>0</v>
      </c>
      <c r="GP47" t="str">
        <f t="shared" ca="1" si="157"/>
        <v/>
      </c>
      <c r="GQ47" s="32">
        <f t="shared" ca="1" si="158"/>
        <v>0</v>
      </c>
      <c r="GR47" s="32">
        <f t="shared" ca="1" si="159"/>
        <v>0</v>
      </c>
      <c r="GS47" s="32">
        <f t="shared" ca="1" si="160"/>
        <v>0</v>
      </c>
      <c r="HL47" t="b">
        <f t="shared" ca="1" si="262"/>
        <v>0</v>
      </c>
      <c r="HM47" t="b">
        <f t="shared" ca="1" si="262"/>
        <v>0</v>
      </c>
      <c r="HN47" t="b">
        <f t="shared" ca="1" si="262"/>
        <v>0</v>
      </c>
      <c r="HO47" t="b">
        <f t="shared" ca="1" si="262"/>
        <v>0</v>
      </c>
      <c r="HP47" t="str">
        <f t="shared" ca="1" si="162"/>
        <v>FAUX\FAUX\FAUX\FAUX</v>
      </c>
      <c r="HQ47" t="b">
        <f ca="1">IF($D47,ISNA(MATCH(HP47,HP$1:HP46,0)))</f>
        <v>0</v>
      </c>
      <c r="HR47" s="5" t="e">
        <f t="shared" ca="1" si="163"/>
        <v>#N/A</v>
      </c>
      <c r="HS47" t="e">
        <f t="shared" ca="1" si="58"/>
        <v>#N/A</v>
      </c>
      <c r="HT47" t="b">
        <f t="shared" ca="1" si="164"/>
        <v>0</v>
      </c>
      <c r="HU47" t="b">
        <f t="shared" ca="1" si="165"/>
        <v>0</v>
      </c>
      <c r="HV47">
        <f t="shared" ca="1" si="250"/>
        <v>0</v>
      </c>
      <c r="HW47">
        <f t="shared" ca="1" si="240"/>
        <v>0</v>
      </c>
      <c r="HX47">
        <f t="shared" ca="1" si="167"/>
        <v>0</v>
      </c>
      <c r="HY47" s="235">
        <f t="shared" ca="1" si="168"/>
        <v>0</v>
      </c>
      <c r="HZ47" s="236">
        <f t="shared" ca="1" si="169"/>
        <v>4.7000000000000002E-3</v>
      </c>
      <c r="IA47" t="b">
        <f t="shared" ca="1" si="170"/>
        <v>0</v>
      </c>
      <c r="IB47" s="5" t="e">
        <f t="shared" ca="1" si="171"/>
        <v>#N/A</v>
      </c>
      <c r="IC47" s="8" t="e">
        <f t="shared" ca="1" si="172"/>
        <v>#N/A</v>
      </c>
      <c r="ID47" s="8" t="e">
        <f t="shared" ca="1" si="173"/>
        <v>#N/A</v>
      </c>
      <c r="IE47" s="8" t="e">
        <f t="shared" ca="1" si="174"/>
        <v>#N/A</v>
      </c>
      <c r="IF47" s="8" t="e">
        <f t="shared" ca="1" si="175"/>
        <v>#N/A</v>
      </c>
      <c r="IG47" s="8" t="e">
        <f t="shared" ca="1" si="176"/>
        <v>#N/A</v>
      </c>
      <c r="IH47" s="8" t="e">
        <f t="shared" ca="1" si="177"/>
        <v>#N/A</v>
      </c>
      <c r="II47" s="237" t="e">
        <f t="shared" ca="1" si="178"/>
        <v>#N/A</v>
      </c>
      <c r="IJ47" s="237" t="e">
        <f t="shared" ca="1" si="179"/>
        <v>#N/A</v>
      </c>
      <c r="IK47" s="8" t="e">
        <f t="shared" ca="1" si="180"/>
        <v>#N/A</v>
      </c>
      <c r="IL47">
        <f t="shared" si="241"/>
        <v>37</v>
      </c>
      <c r="IM47" t="b">
        <f t="shared" ca="1" si="181"/>
        <v>0</v>
      </c>
      <c r="IN47" t="str">
        <f t="shared" ca="1" si="253"/>
        <v/>
      </c>
      <c r="IO47" s="32">
        <f t="shared" ca="1" si="183"/>
        <v>0</v>
      </c>
      <c r="IP47" s="32">
        <f t="shared" ca="1" si="184"/>
        <v>0</v>
      </c>
      <c r="IQ47" s="32">
        <f t="shared" ca="1" si="185"/>
        <v>0</v>
      </c>
      <c r="JJ47" t="b">
        <f t="shared" ca="1" si="263"/>
        <v>0</v>
      </c>
      <c r="JK47" t="b">
        <f t="shared" ca="1" si="263"/>
        <v>0</v>
      </c>
      <c r="JN47" t="str">
        <f t="shared" ca="1" si="187"/>
        <v>FAUX\FAUX</v>
      </c>
      <c r="JO47" t="b">
        <f ca="1">IF($D47,ISNA(MATCH(JN47,JN$1:JN46,0)))</f>
        <v>0</v>
      </c>
      <c r="JP47" s="5" t="e">
        <f t="shared" ca="1" si="188"/>
        <v>#N/A</v>
      </c>
      <c r="JQ47" t="e">
        <f t="shared" ca="1" si="60"/>
        <v>#N/A</v>
      </c>
      <c r="JR47" t="b">
        <f t="shared" ca="1" si="189"/>
        <v>0</v>
      </c>
      <c r="JS47" t="b">
        <f t="shared" ca="1" si="190"/>
        <v>0</v>
      </c>
      <c r="JT47">
        <f t="shared" ca="1" si="251"/>
        <v>0</v>
      </c>
      <c r="JU47">
        <f t="shared" ca="1" si="242"/>
        <v>0</v>
      </c>
      <c r="JV47">
        <f t="shared" ca="1" si="192"/>
        <v>0</v>
      </c>
      <c r="JW47" s="235">
        <f t="shared" ca="1" si="193"/>
        <v>0</v>
      </c>
      <c r="JX47" s="236">
        <f t="shared" ca="1" si="194"/>
        <v>4.7000000000000002E-3</v>
      </c>
      <c r="JY47" t="b">
        <f t="shared" ca="1" si="195"/>
        <v>0</v>
      </c>
      <c r="JZ47" s="5" t="e">
        <f t="shared" ca="1" si="196"/>
        <v>#N/A</v>
      </c>
      <c r="KA47" s="8" t="e">
        <f t="shared" ca="1" si="197"/>
        <v>#N/A</v>
      </c>
      <c r="KB47" s="8" t="e">
        <f t="shared" ca="1" si="198"/>
        <v>#N/A</v>
      </c>
      <c r="KC47" s="8" t="e">
        <f t="shared" ca="1" si="199"/>
        <v>#N/A</v>
      </c>
      <c r="KD47" s="8"/>
      <c r="KE47" s="8"/>
      <c r="KF47" s="8" t="e">
        <f t="shared" ca="1" si="200"/>
        <v>#N/A</v>
      </c>
      <c r="KG47" s="237" t="e">
        <f t="shared" ca="1" si="201"/>
        <v>#N/A</v>
      </c>
      <c r="KH47" s="237" t="e">
        <f t="shared" ca="1" si="202"/>
        <v>#N/A</v>
      </c>
      <c r="KI47" s="8" t="e">
        <f t="shared" ca="1" si="203"/>
        <v>#N/A</v>
      </c>
      <c r="KJ47">
        <f t="shared" si="243"/>
        <v>37</v>
      </c>
      <c r="KK47" t="b">
        <f t="shared" ca="1" si="204"/>
        <v>0</v>
      </c>
      <c r="KL47" t="str">
        <f t="shared" ca="1" si="254"/>
        <v/>
      </c>
      <c r="KM47" s="32">
        <f t="shared" ca="1" si="206"/>
        <v>0</v>
      </c>
      <c r="KN47" s="32">
        <f t="shared" ca="1" si="207"/>
        <v>0</v>
      </c>
      <c r="KO47" s="32">
        <f t="shared" ca="1" si="208"/>
        <v>0</v>
      </c>
      <c r="LH47" t="b">
        <f t="shared" ca="1" si="264"/>
        <v>0</v>
      </c>
      <c r="LI47" t="b">
        <f t="shared" ca="1" si="264"/>
        <v>0</v>
      </c>
      <c r="LL47" t="str">
        <f t="shared" ca="1" si="210"/>
        <v>FAUX\FAUX</v>
      </c>
      <c r="LM47" t="b">
        <f ca="1">IF($D47,ISNA(MATCH(LL47,LL$1:LL46,0)))</f>
        <v>0</v>
      </c>
      <c r="LN47" s="5" t="e">
        <f t="shared" ca="1" si="211"/>
        <v>#N/A</v>
      </c>
      <c r="LO47" t="e">
        <f t="shared" ca="1" si="62"/>
        <v>#N/A</v>
      </c>
      <c r="LP47" t="b">
        <f t="shared" ca="1" si="212"/>
        <v>0</v>
      </c>
      <c r="LQ47" t="b">
        <f t="shared" ca="1" si="213"/>
        <v>0</v>
      </c>
      <c r="LR47">
        <f t="shared" ca="1" si="252"/>
        <v>0</v>
      </c>
      <c r="LS47">
        <f t="shared" ca="1" si="244"/>
        <v>0</v>
      </c>
      <c r="LT47">
        <f t="shared" ca="1" si="215"/>
        <v>0</v>
      </c>
      <c r="LU47" s="235">
        <f t="shared" ca="1" si="216"/>
        <v>0</v>
      </c>
      <c r="LV47" s="236">
        <f t="shared" ca="1" si="217"/>
        <v>4.7000000000000002E-3</v>
      </c>
      <c r="LW47" t="b">
        <f t="shared" ca="1" si="218"/>
        <v>0</v>
      </c>
      <c r="LX47" s="5" t="e">
        <f t="shared" ca="1" si="219"/>
        <v>#N/A</v>
      </c>
      <c r="LY47" s="8" t="e">
        <f t="shared" ca="1" si="220"/>
        <v>#N/A</v>
      </c>
      <c r="LZ47" s="8" t="e">
        <f t="shared" ca="1" si="221"/>
        <v>#N/A</v>
      </c>
      <c r="MA47" s="8" t="e">
        <f t="shared" ca="1" si="222"/>
        <v>#N/A</v>
      </c>
      <c r="MB47" s="8"/>
      <c r="MC47" s="8"/>
      <c r="MD47" s="8" t="e">
        <f t="shared" ca="1" si="223"/>
        <v>#N/A</v>
      </c>
      <c r="ME47" s="237" t="e">
        <f t="shared" ca="1" si="224"/>
        <v>#N/A</v>
      </c>
      <c r="MF47" s="237" t="e">
        <f t="shared" ca="1" si="225"/>
        <v>#N/A</v>
      </c>
      <c r="MG47" s="8" t="e">
        <f t="shared" ca="1" si="226"/>
        <v>#N/A</v>
      </c>
      <c r="MH47">
        <f t="shared" si="245"/>
        <v>37</v>
      </c>
      <c r="MI47" t="b">
        <f t="shared" ca="1" si="227"/>
        <v>0</v>
      </c>
      <c r="MJ47" t="str">
        <f t="shared" ca="1" si="255"/>
        <v/>
      </c>
      <c r="MK47" s="32">
        <f t="shared" ca="1" si="229"/>
        <v>0</v>
      </c>
      <c r="ML47" s="32">
        <f t="shared" ca="1" si="230"/>
        <v>0</v>
      </c>
      <c r="MM47" s="32">
        <f t="shared" ca="1" si="231"/>
        <v>0</v>
      </c>
    </row>
    <row r="48" spans="1:351" x14ac:dyDescent="0.3">
      <c r="A48">
        <f t="shared" ca="1" si="63"/>
        <v>38</v>
      </c>
      <c r="C48" t="e">
        <f ca="1">Coulisse!$HN48</f>
        <v>#N/A</v>
      </c>
      <c r="D48" t="b">
        <f t="shared" ca="1" si="64"/>
        <v>0</v>
      </c>
      <c r="F48" t="b">
        <f t="shared" ca="1" si="257"/>
        <v>0</v>
      </c>
      <c r="G48" t="b">
        <f t="shared" ca="1" si="257"/>
        <v>0</v>
      </c>
      <c r="T48" t="b">
        <f t="shared" ca="1" si="258"/>
        <v>0</v>
      </c>
      <c r="U48" t="b">
        <f t="shared" ca="1" si="258"/>
        <v>0</v>
      </c>
      <c r="V48" t="b">
        <f t="shared" ca="1" si="258"/>
        <v>0</v>
      </c>
      <c r="W48" t="str">
        <f t="shared" ca="1" si="67"/>
        <v>FAUX\FAUX\FAUX</v>
      </c>
      <c r="X48" t="b">
        <f ca="1">IF($D48,ISNA(MATCH(W48,W$1:W47,0)))</f>
        <v>0</v>
      </c>
      <c r="Y48" s="5" t="e">
        <f t="shared" ca="1" si="68"/>
        <v>#N/A</v>
      </c>
      <c r="Z48" t="e">
        <f t="shared" ca="1" si="256"/>
        <v>#N/A</v>
      </c>
      <c r="AA48" t="b">
        <f t="shared" ca="1" si="69"/>
        <v>0</v>
      </c>
      <c r="AB48" t="b">
        <f t="shared" ca="1" si="70"/>
        <v>0</v>
      </c>
      <c r="AC48">
        <f t="shared" ca="1" si="71"/>
        <v>0</v>
      </c>
      <c r="AD48">
        <f t="shared" ca="1" si="232"/>
        <v>0</v>
      </c>
      <c r="AE48">
        <f t="shared" ca="1" si="72"/>
        <v>0</v>
      </c>
      <c r="AF48" s="235">
        <f t="shared" ca="1" si="73"/>
        <v>0</v>
      </c>
      <c r="AG48" s="236">
        <f t="shared" ca="1" si="74"/>
        <v>4.7999999999999996E-3</v>
      </c>
      <c r="AH48" t="b">
        <f t="shared" ca="1" si="75"/>
        <v>0</v>
      </c>
      <c r="AI48" s="5" t="e">
        <f t="shared" ca="1" si="76"/>
        <v>#N/A</v>
      </c>
      <c r="AJ48" s="8" t="e">
        <f t="shared" ca="1" si="77"/>
        <v>#N/A</v>
      </c>
      <c r="AK48" s="8" t="e">
        <f t="shared" ca="1" si="78"/>
        <v>#N/A</v>
      </c>
      <c r="AL48" s="8" t="e">
        <f t="shared" ca="1" si="79"/>
        <v>#N/A</v>
      </c>
      <c r="AM48" s="8" t="e">
        <f t="shared" ca="1" si="80"/>
        <v>#N/A</v>
      </c>
      <c r="AN48" s="8" t="e">
        <f t="shared" ca="1" si="81"/>
        <v>#N/A</v>
      </c>
      <c r="AO48" s="237" t="e">
        <f t="shared" ca="1" si="82"/>
        <v>#N/A</v>
      </c>
      <c r="AP48" s="237" t="e">
        <f t="shared" ca="1" si="83"/>
        <v>#N/A</v>
      </c>
      <c r="AQ48" s="8" t="e">
        <f t="shared" ca="1" si="84"/>
        <v>#N/A</v>
      </c>
      <c r="AR48">
        <f t="shared" si="233"/>
        <v>38</v>
      </c>
      <c r="AS48" t="b">
        <f t="shared" ca="1" si="85"/>
        <v>0</v>
      </c>
      <c r="AT48" t="str">
        <f t="shared" ca="1" si="86"/>
        <v/>
      </c>
      <c r="AU48" s="32">
        <f t="shared" ca="1" si="87"/>
        <v>0</v>
      </c>
      <c r="AV48" s="32">
        <f t="shared" ca="1" si="88"/>
        <v>0</v>
      </c>
      <c r="AW48" s="32">
        <f t="shared" ca="1" si="246"/>
        <v>0</v>
      </c>
      <c r="BR48" t="b">
        <f t="shared" ca="1" si="259"/>
        <v>0</v>
      </c>
      <c r="BU48" t="str">
        <f t="shared" ca="1" si="90"/>
        <v>FAUX\</v>
      </c>
      <c r="BV48" t="b">
        <f ca="1">IF($D48,ISNA(MATCH(BU48,BU$1:BU47,0)))</f>
        <v>0</v>
      </c>
      <c r="BW48" s="5" t="e">
        <f t="shared" ca="1" si="91"/>
        <v>#N/A</v>
      </c>
      <c r="BX48" t="e">
        <f t="shared" ca="1" si="51"/>
        <v>#N/A</v>
      </c>
      <c r="BY48" t="b">
        <f t="shared" ca="1" si="92"/>
        <v>0</v>
      </c>
      <c r="BZ48" t="b">
        <f t="shared" ca="1" si="93"/>
        <v>0</v>
      </c>
      <c r="CA48">
        <f t="shared" ca="1" si="247"/>
        <v>0</v>
      </c>
      <c r="CB48">
        <f t="shared" ca="1" si="234"/>
        <v>0</v>
      </c>
      <c r="CC48">
        <f t="shared" ca="1" si="95"/>
        <v>0</v>
      </c>
      <c r="CD48" s="235">
        <f t="shared" ca="1" si="96"/>
        <v>0</v>
      </c>
      <c r="CE48" s="236">
        <f t="shared" ca="1" si="97"/>
        <v>4.7999999999999996E-3</v>
      </c>
      <c r="CF48" t="b">
        <f t="shared" ca="1" si="98"/>
        <v>0</v>
      </c>
      <c r="CG48" s="5" t="e">
        <f t="shared" ca="1" si="99"/>
        <v>#N/A</v>
      </c>
      <c r="CH48" s="8" t="e">
        <f t="shared" ca="1" si="100"/>
        <v>#N/A</v>
      </c>
      <c r="CI48" s="8" t="e">
        <f t="shared" ca="1" si="101"/>
        <v>#N/A</v>
      </c>
      <c r="CJ48" s="8" t="e">
        <f t="shared" ca="1" si="102"/>
        <v>#N/A</v>
      </c>
      <c r="CK48" s="8" t="e">
        <f t="shared" ca="1" si="103"/>
        <v>#N/A</v>
      </c>
      <c r="CL48" s="8" t="e">
        <f t="shared" ca="1" si="104"/>
        <v>#N/A</v>
      </c>
      <c r="CM48" s="237" t="e">
        <f t="shared" ca="1" si="105"/>
        <v>#N/A</v>
      </c>
      <c r="CN48" s="237" t="e">
        <f t="shared" ca="1" si="106"/>
        <v>#N/A</v>
      </c>
      <c r="CO48" s="8" t="e">
        <f t="shared" ca="1" si="107"/>
        <v>#N/A</v>
      </c>
      <c r="CP48">
        <f t="shared" si="235"/>
        <v>38</v>
      </c>
      <c r="CQ48" t="b">
        <f t="shared" ca="1" si="108"/>
        <v>0</v>
      </c>
      <c r="CR48" t="str">
        <f t="shared" ca="1" si="109"/>
        <v/>
      </c>
      <c r="CS48" s="32">
        <f t="shared" ca="1" si="110"/>
        <v>0</v>
      </c>
      <c r="CT48" s="32">
        <f t="shared" ca="1" si="111"/>
        <v>0</v>
      </c>
      <c r="CU48" s="32">
        <f t="shared" ca="1" si="112"/>
        <v>0</v>
      </c>
      <c r="DP48" t="b">
        <f t="shared" ca="1" si="260"/>
        <v>0</v>
      </c>
      <c r="DQ48" t="b">
        <f t="shared" ca="1" si="260"/>
        <v>0</v>
      </c>
      <c r="DR48" t="b">
        <f t="shared" ca="1" si="260"/>
        <v>0</v>
      </c>
      <c r="DS48" t="str">
        <f t="shared" ca="1" si="53"/>
        <v>FAUX\FAUX\FAUX</v>
      </c>
      <c r="DT48" t="b">
        <f ca="1">IF($D48,ISNA(MATCH(DS48,DS$1:DS47,0)))</f>
        <v>0</v>
      </c>
      <c r="DU48" s="5" t="e">
        <f t="shared" ca="1" si="114"/>
        <v>#N/A</v>
      </c>
      <c r="DV48" t="e">
        <f t="shared" ca="1" si="54"/>
        <v>#N/A</v>
      </c>
      <c r="DW48" t="b">
        <f t="shared" ca="1" si="115"/>
        <v>0</v>
      </c>
      <c r="DX48" t="b">
        <f t="shared" ca="1" si="116"/>
        <v>0</v>
      </c>
      <c r="DY48">
        <f t="shared" ca="1" si="248"/>
        <v>0</v>
      </c>
      <c r="DZ48">
        <f t="shared" ca="1" si="236"/>
        <v>0</v>
      </c>
      <c r="EA48">
        <f t="shared" ca="1" si="118"/>
        <v>0</v>
      </c>
      <c r="EB48" s="235">
        <f t="shared" ca="1" si="119"/>
        <v>0</v>
      </c>
      <c r="EC48" s="236">
        <f t="shared" ca="1" si="120"/>
        <v>4.7999999999999996E-3</v>
      </c>
      <c r="ED48" t="b">
        <f t="shared" ca="1" si="121"/>
        <v>0</v>
      </c>
      <c r="EE48" s="5" t="e">
        <f t="shared" ca="1" si="122"/>
        <v>#N/A</v>
      </c>
      <c r="EF48" s="8" t="e">
        <f t="shared" ca="1" si="123"/>
        <v>#N/A</v>
      </c>
      <c r="EG48" s="8" t="e">
        <f t="shared" ca="1" si="124"/>
        <v>#N/A</v>
      </c>
      <c r="EH48" s="8" t="e">
        <f t="shared" ca="1" si="125"/>
        <v>#N/A</v>
      </c>
      <c r="EI48" s="8" t="e">
        <f t="shared" ca="1" si="126"/>
        <v>#N/A</v>
      </c>
      <c r="EJ48" s="8" t="e">
        <f t="shared" ca="1" si="127"/>
        <v>#N/A</v>
      </c>
      <c r="EK48" s="237" t="e">
        <f t="shared" ca="1" si="128"/>
        <v>#N/A</v>
      </c>
      <c r="EL48" s="237" t="e">
        <f t="shared" ca="1" si="129"/>
        <v>#N/A</v>
      </c>
      <c r="EM48" s="8" t="e">
        <f t="shared" ca="1" si="130"/>
        <v>#N/A</v>
      </c>
      <c r="EN48">
        <f t="shared" si="237"/>
        <v>38</v>
      </c>
      <c r="EO48" t="b">
        <f t="shared" ca="1" si="131"/>
        <v>0</v>
      </c>
      <c r="EP48" t="str">
        <f t="shared" ca="1" si="132"/>
        <v/>
      </c>
      <c r="EQ48" s="32">
        <f t="shared" ca="1" si="133"/>
        <v>0</v>
      </c>
      <c r="ER48" s="32">
        <f t="shared" ca="1" si="134"/>
        <v>0</v>
      </c>
      <c r="ES48" s="32">
        <f t="shared" ca="1" si="135"/>
        <v>0</v>
      </c>
      <c r="FN48" t="b">
        <f t="shared" ca="1" si="261"/>
        <v>0</v>
      </c>
      <c r="FO48" t="b">
        <f t="shared" ca="1" si="261"/>
        <v>0</v>
      </c>
      <c r="FP48" t="b">
        <f t="shared" ca="1" si="261"/>
        <v>0</v>
      </c>
      <c r="FQ48" t="b">
        <f t="shared" ca="1" si="261"/>
        <v>0</v>
      </c>
      <c r="FR48" t="str">
        <f t="shared" ca="1" si="137"/>
        <v>FAUX\FAUX\FAUX\FAUX</v>
      </c>
      <c r="FS48" t="b">
        <f ca="1">IF($D48,ISNA(MATCH(FR48,FR$1:FR47,0)))</f>
        <v>0</v>
      </c>
      <c r="FT48" s="5" t="e">
        <f t="shared" ca="1" si="138"/>
        <v>#N/A</v>
      </c>
      <c r="FU48" t="e">
        <f t="shared" ca="1" si="56"/>
        <v>#N/A</v>
      </c>
      <c r="FV48" t="b">
        <f t="shared" ca="1" si="139"/>
        <v>0</v>
      </c>
      <c r="FW48" t="b">
        <f t="shared" ca="1" si="140"/>
        <v>0</v>
      </c>
      <c r="FX48">
        <f t="shared" ca="1" si="249"/>
        <v>0</v>
      </c>
      <c r="FY48">
        <f t="shared" ca="1" si="238"/>
        <v>0</v>
      </c>
      <c r="FZ48">
        <f t="shared" ca="1" si="142"/>
        <v>0</v>
      </c>
      <c r="GA48" s="235">
        <f t="shared" ca="1" si="143"/>
        <v>0</v>
      </c>
      <c r="GB48" s="236">
        <f t="shared" ca="1" si="144"/>
        <v>4.7999999999999996E-3</v>
      </c>
      <c r="GC48" t="b">
        <f t="shared" ca="1" si="145"/>
        <v>0</v>
      </c>
      <c r="GD48" s="5" t="e">
        <f t="shared" ca="1" si="146"/>
        <v>#N/A</v>
      </c>
      <c r="GE48" s="8" t="e">
        <f t="shared" ca="1" si="147"/>
        <v>#N/A</v>
      </c>
      <c r="GF48" s="8" t="e">
        <f t="shared" ca="1" si="148"/>
        <v>#N/A</v>
      </c>
      <c r="GG48" s="8" t="e">
        <f t="shared" ca="1" si="149"/>
        <v>#N/A</v>
      </c>
      <c r="GH48" s="8" t="e">
        <f t="shared" ca="1" si="150"/>
        <v>#N/A</v>
      </c>
      <c r="GI48" s="8" t="e">
        <f t="shared" ca="1" si="151"/>
        <v>#N/A</v>
      </c>
      <c r="GJ48" s="8" t="e">
        <f t="shared" ca="1" si="152"/>
        <v>#N/A</v>
      </c>
      <c r="GK48" s="237" t="e">
        <f t="shared" ca="1" si="153"/>
        <v>#N/A</v>
      </c>
      <c r="GL48" s="237" t="e">
        <f t="shared" ca="1" si="154"/>
        <v>#N/A</v>
      </c>
      <c r="GM48" s="8" t="e">
        <f t="shared" ca="1" si="155"/>
        <v>#N/A</v>
      </c>
      <c r="GN48">
        <f t="shared" si="239"/>
        <v>38</v>
      </c>
      <c r="GO48" t="b">
        <f t="shared" ca="1" si="156"/>
        <v>0</v>
      </c>
      <c r="GP48" t="str">
        <f t="shared" ca="1" si="157"/>
        <v/>
      </c>
      <c r="GQ48" s="32">
        <f t="shared" ca="1" si="158"/>
        <v>0</v>
      </c>
      <c r="GR48" s="32">
        <f t="shared" ca="1" si="159"/>
        <v>0</v>
      </c>
      <c r="GS48" s="32">
        <f t="shared" ca="1" si="160"/>
        <v>0</v>
      </c>
      <c r="HL48" t="b">
        <f t="shared" ca="1" si="262"/>
        <v>0</v>
      </c>
      <c r="HM48" t="b">
        <f t="shared" ca="1" si="262"/>
        <v>0</v>
      </c>
      <c r="HN48" t="b">
        <f t="shared" ca="1" si="262"/>
        <v>0</v>
      </c>
      <c r="HO48" t="b">
        <f t="shared" ca="1" si="262"/>
        <v>0</v>
      </c>
      <c r="HP48" t="str">
        <f t="shared" ca="1" si="162"/>
        <v>FAUX\FAUX\FAUX\FAUX</v>
      </c>
      <c r="HQ48" t="b">
        <f ca="1">IF($D48,ISNA(MATCH(HP48,HP$1:HP47,0)))</f>
        <v>0</v>
      </c>
      <c r="HR48" s="5" t="e">
        <f t="shared" ca="1" si="163"/>
        <v>#N/A</v>
      </c>
      <c r="HS48" t="e">
        <f t="shared" ca="1" si="58"/>
        <v>#N/A</v>
      </c>
      <c r="HT48" t="b">
        <f t="shared" ca="1" si="164"/>
        <v>0</v>
      </c>
      <c r="HU48" t="b">
        <f t="shared" ca="1" si="165"/>
        <v>0</v>
      </c>
      <c r="HV48">
        <f t="shared" ca="1" si="250"/>
        <v>0</v>
      </c>
      <c r="HW48">
        <f t="shared" ca="1" si="240"/>
        <v>0</v>
      </c>
      <c r="HX48">
        <f t="shared" ca="1" si="167"/>
        <v>0</v>
      </c>
      <c r="HY48" s="235">
        <f t="shared" ca="1" si="168"/>
        <v>0</v>
      </c>
      <c r="HZ48" s="236">
        <f t="shared" ca="1" si="169"/>
        <v>4.7999999999999996E-3</v>
      </c>
      <c r="IA48" t="b">
        <f t="shared" ca="1" si="170"/>
        <v>0</v>
      </c>
      <c r="IB48" s="5" t="e">
        <f t="shared" ca="1" si="171"/>
        <v>#N/A</v>
      </c>
      <c r="IC48" s="8" t="e">
        <f t="shared" ca="1" si="172"/>
        <v>#N/A</v>
      </c>
      <c r="ID48" s="8" t="e">
        <f t="shared" ca="1" si="173"/>
        <v>#N/A</v>
      </c>
      <c r="IE48" s="8" t="e">
        <f t="shared" ca="1" si="174"/>
        <v>#N/A</v>
      </c>
      <c r="IF48" s="8" t="e">
        <f t="shared" ca="1" si="175"/>
        <v>#N/A</v>
      </c>
      <c r="IG48" s="8" t="e">
        <f t="shared" ca="1" si="176"/>
        <v>#N/A</v>
      </c>
      <c r="IH48" s="8" t="e">
        <f t="shared" ca="1" si="177"/>
        <v>#N/A</v>
      </c>
      <c r="II48" s="237" t="e">
        <f t="shared" ca="1" si="178"/>
        <v>#N/A</v>
      </c>
      <c r="IJ48" s="237" t="e">
        <f t="shared" ca="1" si="179"/>
        <v>#N/A</v>
      </c>
      <c r="IK48" s="8" t="e">
        <f t="shared" ca="1" si="180"/>
        <v>#N/A</v>
      </c>
      <c r="IL48">
        <f t="shared" si="241"/>
        <v>38</v>
      </c>
      <c r="IM48" t="b">
        <f t="shared" ca="1" si="181"/>
        <v>0</v>
      </c>
      <c r="IN48" t="str">
        <f t="shared" ca="1" si="253"/>
        <v/>
      </c>
      <c r="IO48" s="32">
        <f t="shared" ca="1" si="183"/>
        <v>0</v>
      </c>
      <c r="IP48" s="32">
        <f t="shared" ca="1" si="184"/>
        <v>0</v>
      </c>
      <c r="IQ48" s="32">
        <f t="shared" ca="1" si="185"/>
        <v>0</v>
      </c>
      <c r="JJ48" t="b">
        <f t="shared" ca="1" si="263"/>
        <v>0</v>
      </c>
      <c r="JK48" t="b">
        <f t="shared" ca="1" si="263"/>
        <v>0</v>
      </c>
      <c r="JN48" t="str">
        <f t="shared" ca="1" si="187"/>
        <v>FAUX\FAUX</v>
      </c>
      <c r="JO48" t="b">
        <f ca="1">IF($D48,ISNA(MATCH(JN48,JN$1:JN47,0)))</f>
        <v>0</v>
      </c>
      <c r="JP48" s="5" t="e">
        <f t="shared" ca="1" si="188"/>
        <v>#N/A</v>
      </c>
      <c r="JQ48" t="e">
        <f t="shared" ca="1" si="60"/>
        <v>#N/A</v>
      </c>
      <c r="JR48" t="b">
        <f t="shared" ca="1" si="189"/>
        <v>0</v>
      </c>
      <c r="JS48" t="b">
        <f t="shared" ca="1" si="190"/>
        <v>0</v>
      </c>
      <c r="JT48">
        <f t="shared" ca="1" si="251"/>
        <v>0</v>
      </c>
      <c r="JU48">
        <f t="shared" ca="1" si="242"/>
        <v>0</v>
      </c>
      <c r="JV48">
        <f t="shared" ca="1" si="192"/>
        <v>0</v>
      </c>
      <c r="JW48" s="235">
        <f t="shared" ca="1" si="193"/>
        <v>0</v>
      </c>
      <c r="JX48" s="236">
        <f t="shared" ca="1" si="194"/>
        <v>4.7999999999999996E-3</v>
      </c>
      <c r="JY48" t="b">
        <f t="shared" ca="1" si="195"/>
        <v>0</v>
      </c>
      <c r="JZ48" s="5" t="e">
        <f t="shared" ca="1" si="196"/>
        <v>#N/A</v>
      </c>
      <c r="KA48" s="8" t="e">
        <f t="shared" ca="1" si="197"/>
        <v>#N/A</v>
      </c>
      <c r="KB48" s="8" t="e">
        <f t="shared" ca="1" si="198"/>
        <v>#N/A</v>
      </c>
      <c r="KC48" s="8" t="e">
        <f t="shared" ca="1" si="199"/>
        <v>#N/A</v>
      </c>
      <c r="KD48" s="8"/>
      <c r="KE48" s="8"/>
      <c r="KF48" s="8" t="e">
        <f t="shared" ca="1" si="200"/>
        <v>#N/A</v>
      </c>
      <c r="KG48" s="237" t="e">
        <f t="shared" ca="1" si="201"/>
        <v>#N/A</v>
      </c>
      <c r="KH48" s="237" t="e">
        <f t="shared" ca="1" si="202"/>
        <v>#N/A</v>
      </c>
      <c r="KI48" s="8" t="e">
        <f t="shared" ca="1" si="203"/>
        <v>#N/A</v>
      </c>
      <c r="KJ48">
        <f t="shared" si="243"/>
        <v>38</v>
      </c>
      <c r="KK48" t="b">
        <f t="shared" ca="1" si="204"/>
        <v>0</v>
      </c>
      <c r="KL48" t="str">
        <f t="shared" ca="1" si="254"/>
        <v/>
      </c>
      <c r="KM48" s="32">
        <f t="shared" ca="1" si="206"/>
        <v>0</v>
      </c>
      <c r="KN48" s="32">
        <f t="shared" ca="1" si="207"/>
        <v>0</v>
      </c>
      <c r="KO48" s="32">
        <f t="shared" ca="1" si="208"/>
        <v>0</v>
      </c>
      <c r="LH48" t="b">
        <f t="shared" ca="1" si="264"/>
        <v>0</v>
      </c>
      <c r="LI48" t="b">
        <f t="shared" ca="1" si="264"/>
        <v>0</v>
      </c>
      <c r="LL48" t="str">
        <f t="shared" ca="1" si="210"/>
        <v>FAUX\FAUX</v>
      </c>
      <c r="LM48" t="b">
        <f ca="1">IF($D48,ISNA(MATCH(LL48,LL$1:LL47,0)))</f>
        <v>0</v>
      </c>
      <c r="LN48" s="5" t="e">
        <f t="shared" ca="1" si="211"/>
        <v>#N/A</v>
      </c>
      <c r="LO48" t="e">
        <f t="shared" ca="1" si="62"/>
        <v>#N/A</v>
      </c>
      <c r="LP48" t="b">
        <f t="shared" ca="1" si="212"/>
        <v>0</v>
      </c>
      <c r="LQ48" t="b">
        <f t="shared" ca="1" si="213"/>
        <v>0</v>
      </c>
      <c r="LR48">
        <f t="shared" ca="1" si="252"/>
        <v>0</v>
      </c>
      <c r="LS48">
        <f t="shared" ca="1" si="244"/>
        <v>0</v>
      </c>
      <c r="LT48">
        <f t="shared" ca="1" si="215"/>
        <v>0</v>
      </c>
      <c r="LU48" s="235">
        <f t="shared" ca="1" si="216"/>
        <v>0</v>
      </c>
      <c r="LV48" s="236">
        <f t="shared" ca="1" si="217"/>
        <v>4.7999999999999996E-3</v>
      </c>
      <c r="LW48" t="b">
        <f t="shared" ca="1" si="218"/>
        <v>0</v>
      </c>
      <c r="LX48" s="5" t="e">
        <f t="shared" ca="1" si="219"/>
        <v>#N/A</v>
      </c>
      <c r="LY48" s="8" t="e">
        <f t="shared" ca="1" si="220"/>
        <v>#N/A</v>
      </c>
      <c r="LZ48" s="8" t="e">
        <f t="shared" ca="1" si="221"/>
        <v>#N/A</v>
      </c>
      <c r="MA48" s="8" t="e">
        <f t="shared" ca="1" si="222"/>
        <v>#N/A</v>
      </c>
      <c r="MB48" s="8"/>
      <c r="MC48" s="8"/>
      <c r="MD48" s="8" t="e">
        <f t="shared" ca="1" si="223"/>
        <v>#N/A</v>
      </c>
      <c r="ME48" s="237" t="e">
        <f t="shared" ca="1" si="224"/>
        <v>#N/A</v>
      </c>
      <c r="MF48" s="237" t="e">
        <f t="shared" ca="1" si="225"/>
        <v>#N/A</v>
      </c>
      <c r="MG48" s="8" t="e">
        <f t="shared" ca="1" si="226"/>
        <v>#N/A</v>
      </c>
      <c r="MH48">
        <f t="shared" si="245"/>
        <v>38</v>
      </c>
      <c r="MI48" t="b">
        <f t="shared" ca="1" si="227"/>
        <v>0</v>
      </c>
      <c r="MJ48" t="str">
        <f t="shared" ca="1" si="255"/>
        <v/>
      </c>
      <c r="MK48" s="32">
        <f t="shared" ca="1" si="229"/>
        <v>0</v>
      </c>
      <c r="ML48" s="32">
        <f t="shared" ca="1" si="230"/>
        <v>0</v>
      </c>
      <c r="MM48" s="32">
        <f t="shared" ca="1" si="231"/>
        <v>0</v>
      </c>
    </row>
    <row r="49" spans="1:351" x14ac:dyDescent="0.3">
      <c r="A49">
        <f t="shared" ca="1" si="63"/>
        <v>39</v>
      </c>
      <c r="C49" t="e">
        <f ca="1">Coulisse!$HN49</f>
        <v>#N/A</v>
      </c>
      <c r="D49" t="b">
        <f t="shared" ca="1" si="64"/>
        <v>0</v>
      </c>
      <c r="F49" t="b">
        <f t="shared" ca="1" si="257"/>
        <v>0</v>
      </c>
      <c r="G49" t="b">
        <f t="shared" ca="1" si="257"/>
        <v>0</v>
      </c>
      <c r="T49" t="b">
        <f t="shared" ca="1" si="258"/>
        <v>0</v>
      </c>
      <c r="U49" t="b">
        <f t="shared" ca="1" si="258"/>
        <v>0</v>
      </c>
      <c r="V49" t="b">
        <f t="shared" ca="1" si="258"/>
        <v>0</v>
      </c>
      <c r="W49" t="str">
        <f t="shared" ca="1" si="67"/>
        <v>FAUX\FAUX\FAUX</v>
      </c>
      <c r="X49" t="b">
        <f ca="1">IF($D49,ISNA(MATCH(W49,W$1:W48,0)))</f>
        <v>0</v>
      </c>
      <c r="Y49" s="5" t="e">
        <f t="shared" ca="1" si="68"/>
        <v>#N/A</v>
      </c>
      <c r="Z49" t="e">
        <f t="shared" ca="1" si="256"/>
        <v>#N/A</v>
      </c>
      <c r="AA49" t="b">
        <f t="shared" ca="1" si="69"/>
        <v>0</v>
      </c>
      <c r="AB49" t="b">
        <f t="shared" ca="1" si="70"/>
        <v>0</v>
      </c>
      <c r="AC49">
        <f t="shared" ca="1" si="71"/>
        <v>0</v>
      </c>
      <c r="AD49">
        <f t="shared" ca="1" si="232"/>
        <v>0</v>
      </c>
      <c r="AE49">
        <f t="shared" ca="1" si="72"/>
        <v>0</v>
      </c>
      <c r="AF49" s="235">
        <f t="shared" ca="1" si="73"/>
        <v>0</v>
      </c>
      <c r="AG49" s="236">
        <f t="shared" ca="1" si="74"/>
        <v>4.8999999999999998E-3</v>
      </c>
      <c r="AH49" t="b">
        <f t="shared" ca="1" si="75"/>
        <v>0</v>
      </c>
      <c r="AI49" s="5" t="e">
        <f t="shared" ca="1" si="76"/>
        <v>#N/A</v>
      </c>
      <c r="AJ49" s="8" t="e">
        <f t="shared" ca="1" si="77"/>
        <v>#N/A</v>
      </c>
      <c r="AK49" s="8" t="e">
        <f t="shared" ca="1" si="78"/>
        <v>#N/A</v>
      </c>
      <c r="AL49" s="8" t="e">
        <f t="shared" ca="1" si="79"/>
        <v>#N/A</v>
      </c>
      <c r="AM49" s="8" t="e">
        <f t="shared" ca="1" si="80"/>
        <v>#N/A</v>
      </c>
      <c r="AN49" s="8" t="e">
        <f t="shared" ca="1" si="81"/>
        <v>#N/A</v>
      </c>
      <c r="AO49" s="237" t="e">
        <f t="shared" ca="1" si="82"/>
        <v>#N/A</v>
      </c>
      <c r="AP49" s="237" t="e">
        <f t="shared" ca="1" si="83"/>
        <v>#N/A</v>
      </c>
      <c r="AQ49" s="8" t="e">
        <f t="shared" ca="1" si="84"/>
        <v>#N/A</v>
      </c>
      <c r="AS49" t="b">
        <f t="shared" ca="1" si="85"/>
        <v>0</v>
      </c>
      <c r="AT49" t="str">
        <f t="shared" ca="1" si="86"/>
        <v/>
      </c>
      <c r="AU49" s="32">
        <f t="shared" ca="1" si="87"/>
        <v>0</v>
      </c>
      <c r="AV49" s="32">
        <f t="shared" ca="1" si="88"/>
        <v>0</v>
      </c>
      <c r="AW49" s="32">
        <f t="shared" ca="1" si="246"/>
        <v>0</v>
      </c>
      <c r="BR49" t="b">
        <f t="shared" ca="1" si="259"/>
        <v>0</v>
      </c>
      <c r="BU49" t="str">
        <f t="shared" ca="1" si="90"/>
        <v>FAUX\</v>
      </c>
      <c r="BV49" t="b">
        <f ca="1">IF($D49,ISNA(MATCH(BU49,BU$1:BU48,0)))</f>
        <v>0</v>
      </c>
      <c r="BW49" s="5" t="e">
        <f t="shared" ca="1" si="91"/>
        <v>#N/A</v>
      </c>
      <c r="BX49" t="e">
        <f t="shared" ca="1" si="51"/>
        <v>#N/A</v>
      </c>
      <c r="BY49" t="b">
        <f t="shared" ca="1" si="92"/>
        <v>0</v>
      </c>
      <c r="BZ49" t="b">
        <f t="shared" ca="1" si="93"/>
        <v>0</v>
      </c>
      <c r="CA49">
        <f t="shared" ca="1" si="247"/>
        <v>0</v>
      </c>
      <c r="CB49">
        <f t="shared" ca="1" si="234"/>
        <v>0</v>
      </c>
      <c r="CC49">
        <f t="shared" ca="1" si="95"/>
        <v>0</v>
      </c>
      <c r="CD49" s="235">
        <f t="shared" ca="1" si="96"/>
        <v>0</v>
      </c>
      <c r="CE49" s="236">
        <f t="shared" ca="1" si="97"/>
        <v>4.8999999999999998E-3</v>
      </c>
      <c r="CF49" t="b">
        <f t="shared" ca="1" si="98"/>
        <v>0</v>
      </c>
      <c r="CG49" s="5" t="e">
        <f t="shared" ca="1" si="99"/>
        <v>#N/A</v>
      </c>
      <c r="CH49" s="8" t="e">
        <f t="shared" ca="1" si="100"/>
        <v>#N/A</v>
      </c>
      <c r="CI49" s="8" t="e">
        <f t="shared" ca="1" si="101"/>
        <v>#N/A</v>
      </c>
      <c r="CJ49" s="8" t="e">
        <f t="shared" ca="1" si="102"/>
        <v>#N/A</v>
      </c>
      <c r="CK49" s="8" t="e">
        <f t="shared" ca="1" si="103"/>
        <v>#N/A</v>
      </c>
      <c r="CL49" s="8" t="e">
        <f t="shared" ca="1" si="104"/>
        <v>#N/A</v>
      </c>
      <c r="CM49" s="237" t="e">
        <f t="shared" ca="1" si="105"/>
        <v>#N/A</v>
      </c>
      <c r="CN49" s="237" t="e">
        <f t="shared" ca="1" si="106"/>
        <v>#N/A</v>
      </c>
      <c r="CO49" s="8" t="e">
        <f t="shared" ca="1" si="107"/>
        <v>#N/A</v>
      </c>
      <c r="CQ49" t="b">
        <f t="shared" ca="1" si="108"/>
        <v>0</v>
      </c>
      <c r="CR49" t="str">
        <f t="shared" ca="1" si="109"/>
        <v/>
      </c>
      <c r="CS49" s="32">
        <f t="shared" ca="1" si="110"/>
        <v>0</v>
      </c>
      <c r="CT49" s="32">
        <f t="shared" ca="1" si="111"/>
        <v>0</v>
      </c>
      <c r="CU49" s="32">
        <f t="shared" ca="1" si="112"/>
        <v>0</v>
      </c>
      <c r="DP49" t="b">
        <f t="shared" ca="1" si="260"/>
        <v>0</v>
      </c>
      <c r="DQ49" t="b">
        <f t="shared" ca="1" si="260"/>
        <v>0</v>
      </c>
      <c r="DR49" t="b">
        <f t="shared" ca="1" si="260"/>
        <v>0</v>
      </c>
      <c r="DS49" t="str">
        <f t="shared" ca="1" si="53"/>
        <v>FAUX\FAUX\FAUX</v>
      </c>
      <c r="DT49" t="b">
        <f ca="1">IF($D49,ISNA(MATCH(DS49,DS$1:DS48,0)))</f>
        <v>0</v>
      </c>
      <c r="DU49" s="5" t="e">
        <f t="shared" ca="1" si="114"/>
        <v>#N/A</v>
      </c>
      <c r="DV49" t="e">
        <f t="shared" ca="1" si="54"/>
        <v>#N/A</v>
      </c>
      <c r="DW49" t="b">
        <f t="shared" ca="1" si="115"/>
        <v>0</v>
      </c>
      <c r="DX49" t="b">
        <f t="shared" ca="1" si="116"/>
        <v>0</v>
      </c>
      <c r="DY49">
        <f t="shared" ca="1" si="248"/>
        <v>0</v>
      </c>
      <c r="DZ49">
        <f t="shared" ca="1" si="236"/>
        <v>0</v>
      </c>
      <c r="EA49">
        <f t="shared" ca="1" si="118"/>
        <v>0</v>
      </c>
      <c r="EB49" s="235">
        <f t="shared" ca="1" si="119"/>
        <v>0</v>
      </c>
      <c r="EC49" s="236">
        <f t="shared" ca="1" si="120"/>
        <v>4.8999999999999998E-3</v>
      </c>
      <c r="ED49" t="b">
        <f t="shared" ca="1" si="121"/>
        <v>0</v>
      </c>
      <c r="EE49" s="5" t="e">
        <f t="shared" ca="1" si="122"/>
        <v>#N/A</v>
      </c>
      <c r="EF49" s="8" t="e">
        <f t="shared" ca="1" si="123"/>
        <v>#N/A</v>
      </c>
      <c r="EG49" s="8" t="e">
        <f t="shared" ca="1" si="124"/>
        <v>#N/A</v>
      </c>
      <c r="EH49" s="8" t="e">
        <f t="shared" ca="1" si="125"/>
        <v>#N/A</v>
      </c>
      <c r="EI49" s="8" t="e">
        <f t="shared" ca="1" si="126"/>
        <v>#N/A</v>
      </c>
      <c r="EJ49" s="8" t="e">
        <f t="shared" ca="1" si="127"/>
        <v>#N/A</v>
      </c>
      <c r="EK49" s="237" t="e">
        <f t="shared" ca="1" si="128"/>
        <v>#N/A</v>
      </c>
      <c r="EL49" s="237" t="e">
        <f t="shared" ca="1" si="129"/>
        <v>#N/A</v>
      </c>
      <c r="EM49" s="8" t="e">
        <f t="shared" ca="1" si="130"/>
        <v>#N/A</v>
      </c>
      <c r="EO49" t="b">
        <f t="shared" ca="1" si="131"/>
        <v>0</v>
      </c>
      <c r="EP49" t="str">
        <f t="shared" ca="1" si="132"/>
        <v/>
      </c>
      <c r="EQ49" s="32">
        <f t="shared" ca="1" si="133"/>
        <v>0</v>
      </c>
      <c r="ER49" s="32">
        <f t="shared" ca="1" si="134"/>
        <v>0</v>
      </c>
      <c r="ES49" s="32">
        <f t="shared" ca="1" si="135"/>
        <v>0</v>
      </c>
      <c r="FN49" t="b">
        <f t="shared" ca="1" si="261"/>
        <v>0</v>
      </c>
      <c r="FO49" t="b">
        <f t="shared" ca="1" si="261"/>
        <v>0</v>
      </c>
      <c r="FP49" t="b">
        <f t="shared" ca="1" si="261"/>
        <v>0</v>
      </c>
      <c r="FQ49" t="b">
        <f t="shared" ca="1" si="261"/>
        <v>0</v>
      </c>
      <c r="FR49" t="str">
        <f t="shared" ca="1" si="137"/>
        <v>FAUX\FAUX\FAUX\FAUX</v>
      </c>
      <c r="FS49" t="b">
        <f ca="1">IF($D49,ISNA(MATCH(FR49,FR$1:FR48,0)))</f>
        <v>0</v>
      </c>
      <c r="FT49" s="5" t="e">
        <f t="shared" ca="1" si="138"/>
        <v>#N/A</v>
      </c>
      <c r="FU49" t="e">
        <f t="shared" ca="1" si="56"/>
        <v>#N/A</v>
      </c>
      <c r="FV49" t="b">
        <f t="shared" ca="1" si="139"/>
        <v>0</v>
      </c>
      <c r="FW49" t="b">
        <f t="shared" ca="1" si="140"/>
        <v>0</v>
      </c>
      <c r="FX49">
        <f t="shared" ca="1" si="249"/>
        <v>0</v>
      </c>
      <c r="FY49">
        <f t="shared" ca="1" si="238"/>
        <v>0</v>
      </c>
      <c r="FZ49">
        <f t="shared" ca="1" si="142"/>
        <v>0</v>
      </c>
      <c r="GA49" s="235">
        <f t="shared" ca="1" si="143"/>
        <v>0</v>
      </c>
      <c r="GB49" s="236">
        <f t="shared" ca="1" si="144"/>
        <v>4.8999999999999998E-3</v>
      </c>
      <c r="GC49" t="b">
        <f t="shared" ca="1" si="145"/>
        <v>0</v>
      </c>
      <c r="GD49" s="5" t="e">
        <f t="shared" ca="1" si="146"/>
        <v>#N/A</v>
      </c>
      <c r="GE49" s="8" t="e">
        <f t="shared" ca="1" si="147"/>
        <v>#N/A</v>
      </c>
      <c r="GF49" s="8" t="e">
        <f t="shared" ca="1" si="148"/>
        <v>#N/A</v>
      </c>
      <c r="GG49" s="8" t="e">
        <f t="shared" ca="1" si="149"/>
        <v>#N/A</v>
      </c>
      <c r="GH49" s="8" t="e">
        <f t="shared" ca="1" si="150"/>
        <v>#N/A</v>
      </c>
      <c r="GI49" s="8" t="e">
        <f t="shared" ca="1" si="151"/>
        <v>#N/A</v>
      </c>
      <c r="GJ49" s="8" t="e">
        <f t="shared" ca="1" si="152"/>
        <v>#N/A</v>
      </c>
      <c r="GK49" s="237" t="e">
        <f t="shared" ca="1" si="153"/>
        <v>#N/A</v>
      </c>
      <c r="GL49" s="237" t="e">
        <f t="shared" ca="1" si="154"/>
        <v>#N/A</v>
      </c>
      <c r="GM49" s="8" t="e">
        <f t="shared" ca="1" si="155"/>
        <v>#N/A</v>
      </c>
      <c r="GO49" t="b">
        <f t="shared" ca="1" si="156"/>
        <v>0</v>
      </c>
      <c r="GP49" t="str">
        <f t="shared" ca="1" si="157"/>
        <v/>
      </c>
      <c r="GQ49" s="32">
        <f t="shared" ca="1" si="158"/>
        <v>0</v>
      </c>
      <c r="GR49" s="32">
        <f t="shared" ca="1" si="159"/>
        <v>0</v>
      </c>
      <c r="GS49" s="32">
        <f t="shared" ca="1" si="160"/>
        <v>0</v>
      </c>
      <c r="HL49" t="b">
        <f t="shared" ca="1" si="262"/>
        <v>0</v>
      </c>
      <c r="HM49" t="b">
        <f t="shared" ca="1" si="262"/>
        <v>0</v>
      </c>
      <c r="HN49" t="b">
        <f t="shared" ca="1" si="262"/>
        <v>0</v>
      </c>
      <c r="HO49" t="b">
        <f t="shared" ca="1" si="262"/>
        <v>0</v>
      </c>
      <c r="HP49" t="str">
        <f t="shared" ca="1" si="162"/>
        <v>FAUX\FAUX\FAUX\FAUX</v>
      </c>
      <c r="HQ49" t="b">
        <f ca="1">IF($D49,ISNA(MATCH(HP49,HP$1:HP48,0)))</f>
        <v>0</v>
      </c>
      <c r="HR49" s="5" t="e">
        <f t="shared" ca="1" si="163"/>
        <v>#N/A</v>
      </c>
      <c r="HS49" t="e">
        <f t="shared" ca="1" si="58"/>
        <v>#N/A</v>
      </c>
      <c r="HT49" t="b">
        <f t="shared" ca="1" si="164"/>
        <v>0</v>
      </c>
      <c r="HU49" t="b">
        <f t="shared" ca="1" si="165"/>
        <v>0</v>
      </c>
      <c r="HV49">
        <f t="shared" ca="1" si="250"/>
        <v>0</v>
      </c>
      <c r="HW49">
        <f t="shared" ca="1" si="240"/>
        <v>0</v>
      </c>
      <c r="HX49">
        <f t="shared" ca="1" si="167"/>
        <v>0</v>
      </c>
      <c r="HY49" s="235">
        <f t="shared" ca="1" si="168"/>
        <v>0</v>
      </c>
      <c r="HZ49" s="236">
        <f t="shared" ca="1" si="169"/>
        <v>4.8999999999999998E-3</v>
      </c>
      <c r="IA49" t="b">
        <f t="shared" ca="1" si="170"/>
        <v>0</v>
      </c>
      <c r="IB49" s="5" t="e">
        <f t="shared" ca="1" si="171"/>
        <v>#N/A</v>
      </c>
      <c r="IC49" s="8" t="e">
        <f t="shared" ca="1" si="172"/>
        <v>#N/A</v>
      </c>
      <c r="ID49" s="8" t="e">
        <f t="shared" ca="1" si="173"/>
        <v>#N/A</v>
      </c>
      <c r="IE49" s="8" t="e">
        <f t="shared" ca="1" si="174"/>
        <v>#N/A</v>
      </c>
      <c r="IF49" s="8" t="e">
        <f t="shared" ca="1" si="175"/>
        <v>#N/A</v>
      </c>
      <c r="IG49" s="8" t="e">
        <f t="shared" ca="1" si="176"/>
        <v>#N/A</v>
      </c>
      <c r="IH49" s="8" t="e">
        <f t="shared" ca="1" si="177"/>
        <v>#N/A</v>
      </c>
      <c r="II49" s="237" t="e">
        <f t="shared" ca="1" si="178"/>
        <v>#N/A</v>
      </c>
      <c r="IJ49" s="237" t="e">
        <f t="shared" ca="1" si="179"/>
        <v>#N/A</v>
      </c>
      <c r="IK49" s="8" t="e">
        <f t="shared" ca="1" si="180"/>
        <v>#N/A</v>
      </c>
      <c r="IM49" t="b">
        <f t="shared" ca="1" si="181"/>
        <v>0</v>
      </c>
      <c r="IN49" t="str">
        <f t="shared" ca="1" si="253"/>
        <v/>
      </c>
      <c r="IO49" s="32">
        <f t="shared" ca="1" si="183"/>
        <v>0</v>
      </c>
      <c r="IP49" s="32">
        <f t="shared" ca="1" si="184"/>
        <v>0</v>
      </c>
      <c r="IQ49" s="32">
        <f t="shared" ca="1" si="185"/>
        <v>0</v>
      </c>
      <c r="JJ49" t="b">
        <f t="shared" ca="1" si="263"/>
        <v>0</v>
      </c>
      <c r="JK49" t="b">
        <f t="shared" ca="1" si="263"/>
        <v>0</v>
      </c>
      <c r="JN49" t="str">
        <f t="shared" ca="1" si="187"/>
        <v>FAUX\FAUX</v>
      </c>
      <c r="JO49" t="b">
        <f ca="1">IF($D49,ISNA(MATCH(JN49,JN$1:JN48,0)))</f>
        <v>0</v>
      </c>
      <c r="JP49" s="5" t="e">
        <f t="shared" ca="1" si="188"/>
        <v>#N/A</v>
      </c>
      <c r="JQ49" t="e">
        <f t="shared" ca="1" si="60"/>
        <v>#N/A</v>
      </c>
      <c r="JR49" t="b">
        <f t="shared" ca="1" si="189"/>
        <v>0</v>
      </c>
      <c r="JS49" t="b">
        <f t="shared" ca="1" si="190"/>
        <v>0</v>
      </c>
      <c r="JT49">
        <f t="shared" ca="1" si="251"/>
        <v>0</v>
      </c>
      <c r="JU49">
        <f t="shared" ca="1" si="242"/>
        <v>0</v>
      </c>
      <c r="JV49">
        <f t="shared" ca="1" si="192"/>
        <v>0</v>
      </c>
      <c r="JW49" s="235">
        <f t="shared" ca="1" si="193"/>
        <v>0</v>
      </c>
      <c r="JX49" s="236">
        <f t="shared" ca="1" si="194"/>
        <v>4.8999999999999998E-3</v>
      </c>
      <c r="JY49" t="b">
        <f t="shared" ca="1" si="195"/>
        <v>0</v>
      </c>
      <c r="JZ49" s="5" t="e">
        <f t="shared" ca="1" si="196"/>
        <v>#N/A</v>
      </c>
      <c r="KA49" s="8" t="e">
        <f t="shared" ca="1" si="197"/>
        <v>#N/A</v>
      </c>
      <c r="KB49" s="8" t="e">
        <f t="shared" ca="1" si="198"/>
        <v>#N/A</v>
      </c>
      <c r="KC49" s="8" t="e">
        <f t="shared" ca="1" si="199"/>
        <v>#N/A</v>
      </c>
      <c r="KD49" s="8"/>
      <c r="KE49" s="8"/>
      <c r="KF49" s="8" t="e">
        <f t="shared" ca="1" si="200"/>
        <v>#N/A</v>
      </c>
      <c r="KG49" s="237" t="e">
        <f t="shared" ca="1" si="201"/>
        <v>#N/A</v>
      </c>
      <c r="KH49" s="237" t="e">
        <f t="shared" ca="1" si="202"/>
        <v>#N/A</v>
      </c>
      <c r="KI49" s="8" t="e">
        <f t="shared" ca="1" si="203"/>
        <v>#N/A</v>
      </c>
      <c r="KK49" t="b">
        <f t="shared" ca="1" si="204"/>
        <v>0</v>
      </c>
      <c r="KL49" t="str">
        <f t="shared" ca="1" si="254"/>
        <v/>
      </c>
      <c r="KM49" s="32">
        <f t="shared" ca="1" si="206"/>
        <v>0</v>
      </c>
      <c r="KN49" s="32">
        <f t="shared" ca="1" si="207"/>
        <v>0</v>
      </c>
      <c r="KO49" s="32">
        <f t="shared" ca="1" si="208"/>
        <v>0</v>
      </c>
      <c r="LH49" t="b">
        <f t="shared" ca="1" si="264"/>
        <v>0</v>
      </c>
      <c r="LI49" t="b">
        <f t="shared" ca="1" si="264"/>
        <v>0</v>
      </c>
      <c r="LL49" t="str">
        <f t="shared" ca="1" si="210"/>
        <v>FAUX\FAUX</v>
      </c>
      <c r="LM49" t="b">
        <f ca="1">IF($D49,ISNA(MATCH(LL49,LL$1:LL48,0)))</f>
        <v>0</v>
      </c>
      <c r="LN49" s="5" t="e">
        <f t="shared" ca="1" si="211"/>
        <v>#N/A</v>
      </c>
      <c r="LO49" t="e">
        <f t="shared" ca="1" si="62"/>
        <v>#N/A</v>
      </c>
      <c r="LP49" t="b">
        <f t="shared" ca="1" si="212"/>
        <v>0</v>
      </c>
      <c r="LQ49" t="b">
        <f t="shared" ca="1" si="213"/>
        <v>0</v>
      </c>
      <c r="LR49">
        <f t="shared" ca="1" si="252"/>
        <v>0</v>
      </c>
      <c r="LS49">
        <f t="shared" ca="1" si="244"/>
        <v>0</v>
      </c>
      <c r="LT49">
        <f t="shared" ca="1" si="215"/>
        <v>0</v>
      </c>
      <c r="LU49" s="235">
        <f t="shared" ca="1" si="216"/>
        <v>0</v>
      </c>
      <c r="LV49" s="236">
        <f t="shared" ca="1" si="217"/>
        <v>4.8999999999999998E-3</v>
      </c>
      <c r="LW49" t="b">
        <f t="shared" ca="1" si="218"/>
        <v>0</v>
      </c>
      <c r="LX49" s="5" t="e">
        <f t="shared" ca="1" si="219"/>
        <v>#N/A</v>
      </c>
      <c r="LY49" s="8" t="e">
        <f t="shared" ca="1" si="220"/>
        <v>#N/A</v>
      </c>
      <c r="LZ49" s="8" t="e">
        <f t="shared" ca="1" si="221"/>
        <v>#N/A</v>
      </c>
      <c r="MA49" s="8" t="e">
        <f t="shared" ca="1" si="222"/>
        <v>#N/A</v>
      </c>
      <c r="MB49" s="8"/>
      <c r="MC49" s="8"/>
      <c r="MD49" s="8" t="e">
        <f t="shared" ca="1" si="223"/>
        <v>#N/A</v>
      </c>
      <c r="ME49" s="237" t="e">
        <f t="shared" ca="1" si="224"/>
        <v>#N/A</v>
      </c>
      <c r="MF49" s="237" t="e">
        <f t="shared" ca="1" si="225"/>
        <v>#N/A</v>
      </c>
      <c r="MG49" s="8" t="e">
        <f t="shared" ca="1" si="226"/>
        <v>#N/A</v>
      </c>
      <c r="MI49" t="b">
        <f t="shared" ca="1" si="227"/>
        <v>0</v>
      </c>
      <c r="MJ49" t="str">
        <f t="shared" ca="1" si="255"/>
        <v/>
      </c>
      <c r="MK49" s="32">
        <f t="shared" ca="1" si="229"/>
        <v>0</v>
      </c>
      <c r="ML49" s="32">
        <f t="shared" ca="1" si="230"/>
        <v>0</v>
      </c>
      <c r="MM49" s="32">
        <f t="shared" ca="1" si="231"/>
        <v>0</v>
      </c>
    </row>
    <row r="50" spans="1:351" x14ac:dyDescent="0.3">
      <c r="A50">
        <f t="shared" ca="1" si="63"/>
        <v>40</v>
      </c>
      <c r="C50" t="e">
        <f ca="1">Coulisse!$HN50</f>
        <v>#N/A</v>
      </c>
      <c r="D50" t="b">
        <f t="shared" ca="1" si="64"/>
        <v>0</v>
      </c>
      <c r="F50" t="b">
        <f t="shared" ca="1" si="257"/>
        <v>0</v>
      </c>
      <c r="G50" t="b">
        <f t="shared" ca="1" si="257"/>
        <v>0</v>
      </c>
      <c r="T50" t="b">
        <f t="shared" ca="1" si="258"/>
        <v>0</v>
      </c>
      <c r="U50" t="b">
        <f t="shared" ca="1" si="258"/>
        <v>0</v>
      </c>
      <c r="V50" t="b">
        <f t="shared" ca="1" si="258"/>
        <v>0</v>
      </c>
      <c r="W50" t="str">
        <f t="shared" ca="1" si="67"/>
        <v>FAUX\FAUX\FAUX</v>
      </c>
      <c r="X50" t="b">
        <f ca="1">IF($D50,ISNA(MATCH(W50,W$1:W49,0)))</f>
        <v>0</v>
      </c>
      <c r="Y50" s="5" t="e">
        <f t="shared" ca="1" si="68"/>
        <v>#N/A</v>
      </c>
      <c r="Z50" t="e">
        <f t="shared" ca="1" si="256"/>
        <v>#N/A</v>
      </c>
      <c r="AA50" t="b">
        <f t="shared" ca="1" si="69"/>
        <v>0</v>
      </c>
      <c r="AB50" t="b">
        <f t="shared" ca="1" si="70"/>
        <v>0</v>
      </c>
      <c r="AC50">
        <f t="shared" ca="1" si="71"/>
        <v>0</v>
      </c>
      <c r="AD50">
        <f t="shared" ca="1" si="232"/>
        <v>0</v>
      </c>
      <c r="AE50">
        <f t="shared" ca="1" si="72"/>
        <v>0</v>
      </c>
      <c r="AF50" s="235">
        <f t="shared" ca="1" si="73"/>
        <v>0</v>
      </c>
      <c r="AG50" s="236">
        <f t="shared" ca="1" si="74"/>
        <v>5.0000000000000001E-3</v>
      </c>
      <c r="AH50" t="b">
        <f t="shared" ca="1" si="75"/>
        <v>0</v>
      </c>
      <c r="AI50" s="5" t="e">
        <f t="shared" ca="1" si="76"/>
        <v>#N/A</v>
      </c>
      <c r="AJ50" s="8" t="e">
        <f t="shared" ca="1" si="77"/>
        <v>#N/A</v>
      </c>
      <c r="AK50" s="8" t="e">
        <f t="shared" ca="1" si="78"/>
        <v>#N/A</v>
      </c>
      <c r="AL50" s="8" t="e">
        <f t="shared" ca="1" si="79"/>
        <v>#N/A</v>
      </c>
      <c r="AM50" s="8" t="e">
        <f t="shared" ca="1" si="80"/>
        <v>#N/A</v>
      </c>
      <c r="AN50" s="8" t="e">
        <f t="shared" ca="1" si="81"/>
        <v>#N/A</v>
      </c>
      <c r="AO50" s="237" t="e">
        <f t="shared" ca="1" si="82"/>
        <v>#N/A</v>
      </c>
      <c r="AP50" s="237" t="e">
        <f t="shared" ca="1" si="83"/>
        <v>#N/A</v>
      </c>
      <c r="AQ50" s="8" t="e">
        <f t="shared" ca="1" si="84"/>
        <v>#N/A</v>
      </c>
      <c r="AS50" t="b">
        <f t="shared" ca="1" si="85"/>
        <v>0</v>
      </c>
      <c r="AT50" t="str">
        <f t="shared" ca="1" si="86"/>
        <v/>
      </c>
      <c r="AU50" s="32">
        <f t="shared" ca="1" si="87"/>
        <v>0</v>
      </c>
      <c r="AV50" s="32">
        <f t="shared" ca="1" si="88"/>
        <v>0</v>
      </c>
      <c r="AW50" s="32">
        <f t="shared" ca="1" si="246"/>
        <v>0</v>
      </c>
      <c r="BR50" t="b">
        <f t="shared" ca="1" si="259"/>
        <v>0</v>
      </c>
      <c r="BU50" t="str">
        <f t="shared" ca="1" si="90"/>
        <v>FAUX\</v>
      </c>
      <c r="BV50" t="b">
        <f ca="1">IF($D50,ISNA(MATCH(BU50,BU$1:BU49,0)))</f>
        <v>0</v>
      </c>
      <c r="BW50" s="5" t="e">
        <f t="shared" ca="1" si="91"/>
        <v>#N/A</v>
      </c>
      <c r="BX50" t="e">
        <f t="shared" ca="1" si="51"/>
        <v>#N/A</v>
      </c>
      <c r="BY50" t="b">
        <f t="shared" ca="1" si="92"/>
        <v>0</v>
      </c>
      <c r="BZ50" t="b">
        <f t="shared" ca="1" si="93"/>
        <v>0</v>
      </c>
      <c r="CA50">
        <f t="shared" ca="1" si="247"/>
        <v>0</v>
      </c>
      <c r="CB50">
        <f t="shared" ca="1" si="234"/>
        <v>0</v>
      </c>
      <c r="CC50">
        <f t="shared" ca="1" si="95"/>
        <v>0</v>
      </c>
      <c r="CD50" s="235">
        <f t="shared" ca="1" si="96"/>
        <v>0</v>
      </c>
      <c r="CE50" s="236">
        <f t="shared" ca="1" si="97"/>
        <v>5.0000000000000001E-3</v>
      </c>
      <c r="CF50" t="b">
        <f t="shared" ca="1" si="98"/>
        <v>0</v>
      </c>
      <c r="CG50" s="5" t="e">
        <f t="shared" ca="1" si="99"/>
        <v>#N/A</v>
      </c>
      <c r="CH50" s="8" t="e">
        <f t="shared" ca="1" si="100"/>
        <v>#N/A</v>
      </c>
      <c r="CI50" s="8" t="e">
        <f t="shared" ca="1" si="101"/>
        <v>#N/A</v>
      </c>
      <c r="CJ50" s="8" t="e">
        <f t="shared" ca="1" si="102"/>
        <v>#N/A</v>
      </c>
      <c r="CK50" s="8" t="e">
        <f t="shared" ca="1" si="103"/>
        <v>#N/A</v>
      </c>
      <c r="CL50" s="8" t="e">
        <f t="shared" ca="1" si="104"/>
        <v>#N/A</v>
      </c>
      <c r="CM50" s="237" t="e">
        <f t="shared" ca="1" si="105"/>
        <v>#N/A</v>
      </c>
      <c r="CN50" s="237" t="e">
        <f t="shared" ca="1" si="106"/>
        <v>#N/A</v>
      </c>
      <c r="CO50" s="8" t="e">
        <f t="shared" ca="1" si="107"/>
        <v>#N/A</v>
      </c>
      <c r="CQ50" t="b">
        <f t="shared" ca="1" si="108"/>
        <v>0</v>
      </c>
      <c r="CR50" t="str">
        <f t="shared" ca="1" si="109"/>
        <v/>
      </c>
      <c r="CS50" s="32">
        <f t="shared" ca="1" si="110"/>
        <v>0</v>
      </c>
      <c r="CT50" s="32">
        <f t="shared" ca="1" si="111"/>
        <v>0</v>
      </c>
      <c r="CU50" s="32">
        <f t="shared" ca="1" si="112"/>
        <v>0</v>
      </c>
      <c r="DP50" t="b">
        <f t="shared" ca="1" si="260"/>
        <v>0</v>
      </c>
      <c r="DQ50" t="b">
        <f t="shared" ca="1" si="260"/>
        <v>0</v>
      </c>
      <c r="DR50" t="b">
        <f t="shared" ca="1" si="260"/>
        <v>0</v>
      </c>
      <c r="DS50" t="str">
        <f t="shared" ca="1" si="53"/>
        <v>FAUX\FAUX\FAUX</v>
      </c>
      <c r="DT50" t="b">
        <f ca="1">IF($D50,ISNA(MATCH(DS50,DS$1:DS49,0)))</f>
        <v>0</v>
      </c>
      <c r="DU50" s="5" t="e">
        <f t="shared" ca="1" si="114"/>
        <v>#N/A</v>
      </c>
      <c r="DV50" t="e">
        <f t="shared" ca="1" si="54"/>
        <v>#N/A</v>
      </c>
      <c r="DW50" t="b">
        <f t="shared" ca="1" si="115"/>
        <v>0</v>
      </c>
      <c r="DX50" t="b">
        <f t="shared" ca="1" si="116"/>
        <v>0</v>
      </c>
      <c r="DY50">
        <f t="shared" ca="1" si="248"/>
        <v>0</v>
      </c>
      <c r="DZ50">
        <f t="shared" ca="1" si="236"/>
        <v>0</v>
      </c>
      <c r="EA50">
        <f t="shared" ca="1" si="118"/>
        <v>0</v>
      </c>
      <c r="EB50" s="235">
        <f t="shared" ca="1" si="119"/>
        <v>0</v>
      </c>
      <c r="EC50" s="236">
        <f t="shared" ca="1" si="120"/>
        <v>5.0000000000000001E-3</v>
      </c>
      <c r="ED50" t="b">
        <f t="shared" ca="1" si="121"/>
        <v>0</v>
      </c>
      <c r="EE50" s="5" t="e">
        <f t="shared" ca="1" si="122"/>
        <v>#N/A</v>
      </c>
      <c r="EF50" s="8" t="e">
        <f t="shared" ca="1" si="123"/>
        <v>#N/A</v>
      </c>
      <c r="EG50" s="8" t="e">
        <f t="shared" ca="1" si="124"/>
        <v>#N/A</v>
      </c>
      <c r="EH50" s="8" t="e">
        <f t="shared" ca="1" si="125"/>
        <v>#N/A</v>
      </c>
      <c r="EI50" s="8" t="e">
        <f t="shared" ca="1" si="126"/>
        <v>#N/A</v>
      </c>
      <c r="EJ50" s="8" t="e">
        <f t="shared" ca="1" si="127"/>
        <v>#N/A</v>
      </c>
      <c r="EK50" s="237" t="e">
        <f t="shared" ca="1" si="128"/>
        <v>#N/A</v>
      </c>
      <c r="EL50" s="237" t="e">
        <f t="shared" ca="1" si="129"/>
        <v>#N/A</v>
      </c>
      <c r="EM50" s="8" t="e">
        <f t="shared" ca="1" si="130"/>
        <v>#N/A</v>
      </c>
      <c r="EO50" t="b">
        <f t="shared" ca="1" si="131"/>
        <v>0</v>
      </c>
      <c r="EP50" t="str">
        <f t="shared" ca="1" si="132"/>
        <v/>
      </c>
      <c r="EQ50" s="32">
        <f t="shared" ca="1" si="133"/>
        <v>0</v>
      </c>
      <c r="ER50" s="32">
        <f t="shared" ca="1" si="134"/>
        <v>0</v>
      </c>
      <c r="ES50" s="32">
        <f t="shared" ca="1" si="135"/>
        <v>0</v>
      </c>
      <c r="FN50" t="b">
        <f t="shared" ca="1" si="261"/>
        <v>0</v>
      </c>
      <c r="FO50" t="b">
        <f t="shared" ca="1" si="261"/>
        <v>0</v>
      </c>
      <c r="FP50" t="b">
        <f t="shared" ca="1" si="261"/>
        <v>0</v>
      </c>
      <c r="FQ50" t="b">
        <f t="shared" ca="1" si="261"/>
        <v>0</v>
      </c>
      <c r="FR50" t="str">
        <f t="shared" ca="1" si="137"/>
        <v>FAUX\FAUX\FAUX\FAUX</v>
      </c>
      <c r="FS50" t="b">
        <f ca="1">IF($D50,ISNA(MATCH(FR50,FR$1:FR49,0)))</f>
        <v>0</v>
      </c>
      <c r="FT50" s="5" t="e">
        <f t="shared" ca="1" si="138"/>
        <v>#N/A</v>
      </c>
      <c r="FU50" t="e">
        <f t="shared" ca="1" si="56"/>
        <v>#N/A</v>
      </c>
      <c r="FV50" t="b">
        <f t="shared" ca="1" si="139"/>
        <v>0</v>
      </c>
      <c r="FW50" t="b">
        <f t="shared" ca="1" si="140"/>
        <v>0</v>
      </c>
      <c r="FX50">
        <f t="shared" ca="1" si="249"/>
        <v>0</v>
      </c>
      <c r="FY50">
        <f t="shared" ca="1" si="238"/>
        <v>0</v>
      </c>
      <c r="FZ50">
        <f t="shared" ca="1" si="142"/>
        <v>0</v>
      </c>
      <c r="GA50" s="235">
        <f t="shared" ca="1" si="143"/>
        <v>0</v>
      </c>
      <c r="GB50" s="236">
        <f t="shared" ca="1" si="144"/>
        <v>5.0000000000000001E-3</v>
      </c>
      <c r="GC50" t="b">
        <f t="shared" ca="1" si="145"/>
        <v>0</v>
      </c>
      <c r="GD50" s="5" t="e">
        <f t="shared" ca="1" si="146"/>
        <v>#N/A</v>
      </c>
      <c r="GE50" s="8" t="e">
        <f t="shared" ca="1" si="147"/>
        <v>#N/A</v>
      </c>
      <c r="GF50" s="8" t="e">
        <f t="shared" ca="1" si="148"/>
        <v>#N/A</v>
      </c>
      <c r="GG50" s="8" t="e">
        <f t="shared" ca="1" si="149"/>
        <v>#N/A</v>
      </c>
      <c r="GH50" s="8" t="e">
        <f t="shared" ca="1" si="150"/>
        <v>#N/A</v>
      </c>
      <c r="GI50" s="8" t="e">
        <f t="shared" ca="1" si="151"/>
        <v>#N/A</v>
      </c>
      <c r="GJ50" s="8" t="e">
        <f t="shared" ca="1" si="152"/>
        <v>#N/A</v>
      </c>
      <c r="GK50" s="237" t="e">
        <f t="shared" ca="1" si="153"/>
        <v>#N/A</v>
      </c>
      <c r="GL50" s="237" t="e">
        <f t="shared" ca="1" si="154"/>
        <v>#N/A</v>
      </c>
      <c r="GM50" s="8" t="e">
        <f t="shared" ca="1" si="155"/>
        <v>#N/A</v>
      </c>
      <c r="GO50" t="b">
        <f t="shared" ca="1" si="156"/>
        <v>0</v>
      </c>
      <c r="GP50" t="str">
        <f t="shared" ca="1" si="157"/>
        <v/>
      </c>
      <c r="GQ50" s="32">
        <f t="shared" ca="1" si="158"/>
        <v>0</v>
      </c>
      <c r="GR50" s="32">
        <f t="shared" ca="1" si="159"/>
        <v>0</v>
      </c>
      <c r="GS50" s="32">
        <f t="shared" ca="1" si="160"/>
        <v>0</v>
      </c>
      <c r="HL50" t="b">
        <f t="shared" ca="1" si="262"/>
        <v>0</v>
      </c>
      <c r="HM50" t="b">
        <f t="shared" ca="1" si="262"/>
        <v>0</v>
      </c>
      <c r="HN50" t="b">
        <f t="shared" ca="1" si="262"/>
        <v>0</v>
      </c>
      <c r="HO50" t="b">
        <f t="shared" ca="1" si="262"/>
        <v>0</v>
      </c>
      <c r="HP50" t="str">
        <f t="shared" ca="1" si="162"/>
        <v>FAUX\FAUX\FAUX\FAUX</v>
      </c>
      <c r="HQ50" t="b">
        <f ca="1">IF($D50,ISNA(MATCH(HP50,HP$1:HP49,0)))</f>
        <v>0</v>
      </c>
      <c r="HR50" s="5" t="e">
        <f t="shared" ca="1" si="163"/>
        <v>#N/A</v>
      </c>
      <c r="HS50" t="e">
        <f t="shared" ca="1" si="58"/>
        <v>#N/A</v>
      </c>
      <c r="HT50" t="b">
        <f t="shared" ca="1" si="164"/>
        <v>0</v>
      </c>
      <c r="HU50" t="b">
        <f t="shared" ca="1" si="165"/>
        <v>0</v>
      </c>
      <c r="HV50">
        <f t="shared" ca="1" si="250"/>
        <v>0</v>
      </c>
      <c r="HW50">
        <f t="shared" ca="1" si="240"/>
        <v>0</v>
      </c>
      <c r="HX50">
        <f t="shared" ca="1" si="167"/>
        <v>0</v>
      </c>
      <c r="HY50" s="235">
        <f t="shared" ca="1" si="168"/>
        <v>0</v>
      </c>
      <c r="HZ50" s="236">
        <f t="shared" ca="1" si="169"/>
        <v>5.0000000000000001E-3</v>
      </c>
      <c r="IA50" t="b">
        <f t="shared" ca="1" si="170"/>
        <v>0</v>
      </c>
      <c r="IB50" s="5" t="e">
        <f t="shared" ca="1" si="171"/>
        <v>#N/A</v>
      </c>
      <c r="IC50" s="8" t="e">
        <f t="shared" ca="1" si="172"/>
        <v>#N/A</v>
      </c>
      <c r="ID50" s="8" t="e">
        <f t="shared" ca="1" si="173"/>
        <v>#N/A</v>
      </c>
      <c r="IE50" s="8" t="e">
        <f t="shared" ca="1" si="174"/>
        <v>#N/A</v>
      </c>
      <c r="IF50" s="8" t="e">
        <f t="shared" ca="1" si="175"/>
        <v>#N/A</v>
      </c>
      <c r="IG50" s="8" t="e">
        <f t="shared" ca="1" si="176"/>
        <v>#N/A</v>
      </c>
      <c r="IH50" s="8" t="e">
        <f t="shared" ca="1" si="177"/>
        <v>#N/A</v>
      </c>
      <c r="II50" s="237" t="e">
        <f t="shared" ca="1" si="178"/>
        <v>#N/A</v>
      </c>
      <c r="IJ50" s="237" t="e">
        <f t="shared" ca="1" si="179"/>
        <v>#N/A</v>
      </c>
      <c r="IK50" s="8" t="e">
        <f t="shared" ca="1" si="180"/>
        <v>#N/A</v>
      </c>
      <c r="IM50" t="b">
        <f t="shared" ca="1" si="181"/>
        <v>0</v>
      </c>
      <c r="IN50" t="str">
        <f t="shared" ca="1" si="253"/>
        <v/>
      </c>
      <c r="IO50" s="32">
        <f t="shared" ca="1" si="183"/>
        <v>0</v>
      </c>
      <c r="IP50" s="32">
        <f t="shared" ca="1" si="184"/>
        <v>0</v>
      </c>
      <c r="IQ50" s="32">
        <f t="shared" ca="1" si="185"/>
        <v>0</v>
      </c>
      <c r="JJ50" t="b">
        <f t="shared" ca="1" si="263"/>
        <v>0</v>
      </c>
      <c r="JK50" t="b">
        <f t="shared" ca="1" si="263"/>
        <v>0</v>
      </c>
      <c r="JN50" t="str">
        <f t="shared" ca="1" si="187"/>
        <v>FAUX\FAUX</v>
      </c>
      <c r="JO50" t="b">
        <f ca="1">IF($D50,ISNA(MATCH(JN50,JN$1:JN49,0)))</f>
        <v>0</v>
      </c>
      <c r="JP50" s="5" t="e">
        <f t="shared" ca="1" si="188"/>
        <v>#N/A</v>
      </c>
      <c r="JQ50" t="e">
        <f t="shared" ca="1" si="60"/>
        <v>#N/A</v>
      </c>
      <c r="JR50" t="b">
        <f t="shared" ca="1" si="189"/>
        <v>0</v>
      </c>
      <c r="JS50" t="b">
        <f t="shared" ca="1" si="190"/>
        <v>0</v>
      </c>
      <c r="JT50">
        <f t="shared" ca="1" si="251"/>
        <v>0</v>
      </c>
      <c r="JU50">
        <f t="shared" ca="1" si="242"/>
        <v>0</v>
      </c>
      <c r="JV50">
        <f t="shared" ca="1" si="192"/>
        <v>0</v>
      </c>
      <c r="JW50" s="235">
        <f t="shared" ca="1" si="193"/>
        <v>0</v>
      </c>
      <c r="JX50" s="236">
        <f t="shared" ca="1" si="194"/>
        <v>5.0000000000000001E-3</v>
      </c>
      <c r="JY50" t="b">
        <f t="shared" ca="1" si="195"/>
        <v>0</v>
      </c>
      <c r="JZ50" s="5" t="e">
        <f t="shared" ca="1" si="196"/>
        <v>#N/A</v>
      </c>
      <c r="KA50" s="8" t="e">
        <f t="shared" ca="1" si="197"/>
        <v>#N/A</v>
      </c>
      <c r="KB50" s="8" t="e">
        <f t="shared" ca="1" si="198"/>
        <v>#N/A</v>
      </c>
      <c r="KC50" s="8" t="e">
        <f t="shared" ca="1" si="199"/>
        <v>#N/A</v>
      </c>
      <c r="KD50" s="8"/>
      <c r="KE50" s="8"/>
      <c r="KF50" s="8" t="e">
        <f t="shared" ca="1" si="200"/>
        <v>#N/A</v>
      </c>
      <c r="KG50" s="237" t="e">
        <f t="shared" ca="1" si="201"/>
        <v>#N/A</v>
      </c>
      <c r="KH50" s="237" t="e">
        <f t="shared" ca="1" si="202"/>
        <v>#N/A</v>
      </c>
      <c r="KI50" s="8" t="e">
        <f t="shared" ca="1" si="203"/>
        <v>#N/A</v>
      </c>
      <c r="KK50" t="b">
        <f t="shared" ca="1" si="204"/>
        <v>0</v>
      </c>
      <c r="KL50" t="str">
        <f t="shared" ca="1" si="254"/>
        <v/>
      </c>
      <c r="KM50" s="32">
        <f t="shared" ca="1" si="206"/>
        <v>0</v>
      </c>
      <c r="KN50" s="32">
        <f t="shared" ca="1" si="207"/>
        <v>0</v>
      </c>
      <c r="KO50" s="32">
        <f t="shared" ca="1" si="208"/>
        <v>0</v>
      </c>
      <c r="LH50" t="b">
        <f t="shared" ca="1" si="264"/>
        <v>0</v>
      </c>
      <c r="LI50" t="b">
        <f t="shared" ca="1" si="264"/>
        <v>0</v>
      </c>
      <c r="LL50" t="str">
        <f t="shared" ca="1" si="210"/>
        <v>FAUX\FAUX</v>
      </c>
      <c r="LM50" t="b">
        <f ca="1">IF($D50,ISNA(MATCH(LL50,LL$1:LL49,0)))</f>
        <v>0</v>
      </c>
      <c r="LN50" s="5" t="e">
        <f t="shared" ca="1" si="211"/>
        <v>#N/A</v>
      </c>
      <c r="LO50" t="e">
        <f t="shared" ca="1" si="62"/>
        <v>#N/A</v>
      </c>
      <c r="LP50" t="b">
        <f t="shared" ca="1" si="212"/>
        <v>0</v>
      </c>
      <c r="LQ50" t="b">
        <f t="shared" ca="1" si="213"/>
        <v>0</v>
      </c>
      <c r="LR50">
        <f t="shared" ca="1" si="252"/>
        <v>0</v>
      </c>
      <c r="LS50">
        <f t="shared" ca="1" si="244"/>
        <v>0</v>
      </c>
      <c r="LT50">
        <f t="shared" ca="1" si="215"/>
        <v>0</v>
      </c>
      <c r="LU50" s="235">
        <f t="shared" ca="1" si="216"/>
        <v>0</v>
      </c>
      <c r="LV50" s="236">
        <f t="shared" ca="1" si="217"/>
        <v>5.0000000000000001E-3</v>
      </c>
      <c r="LW50" t="b">
        <f t="shared" ca="1" si="218"/>
        <v>0</v>
      </c>
      <c r="LX50" s="5" t="e">
        <f t="shared" ca="1" si="219"/>
        <v>#N/A</v>
      </c>
      <c r="LY50" s="8" t="e">
        <f t="shared" ca="1" si="220"/>
        <v>#N/A</v>
      </c>
      <c r="LZ50" s="8" t="e">
        <f t="shared" ca="1" si="221"/>
        <v>#N/A</v>
      </c>
      <c r="MA50" s="8" t="e">
        <f t="shared" ca="1" si="222"/>
        <v>#N/A</v>
      </c>
      <c r="MB50" s="8"/>
      <c r="MC50" s="8"/>
      <c r="MD50" s="8" t="e">
        <f t="shared" ca="1" si="223"/>
        <v>#N/A</v>
      </c>
      <c r="ME50" s="237" t="e">
        <f t="shared" ca="1" si="224"/>
        <v>#N/A</v>
      </c>
      <c r="MF50" s="237" t="e">
        <f t="shared" ca="1" si="225"/>
        <v>#N/A</v>
      </c>
      <c r="MG50" s="8" t="e">
        <f t="shared" ca="1" si="226"/>
        <v>#N/A</v>
      </c>
      <c r="MI50" t="b">
        <f t="shared" ca="1" si="227"/>
        <v>0</v>
      </c>
      <c r="MJ50" t="str">
        <f t="shared" ca="1" si="255"/>
        <v/>
      </c>
      <c r="MK50" s="32">
        <f t="shared" ca="1" si="229"/>
        <v>0</v>
      </c>
      <c r="ML50" s="32">
        <f t="shared" ca="1" si="230"/>
        <v>0</v>
      </c>
      <c r="MM50" s="32">
        <f t="shared" ca="1" si="231"/>
        <v>0</v>
      </c>
    </row>
    <row r="51" spans="1:351" x14ac:dyDescent="0.3">
      <c r="A51">
        <f t="shared" ca="1" si="63"/>
        <v>41</v>
      </c>
      <c r="C51" t="e">
        <f ca="1">Coulisse!$HN51</f>
        <v>#N/A</v>
      </c>
      <c r="D51" t="b">
        <f t="shared" ca="1" si="64"/>
        <v>0</v>
      </c>
      <c r="F51" t="b">
        <f t="shared" ca="1" si="257"/>
        <v>0</v>
      </c>
      <c r="G51" t="b">
        <f t="shared" ca="1" si="257"/>
        <v>0</v>
      </c>
      <c r="T51" t="b">
        <f t="shared" ca="1" si="258"/>
        <v>0</v>
      </c>
      <c r="U51" t="b">
        <f t="shared" ca="1" si="258"/>
        <v>0</v>
      </c>
      <c r="V51" t="b">
        <f t="shared" ca="1" si="258"/>
        <v>0</v>
      </c>
      <c r="W51" t="str">
        <f t="shared" ca="1" si="67"/>
        <v>FAUX\FAUX\FAUX</v>
      </c>
      <c r="X51" t="b">
        <f ca="1">IF($D51,ISNA(MATCH(W51,W$1:W50,0)))</f>
        <v>0</v>
      </c>
      <c r="Y51" s="5" t="e">
        <f t="shared" ca="1" si="68"/>
        <v>#N/A</v>
      </c>
      <c r="Z51" t="e">
        <f t="shared" ca="1" si="256"/>
        <v>#N/A</v>
      </c>
      <c r="AA51" t="b">
        <f t="shared" ca="1" si="69"/>
        <v>0</v>
      </c>
      <c r="AB51" t="b">
        <f t="shared" ca="1" si="70"/>
        <v>0</v>
      </c>
      <c r="AC51">
        <f t="shared" ca="1" si="71"/>
        <v>0</v>
      </c>
      <c r="AD51">
        <f t="shared" ca="1" si="232"/>
        <v>0</v>
      </c>
      <c r="AE51">
        <f t="shared" ca="1" si="72"/>
        <v>0</v>
      </c>
      <c r="AF51" s="235">
        <f t="shared" ca="1" si="73"/>
        <v>0</v>
      </c>
      <c r="AG51" s="236">
        <f t="shared" ca="1" si="74"/>
        <v>5.1000000000000004E-3</v>
      </c>
      <c r="AH51" t="b">
        <f t="shared" ca="1" si="75"/>
        <v>0</v>
      </c>
      <c r="AI51" s="5" t="e">
        <f t="shared" ca="1" si="76"/>
        <v>#N/A</v>
      </c>
      <c r="AJ51" s="8" t="e">
        <f t="shared" ca="1" si="77"/>
        <v>#N/A</v>
      </c>
      <c r="AK51" s="8" t="e">
        <f t="shared" ca="1" si="78"/>
        <v>#N/A</v>
      </c>
      <c r="AL51" s="8" t="e">
        <f t="shared" ca="1" si="79"/>
        <v>#N/A</v>
      </c>
      <c r="AM51" s="8" t="e">
        <f t="shared" ca="1" si="80"/>
        <v>#N/A</v>
      </c>
      <c r="AN51" s="8" t="e">
        <f t="shared" ca="1" si="81"/>
        <v>#N/A</v>
      </c>
      <c r="AO51" s="237" t="e">
        <f t="shared" ca="1" si="82"/>
        <v>#N/A</v>
      </c>
      <c r="AP51" s="237" t="e">
        <f t="shared" ca="1" si="83"/>
        <v>#N/A</v>
      </c>
      <c r="AQ51" s="8" t="e">
        <f t="shared" ca="1" si="84"/>
        <v>#N/A</v>
      </c>
      <c r="AS51" t="b">
        <f t="shared" ca="1" si="85"/>
        <v>0</v>
      </c>
      <c r="AT51" t="str">
        <f t="shared" ca="1" si="86"/>
        <v/>
      </c>
      <c r="AU51" s="32">
        <f t="shared" ca="1" si="87"/>
        <v>0</v>
      </c>
      <c r="AV51" s="32">
        <f t="shared" ca="1" si="88"/>
        <v>0</v>
      </c>
      <c r="AW51" s="32">
        <f t="shared" ca="1" si="246"/>
        <v>0</v>
      </c>
      <c r="BR51" t="b">
        <f t="shared" ca="1" si="259"/>
        <v>0</v>
      </c>
      <c r="BU51" t="str">
        <f t="shared" ca="1" si="90"/>
        <v>FAUX\</v>
      </c>
      <c r="BV51" t="b">
        <f ca="1">IF($D51,ISNA(MATCH(BU51,BU$1:BU50,0)))</f>
        <v>0</v>
      </c>
      <c r="BW51" s="5" t="e">
        <f t="shared" ca="1" si="91"/>
        <v>#N/A</v>
      </c>
      <c r="BX51" t="e">
        <f t="shared" ca="1" si="51"/>
        <v>#N/A</v>
      </c>
      <c r="BY51" t="b">
        <f t="shared" ca="1" si="92"/>
        <v>0</v>
      </c>
      <c r="BZ51" t="b">
        <f t="shared" ca="1" si="93"/>
        <v>0</v>
      </c>
      <c r="CA51">
        <f t="shared" ca="1" si="247"/>
        <v>0</v>
      </c>
      <c r="CB51">
        <f t="shared" ca="1" si="234"/>
        <v>0</v>
      </c>
      <c r="CC51">
        <f t="shared" ca="1" si="95"/>
        <v>0</v>
      </c>
      <c r="CD51" s="235">
        <f t="shared" ca="1" si="96"/>
        <v>0</v>
      </c>
      <c r="CE51" s="236">
        <f t="shared" ca="1" si="97"/>
        <v>5.1000000000000004E-3</v>
      </c>
      <c r="CF51" t="b">
        <f t="shared" ca="1" si="98"/>
        <v>0</v>
      </c>
      <c r="CG51" s="5" t="e">
        <f t="shared" ca="1" si="99"/>
        <v>#N/A</v>
      </c>
      <c r="CH51" s="8" t="e">
        <f t="shared" ca="1" si="100"/>
        <v>#N/A</v>
      </c>
      <c r="CI51" s="8" t="e">
        <f t="shared" ca="1" si="101"/>
        <v>#N/A</v>
      </c>
      <c r="CJ51" s="8" t="e">
        <f t="shared" ca="1" si="102"/>
        <v>#N/A</v>
      </c>
      <c r="CK51" s="8" t="e">
        <f t="shared" ca="1" si="103"/>
        <v>#N/A</v>
      </c>
      <c r="CL51" s="8" t="e">
        <f t="shared" ca="1" si="104"/>
        <v>#N/A</v>
      </c>
      <c r="CM51" s="237" t="e">
        <f t="shared" ca="1" si="105"/>
        <v>#N/A</v>
      </c>
      <c r="CN51" s="237" t="e">
        <f t="shared" ca="1" si="106"/>
        <v>#N/A</v>
      </c>
      <c r="CO51" s="8" t="e">
        <f t="shared" ca="1" si="107"/>
        <v>#N/A</v>
      </c>
      <c r="CQ51" t="b">
        <f t="shared" ca="1" si="108"/>
        <v>0</v>
      </c>
      <c r="CR51" t="str">
        <f t="shared" ca="1" si="109"/>
        <v/>
      </c>
      <c r="CS51" s="32">
        <f t="shared" ca="1" si="110"/>
        <v>0</v>
      </c>
      <c r="CT51" s="32">
        <f t="shared" ca="1" si="111"/>
        <v>0</v>
      </c>
      <c r="CU51" s="32">
        <f t="shared" ca="1" si="112"/>
        <v>0</v>
      </c>
      <c r="DP51" t="b">
        <f t="shared" ca="1" si="260"/>
        <v>0</v>
      </c>
      <c r="DQ51" t="b">
        <f t="shared" ca="1" si="260"/>
        <v>0</v>
      </c>
      <c r="DR51" t="b">
        <f t="shared" ca="1" si="260"/>
        <v>0</v>
      </c>
      <c r="DS51" t="str">
        <f t="shared" ca="1" si="53"/>
        <v>FAUX\FAUX\FAUX</v>
      </c>
      <c r="DT51" t="b">
        <f ca="1">IF($D51,ISNA(MATCH(DS51,DS$1:DS50,0)))</f>
        <v>0</v>
      </c>
      <c r="DU51" s="5" t="e">
        <f t="shared" ca="1" si="114"/>
        <v>#N/A</v>
      </c>
      <c r="DV51" t="e">
        <f t="shared" ca="1" si="54"/>
        <v>#N/A</v>
      </c>
      <c r="DW51" t="b">
        <f t="shared" ca="1" si="115"/>
        <v>0</v>
      </c>
      <c r="DX51" t="b">
        <f t="shared" ca="1" si="116"/>
        <v>0</v>
      </c>
      <c r="DY51">
        <f t="shared" ca="1" si="248"/>
        <v>0</v>
      </c>
      <c r="DZ51">
        <f t="shared" ca="1" si="236"/>
        <v>0</v>
      </c>
      <c r="EA51">
        <f t="shared" ca="1" si="118"/>
        <v>0</v>
      </c>
      <c r="EB51" s="235">
        <f t="shared" ca="1" si="119"/>
        <v>0</v>
      </c>
      <c r="EC51" s="236">
        <f t="shared" ca="1" si="120"/>
        <v>5.1000000000000004E-3</v>
      </c>
      <c r="ED51" t="b">
        <f t="shared" ca="1" si="121"/>
        <v>0</v>
      </c>
      <c r="EE51" s="5" t="e">
        <f t="shared" ca="1" si="122"/>
        <v>#N/A</v>
      </c>
      <c r="EF51" s="8" t="e">
        <f t="shared" ca="1" si="123"/>
        <v>#N/A</v>
      </c>
      <c r="EG51" s="8" t="e">
        <f t="shared" ca="1" si="124"/>
        <v>#N/A</v>
      </c>
      <c r="EH51" s="8" t="e">
        <f t="shared" ca="1" si="125"/>
        <v>#N/A</v>
      </c>
      <c r="EI51" s="8" t="e">
        <f t="shared" ca="1" si="126"/>
        <v>#N/A</v>
      </c>
      <c r="EJ51" s="8" t="e">
        <f t="shared" ca="1" si="127"/>
        <v>#N/A</v>
      </c>
      <c r="EK51" s="237" t="e">
        <f t="shared" ca="1" si="128"/>
        <v>#N/A</v>
      </c>
      <c r="EL51" s="237" t="e">
        <f t="shared" ca="1" si="129"/>
        <v>#N/A</v>
      </c>
      <c r="EM51" s="8" t="e">
        <f t="shared" ca="1" si="130"/>
        <v>#N/A</v>
      </c>
      <c r="EO51" t="b">
        <f t="shared" ca="1" si="131"/>
        <v>0</v>
      </c>
      <c r="EP51" t="str">
        <f t="shared" ca="1" si="132"/>
        <v/>
      </c>
      <c r="EQ51" s="32">
        <f t="shared" ca="1" si="133"/>
        <v>0</v>
      </c>
      <c r="ER51" s="32">
        <f t="shared" ca="1" si="134"/>
        <v>0</v>
      </c>
      <c r="ES51" s="32">
        <f t="shared" ca="1" si="135"/>
        <v>0</v>
      </c>
      <c r="FN51" t="b">
        <f t="shared" ca="1" si="261"/>
        <v>0</v>
      </c>
      <c r="FO51" t="b">
        <f t="shared" ca="1" si="261"/>
        <v>0</v>
      </c>
      <c r="FP51" t="b">
        <f t="shared" ca="1" si="261"/>
        <v>0</v>
      </c>
      <c r="FQ51" t="b">
        <f t="shared" ca="1" si="261"/>
        <v>0</v>
      </c>
      <c r="FR51" t="str">
        <f t="shared" ca="1" si="137"/>
        <v>FAUX\FAUX\FAUX\FAUX</v>
      </c>
      <c r="FS51" t="b">
        <f ca="1">IF($D51,ISNA(MATCH(FR51,FR$1:FR50,0)))</f>
        <v>0</v>
      </c>
      <c r="FT51" s="5" t="e">
        <f t="shared" ca="1" si="138"/>
        <v>#N/A</v>
      </c>
      <c r="FU51" t="e">
        <f t="shared" ca="1" si="56"/>
        <v>#N/A</v>
      </c>
      <c r="FV51" t="b">
        <f t="shared" ca="1" si="139"/>
        <v>0</v>
      </c>
      <c r="FW51" t="b">
        <f t="shared" ca="1" si="140"/>
        <v>0</v>
      </c>
      <c r="FX51">
        <f t="shared" ca="1" si="249"/>
        <v>0</v>
      </c>
      <c r="FY51">
        <f t="shared" ca="1" si="238"/>
        <v>0</v>
      </c>
      <c r="FZ51">
        <f t="shared" ca="1" si="142"/>
        <v>0</v>
      </c>
      <c r="GA51" s="235">
        <f t="shared" ca="1" si="143"/>
        <v>0</v>
      </c>
      <c r="GB51" s="236">
        <f t="shared" ca="1" si="144"/>
        <v>5.1000000000000004E-3</v>
      </c>
      <c r="GC51" t="b">
        <f t="shared" ca="1" si="145"/>
        <v>0</v>
      </c>
      <c r="GD51" s="5" t="e">
        <f t="shared" ca="1" si="146"/>
        <v>#N/A</v>
      </c>
      <c r="GE51" s="8" t="e">
        <f t="shared" ca="1" si="147"/>
        <v>#N/A</v>
      </c>
      <c r="GF51" s="8" t="e">
        <f t="shared" ca="1" si="148"/>
        <v>#N/A</v>
      </c>
      <c r="GG51" s="8" t="e">
        <f t="shared" ca="1" si="149"/>
        <v>#N/A</v>
      </c>
      <c r="GH51" s="8" t="e">
        <f t="shared" ca="1" si="150"/>
        <v>#N/A</v>
      </c>
      <c r="GI51" s="8" t="e">
        <f t="shared" ca="1" si="151"/>
        <v>#N/A</v>
      </c>
      <c r="GJ51" s="8" t="e">
        <f t="shared" ca="1" si="152"/>
        <v>#N/A</v>
      </c>
      <c r="GK51" s="237" t="e">
        <f t="shared" ca="1" si="153"/>
        <v>#N/A</v>
      </c>
      <c r="GL51" s="237" t="e">
        <f t="shared" ca="1" si="154"/>
        <v>#N/A</v>
      </c>
      <c r="GM51" s="8" t="e">
        <f t="shared" ca="1" si="155"/>
        <v>#N/A</v>
      </c>
      <c r="GO51" t="b">
        <f t="shared" ca="1" si="156"/>
        <v>0</v>
      </c>
      <c r="GP51" t="str">
        <f t="shared" ca="1" si="157"/>
        <v/>
      </c>
      <c r="GQ51" s="32">
        <f t="shared" ca="1" si="158"/>
        <v>0</v>
      </c>
      <c r="GR51" s="32">
        <f t="shared" ca="1" si="159"/>
        <v>0</v>
      </c>
      <c r="GS51" s="32">
        <f t="shared" ca="1" si="160"/>
        <v>0</v>
      </c>
      <c r="HL51" t="b">
        <f t="shared" ca="1" si="262"/>
        <v>0</v>
      </c>
      <c r="HM51" t="b">
        <f t="shared" ca="1" si="262"/>
        <v>0</v>
      </c>
      <c r="HN51" t="b">
        <f t="shared" ca="1" si="262"/>
        <v>0</v>
      </c>
      <c r="HO51" t="b">
        <f t="shared" ca="1" si="262"/>
        <v>0</v>
      </c>
      <c r="HP51" t="str">
        <f t="shared" ca="1" si="162"/>
        <v>FAUX\FAUX\FAUX\FAUX</v>
      </c>
      <c r="HQ51" t="b">
        <f ca="1">IF($D51,ISNA(MATCH(HP51,HP$1:HP50,0)))</f>
        <v>0</v>
      </c>
      <c r="HR51" s="5" t="e">
        <f t="shared" ca="1" si="163"/>
        <v>#N/A</v>
      </c>
      <c r="HS51" t="e">
        <f t="shared" ca="1" si="58"/>
        <v>#N/A</v>
      </c>
      <c r="HT51" t="b">
        <f t="shared" ca="1" si="164"/>
        <v>0</v>
      </c>
      <c r="HU51" t="b">
        <f t="shared" ca="1" si="165"/>
        <v>0</v>
      </c>
      <c r="HV51">
        <f t="shared" ca="1" si="250"/>
        <v>0</v>
      </c>
      <c r="HW51">
        <f t="shared" ca="1" si="240"/>
        <v>0</v>
      </c>
      <c r="HX51">
        <f t="shared" ca="1" si="167"/>
        <v>0</v>
      </c>
      <c r="HY51" s="235">
        <f t="shared" ca="1" si="168"/>
        <v>0</v>
      </c>
      <c r="HZ51" s="236">
        <f t="shared" ca="1" si="169"/>
        <v>5.1000000000000004E-3</v>
      </c>
      <c r="IA51" t="b">
        <f t="shared" ca="1" si="170"/>
        <v>0</v>
      </c>
      <c r="IB51" s="5" t="e">
        <f t="shared" ca="1" si="171"/>
        <v>#N/A</v>
      </c>
      <c r="IC51" s="8" t="e">
        <f t="shared" ca="1" si="172"/>
        <v>#N/A</v>
      </c>
      <c r="ID51" s="8" t="e">
        <f t="shared" ca="1" si="173"/>
        <v>#N/A</v>
      </c>
      <c r="IE51" s="8" t="e">
        <f t="shared" ca="1" si="174"/>
        <v>#N/A</v>
      </c>
      <c r="IF51" s="8" t="e">
        <f t="shared" ca="1" si="175"/>
        <v>#N/A</v>
      </c>
      <c r="IG51" s="8" t="e">
        <f t="shared" ca="1" si="176"/>
        <v>#N/A</v>
      </c>
      <c r="IH51" s="8" t="e">
        <f t="shared" ca="1" si="177"/>
        <v>#N/A</v>
      </c>
      <c r="II51" s="237" t="e">
        <f t="shared" ca="1" si="178"/>
        <v>#N/A</v>
      </c>
      <c r="IJ51" s="237" t="e">
        <f t="shared" ca="1" si="179"/>
        <v>#N/A</v>
      </c>
      <c r="IK51" s="8" t="e">
        <f t="shared" ca="1" si="180"/>
        <v>#N/A</v>
      </c>
      <c r="IM51" t="b">
        <f t="shared" ca="1" si="181"/>
        <v>0</v>
      </c>
      <c r="IN51" t="str">
        <f t="shared" ca="1" si="253"/>
        <v/>
      </c>
      <c r="IO51" s="32">
        <f t="shared" ca="1" si="183"/>
        <v>0</v>
      </c>
      <c r="IP51" s="32">
        <f t="shared" ca="1" si="184"/>
        <v>0</v>
      </c>
      <c r="IQ51" s="32">
        <f t="shared" ca="1" si="185"/>
        <v>0</v>
      </c>
      <c r="JJ51" t="b">
        <f t="shared" ca="1" si="263"/>
        <v>0</v>
      </c>
      <c r="JK51" t="b">
        <f t="shared" ca="1" si="263"/>
        <v>0</v>
      </c>
      <c r="JN51" t="str">
        <f t="shared" ca="1" si="187"/>
        <v>FAUX\FAUX</v>
      </c>
      <c r="JO51" t="b">
        <f ca="1">IF($D51,ISNA(MATCH(JN51,JN$1:JN50,0)))</f>
        <v>0</v>
      </c>
      <c r="JP51" s="5" t="e">
        <f t="shared" ca="1" si="188"/>
        <v>#N/A</v>
      </c>
      <c r="JQ51" t="e">
        <f t="shared" ca="1" si="60"/>
        <v>#N/A</v>
      </c>
      <c r="JR51" t="b">
        <f t="shared" ca="1" si="189"/>
        <v>0</v>
      </c>
      <c r="JS51" t="b">
        <f t="shared" ca="1" si="190"/>
        <v>0</v>
      </c>
      <c r="JT51">
        <f t="shared" ca="1" si="251"/>
        <v>0</v>
      </c>
      <c r="JU51">
        <f t="shared" ca="1" si="242"/>
        <v>0</v>
      </c>
      <c r="JV51">
        <f t="shared" ca="1" si="192"/>
        <v>0</v>
      </c>
      <c r="JW51" s="235">
        <f t="shared" ca="1" si="193"/>
        <v>0</v>
      </c>
      <c r="JX51" s="236">
        <f t="shared" ca="1" si="194"/>
        <v>5.1000000000000004E-3</v>
      </c>
      <c r="JY51" t="b">
        <f t="shared" ca="1" si="195"/>
        <v>0</v>
      </c>
      <c r="JZ51" s="5" t="e">
        <f t="shared" ca="1" si="196"/>
        <v>#N/A</v>
      </c>
      <c r="KA51" s="8" t="e">
        <f t="shared" ca="1" si="197"/>
        <v>#N/A</v>
      </c>
      <c r="KB51" s="8" t="e">
        <f t="shared" ca="1" si="198"/>
        <v>#N/A</v>
      </c>
      <c r="KC51" s="8" t="e">
        <f t="shared" ca="1" si="199"/>
        <v>#N/A</v>
      </c>
      <c r="KD51" s="8"/>
      <c r="KE51" s="8"/>
      <c r="KF51" s="8" t="e">
        <f t="shared" ca="1" si="200"/>
        <v>#N/A</v>
      </c>
      <c r="KG51" s="237" t="e">
        <f t="shared" ca="1" si="201"/>
        <v>#N/A</v>
      </c>
      <c r="KH51" s="237" t="e">
        <f t="shared" ca="1" si="202"/>
        <v>#N/A</v>
      </c>
      <c r="KI51" s="8" t="e">
        <f t="shared" ca="1" si="203"/>
        <v>#N/A</v>
      </c>
      <c r="KK51" t="b">
        <f t="shared" ca="1" si="204"/>
        <v>0</v>
      </c>
      <c r="KL51" t="str">
        <f t="shared" ca="1" si="254"/>
        <v/>
      </c>
      <c r="KM51" s="32">
        <f t="shared" ca="1" si="206"/>
        <v>0</v>
      </c>
      <c r="KN51" s="32">
        <f t="shared" ca="1" si="207"/>
        <v>0</v>
      </c>
      <c r="KO51" s="32">
        <f t="shared" ca="1" si="208"/>
        <v>0</v>
      </c>
      <c r="LH51" t="b">
        <f t="shared" ca="1" si="264"/>
        <v>0</v>
      </c>
      <c r="LI51" t="b">
        <f t="shared" ca="1" si="264"/>
        <v>0</v>
      </c>
      <c r="LL51" t="str">
        <f t="shared" ca="1" si="210"/>
        <v>FAUX\FAUX</v>
      </c>
      <c r="LM51" t="b">
        <f ca="1">IF($D51,ISNA(MATCH(LL51,LL$1:LL50,0)))</f>
        <v>0</v>
      </c>
      <c r="LN51" s="5" t="e">
        <f t="shared" ca="1" si="211"/>
        <v>#N/A</v>
      </c>
      <c r="LO51" t="e">
        <f t="shared" ca="1" si="62"/>
        <v>#N/A</v>
      </c>
      <c r="LP51" t="b">
        <f t="shared" ca="1" si="212"/>
        <v>0</v>
      </c>
      <c r="LQ51" t="b">
        <f t="shared" ca="1" si="213"/>
        <v>0</v>
      </c>
      <c r="LR51">
        <f t="shared" ca="1" si="252"/>
        <v>0</v>
      </c>
      <c r="LS51">
        <f t="shared" ca="1" si="244"/>
        <v>0</v>
      </c>
      <c r="LT51">
        <f t="shared" ca="1" si="215"/>
        <v>0</v>
      </c>
      <c r="LU51" s="235">
        <f t="shared" ca="1" si="216"/>
        <v>0</v>
      </c>
      <c r="LV51" s="236">
        <f t="shared" ca="1" si="217"/>
        <v>5.1000000000000004E-3</v>
      </c>
      <c r="LW51" t="b">
        <f t="shared" ca="1" si="218"/>
        <v>0</v>
      </c>
      <c r="LX51" s="5" t="e">
        <f t="shared" ca="1" si="219"/>
        <v>#N/A</v>
      </c>
      <c r="LY51" s="8" t="e">
        <f t="shared" ca="1" si="220"/>
        <v>#N/A</v>
      </c>
      <c r="LZ51" s="8" t="e">
        <f t="shared" ca="1" si="221"/>
        <v>#N/A</v>
      </c>
      <c r="MA51" s="8" t="e">
        <f t="shared" ca="1" si="222"/>
        <v>#N/A</v>
      </c>
      <c r="MB51" s="8"/>
      <c r="MC51" s="8"/>
      <c r="MD51" s="8" t="e">
        <f t="shared" ca="1" si="223"/>
        <v>#N/A</v>
      </c>
      <c r="ME51" s="237" t="e">
        <f t="shared" ca="1" si="224"/>
        <v>#N/A</v>
      </c>
      <c r="MF51" s="237" t="e">
        <f t="shared" ca="1" si="225"/>
        <v>#N/A</v>
      </c>
      <c r="MG51" s="8" t="e">
        <f t="shared" ca="1" si="226"/>
        <v>#N/A</v>
      </c>
      <c r="MI51" t="b">
        <f t="shared" ca="1" si="227"/>
        <v>0</v>
      </c>
      <c r="MJ51" t="str">
        <f t="shared" ca="1" si="255"/>
        <v/>
      </c>
      <c r="MK51" s="32">
        <f t="shared" ca="1" si="229"/>
        <v>0</v>
      </c>
      <c r="ML51" s="32">
        <f t="shared" ca="1" si="230"/>
        <v>0</v>
      </c>
      <c r="MM51" s="32">
        <f t="shared" ca="1" si="231"/>
        <v>0</v>
      </c>
    </row>
    <row r="52" spans="1:351" x14ac:dyDescent="0.3">
      <c r="A52">
        <f t="shared" ca="1" si="63"/>
        <v>42</v>
      </c>
      <c r="C52" t="e">
        <f ca="1">Coulisse!$HN52</f>
        <v>#N/A</v>
      </c>
      <c r="D52" t="b">
        <f t="shared" ca="1" si="64"/>
        <v>0</v>
      </c>
      <c r="F52" t="b">
        <f t="shared" ca="1" si="257"/>
        <v>0</v>
      </c>
      <c r="G52" t="b">
        <f t="shared" ca="1" si="257"/>
        <v>0</v>
      </c>
      <c r="T52" t="b">
        <f t="shared" ca="1" si="258"/>
        <v>0</v>
      </c>
      <c r="U52" t="b">
        <f t="shared" ca="1" si="258"/>
        <v>0</v>
      </c>
      <c r="V52" t="b">
        <f t="shared" ca="1" si="258"/>
        <v>0</v>
      </c>
      <c r="W52" t="str">
        <f t="shared" ca="1" si="67"/>
        <v>FAUX\FAUX\FAUX</v>
      </c>
      <c r="X52" t="b">
        <f ca="1">IF($D52,ISNA(MATCH(W52,W$1:W51,0)))</f>
        <v>0</v>
      </c>
      <c r="Y52" s="5" t="e">
        <f t="shared" ca="1" si="68"/>
        <v>#N/A</v>
      </c>
      <c r="Z52" t="e">
        <f t="shared" ca="1" si="256"/>
        <v>#N/A</v>
      </c>
      <c r="AA52" t="b">
        <f t="shared" ca="1" si="69"/>
        <v>0</v>
      </c>
      <c r="AB52" t="b">
        <f t="shared" ca="1" si="70"/>
        <v>0</v>
      </c>
      <c r="AC52">
        <f t="shared" ca="1" si="71"/>
        <v>0</v>
      </c>
      <c r="AD52">
        <f t="shared" ca="1" si="232"/>
        <v>0</v>
      </c>
      <c r="AE52">
        <f t="shared" ca="1" si="72"/>
        <v>0</v>
      </c>
      <c r="AF52" s="235">
        <f t="shared" ca="1" si="73"/>
        <v>0</v>
      </c>
      <c r="AG52" s="236">
        <f t="shared" ca="1" si="74"/>
        <v>5.1999999999999998E-3</v>
      </c>
      <c r="AH52" t="b">
        <f t="shared" ca="1" si="75"/>
        <v>0</v>
      </c>
      <c r="AI52" s="5" t="e">
        <f t="shared" ca="1" si="76"/>
        <v>#N/A</v>
      </c>
      <c r="AJ52" s="8" t="e">
        <f t="shared" ca="1" si="77"/>
        <v>#N/A</v>
      </c>
      <c r="AK52" s="8" t="e">
        <f t="shared" ca="1" si="78"/>
        <v>#N/A</v>
      </c>
      <c r="AL52" s="8" t="e">
        <f t="shared" ca="1" si="79"/>
        <v>#N/A</v>
      </c>
      <c r="AM52" s="8" t="e">
        <f t="shared" ca="1" si="80"/>
        <v>#N/A</v>
      </c>
      <c r="AN52" s="8" t="e">
        <f t="shared" ca="1" si="81"/>
        <v>#N/A</v>
      </c>
      <c r="AO52" s="237" t="e">
        <f t="shared" ca="1" si="82"/>
        <v>#N/A</v>
      </c>
      <c r="AP52" s="237" t="e">
        <f t="shared" ca="1" si="83"/>
        <v>#N/A</v>
      </c>
      <c r="AQ52" s="8" t="e">
        <f t="shared" ca="1" si="84"/>
        <v>#N/A</v>
      </c>
      <c r="AS52" t="b">
        <f t="shared" ca="1" si="85"/>
        <v>0</v>
      </c>
      <c r="AT52" t="str">
        <f t="shared" ca="1" si="86"/>
        <v/>
      </c>
      <c r="AU52" s="32">
        <f t="shared" ca="1" si="87"/>
        <v>0</v>
      </c>
      <c r="AV52" s="32">
        <f t="shared" ca="1" si="88"/>
        <v>0</v>
      </c>
      <c r="AW52" s="32">
        <f t="shared" ca="1" si="246"/>
        <v>0</v>
      </c>
      <c r="BR52" t="b">
        <f t="shared" ca="1" si="259"/>
        <v>0</v>
      </c>
      <c r="BU52" t="str">
        <f t="shared" ca="1" si="90"/>
        <v>FAUX\</v>
      </c>
      <c r="BV52" t="b">
        <f ca="1">IF($D52,ISNA(MATCH(BU52,BU$1:BU51,0)))</f>
        <v>0</v>
      </c>
      <c r="BW52" s="5" t="e">
        <f t="shared" ca="1" si="91"/>
        <v>#N/A</v>
      </c>
      <c r="BX52" t="e">
        <f t="shared" ca="1" si="51"/>
        <v>#N/A</v>
      </c>
      <c r="BY52" t="b">
        <f t="shared" ca="1" si="92"/>
        <v>0</v>
      </c>
      <c r="BZ52" t="b">
        <f t="shared" ca="1" si="93"/>
        <v>0</v>
      </c>
      <c r="CA52">
        <f t="shared" ca="1" si="247"/>
        <v>0</v>
      </c>
      <c r="CB52">
        <f t="shared" ca="1" si="234"/>
        <v>0</v>
      </c>
      <c r="CC52">
        <f t="shared" ca="1" si="95"/>
        <v>0</v>
      </c>
      <c r="CD52" s="235">
        <f t="shared" ca="1" si="96"/>
        <v>0</v>
      </c>
      <c r="CE52" s="236">
        <f t="shared" ca="1" si="97"/>
        <v>5.1999999999999998E-3</v>
      </c>
      <c r="CF52" t="b">
        <f t="shared" ca="1" si="98"/>
        <v>0</v>
      </c>
      <c r="CG52" s="5" t="e">
        <f t="shared" ca="1" si="99"/>
        <v>#N/A</v>
      </c>
      <c r="CH52" s="8" t="e">
        <f t="shared" ca="1" si="100"/>
        <v>#N/A</v>
      </c>
      <c r="CI52" s="8" t="e">
        <f t="shared" ca="1" si="101"/>
        <v>#N/A</v>
      </c>
      <c r="CJ52" s="8" t="e">
        <f t="shared" ca="1" si="102"/>
        <v>#N/A</v>
      </c>
      <c r="CK52" s="8" t="e">
        <f t="shared" ca="1" si="103"/>
        <v>#N/A</v>
      </c>
      <c r="CL52" s="8" t="e">
        <f t="shared" ca="1" si="104"/>
        <v>#N/A</v>
      </c>
      <c r="CM52" s="237" t="e">
        <f t="shared" ca="1" si="105"/>
        <v>#N/A</v>
      </c>
      <c r="CN52" s="237" t="e">
        <f t="shared" ca="1" si="106"/>
        <v>#N/A</v>
      </c>
      <c r="CO52" s="8" t="e">
        <f t="shared" ca="1" si="107"/>
        <v>#N/A</v>
      </c>
      <c r="CQ52" t="b">
        <f t="shared" ca="1" si="108"/>
        <v>0</v>
      </c>
      <c r="CR52" t="str">
        <f t="shared" ca="1" si="109"/>
        <v/>
      </c>
      <c r="CS52" s="32">
        <f t="shared" ca="1" si="110"/>
        <v>0</v>
      </c>
      <c r="CT52" s="32">
        <f t="shared" ca="1" si="111"/>
        <v>0</v>
      </c>
      <c r="CU52" s="32">
        <f t="shared" ca="1" si="112"/>
        <v>0</v>
      </c>
      <c r="DP52" t="b">
        <f t="shared" ca="1" si="260"/>
        <v>0</v>
      </c>
      <c r="DQ52" t="b">
        <f t="shared" ca="1" si="260"/>
        <v>0</v>
      </c>
      <c r="DR52" t="b">
        <f t="shared" ca="1" si="260"/>
        <v>0</v>
      </c>
      <c r="DS52" t="str">
        <f t="shared" ca="1" si="53"/>
        <v>FAUX\FAUX\FAUX</v>
      </c>
      <c r="DT52" t="b">
        <f ca="1">IF($D52,ISNA(MATCH(DS52,DS$1:DS51,0)))</f>
        <v>0</v>
      </c>
      <c r="DU52" s="5" t="e">
        <f t="shared" ca="1" si="114"/>
        <v>#N/A</v>
      </c>
      <c r="DV52" t="e">
        <f t="shared" ca="1" si="54"/>
        <v>#N/A</v>
      </c>
      <c r="DW52" t="b">
        <f t="shared" ca="1" si="115"/>
        <v>0</v>
      </c>
      <c r="DX52" t="b">
        <f t="shared" ca="1" si="116"/>
        <v>0</v>
      </c>
      <c r="DY52">
        <f t="shared" ca="1" si="248"/>
        <v>0</v>
      </c>
      <c r="DZ52">
        <f t="shared" ca="1" si="236"/>
        <v>0</v>
      </c>
      <c r="EA52">
        <f t="shared" ca="1" si="118"/>
        <v>0</v>
      </c>
      <c r="EB52" s="235">
        <f t="shared" ca="1" si="119"/>
        <v>0</v>
      </c>
      <c r="EC52" s="236">
        <f t="shared" ca="1" si="120"/>
        <v>5.1999999999999998E-3</v>
      </c>
      <c r="ED52" t="b">
        <f t="shared" ca="1" si="121"/>
        <v>0</v>
      </c>
      <c r="EE52" s="5" t="e">
        <f t="shared" ca="1" si="122"/>
        <v>#N/A</v>
      </c>
      <c r="EF52" s="8" t="e">
        <f t="shared" ca="1" si="123"/>
        <v>#N/A</v>
      </c>
      <c r="EG52" s="8" t="e">
        <f t="shared" ca="1" si="124"/>
        <v>#N/A</v>
      </c>
      <c r="EH52" s="8" t="e">
        <f t="shared" ca="1" si="125"/>
        <v>#N/A</v>
      </c>
      <c r="EI52" s="8" t="e">
        <f t="shared" ca="1" si="126"/>
        <v>#N/A</v>
      </c>
      <c r="EJ52" s="8" t="e">
        <f t="shared" ca="1" si="127"/>
        <v>#N/A</v>
      </c>
      <c r="EK52" s="237" t="e">
        <f t="shared" ca="1" si="128"/>
        <v>#N/A</v>
      </c>
      <c r="EL52" s="237" t="e">
        <f t="shared" ca="1" si="129"/>
        <v>#N/A</v>
      </c>
      <c r="EM52" s="8" t="e">
        <f t="shared" ca="1" si="130"/>
        <v>#N/A</v>
      </c>
      <c r="EO52" t="b">
        <f t="shared" ca="1" si="131"/>
        <v>0</v>
      </c>
      <c r="EP52" t="str">
        <f t="shared" ca="1" si="132"/>
        <v/>
      </c>
      <c r="EQ52" s="32">
        <f t="shared" ca="1" si="133"/>
        <v>0</v>
      </c>
      <c r="ER52" s="32">
        <f t="shared" ca="1" si="134"/>
        <v>0</v>
      </c>
      <c r="ES52" s="32">
        <f t="shared" ca="1" si="135"/>
        <v>0</v>
      </c>
      <c r="FN52" t="b">
        <f t="shared" ca="1" si="261"/>
        <v>0</v>
      </c>
      <c r="FO52" t="b">
        <f t="shared" ca="1" si="261"/>
        <v>0</v>
      </c>
      <c r="FP52" t="b">
        <f t="shared" ca="1" si="261"/>
        <v>0</v>
      </c>
      <c r="FQ52" t="b">
        <f t="shared" ca="1" si="261"/>
        <v>0</v>
      </c>
      <c r="FR52" t="str">
        <f t="shared" ca="1" si="137"/>
        <v>FAUX\FAUX\FAUX\FAUX</v>
      </c>
      <c r="FS52" t="b">
        <f ca="1">IF($D52,ISNA(MATCH(FR52,FR$1:FR51,0)))</f>
        <v>0</v>
      </c>
      <c r="FT52" s="5" t="e">
        <f t="shared" ca="1" si="138"/>
        <v>#N/A</v>
      </c>
      <c r="FU52" t="e">
        <f t="shared" ca="1" si="56"/>
        <v>#N/A</v>
      </c>
      <c r="FV52" t="b">
        <f t="shared" ca="1" si="139"/>
        <v>0</v>
      </c>
      <c r="FW52" t="b">
        <f t="shared" ca="1" si="140"/>
        <v>0</v>
      </c>
      <c r="FX52">
        <f t="shared" ca="1" si="249"/>
        <v>0</v>
      </c>
      <c r="FY52">
        <f t="shared" ca="1" si="238"/>
        <v>0</v>
      </c>
      <c r="FZ52">
        <f t="shared" ca="1" si="142"/>
        <v>0</v>
      </c>
      <c r="GA52" s="235">
        <f t="shared" ca="1" si="143"/>
        <v>0</v>
      </c>
      <c r="GB52" s="236">
        <f t="shared" ca="1" si="144"/>
        <v>5.1999999999999998E-3</v>
      </c>
      <c r="GC52" t="b">
        <f t="shared" ca="1" si="145"/>
        <v>0</v>
      </c>
      <c r="GD52" s="5" t="e">
        <f t="shared" ca="1" si="146"/>
        <v>#N/A</v>
      </c>
      <c r="GE52" s="8" t="e">
        <f t="shared" ca="1" si="147"/>
        <v>#N/A</v>
      </c>
      <c r="GF52" s="8" t="e">
        <f t="shared" ca="1" si="148"/>
        <v>#N/A</v>
      </c>
      <c r="GG52" s="8" t="e">
        <f t="shared" ca="1" si="149"/>
        <v>#N/A</v>
      </c>
      <c r="GH52" s="8" t="e">
        <f t="shared" ca="1" si="150"/>
        <v>#N/A</v>
      </c>
      <c r="GI52" s="8" t="e">
        <f t="shared" ca="1" si="151"/>
        <v>#N/A</v>
      </c>
      <c r="GJ52" s="8" t="e">
        <f t="shared" ca="1" si="152"/>
        <v>#N/A</v>
      </c>
      <c r="GK52" s="237" t="e">
        <f t="shared" ca="1" si="153"/>
        <v>#N/A</v>
      </c>
      <c r="GL52" s="237" t="e">
        <f t="shared" ca="1" si="154"/>
        <v>#N/A</v>
      </c>
      <c r="GM52" s="8" t="e">
        <f t="shared" ca="1" si="155"/>
        <v>#N/A</v>
      </c>
      <c r="GO52" t="b">
        <f t="shared" ca="1" si="156"/>
        <v>0</v>
      </c>
      <c r="GP52" t="str">
        <f t="shared" ca="1" si="157"/>
        <v/>
      </c>
      <c r="GQ52" s="32">
        <f t="shared" ca="1" si="158"/>
        <v>0</v>
      </c>
      <c r="GR52" s="32">
        <f t="shared" ca="1" si="159"/>
        <v>0</v>
      </c>
      <c r="GS52" s="32">
        <f t="shared" ca="1" si="160"/>
        <v>0</v>
      </c>
      <c r="HL52" t="b">
        <f t="shared" ca="1" si="262"/>
        <v>0</v>
      </c>
      <c r="HM52" t="b">
        <f t="shared" ca="1" si="262"/>
        <v>0</v>
      </c>
      <c r="HN52" t="b">
        <f t="shared" ca="1" si="262"/>
        <v>0</v>
      </c>
      <c r="HO52" t="b">
        <f t="shared" ca="1" si="262"/>
        <v>0</v>
      </c>
      <c r="HP52" t="str">
        <f t="shared" ca="1" si="162"/>
        <v>FAUX\FAUX\FAUX\FAUX</v>
      </c>
      <c r="HQ52" t="b">
        <f ca="1">IF($D52,ISNA(MATCH(HP52,HP$1:HP51,0)))</f>
        <v>0</v>
      </c>
      <c r="HR52" s="5" t="e">
        <f t="shared" ca="1" si="163"/>
        <v>#N/A</v>
      </c>
      <c r="HS52" t="e">
        <f t="shared" ca="1" si="58"/>
        <v>#N/A</v>
      </c>
      <c r="HT52" t="b">
        <f t="shared" ca="1" si="164"/>
        <v>0</v>
      </c>
      <c r="HU52" t="b">
        <f t="shared" ca="1" si="165"/>
        <v>0</v>
      </c>
      <c r="HV52">
        <f t="shared" ca="1" si="250"/>
        <v>0</v>
      </c>
      <c r="HW52">
        <f t="shared" ca="1" si="240"/>
        <v>0</v>
      </c>
      <c r="HX52">
        <f t="shared" ca="1" si="167"/>
        <v>0</v>
      </c>
      <c r="HY52" s="235">
        <f t="shared" ca="1" si="168"/>
        <v>0</v>
      </c>
      <c r="HZ52" s="236">
        <f t="shared" ca="1" si="169"/>
        <v>5.1999999999999998E-3</v>
      </c>
      <c r="IA52" t="b">
        <f t="shared" ca="1" si="170"/>
        <v>0</v>
      </c>
      <c r="IB52" s="5" t="e">
        <f t="shared" ca="1" si="171"/>
        <v>#N/A</v>
      </c>
      <c r="IC52" s="8" t="e">
        <f t="shared" ca="1" si="172"/>
        <v>#N/A</v>
      </c>
      <c r="ID52" s="8" t="e">
        <f t="shared" ca="1" si="173"/>
        <v>#N/A</v>
      </c>
      <c r="IE52" s="8" t="e">
        <f t="shared" ca="1" si="174"/>
        <v>#N/A</v>
      </c>
      <c r="IF52" s="8" t="e">
        <f t="shared" ca="1" si="175"/>
        <v>#N/A</v>
      </c>
      <c r="IG52" s="8" t="e">
        <f t="shared" ca="1" si="176"/>
        <v>#N/A</v>
      </c>
      <c r="IH52" s="8" t="e">
        <f t="shared" ca="1" si="177"/>
        <v>#N/A</v>
      </c>
      <c r="II52" s="237" t="e">
        <f t="shared" ca="1" si="178"/>
        <v>#N/A</v>
      </c>
      <c r="IJ52" s="237" t="e">
        <f t="shared" ca="1" si="179"/>
        <v>#N/A</v>
      </c>
      <c r="IK52" s="8" t="e">
        <f t="shared" ca="1" si="180"/>
        <v>#N/A</v>
      </c>
      <c r="IM52" t="b">
        <f t="shared" ca="1" si="181"/>
        <v>0</v>
      </c>
      <c r="IN52" t="str">
        <f t="shared" ca="1" si="253"/>
        <v/>
      </c>
      <c r="IO52" s="32">
        <f t="shared" ca="1" si="183"/>
        <v>0</v>
      </c>
      <c r="IP52" s="32">
        <f t="shared" ca="1" si="184"/>
        <v>0</v>
      </c>
      <c r="IQ52" s="32">
        <f t="shared" ca="1" si="185"/>
        <v>0</v>
      </c>
      <c r="JJ52" t="b">
        <f t="shared" ca="1" si="263"/>
        <v>0</v>
      </c>
      <c r="JK52" t="b">
        <f t="shared" ca="1" si="263"/>
        <v>0</v>
      </c>
      <c r="JN52" t="str">
        <f t="shared" ca="1" si="187"/>
        <v>FAUX\FAUX</v>
      </c>
      <c r="JO52" t="b">
        <f ca="1">IF($D52,ISNA(MATCH(JN52,JN$1:JN51,0)))</f>
        <v>0</v>
      </c>
      <c r="JP52" s="5" t="e">
        <f t="shared" ca="1" si="188"/>
        <v>#N/A</v>
      </c>
      <c r="JQ52" t="e">
        <f t="shared" ca="1" si="60"/>
        <v>#N/A</v>
      </c>
      <c r="JR52" t="b">
        <f t="shared" ca="1" si="189"/>
        <v>0</v>
      </c>
      <c r="JS52" t="b">
        <f t="shared" ca="1" si="190"/>
        <v>0</v>
      </c>
      <c r="JT52">
        <f t="shared" ca="1" si="251"/>
        <v>0</v>
      </c>
      <c r="JU52">
        <f t="shared" ca="1" si="242"/>
        <v>0</v>
      </c>
      <c r="JV52">
        <f t="shared" ca="1" si="192"/>
        <v>0</v>
      </c>
      <c r="JW52" s="235">
        <f t="shared" ca="1" si="193"/>
        <v>0</v>
      </c>
      <c r="JX52" s="236">
        <f t="shared" ca="1" si="194"/>
        <v>5.1999999999999998E-3</v>
      </c>
      <c r="JY52" t="b">
        <f t="shared" ca="1" si="195"/>
        <v>0</v>
      </c>
      <c r="JZ52" s="5" t="e">
        <f t="shared" ca="1" si="196"/>
        <v>#N/A</v>
      </c>
      <c r="KA52" s="8" t="e">
        <f t="shared" ca="1" si="197"/>
        <v>#N/A</v>
      </c>
      <c r="KB52" s="8" t="e">
        <f t="shared" ca="1" si="198"/>
        <v>#N/A</v>
      </c>
      <c r="KC52" s="8" t="e">
        <f t="shared" ca="1" si="199"/>
        <v>#N/A</v>
      </c>
      <c r="KD52" s="8"/>
      <c r="KE52" s="8"/>
      <c r="KF52" s="8" t="e">
        <f t="shared" ca="1" si="200"/>
        <v>#N/A</v>
      </c>
      <c r="KG52" s="237" t="e">
        <f t="shared" ca="1" si="201"/>
        <v>#N/A</v>
      </c>
      <c r="KH52" s="237" t="e">
        <f t="shared" ca="1" si="202"/>
        <v>#N/A</v>
      </c>
      <c r="KI52" s="8" t="e">
        <f t="shared" ca="1" si="203"/>
        <v>#N/A</v>
      </c>
      <c r="KK52" t="b">
        <f t="shared" ca="1" si="204"/>
        <v>0</v>
      </c>
      <c r="KL52" t="str">
        <f t="shared" ca="1" si="254"/>
        <v/>
      </c>
      <c r="KM52" s="32">
        <f t="shared" ca="1" si="206"/>
        <v>0</v>
      </c>
      <c r="KN52" s="32">
        <f t="shared" ca="1" si="207"/>
        <v>0</v>
      </c>
      <c r="KO52" s="32">
        <f t="shared" ca="1" si="208"/>
        <v>0</v>
      </c>
      <c r="LH52" t="b">
        <f t="shared" ca="1" si="264"/>
        <v>0</v>
      </c>
      <c r="LI52" t="b">
        <f t="shared" ca="1" si="264"/>
        <v>0</v>
      </c>
      <c r="LL52" t="str">
        <f t="shared" ca="1" si="210"/>
        <v>FAUX\FAUX</v>
      </c>
      <c r="LM52" t="b">
        <f ca="1">IF($D52,ISNA(MATCH(LL52,LL$1:LL51,0)))</f>
        <v>0</v>
      </c>
      <c r="LN52" s="5" t="e">
        <f t="shared" ca="1" si="211"/>
        <v>#N/A</v>
      </c>
      <c r="LO52" t="e">
        <f t="shared" ca="1" si="62"/>
        <v>#N/A</v>
      </c>
      <c r="LP52" t="b">
        <f t="shared" ca="1" si="212"/>
        <v>0</v>
      </c>
      <c r="LQ52" t="b">
        <f t="shared" ca="1" si="213"/>
        <v>0</v>
      </c>
      <c r="LR52">
        <f t="shared" ca="1" si="252"/>
        <v>0</v>
      </c>
      <c r="LS52">
        <f t="shared" ca="1" si="244"/>
        <v>0</v>
      </c>
      <c r="LT52">
        <f t="shared" ca="1" si="215"/>
        <v>0</v>
      </c>
      <c r="LU52" s="235">
        <f t="shared" ca="1" si="216"/>
        <v>0</v>
      </c>
      <c r="LV52" s="236">
        <f t="shared" ca="1" si="217"/>
        <v>5.1999999999999998E-3</v>
      </c>
      <c r="LW52" t="b">
        <f t="shared" ca="1" si="218"/>
        <v>0</v>
      </c>
      <c r="LX52" s="5" t="e">
        <f t="shared" ca="1" si="219"/>
        <v>#N/A</v>
      </c>
      <c r="LY52" s="8" t="e">
        <f t="shared" ca="1" si="220"/>
        <v>#N/A</v>
      </c>
      <c r="LZ52" s="8" t="e">
        <f t="shared" ca="1" si="221"/>
        <v>#N/A</v>
      </c>
      <c r="MA52" s="8" t="e">
        <f t="shared" ca="1" si="222"/>
        <v>#N/A</v>
      </c>
      <c r="MB52" s="8"/>
      <c r="MC52" s="8"/>
      <c r="MD52" s="8" t="e">
        <f t="shared" ca="1" si="223"/>
        <v>#N/A</v>
      </c>
      <c r="ME52" s="237" t="e">
        <f t="shared" ca="1" si="224"/>
        <v>#N/A</v>
      </c>
      <c r="MF52" s="237" t="e">
        <f t="shared" ca="1" si="225"/>
        <v>#N/A</v>
      </c>
      <c r="MG52" s="8" t="e">
        <f t="shared" ca="1" si="226"/>
        <v>#N/A</v>
      </c>
      <c r="MI52" t="b">
        <f t="shared" ca="1" si="227"/>
        <v>0</v>
      </c>
      <c r="MJ52" t="str">
        <f t="shared" ca="1" si="255"/>
        <v/>
      </c>
      <c r="MK52" s="32">
        <f t="shared" ca="1" si="229"/>
        <v>0</v>
      </c>
      <c r="ML52" s="32">
        <f t="shared" ca="1" si="230"/>
        <v>0</v>
      </c>
      <c r="MM52" s="32">
        <f t="shared" ca="1" si="231"/>
        <v>0</v>
      </c>
    </row>
    <row r="53" spans="1:351" x14ac:dyDescent="0.3">
      <c r="A53">
        <f t="shared" ca="1" si="63"/>
        <v>43</v>
      </c>
      <c r="C53" t="e">
        <f ca="1">Coulisse!$HN53</f>
        <v>#N/A</v>
      </c>
      <c r="D53" t="b">
        <f t="shared" ca="1" si="64"/>
        <v>0</v>
      </c>
      <c r="F53" t="b">
        <f t="shared" ca="1" si="257"/>
        <v>0</v>
      </c>
      <c r="G53" t="b">
        <f t="shared" ca="1" si="257"/>
        <v>0</v>
      </c>
      <c r="T53" t="b">
        <f t="shared" ca="1" si="258"/>
        <v>0</v>
      </c>
      <c r="U53" t="b">
        <f t="shared" ca="1" si="258"/>
        <v>0</v>
      </c>
      <c r="V53" t="b">
        <f t="shared" ca="1" si="258"/>
        <v>0</v>
      </c>
      <c r="W53" t="str">
        <f t="shared" ca="1" si="67"/>
        <v>FAUX\FAUX\FAUX</v>
      </c>
      <c r="X53" t="b">
        <f ca="1">IF($D53,ISNA(MATCH(W53,W$1:W52,0)))</f>
        <v>0</v>
      </c>
      <c r="Y53" s="5" t="e">
        <f t="shared" ca="1" si="68"/>
        <v>#N/A</v>
      </c>
      <c r="Z53" t="e">
        <f t="shared" ca="1" si="256"/>
        <v>#N/A</v>
      </c>
      <c r="AA53" t="b">
        <f t="shared" ca="1" si="69"/>
        <v>0</v>
      </c>
      <c r="AB53" t="b">
        <f t="shared" ca="1" si="70"/>
        <v>0</v>
      </c>
      <c r="AC53">
        <f t="shared" ca="1" si="71"/>
        <v>0</v>
      </c>
      <c r="AD53">
        <f t="shared" ca="1" si="232"/>
        <v>0</v>
      </c>
      <c r="AE53">
        <f t="shared" ca="1" si="72"/>
        <v>0</v>
      </c>
      <c r="AF53" s="235">
        <f t="shared" ca="1" si="73"/>
        <v>0</v>
      </c>
      <c r="AG53" s="236">
        <f t="shared" ca="1" si="74"/>
        <v>5.3E-3</v>
      </c>
      <c r="AH53" t="b">
        <f t="shared" ca="1" si="75"/>
        <v>0</v>
      </c>
      <c r="AI53" s="5" t="e">
        <f t="shared" ca="1" si="76"/>
        <v>#N/A</v>
      </c>
      <c r="AJ53" s="8" t="e">
        <f t="shared" ca="1" si="77"/>
        <v>#N/A</v>
      </c>
      <c r="AK53" s="8" t="e">
        <f t="shared" ca="1" si="78"/>
        <v>#N/A</v>
      </c>
      <c r="AL53" s="8" t="e">
        <f t="shared" ca="1" si="79"/>
        <v>#N/A</v>
      </c>
      <c r="AM53" s="8" t="e">
        <f t="shared" ca="1" si="80"/>
        <v>#N/A</v>
      </c>
      <c r="AN53" s="8" t="e">
        <f t="shared" ca="1" si="81"/>
        <v>#N/A</v>
      </c>
      <c r="AO53" s="237" t="e">
        <f t="shared" ca="1" si="82"/>
        <v>#N/A</v>
      </c>
      <c r="AP53" s="237" t="e">
        <f t="shared" ca="1" si="83"/>
        <v>#N/A</v>
      </c>
      <c r="AQ53" s="8" t="e">
        <f t="shared" ca="1" si="84"/>
        <v>#N/A</v>
      </c>
      <c r="AS53" t="b">
        <f t="shared" ca="1" si="85"/>
        <v>0</v>
      </c>
      <c r="AT53" t="str">
        <f t="shared" ca="1" si="86"/>
        <v/>
      </c>
      <c r="AU53" s="32">
        <f t="shared" ca="1" si="87"/>
        <v>0</v>
      </c>
      <c r="AV53" s="32">
        <f t="shared" ca="1" si="88"/>
        <v>0</v>
      </c>
      <c r="AW53" s="32">
        <f t="shared" ca="1" si="246"/>
        <v>0</v>
      </c>
      <c r="BR53" t="b">
        <f t="shared" ca="1" si="259"/>
        <v>0</v>
      </c>
      <c r="BU53" t="str">
        <f t="shared" ca="1" si="90"/>
        <v>FAUX\</v>
      </c>
      <c r="BV53" t="b">
        <f ca="1">IF($D53,ISNA(MATCH(BU53,BU$1:BU52,0)))</f>
        <v>0</v>
      </c>
      <c r="BW53" s="5" t="e">
        <f t="shared" ca="1" si="91"/>
        <v>#N/A</v>
      </c>
      <c r="BX53" t="e">
        <f t="shared" ca="1" si="51"/>
        <v>#N/A</v>
      </c>
      <c r="BY53" t="b">
        <f t="shared" ca="1" si="92"/>
        <v>0</v>
      </c>
      <c r="BZ53" t="b">
        <f t="shared" ca="1" si="93"/>
        <v>0</v>
      </c>
      <c r="CA53">
        <f t="shared" ca="1" si="247"/>
        <v>0</v>
      </c>
      <c r="CB53">
        <f t="shared" ca="1" si="234"/>
        <v>0</v>
      </c>
      <c r="CC53">
        <f t="shared" ca="1" si="95"/>
        <v>0</v>
      </c>
      <c r="CD53" s="235">
        <f t="shared" ca="1" si="96"/>
        <v>0</v>
      </c>
      <c r="CE53" s="236">
        <f t="shared" ca="1" si="97"/>
        <v>5.3E-3</v>
      </c>
      <c r="CF53" t="b">
        <f t="shared" ca="1" si="98"/>
        <v>0</v>
      </c>
      <c r="CG53" s="5" t="e">
        <f t="shared" ca="1" si="99"/>
        <v>#N/A</v>
      </c>
      <c r="CH53" s="8" t="e">
        <f t="shared" ca="1" si="100"/>
        <v>#N/A</v>
      </c>
      <c r="CI53" s="8" t="e">
        <f t="shared" ca="1" si="101"/>
        <v>#N/A</v>
      </c>
      <c r="CJ53" s="8" t="e">
        <f t="shared" ca="1" si="102"/>
        <v>#N/A</v>
      </c>
      <c r="CK53" s="8" t="e">
        <f t="shared" ca="1" si="103"/>
        <v>#N/A</v>
      </c>
      <c r="CL53" s="8" t="e">
        <f t="shared" ca="1" si="104"/>
        <v>#N/A</v>
      </c>
      <c r="CM53" s="237" t="e">
        <f t="shared" ca="1" si="105"/>
        <v>#N/A</v>
      </c>
      <c r="CN53" s="237" t="e">
        <f t="shared" ca="1" si="106"/>
        <v>#N/A</v>
      </c>
      <c r="CO53" s="8" t="e">
        <f t="shared" ca="1" si="107"/>
        <v>#N/A</v>
      </c>
      <c r="CQ53" t="b">
        <f t="shared" ca="1" si="108"/>
        <v>0</v>
      </c>
      <c r="CR53" t="str">
        <f t="shared" ca="1" si="109"/>
        <v/>
      </c>
      <c r="CS53" s="32">
        <f t="shared" ca="1" si="110"/>
        <v>0</v>
      </c>
      <c r="CT53" s="32">
        <f t="shared" ca="1" si="111"/>
        <v>0</v>
      </c>
      <c r="CU53" s="32">
        <f t="shared" ca="1" si="112"/>
        <v>0</v>
      </c>
      <c r="DP53" t="b">
        <f t="shared" ca="1" si="260"/>
        <v>0</v>
      </c>
      <c r="DQ53" t="b">
        <f t="shared" ca="1" si="260"/>
        <v>0</v>
      </c>
      <c r="DR53" t="b">
        <f t="shared" ca="1" si="260"/>
        <v>0</v>
      </c>
      <c r="DS53" t="str">
        <f t="shared" ca="1" si="53"/>
        <v>FAUX\FAUX\FAUX</v>
      </c>
      <c r="DT53" t="b">
        <f ca="1">IF($D53,ISNA(MATCH(DS53,DS$1:DS52,0)))</f>
        <v>0</v>
      </c>
      <c r="DU53" s="5" t="e">
        <f t="shared" ca="1" si="114"/>
        <v>#N/A</v>
      </c>
      <c r="DV53" t="e">
        <f t="shared" ca="1" si="54"/>
        <v>#N/A</v>
      </c>
      <c r="DW53" t="b">
        <f t="shared" ca="1" si="115"/>
        <v>0</v>
      </c>
      <c r="DX53" t="b">
        <f t="shared" ca="1" si="116"/>
        <v>0</v>
      </c>
      <c r="DY53">
        <f t="shared" ca="1" si="248"/>
        <v>0</v>
      </c>
      <c r="DZ53">
        <f t="shared" ca="1" si="236"/>
        <v>0</v>
      </c>
      <c r="EA53">
        <f t="shared" ca="1" si="118"/>
        <v>0</v>
      </c>
      <c r="EB53" s="235">
        <f t="shared" ca="1" si="119"/>
        <v>0</v>
      </c>
      <c r="EC53" s="236">
        <f t="shared" ca="1" si="120"/>
        <v>5.3E-3</v>
      </c>
      <c r="ED53" t="b">
        <f t="shared" ca="1" si="121"/>
        <v>0</v>
      </c>
      <c r="EE53" s="5" t="e">
        <f t="shared" ca="1" si="122"/>
        <v>#N/A</v>
      </c>
      <c r="EF53" s="8" t="e">
        <f t="shared" ca="1" si="123"/>
        <v>#N/A</v>
      </c>
      <c r="EG53" s="8" t="e">
        <f t="shared" ca="1" si="124"/>
        <v>#N/A</v>
      </c>
      <c r="EH53" s="8" t="e">
        <f t="shared" ca="1" si="125"/>
        <v>#N/A</v>
      </c>
      <c r="EI53" s="8" t="e">
        <f t="shared" ca="1" si="126"/>
        <v>#N/A</v>
      </c>
      <c r="EJ53" s="8" t="e">
        <f t="shared" ca="1" si="127"/>
        <v>#N/A</v>
      </c>
      <c r="EK53" s="237" t="e">
        <f t="shared" ca="1" si="128"/>
        <v>#N/A</v>
      </c>
      <c r="EL53" s="237" t="e">
        <f t="shared" ca="1" si="129"/>
        <v>#N/A</v>
      </c>
      <c r="EM53" s="8" t="e">
        <f t="shared" ca="1" si="130"/>
        <v>#N/A</v>
      </c>
      <c r="EO53" t="b">
        <f t="shared" ca="1" si="131"/>
        <v>0</v>
      </c>
      <c r="EP53" t="str">
        <f t="shared" ca="1" si="132"/>
        <v/>
      </c>
      <c r="EQ53" s="32">
        <f t="shared" ca="1" si="133"/>
        <v>0</v>
      </c>
      <c r="ER53" s="32">
        <f t="shared" ca="1" si="134"/>
        <v>0</v>
      </c>
      <c r="ES53" s="32">
        <f t="shared" ca="1" si="135"/>
        <v>0</v>
      </c>
      <c r="FN53" t="b">
        <f t="shared" ca="1" si="261"/>
        <v>0</v>
      </c>
      <c r="FO53" t="b">
        <f t="shared" ca="1" si="261"/>
        <v>0</v>
      </c>
      <c r="FP53" t="b">
        <f t="shared" ca="1" si="261"/>
        <v>0</v>
      </c>
      <c r="FQ53" t="b">
        <f t="shared" ca="1" si="261"/>
        <v>0</v>
      </c>
      <c r="FR53" t="str">
        <f t="shared" ca="1" si="137"/>
        <v>FAUX\FAUX\FAUX\FAUX</v>
      </c>
      <c r="FS53" t="b">
        <f ca="1">IF($D53,ISNA(MATCH(FR53,FR$1:FR52,0)))</f>
        <v>0</v>
      </c>
      <c r="FT53" s="5" t="e">
        <f t="shared" ca="1" si="138"/>
        <v>#N/A</v>
      </c>
      <c r="FU53" t="e">
        <f t="shared" ca="1" si="56"/>
        <v>#N/A</v>
      </c>
      <c r="FV53" t="b">
        <f t="shared" ca="1" si="139"/>
        <v>0</v>
      </c>
      <c r="FW53" t="b">
        <f t="shared" ca="1" si="140"/>
        <v>0</v>
      </c>
      <c r="FX53">
        <f t="shared" ca="1" si="249"/>
        <v>0</v>
      </c>
      <c r="FY53">
        <f t="shared" ca="1" si="238"/>
        <v>0</v>
      </c>
      <c r="FZ53">
        <f t="shared" ca="1" si="142"/>
        <v>0</v>
      </c>
      <c r="GA53" s="235">
        <f t="shared" ca="1" si="143"/>
        <v>0</v>
      </c>
      <c r="GB53" s="236">
        <f t="shared" ca="1" si="144"/>
        <v>5.3E-3</v>
      </c>
      <c r="GC53" t="b">
        <f t="shared" ca="1" si="145"/>
        <v>0</v>
      </c>
      <c r="GD53" s="5" t="e">
        <f t="shared" ca="1" si="146"/>
        <v>#N/A</v>
      </c>
      <c r="GE53" s="8" t="e">
        <f t="shared" ca="1" si="147"/>
        <v>#N/A</v>
      </c>
      <c r="GF53" s="8" t="e">
        <f t="shared" ca="1" si="148"/>
        <v>#N/A</v>
      </c>
      <c r="GG53" s="8" t="e">
        <f t="shared" ca="1" si="149"/>
        <v>#N/A</v>
      </c>
      <c r="GH53" s="8" t="e">
        <f t="shared" ca="1" si="150"/>
        <v>#N/A</v>
      </c>
      <c r="GI53" s="8" t="e">
        <f t="shared" ca="1" si="151"/>
        <v>#N/A</v>
      </c>
      <c r="GJ53" s="8" t="e">
        <f t="shared" ca="1" si="152"/>
        <v>#N/A</v>
      </c>
      <c r="GK53" s="237" t="e">
        <f t="shared" ca="1" si="153"/>
        <v>#N/A</v>
      </c>
      <c r="GL53" s="237" t="e">
        <f t="shared" ca="1" si="154"/>
        <v>#N/A</v>
      </c>
      <c r="GM53" s="8" t="e">
        <f t="shared" ca="1" si="155"/>
        <v>#N/A</v>
      </c>
      <c r="GO53" t="b">
        <f t="shared" ca="1" si="156"/>
        <v>0</v>
      </c>
      <c r="GP53" t="str">
        <f t="shared" ca="1" si="157"/>
        <v/>
      </c>
      <c r="GQ53" s="32">
        <f t="shared" ca="1" si="158"/>
        <v>0</v>
      </c>
      <c r="GR53" s="32">
        <f t="shared" ca="1" si="159"/>
        <v>0</v>
      </c>
      <c r="GS53" s="32">
        <f t="shared" ca="1" si="160"/>
        <v>0</v>
      </c>
      <c r="HL53" t="b">
        <f t="shared" ca="1" si="262"/>
        <v>0</v>
      </c>
      <c r="HM53" t="b">
        <f t="shared" ca="1" si="262"/>
        <v>0</v>
      </c>
      <c r="HN53" t="b">
        <f t="shared" ca="1" si="262"/>
        <v>0</v>
      </c>
      <c r="HO53" t="b">
        <f t="shared" ca="1" si="262"/>
        <v>0</v>
      </c>
      <c r="HP53" t="str">
        <f t="shared" ca="1" si="162"/>
        <v>FAUX\FAUX\FAUX\FAUX</v>
      </c>
      <c r="HQ53" t="b">
        <f ca="1">IF($D53,ISNA(MATCH(HP53,HP$1:HP52,0)))</f>
        <v>0</v>
      </c>
      <c r="HR53" s="5" t="e">
        <f t="shared" ca="1" si="163"/>
        <v>#N/A</v>
      </c>
      <c r="HS53" t="e">
        <f t="shared" ca="1" si="58"/>
        <v>#N/A</v>
      </c>
      <c r="HT53" t="b">
        <f t="shared" ca="1" si="164"/>
        <v>0</v>
      </c>
      <c r="HU53" t="b">
        <f t="shared" ca="1" si="165"/>
        <v>0</v>
      </c>
      <c r="HV53">
        <f t="shared" ca="1" si="250"/>
        <v>0</v>
      </c>
      <c r="HW53">
        <f t="shared" ca="1" si="240"/>
        <v>0</v>
      </c>
      <c r="HX53">
        <f t="shared" ca="1" si="167"/>
        <v>0</v>
      </c>
      <c r="HY53" s="235">
        <f t="shared" ca="1" si="168"/>
        <v>0</v>
      </c>
      <c r="HZ53" s="236">
        <f t="shared" ca="1" si="169"/>
        <v>5.3E-3</v>
      </c>
      <c r="IA53" t="b">
        <f t="shared" ca="1" si="170"/>
        <v>0</v>
      </c>
      <c r="IB53" s="5" t="e">
        <f t="shared" ca="1" si="171"/>
        <v>#N/A</v>
      </c>
      <c r="IC53" s="8" t="e">
        <f t="shared" ca="1" si="172"/>
        <v>#N/A</v>
      </c>
      <c r="ID53" s="8" t="e">
        <f t="shared" ca="1" si="173"/>
        <v>#N/A</v>
      </c>
      <c r="IE53" s="8" t="e">
        <f t="shared" ca="1" si="174"/>
        <v>#N/A</v>
      </c>
      <c r="IF53" s="8" t="e">
        <f t="shared" ca="1" si="175"/>
        <v>#N/A</v>
      </c>
      <c r="IG53" s="8" t="e">
        <f t="shared" ca="1" si="176"/>
        <v>#N/A</v>
      </c>
      <c r="IH53" s="8" t="e">
        <f t="shared" ca="1" si="177"/>
        <v>#N/A</v>
      </c>
      <c r="II53" s="237" t="e">
        <f t="shared" ca="1" si="178"/>
        <v>#N/A</v>
      </c>
      <c r="IJ53" s="237" t="e">
        <f t="shared" ca="1" si="179"/>
        <v>#N/A</v>
      </c>
      <c r="IK53" s="8" t="e">
        <f t="shared" ca="1" si="180"/>
        <v>#N/A</v>
      </c>
      <c r="IM53" t="b">
        <f t="shared" ca="1" si="181"/>
        <v>0</v>
      </c>
      <c r="IN53" t="str">
        <f t="shared" ca="1" si="253"/>
        <v/>
      </c>
      <c r="IO53" s="32">
        <f t="shared" ca="1" si="183"/>
        <v>0</v>
      </c>
      <c r="IP53" s="32">
        <f t="shared" ca="1" si="184"/>
        <v>0</v>
      </c>
      <c r="IQ53" s="32">
        <f t="shared" ca="1" si="185"/>
        <v>0</v>
      </c>
      <c r="JJ53" t="b">
        <f t="shared" ca="1" si="263"/>
        <v>0</v>
      </c>
      <c r="JK53" t="b">
        <f t="shared" ca="1" si="263"/>
        <v>0</v>
      </c>
      <c r="JN53" t="str">
        <f t="shared" ca="1" si="187"/>
        <v>FAUX\FAUX</v>
      </c>
      <c r="JO53" t="b">
        <f ca="1">IF($D53,ISNA(MATCH(JN53,JN$1:JN52,0)))</f>
        <v>0</v>
      </c>
      <c r="JP53" s="5" t="e">
        <f t="shared" ca="1" si="188"/>
        <v>#N/A</v>
      </c>
      <c r="JQ53" t="e">
        <f t="shared" ca="1" si="60"/>
        <v>#N/A</v>
      </c>
      <c r="JR53" t="b">
        <f t="shared" ca="1" si="189"/>
        <v>0</v>
      </c>
      <c r="JS53" t="b">
        <f t="shared" ca="1" si="190"/>
        <v>0</v>
      </c>
      <c r="JT53">
        <f t="shared" ca="1" si="251"/>
        <v>0</v>
      </c>
      <c r="JU53">
        <f t="shared" ca="1" si="242"/>
        <v>0</v>
      </c>
      <c r="JV53">
        <f t="shared" ca="1" si="192"/>
        <v>0</v>
      </c>
      <c r="JW53" s="235">
        <f t="shared" ca="1" si="193"/>
        <v>0</v>
      </c>
      <c r="JX53" s="236">
        <f t="shared" ca="1" si="194"/>
        <v>5.3E-3</v>
      </c>
      <c r="JY53" t="b">
        <f t="shared" ca="1" si="195"/>
        <v>0</v>
      </c>
      <c r="JZ53" s="5" t="e">
        <f t="shared" ca="1" si="196"/>
        <v>#N/A</v>
      </c>
      <c r="KA53" s="8" t="e">
        <f t="shared" ca="1" si="197"/>
        <v>#N/A</v>
      </c>
      <c r="KB53" s="8" t="e">
        <f t="shared" ca="1" si="198"/>
        <v>#N/A</v>
      </c>
      <c r="KC53" s="8" t="e">
        <f t="shared" ca="1" si="199"/>
        <v>#N/A</v>
      </c>
      <c r="KD53" s="8"/>
      <c r="KE53" s="8"/>
      <c r="KF53" s="8" t="e">
        <f t="shared" ca="1" si="200"/>
        <v>#N/A</v>
      </c>
      <c r="KG53" s="237" t="e">
        <f t="shared" ca="1" si="201"/>
        <v>#N/A</v>
      </c>
      <c r="KH53" s="237" t="e">
        <f t="shared" ca="1" si="202"/>
        <v>#N/A</v>
      </c>
      <c r="KI53" s="8" t="e">
        <f t="shared" ca="1" si="203"/>
        <v>#N/A</v>
      </c>
      <c r="KK53" t="b">
        <f t="shared" ca="1" si="204"/>
        <v>0</v>
      </c>
      <c r="KL53" t="str">
        <f t="shared" ca="1" si="254"/>
        <v/>
      </c>
      <c r="KM53" s="32">
        <f t="shared" ca="1" si="206"/>
        <v>0</v>
      </c>
      <c r="KN53" s="32">
        <f t="shared" ca="1" si="207"/>
        <v>0</v>
      </c>
      <c r="KO53" s="32">
        <f t="shared" ca="1" si="208"/>
        <v>0</v>
      </c>
      <c r="LH53" t="b">
        <f t="shared" ca="1" si="264"/>
        <v>0</v>
      </c>
      <c r="LI53" t="b">
        <f t="shared" ca="1" si="264"/>
        <v>0</v>
      </c>
      <c r="LL53" t="str">
        <f t="shared" ca="1" si="210"/>
        <v>FAUX\FAUX</v>
      </c>
      <c r="LM53" t="b">
        <f ca="1">IF($D53,ISNA(MATCH(LL53,LL$1:LL52,0)))</f>
        <v>0</v>
      </c>
      <c r="LN53" s="5" t="e">
        <f t="shared" ca="1" si="211"/>
        <v>#N/A</v>
      </c>
      <c r="LO53" t="e">
        <f t="shared" ca="1" si="62"/>
        <v>#N/A</v>
      </c>
      <c r="LP53" t="b">
        <f t="shared" ca="1" si="212"/>
        <v>0</v>
      </c>
      <c r="LQ53" t="b">
        <f t="shared" ca="1" si="213"/>
        <v>0</v>
      </c>
      <c r="LR53">
        <f t="shared" ca="1" si="252"/>
        <v>0</v>
      </c>
      <c r="LS53">
        <f t="shared" ca="1" si="244"/>
        <v>0</v>
      </c>
      <c r="LT53">
        <f t="shared" ca="1" si="215"/>
        <v>0</v>
      </c>
      <c r="LU53" s="235">
        <f t="shared" ca="1" si="216"/>
        <v>0</v>
      </c>
      <c r="LV53" s="236">
        <f t="shared" ca="1" si="217"/>
        <v>5.3E-3</v>
      </c>
      <c r="LW53" t="b">
        <f t="shared" ca="1" si="218"/>
        <v>0</v>
      </c>
      <c r="LX53" s="5" t="e">
        <f t="shared" ca="1" si="219"/>
        <v>#N/A</v>
      </c>
      <c r="LY53" s="8" t="e">
        <f t="shared" ca="1" si="220"/>
        <v>#N/A</v>
      </c>
      <c r="LZ53" s="8" t="e">
        <f t="shared" ca="1" si="221"/>
        <v>#N/A</v>
      </c>
      <c r="MA53" s="8" t="e">
        <f t="shared" ca="1" si="222"/>
        <v>#N/A</v>
      </c>
      <c r="MB53" s="8"/>
      <c r="MC53" s="8"/>
      <c r="MD53" s="8" t="e">
        <f t="shared" ca="1" si="223"/>
        <v>#N/A</v>
      </c>
      <c r="ME53" s="237" t="e">
        <f t="shared" ca="1" si="224"/>
        <v>#N/A</v>
      </c>
      <c r="MF53" s="237" t="e">
        <f t="shared" ca="1" si="225"/>
        <v>#N/A</v>
      </c>
      <c r="MG53" s="8" t="e">
        <f t="shared" ca="1" si="226"/>
        <v>#N/A</v>
      </c>
      <c r="MI53" t="b">
        <f t="shared" ca="1" si="227"/>
        <v>0</v>
      </c>
      <c r="MJ53" t="str">
        <f t="shared" ca="1" si="255"/>
        <v/>
      </c>
      <c r="MK53" s="32">
        <f t="shared" ca="1" si="229"/>
        <v>0</v>
      </c>
      <c r="ML53" s="32">
        <f t="shared" ca="1" si="230"/>
        <v>0</v>
      </c>
      <c r="MM53" s="32">
        <f t="shared" ca="1" si="231"/>
        <v>0</v>
      </c>
    </row>
    <row r="54" spans="1:351" x14ac:dyDescent="0.3">
      <c r="A54">
        <f t="shared" ca="1" si="63"/>
        <v>44</v>
      </c>
      <c r="C54" t="e">
        <f ca="1">Coulisse!$HN54</f>
        <v>#N/A</v>
      </c>
      <c r="D54" t="b">
        <f t="shared" ca="1" si="64"/>
        <v>0</v>
      </c>
      <c r="F54" t="b">
        <f t="shared" ca="1" si="257"/>
        <v>0</v>
      </c>
      <c r="G54" t="b">
        <f t="shared" ca="1" si="257"/>
        <v>0</v>
      </c>
      <c r="T54" t="b">
        <f t="shared" ca="1" si="258"/>
        <v>0</v>
      </c>
      <c r="U54" t="b">
        <f t="shared" ca="1" si="258"/>
        <v>0</v>
      </c>
      <c r="V54" t="b">
        <f t="shared" ca="1" si="258"/>
        <v>0</v>
      </c>
      <c r="W54" t="str">
        <f t="shared" ca="1" si="67"/>
        <v>FAUX\FAUX\FAUX</v>
      </c>
      <c r="X54" t="b">
        <f ca="1">IF($D54,ISNA(MATCH(W54,W$1:W53,0)))</f>
        <v>0</v>
      </c>
      <c r="Y54" s="5" t="e">
        <f t="shared" ca="1" si="68"/>
        <v>#N/A</v>
      </c>
      <c r="Z54" t="e">
        <f t="shared" ca="1" si="256"/>
        <v>#N/A</v>
      </c>
      <c r="AA54" t="b">
        <f t="shared" ca="1" si="69"/>
        <v>0</v>
      </c>
      <c r="AB54" t="b">
        <f t="shared" ca="1" si="70"/>
        <v>0</v>
      </c>
      <c r="AC54">
        <f t="shared" ca="1" si="71"/>
        <v>0</v>
      </c>
      <c r="AD54">
        <f t="shared" ca="1" si="232"/>
        <v>0</v>
      </c>
      <c r="AE54">
        <f t="shared" ca="1" si="72"/>
        <v>0</v>
      </c>
      <c r="AF54" s="235">
        <f t="shared" ca="1" si="73"/>
        <v>0</v>
      </c>
      <c r="AG54" s="236">
        <f t="shared" ca="1" si="74"/>
        <v>5.4000000000000003E-3</v>
      </c>
      <c r="AH54" t="b">
        <f t="shared" ca="1" si="75"/>
        <v>0</v>
      </c>
      <c r="AI54" s="5" t="e">
        <f t="shared" ca="1" si="76"/>
        <v>#N/A</v>
      </c>
      <c r="AJ54" s="8" t="e">
        <f t="shared" ca="1" si="77"/>
        <v>#N/A</v>
      </c>
      <c r="AK54" s="8" t="e">
        <f t="shared" ca="1" si="78"/>
        <v>#N/A</v>
      </c>
      <c r="AL54" s="8" t="e">
        <f t="shared" ca="1" si="79"/>
        <v>#N/A</v>
      </c>
      <c r="AM54" s="8" t="e">
        <f t="shared" ca="1" si="80"/>
        <v>#N/A</v>
      </c>
      <c r="AN54" s="8" t="e">
        <f t="shared" ca="1" si="81"/>
        <v>#N/A</v>
      </c>
      <c r="AO54" s="237" t="e">
        <f t="shared" ca="1" si="82"/>
        <v>#N/A</v>
      </c>
      <c r="AP54" s="237" t="e">
        <f t="shared" ca="1" si="83"/>
        <v>#N/A</v>
      </c>
      <c r="AQ54" s="8" t="e">
        <f t="shared" ca="1" si="84"/>
        <v>#N/A</v>
      </c>
      <c r="AS54" t="b">
        <f t="shared" ca="1" si="85"/>
        <v>0</v>
      </c>
      <c r="AT54" t="str">
        <f t="shared" ca="1" si="86"/>
        <v/>
      </c>
      <c r="AU54" s="32">
        <f t="shared" ca="1" si="87"/>
        <v>0</v>
      </c>
      <c r="AV54" s="32">
        <f t="shared" ca="1" si="88"/>
        <v>0</v>
      </c>
      <c r="AW54" s="32">
        <f t="shared" ca="1" si="246"/>
        <v>0</v>
      </c>
      <c r="BR54" t="b">
        <f t="shared" ca="1" si="259"/>
        <v>0</v>
      </c>
      <c r="BU54" t="str">
        <f t="shared" ca="1" si="90"/>
        <v>FAUX\</v>
      </c>
      <c r="BV54" t="b">
        <f ca="1">IF($D54,ISNA(MATCH(BU54,BU$1:BU53,0)))</f>
        <v>0</v>
      </c>
      <c r="BW54" s="5" t="e">
        <f t="shared" ca="1" si="91"/>
        <v>#N/A</v>
      </c>
      <c r="BX54" t="e">
        <f t="shared" ca="1" si="51"/>
        <v>#N/A</v>
      </c>
      <c r="BY54" t="b">
        <f t="shared" ca="1" si="92"/>
        <v>0</v>
      </c>
      <c r="BZ54" t="b">
        <f t="shared" ca="1" si="93"/>
        <v>0</v>
      </c>
      <c r="CA54">
        <f t="shared" ca="1" si="247"/>
        <v>0</v>
      </c>
      <c r="CB54">
        <f t="shared" ca="1" si="234"/>
        <v>0</v>
      </c>
      <c r="CC54">
        <f t="shared" ca="1" si="95"/>
        <v>0</v>
      </c>
      <c r="CD54" s="235">
        <f t="shared" ca="1" si="96"/>
        <v>0</v>
      </c>
      <c r="CE54" s="236">
        <f t="shared" ca="1" si="97"/>
        <v>5.4000000000000003E-3</v>
      </c>
      <c r="CF54" t="b">
        <f t="shared" ca="1" si="98"/>
        <v>0</v>
      </c>
      <c r="CG54" s="5" t="e">
        <f t="shared" ca="1" si="99"/>
        <v>#N/A</v>
      </c>
      <c r="CH54" s="8" t="e">
        <f t="shared" ca="1" si="100"/>
        <v>#N/A</v>
      </c>
      <c r="CI54" s="8" t="e">
        <f t="shared" ca="1" si="101"/>
        <v>#N/A</v>
      </c>
      <c r="CJ54" s="8" t="e">
        <f t="shared" ca="1" si="102"/>
        <v>#N/A</v>
      </c>
      <c r="CK54" s="8" t="e">
        <f t="shared" ca="1" si="103"/>
        <v>#N/A</v>
      </c>
      <c r="CL54" s="8" t="e">
        <f t="shared" ca="1" si="104"/>
        <v>#N/A</v>
      </c>
      <c r="CM54" s="237" t="e">
        <f t="shared" ca="1" si="105"/>
        <v>#N/A</v>
      </c>
      <c r="CN54" s="237" t="e">
        <f t="shared" ca="1" si="106"/>
        <v>#N/A</v>
      </c>
      <c r="CO54" s="8" t="e">
        <f t="shared" ca="1" si="107"/>
        <v>#N/A</v>
      </c>
      <c r="CQ54" t="b">
        <f t="shared" ca="1" si="108"/>
        <v>0</v>
      </c>
      <c r="CR54" t="str">
        <f t="shared" ca="1" si="109"/>
        <v/>
      </c>
      <c r="CS54" s="32">
        <f t="shared" ca="1" si="110"/>
        <v>0</v>
      </c>
      <c r="CT54" s="32">
        <f t="shared" ca="1" si="111"/>
        <v>0</v>
      </c>
      <c r="CU54" s="32">
        <f t="shared" ca="1" si="112"/>
        <v>0</v>
      </c>
      <c r="DP54" t="b">
        <f t="shared" ca="1" si="260"/>
        <v>0</v>
      </c>
      <c r="DQ54" t="b">
        <f t="shared" ca="1" si="260"/>
        <v>0</v>
      </c>
      <c r="DR54" t="b">
        <f t="shared" ca="1" si="260"/>
        <v>0</v>
      </c>
      <c r="DS54" t="str">
        <f t="shared" ca="1" si="53"/>
        <v>FAUX\FAUX\FAUX</v>
      </c>
      <c r="DT54" t="b">
        <f ca="1">IF($D54,ISNA(MATCH(DS54,DS$1:DS53,0)))</f>
        <v>0</v>
      </c>
      <c r="DU54" s="5" t="e">
        <f t="shared" ca="1" si="114"/>
        <v>#N/A</v>
      </c>
      <c r="DV54" t="e">
        <f t="shared" ca="1" si="54"/>
        <v>#N/A</v>
      </c>
      <c r="DW54" t="b">
        <f t="shared" ca="1" si="115"/>
        <v>0</v>
      </c>
      <c r="DX54" t="b">
        <f t="shared" ca="1" si="116"/>
        <v>0</v>
      </c>
      <c r="DY54">
        <f t="shared" ca="1" si="248"/>
        <v>0</v>
      </c>
      <c r="DZ54">
        <f t="shared" ca="1" si="236"/>
        <v>0</v>
      </c>
      <c r="EA54">
        <f t="shared" ca="1" si="118"/>
        <v>0</v>
      </c>
      <c r="EB54" s="235">
        <f t="shared" ca="1" si="119"/>
        <v>0</v>
      </c>
      <c r="EC54" s="236">
        <f t="shared" ca="1" si="120"/>
        <v>5.4000000000000003E-3</v>
      </c>
      <c r="ED54" t="b">
        <f t="shared" ca="1" si="121"/>
        <v>0</v>
      </c>
      <c r="EE54" s="5" t="e">
        <f t="shared" ca="1" si="122"/>
        <v>#N/A</v>
      </c>
      <c r="EF54" s="8" t="e">
        <f t="shared" ca="1" si="123"/>
        <v>#N/A</v>
      </c>
      <c r="EG54" s="8" t="e">
        <f t="shared" ca="1" si="124"/>
        <v>#N/A</v>
      </c>
      <c r="EH54" s="8" t="e">
        <f t="shared" ca="1" si="125"/>
        <v>#N/A</v>
      </c>
      <c r="EI54" s="8" t="e">
        <f t="shared" ca="1" si="126"/>
        <v>#N/A</v>
      </c>
      <c r="EJ54" s="8" t="e">
        <f t="shared" ca="1" si="127"/>
        <v>#N/A</v>
      </c>
      <c r="EK54" s="237" t="e">
        <f t="shared" ca="1" si="128"/>
        <v>#N/A</v>
      </c>
      <c r="EL54" s="237" t="e">
        <f t="shared" ca="1" si="129"/>
        <v>#N/A</v>
      </c>
      <c r="EM54" s="8" t="e">
        <f t="shared" ca="1" si="130"/>
        <v>#N/A</v>
      </c>
      <c r="EO54" t="b">
        <f t="shared" ca="1" si="131"/>
        <v>0</v>
      </c>
      <c r="EP54" t="str">
        <f t="shared" ca="1" si="132"/>
        <v/>
      </c>
      <c r="EQ54" s="32">
        <f t="shared" ca="1" si="133"/>
        <v>0</v>
      </c>
      <c r="ER54" s="32">
        <f t="shared" ca="1" si="134"/>
        <v>0</v>
      </c>
      <c r="ES54" s="32">
        <f t="shared" ca="1" si="135"/>
        <v>0</v>
      </c>
      <c r="FN54" t="b">
        <f t="shared" ca="1" si="261"/>
        <v>0</v>
      </c>
      <c r="FO54" t="b">
        <f t="shared" ca="1" si="261"/>
        <v>0</v>
      </c>
      <c r="FP54" t="b">
        <f t="shared" ca="1" si="261"/>
        <v>0</v>
      </c>
      <c r="FQ54" t="b">
        <f t="shared" ca="1" si="261"/>
        <v>0</v>
      </c>
      <c r="FR54" t="str">
        <f t="shared" ca="1" si="137"/>
        <v>FAUX\FAUX\FAUX\FAUX</v>
      </c>
      <c r="FS54" t="b">
        <f ca="1">IF($D54,ISNA(MATCH(FR54,FR$1:FR53,0)))</f>
        <v>0</v>
      </c>
      <c r="FT54" s="5" t="e">
        <f t="shared" ca="1" si="138"/>
        <v>#N/A</v>
      </c>
      <c r="FU54" t="e">
        <f t="shared" ca="1" si="56"/>
        <v>#N/A</v>
      </c>
      <c r="FV54" t="b">
        <f t="shared" ca="1" si="139"/>
        <v>0</v>
      </c>
      <c r="FW54" t="b">
        <f t="shared" ca="1" si="140"/>
        <v>0</v>
      </c>
      <c r="FX54">
        <f t="shared" ca="1" si="249"/>
        <v>0</v>
      </c>
      <c r="FY54">
        <f t="shared" ca="1" si="238"/>
        <v>0</v>
      </c>
      <c r="FZ54">
        <f t="shared" ca="1" si="142"/>
        <v>0</v>
      </c>
      <c r="GA54" s="235">
        <f t="shared" ca="1" si="143"/>
        <v>0</v>
      </c>
      <c r="GB54" s="236">
        <f t="shared" ca="1" si="144"/>
        <v>5.4000000000000003E-3</v>
      </c>
      <c r="GC54" t="b">
        <f t="shared" ca="1" si="145"/>
        <v>0</v>
      </c>
      <c r="GD54" s="5" t="e">
        <f t="shared" ca="1" si="146"/>
        <v>#N/A</v>
      </c>
      <c r="GE54" s="8" t="e">
        <f t="shared" ca="1" si="147"/>
        <v>#N/A</v>
      </c>
      <c r="GF54" s="8" t="e">
        <f t="shared" ca="1" si="148"/>
        <v>#N/A</v>
      </c>
      <c r="GG54" s="8" t="e">
        <f t="shared" ca="1" si="149"/>
        <v>#N/A</v>
      </c>
      <c r="GH54" s="8" t="e">
        <f t="shared" ca="1" si="150"/>
        <v>#N/A</v>
      </c>
      <c r="GI54" s="8" t="e">
        <f t="shared" ca="1" si="151"/>
        <v>#N/A</v>
      </c>
      <c r="GJ54" s="8" t="e">
        <f t="shared" ca="1" si="152"/>
        <v>#N/A</v>
      </c>
      <c r="GK54" s="237" t="e">
        <f t="shared" ca="1" si="153"/>
        <v>#N/A</v>
      </c>
      <c r="GL54" s="237" t="e">
        <f t="shared" ca="1" si="154"/>
        <v>#N/A</v>
      </c>
      <c r="GM54" s="8" t="e">
        <f t="shared" ca="1" si="155"/>
        <v>#N/A</v>
      </c>
      <c r="GO54" t="b">
        <f t="shared" ca="1" si="156"/>
        <v>0</v>
      </c>
      <c r="GP54" t="str">
        <f t="shared" ca="1" si="157"/>
        <v/>
      </c>
      <c r="GQ54" s="32">
        <f t="shared" ca="1" si="158"/>
        <v>0</v>
      </c>
      <c r="GR54" s="32">
        <f t="shared" ca="1" si="159"/>
        <v>0</v>
      </c>
      <c r="GS54" s="32">
        <f t="shared" ca="1" si="160"/>
        <v>0</v>
      </c>
      <c r="HL54" t="b">
        <f t="shared" ca="1" si="262"/>
        <v>0</v>
      </c>
      <c r="HM54" t="b">
        <f t="shared" ca="1" si="262"/>
        <v>0</v>
      </c>
      <c r="HN54" t="b">
        <f t="shared" ca="1" si="262"/>
        <v>0</v>
      </c>
      <c r="HO54" t="b">
        <f t="shared" ca="1" si="262"/>
        <v>0</v>
      </c>
      <c r="HP54" t="str">
        <f t="shared" ca="1" si="162"/>
        <v>FAUX\FAUX\FAUX\FAUX</v>
      </c>
      <c r="HQ54" t="b">
        <f ca="1">IF($D54,ISNA(MATCH(HP54,HP$1:HP53,0)))</f>
        <v>0</v>
      </c>
      <c r="HR54" s="5" t="e">
        <f t="shared" ca="1" si="163"/>
        <v>#N/A</v>
      </c>
      <c r="HS54" t="e">
        <f t="shared" ca="1" si="58"/>
        <v>#N/A</v>
      </c>
      <c r="HT54" t="b">
        <f t="shared" ca="1" si="164"/>
        <v>0</v>
      </c>
      <c r="HU54" t="b">
        <f t="shared" ca="1" si="165"/>
        <v>0</v>
      </c>
      <c r="HV54">
        <f t="shared" ca="1" si="250"/>
        <v>0</v>
      </c>
      <c r="HW54">
        <f t="shared" ca="1" si="240"/>
        <v>0</v>
      </c>
      <c r="HX54">
        <f t="shared" ca="1" si="167"/>
        <v>0</v>
      </c>
      <c r="HY54" s="235">
        <f t="shared" ca="1" si="168"/>
        <v>0</v>
      </c>
      <c r="HZ54" s="236">
        <f t="shared" ca="1" si="169"/>
        <v>5.4000000000000003E-3</v>
      </c>
      <c r="IA54" t="b">
        <f t="shared" ca="1" si="170"/>
        <v>0</v>
      </c>
      <c r="IB54" s="5" t="e">
        <f t="shared" ca="1" si="171"/>
        <v>#N/A</v>
      </c>
      <c r="IC54" s="8" t="e">
        <f t="shared" ca="1" si="172"/>
        <v>#N/A</v>
      </c>
      <c r="ID54" s="8" t="e">
        <f t="shared" ca="1" si="173"/>
        <v>#N/A</v>
      </c>
      <c r="IE54" s="8" t="e">
        <f t="shared" ca="1" si="174"/>
        <v>#N/A</v>
      </c>
      <c r="IF54" s="8" t="e">
        <f t="shared" ca="1" si="175"/>
        <v>#N/A</v>
      </c>
      <c r="IG54" s="8" t="e">
        <f t="shared" ca="1" si="176"/>
        <v>#N/A</v>
      </c>
      <c r="IH54" s="8" t="e">
        <f t="shared" ca="1" si="177"/>
        <v>#N/A</v>
      </c>
      <c r="II54" s="237" t="e">
        <f t="shared" ca="1" si="178"/>
        <v>#N/A</v>
      </c>
      <c r="IJ54" s="237" t="e">
        <f t="shared" ca="1" si="179"/>
        <v>#N/A</v>
      </c>
      <c r="IK54" s="8" t="e">
        <f t="shared" ca="1" si="180"/>
        <v>#N/A</v>
      </c>
      <c r="IM54" t="b">
        <f t="shared" ca="1" si="181"/>
        <v>0</v>
      </c>
      <c r="IN54" t="str">
        <f t="shared" ca="1" si="253"/>
        <v/>
      </c>
      <c r="IO54" s="32">
        <f t="shared" ca="1" si="183"/>
        <v>0</v>
      </c>
      <c r="IP54" s="32">
        <f t="shared" ca="1" si="184"/>
        <v>0</v>
      </c>
      <c r="IQ54" s="32">
        <f t="shared" ca="1" si="185"/>
        <v>0</v>
      </c>
      <c r="JJ54" t="b">
        <f t="shared" ca="1" si="263"/>
        <v>0</v>
      </c>
      <c r="JK54" t="b">
        <f t="shared" ca="1" si="263"/>
        <v>0</v>
      </c>
      <c r="JN54" t="str">
        <f t="shared" ca="1" si="187"/>
        <v>FAUX\FAUX</v>
      </c>
      <c r="JO54" t="b">
        <f ca="1">IF($D54,ISNA(MATCH(JN54,JN$1:JN53,0)))</f>
        <v>0</v>
      </c>
      <c r="JP54" s="5" t="e">
        <f t="shared" ca="1" si="188"/>
        <v>#N/A</v>
      </c>
      <c r="JQ54" t="e">
        <f t="shared" ca="1" si="60"/>
        <v>#N/A</v>
      </c>
      <c r="JR54" t="b">
        <f t="shared" ca="1" si="189"/>
        <v>0</v>
      </c>
      <c r="JS54" t="b">
        <f t="shared" ca="1" si="190"/>
        <v>0</v>
      </c>
      <c r="JT54">
        <f t="shared" ca="1" si="251"/>
        <v>0</v>
      </c>
      <c r="JU54">
        <f t="shared" ca="1" si="242"/>
        <v>0</v>
      </c>
      <c r="JV54">
        <f t="shared" ca="1" si="192"/>
        <v>0</v>
      </c>
      <c r="JW54" s="235">
        <f t="shared" ca="1" si="193"/>
        <v>0</v>
      </c>
      <c r="JX54" s="236">
        <f t="shared" ca="1" si="194"/>
        <v>5.4000000000000003E-3</v>
      </c>
      <c r="JY54" t="b">
        <f t="shared" ca="1" si="195"/>
        <v>0</v>
      </c>
      <c r="JZ54" s="5" t="e">
        <f t="shared" ca="1" si="196"/>
        <v>#N/A</v>
      </c>
      <c r="KA54" s="8" t="e">
        <f t="shared" ca="1" si="197"/>
        <v>#N/A</v>
      </c>
      <c r="KB54" s="8" t="e">
        <f t="shared" ca="1" si="198"/>
        <v>#N/A</v>
      </c>
      <c r="KC54" s="8" t="e">
        <f t="shared" ca="1" si="199"/>
        <v>#N/A</v>
      </c>
      <c r="KD54" s="8"/>
      <c r="KE54" s="8"/>
      <c r="KF54" s="8" t="e">
        <f t="shared" ca="1" si="200"/>
        <v>#N/A</v>
      </c>
      <c r="KG54" s="237" t="e">
        <f t="shared" ca="1" si="201"/>
        <v>#N/A</v>
      </c>
      <c r="KH54" s="237" t="e">
        <f t="shared" ca="1" si="202"/>
        <v>#N/A</v>
      </c>
      <c r="KI54" s="8" t="e">
        <f t="shared" ca="1" si="203"/>
        <v>#N/A</v>
      </c>
      <c r="KK54" t="b">
        <f t="shared" ca="1" si="204"/>
        <v>0</v>
      </c>
      <c r="KL54" t="str">
        <f t="shared" ca="1" si="254"/>
        <v/>
      </c>
      <c r="KM54" s="32">
        <f t="shared" ca="1" si="206"/>
        <v>0</v>
      </c>
      <c r="KN54" s="32">
        <f t="shared" ca="1" si="207"/>
        <v>0</v>
      </c>
      <c r="KO54" s="32">
        <f t="shared" ca="1" si="208"/>
        <v>0</v>
      </c>
      <c r="LH54" t="b">
        <f t="shared" ca="1" si="264"/>
        <v>0</v>
      </c>
      <c r="LI54" t="b">
        <f t="shared" ca="1" si="264"/>
        <v>0</v>
      </c>
      <c r="LL54" t="str">
        <f t="shared" ca="1" si="210"/>
        <v>FAUX\FAUX</v>
      </c>
      <c r="LM54" t="b">
        <f ca="1">IF($D54,ISNA(MATCH(LL54,LL$1:LL53,0)))</f>
        <v>0</v>
      </c>
      <c r="LN54" s="5" t="e">
        <f t="shared" ca="1" si="211"/>
        <v>#N/A</v>
      </c>
      <c r="LO54" t="e">
        <f t="shared" ca="1" si="62"/>
        <v>#N/A</v>
      </c>
      <c r="LP54" t="b">
        <f t="shared" ca="1" si="212"/>
        <v>0</v>
      </c>
      <c r="LQ54" t="b">
        <f t="shared" ca="1" si="213"/>
        <v>0</v>
      </c>
      <c r="LR54">
        <f t="shared" ca="1" si="252"/>
        <v>0</v>
      </c>
      <c r="LS54">
        <f t="shared" ca="1" si="244"/>
        <v>0</v>
      </c>
      <c r="LT54">
        <f t="shared" ca="1" si="215"/>
        <v>0</v>
      </c>
      <c r="LU54" s="235">
        <f t="shared" ca="1" si="216"/>
        <v>0</v>
      </c>
      <c r="LV54" s="236">
        <f t="shared" ca="1" si="217"/>
        <v>5.4000000000000003E-3</v>
      </c>
      <c r="LW54" t="b">
        <f t="shared" ca="1" si="218"/>
        <v>0</v>
      </c>
      <c r="LX54" s="5" t="e">
        <f t="shared" ca="1" si="219"/>
        <v>#N/A</v>
      </c>
      <c r="LY54" s="8" t="e">
        <f t="shared" ca="1" si="220"/>
        <v>#N/A</v>
      </c>
      <c r="LZ54" s="8" t="e">
        <f t="shared" ca="1" si="221"/>
        <v>#N/A</v>
      </c>
      <c r="MA54" s="8" t="e">
        <f t="shared" ca="1" si="222"/>
        <v>#N/A</v>
      </c>
      <c r="MB54" s="8"/>
      <c r="MC54" s="8"/>
      <c r="MD54" s="8" t="e">
        <f t="shared" ca="1" si="223"/>
        <v>#N/A</v>
      </c>
      <c r="ME54" s="237" t="e">
        <f t="shared" ca="1" si="224"/>
        <v>#N/A</v>
      </c>
      <c r="MF54" s="237" t="e">
        <f t="shared" ca="1" si="225"/>
        <v>#N/A</v>
      </c>
      <c r="MG54" s="8" t="e">
        <f t="shared" ca="1" si="226"/>
        <v>#N/A</v>
      </c>
      <c r="MI54" t="b">
        <f t="shared" ca="1" si="227"/>
        <v>0</v>
      </c>
      <c r="MJ54" t="str">
        <f t="shared" ca="1" si="255"/>
        <v/>
      </c>
      <c r="MK54" s="32">
        <f t="shared" ca="1" si="229"/>
        <v>0</v>
      </c>
      <c r="ML54" s="32">
        <f t="shared" ca="1" si="230"/>
        <v>0</v>
      </c>
      <c r="MM54" s="32">
        <f t="shared" ca="1" si="231"/>
        <v>0</v>
      </c>
    </row>
    <row r="55" spans="1:351" x14ac:dyDescent="0.3">
      <c r="A55">
        <f t="shared" ca="1" si="63"/>
        <v>45</v>
      </c>
      <c r="C55" t="e">
        <f ca="1">Coulisse!$HN55</f>
        <v>#N/A</v>
      </c>
      <c r="D55" t="b">
        <f t="shared" ca="1" si="64"/>
        <v>0</v>
      </c>
      <c r="F55" t="b">
        <f t="shared" ca="1" si="257"/>
        <v>0</v>
      </c>
      <c r="G55" t="b">
        <f t="shared" ca="1" si="257"/>
        <v>0</v>
      </c>
      <c r="T55" t="b">
        <f t="shared" ca="1" si="258"/>
        <v>0</v>
      </c>
      <c r="U55" t="b">
        <f t="shared" ca="1" si="258"/>
        <v>0</v>
      </c>
      <c r="V55" t="b">
        <f t="shared" ca="1" si="258"/>
        <v>0</v>
      </c>
      <c r="W55" t="str">
        <f t="shared" ca="1" si="67"/>
        <v>FAUX\FAUX\FAUX</v>
      </c>
      <c r="X55" t="b">
        <f ca="1">IF($D55,ISNA(MATCH(W55,W$1:W54,0)))</f>
        <v>0</v>
      </c>
      <c r="Y55" s="5" t="e">
        <f t="shared" ca="1" si="68"/>
        <v>#N/A</v>
      </c>
      <c r="Z55" t="e">
        <f t="shared" ca="1" si="256"/>
        <v>#N/A</v>
      </c>
      <c r="AA55" t="b">
        <f t="shared" ca="1" si="69"/>
        <v>0</v>
      </c>
      <c r="AB55" t="b">
        <f t="shared" ca="1" si="70"/>
        <v>0</v>
      </c>
      <c r="AC55">
        <f t="shared" ca="1" si="71"/>
        <v>0</v>
      </c>
      <c r="AD55">
        <f t="shared" ca="1" si="232"/>
        <v>0</v>
      </c>
      <c r="AE55">
        <f t="shared" ca="1" si="72"/>
        <v>0</v>
      </c>
      <c r="AF55" s="235">
        <f t="shared" ca="1" si="73"/>
        <v>0</v>
      </c>
      <c r="AG55" s="236">
        <f t="shared" ca="1" si="74"/>
        <v>5.4999999999999997E-3</v>
      </c>
      <c r="AH55" t="b">
        <f t="shared" ca="1" si="75"/>
        <v>0</v>
      </c>
      <c r="AI55" s="5" t="e">
        <f t="shared" ca="1" si="76"/>
        <v>#N/A</v>
      </c>
      <c r="AJ55" s="8" t="e">
        <f t="shared" ca="1" si="77"/>
        <v>#N/A</v>
      </c>
      <c r="AK55" s="8" t="e">
        <f t="shared" ca="1" si="78"/>
        <v>#N/A</v>
      </c>
      <c r="AL55" s="8" t="e">
        <f t="shared" ca="1" si="79"/>
        <v>#N/A</v>
      </c>
      <c r="AM55" s="8" t="e">
        <f t="shared" ca="1" si="80"/>
        <v>#N/A</v>
      </c>
      <c r="AN55" s="8" t="e">
        <f t="shared" ca="1" si="81"/>
        <v>#N/A</v>
      </c>
      <c r="AO55" s="237" t="e">
        <f t="shared" ca="1" si="82"/>
        <v>#N/A</v>
      </c>
      <c r="AP55" s="237" t="e">
        <f t="shared" ca="1" si="83"/>
        <v>#N/A</v>
      </c>
      <c r="AQ55" s="8" t="e">
        <f t="shared" ca="1" si="84"/>
        <v>#N/A</v>
      </c>
      <c r="AS55" t="b">
        <f t="shared" ca="1" si="85"/>
        <v>0</v>
      </c>
      <c r="AT55" t="str">
        <f t="shared" ca="1" si="86"/>
        <v/>
      </c>
      <c r="AU55" s="32">
        <f t="shared" ca="1" si="87"/>
        <v>0</v>
      </c>
      <c r="AV55" s="32">
        <f t="shared" ca="1" si="88"/>
        <v>0</v>
      </c>
      <c r="AW55" s="32">
        <f t="shared" ca="1" si="246"/>
        <v>0</v>
      </c>
      <c r="BR55" t="b">
        <f t="shared" ca="1" si="259"/>
        <v>0</v>
      </c>
      <c r="BU55" t="str">
        <f t="shared" ca="1" si="90"/>
        <v>FAUX\</v>
      </c>
      <c r="BV55" t="b">
        <f ca="1">IF($D55,ISNA(MATCH(BU55,BU$1:BU54,0)))</f>
        <v>0</v>
      </c>
      <c r="BW55" s="5" t="e">
        <f t="shared" ca="1" si="91"/>
        <v>#N/A</v>
      </c>
      <c r="BX55" t="e">
        <f t="shared" ca="1" si="51"/>
        <v>#N/A</v>
      </c>
      <c r="BY55" t="b">
        <f t="shared" ca="1" si="92"/>
        <v>0</v>
      </c>
      <c r="BZ55" t="b">
        <f t="shared" ca="1" si="93"/>
        <v>0</v>
      </c>
      <c r="CA55">
        <f t="shared" ca="1" si="247"/>
        <v>0</v>
      </c>
      <c r="CB55">
        <f t="shared" ca="1" si="234"/>
        <v>0</v>
      </c>
      <c r="CC55">
        <f t="shared" ca="1" si="95"/>
        <v>0</v>
      </c>
      <c r="CD55" s="235">
        <f t="shared" ca="1" si="96"/>
        <v>0</v>
      </c>
      <c r="CE55" s="236">
        <f t="shared" ca="1" si="97"/>
        <v>5.4999999999999997E-3</v>
      </c>
      <c r="CF55" t="b">
        <f t="shared" ca="1" si="98"/>
        <v>0</v>
      </c>
      <c r="CG55" s="5" t="e">
        <f t="shared" ca="1" si="99"/>
        <v>#N/A</v>
      </c>
      <c r="CH55" s="8" t="e">
        <f t="shared" ca="1" si="100"/>
        <v>#N/A</v>
      </c>
      <c r="CI55" s="8" t="e">
        <f t="shared" ca="1" si="101"/>
        <v>#N/A</v>
      </c>
      <c r="CJ55" s="8" t="e">
        <f t="shared" ca="1" si="102"/>
        <v>#N/A</v>
      </c>
      <c r="CK55" s="8" t="e">
        <f t="shared" ca="1" si="103"/>
        <v>#N/A</v>
      </c>
      <c r="CL55" s="8" t="e">
        <f t="shared" ca="1" si="104"/>
        <v>#N/A</v>
      </c>
      <c r="CM55" s="237" t="e">
        <f t="shared" ca="1" si="105"/>
        <v>#N/A</v>
      </c>
      <c r="CN55" s="237" t="e">
        <f t="shared" ca="1" si="106"/>
        <v>#N/A</v>
      </c>
      <c r="CO55" s="8" t="e">
        <f t="shared" ca="1" si="107"/>
        <v>#N/A</v>
      </c>
      <c r="CQ55" t="b">
        <f t="shared" ca="1" si="108"/>
        <v>0</v>
      </c>
      <c r="CR55" t="str">
        <f t="shared" ca="1" si="109"/>
        <v/>
      </c>
      <c r="CS55" s="32">
        <f t="shared" ca="1" si="110"/>
        <v>0</v>
      </c>
      <c r="CT55" s="32">
        <f t="shared" ca="1" si="111"/>
        <v>0</v>
      </c>
      <c r="CU55" s="32">
        <f t="shared" ca="1" si="112"/>
        <v>0</v>
      </c>
      <c r="DP55" t="b">
        <f t="shared" ca="1" si="260"/>
        <v>0</v>
      </c>
      <c r="DQ55" t="b">
        <f t="shared" ca="1" si="260"/>
        <v>0</v>
      </c>
      <c r="DR55" t="b">
        <f t="shared" ca="1" si="260"/>
        <v>0</v>
      </c>
      <c r="DS55" t="str">
        <f t="shared" ca="1" si="53"/>
        <v>FAUX\FAUX\FAUX</v>
      </c>
      <c r="DT55" t="b">
        <f ca="1">IF($D55,ISNA(MATCH(DS55,DS$1:DS54,0)))</f>
        <v>0</v>
      </c>
      <c r="DU55" s="5" t="e">
        <f t="shared" ca="1" si="114"/>
        <v>#N/A</v>
      </c>
      <c r="DV55" t="e">
        <f t="shared" ca="1" si="54"/>
        <v>#N/A</v>
      </c>
      <c r="DW55" t="b">
        <f t="shared" ca="1" si="115"/>
        <v>0</v>
      </c>
      <c r="DX55" t="b">
        <f t="shared" ca="1" si="116"/>
        <v>0</v>
      </c>
      <c r="DY55">
        <f t="shared" ca="1" si="248"/>
        <v>0</v>
      </c>
      <c r="DZ55">
        <f t="shared" ca="1" si="236"/>
        <v>0</v>
      </c>
      <c r="EA55">
        <f t="shared" ca="1" si="118"/>
        <v>0</v>
      </c>
      <c r="EB55" s="235">
        <f t="shared" ca="1" si="119"/>
        <v>0</v>
      </c>
      <c r="EC55" s="236">
        <f t="shared" ca="1" si="120"/>
        <v>5.4999999999999997E-3</v>
      </c>
      <c r="ED55" t="b">
        <f t="shared" ca="1" si="121"/>
        <v>0</v>
      </c>
      <c r="EE55" s="5" t="e">
        <f t="shared" ca="1" si="122"/>
        <v>#N/A</v>
      </c>
      <c r="EF55" s="8" t="e">
        <f t="shared" ca="1" si="123"/>
        <v>#N/A</v>
      </c>
      <c r="EG55" s="8" t="e">
        <f t="shared" ca="1" si="124"/>
        <v>#N/A</v>
      </c>
      <c r="EH55" s="8" t="e">
        <f t="shared" ca="1" si="125"/>
        <v>#N/A</v>
      </c>
      <c r="EI55" s="8" t="e">
        <f t="shared" ca="1" si="126"/>
        <v>#N/A</v>
      </c>
      <c r="EJ55" s="8" t="e">
        <f t="shared" ca="1" si="127"/>
        <v>#N/A</v>
      </c>
      <c r="EK55" s="237" t="e">
        <f t="shared" ca="1" si="128"/>
        <v>#N/A</v>
      </c>
      <c r="EL55" s="237" t="e">
        <f t="shared" ca="1" si="129"/>
        <v>#N/A</v>
      </c>
      <c r="EM55" s="8" t="e">
        <f t="shared" ca="1" si="130"/>
        <v>#N/A</v>
      </c>
      <c r="EO55" t="b">
        <f t="shared" ca="1" si="131"/>
        <v>0</v>
      </c>
      <c r="EP55" t="str">
        <f t="shared" ca="1" si="132"/>
        <v/>
      </c>
      <c r="EQ55" s="32">
        <f t="shared" ca="1" si="133"/>
        <v>0</v>
      </c>
      <c r="ER55" s="32">
        <f t="shared" ca="1" si="134"/>
        <v>0</v>
      </c>
      <c r="ES55" s="32">
        <f t="shared" ca="1" si="135"/>
        <v>0</v>
      </c>
      <c r="FN55" t="b">
        <f t="shared" ca="1" si="261"/>
        <v>0</v>
      </c>
      <c r="FO55" t="b">
        <f t="shared" ca="1" si="261"/>
        <v>0</v>
      </c>
      <c r="FP55" t="b">
        <f t="shared" ca="1" si="261"/>
        <v>0</v>
      </c>
      <c r="FQ55" t="b">
        <f t="shared" ca="1" si="261"/>
        <v>0</v>
      </c>
      <c r="FR55" t="str">
        <f t="shared" ca="1" si="137"/>
        <v>FAUX\FAUX\FAUX\FAUX</v>
      </c>
      <c r="FS55" t="b">
        <f ca="1">IF($D55,ISNA(MATCH(FR55,FR$1:FR54,0)))</f>
        <v>0</v>
      </c>
      <c r="FT55" s="5" t="e">
        <f t="shared" ca="1" si="138"/>
        <v>#N/A</v>
      </c>
      <c r="FU55" t="e">
        <f t="shared" ca="1" si="56"/>
        <v>#N/A</v>
      </c>
      <c r="FV55" t="b">
        <f t="shared" ca="1" si="139"/>
        <v>0</v>
      </c>
      <c r="FW55" t="b">
        <f t="shared" ca="1" si="140"/>
        <v>0</v>
      </c>
      <c r="FX55">
        <f t="shared" ca="1" si="249"/>
        <v>0</v>
      </c>
      <c r="FY55">
        <f t="shared" ca="1" si="238"/>
        <v>0</v>
      </c>
      <c r="FZ55">
        <f t="shared" ca="1" si="142"/>
        <v>0</v>
      </c>
      <c r="GA55" s="235">
        <f t="shared" ca="1" si="143"/>
        <v>0</v>
      </c>
      <c r="GB55" s="236">
        <f t="shared" ca="1" si="144"/>
        <v>5.4999999999999997E-3</v>
      </c>
      <c r="GC55" t="b">
        <f t="shared" ca="1" si="145"/>
        <v>0</v>
      </c>
      <c r="GD55" s="5" t="e">
        <f t="shared" ca="1" si="146"/>
        <v>#N/A</v>
      </c>
      <c r="GE55" s="8" t="e">
        <f t="shared" ca="1" si="147"/>
        <v>#N/A</v>
      </c>
      <c r="GF55" s="8" t="e">
        <f t="shared" ca="1" si="148"/>
        <v>#N/A</v>
      </c>
      <c r="GG55" s="8" t="e">
        <f t="shared" ca="1" si="149"/>
        <v>#N/A</v>
      </c>
      <c r="GH55" s="8" t="e">
        <f t="shared" ca="1" si="150"/>
        <v>#N/A</v>
      </c>
      <c r="GI55" s="8" t="e">
        <f t="shared" ca="1" si="151"/>
        <v>#N/A</v>
      </c>
      <c r="GJ55" s="8" t="e">
        <f t="shared" ca="1" si="152"/>
        <v>#N/A</v>
      </c>
      <c r="GK55" s="237" t="e">
        <f t="shared" ca="1" si="153"/>
        <v>#N/A</v>
      </c>
      <c r="GL55" s="237" t="e">
        <f t="shared" ca="1" si="154"/>
        <v>#N/A</v>
      </c>
      <c r="GM55" s="8" t="e">
        <f t="shared" ca="1" si="155"/>
        <v>#N/A</v>
      </c>
      <c r="GO55" t="b">
        <f t="shared" ca="1" si="156"/>
        <v>0</v>
      </c>
      <c r="GP55" t="str">
        <f t="shared" ca="1" si="157"/>
        <v/>
      </c>
      <c r="GQ55" s="32">
        <f t="shared" ca="1" si="158"/>
        <v>0</v>
      </c>
      <c r="GR55" s="32">
        <f t="shared" ca="1" si="159"/>
        <v>0</v>
      </c>
      <c r="GS55" s="32">
        <f t="shared" ca="1" si="160"/>
        <v>0</v>
      </c>
      <c r="HL55" t="b">
        <f t="shared" ca="1" si="262"/>
        <v>0</v>
      </c>
      <c r="HM55" t="b">
        <f t="shared" ca="1" si="262"/>
        <v>0</v>
      </c>
      <c r="HN55" t="b">
        <f t="shared" ca="1" si="262"/>
        <v>0</v>
      </c>
      <c r="HO55" t="b">
        <f t="shared" ca="1" si="262"/>
        <v>0</v>
      </c>
      <c r="HP55" t="str">
        <f t="shared" ca="1" si="162"/>
        <v>FAUX\FAUX\FAUX\FAUX</v>
      </c>
      <c r="HQ55" t="b">
        <f ca="1">IF($D55,ISNA(MATCH(HP55,HP$1:HP54,0)))</f>
        <v>0</v>
      </c>
      <c r="HR55" s="5" t="e">
        <f t="shared" ca="1" si="163"/>
        <v>#N/A</v>
      </c>
      <c r="HS55" t="e">
        <f t="shared" ca="1" si="58"/>
        <v>#N/A</v>
      </c>
      <c r="HT55" t="b">
        <f t="shared" ca="1" si="164"/>
        <v>0</v>
      </c>
      <c r="HU55" t="b">
        <f t="shared" ca="1" si="165"/>
        <v>0</v>
      </c>
      <c r="HV55">
        <f t="shared" ca="1" si="250"/>
        <v>0</v>
      </c>
      <c r="HW55">
        <f t="shared" ca="1" si="240"/>
        <v>0</v>
      </c>
      <c r="HX55">
        <f t="shared" ca="1" si="167"/>
        <v>0</v>
      </c>
      <c r="HY55" s="235">
        <f t="shared" ca="1" si="168"/>
        <v>0</v>
      </c>
      <c r="HZ55" s="236">
        <f t="shared" ca="1" si="169"/>
        <v>5.4999999999999997E-3</v>
      </c>
      <c r="IA55" t="b">
        <f t="shared" ca="1" si="170"/>
        <v>0</v>
      </c>
      <c r="IB55" s="5" t="e">
        <f t="shared" ca="1" si="171"/>
        <v>#N/A</v>
      </c>
      <c r="IC55" s="8" t="e">
        <f t="shared" ca="1" si="172"/>
        <v>#N/A</v>
      </c>
      <c r="ID55" s="8" t="e">
        <f t="shared" ca="1" si="173"/>
        <v>#N/A</v>
      </c>
      <c r="IE55" s="8" t="e">
        <f t="shared" ca="1" si="174"/>
        <v>#N/A</v>
      </c>
      <c r="IF55" s="8" t="e">
        <f t="shared" ca="1" si="175"/>
        <v>#N/A</v>
      </c>
      <c r="IG55" s="8" t="e">
        <f t="shared" ca="1" si="176"/>
        <v>#N/A</v>
      </c>
      <c r="IH55" s="8" t="e">
        <f t="shared" ca="1" si="177"/>
        <v>#N/A</v>
      </c>
      <c r="II55" s="237" t="e">
        <f t="shared" ca="1" si="178"/>
        <v>#N/A</v>
      </c>
      <c r="IJ55" s="237" t="e">
        <f t="shared" ca="1" si="179"/>
        <v>#N/A</v>
      </c>
      <c r="IK55" s="8" t="e">
        <f t="shared" ca="1" si="180"/>
        <v>#N/A</v>
      </c>
      <c r="IM55" t="b">
        <f t="shared" ca="1" si="181"/>
        <v>0</v>
      </c>
      <c r="IN55" t="str">
        <f t="shared" ca="1" si="253"/>
        <v/>
      </c>
      <c r="IO55" s="32">
        <f t="shared" ca="1" si="183"/>
        <v>0</v>
      </c>
      <c r="IP55" s="32">
        <f t="shared" ca="1" si="184"/>
        <v>0</v>
      </c>
      <c r="IQ55" s="32">
        <f t="shared" ca="1" si="185"/>
        <v>0</v>
      </c>
      <c r="JJ55" t="b">
        <f t="shared" ca="1" si="263"/>
        <v>0</v>
      </c>
      <c r="JK55" t="b">
        <f t="shared" ca="1" si="263"/>
        <v>0</v>
      </c>
      <c r="JN55" t="str">
        <f t="shared" ca="1" si="187"/>
        <v>FAUX\FAUX</v>
      </c>
      <c r="JO55" t="b">
        <f ca="1">IF($D55,ISNA(MATCH(JN55,JN$1:JN54,0)))</f>
        <v>0</v>
      </c>
      <c r="JP55" s="5" t="e">
        <f t="shared" ca="1" si="188"/>
        <v>#N/A</v>
      </c>
      <c r="JQ55" t="e">
        <f t="shared" ca="1" si="60"/>
        <v>#N/A</v>
      </c>
      <c r="JR55" t="b">
        <f t="shared" ca="1" si="189"/>
        <v>0</v>
      </c>
      <c r="JS55" t="b">
        <f t="shared" ca="1" si="190"/>
        <v>0</v>
      </c>
      <c r="JT55">
        <f t="shared" ca="1" si="251"/>
        <v>0</v>
      </c>
      <c r="JU55">
        <f t="shared" ca="1" si="242"/>
        <v>0</v>
      </c>
      <c r="JV55">
        <f t="shared" ca="1" si="192"/>
        <v>0</v>
      </c>
      <c r="JW55" s="235">
        <f t="shared" ca="1" si="193"/>
        <v>0</v>
      </c>
      <c r="JX55" s="236">
        <f t="shared" ca="1" si="194"/>
        <v>5.4999999999999997E-3</v>
      </c>
      <c r="JY55" t="b">
        <f t="shared" ca="1" si="195"/>
        <v>0</v>
      </c>
      <c r="JZ55" s="5" t="e">
        <f t="shared" ca="1" si="196"/>
        <v>#N/A</v>
      </c>
      <c r="KA55" s="8" t="e">
        <f t="shared" ca="1" si="197"/>
        <v>#N/A</v>
      </c>
      <c r="KB55" s="8" t="e">
        <f t="shared" ca="1" si="198"/>
        <v>#N/A</v>
      </c>
      <c r="KC55" s="8" t="e">
        <f t="shared" ca="1" si="199"/>
        <v>#N/A</v>
      </c>
      <c r="KD55" s="8"/>
      <c r="KE55" s="8"/>
      <c r="KF55" s="8" t="e">
        <f t="shared" ca="1" si="200"/>
        <v>#N/A</v>
      </c>
      <c r="KG55" s="237" t="e">
        <f t="shared" ca="1" si="201"/>
        <v>#N/A</v>
      </c>
      <c r="KH55" s="237" t="e">
        <f t="shared" ca="1" si="202"/>
        <v>#N/A</v>
      </c>
      <c r="KI55" s="8" t="e">
        <f t="shared" ca="1" si="203"/>
        <v>#N/A</v>
      </c>
      <c r="KK55" t="b">
        <f t="shared" ca="1" si="204"/>
        <v>0</v>
      </c>
      <c r="KL55" t="str">
        <f t="shared" ca="1" si="254"/>
        <v/>
      </c>
      <c r="KM55" s="32">
        <f t="shared" ca="1" si="206"/>
        <v>0</v>
      </c>
      <c r="KN55" s="32">
        <f t="shared" ca="1" si="207"/>
        <v>0</v>
      </c>
      <c r="KO55" s="32">
        <f t="shared" ca="1" si="208"/>
        <v>0</v>
      </c>
      <c r="LH55" t="b">
        <f t="shared" ca="1" si="264"/>
        <v>0</v>
      </c>
      <c r="LI55" t="b">
        <f t="shared" ca="1" si="264"/>
        <v>0</v>
      </c>
      <c r="LL55" t="str">
        <f t="shared" ca="1" si="210"/>
        <v>FAUX\FAUX</v>
      </c>
      <c r="LM55" t="b">
        <f ca="1">IF($D55,ISNA(MATCH(LL55,LL$1:LL54,0)))</f>
        <v>0</v>
      </c>
      <c r="LN55" s="5" t="e">
        <f t="shared" ca="1" si="211"/>
        <v>#N/A</v>
      </c>
      <c r="LO55" t="e">
        <f t="shared" ca="1" si="62"/>
        <v>#N/A</v>
      </c>
      <c r="LP55" t="b">
        <f t="shared" ca="1" si="212"/>
        <v>0</v>
      </c>
      <c r="LQ55" t="b">
        <f t="shared" ca="1" si="213"/>
        <v>0</v>
      </c>
      <c r="LR55">
        <f t="shared" ca="1" si="252"/>
        <v>0</v>
      </c>
      <c r="LS55">
        <f t="shared" ca="1" si="244"/>
        <v>0</v>
      </c>
      <c r="LT55">
        <f t="shared" ca="1" si="215"/>
        <v>0</v>
      </c>
      <c r="LU55" s="235">
        <f t="shared" ca="1" si="216"/>
        <v>0</v>
      </c>
      <c r="LV55" s="236">
        <f t="shared" ca="1" si="217"/>
        <v>5.4999999999999997E-3</v>
      </c>
      <c r="LW55" t="b">
        <f t="shared" ca="1" si="218"/>
        <v>0</v>
      </c>
      <c r="LX55" s="5" t="e">
        <f t="shared" ca="1" si="219"/>
        <v>#N/A</v>
      </c>
      <c r="LY55" s="8" t="e">
        <f t="shared" ca="1" si="220"/>
        <v>#N/A</v>
      </c>
      <c r="LZ55" s="8" t="e">
        <f t="shared" ca="1" si="221"/>
        <v>#N/A</v>
      </c>
      <c r="MA55" s="8" t="e">
        <f t="shared" ca="1" si="222"/>
        <v>#N/A</v>
      </c>
      <c r="MB55" s="8"/>
      <c r="MC55" s="8"/>
      <c r="MD55" s="8" t="e">
        <f t="shared" ca="1" si="223"/>
        <v>#N/A</v>
      </c>
      <c r="ME55" s="237" t="e">
        <f t="shared" ca="1" si="224"/>
        <v>#N/A</v>
      </c>
      <c r="MF55" s="237" t="e">
        <f t="shared" ca="1" si="225"/>
        <v>#N/A</v>
      </c>
      <c r="MG55" s="8" t="e">
        <f t="shared" ca="1" si="226"/>
        <v>#N/A</v>
      </c>
      <c r="MI55" t="b">
        <f t="shared" ca="1" si="227"/>
        <v>0</v>
      </c>
      <c r="MJ55" t="str">
        <f t="shared" ca="1" si="255"/>
        <v/>
      </c>
      <c r="MK55" s="32">
        <f t="shared" ca="1" si="229"/>
        <v>0</v>
      </c>
      <c r="ML55" s="32">
        <f t="shared" ca="1" si="230"/>
        <v>0</v>
      </c>
      <c r="MM55" s="32">
        <f t="shared" ca="1" si="231"/>
        <v>0</v>
      </c>
    </row>
    <row r="56" spans="1:351" x14ac:dyDescent="0.3">
      <c r="A56">
        <f t="shared" ca="1" si="63"/>
        <v>46</v>
      </c>
      <c r="C56" t="e">
        <f ca="1">Coulisse!$HN56</f>
        <v>#N/A</v>
      </c>
      <c r="D56" t="b">
        <f t="shared" ca="1" si="64"/>
        <v>0</v>
      </c>
      <c r="F56" t="b">
        <f t="shared" ca="1" si="257"/>
        <v>0</v>
      </c>
      <c r="G56" t="b">
        <f t="shared" ca="1" si="257"/>
        <v>0</v>
      </c>
      <c r="T56" t="b">
        <f t="shared" ca="1" si="258"/>
        <v>0</v>
      </c>
      <c r="U56" t="b">
        <f t="shared" ca="1" si="258"/>
        <v>0</v>
      </c>
      <c r="V56" t="b">
        <f t="shared" ca="1" si="258"/>
        <v>0</v>
      </c>
      <c r="W56" t="str">
        <f t="shared" ca="1" si="67"/>
        <v>FAUX\FAUX\FAUX</v>
      </c>
      <c r="X56" t="b">
        <f ca="1">IF($D56,ISNA(MATCH(W56,W$1:W55,0)))</f>
        <v>0</v>
      </c>
      <c r="Y56" s="5" t="e">
        <f t="shared" ca="1" si="68"/>
        <v>#N/A</v>
      </c>
      <c r="Z56" t="e">
        <f t="shared" ca="1" si="256"/>
        <v>#N/A</v>
      </c>
      <c r="AA56" t="b">
        <f t="shared" ca="1" si="69"/>
        <v>0</v>
      </c>
      <c r="AB56" t="b">
        <f t="shared" ca="1" si="70"/>
        <v>0</v>
      </c>
      <c r="AC56">
        <f t="shared" ca="1" si="71"/>
        <v>0</v>
      </c>
      <c r="AD56">
        <f t="shared" ca="1" si="232"/>
        <v>0</v>
      </c>
      <c r="AE56">
        <f t="shared" ca="1" si="72"/>
        <v>0</v>
      </c>
      <c r="AF56" s="235">
        <f t="shared" ca="1" si="73"/>
        <v>0</v>
      </c>
      <c r="AG56" s="236">
        <f t="shared" ca="1" si="74"/>
        <v>5.5999999999999999E-3</v>
      </c>
      <c r="AH56" t="b">
        <f t="shared" ca="1" si="75"/>
        <v>0</v>
      </c>
      <c r="AI56" s="5" t="e">
        <f t="shared" ca="1" si="76"/>
        <v>#N/A</v>
      </c>
      <c r="AJ56" s="8" t="e">
        <f t="shared" ca="1" si="77"/>
        <v>#N/A</v>
      </c>
      <c r="AK56" s="8" t="e">
        <f t="shared" ca="1" si="78"/>
        <v>#N/A</v>
      </c>
      <c r="AL56" s="8" t="e">
        <f t="shared" ca="1" si="79"/>
        <v>#N/A</v>
      </c>
      <c r="AM56" s="8" t="e">
        <f t="shared" ca="1" si="80"/>
        <v>#N/A</v>
      </c>
      <c r="AN56" s="8" t="e">
        <f t="shared" ca="1" si="81"/>
        <v>#N/A</v>
      </c>
      <c r="AO56" s="237" t="e">
        <f t="shared" ca="1" si="82"/>
        <v>#N/A</v>
      </c>
      <c r="AP56" s="237" t="e">
        <f t="shared" ca="1" si="83"/>
        <v>#N/A</v>
      </c>
      <c r="AQ56" s="8" t="e">
        <f t="shared" ca="1" si="84"/>
        <v>#N/A</v>
      </c>
      <c r="AS56" t="b">
        <f t="shared" ca="1" si="85"/>
        <v>0</v>
      </c>
      <c r="AT56" t="str">
        <f t="shared" ca="1" si="86"/>
        <v/>
      </c>
      <c r="AU56" s="32">
        <f t="shared" ca="1" si="87"/>
        <v>0</v>
      </c>
      <c r="AV56" s="32">
        <f t="shared" ca="1" si="88"/>
        <v>0</v>
      </c>
      <c r="AW56" s="32">
        <f t="shared" ca="1" si="246"/>
        <v>0</v>
      </c>
      <c r="BR56" t="b">
        <f t="shared" ca="1" si="259"/>
        <v>0</v>
      </c>
      <c r="BU56" t="str">
        <f t="shared" ca="1" si="90"/>
        <v>FAUX\</v>
      </c>
      <c r="BV56" t="b">
        <f ca="1">IF($D56,ISNA(MATCH(BU56,BU$1:BU55,0)))</f>
        <v>0</v>
      </c>
      <c r="BW56" s="5" t="e">
        <f t="shared" ca="1" si="91"/>
        <v>#N/A</v>
      </c>
      <c r="BX56" t="e">
        <f t="shared" ca="1" si="51"/>
        <v>#N/A</v>
      </c>
      <c r="BY56" t="b">
        <f t="shared" ca="1" si="92"/>
        <v>0</v>
      </c>
      <c r="BZ56" t="b">
        <f t="shared" ca="1" si="93"/>
        <v>0</v>
      </c>
      <c r="CA56">
        <f t="shared" ca="1" si="247"/>
        <v>0</v>
      </c>
      <c r="CB56">
        <f t="shared" ca="1" si="234"/>
        <v>0</v>
      </c>
      <c r="CC56">
        <f t="shared" ca="1" si="95"/>
        <v>0</v>
      </c>
      <c r="CD56" s="235">
        <f t="shared" ca="1" si="96"/>
        <v>0</v>
      </c>
      <c r="CE56" s="236">
        <f t="shared" ca="1" si="97"/>
        <v>5.5999999999999999E-3</v>
      </c>
      <c r="CF56" t="b">
        <f t="shared" ca="1" si="98"/>
        <v>0</v>
      </c>
      <c r="CG56" s="5" t="e">
        <f t="shared" ca="1" si="99"/>
        <v>#N/A</v>
      </c>
      <c r="CH56" s="8" t="e">
        <f t="shared" ca="1" si="100"/>
        <v>#N/A</v>
      </c>
      <c r="CI56" s="8" t="e">
        <f t="shared" ca="1" si="101"/>
        <v>#N/A</v>
      </c>
      <c r="CJ56" s="8" t="e">
        <f t="shared" ca="1" si="102"/>
        <v>#N/A</v>
      </c>
      <c r="CK56" s="8" t="e">
        <f t="shared" ca="1" si="103"/>
        <v>#N/A</v>
      </c>
      <c r="CL56" s="8" t="e">
        <f t="shared" ca="1" si="104"/>
        <v>#N/A</v>
      </c>
      <c r="CM56" s="237" t="e">
        <f t="shared" ca="1" si="105"/>
        <v>#N/A</v>
      </c>
      <c r="CN56" s="237" t="e">
        <f t="shared" ca="1" si="106"/>
        <v>#N/A</v>
      </c>
      <c r="CO56" s="8" t="e">
        <f t="shared" ca="1" si="107"/>
        <v>#N/A</v>
      </c>
      <c r="CQ56" t="b">
        <f t="shared" ca="1" si="108"/>
        <v>0</v>
      </c>
      <c r="CR56" t="str">
        <f t="shared" ca="1" si="109"/>
        <v/>
      </c>
      <c r="CS56" s="32">
        <f t="shared" ca="1" si="110"/>
        <v>0</v>
      </c>
      <c r="CT56" s="32">
        <f t="shared" ca="1" si="111"/>
        <v>0</v>
      </c>
      <c r="CU56" s="32">
        <f t="shared" ca="1" si="112"/>
        <v>0</v>
      </c>
      <c r="DP56" t="b">
        <f t="shared" ca="1" si="260"/>
        <v>0</v>
      </c>
      <c r="DQ56" t="b">
        <f t="shared" ca="1" si="260"/>
        <v>0</v>
      </c>
      <c r="DR56" t="b">
        <f t="shared" ca="1" si="260"/>
        <v>0</v>
      </c>
      <c r="DS56" t="str">
        <f t="shared" ca="1" si="53"/>
        <v>FAUX\FAUX\FAUX</v>
      </c>
      <c r="DT56" t="b">
        <f ca="1">IF($D56,ISNA(MATCH(DS56,DS$1:DS55,0)))</f>
        <v>0</v>
      </c>
      <c r="DU56" s="5" t="e">
        <f t="shared" ca="1" si="114"/>
        <v>#N/A</v>
      </c>
      <c r="DV56" t="e">
        <f t="shared" ca="1" si="54"/>
        <v>#N/A</v>
      </c>
      <c r="DW56" t="b">
        <f t="shared" ca="1" si="115"/>
        <v>0</v>
      </c>
      <c r="DX56" t="b">
        <f t="shared" ca="1" si="116"/>
        <v>0</v>
      </c>
      <c r="DY56">
        <f t="shared" ca="1" si="248"/>
        <v>0</v>
      </c>
      <c r="DZ56">
        <f t="shared" ca="1" si="236"/>
        <v>0</v>
      </c>
      <c r="EA56">
        <f t="shared" ca="1" si="118"/>
        <v>0</v>
      </c>
      <c r="EB56" s="235">
        <f t="shared" ca="1" si="119"/>
        <v>0</v>
      </c>
      <c r="EC56" s="236">
        <f t="shared" ca="1" si="120"/>
        <v>5.5999999999999999E-3</v>
      </c>
      <c r="ED56" t="b">
        <f t="shared" ca="1" si="121"/>
        <v>0</v>
      </c>
      <c r="EE56" s="5" t="e">
        <f t="shared" ca="1" si="122"/>
        <v>#N/A</v>
      </c>
      <c r="EF56" s="8" t="e">
        <f t="shared" ca="1" si="123"/>
        <v>#N/A</v>
      </c>
      <c r="EG56" s="8" t="e">
        <f t="shared" ca="1" si="124"/>
        <v>#N/A</v>
      </c>
      <c r="EH56" s="8" t="e">
        <f t="shared" ca="1" si="125"/>
        <v>#N/A</v>
      </c>
      <c r="EI56" s="8" t="e">
        <f t="shared" ca="1" si="126"/>
        <v>#N/A</v>
      </c>
      <c r="EJ56" s="8" t="e">
        <f t="shared" ca="1" si="127"/>
        <v>#N/A</v>
      </c>
      <c r="EK56" s="237" t="e">
        <f t="shared" ca="1" si="128"/>
        <v>#N/A</v>
      </c>
      <c r="EL56" s="237" t="e">
        <f t="shared" ca="1" si="129"/>
        <v>#N/A</v>
      </c>
      <c r="EM56" s="8" t="e">
        <f t="shared" ca="1" si="130"/>
        <v>#N/A</v>
      </c>
      <c r="EO56" t="b">
        <f t="shared" ca="1" si="131"/>
        <v>0</v>
      </c>
      <c r="EP56" t="str">
        <f t="shared" ca="1" si="132"/>
        <v/>
      </c>
      <c r="EQ56" s="32">
        <f t="shared" ca="1" si="133"/>
        <v>0</v>
      </c>
      <c r="ER56" s="32">
        <f t="shared" ca="1" si="134"/>
        <v>0</v>
      </c>
      <c r="ES56" s="32">
        <f t="shared" ca="1" si="135"/>
        <v>0</v>
      </c>
      <c r="FN56" t="b">
        <f t="shared" ca="1" si="261"/>
        <v>0</v>
      </c>
      <c r="FO56" t="b">
        <f t="shared" ca="1" si="261"/>
        <v>0</v>
      </c>
      <c r="FP56" t="b">
        <f t="shared" ca="1" si="261"/>
        <v>0</v>
      </c>
      <c r="FQ56" t="b">
        <f t="shared" ca="1" si="261"/>
        <v>0</v>
      </c>
      <c r="FR56" t="str">
        <f t="shared" ca="1" si="137"/>
        <v>FAUX\FAUX\FAUX\FAUX</v>
      </c>
      <c r="FS56" t="b">
        <f ca="1">IF($D56,ISNA(MATCH(FR56,FR$1:FR55,0)))</f>
        <v>0</v>
      </c>
      <c r="FT56" s="5" t="e">
        <f t="shared" ca="1" si="138"/>
        <v>#N/A</v>
      </c>
      <c r="FU56" t="e">
        <f t="shared" ca="1" si="56"/>
        <v>#N/A</v>
      </c>
      <c r="FV56" t="b">
        <f t="shared" ca="1" si="139"/>
        <v>0</v>
      </c>
      <c r="FW56" t="b">
        <f t="shared" ca="1" si="140"/>
        <v>0</v>
      </c>
      <c r="FX56">
        <f t="shared" ca="1" si="249"/>
        <v>0</v>
      </c>
      <c r="FY56">
        <f t="shared" ca="1" si="238"/>
        <v>0</v>
      </c>
      <c r="FZ56">
        <f t="shared" ca="1" si="142"/>
        <v>0</v>
      </c>
      <c r="GA56" s="235">
        <f t="shared" ca="1" si="143"/>
        <v>0</v>
      </c>
      <c r="GB56" s="236">
        <f t="shared" ca="1" si="144"/>
        <v>5.5999999999999999E-3</v>
      </c>
      <c r="GC56" t="b">
        <f t="shared" ca="1" si="145"/>
        <v>0</v>
      </c>
      <c r="GD56" s="5" t="e">
        <f t="shared" ca="1" si="146"/>
        <v>#N/A</v>
      </c>
      <c r="GE56" s="8" t="e">
        <f t="shared" ca="1" si="147"/>
        <v>#N/A</v>
      </c>
      <c r="GF56" s="8" t="e">
        <f t="shared" ca="1" si="148"/>
        <v>#N/A</v>
      </c>
      <c r="GG56" s="8" t="e">
        <f t="shared" ca="1" si="149"/>
        <v>#N/A</v>
      </c>
      <c r="GH56" s="8" t="e">
        <f t="shared" ca="1" si="150"/>
        <v>#N/A</v>
      </c>
      <c r="GI56" s="8" t="e">
        <f t="shared" ca="1" si="151"/>
        <v>#N/A</v>
      </c>
      <c r="GJ56" s="8" t="e">
        <f t="shared" ca="1" si="152"/>
        <v>#N/A</v>
      </c>
      <c r="GK56" s="237" t="e">
        <f t="shared" ca="1" si="153"/>
        <v>#N/A</v>
      </c>
      <c r="GL56" s="237" t="e">
        <f t="shared" ca="1" si="154"/>
        <v>#N/A</v>
      </c>
      <c r="GM56" s="8" t="e">
        <f t="shared" ca="1" si="155"/>
        <v>#N/A</v>
      </c>
      <c r="GO56" t="b">
        <f t="shared" ca="1" si="156"/>
        <v>0</v>
      </c>
      <c r="GP56" t="str">
        <f t="shared" ca="1" si="157"/>
        <v/>
      </c>
      <c r="GQ56" s="32">
        <f t="shared" ca="1" si="158"/>
        <v>0</v>
      </c>
      <c r="GR56" s="32">
        <f t="shared" ca="1" si="159"/>
        <v>0</v>
      </c>
      <c r="GS56" s="32">
        <f t="shared" ca="1" si="160"/>
        <v>0</v>
      </c>
      <c r="HL56" t="b">
        <f t="shared" ca="1" si="262"/>
        <v>0</v>
      </c>
      <c r="HM56" t="b">
        <f t="shared" ca="1" si="262"/>
        <v>0</v>
      </c>
      <c r="HN56" t="b">
        <f t="shared" ca="1" si="262"/>
        <v>0</v>
      </c>
      <c r="HO56" t="b">
        <f t="shared" ca="1" si="262"/>
        <v>0</v>
      </c>
      <c r="HP56" t="str">
        <f t="shared" ca="1" si="162"/>
        <v>FAUX\FAUX\FAUX\FAUX</v>
      </c>
      <c r="HQ56" t="b">
        <f ca="1">IF($D56,ISNA(MATCH(HP56,HP$1:HP55,0)))</f>
        <v>0</v>
      </c>
      <c r="HR56" s="5" t="e">
        <f t="shared" ca="1" si="163"/>
        <v>#N/A</v>
      </c>
      <c r="HS56" t="e">
        <f t="shared" ca="1" si="58"/>
        <v>#N/A</v>
      </c>
      <c r="HT56" t="b">
        <f t="shared" ca="1" si="164"/>
        <v>0</v>
      </c>
      <c r="HU56" t="b">
        <f t="shared" ca="1" si="165"/>
        <v>0</v>
      </c>
      <c r="HV56">
        <f t="shared" ca="1" si="250"/>
        <v>0</v>
      </c>
      <c r="HW56">
        <f t="shared" ca="1" si="240"/>
        <v>0</v>
      </c>
      <c r="HX56">
        <f t="shared" ca="1" si="167"/>
        <v>0</v>
      </c>
      <c r="HY56" s="235">
        <f t="shared" ca="1" si="168"/>
        <v>0</v>
      </c>
      <c r="HZ56" s="236">
        <f t="shared" ca="1" si="169"/>
        <v>5.5999999999999999E-3</v>
      </c>
      <c r="IA56" t="b">
        <f t="shared" ca="1" si="170"/>
        <v>0</v>
      </c>
      <c r="IB56" s="5" t="e">
        <f t="shared" ca="1" si="171"/>
        <v>#N/A</v>
      </c>
      <c r="IC56" s="8" t="e">
        <f t="shared" ca="1" si="172"/>
        <v>#N/A</v>
      </c>
      <c r="ID56" s="8" t="e">
        <f t="shared" ca="1" si="173"/>
        <v>#N/A</v>
      </c>
      <c r="IE56" s="8" t="e">
        <f t="shared" ca="1" si="174"/>
        <v>#N/A</v>
      </c>
      <c r="IF56" s="8" t="e">
        <f t="shared" ca="1" si="175"/>
        <v>#N/A</v>
      </c>
      <c r="IG56" s="8" t="e">
        <f t="shared" ca="1" si="176"/>
        <v>#N/A</v>
      </c>
      <c r="IH56" s="8" t="e">
        <f t="shared" ca="1" si="177"/>
        <v>#N/A</v>
      </c>
      <c r="II56" s="237" t="e">
        <f t="shared" ca="1" si="178"/>
        <v>#N/A</v>
      </c>
      <c r="IJ56" s="237" t="e">
        <f t="shared" ca="1" si="179"/>
        <v>#N/A</v>
      </c>
      <c r="IK56" s="8" t="e">
        <f t="shared" ca="1" si="180"/>
        <v>#N/A</v>
      </c>
      <c r="IM56" t="b">
        <f t="shared" ca="1" si="181"/>
        <v>0</v>
      </c>
      <c r="IN56" t="str">
        <f t="shared" ca="1" si="253"/>
        <v/>
      </c>
      <c r="IO56" s="32">
        <f t="shared" ca="1" si="183"/>
        <v>0</v>
      </c>
      <c r="IP56" s="32">
        <f t="shared" ca="1" si="184"/>
        <v>0</v>
      </c>
      <c r="IQ56" s="32">
        <f t="shared" ca="1" si="185"/>
        <v>0</v>
      </c>
      <c r="JJ56" t="b">
        <f t="shared" ca="1" si="263"/>
        <v>0</v>
      </c>
      <c r="JK56" t="b">
        <f t="shared" ca="1" si="263"/>
        <v>0</v>
      </c>
      <c r="JN56" t="str">
        <f t="shared" ca="1" si="187"/>
        <v>FAUX\FAUX</v>
      </c>
      <c r="JO56" t="b">
        <f ca="1">IF($D56,ISNA(MATCH(JN56,JN$1:JN55,0)))</f>
        <v>0</v>
      </c>
      <c r="JP56" s="5" t="e">
        <f t="shared" ca="1" si="188"/>
        <v>#N/A</v>
      </c>
      <c r="JQ56" t="e">
        <f t="shared" ca="1" si="60"/>
        <v>#N/A</v>
      </c>
      <c r="JR56" t="b">
        <f t="shared" ca="1" si="189"/>
        <v>0</v>
      </c>
      <c r="JS56" t="b">
        <f t="shared" ca="1" si="190"/>
        <v>0</v>
      </c>
      <c r="JT56">
        <f t="shared" ca="1" si="251"/>
        <v>0</v>
      </c>
      <c r="JU56">
        <f t="shared" ca="1" si="242"/>
        <v>0</v>
      </c>
      <c r="JV56">
        <f t="shared" ca="1" si="192"/>
        <v>0</v>
      </c>
      <c r="JW56" s="235">
        <f t="shared" ca="1" si="193"/>
        <v>0</v>
      </c>
      <c r="JX56" s="236">
        <f t="shared" ca="1" si="194"/>
        <v>5.5999999999999999E-3</v>
      </c>
      <c r="JY56" t="b">
        <f t="shared" ca="1" si="195"/>
        <v>0</v>
      </c>
      <c r="JZ56" s="5" t="e">
        <f t="shared" ca="1" si="196"/>
        <v>#N/A</v>
      </c>
      <c r="KA56" s="8" t="e">
        <f t="shared" ca="1" si="197"/>
        <v>#N/A</v>
      </c>
      <c r="KB56" s="8" t="e">
        <f t="shared" ca="1" si="198"/>
        <v>#N/A</v>
      </c>
      <c r="KC56" s="8" t="e">
        <f t="shared" ca="1" si="199"/>
        <v>#N/A</v>
      </c>
      <c r="KD56" s="8"/>
      <c r="KE56" s="8"/>
      <c r="KF56" s="8" t="e">
        <f t="shared" ca="1" si="200"/>
        <v>#N/A</v>
      </c>
      <c r="KG56" s="237" t="e">
        <f t="shared" ca="1" si="201"/>
        <v>#N/A</v>
      </c>
      <c r="KH56" s="237" t="e">
        <f t="shared" ca="1" si="202"/>
        <v>#N/A</v>
      </c>
      <c r="KI56" s="8" t="e">
        <f t="shared" ca="1" si="203"/>
        <v>#N/A</v>
      </c>
      <c r="KK56" t="b">
        <f t="shared" ca="1" si="204"/>
        <v>0</v>
      </c>
      <c r="KL56" t="str">
        <f t="shared" ca="1" si="254"/>
        <v/>
      </c>
      <c r="KM56" s="32">
        <f t="shared" ca="1" si="206"/>
        <v>0</v>
      </c>
      <c r="KN56" s="32">
        <f t="shared" ca="1" si="207"/>
        <v>0</v>
      </c>
      <c r="KO56" s="32">
        <f t="shared" ca="1" si="208"/>
        <v>0</v>
      </c>
      <c r="LH56" t="b">
        <f t="shared" ca="1" si="264"/>
        <v>0</v>
      </c>
      <c r="LI56" t="b">
        <f t="shared" ca="1" si="264"/>
        <v>0</v>
      </c>
      <c r="LL56" t="str">
        <f t="shared" ca="1" si="210"/>
        <v>FAUX\FAUX</v>
      </c>
      <c r="LM56" t="b">
        <f ca="1">IF($D56,ISNA(MATCH(LL56,LL$1:LL55,0)))</f>
        <v>0</v>
      </c>
      <c r="LN56" s="5" t="e">
        <f t="shared" ca="1" si="211"/>
        <v>#N/A</v>
      </c>
      <c r="LO56" t="e">
        <f t="shared" ca="1" si="62"/>
        <v>#N/A</v>
      </c>
      <c r="LP56" t="b">
        <f t="shared" ca="1" si="212"/>
        <v>0</v>
      </c>
      <c r="LQ56" t="b">
        <f t="shared" ca="1" si="213"/>
        <v>0</v>
      </c>
      <c r="LR56">
        <f t="shared" ca="1" si="252"/>
        <v>0</v>
      </c>
      <c r="LS56">
        <f t="shared" ca="1" si="244"/>
        <v>0</v>
      </c>
      <c r="LT56">
        <f t="shared" ca="1" si="215"/>
        <v>0</v>
      </c>
      <c r="LU56" s="235">
        <f t="shared" ca="1" si="216"/>
        <v>0</v>
      </c>
      <c r="LV56" s="236">
        <f t="shared" ca="1" si="217"/>
        <v>5.5999999999999999E-3</v>
      </c>
      <c r="LW56" t="b">
        <f t="shared" ca="1" si="218"/>
        <v>0</v>
      </c>
      <c r="LX56" s="5" t="e">
        <f t="shared" ca="1" si="219"/>
        <v>#N/A</v>
      </c>
      <c r="LY56" s="8" t="e">
        <f t="shared" ca="1" si="220"/>
        <v>#N/A</v>
      </c>
      <c r="LZ56" s="8" t="e">
        <f t="shared" ca="1" si="221"/>
        <v>#N/A</v>
      </c>
      <c r="MA56" s="8" t="e">
        <f t="shared" ca="1" si="222"/>
        <v>#N/A</v>
      </c>
      <c r="MB56" s="8"/>
      <c r="MC56" s="8"/>
      <c r="MD56" s="8" t="e">
        <f t="shared" ca="1" si="223"/>
        <v>#N/A</v>
      </c>
      <c r="ME56" s="237" t="e">
        <f t="shared" ca="1" si="224"/>
        <v>#N/A</v>
      </c>
      <c r="MF56" s="237" t="e">
        <f t="shared" ca="1" si="225"/>
        <v>#N/A</v>
      </c>
      <c r="MG56" s="8" t="e">
        <f t="shared" ca="1" si="226"/>
        <v>#N/A</v>
      </c>
      <c r="MI56" t="b">
        <f t="shared" ca="1" si="227"/>
        <v>0</v>
      </c>
      <c r="MJ56" t="str">
        <f t="shared" ca="1" si="255"/>
        <v/>
      </c>
      <c r="MK56" s="32">
        <f t="shared" ca="1" si="229"/>
        <v>0</v>
      </c>
      <c r="ML56" s="32">
        <f t="shared" ca="1" si="230"/>
        <v>0</v>
      </c>
      <c r="MM56" s="32">
        <f t="shared" ca="1" si="231"/>
        <v>0</v>
      </c>
    </row>
    <row r="57" spans="1:351" x14ac:dyDescent="0.3">
      <c r="A57">
        <f t="shared" ca="1" si="63"/>
        <v>47</v>
      </c>
      <c r="C57" t="e">
        <f ca="1">Coulisse!$HN57</f>
        <v>#N/A</v>
      </c>
      <c r="D57" t="b">
        <f t="shared" ca="1" si="64"/>
        <v>0</v>
      </c>
      <c r="F57" t="b">
        <f t="shared" ca="1" si="257"/>
        <v>0</v>
      </c>
      <c r="G57" t="b">
        <f t="shared" ca="1" si="257"/>
        <v>0</v>
      </c>
      <c r="T57" t="b">
        <f t="shared" ca="1" si="258"/>
        <v>0</v>
      </c>
      <c r="U57" t="b">
        <f t="shared" ca="1" si="258"/>
        <v>0</v>
      </c>
      <c r="V57" t="b">
        <f t="shared" ca="1" si="258"/>
        <v>0</v>
      </c>
      <c r="W57" t="str">
        <f t="shared" ca="1" si="67"/>
        <v>FAUX\FAUX\FAUX</v>
      </c>
      <c r="X57" t="b">
        <f ca="1">IF($D57,ISNA(MATCH(W57,W$1:W56,0)))</f>
        <v>0</v>
      </c>
      <c r="Y57" s="5" t="e">
        <f t="shared" ca="1" si="68"/>
        <v>#N/A</v>
      </c>
      <c r="Z57" t="e">
        <f t="shared" ca="1" si="256"/>
        <v>#N/A</v>
      </c>
      <c r="AA57" t="b">
        <f t="shared" ca="1" si="69"/>
        <v>0</v>
      </c>
      <c r="AB57" t="b">
        <f t="shared" ca="1" si="70"/>
        <v>0</v>
      </c>
      <c r="AC57">
        <f t="shared" ca="1" si="71"/>
        <v>0</v>
      </c>
      <c r="AD57">
        <f t="shared" ca="1" si="232"/>
        <v>0</v>
      </c>
      <c r="AE57">
        <f t="shared" ca="1" si="72"/>
        <v>0</v>
      </c>
      <c r="AF57" s="235">
        <f t="shared" ca="1" si="73"/>
        <v>0</v>
      </c>
      <c r="AG57" s="236">
        <f t="shared" ca="1" si="74"/>
        <v>5.7000000000000002E-3</v>
      </c>
      <c r="AH57" t="b">
        <f t="shared" ca="1" si="75"/>
        <v>0</v>
      </c>
      <c r="AI57" s="5" t="e">
        <f t="shared" ca="1" si="76"/>
        <v>#N/A</v>
      </c>
      <c r="AJ57" s="8" t="e">
        <f t="shared" ca="1" si="77"/>
        <v>#N/A</v>
      </c>
      <c r="AK57" s="8" t="e">
        <f t="shared" ca="1" si="78"/>
        <v>#N/A</v>
      </c>
      <c r="AL57" s="8" t="e">
        <f t="shared" ca="1" si="79"/>
        <v>#N/A</v>
      </c>
      <c r="AM57" s="8" t="e">
        <f t="shared" ca="1" si="80"/>
        <v>#N/A</v>
      </c>
      <c r="AN57" s="8" t="e">
        <f t="shared" ca="1" si="81"/>
        <v>#N/A</v>
      </c>
      <c r="AO57" s="237" t="e">
        <f t="shared" ca="1" si="82"/>
        <v>#N/A</v>
      </c>
      <c r="AP57" s="237" t="e">
        <f t="shared" ca="1" si="83"/>
        <v>#N/A</v>
      </c>
      <c r="AQ57" s="8" t="e">
        <f t="shared" ca="1" si="84"/>
        <v>#N/A</v>
      </c>
      <c r="AS57" t="b">
        <f t="shared" ca="1" si="85"/>
        <v>0</v>
      </c>
      <c r="AT57" t="str">
        <f t="shared" ca="1" si="86"/>
        <v/>
      </c>
      <c r="AU57" s="32">
        <f t="shared" ca="1" si="87"/>
        <v>0</v>
      </c>
      <c r="AV57" s="32">
        <f t="shared" ca="1" si="88"/>
        <v>0</v>
      </c>
      <c r="AW57" s="32">
        <f t="shared" ca="1" si="246"/>
        <v>0</v>
      </c>
      <c r="BR57" t="b">
        <f t="shared" ca="1" si="259"/>
        <v>0</v>
      </c>
      <c r="BU57" t="str">
        <f t="shared" ca="1" si="90"/>
        <v>FAUX\</v>
      </c>
      <c r="BV57" t="b">
        <f ca="1">IF($D57,ISNA(MATCH(BU57,BU$1:BU56,0)))</f>
        <v>0</v>
      </c>
      <c r="BW57" s="5" t="e">
        <f t="shared" ca="1" si="91"/>
        <v>#N/A</v>
      </c>
      <c r="BX57" t="e">
        <f t="shared" ca="1" si="51"/>
        <v>#N/A</v>
      </c>
      <c r="BY57" t="b">
        <f t="shared" ca="1" si="92"/>
        <v>0</v>
      </c>
      <c r="BZ57" t="b">
        <f t="shared" ca="1" si="93"/>
        <v>0</v>
      </c>
      <c r="CA57">
        <f t="shared" ca="1" si="247"/>
        <v>0</v>
      </c>
      <c r="CB57">
        <f t="shared" ca="1" si="234"/>
        <v>0</v>
      </c>
      <c r="CC57">
        <f t="shared" ca="1" si="95"/>
        <v>0</v>
      </c>
      <c r="CD57" s="235">
        <f t="shared" ca="1" si="96"/>
        <v>0</v>
      </c>
      <c r="CE57" s="236">
        <f t="shared" ca="1" si="97"/>
        <v>5.7000000000000002E-3</v>
      </c>
      <c r="CF57" t="b">
        <f t="shared" ca="1" si="98"/>
        <v>0</v>
      </c>
      <c r="CG57" s="5" t="e">
        <f t="shared" ca="1" si="99"/>
        <v>#N/A</v>
      </c>
      <c r="CH57" s="8" t="e">
        <f t="shared" ca="1" si="100"/>
        <v>#N/A</v>
      </c>
      <c r="CI57" s="8" t="e">
        <f t="shared" ca="1" si="101"/>
        <v>#N/A</v>
      </c>
      <c r="CJ57" s="8" t="e">
        <f t="shared" ca="1" si="102"/>
        <v>#N/A</v>
      </c>
      <c r="CK57" s="8" t="e">
        <f t="shared" ca="1" si="103"/>
        <v>#N/A</v>
      </c>
      <c r="CL57" s="8" t="e">
        <f t="shared" ca="1" si="104"/>
        <v>#N/A</v>
      </c>
      <c r="CM57" s="237" t="e">
        <f t="shared" ca="1" si="105"/>
        <v>#N/A</v>
      </c>
      <c r="CN57" s="237" t="e">
        <f t="shared" ca="1" si="106"/>
        <v>#N/A</v>
      </c>
      <c r="CO57" s="8" t="e">
        <f t="shared" ca="1" si="107"/>
        <v>#N/A</v>
      </c>
      <c r="CQ57" t="b">
        <f t="shared" ca="1" si="108"/>
        <v>0</v>
      </c>
      <c r="CR57" t="str">
        <f t="shared" ca="1" si="109"/>
        <v/>
      </c>
      <c r="CS57" s="32">
        <f t="shared" ca="1" si="110"/>
        <v>0</v>
      </c>
      <c r="CT57" s="32">
        <f t="shared" ca="1" si="111"/>
        <v>0</v>
      </c>
      <c r="CU57" s="32">
        <f t="shared" ca="1" si="112"/>
        <v>0</v>
      </c>
      <c r="DP57" t="b">
        <f t="shared" ca="1" si="260"/>
        <v>0</v>
      </c>
      <c r="DQ57" t="b">
        <f t="shared" ca="1" si="260"/>
        <v>0</v>
      </c>
      <c r="DR57" t="b">
        <f t="shared" ca="1" si="260"/>
        <v>0</v>
      </c>
      <c r="DS57" t="str">
        <f t="shared" ca="1" si="53"/>
        <v>FAUX\FAUX\FAUX</v>
      </c>
      <c r="DT57" t="b">
        <f ca="1">IF($D57,ISNA(MATCH(DS57,DS$1:DS56,0)))</f>
        <v>0</v>
      </c>
      <c r="DU57" s="5" t="e">
        <f t="shared" ca="1" si="114"/>
        <v>#N/A</v>
      </c>
      <c r="DV57" t="e">
        <f t="shared" ca="1" si="54"/>
        <v>#N/A</v>
      </c>
      <c r="DW57" t="b">
        <f t="shared" ca="1" si="115"/>
        <v>0</v>
      </c>
      <c r="DX57" t="b">
        <f t="shared" ca="1" si="116"/>
        <v>0</v>
      </c>
      <c r="DY57">
        <f t="shared" ca="1" si="248"/>
        <v>0</v>
      </c>
      <c r="DZ57">
        <f t="shared" ca="1" si="236"/>
        <v>0</v>
      </c>
      <c r="EA57">
        <f t="shared" ca="1" si="118"/>
        <v>0</v>
      </c>
      <c r="EB57" s="235">
        <f t="shared" ca="1" si="119"/>
        <v>0</v>
      </c>
      <c r="EC57" s="236">
        <f t="shared" ca="1" si="120"/>
        <v>5.7000000000000002E-3</v>
      </c>
      <c r="ED57" t="b">
        <f t="shared" ca="1" si="121"/>
        <v>0</v>
      </c>
      <c r="EE57" s="5" t="e">
        <f t="shared" ca="1" si="122"/>
        <v>#N/A</v>
      </c>
      <c r="EF57" s="8" t="e">
        <f t="shared" ca="1" si="123"/>
        <v>#N/A</v>
      </c>
      <c r="EG57" s="8" t="e">
        <f t="shared" ca="1" si="124"/>
        <v>#N/A</v>
      </c>
      <c r="EH57" s="8" t="e">
        <f t="shared" ca="1" si="125"/>
        <v>#N/A</v>
      </c>
      <c r="EI57" s="8" t="e">
        <f t="shared" ca="1" si="126"/>
        <v>#N/A</v>
      </c>
      <c r="EJ57" s="8" t="e">
        <f t="shared" ca="1" si="127"/>
        <v>#N/A</v>
      </c>
      <c r="EK57" s="237" t="e">
        <f t="shared" ca="1" si="128"/>
        <v>#N/A</v>
      </c>
      <c r="EL57" s="237" t="e">
        <f t="shared" ca="1" si="129"/>
        <v>#N/A</v>
      </c>
      <c r="EM57" s="8" t="e">
        <f t="shared" ca="1" si="130"/>
        <v>#N/A</v>
      </c>
      <c r="EO57" t="b">
        <f t="shared" ca="1" si="131"/>
        <v>0</v>
      </c>
      <c r="EP57" t="str">
        <f t="shared" ca="1" si="132"/>
        <v/>
      </c>
      <c r="EQ57" s="32">
        <f t="shared" ca="1" si="133"/>
        <v>0</v>
      </c>
      <c r="ER57" s="32">
        <f t="shared" ca="1" si="134"/>
        <v>0</v>
      </c>
      <c r="ES57" s="32">
        <f t="shared" ca="1" si="135"/>
        <v>0</v>
      </c>
      <c r="FN57" t="b">
        <f t="shared" ca="1" si="261"/>
        <v>0</v>
      </c>
      <c r="FO57" t="b">
        <f t="shared" ca="1" si="261"/>
        <v>0</v>
      </c>
      <c r="FP57" t="b">
        <f t="shared" ca="1" si="261"/>
        <v>0</v>
      </c>
      <c r="FQ57" t="b">
        <f t="shared" ca="1" si="261"/>
        <v>0</v>
      </c>
      <c r="FR57" t="str">
        <f t="shared" ca="1" si="137"/>
        <v>FAUX\FAUX\FAUX\FAUX</v>
      </c>
      <c r="FS57" t="b">
        <f ca="1">IF($D57,ISNA(MATCH(FR57,FR$1:FR56,0)))</f>
        <v>0</v>
      </c>
      <c r="FT57" s="5" t="e">
        <f t="shared" ca="1" si="138"/>
        <v>#N/A</v>
      </c>
      <c r="FU57" t="e">
        <f t="shared" ca="1" si="56"/>
        <v>#N/A</v>
      </c>
      <c r="FV57" t="b">
        <f t="shared" ca="1" si="139"/>
        <v>0</v>
      </c>
      <c r="FW57" t="b">
        <f t="shared" ca="1" si="140"/>
        <v>0</v>
      </c>
      <c r="FX57">
        <f t="shared" ca="1" si="249"/>
        <v>0</v>
      </c>
      <c r="FY57">
        <f t="shared" ca="1" si="238"/>
        <v>0</v>
      </c>
      <c r="FZ57">
        <f t="shared" ca="1" si="142"/>
        <v>0</v>
      </c>
      <c r="GA57" s="235">
        <f t="shared" ca="1" si="143"/>
        <v>0</v>
      </c>
      <c r="GB57" s="236">
        <f t="shared" ca="1" si="144"/>
        <v>5.7000000000000002E-3</v>
      </c>
      <c r="GC57" t="b">
        <f t="shared" ca="1" si="145"/>
        <v>0</v>
      </c>
      <c r="GD57" s="5" t="e">
        <f t="shared" ca="1" si="146"/>
        <v>#N/A</v>
      </c>
      <c r="GE57" s="8" t="e">
        <f t="shared" ca="1" si="147"/>
        <v>#N/A</v>
      </c>
      <c r="GF57" s="8" t="e">
        <f t="shared" ca="1" si="148"/>
        <v>#N/A</v>
      </c>
      <c r="GG57" s="8" t="e">
        <f t="shared" ca="1" si="149"/>
        <v>#N/A</v>
      </c>
      <c r="GH57" s="8" t="e">
        <f t="shared" ca="1" si="150"/>
        <v>#N/A</v>
      </c>
      <c r="GI57" s="8" t="e">
        <f t="shared" ca="1" si="151"/>
        <v>#N/A</v>
      </c>
      <c r="GJ57" s="8" t="e">
        <f t="shared" ca="1" si="152"/>
        <v>#N/A</v>
      </c>
      <c r="GK57" s="237" t="e">
        <f t="shared" ca="1" si="153"/>
        <v>#N/A</v>
      </c>
      <c r="GL57" s="237" t="e">
        <f t="shared" ca="1" si="154"/>
        <v>#N/A</v>
      </c>
      <c r="GM57" s="8" t="e">
        <f t="shared" ca="1" si="155"/>
        <v>#N/A</v>
      </c>
      <c r="GO57" t="b">
        <f t="shared" ca="1" si="156"/>
        <v>0</v>
      </c>
      <c r="GP57" t="str">
        <f t="shared" ca="1" si="157"/>
        <v/>
      </c>
      <c r="GQ57" s="32">
        <f t="shared" ca="1" si="158"/>
        <v>0</v>
      </c>
      <c r="GR57" s="32">
        <f t="shared" ca="1" si="159"/>
        <v>0</v>
      </c>
      <c r="GS57" s="32">
        <f t="shared" ca="1" si="160"/>
        <v>0</v>
      </c>
      <c r="HL57" t="b">
        <f t="shared" ca="1" si="262"/>
        <v>0</v>
      </c>
      <c r="HM57" t="b">
        <f t="shared" ca="1" si="262"/>
        <v>0</v>
      </c>
      <c r="HN57" t="b">
        <f t="shared" ca="1" si="262"/>
        <v>0</v>
      </c>
      <c r="HO57" t="b">
        <f t="shared" ca="1" si="262"/>
        <v>0</v>
      </c>
      <c r="HP57" t="str">
        <f t="shared" ca="1" si="162"/>
        <v>FAUX\FAUX\FAUX\FAUX</v>
      </c>
      <c r="HQ57" t="b">
        <f ca="1">IF($D57,ISNA(MATCH(HP57,HP$1:HP56,0)))</f>
        <v>0</v>
      </c>
      <c r="HR57" s="5" t="e">
        <f t="shared" ca="1" si="163"/>
        <v>#N/A</v>
      </c>
      <c r="HS57" t="e">
        <f t="shared" ca="1" si="58"/>
        <v>#N/A</v>
      </c>
      <c r="HT57" t="b">
        <f t="shared" ca="1" si="164"/>
        <v>0</v>
      </c>
      <c r="HU57" t="b">
        <f t="shared" ca="1" si="165"/>
        <v>0</v>
      </c>
      <c r="HV57">
        <f t="shared" ca="1" si="250"/>
        <v>0</v>
      </c>
      <c r="HW57">
        <f t="shared" ca="1" si="240"/>
        <v>0</v>
      </c>
      <c r="HX57">
        <f t="shared" ca="1" si="167"/>
        <v>0</v>
      </c>
      <c r="HY57" s="235">
        <f t="shared" ca="1" si="168"/>
        <v>0</v>
      </c>
      <c r="HZ57" s="236">
        <f t="shared" ca="1" si="169"/>
        <v>5.7000000000000002E-3</v>
      </c>
      <c r="IA57" t="b">
        <f t="shared" ca="1" si="170"/>
        <v>0</v>
      </c>
      <c r="IB57" s="5" t="e">
        <f t="shared" ca="1" si="171"/>
        <v>#N/A</v>
      </c>
      <c r="IC57" s="8" t="e">
        <f t="shared" ca="1" si="172"/>
        <v>#N/A</v>
      </c>
      <c r="ID57" s="8" t="e">
        <f t="shared" ca="1" si="173"/>
        <v>#N/A</v>
      </c>
      <c r="IE57" s="8" t="e">
        <f t="shared" ca="1" si="174"/>
        <v>#N/A</v>
      </c>
      <c r="IF57" s="8" t="e">
        <f t="shared" ca="1" si="175"/>
        <v>#N/A</v>
      </c>
      <c r="IG57" s="8" t="e">
        <f t="shared" ca="1" si="176"/>
        <v>#N/A</v>
      </c>
      <c r="IH57" s="8" t="e">
        <f t="shared" ca="1" si="177"/>
        <v>#N/A</v>
      </c>
      <c r="II57" s="237" t="e">
        <f t="shared" ca="1" si="178"/>
        <v>#N/A</v>
      </c>
      <c r="IJ57" s="237" t="e">
        <f t="shared" ca="1" si="179"/>
        <v>#N/A</v>
      </c>
      <c r="IK57" s="8" t="e">
        <f t="shared" ca="1" si="180"/>
        <v>#N/A</v>
      </c>
      <c r="IM57" t="b">
        <f t="shared" ca="1" si="181"/>
        <v>0</v>
      </c>
      <c r="IN57" t="str">
        <f t="shared" ca="1" si="253"/>
        <v/>
      </c>
      <c r="IO57" s="32">
        <f t="shared" ca="1" si="183"/>
        <v>0</v>
      </c>
      <c r="IP57" s="32">
        <f t="shared" ca="1" si="184"/>
        <v>0</v>
      </c>
      <c r="IQ57" s="32">
        <f t="shared" ca="1" si="185"/>
        <v>0</v>
      </c>
      <c r="JJ57" t="b">
        <f t="shared" ca="1" si="263"/>
        <v>0</v>
      </c>
      <c r="JK57" t="b">
        <f t="shared" ca="1" si="263"/>
        <v>0</v>
      </c>
      <c r="JN57" t="str">
        <f t="shared" ca="1" si="187"/>
        <v>FAUX\FAUX</v>
      </c>
      <c r="JO57" t="b">
        <f ca="1">IF($D57,ISNA(MATCH(JN57,JN$1:JN56,0)))</f>
        <v>0</v>
      </c>
      <c r="JP57" s="5" t="e">
        <f t="shared" ca="1" si="188"/>
        <v>#N/A</v>
      </c>
      <c r="JQ57" t="e">
        <f t="shared" ca="1" si="60"/>
        <v>#N/A</v>
      </c>
      <c r="JR57" t="b">
        <f t="shared" ca="1" si="189"/>
        <v>0</v>
      </c>
      <c r="JS57" t="b">
        <f t="shared" ca="1" si="190"/>
        <v>0</v>
      </c>
      <c r="JT57">
        <f t="shared" ca="1" si="251"/>
        <v>0</v>
      </c>
      <c r="JU57">
        <f t="shared" ca="1" si="242"/>
        <v>0</v>
      </c>
      <c r="JV57">
        <f t="shared" ca="1" si="192"/>
        <v>0</v>
      </c>
      <c r="JW57" s="235">
        <f t="shared" ca="1" si="193"/>
        <v>0</v>
      </c>
      <c r="JX57" s="236">
        <f t="shared" ca="1" si="194"/>
        <v>5.7000000000000002E-3</v>
      </c>
      <c r="JY57" t="b">
        <f t="shared" ca="1" si="195"/>
        <v>0</v>
      </c>
      <c r="JZ57" s="5" t="e">
        <f t="shared" ca="1" si="196"/>
        <v>#N/A</v>
      </c>
      <c r="KA57" s="8" t="e">
        <f t="shared" ca="1" si="197"/>
        <v>#N/A</v>
      </c>
      <c r="KB57" s="8" t="e">
        <f t="shared" ca="1" si="198"/>
        <v>#N/A</v>
      </c>
      <c r="KC57" s="8" t="e">
        <f t="shared" ca="1" si="199"/>
        <v>#N/A</v>
      </c>
      <c r="KD57" s="8"/>
      <c r="KE57" s="8"/>
      <c r="KF57" s="8" t="e">
        <f t="shared" ca="1" si="200"/>
        <v>#N/A</v>
      </c>
      <c r="KG57" s="237" t="e">
        <f t="shared" ca="1" si="201"/>
        <v>#N/A</v>
      </c>
      <c r="KH57" s="237" t="e">
        <f t="shared" ca="1" si="202"/>
        <v>#N/A</v>
      </c>
      <c r="KI57" s="8" t="e">
        <f t="shared" ca="1" si="203"/>
        <v>#N/A</v>
      </c>
      <c r="KK57" t="b">
        <f t="shared" ca="1" si="204"/>
        <v>0</v>
      </c>
      <c r="KL57" t="str">
        <f t="shared" ca="1" si="254"/>
        <v/>
      </c>
      <c r="KM57" s="32">
        <f t="shared" ca="1" si="206"/>
        <v>0</v>
      </c>
      <c r="KN57" s="32">
        <f t="shared" ca="1" si="207"/>
        <v>0</v>
      </c>
      <c r="KO57" s="32">
        <f t="shared" ca="1" si="208"/>
        <v>0</v>
      </c>
      <c r="LH57" t="b">
        <f t="shared" ca="1" si="264"/>
        <v>0</v>
      </c>
      <c r="LI57" t="b">
        <f t="shared" ca="1" si="264"/>
        <v>0</v>
      </c>
      <c r="LL57" t="str">
        <f t="shared" ca="1" si="210"/>
        <v>FAUX\FAUX</v>
      </c>
      <c r="LM57" t="b">
        <f ca="1">IF($D57,ISNA(MATCH(LL57,LL$1:LL56,0)))</f>
        <v>0</v>
      </c>
      <c r="LN57" s="5" t="e">
        <f t="shared" ca="1" si="211"/>
        <v>#N/A</v>
      </c>
      <c r="LO57" t="e">
        <f t="shared" ca="1" si="62"/>
        <v>#N/A</v>
      </c>
      <c r="LP57" t="b">
        <f t="shared" ca="1" si="212"/>
        <v>0</v>
      </c>
      <c r="LQ57" t="b">
        <f t="shared" ca="1" si="213"/>
        <v>0</v>
      </c>
      <c r="LR57">
        <f t="shared" ca="1" si="252"/>
        <v>0</v>
      </c>
      <c r="LS57">
        <f t="shared" ca="1" si="244"/>
        <v>0</v>
      </c>
      <c r="LT57">
        <f t="shared" ca="1" si="215"/>
        <v>0</v>
      </c>
      <c r="LU57" s="235">
        <f t="shared" ca="1" si="216"/>
        <v>0</v>
      </c>
      <c r="LV57" s="236">
        <f t="shared" ca="1" si="217"/>
        <v>5.7000000000000002E-3</v>
      </c>
      <c r="LW57" t="b">
        <f t="shared" ca="1" si="218"/>
        <v>0</v>
      </c>
      <c r="LX57" s="5" t="e">
        <f t="shared" ca="1" si="219"/>
        <v>#N/A</v>
      </c>
      <c r="LY57" s="8" t="e">
        <f t="shared" ca="1" si="220"/>
        <v>#N/A</v>
      </c>
      <c r="LZ57" s="8" t="e">
        <f t="shared" ca="1" si="221"/>
        <v>#N/A</v>
      </c>
      <c r="MA57" s="8" t="e">
        <f t="shared" ca="1" si="222"/>
        <v>#N/A</v>
      </c>
      <c r="MB57" s="8"/>
      <c r="MC57" s="8"/>
      <c r="MD57" s="8" t="e">
        <f t="shared" ca="1" si="223"/>
        <v>#N/A</v>
      </c>
      <c r="ME57" s="237" t="e">
        <f t="shared" ca="1" si="224"/>
        <v>#N/A</v>
      </c>
      <c r="MF57" s="237" t="e">
        <f t="shared" ca="1" si="225"/>
        <v>#N/A</v>
      </c>
      <c r="MG57" s="8" t="e">
        <f t="shared" ca="1" si="226"/>
        <v>#N/A</v>
      </c>
      <c r="MI57" t="b">
        <f t="shared" ca="1" si="227"/>
        <v>0</v>
      </c>
      <c r="MJ57" t="str">
        <f t="shared" ca="1" si="255"/>
        <v/>
      </c>
      <c r="MK57" s="32">
        <f t="shared" ca="1" si="229"/>
        <v>0</v>
      </c>
      <c r="ML57" s="32">
        <f t="shared" ca="1" si="230"/>
        <v>0</v>
      </c>
      <c r="MM57" s="32">
        <f t="shared" ca="1" si="231"/>
        <v>0</v>
      </c>
    </row>
    <row r="58" spans="1:351" x14ac:dyDescent="0.3">
      <c r="A58">
        <f t="shared" ca="1" si="63"/>
        <v>48</v>
      </c>
      <c r="C58" t="e">
        <f ca="1">Coulisse!$HN58</f>
        <v>#N/A</v>
      </c>
      <c r="D58" t="b">
        <f t="shared" ca="1" si="64"/>
        <v>0</v>
      </c>
      <c r="F58" t="b">
        <f t="shared" ca="1" si="257"/>
        <v>0</v>
      </c>
      <c r="G58" t="b">
        <f t="shared" ca="1" si="257"/>
        <v>0</v>
      </c>
      <c r="T58" t="b">
        <f t="shared" ca="1" si="258"/>
        <v>0</v>
      </c>
      <c r="U58" t="b">
        <f t="shared" ca="1" si="258"/>
        <v>0</v>
      </c>
      <c r="V58" t="b">
        <f t="shared" ca="1" si="258"/>
        <v>0</v>
      </c>
      <c r="W58" t="str">
        <f t="shared" ca="1" si="67"/>
        <v>FAUX\FAUX\FAUX</v>
      </c>
      <c r="X58" t="b">
        <f ca="1">IF($D58,ISNA(MATCH(W58,W$1:W57,0)))</f>
        <v>0</v>
      </c>
      <c r="Y58" s="5" t="e">
        <f t="shared" ca="1" si="68"/>
        <v>#N/A</v>
      </c>
      <c r="Z58" t="e">
        <f t="shared" ca="1" si="256"/>
        <v>#N/A</v>
      </c>
      <c r="AA58" t="b">
        <f t="shared" ca="1" si="69"/>
        <v>0</v>
      </c>
      <c r="AB58" t="b">
        <f t="shared" ca="1" si="70"/>
        <v>0</v>
      </c>
      <c r="AC58">
        <f t="shared" ca="1" si="71"/>
        <v>0</v>
      </c>
      <c r="AD58">
        <f t="shared" ca="1" si="232"/>
        <v>0</v>
      </c>
      <c r="AE58">
        <f t="shared" ca="1" si="72"/>
        <v>0</v>
      </c>
      <c r="AF58" s="235">
        <f t="shared" ca="1" si="73"/>
        <v>0</v>
      </c>
      <c r="AG58" s="236">
        <f t="shared" ca="1" si="74"/>
        <v>5.7999999999999996E-3</v>
      </c>
      <c r="AH58" t="b">
        <f t="shared" ca="1" si="75"/>
        <v>0</v>
      </c>
      <c r="AI58" s="5" t="e">
        <f t="shared" ca="1" si="76"/>
        <v>#N/A</v>
      </c>
      <c r="AJ58" s="8" t="e">
        <f t="shared" ca="1" si="77"/>
        <v>#N/A</v>
      </c>
      <c r="AK58" s="8" t="e">
        <f t="shared" ca="1" si="78"/>
        <v>#N/A</v>
      </c>
      <c r="AL58" s="8" t="e">
        <f t="shared" ca="1" si="79"/>
        <v>#N/A</v>
      </c>
      <c r="AM58" s="8" t="e">
        <f t="shared" ca="1" si="80"/>
        <v>#N/A</v>
      </c>
      <c r="AN58" s="8" t="e">
        <f t="shared" ca="1" si="81"/>
        <v>#N/A</v>
      </c>
      <c r="AO58" s="237" t="e">
        <f t="shared" ca="1" si="82"/>
        <v>#N/A</v>
      </c>
      <c r="AP58" s="237" t="e">
        <f t="shared" ca="1" si="83"/>
        <v>#N/A</v>
      </c>
      <c r="AQ58" s="8" t="e">
        <f t="shared" ca="1" si="84"/>
        <v>#N/A</v>
      </c>
      <c r="AS58" t="b">
        <f t="shared" ca="1" si="85"/>
        <v>0</v>
      </c>
      <c r="AT58" t="str">
        <f t="shared" ca="1" si="86"/>
        <v/>
      </c>
      <c r="AU58" s="32">
        <f t="shared" ca="1" si="87"/>
        <v>0</v>
      </c>
      <c r="AV58" s="32">
        <f t="shared" ca="1" si="88"/>
        <v>0</v>
      </c>
      <c r="AW58" s="32">
        <f t="shared" ca="1" si="246"/>
        <v>0</v>
      </c>
      <c r="BR58" t="b">
        <f t="shared" ca="1" si="259"/>
        <v>0</v>
      </c>
      <c r="BU58" t="str">
        <f t="shared" ca="1" si="90"/>
        <v>FAUX\</v>
      </c>
      <c r="BV58" t="b">
        <f ca="1">IF($D58,ISNA(MATCH(BU58,BU$1:BU57,0)))</f>
        <v>0</v>
      </c>
      <c r="BW58" s="5" t="e">
        <f t="shared" ca="1" si="91"/>
        <v>#N/A</v>
      </c>
      <c r="BX58" t="e">
        <f t="shared" ca="1" si="51"/>
        <v>#N/A</v>
      </c>
      <c r="BY58" t="b">
        <f t="shared" ca="1" si="92"/>
        <v>0</v>
      </c>
      <c r="BZ58" t="b">
        <f t="shared" ca="1" si="93"/>
        <v>0</v>
      </c>
      <c r="CA58">
        <f t="shared" ca="1" si="247"/>
        <v>0</v>
      </c>
      <c r="CB58">
        <f t="shared" ca="1" si="234"/>
        <v>0</v>
      </c>
      <c r="CC58">
        <f t="shared" ca="1" si="95"/>
        <v>0</v>
      </c>
      <c r="CD58" s="235">
        <f t="shared" ca="1" si="96"/>
        <v>0</v>
      </c>
      <c r="CE58" s="236">
        <f t="shared" ca="1" si="97"/>
        <v>5.7999999999999996E-3</v>
      </c>
      <c r="CF58" t="b">
        <f t="shared" ca="1" si="98"/>
        <v>0</v>
      </c>
      <c r="CG58" s="5" t="e">
        <f t="shared" ca="1" si="99"/>
        <v>#N/A</v>
      </c>
      <c r="CH58" s="8" t="e">
        <f t="shared" ca="1" si="100"/>
        <v>#N/A</v>
      </c>
      <c r="CI58" s="8" t="e">
        <f t="shared" ca="1" si="101"/>
        <v>#N/A</v>
      </c>
      <c r="CJ58" s="8" t="e">
        <f t="shared" ca="1" si="102"/>
        <v>#N/A</v>
      </c>
      <c r="CK58" s="8" t="e">
        <f t="shared" ca="1" si="103"/>
        <v>#N/A</v>
      </c>
      <c r="CL58" s="8" t="e">
        <f t="shared" ca="1" si="104"/>
        <v>#N/A</v>
      </c>
      <c r="CM58" s="237" t="e">
        <f t="shared" ca="1" si="105"/>
        <v>#N/A</v>
      </c>
      <c r="CN58" s="237" t="e">
        <f t="shared" ca="1" si="106"/>
        <v>#N/A</v>
      </c>
      <c r="CO58" s="8" t="e">
        <f t="shared" ca="1" si="107"/>
        <v>#N/A</v>
      </c>
      <c r="CQ58" t="b">
        <f t="shared" ca="1" si="108"/>
        <v>0</v>
      </c>
      <c r="CR58" t="str">
        <f t="shared" ca="1" si="109"/>
        <v/>
      </c>
      <c r="CS58" s="32">
        <f t="shared" ca="1" si="110"/>
        <v>0</v>
      </c>
      <c r="CT58" s="32">
        <f t="shared" ca="1" si="111"/>
        <v>0</v>
      </c>
      <c r="CU58" s="32">
        <f t="shared" ca="1" si="112"/>
        <v>0</v>
      </c>
      <c r="DP58" t="b">
        <f t="shared" ca="1" si="260"/>
        <v>0</v>
      </c>
      <c r="DQ58" t="b">
        <f t="shared" ca="1" si="260"/>
        <v>0</v>
      </c>
      <c r="DR58" t="b">
        <f t="shared" ca="1" si="260"/>
        <v>0</v>
      </c>
      <c r="DS58" t="str">
        <f t="shared" ca="1" si="53"/>
        <v>FAUX\FAUX\FAUX</v>
      </c>
      <c r="DT58" t="b">
        <f ca="1">IF($D58,ISNA(MATCH(DS58,DS$1:DS57,0)))</f>
        <v>0</v>
      </c>
      <c r="DU58" s="5" t="e">
        <f t="shared" ca="1" si="114"/>
        <v>#N/A</v>
      </c>
      <c r="DV58" t="e">
        <f t="shared" ca="1" si="54"/>
        <v>#N/A</v>
      </c>
      <c r="DW58" t="b">
        <f t="shared" ca="1" si="115"/>
        <v>0</v>
      </c>
      <c r="DX58" t="b">
        <f t="shared" ca="1" si="116"/>
        <v>0</v>
      </c>
      <c r="DY58">
        <f t="shared" ca="1" si="248"/>
        <v>0</v>
      </c>
      <c r="DZ58">
        <f t="shared" ca="1" si="236"/>
        <v>0</v>
      </c>
      <c r="EA58">
        <f t="shared" ca="1" si="118"/>
        <v>0</v>
      </c>
      <c r="EB58" s="235">
        <f t="shared" ca="1" si="119"/>
        <v>0</v>
      </c>
      <c r="EC58" s="236">
        <f t="shared" ca="1" si="120"/>
        <v>5.7999999999999996E-3</v>
      </c>
      <c r="ED58" t="b">
        <f t="shared" ca="1" si="121"/>
        <v>0</v>
      </c>
      <c r="EE58" s="5" t="e">
        <f t="shared" ca="1" si="122"/>
        <v>#N/A</v>
      </c>
      <c r="EF58" s="8" t="e">
        <f t="shared" ca="1" si="123"/>
        <v>#N/A</v>
      </c>
      <c r="EG58" s="8" t="e">
        <f t="shared" ca="1" si="124"/>
        <v>#N/A</v>
      </c>
      <c r="EH58" s="8" t="e">
        <f t="shared" ca="1" si="125"/>
        <v>#N/A</v>
      </c>
      <c r="EI58" s="8" t="e">
        <f t="shared" ca="1" si="126"/>
        <v>#N/A</v>
      </c>
      <c r="EJ58" s="8" t="e">
        <f t="shared" ca="1" si="127"/>
        <v>#N/A</v>
      </c>
      <c r="EK58" s="237" t="e">
        <f t="shared" ca="1" si="128"/>
        <v>#N/A</v>
      </c>
      <c r="EL58" s="237" t="e">
        <f t="shared" ca="1" si="129"/>
        <v>#N/A</v>
      </c>
      <c r="EM58" s="8" t="e">
        <f t="shared" ca="1" si="130"/>
        <v>#N/A</v>
      </c>
      <c r="EO58" t="b">
        <f t="shared" ca="1" si="131"/>
        <v>0</v>
      </c>
      <c r="EP58" t="str">
        <f t="shared" ca="1" si="132"/>
        <v/>
      </c>
      <c r="EQ58" s="32">
        <f t="shared" ca="1" si="133"/>
        <v>0</v>
      </c>
      <c r="ER58" s="32">
        <f t="shared" ca="1" si="134"/>
        <v>0</v>
      </c>
      <c r="ES58" s="32">
        <f t="shared" ca="1" si="135"/>
        <v>0</v>
      </c>
      <c r="FN58" t="b">
        <f t="shared" ca="1" si="261"/>
        <v>0</v>
      </c>
      <c r="FO58" t="b">
        <f t="shared" ca="1" si="261"/>
        <v>0</v>
      </c>
      <c r="FP58" t="b">
        <f t="shared" ca="1" si="261"/>
        <v>0</v>
      </c>
      <c r="FQ58" t="b">
        <f t="shared" ca="1" si="261"/>
        <v>0</v>
      </c>
      <c r="FR58" t="str">
        <f t="shared" ca="1" si="137"/>
        <v>FAUX\FAUX\FAUX\FAUX</v>
      </c>
      <c r="FS58" t="b">
        <f ca="1">IF($D58,ISNA(MATCH(FR58,FR$1:FR57,0)))</f>
        <v>0</v>
      </c>
      <c r="FT58" s="5" t="e">
        <f t="shared" ca="1" si="138"/>
        <v>#N/A</v>
      </c>
      <c r="FU58" t="e">
        <f t="shared" ca="1" si="56"/>
        <v>#N/A</v>
      </c>
      <c r="FV58" t="b">
        <f t="shared" ca="1" si="139"/>
        <v>0</v>
      </c>
      <c r="FW58" t="b">
        <f t="shared" ca="1" si="140"/>
        <v>0</v>
      </c>
      <c r="FX58">
        <f t="shared" ca="1" si="249"/>
        <v>0</v>
      </c>
      <c r="FY58">
        <f t="shared" ca="1" si="238"/>
        <v>0</v>
      </c>
      <c r="FZ58">
        <f t="shared" ca="1" si="142"/>
        <v>0</v>
      </c>
      <c r="GA58" s="235">
        <f t="shared" ca="1" si="143"/>
        <v>0</v>
      </c>
      <c r="GB58" s="236">
        <f t="shared" ca="1" si="144"/>
        <v>5.7999999999999996E-3</v>
      </c>
      <c r="GC58" t="b">
        <f t="shared" ca="1" si="145"/>
        <v>0</v>
      </c>
      <c r="GD58" s="5" t="e">
        <f t="shared" ca="1" si="146"/>
        <v>#N/A</v>
      </c>
      <c r="GE58" s="8" t="e">
        <f t="shared" ca="1" si="147"/>
        <v>#N/A</v>
      </c>
      <c r="GF58" s="8" t="e">
        <f t="shared" ca="1" si="148"/>
        <v>#N/A</v>
      </c>
      <c r="GG58" s="8" t="e">
        <f t="shared" ca="1" si="149"/>
        <v>#N/A</v>
      </c>
      <c r="GH58" s="8" t="e">
        <f t="shared" ca="1" si="150"/>
        <v>#N/A</v>
      </c>
      <c r="GI58" s="8" t="e">
        <f t="shared" ca="1" si="151"/>
        <v>#N/A</v>
      </c>
      <c r="GJ58" s="8" t="e">
        <f t="shared" ca="1" si="152"/>
        <v>#N/A</v>
      </c>
      <c r="GK58" s="237" t="e">
        <f t="shared" ca="1" si="153"/>
        <v>#N/A</v>
      </c>
      <c r="GL58" s="237" t="e">
        <f t="shared" ca="1" si="154"/>
        <v>#N/A</v>
      </c>
      <c r="GM58" s="8" t="e">
        <f t="shared" ca="1" si="155"/>
        <v>#N/A</v>
      </c>
      <c r="GO58" t="b">
        <f t="shared" ca="1" si="156"/>
        <v>0</v>
      </c>
      <c r="GP58" t="str">
        <f t="shared" ca="1" si="157"/>
        <v/>
      </c>
      <c r="GQ58" s="32">
        <f t="shared" ca="1" si="158"/>
        <v>0</v>
      </c>
      <c r="GR58" s="32">
        <f t="shared" ca="1" si="159"/>
        <v>0</v>
      </c>
      <c r="GS58" s="32">
        <f t="shared" ca="1" si="160"/>
        <v>0</v>
      </c>
      <c r="HL58" t="b">
        <f t="shared" ca="1" si="262"/>
        <v>0</v>
      </c>
      <c r="HM58" t="b">
        <f t="shared" ca="1" si="262"/>
        <v>0</v>
      </c>
      <c r="HN58" t="b">
        <f t="shared" ca="1" si="262"/>
        <v>0</v>
      </c>
      <c r="HO58" t="b">
        <f t="shared" ca="1" si="262"/>
        <v>0</v>
      </c>
      <c r="HP58" t="str">
        <f t="shared" ca="1" si="162"/>
        <v>FAUX\FAUX\FAUX\FAUX</v>
      </c>
      <c r="HQ58" t="b">
        <f ca="1">IF($D58,ISNA(MATCH(HP58,HP$1:HP57,0)))</f>
        <v>0</v>
      </c>
      <c r="HR58" s="5" t="e">
        <f t="shared" ca="1" si="163"/>
        <v>#N/A</v>
      </c>
      <c r="HS58" t="e">
        <f t="shared" ca="1" si="58"/>
        <v>#N/A</v>
      </c>
      <c r="HT58" t="b">
        <f t="shared" ca="1" si="164"/>
        <v>0</v>
      </c>
      <c r="HU58" t="b">
        <f t="shared" ca="1" si="165"/>
        <v>0</v>
      </c>
      <c r="HV58">
        <f t="shared" ca="1" si="250"/>
        <v>0</v>
      </c>
      <c r="HW58">
        <f t="shared" ca="1" si="240"/>
        <v>0</v>
      </c>
      <c r="HX58">
        <f t="shared" ca="1" si="167"/>
        <v>0</v>
      </c>
      <c r="HY58" s="235">
        <f t="shared" ca="1" si="168"/>
        <v>0</v>
      </c>
      <c r="HZ58" s="236">
        <f t="shared" ca="1" si="169"/>
        <v>5.7999999999999996E-3</v>
      </c>
      <c r="IA58" t="b">
        <f t="shared" ca="1" si="170"/>
        <v>0</v>
      </c>
      <c r="IB58" s="5" t="e">
        <f t="shared" ca="1" si="171"/>
        <v>#N/A</v>
      </c>
      <c r="IC58" s="8" t="e">
        <f t="shared" ca="1" si="172"/>
        <v>#N/A</v>
      </c>
      <c r="ID58" s="8" t="e">
        <f t="shared" ca="1" si="173"/>
        <v>#N/A</v>
      </c>
      <c r="IE58" s="8" t="e">
        <f t="shared" ca="1" si="174"/>
        <v>#N/A</v>
      </c>
      <c r="IF58" s="8" t="e">
        <f t="shared" ca="1" si="175"/>
        <v>#N/A</v>
      </c>
      <c r="IG58" s="8" t="e">
        <f t="shared" ca="1" si="176"/>
        <v>#N/A</v>
      </c>
      <c r="IH58" s="8" t="e">
        <f t="shared" ca="1" si="177"/>
        <v>#N/A</v>
      </c>
      <c r="II58" s="237" t="e">
        <f t="shared" ca="1" si="178"/>
        <v>#N/A</v>
      </c>
      <c r="IJ58" s="237" t="e">
        <f t="shared" ca="1" si="179"/>
        <v>#N/A</v>
      </c>
      <c r="IK58" s="8" t="e">
        <f t="shared" ca="1" si="180"/>
        <v>#N/A</v>
      </c>
      <c r="IM58" t="b">
        <f t="shared" ca="1" si="181"/>
        <v>0</v>
      </c>
      <c r="IN58" t="str">
        <f t="shared" ca="1" si="253"/>
        <v/>
      </c>
      <c r="IO58" s="32">
        <f t="shared" ca="1" si="183"/>
        <v>0</v>
      </c>
      <c r="IP58" s="32">
        <f t="shared" ca="1" si="184"/>
        <v>0</v>
      </c>
      <c r="IQ58" s="32">
        <f t="shared" ca="1" si="185"/>
        <v>0</v>
      </c>
      <c r="JJ58" t="b">
        <f t="shared" ca="1" si="263"/>
        <v>0</v>
      </c>
      <c r="JK58" t="b">
        <f t="shared" ca="1" si="263"/>
        <v>0</v>
      </c>
      <c r="JN58" t="str">
        <f t="shared" ca="1" si="187"/>
        <v>FAUX\FAUX</v>
      </c>
      <c r="JO58" t="b">
        <f ca="1">IF($D58,ISNA(MATCH(JN58,JN$1:JN57,0)))</f>
        <v>0</v>
      </c>
      <c r="JP58" s="5" t="e">
        <f t="shared" ca="1" si="188"/>
        <v>#N/A</v>
      </c>
      <c r="JQ58" t="e">
        <f t="shared" ca="1" si="60"/>
        <v>#N/A</v>
      </c>
      <c r="JR58" t="b">
        <f t="shared" ca="1" si="189"/>
        <v>0</v>
      </c>
      <c r="JS58" t="b">
        <f t="shared" ca="1" si="190"/>
        <v>0</v>
      </c>
      <c r="JT58">
        <f t="shared" ca="1" si="251"/>
        <v>0</v>
      </c>
      <c r="JU58">
        <f t="shared" ca="1" si="242"/>
        <v>0</v>
      </c>
      <c r="JV58">
        <f t="shared" ca="1" si="192"/>
        <v>0</v>
      </c>
      <c r="JW58" s="235">
        <f t="shared" ca="1" si="193"/>
        <v>0</v>
      </c>
      <c r="JX58" s="236">
        <f t="shared" ca="1" si="194"/>
        <v>5.7999999999999996E-3</v>
      </c>
      <c r="JY58" t="b">
        <f t="shared" ca="1" si="195"/>
        <v>0</v>
      </c>
      <c r="JZ58" s="5" t="e">
        <f t="shared" ca="1" si="196"/>
        <v>#N/A</v>
      </c>
      <c r="KA58" s="8" t="e">
        <f t="shared" ca="1" si="197"/>
        <v>#N/A</v>
      </c>
      <c r="KB58" s="8" t="e">
        <f t="shared" ca="1" si="198"/>
        <v>#N/A</v>
      </c>
      <c r="KC58" s="8" t="e">
        <f t="shared" ca="1" si="199"/>
        <v>#N/A</v>
      </c>
      <c r="KD58" s="8"/>
      <c r="KE58" s="8"/>
      <c r="KF58" s="8" t="e">
        <f t="shared" ca="1" si="200"/>
        <v>#N/A</v>
      </c>
      <c r="KG58" s="237" t="e">
        <f t="shared" ca="1" si="201"/>
        <v>#N/A</v>
      </c>
      <c r="KH58" s="237" t="e">
        <f t="shared" ca="1" si="202"/>
        <v>#N/A</v>
      </c>
      <c r="KI58" s="8" t="e">
        <f t="shared" ca="1" si="203"/>
        <v>#N/A</v>
      </c>
      <c r="KK58" t="b">
        <f t="shared" ca="1" si="204"/>
        <v>0</v>
      </c>
      <c r="KL58" t="str">
        <f t="shared" ca="1" si="254"/>
        <v/>
      </c>
      <c r="KM58" s="32">
        <f t="shared" ca="1" si="206"/>
        <v>0</v>
      </c>
      <c r="KN58" s="32">
        <f t="shared" ca="1" si="207"/>
        <v>0</v>
      </c>
      <c r="KO58" s="32">
        <f t="shared" ca="1" si="208"/>
        <v>0</v>
      </c>
      <c r="LH58" t="b">
        <f t="shared" ca="1" si="264"/>
        <v>0</v>
      </c>
      <c r="LI58" t="b">
        <f t="shared" ca="1" si="264"/>
        <v>0</v>
      </c>
      <c r="LL58" t="str">
        <f t="shared" ca="1" si="210"/>
        <v>FAUX\FAUX</v>
      </c>
      <c r="LM58" t="b">
        <f ca="1">IF($D58,ISNA(MATCH(LL58,LL$1:LL57,0)))</f>
        <v>0</v>
      </c>
      <c r="LN58" s="5" t="e">
        <f t="shared" ca="1" si="211"/>
        <v>#N/A</v>
      </c>
      <c r="LO58" t="e">
        <f t="shared" ca="1" si="62"/>
        <v>#N/A</v>
      </c>
      <c r="LP58" t="b">
        <f t="shared" ca="1" si="212"/>
        <v>0</v>
      </c>
      <c r="LQ58" t="b">
        <f t="shared" ca="1" si="213"/>
        <v>0</v>
      </c>
      <c r="LR58">
        <f t="shared" ca="1" si="252"/>
        <v>0</v>
      </c>
      <c r="LS58">
        <f t="shared" ca="1" si="244"/>
        <v>0</v>
      </c>
      <c r="LT58">
        <f t="shared" ca="1" si="215"/>
        <v>0</v>
      </c>
      <c r="LU58" s="235">
        <f t="shared" ca="1" si="216"/>
        <v>0</v>
      </c>
      <c r="LV58" s="236">
        <f t="shared" ca="1" si="217"/>
        <v>5.7999999999999996E-3</v>
      </c>
      <c r="LW58" t="b">
        <f t="shared" ca="1" si="218"/>
        <v>0</v>
      </c>
      <c r="LX58" s="5" t="e">
        <f t="shared" ca="1" si="219"/>
        <v>#N/A</v>
      </c>
      <c r="LY58" s="8" t="e">
        <f t="shared" ca="1" si="220"/>
        <v>#N/A</v>
      </c>
      <c r="LZ58" s="8" t="e">
        <f t="shared" ca="1" si="221"/>
        <v>#N/A</v>
      </c>
      <c r="MA58" s="8" t="e">
        <f t="shared" ca="1" si="222"/>
        <v>#N/A</v>
      </c>
      <c r="MB58" s="8"/>
      <c r="MC58" s="8"/>
      <c r="MD58" s="8" t="e">
        <f t="shared" ca="1" si="223"/>
        <v>#N/A</v>
      </c>
      <c r="ME58" s="237" t="e">
        <f t="shared" ca="1" si="224"/>
        <v>#N/A</v>
      </c>
      <c r="MF58" s="237" t="e">
        <f t="shared" ca="1" si="225"/>
        <v>#N/A</v>
      </c>
      <c r="MG58" s="8" t="e">
        <f t="shared" ca="1" si="226"/>
        <v>#N/A</v>
      </c>
      <c r="MI58" t="b">
        <f t="shared" ca="1" si="227"/>
        <v>0</v>
      </c>
      <c r="MJ58" t="str">
        <f t="shared" ca="1" si="255"/>
        <v/>
      </c>
      <c r="MK58" s="32">
        <f t="shared" ca="1" si="229"/>
        <v>0</v>
      </c>
      <c r="ML58" s="32">
        <f t="shared" ca="1" si="230"/>
        <v>0</v>
      </c>
      <c r="MM58" s="32">
        <f t="shared" ca="1" si="231"/>
        <v>0</v>
      </c>
    </row>
    <row r="59" spans="1:351" x14ac:dyDescent="0.3">
      <c r="A59">
        <f t="shared" ca="1" si="63"/>
        <v>49</v>
      </c>
      <c r="C59" t="e">
        <f ca="1">Coulisse!$HN59</f>
        <v>#N/A</v>
      </c>
      <c r="D59" t="b">
        <f t="shared" ca="1" si="64"/>
        <v>0</v>
      </c>
      <c r="F59" t="b">
        <f t="shared" ca="1" si="257"/>
        <v>0</v>
      </c>
      <c r="G59" t="b">
        <f t="shared" ca="1" si="257"/>
        <v>0</v>
      </c>
      <c r="T59" t="b">
        <f t="shared" ca="1" si="258"/>
        <v>0</v>
      </c>
      <c r="U59" t="b">
        <f t="shared" ca="1" si="258"/>
        <v>0</v>
      </c>
      <c r="V59" t="b">
        <f t="shared" ca="1" si="258"/>
        <v>0</v>
      </c>
      <c r="W59" t="str">
        <f t="shared" ca="1" si="67"/>
        <v>FAUX\FAUX\FAUX</v>
      </c>
      <c r="X59" t="b">
        <f ca="1">IF($D59,ISNA(MATCH(W59,W$1:W58,0)))</f>
        <v>0</v>
      </c>
      <c r="Y59" s="5" t="e">
        <f t="shared" ca="1" si="68"/>
        <v>#N/A</v>
      </c>
      <c r="Z59" t="e">
        <f t="shared" ca="1" si="256"/>
        <v>#N/A</v>
      </c>
      <c r="AA59" t="b">
        <f t="shared" ca="1" si="69"/>
        <v>0</v>
      </c>
      <c r="AB59" t="b">
        <f t="shared" ca="1" si="70"/>
        <v>0</v>
      </c>
      <c r="AC59">
        <f t="shared" ca="1" si="71"/>
        <v>0</v>
      </c>
      <c r="AD59">
        <f t="shared" ca="1" si="232"/>
        <v>0</v>
      </c>
      <c r="AE59">
        <f t="shared" ca="1" si="72"/>
        <v>0</v>
      </c>
      <c r="AF59" s="235">
        <f t="shared" ca="1" si="73"/>
        <v>0</v>
      </c>
      <c r="AG59" s="236">
        <f t="shared" ca="1" si="74"/>
        <v>5.8999999999999999E-3</v>
      </c>
      <c r="AH59" t="b">
        <f t="shared" ca="1" si="75"/>
        <v>0</v>
      </c>
      <c r="AI59" s="5" t="e">
        <f t="shared" ca="1" si="76"/>
        <v>#N/A</v>
      </c>
      <c r="AJ59" s="8" t="e">
        <f t="shared" ca="1" si="77"/>
        <v>#N/A</v>
      </c>
      <c r="AK59" s="8" t="e">
        <f t="shared" ca="1" si="78"/>
        <v>#N/A</v>
      </c>
      <c r="AL59" s="8" t="e">
        <f t="shared" ca="1" si="79"/>
        <v>#N/A</v>
      </c>
      <c r="AM59" s="8" t="e">
        <f t="shared" ca="1" si="80"/>
        <v>#N/A</v>
      </c>
      <c r="AN59" s="8" t="e">
        <f t="shared" ca="1" si="81"/>
        <v>#N/A</v>
      </c>
      <c r="AO59" s="237" t="e">
        <f t="shared" ca="1" si="82"/>
        <v>#N/A</v>
      </c>
      <c r="AP59" s="237" t="e">
        <f t="shared" ca="1" si="83"/>
        <v>#N/A</v>
      </c>
      <c r="AQ59" s="8" t="e">
        <f t="shared" ca="1" si="84"/>
        <v>#N/A</v>
      </c>
      <c r="AS59" t="b">
        <f t="shared" ca="1" si="85"/>
        <v>0</v>
      </c>
      <c r="AT59" t="str">
        <f t="shared" ca="1" si="86"/>
        <v/>
      </c>
      <c r="AU59" s="32">
        <f t="shared" ca="1" si="87"/>
        <v>0</v>
      </c>
      <c r="AV59" s="32">
        <f t="shared" ca="1" si="88"/>
        <v>0</v>
      </c>
      <c r="AW59" s="32">
        <f t="shared" ca="1" si="246"/>
        <v>0</v>
      </c>
      <c r="BR59" t="b">
        <f t="shared" ca="1" si="259"/>
        <v>0</v>
      </c>
      <c r="BU59" t="str">
        <f t="shared" ca="1" si="90"/>
        <v>FAUX\</v>
      </c>
      <c r="BV59" t="b">
        <f ca="1">IF($D59,ISNA(MATCH(BU59,BU$1:BU58,0)))</f>
        <v>0</v>
      </c>
      <c r="BW59" s="5" t="e">
        <f t="shared" ca="1" si="91"/>
        <v>#N/A</v>
      </c>
      <c r="BX59" t="e">
        <f t="shared" ca="1" si="51"/>
        <v>#N/A</v>
      </c>
      <c r="BY59" t="b">
        <f t="shared" ca="1" si="92"/>
        <v>0</v>
      </c>
      <c r="BZ59" t="b">
        <f t="shared" ca="1" si="93"/>
        <v>0</v>
      </c>
      <c r="CA59">
        <f t="shared" ca="1" si="247"/>
        <v>0</v>
      </c>
      <c r="CB59">
        <f t="shared" ca="1" si="234"/>
        <v>0</v>
      </c>
      <c r="CC59">
        <f t="shared" ca="1" si="95"/>
        <v>0</v>
      </c>
      <c r="CD59" s="235">
        <f t="shared" ca="1" si="96"/>
        <v>0</v>
      </c>
      <c r="CE59" s="236">
        <f t="shared" ca="1" si="97"/>
        <v>5.8999999999999999E-3</v>
      </c>
      <c r="CF59" t="b">
        <f t="shared" ca="1" si="98"/>
        <v>0</v>
      </c>
      <c r="CG59" s="5" t="e">
        <f t="shared" ca="1" si="99"/>
        <v>#N/A</v>
      </c>
      <c r="CH59" s="8" t="e">
        <f t="shared" ca="1" si="100"/>
        <v>#N/A</v>
      </c>
      <c r="CI59" s="8" t="e">
        <f t="shared" ca="1" si="101"/>
        <v>#N/A</v>
      </c>
      <c r="CJ59" s="8" t="e">
        <f t="shared" ca="1" si="102"/>
        <v>#N/A</v>
      </c>
      <c r="CK59" s="8" t="e">
        <f t="shared" ca="1" si="103"/>
        <v>#N/A</v>
      </c>
      <c r="CL59" s="8" t="e">
        <f t="shared" ca="1" si="104"/>
        <v>#N/A</v>
      </c>
      <c r="CM59" s="237" t="e">
        <f t="shared" ca="1" si="105"/>
        <v>#N/A</v>
      </c>
      <c r="CN59" s="237" t="e">
        <f t="shared" ca="1" si="106"/>
        <v>#N/A</v>
      </c>
      <c r="CO59" s="8" t="e">
        <f t="shared" ca="1" si="107"/>
        <v>#N/A</v>
      </c>
      <c r="CQ59" t="b">
        <f t="shared" ca="1" si="108"/>
        <v>0</v>
      </c>
      <c r="CR59" t="str">
        <f t="shared" ca="1" si="109"/>
        <v/>
      </c>
      <c r="CS59" s="32">
        <f t="shared" ca="1" si="110"/>
        <v>0</v>
      </c>
      <c r="CT59" s="32">
        <f t="shared" ca="1" si="111"/>
        <v>0</v>
      </c>
      <c r="CU59" s="32">
        <f t="shared" ca="1" si="112"/>
        <v>0</v>
      </c>
      <c r="DP59" t="b">
        <f t="shared" ca="1" si="260"/>
        <v>0</v>
      </c>
      <c r="DQ59" t="b">
        <f t="shared" ca="1" si="260"/>
        <v>0</v>
      </c>
      <c r="DR59" t="b">
        <f t="shared" ca="1" si="260"/>
        <v>0</v>
      </c>
      <c r="DS59" t="str">
        <f t="shared" ca="1" si="53"/>
        <v>FAUX\FAUX\FAUX</v>
      </c>
      <c r="DT59" t="b">
        <f ca="1">IF($D59,ISNA(MATCH(DS59,DS$1:DS58,0)))</f>
        <v>0</v>
      </c>
      <c r="DU59" s="5" t="e">
        <f t="shared" ca="1" si="114"/>
        <v>#N/A</v>
      </c>
      <c r="DV59" t="e">
        <f t="shared" ca="1" si="54"/>
        <v>#N/A</v>
      </c>
      <c r="DW59" t="b">
        <f t="shared" ca="1" si="115"/>
        <v>0</v>
      </c>
      <c r="DX59" t="b">
        <f t="shared" ca="1" si="116"/>
        <v>0</v>
      </c>
      <c r="DY59">
        <f t="shared" ca="1" si="248"/>
        <v>0</v>
      </c>
      <c r="DZ59">
        <f t="shared" ca="1" si="236"/>
        <v>0</v>
      </c>
      <c r="EA59">
        <f t="shared" ca="1" si="118"/>
        <v>0</v>
      </c>
      <c r="EB59" s="235">
        <f t="shared" ca="1" si="119"/>
        <v>0</v>
      </c>
      <c r="EC59" s="236">
        <f t="shared" ca="1" si="120"/>
        <v>5.8999999999999999E-3</v>
      </c>
      <c r="ED59" t="b">
        <f t="shared" ca="1" si="121"/>
        <v>0</v>
      </c>
      <c r="EE59" s="5" t="e">
        <f t="shared" ca="1" si="122"/>
        <v>#N/A</v>
      </c>
      <c r="EF59" s="8" t="e">
        <f t="shared" ca="1" si="123"/>
        <v>#N/A</v>
      </c>
      <c r="EG59" s="8" t="e">
        <f t="shared" ca="1" si="124"/>
        <v>#N/A</v>
      </c>
      <c r="EH59" s="8" t="e">
        <f t="shared" ca="1" si="125"/>
        <v>#N/A</v>
      </c>
      <c r="EI59" s="8" t="e">
        <f t="shared" ca="1" si="126"/>
        <v>#N/A</v>
      </c>
      <c r="EJ59" s="8" t="e">
        <f t="shared" ca="1" si="127"/>
        <v>#N/A</v>
      </c>
      <c r="EK59" s="237" t="e">
        <f t="shared" ca="1" si="128"/>
        <v>#N/A</v>
      </c>
      <c r="EL59" s="237" t="e">
        <f t="shared" ca="1" si="129"/>
        <v>#N/A</v>
      </c>
      <c r="EM59" s="8" t="e">
        <f t="shared" ca="1" si="130"/>
        <v>#N/A</v>
      </c>
      <c r="EO59" t="b">
        <f t="shared" ca="1" si="131"/>
        <v>0</v>
      </c>
      <c r="EP59" t="str">
        <f t="shared" ca="1" si="132"/>
        <v/>
      </c>
      <c r="EQ59" s="32">
        <f t="shared" ca="1" si="133"/>
        <v>0</v>
      </c>
      <c r="ER59" s="32">
        <f t="shared" ca="1" si="134"/>
        <v>0</v>
      </c>
      <c r="ES59" s="32">
        <f t="shared" ca="1" si="135"/>
        <v>0</v>
      </c>
      <c r="FN59" t="b">
        <f t="shared" ca="1" si="261"/>
        <v>0</v>
      </c>
      <c r="FO59" t="b">
        <f t="shared" ca="1" si="261"/>
        <v>0</v>
      </c>
      <c r="FP59" t="b">
        <f t="shared" ca="1" si="261"/>
        <v>0</v>
      </c>
      <c r="FQ59" t="b">
        <f t="shared" ca="1" si="261"/>
        <v>0</v>
      </c>
      <c r="FR59" t="str">
        <f t="shared" ca="1" si="137"/>
        <v>FAUX\FAUX\FAUX\FAUX</v>
      </c>
      <c r="FS59" t="b">
        <f ca="1">IF($D59,ISNA(MATCH(FR59,FR$1:FR58,0)))</f>
        <v>0</v>
      </c>
      <c r="FT59" s="5" t="e">
        <f t="shared" ca="1" si="138"/>
        <v>#N/A</v>
      </c>
      <c r="FU59" t="e">
        <f t="shared" ca="1" si="56"/>
        <v>#N/A</v>
      </c>
      <c r="FV59" t="b">
        <f t="shared" ca="1" si="139"/>
        <v>0</v>
      </c>
      <c r="FW59" t="b">
        <f t="shared" ca="1" si="140"/>
        <v>0</v>
      </c>
      <c r="FX59">
        <f t="shared" ca="1" si="249"/>
        <v>0</v>
      </c>
      <c r="FY59">
        <f t="shared" ca="1" si="238"/>
        <v>0</v>
      </c>
      <c r="FZ59">
        <f t="shared" ca="1" si="142"/>
        <v>0</v>
      </c>
      <c r="GA59" s="235">
        <f t="shared" ca="1" si="143"/>
        <v>0</v>
      </c>
      <c r="GB59" s="236">
        <f t="shared" ca="1" si="144"/>
        <v>5.8999999999999999E-3</v>
      </c>
      <c r="GC59" t="b">
        <f t="shared" ca="1" si="145"/>
        <v>0</v>
      </c>
      <c r="GD59" s="5" t="e">
        <f t="shared" ca="1" si="146"/>
        <v>#N/A</v>
      </c>
      <c r="GE59" s="8" t="e">
        <f t="shared" ca="1" si="147"/>
        <v>#N/A</v>
      </c>
      <c r="GF59" s="8" t="e">
        <f t="shared" ca="1" si="148"/>
        <v>#N/A</v>
      </c>
      <c r="GG59" s="8" t="e">
        <f t="shared" ca="1" si="149"/>
        <v>#N/A</v>
      </c>
      <c r="GH59" s="8" t="e">
        <f t="shared" ca="1" si="150"/>
        <v>#N/A</v>
      </c>
      <c r="GI59" s="8" t="e">
        <f t="shared" ca="1" si="151"/>
        <v>#N/A</v>
      </c>
      <c r="GJ59" s="8" t="e">
        <f t="shared" ca="1" si="152"/>
        <v>#N/A</v>
      </c>
      <c r="GK59" s="237" t="e">
        <f t="shared" ca="1" si="153"/>
        <v>#N/A</v>
      </c>
      <c r="GL59" s="237" t="e">
        <f t="shared" ca="1" si="154"/>
        <v>#N/A</v>
      </c>
      <c r="GM59" s="8" t="e">
        <f t="shared" ca="1" si="155"/>
        <v>#N/A</v>
      </c>
      <c r="GO59" t="b">
        <f t="shared" ca="1" si="156"/>
        <v>0</v>
      </c>
      <c r="GP59" t="str">
        <f t="shared" ca="1" si="157"/>
        <v/>
      </c>
      <c r="GQ59" s="32">
        <f t="shared" ca="1" si="158"/>
        <v>0</v>
      </c>
      <c r="GR59" s="32">
        <f t="shared" ca="1" si="159"/>
        <v>0</v>
      </c>
      <c r="GS59" s="32">
        <f t="shared" ca="1" si="160"/>
        <v>0</v>
      </c>
      <c r="HL59" t="b">
        <f t="shared" ca="1" si="262"/>
        <v>0</v>
      </c>
      <c r="HM59" t="b">
        <f t="shared" ca="1" si="262"/>
        <v>0</v>
      </c>
      <c r="HN59" t="b">
        <f t="shared" ca="1" si="262"/>
        <v>0</v>
      </c>
      <c r="HO59" t="b">
        <f t="shared" ca="1" si="262"/>
        <v>0</v>
      </c>
      <c r="HP59" t="str">
        <f t="shared" ca="1" si="162"/>
        <v>FAUX\FAUX\FAUX\FAUX</v>
      </c>
      <c r="HQ59" t="b">
        <f ca="1">IF($D59,ISNA(MATCH(HP59,HP$1:HP58,0)))</f>
        <v>0</v>
      </c>
      <c r="HR59" s="5" t="e">
        <f t="shared" ca="1" si="163"/>
        <v>#N/A</v>
      </c>
      <c r="HS59" t="e">
        <f t="shared" ca="1" si="58"/>
        <v>#N/A</v>
      </c>
      <c r="HT59" t="b">
        <f t="shared" ca="1" si="164"/>
        <v>0</v>
      </c>
      <c r="HU59" t="b">
        <f t="shared" ca="1" si="165"/>
        <v>0</v>
      </c>
      <c r="HV59">
        <f t="shared" ca="1" si="250"/>
        <v>0</v>
      </c>
      <c r="HW59">
        <f t="shared" ca="1" si="240"/>
        <v>0</v>
      </c>
      <c r="HX59">
        <f t="shared" ca="1" si="167"/>
        <v>0</v>
      </c>
      <c r="HY59" s="235">
        <f t="shared" ca="1" si="168"/>
        <v>0</v>
      </c>
      <c r="HZ59" s="236">
        <f t="shared" ca="1" si="169"/>
        <v>5.8999999999999999E-3</v>
      </c>
      <c r="IA59" t="b">
        <f t="shared" ca="1" si="170"/>
        <v>0</v>
      </c>
      <c r="IB59" s="5" t="e">
        <f t="shared" ca="1" si="171"/>
        <v>#N/A</v>
      </c>
      <c r="IC59" s="8" t="e">
        <f t="shared" ca="1" si="172"/>
        <v>#N/A</v>
      </c>
      <c r="ID59" s="8" t="e">
        <f t="shared" ca="1" si="173"/>
        <v>#N/A</v>
      </c>
      <c r="IE59" s="8" t="e">
        <f t="shared" ca="1" si="174"/>
        <v>#N/A</v>
      </c>
      <c r="IF59" s="8" t="e">
        <f t="shared" ca="1" si="175"/>
        <v>#N/A</v>
      </c>
      <c r="IG59" s="8" t="e">
        <f t="shared" ca="1" si="176"/>
        <v>#N/A</v>
      </c>
      <c r="IH59" s="8" t="e">
        <f t="shared" ca="1" si="177"/>
        <v>#N/A</v>
      </c>
      <c r="II59" s="237" t="e">
        <f t="shared" ca="1" si="178"/>
        <v>#N/A</v>
      </c>
      <c r="IJ59" s="237" t="e">
        <f t="shared" ca="1" si="179"/>
        <v>#N/A</v>
      </c>
      <c r="IK59" s="8" t="e">
        <f t="shared" ca="1" si="180"/>
        <v>#N/A</v>
      </c>
      <c r="IM59" t="b">
        <f t="shared" ca="1" si="181"/>
        <v>0</v>
      </c>
      <c r="IN59" t="str">
        <f t="shared" ca="1" si="253"/>
        <v/>
      </c>
      <c r="IO59" s="32">
        <f t="shared" ca="1" si="183"/>
        <v>0</v>
      </c>
      <c r="IP59" s="32">
        <f t="shared" ca="1" si="184"/>
        <v>0</v>
      </c>
      <c r="IQ59" s="32">
        <f t="shared" ca="1" si="185"/>
        <v>0</v>
      </c>
      <c r="JJ59" t="b">
        <f t="shared" ca="1" si="263"/>
        <v>0</v>
      </c>
      <c r="JK59" t="b">
        <f t="shared" ca="1" si="263"/>
        <v>0</v>
      </c>
      <c r="JN59" t="str">
        <f t="shared" ca="1" si="187"/>
        <v>FAUX\FAUX</v>
      </c>
      <c r="JO59" t="b">
        <f ca="1">IF($D59,ISNA(MATCH(JN59,JN$1:JN58,0)))</f>
        <v>0</v>
      </c>
      <c r="JP59" s="5" t="e">
        <f t="shared" ca="1" si="188"/>
        <v>#N/A</v>
      </c>
      <c r="JQ59" t="e">
        <f t="shared" ca="1" si="60"/>
        <v>#N/A</v>
      </c>
      <c r="JR59" t="b">
        <f t="shared" ca="1" si="189"/>
        <v>0</v>
      </c>
      <c r="JS59" t="b">
        <f t="shared" ca="1" si="190"/>
        <v>0</v>
      </c>
      <c r="JT59">
        <f t="shared" ca="1" si="251"/>
        <v>0</v>
      </c>
      <c r="JU59">
        <f t="shared" ca="1" si="242"/>
        <v>0</v>
      </c>
      <c r="JV59">
        <f t="shared" ca="1" si="192"/>
        <v>0</v>
      </c>
      <c r="JW59" s="235">
        <f t="shared" ca="1" si="193"/>
        <v>0</v>
      </c>
      <c r="JX59" s="236">
        <f t="shared" ca="1" si="194"/>
        <v>5.8999999999999999E-3</v>
      </c>
      <c r="JY59" t="b">
        <f t="shared" ca="1" si="195"/>
        <v>0</v>
      </c>
      <c r="JZ59" s="5" t="e">
        <f t="shared" ca="1" si="196"/>
        <v>#N/A</v>
      </c>
      <c r="KA59" s="8" t="e">
        <f t="shared" ca="1" si="197"/>
        <v>#N/A</v>
      </c>
      <c r="KB59" s="8" t="e">
        <f t="shared" ca="1" si="198"/>
        <v>#N/A</v>
      </c>
      <c r="KC59" s="8" t="e">
        <f t="shared" ca="1" si="199"/>
        <v>#N/A</v>
      </c>
      <c r="KD59" s="8"/>
      <c r="KE59" s="8"/>
      <c r="KF59" s="8" t="e">
        <f t="shared" ca="1" si="200"/>
        <v>#N/A</v>
      </c>
      <c r="KG59" s="237" t="e">
        <f t="shared" ca="1" si="201"/>
        <v>#N/A</v>
      </c>
      <c r="KH59" s="237" t="e">
        <f t="shared" ca="1" si="202"/>
        <v>#N/A</v>
      </c>
      <c r="KI59" s="8" t="e">
        <f t="shared" ca="1" si="203"/>
        <v>#N/A</v>
      </c>
      <c r="KK59" t="b">
        <f t="shared" ca="1" si="204"/>
        <v>0</v>
      </c>
      <c r="KL59" t="str">
        <f t="shared" ca="1" si="254"/>
        <v/>
      </c>
      <c r="KM59" s="32">
        <f t="shared" ca="1" si="206"/>
        <v>0</v>
      </c>
      <c r="KN59" s="32">
        <f t="shared" ca="1" si="207"/>
        <v>0</v>
      </c>
      <c r="KO59" s="32">
        <f t="shared" ca="1" si="208"/>
        <v>0</v>
      </c>
      <c r="LH59" t="b">
        <f t="shared" ca="1" si="264"/>
        <v>0</v>
      </c>
      <c r="LI59" t="b">
        <f t="shared" ca="1" si="264"/>
        <v>0</v>
      </c>
      <c r="LL59" t="str">
        <f t="shared" ca="1" si="210"/>
        <v>FAUX\FAUX</v>
      </c>
      <c r="LM59" t="b">
        <f ca="1">IF($D59,ISNA(MATCH(LL59,LL$1:LL58,0)))</f>
        <v>0</v>
      </c>
      <c r="LN59" s="5" t="e">
        <f t="shared" ca="1" si="211"/>
        <v>#N/A</v>
      </c>
      <c r="LO59" t="e">
        <f t="shared" ca="1" si="62"/>
        <v>#N/A</v>
      </c>
      <c r="LP59" t="b">
        <f t="shared" ca="1" si="212"/>
        <v>0</v>
      </c>
      <c r="LQ59" t="b">
        <f t="shared" ca="1" si="213"/>
        <v>0</v>
      </c>
      <c r="LR59">
        <f t="shared" ca="1" si="252"/>
        <v>0</v>
      </c>
      <c r="LS59">
        <f t="shared" ca="1" si="244"/>
        <v>0</v>
      </c>
      <c r="LT59">
        <f t="shared" ca="1" si="215"/>
        <v>0</v>
      </c>
      <c r="LU59" s="235">
        <f t="shared" ca="1" si="216"/>
        <v>0</v>
      </c>
      <c r="LV59" s="236">
        <f t="shared" ca="1" si="217"/>
        <v>5.8999999999999999E-3</v>
      </c>
      <c r="LW59" t="b">
        <f t="shared" ca="1" si="218"/>
        <v>0</v>
      </c>
      <c r="LX59" s="5" t="e">
        <f t="shared" ca="1" si="219"/>
        <v>#N/A</v>
      </c>
      <c r="LY59" s="8" t="e">
        <f t="shared" ca="1" si="220"/>
        <v>#N/A</v>
      </c>
      <c r="LZ59" s="8" t="e">
        <f t="shared" ca="1" si="221"/>
        <v>#N/A</v>
      </c>
      <c r="MA59" s="8" t="e">
        <f t="shared" ca="1" si="222"/>
        <v>#N/A</v>
      </c>
      <c r="MB59" s="8"/>
      <c r="MC59" s="8"/>
      <c r="MD59" s="8" t="e">
        <f t="shared" ca="1" si="223"/>
        <v>#N/A</v>
      </c>
      <c r="ME59" s="237" t="e">
        <f t="shared" ca="1" si="224"/>
        <v>#N/A</v>
      </c>
      <c r="MF59" s="237" t="e">
        <f t="shared" ca="1" si="225"/>
        <v>#N/A</v>
      </c>
      <c r="MG59" s="8" t="e">
        <f t="shared" ca="1" si="226"/>
        <v>#N/A</v>
      </c>
      <c r="MI59" t="b">
        <f t="shared" ca="1" si="227"/>
        <v>0</v>
      </c>
      <c r="MJ59" t="str">
        <f t="shared" ca="1" si="255"/>
        <v/>
      </c>
      <c r="MK59" s="32">
        <f t="shared" ca="1" si="229"/>
        <v>0</v>
      </c>
      <c r="ML59" s="32">
        <f t="shared" ca="1" si="230"/>
        <v>0</v>
      </c>
      <c r="MM59" s="32">
        <f t="shared" ca="1" si="231"/>
        <v>0</v>
      </c>
    </row>
    <row r="60" spans="1:351" x14ac:dyDescent="0.3">
      <c r="A60">
        <f t="shared" ca="1" si="63"/>
        <v>50</v>
      </c>
      <c r="C60" t="e">
        <f ca="1">Coulisse!$HN60</f>
        <v>#N/A</v>
      </c>
      <c r="D60" t="b">
        <f t="shared" ca="1" si="64"/>
        <v>0</v>
      </c>
      <c r="F60" t="b">
        <f t="shared" ca="1" si="257"/>
        <v>0</v>
      </c>
      <c r="G60" t="b">
        <f t="shared" ca="1" si="257"/>
        <v>0</v>
      </c>
      <c r="T60" t="b">
        <f t="shared" ca="1" si="258"/>
        <v>0</v>
      </c>
      <c r="U60" t="b">
        <f t="shared" ca="1" si="258"/>
        <v>0</v>
      </c>
      <c r="V60" t="b">
        <f t="shared" ca="1" si="258"/>
        <v>0</v>
      </c>
      <c r="W60" t="str">
        <f t="shared" ca="1" si="67"/>
        <v>FAUX\FAUX\FAUX</v>
      </c>
      <c r="X60" t="b">
        <f ca="1">IF($D60,ISNA(MATCH(W60,W$1:W59,0)))</f>
        <v>0</v>
      </c>
      <c r="Y60" s="5" t="e">
        <f t="shared" ca="1" si="68"/>
        <v>#N/A</v>
      </c>
      <c r="Z60" t="e">
        <f t="shared" ca="1" si="256"/>
        <v>#N/A</v>
      </c>
      <c r="AA60" t="b">
        <f t="shared" ca="1" si="69"/>
        <v>0</v>
      </c>
      <c r="AB60" t="b">
        <f t="shared" ca="1" si="70"/>
        <v>0</v>
      </c>
      <c r="AC60">
        <f t="shared" ca="1" si="71"/>
        <v>0</v>
      </c>
      <c r="AD60">
        <f t="shared" ca="1" si="232"/>
        <v>0</v>
      </c>
      <c r="AE60">
        <f t="shared" ca="1" si="72"/>
        <v>0</v>
      </c>
      <c r="AF60" s="235">
        <f t="shared" ca="1" si="73"/>
        <v>0</v>
      </c>
      <c r="AG60" s="236">
        <f t="shared" ca="1" si="74"/>
        <v>6.0000000000000001E-3</v>
      </c>
      <c r="AH60" t="b">
        <f t="shared" ca="1" si="75"/>
        <v>0</v>
      </c>
      <c r="AI60" s="5" t="e">
        <f t="shared" ca="1" si="76"/>
        <v>#N/A</v>
      </c>
      <c r="AJ60" s="8" t="e">
        <f t="shared" ca="1" si="77"/>
        <v>#N/A</v>
      </c>
      <c r="AK60" s="8" t="e">
        <f t="shared" ca="1" si="78"/>
        <v>#N/A</v>
      </c>
      <c r="AL60" s="8" t="e">
        <f t="shared" ca="1" si="79"/>
        <v>#N/A</v>
      </c>
      <c r="AM60" s="8" t="e">
        <f t="shared" ca="1" si="80"/>
        <v>#N/A</v>
      </c>
      <c r="AN60" s="8" t="e">
        <f t="shared" ca="1" si="81"/>
        <v>#N/A</v>
      </c>
      <c r="AO60" s="237" t="e">
        <f t="shared" ca="1" si="82"/>
        <v>#N/A</v>
      </c>
      <c r="AP60" s="237" t="e">
        <f t="shared" ca="1" si="83"/>
        <v>#N/A</v>
      </c>
      <c r="AQ60" s="8" t="e">
        <f t="shared" ca="1" si="84"/>
        <v>#N/A</v>
      </c>
      <c r="AS60" t="b">
        <f t="shared" ca="1" si="85"/>
        <v>0</v>
      </c>
      <c r="AT60" t="str">
        <f t="shared" ca="1" si="86"/>
        <v/>
      </c>
      <c r="AU60" s="32">
        <f t="shared" ca="1" si="87"/>
        <v>0</v>
      </c>
      <c r="AV60" s="32">
        <f t="shared" ca="1" si="88"/>
        <v>0</v>
      </c>
      <c r="AW60" s="32">
        <f t="shared" ca="1" si="246"/>
        <v>0</v>
      </c>
      <c r="BR60" t="b">
        <f t="shared" ca="1" si="259"/>
        <v>0</v>
      </c>
      <c r="BU60" t="str">
        <f t="shared" ca="1" si="90"/>
        <v>FAUX\</v>
      </c>
      <c r="BV60" t="b">
        <f ca="1">IF($D60,ISNA(MATCH(BU60,BU$1:BU59,0)))</f>
        <v>0</v>
      </c>
      <c r="BW60" s="5" t="e">
        <f t="shared" ca="1" si="91"/>
        <v>#N/A</v>
      </c>
      <c r="BX60" t="e">
        <f t="shared" ca="1" si="51"/>
        <v>#N/A</v>
      </c>
      <c r="BY60" t="b">
        <f t="shared" ca="1" si="92"/>
        <v>0</v>
      </c>
      <c r="BZ60" t="b">
        <f t="shared" ca="1" si="93"/>
        <v>0</v>
      </c>
      <c r="CA60">
        <f t="shared" ca="1" si="247"/>
        <v>0</v>
      </c>
      <c r="CB60">
        <f t="shared" ca="1" si="234"/>
        <v>0</v>
      </c>
      <c r="CC60">
        <f t="shared" ca="1" si="95"/>
        <v>0</v>
      </c>
      <c r="CD60" s="235">
        <f t="shared" ca="1" si="96"/>
        <v>0</v>
      </c>
      <c r="CE60" s="236">
        <f t="shared" ca="1" si="97"/>
        <v>6.0000000000000001E-3</v>
      </c>
      <c r="CF60" t="b">
        <f t="shared" ca="1" si="98"/>
        <v>0</v>
      </c>
      <c r="CG60" s="5" t="e">
        <f t="shared" ca="1" si="99"/>
        <v>#N/A</v>
      </c>
      <c r="CH60" s="8" t="e">
        <f t="shared" ca="1" si="100"/>
        <v>#N/A</v>
      </c>
      <c r="CI60" s="8" t="e">
        <f t="shared" ca="1" si="101"/>
        <v>#N/A</v>
      </c>
      <c r="CJ60" s="8" t="e">
        <f t="shared" ca="1" si="102"/>
        <v>#N/A</v>
      </c>
      <c r="CK60" s="8" t="e">
        <f t="shared" ca="1" si="103"/>
        <v>#N/A</v>
      </c>
      <c r="CL60" s="8" t="e">
        <f t="shared" ca="1" si="104"/>
        <v>#N/A</v>
      </c>
      <c r="CM60" s="237" t="e">
        <f t="shared" ca="1" si="105"/>
        <v>#N/A</v>
      </c>
      <c r="CN60" s="237" t="e">
        <f t="shared" ca="1" si="106"/>
        <v>#N/A</v>
      </c>
      <c r="CO60" s="8" t="e">
        <f t="shared" ca="1" si="107"/>
        <v>#N/A</v>
      </c>
      <c r="CQ60" t="b">
        <f t="shared" ca="1" si="108"/>
        <v>0</v>
      </c>
      <c r="CR60" t="str">
        <f t="shared" ca="1" si="109"/>
        <v/>
      </c>
      <c r="CS60" s="32">
        <f t="shared" ca="1" si="110"/>
        <v>0</v>
      </c>
      <c r="CT60" s="32">
        <f t="shared" ca="1" si="111"/>
        <v>0</v>
      </c>
      <c r="CU60" s="32">
        <f t="shared" ca="1" si="112"/>
        <v>0</v>
      </c>
      <c r="DP60" t="b">
        <f t="shared" ca="1" si="260"/>
        <v>0</v>
      </c>
      <c r="DQ60" t="b">
        <f t="shared" ca="1" si="260"/>
        <v>0</v>
      </c>
      <c r="DR60" t="b">
        <f t="shared" ca="1" si="260"/>
        <v>0</v>
      </c>
      <c r="DS60" t="str">
        <f t="shared" ca="1" si="53"/>
        <v>FAUX\FAUX\FAUX</v>
      </c>
      <c r="DT60" t="b">
        <f ca="1">IF($D60,ISNA(MATCH(DS60,DS$1:DS59,0)))</f>
        <v>0</v>
      </c>
      <c r="DU60" s="5" t="e">
        <f t="shared" ca="1" si="114"/>
        <v>#N/A</v>
      </c>
      <c r="DV60" t="e">
        <f t="shared" ca="1" si="54"/>
        <v>#N/A</v>
      </c>
      <c r="DW60" t="b">
        <f t="shared" ca="1" si="115"/>
        <v>0</v>
      </c>
      <c r="DX60" t="b">
        <f t="shared" ca="1" si="116"/>
        <v>0</v>
      </c>
      <c r="DY60">
        <f t="shared" ca="1" si="248"/>
        <v>0</v>
      </c>
      <c r="DZ60">
        <f t="shared" ca="1" si="236"/>
        <v>0</v>
      </c>
      <c r="EA60">
        <f t="shared" ca="1" si="118"/>
        <v>0</v>
      </c>
      <c r="EB60" s="235">
        <f t="shared" ca="1" si="119"/>
        <v>0</v>
      </c>
      <c r="EC60" s="236">
        <f t="shared" ca="1" si="120"/>
        <v>6.0000000000000001E-3</v>
      </c>
      <c r="ED60" t="b">
        <f t="shared" ca="1" si="121"/>
        <v>0</v>
      </c>
      <c r="EE60" s="5" t="e">
        <f t="shared" ca="1" si="122"/>
        <v>#N/A</v>
      </c>
      <c r="EF60" s="8" t="e">
        <f t="shared" ca="1" si="123"/>
        <v>#N/A</v>
      </c>
      <c r="EG60" s="8" t="e">
        <f t="shared" ca="1" si="124"/>
        <v>#N/A</v>
      </c>
      <c r="EH60" s="8" t="e">
        <f t="shared" ca="1" si="125"/>
        <v>#N/A</v>
      </c>
      <c r="EI60" s="8" t="e">
        <f t="shared" ca="1" si="126"/>
        <v>#N/A</v>
      </c>
      <c r="EJ60" s="8" t="e">
        <f t="shared" ca="1" si="127"/>
        <v>#N/A</v>
      </c>
      <c r="EK60" s="237" t="e">
        <f t="shared" ca="1" si="128"/>
        <v>#N/A</v>
      </c>
      <c r="EL60" s="237" t="e">
        <f t="shared" ca="1" si="129"/>
        <v>#N/A</v>
      </c>
      <c r="EM60" s="8" t="e">
        <f t="shared" ca="1" si="130"/>
        <v>#N/A</v>
      </c>
      <c r="EO60" t="b">
        <f t="shared" ca="1" si="131"/>
        <v>0</v>
      </c>
      <c r="EP60" t="str">
        <f t="shared" ca="1" si="132"/>
        <v/>
      </c>
      <c r="EQ60" s="32">
        <f t="shared" ca="1" si="133"/>
        <v>0</v>
      </c>
      <c r="ER60" s="32">
        <f t="shared" ca="1" si="134"/>
        <v>0</v>
      </c>
      <c r="ES60" s="32">
        <f t="shared" ca="1" si="135"/>
        <v>0</v>
      </c>
      <c r="FN60" t="b">
        <f t="shared" ca="1" si="261"/>
        <v>0</v>
      </c>
      <c r="FO60" t="b">
        <f t="shared" ca="1" si="261"/>
        <v>0</v>
      </c>
      <c r="FP60" t="b">
        <f t="shared" ca="1" si="261"/>
        <v>0</v>
      </c>
      <c r="FQ60" t="b">
        <f t="shared" ca="1" si="261"/>
        <v>0</v>
      </c>
      <c r="FR60" t="str">
        <f t="shared" ca="1" si="137"/>
        <v>FAUX\FAUX\FAUX\FAUX</v>
      </c>
      <c r="FS60" t="b">
        <f ca="1">IF($D60,ISNA(MATCH(FR60,FR$1:FR59,0)))</f>
        <v>0</v>
      </c>
      <c r="FT60" s="5" t="e">
        <f t="shared" ca="1" si="138"/>
        <v>#N/A</v>
      </c>
      <c r="FU60" t="e">
        <f t="shared" ca="1" si="56"/>
        <v>#N/A</v>
      </c>
      <c r="FV60" t="b">
        <f t="shared" ca="1" si="139"/>
        <v>0</v>
      </c>
      <c r="FW60" t="b">
        <f t="shared" ca="1" si="140"/>
        <v>0</v>
      </c>
      <c r="FX60">
        <f t="shared" ca="1" si="249"/>
        <v>0</v>
      </c>
      <c r="FY60">
        <f t="shared" ca="1" si="238"/>
        <v>0</v>
      </c>
      <c r="FZ60">
        <f t="shared" ca="1" si="142"/>
        <v>0</v>
      </c>
      <c r="GA60" s="235">
        <f t="shared" ca="1" si="143"/>
        <v>0</v>
      </c>
      <c r="GB60" s="236">
        <f t="shared" ca="1" si="144"/>
        <v>6.0000000000000001E-3</v>
      </c>
      <c r="GC60" t="b">
        <f t="shared" ca="1" si="145"/>
        <v>0</v>
      </c>
      <c r="GD60" s="5" t="e">
        <f t="shared" ca="1" si="146"/>
        <v>#N/A</v>
      </c>
      <c r="GE60" s="8" t="e">
        <f t="shared" ca="1" si="147"/>
        <v>#N/A</v>
      </c>
      <c r="GF60" s="8" t="e">
        <f t="shared" ca="1" si="148"/>
        <v>#N/A</v>
      </c>
      <c r="GG60" s="8" t="e">
        <f t="shared" ca="1" si="149"/>
        <v>#N/A</v>
      </c>
      <c r="GH60" s="8" t="e">
        <f t="shared" ca="1" si="150"/>
        <v>#N/A</v>
      </c>
      <c r="GI60" s="8" t="e">
        <f t="shared" ca="1" si="151"/>
        <v>#N/A</v>
      </c>
      <c r="GJ60" s="8" t="e">
        <f t="shared" ca="1" si="152"/>
        <v>#N/A</v>
      </c>
      <c r="GK60" s="237" t="e">
        <f t="shared" ca="1" si="153"/>
        <v>#N/A</v>
      </c>
      <c r="GL60" s="237" t="e">
        <f t="shared" ca="1" si="154"/>
        <v>#N/A</v>
      </c>
      <c r="GM60" s="8" t="e">
        <f t="shared" ca="1" si="155"/>
        <v>#N/A</v>
      </c>
      <c r="GO60" t="b">
        <f t="shared" ca="1" si="156"/>
        <v>0</v>
      </c>
      <c r="GP60" t="str">
        <f t="shared" ca="1" si="157"/>
        <v/>
      </c>
      <c r="GQ60" s="32">
        <f t="shared" ca="1" si="158"/>
        <v>0</v>
      </c>
      <c r="GR60" s="32">
        <f t="shared" ca="1" si="159"/>
        <v>0</v>
      </c>
      <c r="GS60" s="32">
        <f t="shared" ca="1" si="160"/>
        <v>0</v>
      </c>
      <c r="HL60" t="b">
        <f t="shared" ca="1" si="262"/>
        <v>0</v>
      </c>
      <c r="HM60" t="b">
        <f t="shared" ca="1" si="262"/>
        <v>0</v>
      </c>
      <c r="HN60" t="b">
        <f t="shared" ca="1" si="262"/>
        <v>0</v>
      </c>
      <c r="HO60" t="b">
        <f t="shared" ca="1" si="262"/>
        <v>0</v>
      </c>
      <c r="HP60" t="str">
        <f t="shared" ca="1" si="162"/>
        <v>FAUX\FAUX\FAUX\FAUX</v>
      </c>
      <c r="HQ60" t="b">
        <f ca="1">IF($D60,ISNA(MATCH(HP60,HP$1:HP59,0)))</f>
        <v>0</v>
      </c>
      <c r="HR60" s="5" t="e">
        <f t="shared" ca="1" si="163"/>
        <v>#N/A</v>
      </c>
      <c r="HS60" t="e">
        <f t="shared" ca="1" si="58"/>
        <v>#N/A</v>
      </c>
      <c r="HT60" t="b">
        <f t="shared" ca="1" si="164"/>
        <v>0</v>
      </c>
      <c r="HU60" t="b">
        <f t="shared" ca="1" si="165"/>
        <v>0</v>
      </c>
      <c r="HV60">
        <f t="shared" ca="1" si="250"/>
        <v>0</v>
      </c>
      <c r="HW60">
        <f t="shared" ca="1" si="240"/>
        <v>0</v>
      </c>
      <c r="HX60">
        <f t="shared" ca="1" si="167"/>
        <v>0</v>
      </c>
      <c r="HY60" s="235">
        <f t="shared" ca="1" si="168"/>
        <v>0</v>
      </c>
      <c r="HZ60" s="236">
        <f t="shared" ca="1" si="169"/>
        <v>6.0000000000000001E-3</v>
      </c>
      <c r="IA60" t="b">
        <f t="shared" ca="1" si="170"/>
        <v>0</v>
      </c>
      <c r="IB60" s="5" t="e">
        <f t="shared" ca="1" si="171"/>
        <v>#N/A</v>
      </c>
      <c r="IC60" s="8" t="e">
        <f t="shared" ca="1" si="172"/>
        <v>#N/A</v>
      </c>
      <c r="ID60" s="8" t="e">
        <f t="shared" ca="1" si="173"/>
        <v>#N/A</v>
      </c>
      <c r="IE60" s="8" t="e">
        <f t="shared" ca="1" si="174"/>
        <v>#N/A</v>
      </c>
      <c r="IF60" s="8" t="e">
        <f t="shared" ca="1" si="175"/>
        <v>#N/A</v>
      </c>
      <c r="IG60" s="8" t="e">
        <f t="shared" ca="1" si="176"/>
        <v>#N/A</v>
      </c>
      <c r="IH60" s="8" t="e">
        <f t="shared" ca="1" si="177"/>
        <v>#N/A</v>
      </c>
      <c r="II60" s="237" t="e">
        <f t="shared" ca="1" si="178"/>
        <v>#N/A</v>
      </c>
      <c r="IJ60" s="237" t="e">
        <f t="shared" ca="1" si="179"/>
        <v>#N/A</v>
      </c>
      <c r="IK60" s="8" t="e">
        <f t="shared" ca="1" si="180"/>
        <v>#N/A</v>
      </c>
      <c r="IM60" t="b">
        <f t="shared" ca="1" si="181"/>
        <v>0</v>
      </c>
      <c r="IN60" t="str">
        <f t="shared" ca="1" si="253"/>
        <v/>
      </c>
      <c r="IO60" s="32">
        <f t="shared" ca="1" si="183"/>
        <v>0</v>
      </c>
      <c r="IP60" s="32">
        <f t="shared" ca="1" si="184"/>
        <v>0</v>
      </c>
      <c r="IQ60" s="32">
        <f t="shared" ca="1" si="185"/>
        <v>0</v>
      </c>
      <c r="JJ60" t="b">
        <f t="shared" ca="1" si="263"/>
        <v>0</v>
      </c>
      <c r="JK60" t="b">
        <f t="shared" ca="1" si="263"/>
        <v>0</v>
      </c>
      <c r="JN60" t="str">
        <f t="shared" ca="1" si="187"/>
        <v>FAUX\FAUX</v>
      </c>
      <c r="JO60" t="b">
        <f ca="1">IF($D60,ISNA(MATCH(JN60,JN$1:JN59,0)))</f>
        <v>0</v>
      </c>
      <c r="JP60" s="5" t="e">
        <f t="shared" ca="1" si="188"/>
        <v>#N/A</v>
      </c>
      <c r="JQ60" t="e">
        <f t="shared" ca="1" si="60"/>
        <v>#N/A</v>
      </c>
      <c r="JR60" t="b">
        <f t="shared" ca="1" si="189"/>
        <v>0</v>
      </c>
      <c r="JS60" t="b">
        <f t="shared" ca="1" si="190"/>
        <v>0</v>
      </c>
      <c r="JT60">
        <f t="shared" ca="1" si="251"/>
        <v>0</v>
      </c>
      <c r="JU60">
        <f t="shared" ca="1" si="242"/>
        <v>0</v>
      </c>
      <c r="JV60">
        <f t="shared" ca="1" si="192"/>
        <v>0</v>
      </c>
      <c r="JW60" s="235">
        <f t="shared" ca="1" si="193"/>
        <v>0</v>
      </c>
      <c r="JX60" s="236">
        <f t="shared" ca="1" si="194"/>
        <v>6.0000000000000001E-3</v>
      </c>
      <c r="JY60" t="b">
        <f t="shared" ca="1" si="195"/>
        <v>0</v>
      </c>
      <c r="JZ60" s="5" t="e">
        <f t="shared" ca="1" si="196"/>
        <v>#N/A</v>
      </c>
      <c r="KA60" s="8" t="e">
        <f t="shared" ca="1" si="197"/>
        <v>#N/A</v>
      </c>
      <c r="KB60" s="8" t="e">
        <f t="shared" ca="1" si="198"/>
        <v>#N/A</v>
      </c>
      <c r="KC60" s="8" t="e">
        <f t="shared" ca="1" si="199"/>
        <v>#N/A</v>
      </c>
      <c r="KD60" s="8"/>
      <c r="KE60" s="8"/>
      <c r="KF60" s="8" t="e">
        <f t="shared" ca="1" si="200"/>
        <v>#N/A</v>
      </c>
      <c r="KG60" s="237" t="e">
        <f t="shared" ca="1" si="201"/>
        <v>#N/A</v>
      </c>
      <c r="KH60" s="237" t="e">
        <f t="shared" ca="1" si="202"/>
        <v>#N/A</v>
      </c>
      <c r="KI60" s="8" t="e">
        <f t="shared" ca="1" si="203"/>
        <v>#N/A</v>
      </c>
      <c r="KK60" t="b">
        <f t="shared" ca="1" si="204"/>
        <v>0</v>
      </c>
      <c r="KL60" t="str">
        <f t="shared" ca="1" si="254"/>
        <v/>
      </c>
      <c r="KM60" s="32">
        <f t="shared" ca="1" si="206"/>
        <v>0</v>
      </c>
      <c r="KN60" s="32">
        <f t="shared" ca="1" si="207"/>
        <v>0</v>
      </c>
      <c r="KO60" s="32">
        <f t="shared" ca="1" si="208"/>
        <v>0</v>
      </c>
      <c r="LH60" t="b">
        <f t="shared" ca="1" si="264"/>
        <v>0</v>
      </c>
      <c r="LI60" t="b">
        <f t="shared" ca="1" si="264"/>
        <v>0</v>
      </c>
      <c r="LL60" t="str">
        <f t="shared" ca="1" si="210"/>
        <v>FAUX\FAUX</v>
      </c>
      <c r="LM60" t="b">
        <f ca="1">IF($D60,ISNA(MATCH(LL60,LL$1:LL59,0)))</f>
        <v>0</v>
      </c>
      <c r="LN60" s="5" t="e">
        <f t="shared" ca="1" si="211"/>
        <v>#N/A</v>
      </c>
      <c r="LO60" t="e">
        <f t="shared" ca="1" si="62"/>
        <v>#N/A</v>
      </c>
      <c r="LP60" t="b">
        <f t="shared" ca="1" si="212"/>
        <v>0</v>
      </c>
      <c r="LQ60" t="b">
        <f t="shared" ca="1" si="213"/>
        <v>0</v>
      </c>
      <c r="LR60">
        <f t="shared" ca="1" si="252"/>
        <v>0</v>
      </c>
      <c r="LS60">
        <f t="shared" ca="1" si="244"/>
        <v>0</v>
      </c>
      <c r="LT60">
        <f t="shared" ca="1" si="215"/>
        <v>0</v>
      </c>
      <c r="LU60" s="235">
        <f t="shared" ca="1" si="216"/>
        <v>0</v>
      </c>
      <c r="LV60" s="236">
        <f t="shared" ca="1" si="217"/>
        <v>6.0000000000000001E-3</v>
      </c>
      <c r="LW60" t="b">
        <f t="shared" ca="1" si="218"/>
        <v>0</v>
      </c>
      <c r="LX60" s="5" t="e">
        <f t="shared" ca="1" si="219"/>
        <v>#N/A</v>
      </c>
      <c r="LY60" s="8" t="e">
        <f t="shared" ca="1" si="220"/>
        <v>#N/A</v>
      </c>
      <c r="LZ60" s="8" t="e">
        <f t="shared" ca="1" si="221"/>
        <v>#N/A</v>
      </c>
      <c r="MA60" s="8" t="e">
        <f t="shared" ca="1" si="222"/>
        <v>#N/A</v>
      </c>
      <c r="MB60" s="8"/>
      <c r="MC60" s="8"/>
      <c r="MD60" s="8" t="e">
        <f t="shared" ca="1" si="223"/>
        <v>#N/A</v>
      </c>
      <c r="ME60" s="237" t="e">
        <f t="shared" ca="1" si="224"/>
        <v>#N/A</v>
      </c>
      <c r="MF60" s="237" t="e">
        <f t="shared" ca="1" si="225"/>
        <v>#N/A</v>
      </c>
      <c r="MG60" s="8" t="e">
        <f t="shared" ca="1" si="226"/>
        <v>#N/A</v>
      </c>
      <c r="MI60" t="b">
        <f t="shared" ca="1" si="227"/>
        <v>0</v>
      </c>
      <c r="MJ60" t="str">
        <f t="shared" ca="1" si="255"/>
        <v/>
      </c>
      <c r="MK60" s="32">
        <f t="shared" ca="1" si="229"/>
        <v>0</v>
      </c>
      <c r="ML60" s="32">
        <f t="shared" ca="1" si="230"/>
        <v>0</v>
      </c>
      <c r="MM60" s="32">
        <f t="shared" ca="1" si="231"/>
        <v>0</v>
      </c>
    </row>
    <row r="61" spans="1:351" x14ac:dyDescent="0.3">
      <c r="A61">
        <f t="shared" ca="1" si="63"/>
        <v>51</v>
      </c>
      <c r="C61" t="e">
        <f ca="1">Coulisse!$HN61</f>
        <v>#N/A</v>
      </c>
      <c r="D61" t="b">
        <f t="shared" ca="1" si="64"/>
        <v>0</v>
      </c>
      <c r="F61" t="b">
        <f t="shared" ca="1" si="257"/>
        <v>0</v>
      </c>
      <c r="G61" t="b">
        <f t="shared" ca="1" si="257"/>
        <v>0</v>
      </c>
      <c r="T61" t="b">
        <f t="shared" ca="1" si="258"/>
        <v>0</v>
      </c>
      <c r="U61" t="b">
        <f t="shared" ca="1" si="258"/>
        <v>0</v>
      </c>
      <c r="V61" t="b">
        <f t="shared" ca="1" si="258"/>
        <v>0</v>
      </c>
      <c r="W61" t="str">
        <f t="shared" ca="1" si="67"/>
        <v>FAUX\FAUX\FAUX</v>
      </c>
      <c r="X61" t="b">
        <f ca="1">IF($D61,ISNA(MATCH(W61,W$1:W60,0)))</f>
        <v>0</v>
      </c>
      <c r="Y61" s="5" t="e">
        <f t="shared" ca="1" si="68"/>
        <v>#N/A</v>
      </c>
      <c r="Z61" t="e">
        <f t="shared" ca="1" si="256"/>
        <v>#N/A</v>
      </c>
      <c r="AA61" t="b">
        <f t="shared" ca="1" si="69"/>
        <v>0</v>
      </c>
      <c r="AB61" t="b">
        <f t="shared" ca="1" si="70"/>
        <v>0</v>
      </c>
      <c r="AC61">
        <f t="shared" ca="1" si="71"/>
        <v>0</v>
      </c>
      <c r="AD61">
        <f t="shared" ca="1" si="232"/>
        <v>0</v>
      </c>
      <c r="AE61">
        <f t="shared" ca="1" si="72"/>
        <v>0</v>
      </c>
      <c r="AF61" s="235">
        <f t="shared" ca="1" si="73"/>
        <v>0</v>
      </c>
      <c r="AG61" s="236">
        <f t="shared" ca="1" si="74"/>
        <v>6.1000000000000004E-3</v>
      </c>
      <c r="AH61" t="b">
        <f t="shared" ca="1" si="75"/>
        <v>0</v>
      </c>
      <c r="AI61" s="5" t="e">
        <f t="shared" ca="1" si="76"/>
        <v>#N/A</v>
      </c>
      <c r="AJ61" s="8" t="e">
        <f t="shared" ca="1" si="77"/>
        <v>#N/A</v>
      </c>
      <c r="AK61" s="8" t="e">
        <f t="shared" ca="1" si="78"/>
        <v>#N/A</v>
      </c>
      <c r="AL61" s="8" t="e">
        <f t="shared" ca="1" si="79"/>
        <v>#N/A</v>
      </c>
      <c r="AM61" s="8" t="e">
        <f t="shared" ca="1" si="80"/>
        <v>#N/A</v>
      </c>
      <c r="AN61" s="8" t="e">
        <f t="shared" ca="1" si="81"/>
        <v>#N/A</v>
      </c>
      <c r="AO61" s="237" t="e">
        <f t="shared" ca="1" si="82"/>
        <v>#N/A</v>
      </c>
      <c r="AP61" s="237" t="e">
        <f t="shared" ca="1" si="83"/>
        <v>#N/A</v>
      </c>
      <c r="AQ61" s="8" t="e">
        <f t="shared" ca="1" si="84"/>
        <v>#N/A</v>
      </c>
      <c r="AS61" t="b">
        <f t="shared" ca="1" si="85"/>
        <v>0</v>
      </c>
      <c r="AT61" t="str">
        <f t="shared" ca="1" si="86"/>
        <v/>
      </c>
      <c r="AU61" s="32">
        <f t="shared" ca="1" si="87"/>
        <v>0</v>
      </c>
      <c r="AV61" s="32">
        <f t="shared" ca="1" si="88"/>
        <v>0</v>
      </c>
      <c r="AW61" s="32">
        <f t="shared" ca="1" si="246"/>
        <v>0</v>
      </c>
      <c r="BR61" t="b">
        <f t="shared" ca="1" si="259"/>
        <v>0</v>
      </c>
      <c r="BU61" t="str">
        <f t="shared" ca="1" si="90"/>
        <v>FAUX\</v>
      </c>
      <c r="BV61" t="b">
        <f ca="1">IF($D61,ISNA(MATCH(BU61,BU$1:BU60,0)))</f>
        <v>0</v>
      </c>
      <c r="BW61" s="5" t="e">
        <f t="shared" ca="1" si="91"/>
        <v>#N/A</v>
      </c>
      <c r="BX61" t="e">
        <f t="shared" ca="1" si="51"/>
        <v>#N/A</v>
      </c>
      <c r="BY61" t="b">
        <f t="shared" ca="1" si="92"/>
        <v>0</v>
      </c>
      <c r="BZ61" t="b">
        <f t="shared" ca="1" si="93"/>
        <v>0</v>
      </c>
      <c r="CA61">
        <f t="shared" ca="1" si="247"/>
        <v>0</v>
      </c>
      <c r="CB61">
        <f t="shared" ca="1" si="234"/>
        <v>0</v>
      </c>
      <c r="CC61">
        <f t="shared" ca="1" si="95"/>
        <v>0</v>
      </c>
      <c r="CD61" s="235">
        <f t="shared" ca="1" si="96"/>
        <v>0</v>
      </c>
      <c r="CE61" s="236">
        <f t="shared" ca="1" si="97"/>
        <v>6.1000000000000004E-3</v>
      </c>
      <c r="CF61" t="b">
        <f t="shared" ca="1" si="98"/>
        <v>0</v>
      </c>
      <c r="CG61" s="5" t="e">
        <f t="shared" ca="1" si="99"/>
        <v>#N/A</v>
      </c>
      <c r="CH61" s="8" t="e">
        <f t="shared" ca="1" si="100"/>
        <v>#N/A</v>
      </c>
      <c r="CI61" s="8" t="e">
        <f t="shared" ca="1" si="101"/>
        <v>#N/A</v>
      </c>
      <c r="CJ61" s="8" t="e">
        <f t="shared" ca="1" si="102"/>
        <v>#N/A</v>
      </c>
      <c r="CK61" s="8" t="e">
        <f t="shared" ca="1" si="103"/>
        <v>#N/A</v>
      </c>
      <c r="CL61" s="8" t="e">
        <f t="shared" ca="1" si="104"/>
        <v>#N/A</v>
      </c>
      <c r="CM61" s="237" t="e">
        <f t="shared" ca="1" si="105"/>
        <v>#N/A</v>
      </c>
      <c r="CN61" s="237" t="e">
        <f t="shared" ca="1" si="106"/>
        <v>#N/A</v>
      </c>
      <c r="CO61" s="8" t="e">
        <f t="shared" ca="1" si="107"/>
        <v>#N/A</v>
      </c>
      <c r="CQ61" t="b">
        <f t="shared" ca="1" si="108"/>
        <v>0</v>
      </c>
      <c r="CR61" t="str">
        <f t="shared" ca="1" si="109"/>
        <v/>
      </c>
      <c r="CS61" s="32">
        <f t="shared" ca="1" si="110"/>
        <v>0</v>
      </c>
      <c r="CT61" s="32">
        <f t="shared" ca="1" si="111"/>
        <v>0</v>
      </c>
      <c r="CU61" s="32">
        <f t="shared" ca="1" si="112"/>
        <v>0</v>
      </c>
      <c r="DP61" t="b">
        <f t="shared" ca="1" si="260"/>
        <v>0</v>
      </c>
      <c r="DQ61" t="b">
        <f t="shared" ca="1" si="260"/>
        <v>0</v>
      </c>
      <c r="DR61" t="b">
        <f t="shared" ca="1" si="260"/>
        <v>0</v>
      </c>
      <c r="DS61" t="str">
        <f t="shared" ca="1" si="53"/>
        <v>FAUX\FAUX\FAUX</v>
      </c>
      <c r="DT61" t="b">
        <f ca="1">IF($D61,ISNA(MATCH(DS61,DS$1:DS60,0)))</f>
        <v>0</v>
      </c>
      <c r="DU61" s="5" t="e">
        <f t="shared" ca="1" si="114"/>
        <v>#N/A</v>
      </c>
      <c r="DV61" t="e">
        <f t="shared" ca="1" si="54"/>
        <v>#N/A</v>
      </c>
      <c r="DW61" t="b">
        <f t="shared" ca="1" si="115"/>
        <v>0</v>
      </c>
      <c r="DX61" t="b">
        <f t="shared" ca="1" si="116"/>
        <v>0</v>
      </c>
      <c r="DY61">
        <f t="shared" ca="1" si="248"/>
        <v>0</v>
      </c>
      <c r="DZ61">
        <f t="shared" ca="1" si="236"/>
        <v>0</v>
      </c>
      <c r="EA61">
        <f t="shared" ca="1" si="118"/>
        <v>0</v>
      </c>
      <c r="EB61" s="235">
        <f t="shared" ca="1" si="119"/>
        <v>0</v>
      </c>
      <c r="EC61" s="236">
        <f t="shared" ca="1" si="120"/>
        <v>6.1000000000000004E-3</v>
      </c>
      <c r="ED61" t="b">
        <f t="shared" ca="1" si="121"/>
        <v>0</v>
      </c>
      <c r="EE61" s="5" t="e">
        <f t="shared" ca="1" si="122"/>
        <v>#N/A</v>
      </c>
      <c r="EF61" s="8" t="e">
        <f t="shared" ca="1" si="123"/>
        <v>#N/A</v>
      </c>
      <c r="EG61" s="8" t="e">
        <f t="shared" ca="1" si="124"/>
        <v>#N/A</v>
      </c>
      <c r="EH61" s="8" t="e">
        <f t="shared" ca="1" si="125"/>
        <v>#N/A</v>
      </c>
      <c r="EI61" s="8" t="e">
        <f t="shared" ca="1" si="126"/>
        <v>#N/A</v>
      </c>
      <c r="EJ61" s="8" t="e">
        <f t="shared" ca="1" si="127"/>
        <v>#N/A</v>
      </c>
      <c r="EK61" s="237" t="e">
        <f t="shared" ca="1" si="128"/>
        <v>#N/A</v>
      </c>
      <c r="EL61" s="237" t="e">
        <f t="shared" ca="1" si="129"/>
        <v>#N/A</v>
      </c>
      <c r="EM61" s="8" t="e">
        <f t="shared" ca="1" si="130"/>
        <v>#N/A</v>
      </c>
      <c r="EO61" t="b">
        <f t="shared" ca="1" si="131"/>
        <v>0</v>
      </c>
      <c r="EP61" t="str">
        <f t="shared" ca="1" si="132"/>
        <v/>
      </c>
      <c r="EQ61" s="32">
        <f t="shared" ca="1" si="133"/>
        <v>0</v>
      </c>
      <c r="ER61" s="32">
        <f t="shared" ca="1" si="134"/>
        <v>0</v>
      </c>
      <c r="ES61" s="32">
        <f t="shared" ca="1" si="135"/>
        <v>0</v>
      </c>
      <c r="FN61" t="b">
        <f t="shared" ca="1" si="261"/>
        <v>0</v>
      </c>
      <c r="FO61" t="b">
        <f t="shared" ca="1" si="261"/>
        <v>0</v>
      </c>
      <c r="FP61" t="b">
        <f t="shared" ca="1" si="261"/>
        <v>0</v>
      </c>
      <c r="FQ61" t="b">
        <f t="shared" ca="1" si="261"/>
        <v>0</v>
      </c>
      <c r="FR61" t="str">
        <f t="shared" ca="1" si="137"/>
        <v>FAUX\FAUX\FAUX\FAUX</v>
      </c>
      <c r="FS61" t="b">
        <f ca="1">IF($D61,ISNA(MATCH(FR61,FR$1:FR60,0)))</f>
        <v>0</v>
      </c>
      <c r="FT61" s="5" t="e">
        <f t="shared" ca="1" si="138"/>
        <v>#N/A</v>
      </c>
      <c r="FU61" t="e">
        <f t="shared" ca="1" si="56"/>
        <v>#N/A</v>
      </c>
      <c r="FV61" t="b">
        <f t="shared" ca="1" si="139"/>
        <v>0</v>
      </c>
      <c r="FW61" t="b">
        <f t="shared" ca="1" si="140"/>
        <v>0</v>
      </c>
      <c r="FX61">
        <f t="shared" ca="1" si="249"/>
        <v>0</v>
      </c>
      <c r="FY61">
        <f t="shared" ca="1" si="238"/>
        <v>0</v>
      </c>
      <c r="FZ61">
        <f t="shared" ca="1" si="142"/>
        <v>0</v>
      </c>
      <c r="GA61" s="235">
        <f t="shared" ca="1" si="143"/>
        <v>0</v>
      </c>
      <c r="GB61" s="236">
        <f t="shared" ca="1" si="144"/>
        <v>6.1000000000000004E-3</v>
      </c>
      <c r="GC61" t="b">
        <f t="shared" ca="1" si="145"/>
        <v>0</v>
      </c>
      <c r="GD61" s="5" t="e">
        <f t="shared" ca="1" si="146"/>
        <v>#N/A</v>
      </c>
      <c r="GE61" s="8" t="e">
        <f t="shared" ca="1" si="147"/>
        <v>#N/A</v>
      </c>
      <c r="GF61" s="8" t="e">
        <f t="shared" ca="1" si="148"/>
        <v>#N/A</v>
      </c>
      <c r="GG61" s="8" t="e">
        <f t="shared" ca="1" si="149"/>
        <v>#N/A</v>
      </c>
      <c r="GH61" s="8" t="e">
        <f t="shared" ca="1" si="150"/>
        <v>#N/A</v>
      </c>
      <c r="GI61" s="8" t="e">
        <f t="shared" ca="1" si="151"/>
        <v>#N/A</v>
      </c>
      <c r="GJ61" s="8" t="e">
        <f t="shared" ca="1" si="152"/>
        <v>#N/A</v>
      </c>
      <c r="GK61" s="237" t="e">
        <f t="shared" ca="1" si="153"/>
        <v>#N/A</v>
      </c>
      <c r="GL61" s="237" t="e">
        <f t="shared" ca="1" si="154"/>
        <v>#N/A</v>
      </c>
      <c r="GM61" s="8" t="e">
        <f t="shared" ca="1" si="155"/>
        <v>#N/A</v>
      </c>
      <c r="GO61" t="b">
        <f t="shared" ca="1" si="156"/>
        <v>0</v>
      </c>
      <c r="GP61" t="str">
        <f t="shared" ca="1" si="157"/>
        <v/>
      </c>
      <c r="GQ61" s="32">
        <f t="shared" ca="1" si="158"/>
        <v>0</v>
      </c>
      <c r="GR61" s="32">
        <f t="shared" ca="1" si="159"/>
        <v>0</v>
      </c>
      <c r="GS61" s="32">
        <f t="shared" ca="1" si="160"/>
        <v>0</v>
      </c>
      <c r="HL61" t="b">
        <f t="shared" ca="1" si="262"/>
        <v>0</v>
      </c>
      <c r="HM61" t="b">
        <f t="shared" ca="1" si="262"/>
        <v>0</v>
      </c>
      <c r="HN61" t="b">
        <f t="shared" ca="1" si="262"/>
        <v>0</v>
      </c>
      <c r="HO61" t="b">
        <f t="shared" ca="1" si="262"/>
        <v>0</v>
      </c>
      <c r="HP61" t="str">
        <f t="shared" ca="1" si="162"/>
        <v>FAUX\FAUX\FAUX\FAUX</v>
      </c>
      <c r="HQ61" t="b">
        <f ca="1">IF($D61,ISNA(MATCH(HP61,HP$1:HP60,0)))</f>
        <v>0</v>
      </c>
      <c r="HR61" s="5" t="e">
        <f t="shared" ca="1" si="163"/>
        <v>#N/A</v>
      </c>
      <c r="HS61" t="e">
        <f t="shared" ca="1" si="58"/>
        <v>#N/A</v>
      </c>
      <c r="HT61" t="b">
        <f t="shared" ca="1" si="164"/>
        <v>0</v>
      </c>
      <c r="HU61" t="b">
        <f t="shared" ca="1" si="165"/>
        <v>0</v>
      </c>
      <c r="HV61">
        <f t="shared" ca="1" si="250"/>
        <v>0</v>
      </c>
      <c r="HW61">
        <f t="shared" ca="1" si="240"/>
        <v>0</v>
      </c>
      <c r="HX61">
        <f t="shared" ca="1" si="167"/>
        <v>0</v>
      </c>
      <c r="HY61" s="235">
        <f t="shared" ca="1" si="168"/>
        <v>0</v>
      </c>
      <c r="HZ61" s="236">
        <f t="shared" ca="1" si="169"/>
        <v>6.1000000000000004E-3</v>
      </c>
      <c r="IA61" t="b">
        <f t="shared" ca="1" si="170"/>
        <v>0</v>
      </c>
      <c r="IB61" s="5" t="e">
        <f t="shared" ca="1" si="171"/>
        <v>#N/A</v>
      </c>
      <c r="IC61" s="8" t="e">
        <f t="shared" ca="1" si="172"/>
        <v>#N/A</v>
      </c>
      <c r="ID61" s="8" t="e">
        <f t="shared" ca="1" si="173"/>
        <v>#N/A</v>
      </c>
      <c r="IE61" s="8" t="e">
        <f t="shared" ca="1" si="174"/>
        <v>#N/A</v>
      </c>
      <c r="IF61" s="8" t="e">
        <f t="shared" ca="1" si="175"/>
        <v>#N/A</v>
      </c>
      <c r="IG61" s="8" t="e">
        <f t="shared" ca="1" si="176"/>
        <v>#N/A</v>
      </c>
      <c r="IH61" s="8" t="e">
        <f t="shared" ca="1" si="177"/>
        <v>#N/A</v>
      </c>
      <c r="II61" s="237" t="e">
        <f t="shared" ca="1" si="178"/>
        <v>#N/A</v>
      </c>
      <c r="IJ61" s="237" t="e">
        <f t="shared" ca="1" si="179"/>
        <v>#N/A</v>
      </c>
      <c r="IK61" s="8" t="e">
        <f t="shared" ca="1" si="180"/>
        <v>#N/A</v>
      </c>
      <c r="IM61" t="b">
        <f t="shared" ca="1" si="181"/>
        <v>0</v>
      </c>
      <c r="IN61" t="str">
        <f t="shared" ca="1" si="253"/>
        <v/>
      </c>
      <c r="IO61" s="32">
        <f t="shared" ca="1" si="183"/>
        <v>0</v>
      </c>
      <c r="IP61" s="32">
        <f t="shared" ca="1" si="184"/>
        <v>0</v>
      </c>
      <c r="IQ61" s="32">
        <f t="shared" ca="1" si="185"/>
        <v>0</v>
      </c>
      <c r="JJ61" t="b">
        <f t="shared" ca="1" si="263"/>
        <v>0</v>
      </c>
      <c r="JK61" t="b">
        <f t="shared" ca="1" si="263"/>
        <v>0</v>
      </c>
      <c r="JN61" t="str">
        <f t="shared" ca="1" si="187"/>
        <v>FAUX\FAUX</v>
      </c>
      <c r="JO61" t="b">
        <f ca="1">IF($D61,ISNA(MATCH(JN61,JN$1:JN60,0)))</f>
        <v>0</v>
      </c>
      <c r="JP61" s="5" t="e">
        <f t="shared" ca="1" si="188"/>
        <v>#N/A</v>
      </c>
      <c r="JQ61" t="e">
        <f t="shared" ca="1" si="60"/>
        <v>#N/A</v>
      </c>
      <c r="JR61" t="b">
        <f t="shared" ca="1" si="189"/>
        <v>0</v>
      </c>
      <c r="JS61" t="b">
        <f t="shared" ca="1" si="190"/>
        <v>0</v>
      </c>
      <c r="JT61">
        <f t="shared" ca="1" si="251"/>
        <v>0</v>
      </c>
      <c r="JU61">
        <f t="shared" ca="1" si="242"/>
        <v>0</v>
      </c>
      <c r="JV61">
        <f t="shared" ca="1" si="192"/>
        <v>0</v>
      </c>
      <c r="JW61" s="235">
        <f t="shared" ca="1" si="193"/>
        <v>0</v>
      </c>
      <c r="JX61" s="236">
        <f t="shared" ca="1" si="194"/>
        <v>6.1000000000000004E-3</v>
      </c>
      <c r="JY61" t="b">
        <f t="shared" ca="1" si="195"/>
        <v>0</v>
      </c>
      <c r="JZ61" s="5" t="e">
        <f t="shared" ca="1" si="196"/>
        <v>#N/A</v>
      </c>
      <c r="KA61" s="8" t="e">
        <f t="shared" ca="1" si="197"/>
        <v>#N/A</v>
      </c>
      <c r="KB61" s="8" t="e">
        <f t="shared" ca="1" si="198"/>
        <v>#N/A</v>
      </c>
      <c r="KC61" s="8" t="e">
        <f t="shared" ca="1" si="199"/>
        <v>#N/A</v>
      </c>
      <c r="KD61" s="8"/>
      <c r="KE61" s="8"/>
      <c r="KF61" s="8" t="e">
        <f t="shared" ca="1" si="200"/>
        <v>#N/A</v>
      </c>
      <c r="KG61" s="237" t="e">
        <f t="shared" ca="1" si="201"/>
        <v>#N/A</v>
      </c>
      <c r="KH61" s="237" t="e">
        <f t="shared" ca="1" si="202"/>
        <v>#N/A</v>
      </c>
      <c r="KI61" s="8" t="e">
        <f t="shared" ca="1" si="203"/>
        <v>#N/A</v>
      </c>
      <c r="KK61" t="b">
        <f t="shared" ca="1" si="204"/>
        <v>0</v>
      </c>
      <c r="KL61" t="str">
        <f t="shared" ca="1" si="254"/>
        <v/>
      </c>
      <c r="KM61" s="32">
        <f t="shared" ca="1" si="206"/>
        <v>0</v>
      </c>
      <c r="KN61" s="32">
        <f t="shared" ca="1" si="207"/>
        <v>0</v>
      </c>
      <c r="KO61" s="32">
        <f t="shared" ca="1" si="208"/>
        <v>0</v>
      </c>
      <c r="LH61" t="b">
        <f t="shared" ca="1" si="264"/>
        <v>0</v>
      </c>
      <c r="LI61" t="b">
        <f t="shared" ca="1" si="264"/>
        <v>0</v>
      </c>
      <c r="LL61" t="str">
        <f t="shared" ca="1" si="210"/>
        <v>FAUX\FAUX</v>
      </c>
      <c r="LM61" t="b">
        <f ca="1">IF($D61,ISNA(MATCH(LL61,LL$1:LL60,0)))</f>
        <v>0</v>
      </c>
      <c r="LN61" s="5" t="e">
        <f t="shared" ca="1" si="211"/>
        <v>#N/A</v>
      </c>
      <c r="LO61" t="e">
        <f t="shared" ca="1" si="62"/>
        <v>#N/A</v>
      </c>
      <c r="LP61" t="b">
        <f t="shared" ca="1" si="212"/>
        <v>0</v>
      </c>
      <c r="LQ61" t="b">
        <f t="shared" ca="1" si="213"/>
        <v>0</v>
      </c>
      <c r="LR61">
        <f t="shared" ca="1" si="252"/>
        <v>0</v>
      </c>
      <c r="LS61">
        <f t="shared" ca="1" si="244"/>
        <v>0</v>
      </c>
      <c r="LT61">
        <f t="shared" ca="1" si="215"/>
        <v>0</v>
      </c>
      <c r="LU61" s="235">
        <f t="shared" ca="1" si="216"/>
        <v>0</v>
      </c>
      <c r="LV61" s="236">
        <f t="shared" ca="1" si="217"/>
        <v>6.1000000000000004E-3</v>
      </c>
      <c r="LW61" t="b">
        <f t="shared" ca="1" si="218"/>
        <v>0</v>
      </c>
      <c r="LX61" s="5" t="e">
        <f t="shared" ca="1" si="219"/>
        <v>#N/A</v>
      </c>
      <c r="LY61" s="8" t="e">
        <f t="shared" ca="1" si="220"/>
        <v>#N/A</v>
      </c>
      <c r="LZ61" s="8" t="e">
        <f t="shared" ca="1" si="221"/>
        <v>#N/A</v>
      </c>
      <c r="MA61" s="8" t="e">
        <f t="shared" ca="1" si="222"/>
        <v>#N/A</v>
      </c>
      <c r="MB61" s="8"/>
      <c r="MC61" s="8"/>
      <c r="MD61" s="8" t="e">
        <f t="shared" ca="1" si="223"/>
        <v>#N/A</v>
      </c>
      <c r="ME61" s="237" t="e">
        <f t="shared" ca="1" si="224"/>
        <v>#N/A</v>
      </c>
      <c r="MF61" s="237" t="e">
        <f t="shared" ca="1" si="225"/>
        <v>#N/A</v>
      </c>
      <c r="MG61" s="8" t="e">
        <f t="shared" ca="1" si="226"/>
        <v>#N/A</v>
      </c>
      <c r="MI61" t="b">
        <f t="shared" ca="1" si="227"/>
        <v>0</v>
      </c>
      <c r="MJ61" t="str">
        <f t="shared" ca="1" si="255"/>
        <v/>
      </c>
      <c r="MK61" s="32">
        <f t="shared" ca="1" si="229"/>
        <v>0</v>
      </c>
      <c r="ML61" s="32">
        <f t="shared" ca="1" si="230"/>
        <v>0</v>
      </c>
      <c r="MM61" s="32">
        <f t="shared" ca="1" si="231"/>
        <v>0</v>
      </c>
    </row>
    <row r="62" spans="1:351" x14ac:dyDescent="0.3">
      <c r="A62">
        <f t="shared" ca="1" si="63"/>
        <v>52</v>
      </c>
      <c r="C62" t="e">
        <f ca="1">Coulisse!$HN62</f>
        <v>#N/A</v>
      </c>
      <c r="D62" t="b">
        <f t="shared" ca="1" si="64"/>
        <v>0</v>
      </c>
      <c r="F62" t="b">
        <f t="shared" ca="1" si="257"/>
        <v>0</v>
      </c>
      <c r="G62" t="b">
        <f t="shared" ca="1" si="257"/>
        <v>0</v>
      </c>
      <c r="T62" t="b">
        <f t="shared" ca="1" si="258"/>
        <v>0</v>
      </c>
      <c r="U62" t="b">
        <f t="shared" ca="1" si="258"/>
        <v>0</v>
      </c>
      <c r="V62" t="b">
        <f t="shared" ca="1" si="258"/>
        <v>0</v>
      </c>
      <c r="W62" t="str">
        <f t="shared" ca="1" si="67"/>
        <v>FAUX\FAUX\FAUX</v>
      </c>
      <c r="X62" t="b">
        <f ca="1">IF($D62,ISNA(MATCH(W62,W$1:W61,0)))</f>
        <v>0</v>
      </c>
      <c r="Y62" s="5" t="e">
        <f t="shared" ca="1" si="68"/>
        <v>#N/A</v>
      </c>
      <c r="Z62" t="e">
        <f t="shared" ca="1" si="256"/>
        <v>#N/A</v>
      </c>
      <c r="AA62" t="b">
        <f t="shared" ca="1" si="69"/>
        <v>0</v>
      </c>
      <c r="AB62" t="b">
        <f t="shared" ca="1" si="70"/>
        <v>0</v>
      </c>
      <c r="AC62">
        <f t="shared" ca="1" si="71"/>
        <v>0</v>
      </c>
      <c r="AD62">
        <f t="shared" ca="1" si="232"/>
        <v>0</v>
      </c>
      <c r="AE62">
        <f t="shared" ca="1" si="72"/>
        <v>0</v>
      </c>
      <c r="AF62" s="235">
        <f t="shared" ca="1" si="73"/>
        <v>0</v>
      </c>
      <c r="AG62" s="236">
        <f t="shared" ca="1" si="74"/>
        <v>6.1999999999999998E-3</v>
      </c>
      <c r="AH62" t="b">
        <f t="shared" ca="1" si="75"/>
        <v>0</v>
      </c>
      <c r="AI62" s="5" t="e">
        <f t="shared" ca="1" si="76"/>
        <v>#N/A</v>
      </c>
      <c r="AJ62" s="8" t="e">
        <f t="shared" ca="1" si="77"/>
        <v>#N/A</v>
      </c>
      <c r="AK62" s="8" t="e">
        <f t="shared" ca="1" si="78"/>
        <v>#N/A</v>
      </c>
      <c r="AL62" s="8" t="e">
        <f t="shared" ca="1" si="79"/>
        <v>#N/A</v>
      </c>
      <c r="AM62" s="8" t="e">
        <f t="shared" ca="1" si="80"/>
        <v>#N/A</v>
      </c>
      <c r="AN62" s="8" t="e">
        <f t="shared" ca="1" si="81"/>
        <v>#N/A</v>
      </c>
      <c r="AO62" s="237" t="e">
        <f t="shared" ca="1" si="82"/>
        <v>#N/A</v>
      </c>
      <c r="AP62" s="237" t="e">
        <f t="shared" ca="1" si="83"/>
        <v>#N/A</v>
      </c>
      <c r="AQ62" s="8" t="e">
        <f t="shared" ca="1" si="84"/>
        <v>#N/A</v>
      </c>
      <c r="AS62" t="b">
        <f t="shared" ca="1" si="85"/>
        <v>0</v>
      </c>
      <c r="AT62" t="str">
        <f t="shared" ca="1" si="86"/>
        <v/>
      </c>
      <c r="AU62" s="32">
        <f t="shared" ca="1" si="87"/>
        <v>0</v>
      </c>
      <c r="AV62" s="32">
        <f t="shared" ca="1" si="88"/>
        <v>0</v>
      </c>
      <c r="AW62" s="32">
        <f t="shared" ca="1" si="246"/>
        <v>0</v>
      </c>
      <c r="BR62" t="b">
        <f t="shared" ca="1" si="259"/>
        <v>0</v>
      </c>
      <c r="BU62" t="str">
        <f t="shared" ca="1" si="90"/>
        <v>FAUX\</v>
      </c>
      <c r="BV62" t="b">
        <f ca="1">IF($D62,ISNA(MATCH(BU62,BU$1:BU61,0)))</f>
        <v>0</v>
      </c>
      <c r="BW62" s="5" t="e">
        <f t="shared" ca="1" si="91"/>
        <v>#N/A</v>
      </c>
      <c r="BX62" t="e">
        <f t="shared" ca="1" si="51"/>
        <v>#N/A</v>
      </c>
      <c r="BY62" t="b">
        <f t="shared" ca="1" si="92"/>
        <v>0</v>
      </c>
      <c r="BZ62" t="b">
        <f t="shared" ca="1" si="93"/>
        <v>0</v>
      </c>
      <c r="CA62">
        <f t="shared" ca="1" si="247"/>
        <v>0</v>
      </c>
      <c r="CB62">
        <f t="shared" ca="1" si="234"/>
        <v>0</v>
      </c>
      <c r="CC62">
        <f t="shared" ca="1" si="95"/>
        <v>0</v>
      </c>
      <c r="CD62" s="235">
        <f t="shared" ca="1" si="96"/>
        <v>0</v>
      </c>
      <c r="CE62" s="236">
        <f t="shared" ca="1" si="97"/>
        <v>6.1999999999999998E-3</v>
      </c>
      <c r="CF62" t="b">
        <f t="shared" ca="1" si="98"/>
        <v>0</v>
      </c>
      <c r="CG62" s="5" t="e">
        <f t="shared" ca="1" si="99"/>
        <v>#N/A</v>
      </c>
      <c r="CH62" s="8" t="e">
        <f t="shared" ca="1" si="100"/>
        <v>#N/A</v>
      </c>
      <c r="CI62" s="8" t="e">
        <f t="shared" ca="1" si="101"/>
        <v>#N/A</v>
      </c>
      <c r="CJ62" s="8" t="e">
        <f t="shared" ca="1" si="102"/>
        <v>#N/A</v>
      </c>
      <c r="CK62" s="8" t="e">
        <f t="shared" ca="1" si="103"/>
        <v>#N/A</v>
      </c>
      <c r="CL62" s="8" t="e">
        <f t="shared" ca="1" si="104"/>
        <v>#N/A</v>
      </c>
      <c r="CM62" s="237" t="e">
        <f t="shared" ca="1" si="105"/>
        <v>#N/A</v>
      </c>
      <c r="CN62" s="237" t="e">
        <f t="shared" ca="1" si="106"/>
        <v>#N/A</v>
      </c>
      <c r="CO62" s="8" t="e">
        <f t="shared" ca="1" si="107"/>
        <v>#N/A</v>
      </c>
      <c r="CQ62" t="b">
        <f t="shared" ca="1" si="108"/>
        <v>0</v>
      </c>
      <c r="CR62" t="str">
        <f t="shared" ca="1" si="109"/>
        <v/>
      </c>
      <c r="CS62" s="32">
        <f t="shared" ca="1" si="110"/>
        <v>0</v>
      </c>
      <c r="CT62" s="32">
        <f t="shared" ca="1" si="111"/>
        <v>0</v>
      </c>
      <c r="CU62" s="32">
        <f t="shared" ca="1" si="112"/>
        <v>0</v>
      </c>
      <c r="DP62" t="b">
        <f t="shared" ca="1" si="260"/>
        <v>0</v>
      </c>
      <c r="DQ62" t="b">
        <f t="shared" ca="1" si="260"/>
        <v>0</v>
      </c>
      <c r="DR62" t="b">
        <f t="shared" ca="1" si="260"/>
        <v>0</v>
      </c>
      <c r="DS62" t="str">
        <f t="shared" ca="1" si="53"/>
        <v>FAUX\FAUX\FAUX</v>
      </c>
      <c r="DT62" t="b">
        <f ca="1">IF($D62,ISNA(MATCH(DS62,DS$1:DS61,0)))</f>
        <v>0</v>
      </c>
      <c r="DU62" s="5" t="e">
        <f t="shared" ca="1" si="114"/>
        <v>#N/A</v>
      </c>
      <c r="DV62" t="e">
        <f t="shared" ca="1" si="54"/>
        <v>#N/A</v>
      </c>
      <c r="DW62" t="b">
        <f t="shared" ca="1" si="115"/>
        <v>0</v>
      </c>
      <c r="DX62" t="b">
        <f t="shared" ca="1" si="116"/>
        <v>0</v>
      </c>
      <c r="DY62">
        <f t="shared" ca="1" si="248"/>
        <v>0</v>
      </c>
      <c r="DZ62">
        <f t="shared" ca="1" si="236"/>
        <v>0</v>
      </c>
      <c r="EA62">
        <f t="shared" ca="1" si="118"/>
        <v>0</v>
      </c>
      <c r="EB62" s="235">
        <f t="shared" ca="1" si="119"/>
        <v>0</v>
      </c>
      <c r="EC62" s="236">
        <f t="shared" ca="1" si="120"/>
        <v>6.1999999999999998E-3</v>
      </c>
      <c r="ED62" t="b">
        <f t="shared" ca="1" si="121"/>
        <v>0</v>
      </c>
      <c r="EE62" s="5" t="e">
        <f t="shared" ca="1" si="122"/>
        <v>#N/A</v>
      </c>
      <c r="EF62" s="8" t="e">
        <f t="shared" ca="1" si="123"/>
        <v>#N/A</v>
      </c>
      <c r="EG62" s="8" t="e">
        <f t="shared" ca="1" si="124"/>
        <v>#N/A</v>
      </c>
      <c r="EH62" s="8" t="e">
        <f t="shared" ca="1" si="125"/>
        <v>#N/A</v>
      </c>
      <c r="EI62" s="8" t="e">
        <f t="shared" ca="1" si="126"/>
        <v>#N/A</v>
      </c>
      <c r="EJ62" s="8" t="e">
        <f t="shared" ca="1" si="127"/>
        <v>#N/A</v>
      </c>
      <c r="EK62" s="237" t="e">
        <f t="shared" ca="1" si="128"/>
        <v>#N/A</v>
      </c>
      <c r="EL62" s="237" t="e">
        <f t="shared" ca="1" si="129"/>
        <v>#N/A</v>
      </c>
      <c r="EM62" s="8" t="e">
        <f t="shared" ca="1" si="130"/>
        <v>#N/A</v>
      </c>
      <c r="EO62" t="b">
        <f t="shared" ca="1" si="131"/>
        <v>0</v>
      </c>
      <c r="EP62" t="str">
        <f t="shared" ca="1" si="132"/>
        <v/>
      </c>
      <c r="EQ62" s="32">
        <f t="shared" ca="1" si="133"/>
        <v>0</v>
      </c>
      <c r="ER62" s="32">
        <f t="shared" ca="1" si="134"/>
        <v>0</v>
      </c>
      <c r="ES62" s="32">
        <f t="shared" ca="1" si="135"/>
        <v>0</v>
      </c>
      <c r="FN62" t="b">
        <f t="shared" ca="1" si="261"/>
        <v>0</v>
      </c>
      <c r="FO62" t="b">
        <f t="shared" ca="1" si="261"/>
        <v>0</v>
      </c>
      <c r="FP62" t="b">
        <f t="shared" ca="1" si="261"/>
        <v>0</v>
      </c>
      <c r="FQ62" t="b">
        <f t="shared" ca="1" si="261"/>
        <v>0</v>
      </c>
      <c r="FR62" t="str">
        <f t="shared" ca="1" si="137"/>
        <v>FAUX\FAUX\FAUX\FAUX</v>
      </c>
      <c r="FS62" t="b">
        <f ca="1">IF($D62,ISNA(MATCH(FR62,FR$1:FR61,0)))</f>
        <v>0</v>
      </c>
      <c r="FT62" s="5" t="e">
        <f t="shared" ca="1" si="138"/>
        <v>#N/A</v>
      </c>
      <c r="FU62" t="e">
        <f t="shared" ca="1" si="56"/>
        <v>#N/A</v>
      </c>
      <c r="FV62" t="b">
        <f t="shared" ca="1" si="139"/>
        <v>0</v>
      </c>
      <c r="FW62" t="b">
        <f t="shared" ca="1" si="140"/>
        <v>0</v>
      </c>
      <c r="FX62">
        <f t="shared" ca="1" si="249"/>
        <v>0</v>
      </c>
      <c r="FY62">
        <f t="shared" ca="1" si="238"/>
        <v>0</v>
      </c>
      <c r="FZ62">
        <f t="shared" ca="1" si="142"/>
        <v>0</v>
      </c>
      <c r="GA62" s="235">
        <f t="shared" ca="1" si="143"/>
        <v>0</v>
      </c>
      <c r="GB62" s="236">
        <f t="shared" ca="1" si="144"/>
        <v>6.1999999999999998E-3</v>
      </c>
      <c r="GC62" t="b">
        <f t="shared" ca="1" si="145"/>
        <v>0</v>
      </c>
      <c r="GD62" s="5" t="e">
        <f t="shared" ca="1" si="146"/>
        <v>#N/A</v>
      </c>
      <c r="GE62" s="8" t="e">
        <f t="shared" ca="1" si="147"/>
        <v>#N/A</v>
      </c>
      <c r="GF62" s="8" t="e">
        <f t="shared" ca="1" si="148"/>
        <v>#N/A</v>
      </c>
      <c r="GG62" s="8" t="e">
        <f t="shared" ca="1" si="149"/>
        <v>#N/A</v>
      </c>
      <c r="GH62" s="8" t="e">
        <f t="shared" ca="1" si="150"/>
        <v>#N/A</v>
      </c>
      <c r="GI62" s="8" t="e">
        <f t="shared" ca="1" si="151"/>
        <v>#N/A</v>
      </c>
      <c r="GJ62" s="8" t="e">
        <f t="shared" ca="1" si="152"/>
        <v>#N/A</v>
      </c>
      <c r="GK62" s="237" t="e">
        <f t="shared" ca="1" si="153"/>
        <v>#N/A</v>
      </c>
      <c r="GL62" s="237" t="e">
        <f t="shared" ca="1" si="154"/>
        <v>#N/A</v>
      </c>
      <c r="GM62" s="8" t="e">
        <f t="shared" ca="1" si="155"/>
        <v>#N/A</v>
      </c>
      <c r="GO62" t="b">
        <f t="shared" ca="1" si="156"/>
        <v>0</v>
      </c>
      <c r="GP62" t="str">
        <f t="shared" ca="1" si="157"/>
        <v/>
      </c>
      <c r="GQ62" s="32">
        <f t="shared" ca="1" si="158"/>
        <v>0</v>
      </c>
      <c r="GR62" s="32">
        <f t="shared" ca="1" si="159"/>
        <v>0</v>
      </c>
      <c r="GS62" s="32">
        <f t="shared" ca="1" si="160"/>
        <v>0</v>
      </c>
      <c r="HL62" t="b">
        <f t="shared" ca="1" si="262"/>
        <v>0</v>
      </c>
      <c r="HM62" t="b">
        <f t="shared" ca="1" si="262"/>
        <v>0</v>
      </c>
      <c r="HN62" t="b">
        <f t="shared" ca="1" si="262"/>
        <v>0</v>
      </c>
      <c r="HO62" t="b">
        <f t="shared" ca="1" si="262"/>
        <v>0</v>
      </c>
      <c r="HP62" t="str">
        <f t="shared" ca="1" si="162"/>
        <v>FAUX\FAUX\FAUX\FAUX</v>
      </c>
      <c r="HQ62" t="b">
        <f ca="1">IF($D62,ISNA(MATCH(HP62,HP$1:HP61,0)))</f>
        <v>0</v>
      </c>
      <c r="HR62" s="5" t="e">
        <f t="shared" ca="1" si="163"/>
        <v>#N/A</v>
      </c>
      <c r="HS62" t="e">
        <f t="shared" ca="1" si="58"/>
        <v>#N/A</v>
      </c>
      <c r="HT62" t="b">
        <f t="shared" ca="1" si="164"/>
        <v>0</v>
      </c>
      <c r="HU62" t="b">
        <f t="shared" ca="1" si="165"/>
        <v>0</v>
      </c>
      <c r="HV62">
        <f t="shared" ca="1" si="250"/>
        <v>0</v>
      </c>
      <c r="HW62">
        <f t="shared" ca="1" si="240"/>
        <v>0</v>
      </c>
      <c r="HX62">
        <f t="shared" ca="1" si="167"/>
        <v>0</v>
      </c>
      <c r="HY62" s="235">
        <f t="shared" ca="1" si="168"/>
        <v>0</v>
      </c>
      <c r="HZ62" s="236">
        <f t="shared" ca="1" si="169"/>
        <v>6.1999999999999998E-3</v>
      </c>
      <c r="IA62" t="b">
        <f t="shared" ca="1" si="170"/>
        <v>0</v>
      </c>
      <c r="IB62" s="5" t="e">
        <f t="shared" ca="1" si="171"/>
        <v>#N/A</v>
      </c>
      <c r="IC62" s="8" t="e">
        <f t="shared" ca="1" si="172"/>
        <v>#N/A</v>
      </c>
      <c r="ID62" s="8" t="e">
        <f t="shared" ca="1" si="173"/>
        <v>#N/A</v>
      </c>
      <c r="IE62" s="8" t="e">
        <f t="shared" ca="1" si="174"/>
        <v>#N/A</v>
      </c>
      <c r="IF62" s="8" t="e">
        <f t="shared" ca="1" si="175"/>
        <v>#N/A</v>
      </c>
      <c r="IG62" s="8" t="e">
        <f t="shared" ca="1" si="176"/>
        <v>#N/A</v>
      </c>
      <c r="IH62" s="8" t="e">
        <f t="shared" ca="1" si="177"/>
        <v>#N/A</v>
      </c>
      <c r="II62" s="237" t="e">
        <f t="shared" ca="1" si="178"/>
        <v>#N/A</v>
      </c>
      <c r="IJ62" s="237" t="e">
        <f t="shared" ca="1" si="179"/>
        <v>#N/A</v>
      </c>
      <c r="IK62" s="8" t="e">
        <f t="shared" ca="1" si="180"/>
        <v>#N/A</v>
      </c>
      <c r="IM62" t="b">
        <f t="shared" ca="1" si="181"/>
        <v>0</v>
      </c>
      <c r="IN62" t="str">
        <f t="shared" ca="1" si="253"/>
        <v/>
      </c>
      <c r="IO62" s="32">
        <f t="shared" ca="1" si="183"/>
        <v>0</v>
      </c>
      <c r="IP62" s="32">
        <f t="shared" ca="1" si="184"/>
        <v>0</v>
      </c>
      <c r="IQ62" s="32">
        <f t="shared" ca="1" si="185"/>
        <v>0</v>
      </c>
      <c r="JJ62" t="b">
        <f t="shared" ca="1" si="263"/>
        <v>0</v>
      </c>
      <c r="JK62" t="b">
        <f t="shared" ca="1" si="263"/>
        <v>0</v>
      </c>
      <c r="JN62" t="str">
        <f t="shared" ca="1" si="187"/>
        <v>FAUX\FAUX</v>
      </c>
      <c r="JO62" t="b">
        <f ca="1">IF($D62,ISNA(MATCH(JN62,JN$1:JN61,0)))</f>
        <v>0</v>
      </c>
      <c r="JP62" s="5" t="e">
        <f t="shared" ca="1" si="188"/>
        <v>#N/A</v>
      </c>
      <c r="JQ62" t="e">
        <f t="shared" ca="1" si="60"/>
        <v>#N/A</v>
      </c>
      <c r="JR62" t="b">
        <f t="shared" ca="1" si="189"/>
        <v>0</v>
      </c>
      <c r="JS62" t="b">
        <f t="shared" ca="1" si="190"/>
        <v>0</v>
      </c>
      <c r="JT62">
        <f t="shared" ca="1" si="251"/>
        <v>0</v>
      </c>
      <c r="JU62">
        <f t="shared" ca="1" si="242"/>
        <v>0</v>
      </c>
      <c r="JV62">
        <f t="shared" ca="1" si="192"/>
        <v>0</v>
      </c>
      <c r="JW62" s="235">
        <f t="shared" ca="1" si="193"/>
        <v>0</v>
      </c>
      <c r="JX62" s="236">
        <f t="shared" ca="1" si="194"/>
        <v>6.1999999999999998E-3</v>
      </c>
      <c r="JY62" t="b">
        <f t="shared" ca="1" si="195"/>
        <v>0</v>
      </c>
      <c r="JZ62" s="5" t="e">
        <f t="shared" ca="1" si="196"/>
        <v>#N/A</v>
      </c>
      <c r="KA62" s="8" t="e">
        <f t="shared" ca="1" si="197"/>
        <v>#N/A</v>
      </c>
      <c r="KB62" s="8" t="e">
        <f t="shared" ca="1" si="198"/>
        <v>#N/A</v>
      </c>
      <c r="KC62" s="8" t="e">
        <f t="shared" ca="1" si="199"/>
        <v>#N/A</v>
      </c>
      <c r="KD62" s="8"/>
      <c r="KE62" s="8"/>
      <c r="KF62" s="8" t="e">
        <f t="shared" ca="1" si="200"/>
        <v>#N/A</v>
      </c>
      <c r="KG62" s="237" t="e">
        <f t="shared" ca="1" si="201"/>
        <v>#N/A</v>
      </c>
      <c r="KH62" s="237" t="e">
        <f t="shared" ca="1" si="202"/>
        <v>#N/A</v>
      </c>
      <c r="KI62" s="8" t="e">
        <f t="shared" ca="1" si="203"/>
        <v>#N/A</v>
      </c>
      <c r="KK62" t="b">
        <f t="shared" ca="1" si="204"/>
        <v>0</v>
      </c>
      <c r="KL62" t="str">
        <f t="shared" ca="1" si="254"/>
        <v/>
      </c>
      <c r="KM62" s="32">
        <f t="shared" ca="1" si="206"/>
        <v>0</v>
      </c>
      <c r="KN62" s="32">
        <f t="shared" ca="1" si="207"/>
        <v>0</v>
      </c>
      <c r="KO62" s="32">
        <f t="shared" ca="1" si="208"/>
        <v>0</v>
      </c>
      <c r="LH62" t="b">
        <f t="shared" ca="1" si="264"/>
        <v>0</v>
      </c>
      <c r="LI62" t="b">
        <f t="shared" ca="1" si="264"/>
        <v>0</v>
      </c>
      <c r="LL62" t="str">
        <f t="shared" ca="1" si="210"/>
        <v>FAUX\FAUX</v>
      </c>
      <c r="LM62" t="b">
        <f ca="1">IF($D62,ISNA(MATCH(LL62,LL$1:LL61,0)))</f>
        <v>0</v>
      </c>
      <c r="LN62" s="5" t="e">
        <f t="shared" ca="1" si="211"/>
        <v>#N/A</v>
      </c>
      <c r="LO62" t="e">
        <f t="shared" ca="1" si="62"/>
        <v>#N/A</v>
      </c>
      <c r="LP62" t="b">
        <f t="shared" ca="1" si="212"/>
        <v>0</v>
      </c>
      <c r="LQ62" t="b">
        <f t="shared" ca="1" si="213"/>
        <v>0</v>
      </c>
      <c r="LR62">
        <f t="shared" ca="1" si="252"/>
        <v>0</v>
      </c>
      <c r="LS62">
        <f t="shared" ca="1" si="244"/>
        <v>0</v>
      </c>
      <c r="LT62">
        <f t="shared" ca="1" si="215"/>
        <v>0</v>
      </c>
      <c r="LU62" s="235">
        <f t="shared" ca="1" si="216"/>
        <v>0</v>
      </c>
      <c r="LV62" s="236">
        <f t="shared" ca="1" si="217"/>
        <v>6.1999999999999998E-3</v>
      </c>
      <c r="LW62" t="b">
        <f t="shared" ca="1" si="218"/>
        <v>0</v>
      </c>
      <c r="LX62" s="5" t="e">
        <f t="shared" ca="1" si="219"/>
        <v>#N/A</v>
      </c>
      <c r="LY62" s="8" t="e">
        <f t="shared" ca="1" si="220"/>
        <v>#N/A</v>
      </c>
      <c r="LZ62" s="8" t="e">
        <f t="shared" ca="1" si="221"/>
        <v>#N/A</v>
      </c>
      <c r="MA62" s="8" t="e">
        <f t="shared" ca="1" si="222"/>
        <v>#N/A</v>
      </c>
      <c r="MB62" s="8"/>
      <c r="MC62" s="8"/>
      <c r="MD62" s="8" t="e">
        <f t="shared" ca="1" si="223"/>
        <v>#N/A</v>
      </c>
      <c r="ME62" s="237" t="e">
        <f t="shared" ca="1" si="224"/>
        <v>#N/A</v>
      </c>
      <c r="MF62" s="237" t="e">
        <f t="shared" ca="1" si="225"/>
        <v>#N/A</v>
      </c>
      <c r="MG62" s="8" t="e">
        <f t="shared" ca="1" si="226"/>
        <v>#N/A</v>
      </c>
      <c r="MI62" t="b">
        <f t="shared" ca="1" si="227"/>
        <v>0</v>
      </c>
      <c r="MJ62" t="str">
        <f t="shared" ca="1" si="255"/>
        <v/>
      </c>
      <c r="MK62" s="32">
        <f t="shared" ca="1" si="229"/>
        <v>0</v>
      </c>
      <c r="ML62" s="32">
        <f t="shared" ca="1" si="230"/>
        <v>0</v>
      </c>
      <c r="MM62" s="32">
        <f t="shared" ca="1" si="231"/>
        <v>0</v>
      </c>
    </row>
    <row r="63" spans="1:351" x14ac:dyDescent="0.3">
      <c r="A63">
        <f t="shared" ca="1" si="63"/>
        <v>53</v>
      </c>
      <c r="C63" t="e">
        <f ca="1">Coulisse!$HN63</f>
        <v>#N/A</v>
      </c>
      <c r="D63" t="b">
        <f t="shared" ca="1" si="64"/>
        <v>0</v>
      </c>
      <c r="F63" t="b">
        <f t="shared" ca="1" si="257"/>
        <v>0</v>
      </c>
      <c r="G63" t="b">
        <f t="shared" ca="1" si="257"/>
        <v>0</v>
      </c>
      <c r="T63" t="b">
        <f t="shared" ca="1" si="258"/>
        <v>0</v>
      </c>
      <c r="U63" t="b">
        <f t="shared" ca="1" si="258"/>
        <v>0</v>
      </c>
      <c r="V63" t="b">
        <f t="shared" ca="1" si="258"/>
        <v>0</v>
      </c>
      <c r="W63" t="str">
        <f t="shared" ca="1" si="67"/>
        <v>FAUX\FAUX\FAUX</v>
      </c>
      <c r="X63" t="b">
        <f ca="1">IF($D63,ISNA(MATCH(W63,W$1:W62,0)))</f>
        <v>0</v>
      </c>
      <c r="Y63" s="5" t="e">
        <f t="shared" ca="1" si="68"/>
        <v>#N/A</v>
      </c>
      <c r="Z63" t="e">
        <f t="shared" ca="1" si="256"/>
        <v>#N/A</v>
      </c>
      <c r="AA63" t="b">
        <f t="shared" ca="1" si="69"/>
        <v>0</v>
      </c>
      <c r="AB63" t="b">
        <f t="shared" ca="1" si="70"/>
        <v>0</v>
      </c>
      <c r="AC63">
        <f t="shared" ca="1" si="71"/>
        <v>0</v>
      </c>
      <c r="AD63">
        <f t="shared" ca="1" si="232"/>
        <v>0</v>
      </c>
      <c r="AE63">
        <f t="shared" ca="1" si="72"/>
        <v>0</v>
      </c>
      <c r="AF63" s="235">
        <f t="shared" ca="1" si="73"/>
        <v>0</v>
      </c>
      <c r="AG63" s="236">
        <f t="shared" ca="1" si="74"/>
        <v>6.3E-3</v>
      </c>
      <c r="AH63" t="b">
        <f t="shared" ca="1" si="75"/>
        <v>0</v>
      </c>
      <c r="AI63" s="5" t="e">
        <f t="shared" ca="1" si="76"/>
        <v>#N/A</v>
      </c>
      <c r="AJ63" s="8" t="e">
        <f t="shared" ca="1" si="77"/>
        <v>#N/A</v>
      </c>
      <c r="AK63" s="8" t="e">
        <f t="shared" ca="1" si="78"/>
        <v>#N/A</v>
      </c>
      <c r="AL63" s="8" t="e">
        <f t="shared" ca="1" si="79"/>
        <v>#N/A</v>
      </c>
      <c r="AM63" s="8" t="e">
        <f t="shared" ca="1" si="80"/>
        <v>#N/A</v>
      </c>
      <c r="AN63" s="8" t="e">
        <f t="shared" ca="1" si="81"/>
        <v>#N/A</v>
      </c>
      <c r="AO63" s="237" t="e">
        <f t="shared" ca="1" si="82"/>
        <v>#N/A</v>
      </c>
      <c r="AP63" s="237" t="e">
        <f t="shared" ca="1" si="83"/>
        <v>#N/A</v>
      </c>
      <c r="AQ63" s="8" t="e">
        <f t="shared" ca="1" si="84"/>
        <v>#N/A</v>
      </c>
      <c r="AS63" t="b">
        <f t="shared" ca="1" si="85"/>
        <v>0</v>
      </c>
      <c r="AT63" t="str">
        <f t="shared" ca="1" si="86"/>
        <v/>
      </c>
      <c r="AU63" s="32">
        <f t="shared" ca="1" si="87"/>
        <v>0</v>
      </c>
      <c r="AV63" s="32">
        <f t="shared" ca="1" si="88"/>
        <v>0</v>
      </c>
      <c r="AW63" s="32">
        <f t="shared" ca="1" si="246"/>
        <v>0</v>
      </c>
      <c r="BR63" t="b">
        <f t="shared" ca="1" si="259"/>
        <v>0</v>
      </c>
      <c r="BU63" t="str">
        <f t="shared" ca="1" si="90"/>
        <v>FAUX\</v>
      </c>
      <c r="BV63" t="b">
        <f ca="1">IF($D63,ISNA(MATCH(BU63,BU$1:BU62,0)))</f>
        <v>0</v>
      </c>
      <c r="BW63" s="5" t="e">
        <f t="shared" ca="1" si="91"/>
        <v>#N/A</v>
      </c>
      <c r="BX63" t="e">
        <f t="shared" ca="1" si="51"/>
        <v>#N/A</v>
      </c>
      <c r="BY63" t="b">
        <f t="shared" ca="1" si="92"/>
        <v>0</v>
      </c>
      <c r="BZ63" t="b">
        <f t="shared" ca="1" si="93"/>
        <v>0</v>
      </c>
      <c r="CA63">
        <f t="shared" ca="1" si="247"/>
        <v>0</v>
      </c>
      <c r="CB63">
        <f t="shared" ca="1" si="234"/>
        <v>0</v>
      </c>
      <c r="CC63">
        <f t="shared" ca="1" si="95"/>
        <v>0</v>
      </c>
      <c r="CD63" s="235">
        <f t="shared" ca="1" si="96"/>
        <v>0</v>
      </c>
      <c r="CE63" s="236">
        <f t="shared" ca="1" si="97"/>
        <v>6.3E-3</v>
      </c>
      <c r="CF63" t="b">
        <f t="shared" ca="1" si="98"/>
        <v>0</v>
      </c>
      <c r="CG63" s="5" t="e">
        <f t="shared" ca="1" si="99"/>
        <v>#N/A</v>
      </c>
      <c r="CH63" s="8" t="e">
        <f t="shared" ca="1" si="100"/>
        <v>#N/A</v>
      </c>
      <c r="CI63" s="8" t="e">
        <f t="shared" ca="1" si="101"/>
        <v>#N/A</v>
      </c>
      <c r="CJ63" s="8" t="e">
        <f t="shared" ca="1" si="102"/>
        <v>#N/A</v>
      </c>
      <c r="CK63" s="8" t="e">
        <f t="shared" ca="1" si="103"/>
        <v>#N/A</v>
      </c>
      <c r="CL63" s="8" t="e">
        <f t="shared" ca="1" si="104"/>
        <v>#N/A</v>
      </c>
      <c r="CM63" s="237" t="e">
        <f t="shared" ca="1" si="105"/>
        <v>#N/A</v>
      </c>
      <c r="CN63" s="237" t="e">
        <f t="shared" ca="1" si="106"/>
        <v>#N/A</v>
      </c>
      <c r="CO63" s="8" t="e">
        <f t="shared" ca="1" si="107"/>
        <v>#N/A</v>
      </c>
      <c r="CQ63" t="b">
        <f t="shared" ca="1" si="108"/>
        <v>0</v>
      </c>
      <c r="CR63" t="str">
        <f t="shared" ca="1" si="109"/>
        <v/>
      </c>
      <c r="CS63" s="32">
        <f t="shared" ca="1" si="110"/>
        <v>0</v>
      </c>
      <c r="CT63" s="32">
        <f t="shared" ca="1" si="111"/>
        <v>0</v>
      </c>
      <c r="CU63" s="32">
        <f t="shared" ca="1" si="112"/>
        <v>0</v>
      </c>
      <c r="DP63" t="b">
        <f t="shared" ca="1" si="260"/>
        <v>0</v>
      </c>
      <c r="DQ63" t="b">
        <f t="shared" ca="1" si="260"/>
        <v>0</v>
      </c>
      <c r="DR63" t="b">
        <f t="shared" ca="1" si="260"/>
        <v>0</v>
      </c>
      <c r="DS63" t="str">
        <f t="shared" ca="1" si="53"/>
        <v>FAUX\FAUX\FAUX</v>
      </c>
      <c r="DT63" t="b">
        <f ca="1">IF($D63,ISNA(MATCH(DS63,DS$1:DS62,0)))</f>
        <v>0</v>
      </c>
      <c r="DU63" s="5" t="e">
        <f t="shared" ca="1" si="114"/>
        <v>#N/A</v>
      </c>
      <c r="DV63" t="e">
        <f t="shared" ca="1" si="54"/>
        <v>#N/A</v>
      </c>
      <c r="DW63" t="b">
        <f t="shared" ca="1" si="115"/>
        <v>0</v>
      </c>
      <c r="DX63" t="b">
        <f t="shared" ca="1" si="116"/>
        <v>0</v>
      </c>
      <c r="DY63">
        <f t="shared" ca="1" si="248"/>
        <v>0</v>
      </c>
      <c r="DZ63">
        <f t="shared" ca="1" si="236"/>
        <v>0</v>
      </c>
      <c r="EA63">
        <f t="shared" ca="1" si="118"/>
        <v>0</v>
      </c>
      <c r="EB63" s="235">
        <f t="shared" ca="1" si="119"/>
        <v>0</v>
      </c>
      <c r="EC63" s="236">
        <f t="shared" ca="1" si="120"/>
        <v>6.3E-3</v>
      </c>
      <c r="ED63" t="b">
        <f t="shared" ca="1" si="121"/>
        <v>0</v>
      </c>
      <c r="EE63" s="5" t="e">
        <f t="shared" ca="1" si="122"/>
        <v>#N/A</v>
      </c>
      <c r="EF63" s="8" t="e">
        <f t="shared" ca="1" si="123"/>
        <v>#N/A</v>
      </c>
      <c r="EG63" s="8" t="e">
        <f t="shared" ca="1" si="124"/>
        <v>#N/A</v>
      </c>
      <c r="EH63" s="8" t="e">
        <f t="shared" ca="1" si="125"/>
        <v>#N/A</v>
      </c>
      <c r="EI63" s="8" t="e">
        <f t="shared" ca="1" si="126"/>
        <v>#N/A</v>
      </c>
      <c r="EJ63" s="8" t="e">
        <f t="shared" ca="1" si="127"/>
        <v>#N/A</v>
      </c>
      <c r="EK63" s="237" t="e">
        <f t="shared" ca="1" si="128"/>
        <v>#N/A</v>
      </c>
      <c r="EL63" s="237" t="e">
        <f t="shared" ca="1" si="129"/>
        <v>#N/A</v>
      </c>
      <c r="EM63" s="8" t="e">
        <f t="shared" ca="1" si="130"/>
        <v>#N/A</v>
      </c>
      <c r="EO63" t="b">
        <f t="shared" ca="1" si="131"/>
        <v>0</v>
      </c>
      <c r="EP63" t="str">
        <f t="shared" ca="1" si="132"/>
        <v/>
      </c>
      <c r="EQ63" s="32">
        <f t="shared" ca="1" si="133"/>
        <v>0</v>
      </c>
      <c r="ER63" s="32">
        <f t="shared" ca="1" si="134"/>
        <v>0</v>
      </c>
      <c r="ES63" s="32">
        <f t="shared" ca="1" si="135"/>
        <v>0</v>
      </c>
      <c r="FN63" t="b">
        <f t="shared" ca="1" si="261"/>
        <v>0</v>
      </c>
      <c r="FO63" t="b">
        <f t="shared" ca="1" si="261"/>
        <v>0</v>
      </c>
      <c r="FP63" t="b">
        <f t="shared" ca="1" si="261"/>
        <v>0</v>
      </c>
      <c r="FQ63" t="b">
        <f t="shared" ca="1" si="261"/>
        <v>0</v>
      </c>
      <c r="FR63" t="str">
        <f t="shared" ca="1" si="137"/>
        <v>FAUX\FAUX\FAUX\FAUX</v>
      </c>
      <c r="FS63" t="b">
        <f ca="1">IF($D63,ISNA(MATCH(FR63,FR$1:FR62,0)))</f>
        <v>0</v>
      </c>
      <c r="FT63" s="5" t="e">
        <f t="shared" ca="1" si="138"/>
        <v>#N/A</v>
      </c>
      <c r="FU63" t="e">
        <f t="shared" ca="1" si="56"/>
        <v>#N/A</v>
      </c>
      <c r="FV63" t="b">
        <f t="shared" ca="1" si="139"/>
        <v>0</v>
      </c>
      <c r="FW63" t="b">
        <f t="shared" ca="1" si="140"/>
        <v>0</v>
      </c>
      <c r="FX63">
        <f t="shared" ca="1" si="249"/>
        <v>0</v>
      </c>
      <c r="FY63">
        <f t="shared" ca="1" si="238"/>
        <v>0</v>
      </c>
      <c r="FZ63">
        <f t="shared" ca="1" si="142"/>
        <v>0</v>
      </c>
      <c r="GA63" s="235">
        <f t="shared" ca="1" si="143"/>
        <v>0</v>
      </c>
      <c r="GB63" s="236">
        <f t="shared" ca="1" si="144"/>
        <v>6.3E-3</v>
      </c>
      <c r="GC63" t="b">
        <f t="shared" ca="1" si="145"/>
        <v>0</v>
      </c>
      <c r="GD63" s="5" t="e">
        <f t="shared" ca="1" si="146"/>
        <v>#N/A</v>
      </c>
      <c r="GE63" s="8" t="e">
        <f t="shared" ca="1" si="147"/>
        <v>#N/A</v>
      </c>
      <c r="GF63" s="8" t="e">
        <f t="shared" ca="1" si="148"/>
        <v>#N/A</v>
      </c>
      <c r="GG63" s="8" t="e">
        <f t="shared" ca="1" si="149"/>
        <v>#N/A</v>
      </c>
      <c r="GH63" s="8" t="e">
        <f t="shared" ca="1" si="150"/>
        <v>#N/A</v>
      </c>
      <c r="GI63" s="8" t="e">
        <f t="shared" ca="1" si="151"/>
        <v>#N/A</v>
      </c>
      <c r="GJ63" s="8" t="e">
        <f t="shared" ca="1" si="152"/>
        <v>#N/A</v>
      </c>
      <c r="GK63" s="237" t="e">
        <f t="shared" ca="1" si="153"/>
        <v>#N/A</v>
      </c>
      <c r="GL63" s="237" t="e">
        <f t="shared" ca="1" si="154"/>
        <v>#N/A</v>
      </c>
      <c r="GM63" s="8" t="e">
        <f t="shared" ca="1" si="155"/>
        <v>#N/A</v>
      </c>
      <c r="GO63" t="b">
        <f t="shared" ca="1" si="156"/>
        <v>0</v>
      </c>
      <c r="GP63" t="str">
        <f t="shared" ca="1" si="157"/>
        <v/>
      </c>
      <c r="GQ63" s="32">
        <f t="shared" ca="1" si="158"/>
        <v>0</v>
      </c>
      <c r="GR63" s="32">
        <f t="shared" ca="1" si="159"/>
        <v>0</v>
      </c>
      <c r="GS63" s="32">
        <f t="shared" ca="1" si="160"/>
        <v>0</v>
      </c>
      <c r="HL63" t="b">
        <f t="shared" ca="1" si="262"/>
        <v>0</v>
      </c>
      <c r="HM63" t="b">
        <f t="shared" ca="1" si="262"/>
        <v>0</v>
      </c>
      <c r="HN63" t="b">
        <f t="shared" ca="1" si="262"/>
        <v>0</v>
      </c>
      <c r="HO63" t="b">
        <f t="shared" ca="1" si="262"/>
        <v>0</v>
      </c>
      <c r="HP63" t="str">
        <f t="shared" ca="1" si="162"/>
        <v>FAUX\FAUX\FAUX\FAUX</v>
      </c>
      <c r="HQ63" t="b">
        <f ca="1">IF($D63,ISNA(MATCH(HP63,HP$1:HP62,0)))</f>
        <v>0</v>
      </c>
      <c r="HR63" s="5" t="e">
        <f t="shared" ca="1" si="163"/>
        <v>#N/A</v>
      </c>
      <c r="HS63" t="e">
        <f t="shared" ca="1" si="58"/>
        <v>#N/A</v>
      </c>
      <c r="HT63" t="b">
        <f t="shared" ca="1" si="164"/>
        <v>0</v>
      </c>
      <c r="HU63" t="b">
        <f t="shared" ca="1" si="165"/>
        <v>0</v>
      </c>
      <c r="HV63">
        <f t="shared" ca="1" si="250"/>
        <v>0</v>
      </c>
      <c r="HW63">
        <f t="shared" ca="1" si="240"/>
        <v>0</v>
      </c>
      <c r="HX63">
        <f t="shared" ca="1" si="167"/>
        <v>0</v>
      </c>
      <c r="HY63" s="235">
        <f t="shared" ca="1" si="168"/>
        <v>0</v>
      </c>
      <c r="HZ63" s="236">
        <f t="shared" ca="1" si="169"/>
        <v>6.3E-3</v>
      </c>
      <c r="IA63" t="b">
        <f t="shared" ca="1" si="170"/>
        <v>0</v>
      </c>
      <c r="IB63" s="5" t="e">
        <f t="shared" ca="1" si="171"/>
        <v>#N/A</v>
      </c>
      <c r="IC63" s="8" t="e">
        <f t="shared" ca="1" si="172"/>
        <v>#N/A</v>
      </c>
      <c r="ID63" s="8" t="e">
        <f t="shared" ca="1" si="173"/>
        <v>#N/A</v>
      </c>
      <c r="IE63" s="8" t="e">
        <f t="shared" ca="1" si="174"/>
        <v>#N/A</v>
      </c>
      <c r="IF63" s="8" t="e">
        <f t="shared" ca="1" si="175"/>
        <v>#N/A</v>
      </c>
      <c r="IG63" s="8" t="e">
        <f t="shared" ca="1" si="176"/>
        <v>#N/A</v>
      </c>
      <c r="IH63" s="8" t="e">
        <f t="shared" ca="1" si="177"/>
        <v>#N/A</v>
      </c>
      <c r="II63" s="237" t="e">
        <f t="shared" ca="1" si="178"/>
        <v>#N/A</v>
      </c>
      <c r="IJ63" s="237" t="e">
        <f t="shared" ca="1" si="179"/>
        <v>#N/A</v>
      </c>
      <c r="IK63" s="8" t="e">
        <f t="shared" ca="1" si="180"/>
        <v>#N/A</v>
      </c>
      <c r="IM63" t="b">
        <f t="shared" ca="1" si="181"/>
        <v>0</v>
      </c>
      <c r="IN63" t="str">
        <f t="shared" ca="1" si="253"/>
        <v/>
      </c>
      <c r="IO63" s="32">
        <f t="shared" ca="1" si="183"/>
        <v>0</v>
      </c>
      <c r="IP63" s="32">
        <f t="shared" ca="1" si="184"/>
        <v>0</v>
      </c>
      <c r="IQ63" s="32">
        <f t="shared" ca="1" si="185"/>
        <v>0</v>
      </c>
      <c r="JJ63" t="b">
        <f t="shared" ca="1" si="263"/>
        <v>0</v>
      </c>
      <c r="JK63" t="b">
        <f t="shared" ca="1" si="263"/>
        <v>0</v>
      </c>
      <c r="JN63" t="str">
        <f t="shared" ca="1" si="187"/>
        <v>FAUX\FAUX</v>
      </c>
      <c r="JO63" t="b">
        <f ca="1">IF($D63,ISNA(MATCH(JN63,JN$1:JN62,0)))</f>
        <v>0</v>
      </c>
      <c r="JP63" s="5" t="e">
        <f t="shared" ca="1" si="188"/>
        <v>#N/A</v>
      </c>
      <c r="JQ63" t="e">
        <f t="shared" ca="1" si="60"/>
        <v>#N/A</v>
      </c>
      <c r="JR63" t="b">
        <f t="shared" ca="1" si="189"/>
        <v>0</v>
      </c>
      <c r="JS63" t="b">
        <f t="shared" ca="1" si="190"/>
        <v>0</v>
      </c>
      <c r="JT63">
        <f t="shared" ca="1" si="251"/>
        <v>0</v>
      </c>
      <c r="JU63">
        <f t="shared" ca="1" si="242"/>
        <v>0</v>
      </c>
      <c r="JV63">
        <f t="shared" ca="1" si="192"/>
        <v>0</v>
      </c>
      <c r="JW63" s="235">
        <f t="shared" ca="1" si="193"/>
        <v>0</v>
      </c>
      <c r="JX63" s="236">
        <f t="shared" ca="1" si="194"/>
        <v>6.3E-3</v>
      </c>
      <c r="JY63" t="b">
        <f t="shared" ca="1" si="195"/>
        <v>0</v>
      </c>
      <c r="JZ63" s="5" t="e">
        <f t="shared" ca="1" si="196"/>
        <v>#N/A</v>
      </c>
      <c r="KA63" s="8" t="e">
        <f t="shared" ca="1" si="197"/>
        <v>#N/A</v>
      </c>
      <c r="KB63" s="8" t="e">
        <f t="shared" ca="1" si="198"/>
        <v>#N/A</v>
      </c>
      <c r="KC63" s="8" t="e">
        <f t="shared" ca="1" si="199"/>
        <v>#N/A</v>
      </c>
      <c r="KD63" s="8"/>
      <c r="KE63" s="8"/>
      <c r="KF63" s="8" t="e">
        <f t="shared" ca="1" si="200"/>
        <v>#N/A</v>
      </c>
      <c r="KG63" s="237" t="e">
        <f t="shared" ca="1" si="201"/>
        <v>#N/A</v>
      </c>
      <c r="KH63" s="237" t="e">
        <f t="shared" ca="1" si="202"/>
        <v>#N/A</v>
      </c>
      <c r="KI63" s="8" t="e">
        <f t="shared" ca="1" si="203"/>
        <v>#N/A</v>
      </c>
      <c r="KK63" t="b">
        <f t="shared" ca="1" si="204"/>
        <v>0</v>
      </c>
      <c r="KL63" t="str">
        <f t="shared" ca="1" si="254"/>
        <v/>
      </c>
      <c r="KM63" s="32">
        <f t="shared" ca="1" si="206"/>
        <v>0</v>
      </c>
      <c r="KN63" s="32">
        <f t="shared" ca="1" si="207"/>
        <v>0</v>
      </c>
      <c r="KO63" s="32">
        <f t="shared" ca="1" si="208"/>
        <v>0</v>
      </c>
      <c r="LH63" t="b">
        <f t="shared" ca="1" si="264"/>
        <v>0</v>
      </c>
      <c r="LI63" t="b">
        <f t="shared" ca="1" si="264"/>
        <v>0</v>
      </c>
      <c r="LL63" t="str">
        <f t="shared" ca="1" si="210"/>
        <v>FAUX\FAUX</v>
      </c>
      <c r="LM63" t="b">
        <f ca="1">IF($D63,ISNA(MATCH(LL63,LL$1:LL62,0)))</f>
        <v>0</v>
      </c>
      <c r="LN63" s="5" t="e">
        <f t="shared" ca="1" si="211"/>
        <v>#N/A</v>
      </c>
      <c r="LO63" t="e">
        <f t="shared" ca="1" si="62"/>
        <v>#N/A</v>
      </c>
      <c r="LP63" t="b">
        <f t="shared" ca="1" si="212"/>
        <v>0</v>
      </c>
      <c r="LQ63" t="b">
        <f t="shared" ca="1" si="213"/>
        <v>0</v>
      </c>
      <c r="LR63">
        <f t="shared" ca="1" si="252"/>
        <v>0</v>
      </c>
      <c r="LS63">
        <f t="shared" ca="1" si="244"/>
        <v>0</v>
      </c>
      <c r="LT63">
        <f t="shared" ca="1" si="215"/>
        <v>0</v>
      </c>
      <c r="LU63" s="235">
        <f t="shared" ca="1" si="216"/>
        <v>0</v>
      </c>
      <c r="LV63" s="236">
        <f t="shared" ca="1" si="217"/>
        <v>6.3E-3</v>
      </c>
      <c r="LW63" t="b">
        <f t="shared" ca="1" si="218"/>
        <v>0</v>
      </c>
      <c r="LX63" s="5" t="e">
        <f t="shared" ca="1" si="219"/>
        <v>#N/A</v>
      </c>
      <c r="LY63" s="8" t="e">
        <f t="shared" ca="1" si="220"/>
        <v>#N/A</v>
      </c>
      <c r="LZ63" s="8" t="e">
        <f t="shared" ca="1" si="221"/>
        <v>#N/A</v>
      </c>
      <c r="MA63" s="8" t="e">
        <f t="shared" ca="1" si="222"/>
        <v>#N/A</v>
      </c>
      <c r="MB63" s="8"/>
      <c r="MC63" s="8"/>
      <c r="MD63" s="8" t="e">
        <f t="shared" ca="1" si="223"/>
        <v>#N/A</v>
      </c>
      <c r="ME63" s="237" t="e">
        <f t="shared" ca="1" si="224"/>
        <v>#N/A</v>
      </c>
      <c r="MF63" s="237" t="e">
        <f t="shared" ca="1" si="225"/>
        <v>#N/A</v>
      </c>
      <c r="MG63" s="8" t="e">
        <f t="shared" ca="1" si="226"/>
        <v>#N/A</v>
      </c>
      <c r="MI63" t="b">
        <f t="shared" ca="1" si="227"/>
        <v>0</v>
      </c>
      <c r="MJ63" t="str">
        <f t="shared" ca="1" si="255"/>
        <v/>
      </c>
      <c r="MK63" s="32">
        <f t="shared" ca="1" si="229"/>
        <v>0</v>
      </c>
      <c r="ML63" s="32">
        <f t="shared" ca="1" si="230"/>
        <v>0</v>
      </c>
      <c r="MM63" s="32">
        <f t="shared" ca="1" si="231"/>
        <v>0</v>
      </c>
    </row>
    <row r="64" spans="1:351" x14ac:dyDescent="0.3">
      <c r="A64">
        <f t="shared" ca="1" si="63"/>
        <v>54</v>
      </c>
      <c r="C64" t="e">
        <f ca="1">Coulisse!$HN64</f>
        <v>#N/A</v>
      </c>
      <c r="D64" t="b">
        <f t="shared" ca="1" si="64"/>
        <v>0</v>
      </c>
      <c r="F64" t="b">
        <f t="shared" ca="1" si="257"/>
        <v>0</v>
      </c>
      <c r="G64" t="b">
        <f t="shared" ca="1" si="257"/>
        <v>0</v>
      </c>
      <c r="T64" t="b">
        <f t="shared" ca="1" si="258"/>
        <v>0</v>
      </c>
      <c r="U64" t="b">
        <f t="shared" ca="1" si="258"/>
        <v>0</v>
      </c>
      <c r="V64" t="b">
        <f t="shared" ca="1" si="258"/>
        <v>0</v>
      </c>
      <c r="W64" t="str">
        <f t="shared" ca="1" si="67"/>
        <v>FAUX\FAUX\FAUX</v>
      </c>
      <c r="X64" t="b">
        <f ca="1">IF($D64,ISNA(MATCH(W64,W$1:W63,0)))</f>
        <v>0</v>
      </c>
      <c r="Y64" s="5" t="e">
        <f t="shared" ca="1" si="68"/>
        <v>#N/A</v>
      </c>
      <c r="Z64" t="e">
        <f t="shared" ca="1" si="256"/>
        <v>#N/A</v>
      </c>
      <c r="AA64" t="b">
        <f t="shared" ca="1" si="69"/>
        <v>0</v>
      </c>
      <c r="AB64" t="b">
        <f t="shared" ca="1" si="70"/>
        <v>0</v>
      </c>
      <c r="AC64">
        <f t="shared" ca="1" si="71"/>
        <v>0</v>
      </c>
      <c r="AD64">
        <f t="shared" ca="1" si="232"/>
        <v>0</v>
      </c>
      <c r="AE64">
        <f t="shared" ca="1" si="72"/>
        <v>0</v>
      </c>
      <c r="AF64" s="235">
        <f t="shared" ca="1" si="73"/>
        <v>0</v>
      </c>
      <c r="AG64" s="236">
        <f t="shared" ca="1" si="74"/>
        <v>6.4000000000000003E-3</v>
      </c>
      <c r="AH64" t="b">
        <f t="shared" ca="1" si="75"/>
        <v>0</v>
      </c>
      <c r="AI64" s="5" t="e">
        <f t="shared" ca="1" si="76"/>
        <v>#N/A</v>
      </c>
      <c r="AJ64" s="8" t="e">
        <f t="shared" ca="1" si="77"/>
        <v>#N/A</v>
      </c>
      <c r="AK64" s="8" t="e">
        <f t="shared" ca="1" si="78"/>
        <v>#N/A</v>
      </c>
      <c r="AL64" s="8" t="e">
        <f t="shared" ca="1" si="79"/>
        <v>#N/A</v>
      </c>
      <c r="AM64" s="8" t="e">
        <f t="shared" ca="1" si="80"/>
        <v>#N/A</v>
      </c>
      <c r="AN64" s="8" t="e">
        <f t="shared" ca="1" si="81"/>
        <v>#N/A</v>
      </c>
      <c r="AO64" s="237" t="e">
        <f t="shared" ca="1" si="82"/>
        <v>#N/A</v>
      </c>
      <c r="AP64" s="237" t="e">
        <f t="shared" ca="1" si="83"/>
        <v>#N/A</v>
      </c>
      <c r="AQ64" s="8" t="e">
        <f t="shared" ca="1" si="84"/>
        <v>#N/A</v>
      </c>
      <c r="AS64" t="b">
        <f t="shared" ca="1" si="85"/>
        <v>0</v>
      </c>
      <c r="AT64" t="str">
        <f t="shared" ca="1" si="86"/>
        <v/>
      </c>
      <c r="AU64" s="32">
        <f t="shared" ca="1" si="87"/>
        <v>0</v>
      </c>
      <c r="AV64" s="32">
        <f t="shared" ca="1" si="88"/>
        <v>0</v>
      </c>
      <c r="AW64" s="32">
        <f t="shared" ca="1" si="246"/>
        <v>0</v>
      </c>
      <c r="BR64" t="b">
        <f t="shared" ca="1" si="259"/>
        <v>0</v>
      </c>
      <c r="BU64" t="str">
        <f t="shared" ca="1" si="90"/>
        <v>FAUX\</v>
      </c>
      <c r="BV64" t="b">
        <f ca="1">IF($D64,ISNA(MATCH(BU64,BU$1:BU63,0)))</f>
        <v>0</v>
      </c>
      <c r="BW64" s="5" t="e">
        <f t="shared" ca="1" si="91"/>
        <v>#N/A</v>
      </c>
      <c r="BX64" t="e">
        <f t="shared" ca="1" si="51"/>
        <v>#N/A</v>
      </c>
      <c r="BY64" t="b">
        <f t="shared" ca="1" si="92"/>
        <v>0</v>
      </c>
      <c r="BZ64" t="b">
        <f t="shared" ca="1" si="93"/>
        <v>0</v>
      </c>
      <c r="CA64">
        <f t="shared" ca="1" si="247"/>
        <v>0</v>
      </c>
      <c r="CB64">
        <f t="shared" ca="1" si="234"/>
        <v>0</v>
      </c>
      <c r="CC64">
        <f t="shared" ca="1" si="95"/>
        <v>0</v>
      </c>
      <c r="CD64" s="235">
        <f t="shared" ca="1" si="96"/>
        <v>0</v>
      </c>
      <c r="CE64" s="236">
        <f t="shared" ca="1" si="97"/>
        <v>6.4000000000000003E-3</v>
      </c>
      <c r="CF64" t="b">
        <f t="shared" ca="1" si="98"/>
        <v>0</v>
      </c>
      <c r="CG64" s="5" t="e">
        <f t="shared" ca="1" si="99"/>
        <v>#N/A</v>
      </c>
      <c r="CH64" s="8" t="e">
        <f t="shared" ca="1" si="100"/>
        <v>#N/A</v>
      </c>
      <c r="CI64" s="8" t="e">
        <f t="shared" ca="1" si="101"/>
        <v>#N/A</v>
      </c>
      <c r="CJ64" s="8" t="e">
        <f t="shared" ca="1" si="102"/>
        <v>#N/A</v>
      </c>
      <c r="CK64" s="8" t="e">
        <f t="shared" ca="1" si="103"/>
        <v>#N/A</v>
      </c>
      <c r="CL64" s="8" t="e">
        <f t="shared" ca="1" si="104"/>
        <v>#N/A</v>
      </c>
      <c r="CM64" s="237" t="e">
        <f t="shared" ca="1" si="105"/>
        <v>#N/A</v>
      </c>
      <c r="CN64" s="237" t="e">
        <f t="shared" ca="1" si="106"/>
        <v>#N/A</v>
      </c>
      <c r="CO64" s="8" t="e">
        <f t="shared" ca="1" si="107"/>
        <v>#N/A</v>
      </c>
      <c r="CQ64" t="b">
        <f t="shared" ca="1" si="108"/>
        <v>0</v>
      </c>
      <c r="CR64" t="str">
        <f t="shared" ca="1" si="109"/>
        <v/>
      </c>
      <c r="CS64" s="32">
        <f t="shared" ca="1" si="110"/>
        <v>0</v>
      </c>
      <c r="CT64" s="32">
        <f t="shared" ca="1" si="111"/>
        <v>0</v>
      </c>
      <c r="CU64" s="32">
        <f t="shared" ca="1" si="112"/>
        <v>0</v>
      </c>
      <c r="DP64" t="b">
        <f t="shared" ca="1" si="260"/>
        <v>0</v>
      </c>
      <c r="DQ64" t="b">
        <f t="shared" ca="1" si="260"/>
        <v>0</v>
      </c>
      <c r="DR64" t="b">
        <f t="shared" ca="1" si="260"/>
        <v>0</v>
      </c>
      <c r="DS64" t="str">
        <f t="shared" ca="1" si="53"/>
        <v>FAUX\FAUX\FAUX</v>
      </c>
      <c r="DT64" t="b">
        <f ca="1">IF($D64,ISNA(MATCH(DS64,DS$1:DS63,0)))</f>
        <v>0</v>
      </c>
      <c r="DU64" s="5" t="e">
        <f t="shared" ca="1" si="114"/>
        <v>#N/A</v>
      </c>
      <c r="DV64" t="e">
        <f t="shared" ca="1" si="54"/>
        <v>#N/A</v>
      </c>
      <c r="DW64" t="b">
        <f t="shared" ca="1" si="115"/>
        <v>0</v>
      </c>
      <c r="DX64" t="b">
        <f t="shared" ca="1" si="116"/>
        <v>0</v>
      </c>
      <c r="DY64">
        <f t="shared" ca="1" si="248"/>
        <v>0</v>
      </c>
      <c r="DZ64">
        <f t="shared" ca="1" si="236"/>
        <v>0</v>
      </c>
      <c r="EA64">
        <f t="shared" ca="1" si="118"/>
        <v>0</v>
      </c>
      <c r="EB64" s="235">
        <f t="shared" ca="1" si="119"/>
        <v>0</v>
      </c>
      <c r="EC64" s="236">
        <f t="shared" ca="1" si="120"/>
        <v>6.4000000000000003E-3</v>
      </c>
      <c r="ED64" t="b">
        <f t="shared" ca="1" si="121"/>
        <v>0</v>
      </c>
      <c r="EE64" s="5" t="e">
        <f t="shared" ca="1" si="122"/>
        <v>#N/A</v>
      </c>
      <c r="EF64" s="8" t="e">
        <f t="shared" ca="1" si="123"/>
        <v>#N/A</v>
      </c>
      <c r="EG64" s="8" t="e">
        <f t="shared" ca="1" si="124"/>
        <v>#N/A</v>
      </c>
      <c r="EH64" s="8" t="e">
        <f t="shared" ca="1" si="125"/>
        <v>#N/A</v>
      </c>
      <c r="EI64" s="8" t="e">
        <f t="shared" ca="1" si="126"/>
        <v>#N/A</v>
      </c>
      <c r="EJ64" s="8" t="e">
        <f t="shared" ca="1" si="127"/>
        <v>#N/A</v>
      </c>
      <c r="EK64" s="237" t="e">
        <f t="shared" ca="1" si="128"/>
        <v>#N/A</v>
      </c>
      <c r="EL64" s="237" t="e">
        <f t="shared" ca="1" si="129"/>
        <v>#N/A</v>
      </c>
      <c r="EM64" s="8" t="e">
        <f t="shared" ca="1" si="130"/>
        <v>#N/A</v>
      </c>
      <c r="EO64" t="b">
        <f t="shared" ca="1" si="131"/>
        <v>0</v>
      </c>
      <c r="EP64" t="str">
        <f t="shared" ca="1" si="132"/>
        <v/>
      </c>
      <c r="EQ64" s="32">
        <f t="shared" ca="1" si="133"/>
        <v>0</v>
      </c>
      <c r="ER64" s="32">
        <f t="shared" ca="1" si="134"/>
        <v>0</v>
      </c>
      <c r="ES64" s="32">
        <f t="shared" ca="1" si="135"/>
        <v>0</v>
      </c>
      <c r="FN64" t="b">
        <f t="shared" ca="1" si="261"/>
        <v>0</v>
      </c>
      <c r="FO64" t="b">
        <f t="shared" ca="1" si="261"/>
        <v>0</v>
      </c>
      <c r="FP64" t="b">
        <f t="shared" ca="1" si="261"/>
        <v>0</v>
      </c>
      <c r="FQ64" t="b">
        <f t="shared" ca="1" si="261"/>
        <v>0</v>
      </c>
      <c r="FR64" t="str">
        <f t="shared" ca="1" si="137"/>
        <v>FAUX\FAUX\FAUX\FAUX</v>
      </c>
      <c r="FS64" t="b">
        <f ca="1">IF($D64,ISNA(MATCH(FR64,FR$1:FR63,0)))</f>
        <v>0</v>
      </c>
      <c r="FT64" s="5" t="e">
        <f t="shared" ca="1" si="138"/>
        <v>#N/A</v>
      </c>
      <c r="FU64" t="e">
        <f t="shared" ca="1" si="56"/>
        <v>#N/A</v>
      </c>
      <c r="FV64" t="b">
        <f t="shared" ca="1" si="139"/>
        <v>0</v>
      </c>
      <c r="FW64" t="b">
        <f t="shared" ca="1" si="140"/>
        <v>0</v>
      </c>
      <c r="FX64">
        <f t="shared" ca="1" si="249"/>
        <v>0</v>
      </c>
      <c r="FY64">
        <f t="shared" ca="1" si="238"/>
        <v>0</v>
      </c>
      <c r="FZ64">
        <f t="shared" ca="1" si="142"/>
        <v>0</v>
      </c>
      <c r="GA64" s="235">
        <f t="shared" ca="1" si="143"/>
        <v>0</v>
      </c>
      <c r="GB64" s="236">
        <f t="shared" ca="1" si="144"/>
        <v>6.4000000000000003E-3</v>
      </c>
      <c r="GC64" t="b">
        <f t="shared" ca="1" si="145"/>
        <v>0</v>
      </c>
      <c r="GD64" s="5" t="e">
        <f t="shared" ca="1" si="146"/>
        <v>#N/A</v>
      </c>
      <c r="GE64" s="8" t="e">
        <f t="shared" ca="1" si="147"/>
        <v>#N/A</v>
      </c>
      <c r="GF64" s="8" t="e">
        <f t="shared" ca="1" si="148"/>
        <v>#N/A</v>
      </c>
      <c r="GG64" s="8" t="e">
        <f t="shared" ca="1" si="149"/>
        <v>#N/A</v>
      </c>
      <c r="GH64" s="8" t="e">
        <f t="shared" ca="1" si="150"/>
        <v>#N/A</v>
      </c>
      <c r="GI64" s="8" t="e">
        <f t="shared" ca="1" si="151"/>
        <v>#N/A</v>
      </c>
      <c r="GJ64" s="8" t="e">
        <f t="shared" ca="1" si="152"/>
        <v>#N/A</v>
      </c>
      <c r="GK64" s="237" t="e">
        <f t="shared" ca="1" si="153"/>
        <v>#N/A</v>
      </c>
      <c r="GL64" s="237" t="e">
        <f t="shared" ca="1" si="154"/>
        <v>#N/A</v>
      </c>
      <c r="GM64" s="8" t="e">
        <f t="shared" ca="1" si="155"/>
        <v>#N/A</v>
      </c>
      <c r="GO64" t="b">
        <f t="shared" ca="1" si="156"/>
        <v>0</v>
      </c>
      <c r="GP64" t="str">
        <f t="shared" ca="1" si="157"/>
        <v/>
      </c>
      <c r="GQ64" s="32">
        <f t="shared" ca="1" si="158"/>
        <v>0</v>
      </c>
      <c r="GR64" s="32">
        <f t="shared" ca="1" si="159"/>
        <v>0</v>
      </c>
      <c r="GS64" s="32">
        <f t="shared" ca="1" si="160"/>
        <v>0</v>
      </c>
      <c r="HL64" t="b">
        <f t="shared" ca="1" si="262"/>
        <v>0</v>
      </c>
      <c r="HM64" t="b">
        <f t="shared" ca="1" si="262"/>
        <v>0</v>
      </c>
      <c r="HN64" t="b">
        <f t="shared" ca="1" si="262"/>
        <v>0</v>
      </c>
      <c r="HO64" t="b">
        <f t="shared" ca="1" si="262"/>
        <v>0</v>
      </c>
      <c r="HP64" t="str">
        <f t="shared" ca="1" si="162"/>
        <v>FAUX\FAUX\FAUX\FAUX</v>
      </c>
      <c r="HQ64" t="b">
        <f ca="1">IF($D64,ISNA(MATCH(HP64,HP$1:HP63,0)))</f>
        <v>0</v>
      </c>
      <c r="HR64" s="5" t="e">
        <f t="shared" ca="1" si="163"/>
        <v>#N/A</v>
      </c>
      <c r="HS64" t="e">
        <f t="shared" ca="1" si="58"/>
        <v>#N/A</v>
      </c>
      <c r="HT64" t="b">
        <f t="shared" ca="1" si="164"/>
        <v>0</v>
      </c>
      <c r="HU64" t="b">
        <f t="shared" ca="1" si="165"/>
        <v>0</v>
      </c>
      <c r="HV64">
        <f t="shared" ca="1" si="250"/>
        <v>0</v>
      </c>
      <c r="HW64">
        <f t="shared" ca="1" si="240"/>
        <v>0</v>
      </c>
      <c r="HX64">
        <f t="shared" ca="1" si="167"/>
        <v>0</v>
      </c>
      <c r="HY64" s="235">
        <f t="shared" ca="1" si="168"/>
        <v>0</v>
      </c>
      <c r="HZ64" s="236">
        <f t="shared" ca="1" si="169"/>
        <v>6.4000000000000003E-3</v>
      </c>
      <c r="IA64" t="b">
        <f t="shared" ca="1" si="170"/>
        <v>0</v>
      </c>
      <c r="IB64" s="5" t="e">
        <f t="shared" ca="1" si="171"/>
        <v>#N/A</v>
      </c>
      <c r="IC64" s="8" t="e">
        <f t="shared" ca="1" si="172"/>
        <v>#N/A</v>
      </c>
      <c r="ID64" s="8" t="e">
        <f t="shared" ca="1" si="173"/>
        <v>#N/A</v>
      </c>
      <c r="IE64" s="8" t="e">
        <f t="shared" ca="1" si="174"/>
        <v>#N/A</v>
      </c>
      <c r="IF64" s="8" t="e">
        <f t="shared" ca="1" si="175"/>
        <v>#N/A</v>
      </c>
      <c r="IG64" s="8" t="e">
        <f t="shared" ca="1" si="176"/>
        <v>#N/A</v>
      </c>
      <c r="IH64" s="8" t="e">
        <f t="shared" ca="1" si="177"/>
        <v>#N/A</v>
      </c>
      <c r="II64" s="237" t="e">
        <f t="shared" ca="1" si="178"/>
        <v>#N/A</v>
      </c>
      <c r="IJ64" s="237" t="e">
        <f t="shared" ca="1" si="179"/>
        <v>#N/A</v>
      </c>
      <c r="IK64" s="8" t="e">
        <f t="shared" ca="1" si="180"/>
        <v>#N/A</v>
      </c>
      <c r="IM64" t="b">
        <f t="shared" ca="1" si="181"/>
        <v>0</v>
      </c>
      <c r="IN64" t="str">
        <f t="shared" ca="1" si="253"/>
        <v/>
      </c>
      <c r="IO64" s="32">
        <f t="shared" ca="1" si="183"/>
        <v>0</v>
      </c>
      <c r="IP64" s="32">
        <f t="shared" ca="1" si="184"/>
        <v>0</v>
      </c>
      <c r="IQ64" s="32">
        <f t="shared" ca="1" si="185"/>
        <v>0</v>
      </c>
      <c r="JJ64" t="b">
        <f t="shared" ca="1" si="263"/>
        <v>0</v>
      </c>
      <c r="JK64" t="b">
        <f t="shared" ca="1" si="263"/>
        <v>0</v>
      </c>
      <c r="JN64" t="str">
        <f t="shared" ca="1" si="187"/>
        <v>FAUX\FAUX</v>
      </c>
      <c r="JO64" t="b">
        <f ca="1">IF($D64,ISNA(MATCH(JN64,JN$1:JN63,0)))</f>
        <v>0</v>
      </c>
      <c r="JP64" s="5" t="e">
        <f t="shared" ca="1" si="188"/>
        <v>#N/A</v>
      </c>
      <c r="JQ64" t="e">
        <f t="shared" ca="1" si="60"/>
        <v>#N/A</v>
      </c>
      <c r="JR64" t="b">
        <f t="shared" ca="1" si="189"/>
        <v>0</v>
      </c>
      <c r="JS64" t="b">
        <f t="shared" ca="1" si="190"/>
        <v>0</v>
      </c>
      <c r="JT64">
        <f t="shared" ca="1" si="251"/>
        <v>0</v>
      </c>
      <c r="JU64">
        <f t="shared" ca="1" si="242"/>
        <v>0</v>
      </c>
      <c r="JV64">
        <f t="shared" ca="1" si="192"/>
        <v>0</v>
      </c>
      <c r="JW64" s="235">
        <f t="shared" ca="1" si="193"/>
        <v>0</v>
      </c>
      <c r="JX64" s="236">
        <f t="shared" ca="1" si="194"/>
        <v>6.4000000000000003E-3</v>
      </c>
      <c r="JY64" t="b">
        <f t="shared" ca="1" si="195"/>
        <v>0</v>
      </c>
      <c r="JZ64" s="5" t="e">
        <f t="shared" ca="1" si="196"/>
        <v>#N/A</v>
      </c>
      <c r="KA64" s="8" t="e">
        <f t="shared" ca="1" si="197"/>
        <v>#N/A</v>
      </c>
      <c r="KB64" s="8" t="e">
        <f t="shared" ca="1" si="198"/>
        <v>#N/A</v>
      </c>
      <c r="KC64" s="8" t="e">
        <f t="shared" ca="1" si="199"/>
        <v>#N/A</v>
      </c>
      <c r="KD64" s="8"/>
      <c r="KE64" s="8"/>
      <c r="KF64" s="8" t="e">
        <f t="shared" ca="1" si="200"/>
        <v>#N/A</v>
      </c>
      <c r="KG64" s="237" t="e">
        <f t="shared" ca="1" si="201"/>
        <v>#N/A</v>
      </c>
      <c r="KH64" s="237" t="e">
        <f t="shared" ca="1" si="202"/>
        <v>#N/A</v>
      </c>
      <c r="KI64" s="8" t="e">
        <f t="shared" ca="1" si="203"/>
        <v>#N/A</v>
      </c>
      <c r="KK64" t="b">
        <f t="shared" ca="1" si="204"/>
        <v>0</v>
      </c>
      <c r="KL64" t="str">
        <f t="shared" ca="1" si="254"/>
        <v/>
      </c>
      <c r="KM64" s="32">
        <f t="shared" ca="1" si="206"/>
        <v>0</v>
      </c>
      <c r="KN64" s="32">
        <f t="shared" ca="1" si="207"/>
        <v>0</v>
      </c>
      <c r="KO64" s="32">
        <f t="shared" ca="1" si="208"/>
        <v>0</v>
      </c>
      <c r="LH64" t="b">
        <f t="shared" ca="1" si="264"/>
        <v>0</v>
      </c>
      <c r="LI64" t="b">
        <f t="shared" ca="1" si="264"/>
        <v>0</v>
      </c>
      <c r="LL64" t="str">
        <f t="shared" ca="1" si="210"/>
        <v>FAUX\FAUX</v>
      </c>
      <c r="LM64" t="b">
        <f ca="1">IF($D64,ISNA(MATCH(LL64,LL$1:LL63,0)))</f>
        <v>0</v>
      </c>
      <c r="LN64" s="5" t="e">
        <f t="shared" ca="1" si="211"/>
        <v>#N/A</v>
      </c>
      <c r="LO64" t="e">
        <f t="shared" ca="1" si="62"/>
        <v>#N/A</v>
      </c>
      <c r="LP64" t="b">
        <f t="shared" ca="1" si="212"/>
        <v>0</v>
      </c>
      <c r="LQ64" t="b">
        <f t="shared" ca="1" si="213"/>
        <v>0</v>
      </c>
      <c r="LR64">
        <f t="shared" ca="1" si="252"/>
        <v>0</v>
      </c>
      <c r="LS64">
        <f t="shared" ca="1" si="244"/>
        <v>0</v>
      </c>
      <c r="LT64">
        <f t="shared" ca="1" si="215"/>
        <v>0</v>
      </c>
      <c r="LU64" s="235">
        <f t="shared" ca="1" si="216"/>
        <v>0</v>
      </c>
      <c r="LV64" s="236">
        <f t="shared" ca="1" si="217"/>
        <v>6.4000000000000003E-3</v>
      </c>
      <c r="LW64" t="b">
        <f t="shared" ca="1" si="218"/>
        <v>0</v>
      </c>
      <c r="LX64" s="5" t="e">
        <f t="shared" ca="1" si="219"/>
        <v>#N/A</v>
      </c>
      <c r="LY64" s="8" t="e">
        <f t="shared" ca="1" si="220"/>
        <v>#N/A</v>
      </c>
      <c r="LZ64" s="8" t="e">
        <f t="shared" ca="1" si="221"/>
        <v>#N/A</v>
      </c>
      <c r="MA64" s="8" t="e">
        <f t="shared" ca="1" si="222"/>
        <v>#N/A</v>
      </c>
      <c r="MB64" s="8"/>
      <c r="MC64" s="8"/>
      <c r="MD64" s="8" t="e">
        <f t="shared" ca="1" si="223"/>
        <v>#N/A</v>
      </c>
      <c r="ME64" s="237" t="e">
        <f t="shared" ca="1" si="224"/>
        <v>#N/A</v>
      </c>
      <c r="MF64" s="237" t="e">
        <f t="shared" ca="1" si="225"/>
        <v>#N/A</v>
      </c>
      <c r="MG64" s="8" t="e">
        <f t="shared" ca="1" si="226"/>
        <v>#N/A</v>
      </c>
      <c r="MI64" t="b">
        <f t="shared" ca="1" si="227"/>
        <v>0</v>
      </c>
      <c r="MJ64" t="str">
        <f t="shared" ca="1" si="255"/>
        <v/>
      </c>
      <c r="MK64" s="32">
        <f t="shared" ca="1" si="229"/>
        <v>0</v>
      </c>
      <c r="ML64" s="32">
        <f t="shared" ca="1" si="230"/>
        <v>0</v>
      </c>
      <c r="MM64" s="32">
        <f t="shared" ca="1" si="231"/>
        <v>0</v>
      </c>
    </row>
    <row r="65" spans="1:351" x14ac:dyDescent="0.3">
      <c r="A65">
        <f t="shared" ca="1" si="63"/>
        <v>55</v>
      </c>
      <c r="C65" t="e">
        <f ca="1">Coulisse!$HN65</f>
        <v>#N/A</v>
      </c>
      <c r="D65" t="b">
        <f t="shared" ca="1" si="64"/>
        <v>0</v>
      </c>
      <c r="F65" t="b">
        <f t="shared" ca="1" si="257"/>
        <v>0</v>
      </c>
      <c r="G65" t="b">
        <f t="shared" ca="1" si="257"/>
        <v>0</v>
      </c>
      <c r="T65" t="b">
        <f t="shared" ca="1" si="258"/>
        <v>0</v>
      </c>
      <c r="U65" t="b">
        <f t="shared" ca="1" si="258"/>
        <v>0</v>
      </c>
      <c r="V65" t="b">
        <f t="shared" ca="1" si="258"/>
        <v>0</v>
      </c>
      <c r="W65" t="str">
        <f t="shared" ca="1" si="67"/>
        <v>FAUX\FAUX\FAUX</v>
      </c>
      <c r="X65" t="b">
        <f ca="1">IF($D65,ISNA(MATCH(W65,W$1:W64,0)))</f>
        <v>0</v>
      </c>
      <c r="Y65" s="5" t="e">
        <f t="shared" ca="1" si="68"/>
        <v>#N/A</v>
      </c>
      <c r="Z65" t="e">
        <f t="shared" ca="1" si="256"/>
        <v>#N/A</v>
      </c>
      <c r="AA65" t="b">
        <f t="shared" ca="1" si="69"/>
        <v>0</v>
      </c>
      <c r="AB65" t="b">
        <f t="shared" ca="1" si="70"/>
        <v>0</v>
      </c>
      <c r="AC65">
        <f t="shared" ca="1" si="71"/>
        <v>0</v>
      </c>
      <c r="AD65">
        <f t="shared" ca="1" si="232"/>
        <v>0</v>
      </c>
      <c r="AE65">
        <f t="shared" ca="1" si="72"/>
        <v>0</v>
      </c>
      <c r="AF65" s="235">
        <f t="shared" ca="1" si="73"/>
        <v>0</v>
      </c>
      <c r="AG65" s="236">
        <f t="shared" ca="1" si="74"/>
        <v>6.4999999999999997E-3</v>
      </c>
      <c r="AH65" t="b">
        <f t="shared" ca="1" si="75"/>
        <v>0</v>
      </c>
      <c r="AI65" s="5" t="e">
        <f t="shared" ca="1" si="76"/>
        <v>#N/A</v>
      </c>
      <c r="AJ65" s="8" t="e">
        <f t="shared" ca="1" si="77"/>
        <v>#N/A</v>
      </c>
      <c r="AK65" s="8" t="e">
        <f t="shared" ca="1" si="78"/>
        <v>#N/A</v>
      </c>
      <c r="AL65" s="8" t="e">
        <f t="shared" ca="1" si="79"/>
        <v>#N/A</v>
      </c>
      <c r="AM65" s="8" t="e">
        <f t="shared" ca="1" si="80"/>
        <v>#N/A</v>
      </c>
      <c r="AN65" s="8" t="e">
        <f t="shared" ca="1" si="81"/>
        <v>#N/A</v>
      </c>
      <c r="AO65" s="237" t="e">
        <f t="shared" ca="1" si="82"/>
        <v>#N/A</v>
      </c>
      <c r="AP65" s="237" t="e">
        <f t="shared" ca="1" si="83"/>
        <v>#N/A</v>
      </c>
      <c r="AQ65" s="8" t="e">
        <f t="shared" ca="1" si="84"/>
        <v>#N/A</v>
      </c>
      <c r="AS65" t="b">
        <f t="shared" ca="1" si="85"/>
        <v>0</v>
      </c>
      <c r="AT65" t="str">
        <f t="shared" ca="1" si="86"/>
        <v/>
      </c>
      <c r="AU65" s="32">
        <f t="shared" ca="1" si="87"/>
        <v>0</v>
      </c>
      <c r="AV65" s="32">
        <f t="shared" ca="1" si="88"/>
        <v>0</v>
      </c>
      <c r="AW65" s="32">
        <f t="shared" ca="1" si="246"/>
        <v>0</v>
      </c>
      <c r="BR65" t="b">
        <f t="shared" ca="1" si="259"/>
        <v>0</v>
      </c>
      <c r="BU65" t="str">
        <f t="shared" ca="1" si="90"/>
        <v>FAUX\</v>
      </c>
      <c r="BV65" t="b">
        <f ca="1">IF($D65,ISNA(MATCH(BU65,BU$1:BU64,0)))</f>
        <v>0</v>
      </c>
      <c r="BW65" s="5" t="e">
        <f t="shared" ca="1" si="91"/>
        <v>#N/A</v>
      </c>
      <c r="BX65" t="e">
        <f t="shared" ca="1" si="51"/>
        <v>#N/A</v>
      </c>
      <c r="BY65" t="b">
        <f t="shared" ca="1" si="92"/>
        <v>0</v>
      </c>
      <c r="BZ65" t="b">
        <f t="shared" ca="1" si="93"/>
        <v>0</v>
      </c>
      <c r="CA65">
        <f t="shared" ca="1" si="247"/>
        <v>0</v>
      </c>
      <c r="CB65">
        <f t="shared" ca="1" si="234"/>
        <v>0</v>
      </c>
      <c r="CC65">
        <f t="shared" ca="1" si="95"/>
        <v>0</v>
      </c>
      <c r="CD65" s="235">
        <f t="shared" ca="1" si="96"/>
        <v>0</v>
      </c>
      <c r="CE65" s="236">
        <f t="shared" ca="1" si="97"/>
        <v>6.4999999999999997E-3</v>
      </c>
      <c r="CF65" t="b">
        <f t="shared" ca="1" si="98"/>
        <v>0</v>
      </c>
      <c r="CG65" s="5" t="e">
        <f t="shared" ca="1" si="99"/>
        <v>#N/A</v>
      </c>
      <c r="CH65" s="8" t="e">
        <f t="shared" ca="1" si="100"/>
        <v>#N/A</v>
      </c>
      <c r="CI65" s="8" t="e">
        <f t="shared" ca="1" si="101"/>
        <v>#N/A</v>
      </c>
      <c r="CJ65" s="8" t="e">
        <f t="shared" ca="1" si="102"/>
        <v>#N/A</v>
      </c>
      <c r="CK65" s="8" t="e">
        <f t="shared" ca="1" si="103"/>
        <v>#N/A</v>
      </c>
      <c r="CL65" s="8" t="e">
        <f t="shared" ca="1" si="104"/>
        <v>#N/A</v>
      </c>
      <c r="CM65" s="237" t="e">
        <f t="shared" ca="1" si="105"/>
        <v>#N/A</v>
      </c>
      <c r="CN65" s="237" t="e">
        <f t="shared" ca="1" si="106"/>
        <v>#N/A</v>
      </c>
      <c r="CO65" s="8" t="e">
        <f t="shared" ca="1" si="107"/>
        <v>#N/A</v>
      </c>
      <c r="CQ65" t="b">
        <f t="shared" ca="1" si="108"/>
        <v>0</v>
      </c>
      <c r="CR65" t="str">
        <f t="shared" ca="1" si="109"/>
        <v/>
      </c>
      <c r="CS65" s="32">
        <f t="shared" ca="1" si="110"/>
        <v>0</v>
      </c>
      <c r="CT65" s="32">
        <f t="shared" ca="1" si="111"/>
        <v>0</v>
      </c>
      <c r="CU65" s="32">
        <f t="shared" ca="1" si="112"/>
        <v>0</v>
      </c>
      <c r="DP65" t="b">
        <f t="shared" ca="1" si="260"/>
        <v>0</v>
      </c>
      <c r="DQ65" t="b">
        <f t="shared" ca="1" si="260"/>
        <v>0</v>
      </c>
      <c r="DR65" t="b">
        <f t="shared" ca="1" si="260"/>
        <v>0</v>
      </c>
      <c r="DS65" t="str">
        <f t="shared" ca="1" si="53"/>
        <v>FAUX\FAUX\FAUX</v>
      </c>
      <c r="DT65" t="b">
        <f ca="1">IF($D65,ISNA(MATCH(DS65,DS$1:DS64,0)))</f>
        <v>0</v>
      </c>
      <c r="DU65" s="5" t="e">
        <f t="shared" ca="1" si="114"/>
        <v>#N/A</v>
      </c>
      <c r="DV65" t="e">
        <f t="shared" ca="1" si="54"/>
        <v>#N/A</v>
      </c>
      <c r="DW65" t="b">
        <f t="shared" ca="1" si="115"/>
        <v>0</v>
      </c>
      <c r="DX65" t="b">
        <f t="shared" ca="1" si="116"/>
        <v>0</v>
      </c>
      <c r="DY65">
        <f t="shared" ca="1" si="248"/>
        <v>0</v>
      </c>
      <c r="DZ65">
        <f t="shared" ca="1" si="236"/>
        <v>0</v>
      </c>
      <c r="EA65">
        <f t="shared" ca="1" si="118"/>
        <v>0</v>
      </c>
      <c r="EB65" s="235">
        <f t="shared" ca="1" si="119"/>
        <v>0</v>
      </c>
      <c r="EC65" s="236">
        <f t="shared" ca="1" si="120"/>
        <v>6.4999999999999997E-3</v>
      </c>
      <c r="ED65" t="b">
        <f t="shared" ca="1" si="121"/>
        <v>0</v>
      </c>
      <c r="EE65" s="5" t="e">
        <f t="shared" ca="1" si="122"/>
        <v>#N/A</v>
      </c>
      <c r="EF65" s="8" t="e">
        <f t="shared" ca="1" si="123"/>
        <v>#N/A</v>
      </c>
      <c r="EG65" s="8" t="e">
        <f t="shared" ca="1" si="124"/>
        <v>#N/A</v>
      </c>
      <c r="EH65" s="8" t="e">
        <f t="shared" ca="1" si="125"/>
        <v>#N/A</v>
      </c>
      <c r="EI65" s="8" t="e">
        <f t="shared" ca="1" si="126"/>
        <v>#N/A</v>
      </c>
      <c r="EJ65" s="8" t="e">
        <f t="shared" ca="1" si="127"/>
        <v>#N/A</v>
      </c>
      <c r="EK65" s="237" t="e">
        <f t="shared" ca="1" si="128"/>
        <v>#N/A</v>
      </c>
      <c r="EL65" s="237" t="e">
        <f t="shared" ca="1" si="129"/>
        <v>#N/A</v>
      </c>
      <c r="EM65" s="8" t="e">
        <f t="shared" ca="1" si="130"/>
        <v>#N/A</v>
      </c>
      <c r="EO65" t="b">
        <f t="shared" ca="1" si="131"/>
        <v>0</v>
      </c>
      <c r="EP65" t="str">
        <f t="shared" ca="1" si="132"/>
        <v/>
      </c>
      <c r="EQ65" s="32">
        <f t="shared" ca="1" si="133"/>
        <v>0</v>
      </c>
      <c r="ER65" s="32">
        <f t="shared" ca="1" si="134"/>
        <v>0</v>
      </c>
      <c r="ES65" s="32">
        <f t="shared" ca="1" si="135"/>
        <v>0</v>
      </c>
      <c r="FN65" t="b">
        <f t="shared" ca="1" si="261"/>
        <v>0</v>
      </c>
      <c r="FO65" t="b">
        <f t="shared" ca="1" si="261"/>
        <v>0</v>
      </c>
      <c r="FP65" t="b">
        <f t="shared" ca="1" si="261"/>
        <v>0</v>
      </c>
      <c r="FQ65" t="b">
        <f t="shared" ca="1" si="261"/>
        <v>0</v>
      </c>
      <c r="FR65" t="str">
        <f t="shared" ca="1" si="137"/>
        <v>FAUX\FAUX\FAUX\FAUX</v>
      </c>
      <c r="FS65" t="b">
        <f ca="1">IF($D65,ISNA(MATCH(FR65,FR$1:FR64,0)))</f>
        <v>0</v>
      </c>
      <c r="FT65" s="5" t="e">
        <f t="shared" ca="1" si="138"/>
        <v>#N/A</v>
      </c>
      <c r="FU65" t="e">
        <f t="shared" ca="1" si="56"/>
        <v>#N/A</v>
      </c>
      <c r="FV65" t="b">
        <f t="shared" ca="1" si="139"/>
        <v>0</v>
      </c>
      <c r="FW65" t="b">
        <f t="shared" ca="1" si="140"/>
        <v>0</v>
      </c>
      <c r="FX65">
        <f t="shared" ca="1" si="249"/>
        <v>0</v>
      </c>
      <c r="FY65">
        <f t="shared" ca="1" si="238"/>
        <v>0</v>
      </c>
      <c r="FZ65">
        <f t="shared" ca="1" si="142"/>
        <v>0</v>
      </c>
      <c r="GA65" s="235">
        <f t="shared" ca="1" si="143"/>
        <v>0</v>
      </c>
      <c r="GB65" s="236">
        <f t="shared" ca="1" si="144"/>
        <v>6.4999999999999997E-3</v>
      </c>
      <c r="GC65" t="b">
        <f t="shared" ca="1" si="145"/>
        <v>0</v>
      </c>
      <c r="GD65" s="5" t="e">
        <f t="shared" ca="1" si="146"/>
        <v>#N/A</v>
      </c>
      <c r="GE65" s="8" t="e">
        <f t="shared" ca="1" si="147"/>
        <v>#N/A</v>
      </c>
      <c r="GF65" s="8" t="e">
        <f t="shared" ca="1" si="148"/>
        <v>#N/A</v>
      </c>
      <c r="GG65" s="8" t="e">
        <f t="shared" ca="1" si="149"/>
        <v>#N/A</v>
      </c>
      <c r="GH65" s="8" t="e">
        <f t="shared" ca="1" si="150"/>
        <v>#N/A</v>
      </c>
      <c r="GI65" s="8" t="e">
        <f t="shared" ca="1" si="151"/>
        <v>#N/A</v>
      </c>
      <c r="GJ65" s="8" t="e">
        <f t="shared" ca="1" si="152"/>
        <v>#N/A</v>
      </c>
      <c r="GK65" s="237" t="e">
        <f t="shared" ca="1" si="153"/>
        <v>#N/A</v>
      </c>
      <c r="GL65" s="237" t="e">
        <f t="shared" ca="1" si="154"/>
        <v>#N/A</v>
      </c>
      <c r="GM65" s="8" t="e">
        <f t="shared" ca="1" si="155"/>
        <v>#N/A</v>
      </c>
      <c r="GO65" t="b">
        <f t="shared" ca="1" si="156"/>
        <v>0</v>
      </c>
      <c r="GP65" t="str">
        <f t="shared" ca="1" si="157"/>
        <v/>
      </c>
      <c r="GQ65" s="32">
        <f t="shared" ca="1" si="158"/>
        <v>0</v>
      </c>
      <c r="GR65" s="32">
        <f t="shared" ca="1" si="159"/>
        <v>0</v>
      </c>
      <c r="GS65" s="32">
        <f t="shared" ca="1" si="160"/>
        <v>0</v>
      </c>
      <c r="HL65" t="b">
        <f t="shared" ca="1" si="262"/>
        <v>0</v>
      </c>
      <c r="HM65" t="b">
        <f t="shared" ca="1" si="262"/>
        <v>0</v>
      </c>
      <c r="HN65" t="b">
        <f t="shared" ca="1" si="262"/>
        <v>0</v>
      </c>
      <c r="HO65" t="b">
        <f t="shared" ca="1" si="262"/>
        <v>0</v>
      </c>
      <c r="HP65" t="str">
        <f t="shared" ca="1" si="162"/>
        <v>FAUX\FAUX\FAUX\FAUX</v>
      </c>
      <c r="HQ65" t="b">
        <f ca="1">IF($D65,ISNA(MATCH(HP65,HP$1:HP64,0)))</f>
        <v>0</v>
      </c>
      <c r="HR65" s="5" t="e">
        <f t="shared" ca="1" si="163"/>
        <v>#N/A</v>
      </c>
      <c r="HS65" t="e">
        <f t="shared" ca="1" si="58"/>
        <v>#N/A</v>
      </c>
      <c r="HT65" t="b">
        <f t="shared" ca="1" si="164"/>
        <v>0</v>
      </c>
      <c r="HU65" t="b">
        <f t="shared" ca="1" si="165"/>
        <v>0</v>
      </c>
      <c r="HV65">
        <f t="shared" ca="1" si="250"/>
        <v>0</v>
      </c>
      <c r="HW65">
        <f t="shared" ca="1" si="240"/>
        <v>0</v>
      </c>
      <c r="HX65">
        <f t="shared" ca="1" si="167"/>
        <v>0</v>
      </c>
      <c r="HY65" s="235">
        <f t="shared" ca="1" si="168"/>
        <v>0</v>
      </c>
      <c r="HZ65" s="236">
        <f t="shared" ca="1" si="169"/>
        <v>6.4999999999999997E-3</v>
      </c>
      <c r="IA65" t="b">
        <f t="shared" ca="1" si="170"/>
        <v>0</v>
      </c>
      <c r="IB65" s="5" t="e">
        <f t="shared" ca="1" si="171"/>
        <v>#N/A</v>
      </c>
      <c r="IC65" s="8" t="e">
        <f t="shared" ca="1" si="172"/>
        <v>#N/A</v>
      </c>
      <c r="ID65" s="8" t="e">
        <f t="shared" ca="1" si="173"/>
        <v>#N/A</v>
      </c>
      <c r="IE65" s="8" t="e">
        <f t="shared" ca="1" si="174"/>
        <v>#N/A</v>
      </c>
      <c r="IF65" s="8" t="e">
        <f t="shared" ca="1" si="175"/>
        <v>#N/A</v>
      </c>
      <c r="IG65" s="8" t="e">
        <f t="shared" ca="1" si="176"/>
        <v>#N/A</v>
      </c>
      <c r="IH65" s="8" t="e">
        <f t="shared" ca="1" si="177"/>
        <v>#N/A</v>
      </c>
      <c r="II65" s="237" t="e">
        <f t="shared" ca="1" si="178"/>
        <v>#N/A</v>
      </c>
      <c r="IJ65" s="237" t="e">
        <f t="shared" ca="1" si="179"/>
        <v>#N/A</v>
      </c>
      <c r="IK65" s="8" t="e">
        <f t="shared" ca="1" si="180"/>
        <v>#N/A</v>
      </c>
      <c r="IM65" t="b">
        <f t="shared" ca="1" si="181"/>
        <v>0</v>
      </c>
      <c r="IN65" t="str">
        <f t="shared" ca="1" si="253"/>
        <v/>
      </c>
      <c r="IO65" s="32">
        <f t="shared" ca="1" si="183"/>
        <v>0</v>
      </c>
      <c r="IP65" s="32">
        <f t="shared" ca="1" si="184"/>
        <v>0</v>
      </c>
      <c r="IQ65" s="32">
        <f t="shared" ca="1" si="185"/>
        <v>0</v>
      </c>
      <c r="JJ65" t="b">
        <f t="shared" ca="1" si="263"/>
        <v>0</v>
      </c>
      <c r="JK65" t="b">
        <f t="shared" ca="1" si="263"/>
        <v>0</v>
      </c>
      <c r="JN65" t="str">
        <f t="shared" ca="1" si="187"/>
        <v>FAUX\FAUX</v>
      </c>
      <c r="JO65" t="b">
        <f ca="1">IF($D65,ISNA(MATCH(JN65,JN$1:JN64,0)))</f>
        <v>0</v>
      </c>
      <c r="JP65" s="5" t="e">
        <f t="shared" ca="1" si="188"/>
        <v>#N/A</v>
      </c>
      <c r="JQ65" t="e">
        <f t="shared" ca="1" si="60"/>
        <v>#N/A</v>
      </c>
      <c r="JR65" t="b">
        <f t="shared" ca="1" si="189"/>
        <v>0</v>
      </c>
      <c r="JS65" t="b">
        <f t="shared" ca="1" si="190"/>
        <v>0</v>
      </c>
      <c r="JT65">
        <f t="shared" ca="1" si="251"/>
        <v>0</v>
      </c>
      <c r="JU65">
        <f t="shared" ca="1" si="242"/>
        <v>0</v>
      </c>
      <c r="JV65">
        <f t="shared" ca="1" si="192"/>
        <v>0</v>
      </c>
      <c r="JW65" s="235">
        <f t="shared" ca="1" si="193"/>
        <v>0</v>
      </c>
      <c r="JX65" s="236">
        <f t="shared" ca="1" si="194"/>
        <v>6.4999999999999997E-3</v>
      </c>
      <c r="JY65" t="b">
        <f t="shared" ca="1" si="195"/>
        <v>0</v>
      </c>
      <c r="JZ65" s="5" t="e">
        <f t="shared" ca="1" si="196"/>
        <v>#N/A</v>
      </c>
      <c r="KA65" s="8" t="e">
        <f t="shared" ca="1" si="197"/>
        <v>#N/A</v>
      </c>
      <c r="KB65" s="8" t="e">
        <f t="shared" ca="1" si="198"/>
        <v>#N/A</v>
      </c>
      <c r="KC65" s="8" t="e">
        <f t="shared" ca="1" si="199"/>
        <v>#N/A</v>
      </c>
      <c r="KD65" s="8"/>
      <c r="KE65" s="8"/>
      <c r="KF65" s="8" t="e">
        <f t="shared" ca="1" si="200"/>
        <v>#N/A</v>
      </c>
      <c r="KG65" s="237" t="e">
        <f t="shared" ca="1" si="201"/>
        <v>#N/A</v>
      </c>
      <c r="KH65" s="237" t="e">
        <f t="shared" ca="1" si="202"/>
        <v>#N/A</v>
      </c>
      <c r="KI65" s="8" t="e">
        <f t="shared" ca="1" si="203"/>
        <v>#N/A</v>
      </c>
      <c r="KK65" t="b">
        <f t="shared" ca="1" si="204"/>
        <v>0</v>
      </c>
      <c r="KL65" t="str">
        <f t="shared" ca="1" si="254"/>
        <v/>
      </c>
      <c r="KM65" s="32">
        <f t="shared" ca="1" si="206"/>
        <v>0</v>
      </c>
      <c r="KN65" s="32">
        <f t="shared" ca="1" si="207"/>
        <v>0</v>
      </c>
      <c r="KO65" s="32">
        <f t="shared" ca="1" si="208"/>
        <v>0</v>
      </c>
      <c r="LH65" t="b">
        <f t="shared" ca="1" si="264"/>
        <v>0</v>
      </c>
      <c r="LI65" t="b">
        <f t="shared" ca="1" si="264"/>
        <v>0</v>
      </c>
      <c r="LL65" t="str">
        <f t="shared" ca="1" si="210"/>
        <v>FAUX\FAUX</v>
      </c>
      <c r="LM65" t="b">
        <f ca="1">IF($D65,ISNA(MATCH(LL65,LL$1:LL64,0)))</f>
        <v>0</v>
      </c>
      <c r="LN65" s="5" t="e">
        <f t="shared" ca="1" si="211"/>
        <v>#N/A</v>
      </c>
      <c r="LO65" t="e">
        <f t="shared" ca="1" si="62"/>
        <v>#N/A</v>
      </c>
      <c r="LP65" t="b">
        <f t="shared" ca="1" si="212"/>
        <v>0</v>
      </c>
      <c r="LQ65" t="b">
        <f t="shared" ca="1" si="213"/>
        <v>0</v>
      </c>
      <c r="LR65">
        <f t="shared" ca="1" si="252"/>
        <v>0</v>
      </c>
      <c r="LS65">
        <f t="shared" ca="1" si="244"/>
        <v>0</v>
      </c>
      <c r="LT65">
        <f t="shared" ca="1" si="215"/>
        <v>0</v>
      </c>
      <c r="LU65" s="235">
        <f t="shared" ca="1" si="216"/>
        <v>0</v>
      </c>
      <c r="LV65" s="236">
        <f t="shared" ca="1" si="217"/>
        <v>6.4999999999999997E-3</v>
      </c>
      <c r="LW65" t="b">
        <f t="shared" ca="1" si="218"/>
        <v>0</v>
      </c>
      <c r="LX65" s="5" t="e">
        <f t="shared" ca="1" si="219"/>
        <v>#N/A</v>
      </c>
      <c r="LY65" s="8" t="e">
        <f t="shared" ca="1" si="220"/>
        <v>#N/A</v>
      </c>
      <c r="LZ65" s="8" t="e">
        <f t="shared" ca="1" si="221"/>
        <v>#N/A</v>
      </c>
      <c r="MA65" s="8" t="e">
        <f t="shared" ca="1" si="222"/>
        <v>#N/A</v>
      </c>
      <c r="MB65" s="8"/>
      <c r="MC65" s="8"/>
      <c r="MD65" s="8" t="e">
        <f t="shared" ca="1" si="223"/>
        <v>#N/A</v>
      </c>
      <c r="ME65" s="237" t="e">
        <f t="shared" ca="1" si="224"/>
        <v>#N/A</v>
      </c>
      <c r="MF65" s="237" t="e">
        <f t="shared" ca="1" si="225"/>
        <v>#N/A</v>
      </c>
      <c r="MG65" s="8" t="e">
        <f t="shared" ca="1" si="226"/>
        <v>#N/A</v>
      </c>
      <c r="MI65" t="b">
        <f t="shared" ca="1" si="227"/>
        <v>0</v>
      </c>
      <c r="MJ65" t="str">
        <f t="shared" ca="1" si="255"/>
        <v/>
      </c>
      <c r="MK65" s="32">
        <f t="shared" ca="1" si="229"/>
        <v>0</v>
      </c>
      <c r="ML65" s="32">
        <f t="shared" ca="1" si="230"/>
        <v>0</v>
      </c>
      <c r="MM65" s="32">
        <f t="shared" ca="1" si="231"/>
        <v>0</v>
      </c>
    </row>
    <row r="66" spans="1:351" x14ac:dyDescent="0.3">
      <c r="A66">
        <f t="shared" ca="1" si="63"/>
        <v>56</v>
      </c>
      <c r="C66" t="e">
        <f ca="1">Coulisse!$HN66</f>
        <v>#N/A</v>
      </c>
      <c r="D66" t="b">
        <f t="shared" ca="1" si="64"/>
        <v>0</v>
      </c>
      <c r="F66" t="b">
        <f t="shared" ca="1" si="257"/>
        <v>0</v>
      </c>
      <c r="G66" t="b">
        <f t="shared" ca="1" si="257"/>
        <v>0</v>
      </c>
      <c r="T66" t="b">
        <f t="shared" ca="1" si="258"/>
        <v>0</v>
      </c>
      <c r="U66" t="b">
        <f t="shared" ca="1" si="258"/>
        <v>0</v>
      </c>
      <c r="V66" t="b">
        <f t="shared" ca="1" si="258"/>
        <v>0</v>
      </c>
      <c r="W66" t="str">
        <f t="shared" ca="1" si="67"/>
        <v>FAUX\FAUX\FAUX</v>
      </c>
      <c r="X66" t="b">
        <f ca="1">IF($D66,ISNA(MATCH(W66,W$1:W65,0)))</f>
        <v>0</v>
      </c>
      <c r="Y66" s="5" t="e">
        <f t="shared" ca="1" si="68"/>
        <v>#N/A</v>
      </c>
      <c r="Z66" t="e">
        <f t="shared" ca="1" si="256"/>
        <v>#N/A</v>
      </c>
      <c r="AA66" t="b">
        <f t="shared" ca="1" si="69"/>
        <v>0</v>
      </c>
      <c r="AB66" t="b">
        <f t="shared" ca="1" si="70"/>
        <v>0</v>
      </c>
      <c r="AC66">
        <f t="shared" ca="1" si="71"/>
        <v>0</v>
      </c>
      <c r="AD66">
        <f t="shared" ca="1" si="232"/>
        <v>0</v>
      </c>
      <c r="AE66">
        <f t="shared" ca="1" si="72"/>
        <v>0</v>
      </c>
      <c r="AF66" s="235">
        <f t="shared" ca="1" si="73"/>
        <v>0</v>
      </c>
      <c r="AG66" s="236">
        <f t="shared" ca="1" si="74"/>
        <v>6.6E-3</v>
      </c>
      <c r="AH66" t="b">
        <f t="shared" ca="1" si="75"/>
        <v>0</v>
      </c>
      <c r="AI66" s="5" t="e">
        <f t="shared" ca="1" si="76"/>
        <v>#N/A</v>
      </c>
      <c r="AJ66" s="8" t="e">
        <f t="shared" ca="1" si="77"/>
        <v>#N/A</v>
      </c>
      <c r="AK66" s="8" t="e">
        <f t="shared" ca="1" si="78"/>
        <v>#N/A</v>
      </c>
      <c r="AL66" s="8" t="e">
        <f t="shared" ca="1" si="79"/>
        <v>#N/A</v>
      </c>
      <c r="AM66" s="8" t="e">
        <f t="shared" ca="1" si="80"/>
        <v>#N/A</v>
      </c>
      <c r="AN66" s="8" t="e">
        <f t="shared" ca="1" si="81"/>
        <v>#N/A</v>
      </c>
      <c r="AO66" s="237" t="e">
        <f t="shared" ca="1" si="82"/>
        <v>#N/A</v>
      </c>
      <c r="AP66" s="237" t="e">
        <f t="shared" ca="1" si="83"/>
        <v>#N/A</v>
      </c>
      <c r="AQ66" s="8" t="e">
        <f t="shared" ca="1" si="84"/>
        <v>#N/A</v>
      </c>
      <c r="AS66" t="b">
        <f t="shared" ca="1" si="85"/>
        <v>0</v>
      </c>
      <c r="AT66" t="str">
        <f t="shared" ca="1" si="86"/>
        <v/>
      </c>
      <c r="AU66" s="32">
        <f t="shared" ca="1" si="87"/>
        <v>0</v>
      </c>
      <c r="AV66" s="32">
        <f t="shared" ca="1" si="88"/>
        <v>0</v>
      </c>
      <c r="AW66" s="32">
        <f t="shared" ca="1" si="246"/>
        <v>0</v>
      </c>
      <c r="BR66" t="b">
        <f t="shared" ca="1" si="259"/>
        <v>0</v>
      </c>
      <c r="BU66" t="str">
        <f t="shared" ca="1" si="90"/>
        <v>FAUX\</v>
      </c>
      <c r="BV66" t="b">
        <f ca="1">IF($D66,ISNA(MATCH(BU66,BU$1:BU65,0)))</f>
        <v>0</v>
      </c>
      <c r="BW66" s="5" t="e">
        <f t="shared" ca="1" si="91"/>
        <v>#N/A</v>
      </c>
      <c r="BX66" t="e">
        <f t="shared" ca="1" si="51"/>
        <v>#N/A</v>
      </c>
      <c r="BY66" t="b">
        <f t="shared" ca="1" si="92"/>
        <v>0</v>
      </c>
      <c r="BZ66" t="b">
        <f t="shared" ca="1" si="93"/>
        <v>0</v>
      </c>
      <c r="CA66">
        <f t="shared" ca="1" si="247"/>
        <v>0</v>
      </c>
      <c r="CB66">
        <f t="shared" ca="1" si="234"/>
        <v>0</v>
      </c>
      <c r="CC66">
        <f t="shared" ca="1" si="95"/>
        <v>0</v>
      </c>
      <c r="CD66" s="235">
        <f t="shared" ca="1" si="96"/>
        <v>0</v>
      </c>
      <c r="CE66" s="236">
        <f t="shared" ca="1" si="97"/>
        <v>6.6E-3</v>
      </c>
      <c r="CF66" t="b">
        <f t="shared" ca="1" si="98"/>
        <v>0</v>
      </c>
      <c r="CG66" s="5" t="e">
        <f t="shared" ca="1" si="99"/>
        <v>#N/A</v>
      </c>
      <c r="CH66" s="8" t="e">
        <f t="shared" ca="1" si="100"/>
        <v>#N/A</v>
      </c>
      <c r="CI66" s="8" t="e">
        <f t="shared" ca="1" si="101"/>
        <v>#N/A</v>
      </c>
      <c r="CJ66" s="8" t="e">
        <f t="shared" ca="1" si="102"/>
        <v>#N/A</v>
      </c>
      <c r="CK66" s="8" t="e">
        <f t="shared" ca="1" si="103"/>
        <v>#N/A</v>
      </c>
      <c r="CL66" s="8" t="e">
        <f t="shared" ca="1" si="104"/>
        <v>#N/A</v>
      </c>
      <c r="CM66" s="237" t="e">
        <f t="shared" ca="1" si="105"/>
        <v>#N/A</v>
      </c>
      <c r="CN66" s="237" t="e">
        <f t="shared" ca="1" si="106"/>
        <v>#N/A</v>
      </c>
      <c r="CO66" s="8" t="e">
        <f t="shared" ca="1" si="107"/>
        <v>#N/A</v>
      </c>
      <c r="CQ66" t="b">
        <f t="shared" ca="1" si="108"/>
        <v>0</v>
      </c>
      <c r="CR66" t="str">
        <f t="shared" ca="1" si="109"/>
        <v/>
      </c>
      <c r="CS66" s="32">
        <f t="shared" ca="1" si="110"/>
        <v>0</v>
      </c>
      <c r="CT66" s="32">
        <f t="shared" ca="1" si="111"/>
        <v>0</v>
      </c>
      <c r="CU66" s="32">
        <f t="shared" ca="1" si="112"/>
        <v>0</v>
      </c>
      <c r="DP66" t="b">
        <f t="shared" ca="1" si="260"/>
        <v>0</v>
      </c>
      <c r="DQ66" t="b">
        <f t="shared" ca="1" si="260"/>
        <v>0</v>
      </c>
      <c r="DR66" t="b">
        <f t="shared" ca="1" si="260"/>
        <v>0</v>
      </c>
      <c r="DS66" t="str">
        <f t="shared" ca="1" si="53"/>
        <v>FAUX\FAUX\FAUX</v>
      </c>
      <c r="DT66" t="b">
        <f ca="1">IF($D66,ISNA(MATCH(DS66,DS$1:DS65,0)))</f>
        <v>0</v>
      </c>
      <c r="DU66" s="5" t="e">
        <f t="shared" ca="1" si="114"/>
        <v>#N/A</v>
      </c>
      <c r="DV66" t="e">
        <f t="shared" ca="1" si="54"/>
        <v>#N/A</v>
      </c>
      <c r="DW66" t="b">
        <f t="shared" ca="1" si="115"/>
        <v>0</v>
      </c>
      <c r="DX66" t="b">
        <f t="shared" ca="1" si="116"/>
        <v>0</v>
      </c>
      <c r="DY66">
        <f t="shared" ca="1" si="248"/>
        <v>0</v>
      </c>
      <c r="DZ66">
        <f t="shared" ca="1" si="236"/>
        <v>0</v>
      </c>
      <c r="EA66">
        <f t="shared" ca="1" si="118"/>
        <v>0</v>
      </c>
      <c r="EB66" s="235">
        <f t="shared" ca="1" si="119"/>
        <v>0</v>
      </c>
      <c r="EC66" s="236">
        <f t="shared" ca="1" si="120"/>
        <v>6.6E-3</v>
      </c>
      <c r="ED66" t="b">
        <f t="shared" ca="1" si="121"/>
        <v>0</v>
      </c>
      <c r="EE66" s="5" t="e">
        <f t="shared" ca="1" si="122"/>
        <v>#N/A</v>
      </c>
      <c r="EF66" s="8" t="e">
        <f t="shared" ca="1" si="123"/>
        <v>#N/A</v>
      </c>
      <c r="EG66" s="8" t="e">
        <f t="shared" ca="1" si="124"/>
        <v>#N/A</v>
      </c>
      <c r="EH66" s="8" t="e">
        <f t="shared" ca="1" si="125"/>
        <v>#N/A</v>
      </c>
      <c r="EI66" s="8" t="e">
        <f t="shared" ca="1" si="126"/>
        <v>#N/A</v>
      </c>
      <c r="EJ66" s="8" t="e">
        <f t="shared" ca="1" si="127"/>
        <v>#N/A</v>
      </c>
      <c r="EK66" s="237" t="e">
        <f t="shared" ca="1" si="128"/>
        <v>#N/A</v>
      </c>
      <c r="EL66" s="237" t="e">
        <f t="shared" ca="1" si="129"/>
        <v>#N/A</v>
      </c>
      <c r="EM66" s="8" t="e">
        <f t="shared" ca="1" si="130"/>
        <v>#N/A</v>
      </c>
      <c r="EO66" t="b">
        <f t="shared" ca="1" si="131"/>
        <v>0</v>
      </c>
      <c r="EP66" t="str">
        <f t="shared" ca="1" si="132"/>
        <v/>
      </c>
      <c r="EQ66" s="32">
        <f t="shared" ca="1" si="133"/>
        <v>0</v>
      </c>
      <c r="ER66" s="32">
        <f t="shared" ca="1" si="134"/>
        <v>0</v>
      </c>
      <c r="ES66" s="32">
        <f t="shared" ca="1" si="135"/>
        <v>0</v>
      </c>
      <c r="FN66" t="b">
        <f t="shared" ca="1" si="261"/>
        <v>0</v>
      </c>
      <c r="FO66" t="b">
        <f t="shared" ca="1" si="261"/>
        <v>0</v>
      </c>
      <c r="FP66" t="b">
        <f t="shared" ca="1" si="261"/>
        <v>0</v>
      </c>
      <c r="FQ66" t="b">
        <f t="shared" ca="1" si="261"/>
        <v>0</v>
      </c>
      <c r="FR66" t="str">
        <f t="shared" ca="1" si="137"/>
        <v>FAUX\FAUX\FAUX\FAUX</v>
      </c>
      <c r="FS66" t="b">
        <f ca="1">IF($D66,ISNA(MATCH(FR66,FR$1:FR65,0)))</f>
        <v>0</v>
      </c>
      <c r="FT66" s="5" t="e">
        <f t="shared" ca="1" si="138"/>
        <v>#N/A</v>
      </c>
      <c r="FU66" t="e">
        <f t="shared" ca="1" si="56"/>
        <v>#N/A</v>
      </c>
      <c r="FV66" t="b">
        <f t="shared" ca="1" si="139"/>
        <v>0</v>
      </c>
      <c r="FW66" t="b">
        <f t="shared" ca="1" si="140"/>
        <v>0</v>
      </c>
      <c r="FX66">
        <f t="shared" ca="1" si="249"/>
        <v>0</v>
      </c>
      <c r="FY66">
        <f t="shared" ca="1" si="238"/>
        <v>0</v>
      </c>
      <c r="FZ66">
        <f t="shared" ca="1" si="142"/>
        <v>0</v>
      </c>
      <c r="GA66" s="235">
        <f t="shared" ca="1" si="143"/>
        <v>0</v>
      </c>
      <c r="GB66" s="236">
        <f t="shared" ca="1" si="144"/>
        <v>6.6E-3</v>
      </c>
      <c r="GC66" t="b">
        <f t="shared" ca="1" si="145"/>
        <v>0</v>
      </c>
      <c r="GD66" s="5" t="e">
        <f t="shared" ca="1" si="146"/>
        <v>#N/A</v>
      </c>
      <c r="GE66" s="8" t="e">
        <f t="shared" ca="1" si="147"/>
        <v>#N/A</v>
      </c>
      <c r="GF66" s="8" t="e">
        <f t="shared" ca="1" si="148"/>
        <v>#N/A</v>
      </c>
      <c r="GG66" s="8" t="e">
        <f t="shared" ca="1" si="149"/>
        <v>#N/A</v>
      </c>
      <c r="GH66" s="8" t="e">
        <f t="shared" ca="1" si="150"/>
        <v>#N/A</v>
      </c>
      <c r="GI66" s="8" t="e">
        <f t="shared" ca="1" si="151"/>
        <v>#N/A</v>
      </c>
      <c r="GJ66" s="8" t="e">
        <f t="shared" ca="1" si="152"/>
        <v>#N/A</v>
      </c>
      <c r="GK66" s="237" t="e">
        <f t="shared" ca="1" si="153"/>
        <v>#N/A</v>
      </c>
      <c r="GL66" s="237" t="e">
        <f t="shared" ca="1" si="154"/>
        <v>#N/A</v>
      </c>
      <c r="GM66" s="8" t="e">
        <f t="shared" ca="1" si="155"/>
        <v>#N/A</v>
      </c>
      <c r="GO66" t="b">
        <f t="shared" ca="1" si="156"/>
        <v>0</v>
      </c>
      <c r="GP66" t="str">
        <f t="shared" ca="1" si="157"/>
        <v/>
      </c>
      <c r="GQ66" s="32">
        <f t="shared" ca="1" si="158"/>
        <v>0</v>
      </c>
      <c r="GR66" s="32">
        <f t="shared" ca="1" si="159"/>
        <v>0</v>
      </c>
      <c r="GS66" s="32">
        <f t="shared" ca="1" si="160"/>
        <v>0</v>
      </c>
      <c r="HL66" t="b">
        <f t="shared" ca="1" si="262"/>
        <v>0</v>
      </c>
      <c r="HM66" t="b">
        <f t="shared" ca="1" si="262"/>
        <v>0</v>
      </c>
      <c r="HN66" t="b">
        <f t="shared" ca="1" si="262"/>
        <v>0</v>
      </c>
      <c r="HO66" t="b">
        <f t="shared" ca="1" si="262"/>
        <v>0</v>
      </c>
      <c r="HP66" t="str">
        <f t="shared" ca="1" si="162"/>
        <v>FAUX\FAUX\FAUX\FAUX</v>
      </c>
      <c r="HQ66" t="b">
        <f ca="1">IF($D66,ISNA(MATCH(HP66,HP$1:HP65,0)))</f>
        <v>0</v>
      </c>
      <c r="HR66" s="5" t="e">
        <f t="shared" ca="1" si="163"/>
        <v>#N/A</v>
      </c>
      <c r="HS66" t="e">
        <f t="shared" ca="1" si="58"/>
        <v>#N/A</v>
      </c>
      <c r="HT66" t="b">
        <f t="shared" ca="1" si="164"/>
        <v>0</v>
      </c>
      <c r="HU66" t="b">
        <f t="shared" ca="1" si="165"/>
        <v>0</v>
      </c>
      <c r="HV66">
        <f t="shared" ca="1" si="250"/>
        <v>0</v>
      </c>
      <c r="HW66">
        <f t="shared" ca="1" si="240"/>
        <v>0</v>
      </c>
      <c r="HX66">
        <f t="shared" ca="1" si="167"/>
        <v>0</v>
      </c>
      <c r="HY66" s="235">
        <f t="shared" ca="1" si="168"/>
        <v>0</v>
      </c>
      <c r="HZ66" s="236">
        <f t="shared" ca="1" si="169"/>
        <v>6.6E-3</v>
      </c>
      <c r="IA66" t="b">
        <f t="shared" ca="1" si="170"/>
        <v>0</v>
      </c>
      <c r="IB66" s="5" t="e">
        <f t="shared" ca="1" si="171"/>
        <v>#N/A</v>
      </c>
      <c r="IC66" s="8" t="e">
        <f t="shared" ca="1" si="172"/>
        <v>#N/A</v>
      </c>
      <c r="ID66" s="8" t="e">
        <f t="shared" ca="1" si="173"/>
        <v>#N/A</v>
      </c>
      <c r="IE66" s="8" t="e">
        <f t="shared" ca="1" si="174"/>
        <v>#N/A</v>
      </c>
      <c r="IF66" s="8" t="e">
        <f t="shared" ca="1" si="175"/>
        <v>#N/A</v>
      </c>
      <c r="IG66" s="8" t="e">
        <f t="shared" ca="1" si="176"/>
        <v>#N/A</v>
      </c>
      <c r="IH66" s="8" t="e">
        <f t="shared" ca="1" si="177"/>
        <v>#N/A</v>
      </c>
      <c r="II66" s="237" t="e">
        <f t="shared" ca="1" si="178"/>
        <v>#N/A</v>
      </c>
      <c r="IJ66" s="237" t="e">
        <f t="shared" ca="1" si="179"/>
        <v>#N/A</v>
      </c>
      <c r="IK66" s="8" t="e">
        <f t="shared" ca="1" si="180"/>
        <v>#N/A</v>
      </c>
      <c r="IM66" t="b">
        <f t="shared" ca="1" si="181"/>
        <v>0</v>
      </c>
      <c r="IN66" t="str">
        <f t="shared" ca="1" si="253"/>
        <v/>
      </c>
      <c r="IO66" s="32">
        <f t="shared" ca="1" si="183"/>
        <v>0</v>
      </c>
      <c r="IP66" s="32">
        <f t="shared" ca="1" si="184"/>
        <v>0</v>
      </c>
      <c r="IQ66" s="32">
        <f t="shared" ca="1" si="185"/>
        <v>0</v>
      </c>
      <c r="JJ66" t="b">
        <f t="shared" ca="1" si="263"/>
        <v>0</v>
      </c>
      <c r="JK66" t="b">
        <f t="shared" ca="1" si="263"/>
        <v>0</v>
      </c>
      <c r="JN66" t="str">
        <f t="shared" ca="1" si="187"/>
        <v>FAUX\FAUX</v>
      </c>
      <c r="JO66" t="b">
        <f ca="1">IF($D66,ISNA(MATCH(JN66,JN$1:JN65,0)))</f>
        <v>0</v>
      </c>
      <c r="JP66" s="5" t="e">
        <f t="shared" ca="1" si="188"/>
        <v>#N/A</v>
      </c>
      <c r="JQ66" t="e">
        <f t="shared" ca="1" si="60"/>
        <v>#N/A</v>
      </c>
      <c r="JR66" t="b">
        <f t="shared" ca="1" si="189"/>
        <v>0</v>
      </c>
      <c r="JS66" t="b">
        <f t="shared" ca="1" si="190"/>
        <v>0</v>
      </c>
      <c r="JT66">
        <f t="shared" ca="1" si="251"/>
        <v>0</v>
      </c>
      <c r="JU66">
        <f t="shared" ca="1" si="242"/>
        <v>0</v>
      </c>
      <c r="JV66">
        <f t="shared" ca="1" si="192"/>
        <v>0</v>
      </c>
      <c r="JW66" s="235">
        <f t="shared" ca="1" si="193"/>
        <v>0</v>
      </c>
      <c r="JX66" s="236">
        <f t="shared" ca="1" si="194"/>
        <v>6.6E-3</v>
      </c>
      <c r="JY66" t="b">
        <f t="shared" ca="1" si="195"/>
        <v>0</v>
      </c>
      <c r="JZ66" s="5" t="e">
        <f t="shared" ca="1" si="196"/>
        <v>#N/A</v>
      </c>
      <c r="KA66" s="8" t="e">
        <f t="shared" ca="1" si="197"/>
        <v>#N/A</v>
      </c>
      <c r="KB66" s="8" t="e">
        <f t="shared" ca="1" si="198"/>
        <v>#N/A</v>
      </c>
      <c r="KC66" s="8" t="e">
        <f t="shared" ca="1" si="199"/>
        <v>#N/A</v>
      </c>
      <c r="KD66" s="8"/>
      <c r="KE66" s="8"/>
      <c r="KF66" s="8" t="e">
        <f t="shared" ca="1" si="200"/>
        <v>#N/A</v>
      </c>
      <c r="KG66" s="237" t="e">
        <f t="shared" ca="1" si="201"/>
        <v>#N/A</v>
      </c>
      <c r="KH66" s="237" t="e">
        <f t="shared" ca="1" si="202"/>
        <v>#N/A</v>
      </c>
      <c r="KI66" s="8" t="e">
        <f t="shared" ca="1" si="203"/>
        <v>#N/A</v>
      </c>
      <c r="KK66" t="b">
        <f t="shared" ca="1" si="204"/>
        <v>0</v>
      </c>
      <c r="KL66" t="str">
        <f t="shared" ca="1" si="254"/>
        <v/>
      </c>
      <c r="KM66" s="32">
        <f t="shared" ca="1" si="206"/>
        <v>0</v>
      </c>
      <c r="KN66" s="32">
        <f t="shared" ca="1" si="207"/>
        <v>0</v>
      </c>
      <c r="KO66" s="32">
        <f t="shared" ca="1" si="208"/>
        <v>0</v>
      </c>
      <c r="LH66" t="b">
        <f t="shared" ca="1" si="264"/>
        <v>0</v>
      </c>
      <c r="LI66" t="b">
        <f t="shared" ca="1" si="264"/>
        <v>0</v>
      </c>
      <c r="LL66" t="str">
        <f t="shared" ca="1" si="210"/>
        <v>FAUX\FAUX</v>
      </c>
      <c r="LM66" t="b">
        <f ca="1">IF($D66,ISNA(MATCH(LL66,LL$1:LL65,0)))</f>
        <v>0</v>
      </c>
      <c r="LN66" s="5" t="e">
        <f t="shared" ca="1" si="211"/>
        <v>#N/A</v>
      </c>
      <c r="LO66" t="e">
        <f t="shared" ca="1" si="62"/>
        <v>#N/A</v>
      </c>
      <c r="LP66" t="b">
        <f t="shared" ca="1" si="212"/>
        <v>0</v>
      </c>
      <c r="LQ66" t="b">
        <f t="shared" ca="1" si="213"/>
        <v>0</v>
      </c>
      <c r="LR66">
        <f t="shared" ca="1" si="252"/>
        <v>0</v>
      </c>
      <c r="LS66">
        <f t="shared" ca="1" si="244"/>
        <v>0</v>
      </c>
      <c r="LT66">
        <f t="shared" ca="1" si="215"/>
        <v>0</v>
      </c>
      <c r="LU66" s="235">
        <f t="shared" ca="1" si="216"/>
        <v>0</v>
      </c>
      <c r="LV66" s="236">
        <f t="shared" ca="1" si="217"/>
        <v>6.6E-3</v>
      </c>
      <c r="LW66" t="b">
        <f t="shared" ca="1" si="218"/>
        <v>0</v>
      </c>
      <c r="LX66" s="5" t="e">
        <f t="shared" ca="1" si="219"/>
        <v>#N/A</v>
      </c>
      <c r="LY66" s="8" t="e">
        <f t="shared" ca="1" si="220"/>
        <v>#N/A</v>
      </c>
      <c r="LZ66" s="8" t="e">
        <f t="shared" ca="1" si="221"/>
        <v>#N/A</v>
      </c>
      <c r="MA66" s="8" t="e">
        <f t="shared" ca="1" si="222"/>
        <v>#N/A</v>
      </c>
      <c r="MB66" s="8"/>
      <c r="MC66" s="8"/>
      <c r="MD66" s="8" t="e">
        <f t="shared" ca="1" si="223"/>
        <v>#N/A</v>
      </c>
      <c r="ME66" s="237" t="e">
        <f t="shared" ca="1" si="224"/>
        <v>#N/A</v>
      </c>
      <c r="MF66" s="237" t="e">
        <f t="shared" ca="1" si="225"/>
        <v>#N/A</v>
      </c>
      <c r="MG66" s="8" t="e">
        <f t="shared" ca="1" si="226"/>
        <v>#N/A</v>
      </c>
      <c r="MI66" t="b">
        <f t="shared" ca="1" si="227"/>
        <v>0</v>
      </c>
      <c r="MJ66" t="str">
        <f t="shared" ca="1" si="255"/>
        <v/>
      </c>
      <c r="MK66" s="32">
        <f t="shared" ca="1" si="229"/>
        <v>0</v>
      </c>
      <c r="ML66" s="32">
        <f t="shared" ca="1" si="230"/>
        <v>0</v>
      </c>
      <c r="MM66" s="32">
        <f t="shared" ca="1" si="231"/>
        <v>0</v>
      </c>
    </row>
    <row r="67" spans="1:351" x14ac:dyDescent="0.3">
      <c r="A67">
        <f t="shared" ca="1" si="63"/>
        <v>57</v>
      </c>
      <c r="C67" t="e">
        <f ca="1">Coulisse!$HN67</f>
        <v>#N/A</v>
      </c>
      <c r="D67" t="b">
        <f t="shared" ca="1" si="64"/>
        <v>0</v>
      </c>
      <c r="F67" t="b">
        <f t="shared" ca="1" si="257"/>
        <v>0</v>
      </c>
      <c r="G67" t="b">
        <f t="shared" ca="1" si="257"/>
        <v>0</v>
      </c>
      <c r="T67" t="b">
        <f t="shared" ca="1" si="258"/>
        <v>0</v>
      </c>
      <c r="U67" t="b">
        <f t="shared" ca="1" si="258"/>
        <v>0</v>
      </c>
      <c r="V67" t="b">
        <f t="shared" ca="1" si="258"/>
        <v>0</v>
      </c>
      <c r="W67" t="str">
        <f t="shared" ca="1" si="67"/>
        <v>FAUX\FAUX\FAUX</v>
      </c>
      <c r="X67" t="b">
        <f ca="1">IF($D67,ISNA(MATCH(W67,W$1:W66,0)))</f>
        <v>0</v>
      </c>
      <c r="Y67" s="5" t="e">
        <f t="shared" ca="1" si="68"/>
        <v>#N/A</v>
      </c>
      <c r="Z67" t="e">
        <f t="shared" ca="1" si="256"/>
        <v>#N/A</v>
      </c>
      <c r="AA67" t="b">
        <f t="shared" ca="1" si="69"/>
        <v>0</v>
      </c>
      <c r="AB67" t="b">
        <f t="shared" ca="1" si="70"/>
        <v>0</v>
      </c>
      <c r="AC67">
        <f t="shared" ca="1" si="71"/>
        <v>0</v>
      </c>
      <c r="AD67">
        <f t="shared" ca="1" si="232"/>
        <v>0</v>
      </c>
      <c r="AE67">
        <f t="shared" ca="1" si="72"/>
        <v>0</v>
      </c>
      <c r="AF67" s="235">
        <f t="shared" ca="1" si="73"/>
        <v>0</v>
      </c>
      <c r="AG67" s="236">
        <f t="shared" ca="1" si="74"/>
        <v>6.7000000000000002E-3</v>
      </c>
      <c r="AH67" t="b">
        <f t="shared" ca="1" si="75"/>
        <v>0</v>
      </c>
      <c r="AI67" s="5" t="e">
        <f t="shared" ca="1" si="76"/>
        <v>#N/A</v>
      </c>
      <c r="AJ67" s="8" t="e">
        <f t="shared" ca="1" si="77"/>
        <v>#N/A</v>
      </c>
      <c r="AK67" s="8" t="e">
        <f t="shared" ca="1" si="78"/>
        <v>#N/A</v>
      </c>
      <c r="AL67" s="8" t="e">
        <f t="shared" ca="1" si="79"/>
        <v>#N/A</v>
      </c>
      <c r="AM67" s="8" t="e">
        <f t="shared" ca="1" si="80"/>
        <v>#N/A</v>
      </c>
      <c r="AN67" s="8" t="e">
        <f t="shared" ca="1" si="81"/>
        <v>#N/A</v>
      </c>
      <c r="AO67" s="237" t="e">
        <f t="shared" ca="1" si="82"/>
        <v>#N/A</v>
      </c>
      <c r="AP67" s="237" t="e">
        <f t="shared" ca="1" si="83"/>
        <v>#N/A</v>
      </c>
      <c r="AQ67" s="8" t="e">
        <f t="shared" ca="1" si="84"/>
        <v>#N/A</v>
      </c>
      <c r="AS67" t="b">
        <f t="shared" ca="1" si="85"/>
        <v>0</v>
      </c>
      <c r="AT67" t="str">
        <f t="shared" ca="1" si="86"/>
        <v/>
      </c>
      <c r="AU67" s="32">
        <f t="shared" ca="1" si="87"/>
        <v>0</v>
      </c>
      <c r="AV67" s="32">
        <f t="shared" ca="1" si="88"/>
        <v>0</v>
      </c>
      <c r="AW67" s="32">
        <f t="shared" ca="1" si="246"/>
        <v>0</v>
      </c>
      <c r="BR67" t="b">
        <f t="shared" ca="1" si="259"/>
        <v>0</v>
      </c>
      <c r="BU67" t="str">
        <f t="shared" ca="1" si="90"/>
        <v>FAUX\</v>
      </c>
      <c r="BV67" t="b">
        <f ca="1">IF($D67,ISNA(MATCH(BU67,BU$1:BU66,0)))</f>
        <v>0</v>
      </c>
      <c r="BW67" s="5" t="e">
        <f t="shared" ca="1" si="91"/>
        <v>#N/A</v>
      </c>
      <c r="BX67" t="e">
        <f t="shared" ca="1" si="51"/>
        <v>#N/A</v>
      </c>
      <c r="BY67" t="b">
        <f t="shared" ca="1" si="92"/>
        <v>0</v>
      </c>
      <c r="BZ67" t="b">
        <f t="shared" ca="1" si="93"/>
        <v>0</v>
      </c>
      <c r="CA67">
        <f t="shared" ca="1" si="247"/>
        <v>0</v>
      </c>
      <c r="CB67">
        <f t="shared" ca="1" si="234"/>
        <v>0</v>
      </c>
      <c r="CC67">
        <f t="shared" ca="1" si="95"/>
        <v>0</v>
      </c>
      <c r="CD67" s="235">
        <f t="shared" ca="1" si="96"/>
        <v>0</v>
      </c>
      <c r="CE67" s="236">
        <f t="shared" ca="1" si="97"/>
        <v>6.7000000000000002E-3</v>
      </c>
      <c r="CF67" t="b">
        <f t="shared" ca="1" si="98"/>
        <v>0</v>
      </c>
      <c r="CG67" s="5" t="e">
        <f t="shared" ca="1" si="99"/>
        <v>#N/A</v>
      </c>
      <c r="CH67" s="8" t="e">
        <f t="shared" ca="1" si="100"/>
        <v>#N/A</v>
      </c>
      <c r="CI67" s="8" t="e">
        <f t="shared" ca="1" si="101"/>
        <v>#N/A</v>
      </c>
      <c r="CJ67" s="8" t="e">
        <f t="shared" ca="1" si="102"/>
        <v>#N/A</v>
      </c>
      <c r="CK67" s="8" t="e">
        <f t="shared" ca="1" si="103"/>
        <v>#N/A</v>
      </c>
      <c r="CL67" s="8" t="e">
        <f t="shared" ca="1" si="104"/>
        <v>#N/A</v>
      </c>
      <c r="CM67" s="237" t="e">
        <f t="shared" ca="1" si="105"/>
        <v>#N/A</v>
      </c>
      <c r="CN67" s="237" t="e">
        <f t="shared" ca="1" si="106"/>
        <v>#N/A</v>
      </c>
      <c r="CO67" s="8" t="e">
        <f t="shared" ca="1" si="107"/>
        <v>#N/A</v>
      </c>
      <c r="CQ67" t="b">
        <f t="shared" ca="1" si="108"/>
        <v>0</v>
      </c>
      <c r="CR67" t="str">
        <f t="shared" ca="1" si="109"/>
        <v/>
      </c>
      <c r="CS67" s="32">
        <f t="shared" ca="1" si="110"/>
        <v>0</v>
      </c>
      <c r="CT67" s="32">
        <f t="shared" ca="1" si="111"/>
        <v>0</v>
      </c>
      <c r="CU67" s="32">
        <f t="shared" ca="1" si="112"/>
        <v>0</v>
      </c>
      <c r="DP67" t="b">
        <f t="shared" ca="1" si="260"/>
        <v>0</v>
      </c>
      <c r="DQ67" t="b">
        <f t="shared" ca="1" si="260"/>
        <v>0</v>
      </c>
      <c r="DR67" t="b">
        <f t="shared" ca="1" si="260"/>
        <v>0</v>
      </c>
      <c r="DS67" t="str">
        <f t="shared" ca="1" si="53"/>
        <v>FAUX\FAUX\FAUX</v>
      </c>
      <c r="DT67" t="b">
        <f ca="1">IF($D67,ISNA(MATCH(DS67,DS$1:DS66,0)))</f>
        <v>0</v>
      </c>
      <c r="DU67" s="5" t="e">
        <f t="shared" ca="1" si="114"/>
        <v>#N/A</v>
      </c>
      <c r="DV67" t="e">
        <f t="shared" ca="1" si="54"/>
        <v>#N/A</v>
      </c>
      <c r="DW67" t="b">
        <f t="shared" ca="1" si="115"/>
        <v>0</v>
      </c>
      <c r="DX67" t="b">
        <f t="shared" ca="1" si="116"/>
        <v>0</v>
      </c>
      <c r="DY67">
        <f t="shared" ca="1" si="248"/>
        <v>0</v>
      </c>
      <c r="DZ67">
        <f t="shared" ca="1" si="236"/>
        <v>0</v>
      </c>
      <c r="EA67">
        <f t="shared" ca="1" si="118"/>
        <v>0</v>
      </c>
      <c r="EB67" s="235">
        <f t="shared" ca="1" si="119"/>
        <v>0</v>
      </c>
      <c r="EC67" s="236">
        <f t="shared" ca="1" si="120"/>
        <v>6.7000000000000002E-3</v>
      </c>
      <c r="ED67" t="b">
        <f t="shared" ca="1" si="121"/>
        <v>0</v>
      </c>
      <c r="EE67" s="5" t="e">
        <f t="shared" ca="1" si="122"/>
        <v>#N/A</v>
      </c>
      <c r="EF67" s="8" t="e">
        <f t="shared" ca="1" si="123"/>
        <v>#N/A</v>
      </c>
      <c r="EG67" s="8" t="e">
        <f t="shared" ca="1" si="124"/>
        <v>#N/A</v>
      </c>
      <c r="EH67" s="8" t="e">
        <f t="shared" ca="1" si="125"/>
        <v>#N/A</v>
      </c>
      <c r="EI67" s="8" t="e">
        <f t="shared" ca="1" si="126"/>
        <v>#N/A</v>
      </c>
      <c r="EJ67" s="8" t="e">
        <f t="shared" ca="1" si="127"/>
        <v>#N/A</v>
      </c>
      <c r="EK67" s="237" t="e">
        <f t="shared" ca="1" si="128"/>
        <v>#N/A</v>
      </c>
      <c r="EL67" s="237" t="e">
        <f t="shared" ca="1" si="129"/>
        <v>#N/A</v>
      </c>
      <c r="EM67" s="8" t="e">
        <f t="shared" ca="1" si="130"/>
        <v>#N/A</v>
      </c>
      <c r="EO67" t="b">
        <f t="shared" ca="1" si="131"/>
        <v>0</v>
      </c>
      <c r="EP67" t="str">
        <f t="shared" ca="1" si="132"/>
        <v/>
      </c>
      <c r="EQ67" s="32">
        <f t="shared" ca="1" si="133"/>
        <v>0</v>
      </c>
      <c r="ER67" s="32">
        <f t="shared" ca="1" si="134"/>
        <v>0</v>
      </c>
      <c r="ES67" s="32">
        <f t="shared" ca="1" si="135"/>
        <v>0</v>
      </c>
      <c r="FN67" t="b">
        <f t="shared" ca="1" si="261"/>
        <v>0</v>
      </c>
      <c r="FO67" t="b">
        <f t="shared" ca="1" si="261"/>
        <v>0</v>
      </c>
      <c r="FP67" t="b">
        <f t="shared" ca="1" si="261"/>
        <v>0</v>
      </c>
      <c r="FQ67" t="b">
        <f t="shared" ca="1" si="261"/>
        <v>0</v>
      </c>
      <c r="FR67" t="str">
        <f t="shared" ca="1" si="137"/>
        <v>FAUX\FAUX\FAUX\FAUX</v>
      </c>
      <c r="FS67" t="b">
        <f ca="1">IF($D67,ISNA(MATCH(FR67,FR$1:FR66,0)))</f>
        <v>0</v>
      </c>
      <c r="FT67" s="5" t="e">
        <f t="shared" ca="1" si="138"/>
        <v>#N/A</v>
      </c>
      <c r="FU67" t="e">
        <f t="shared" ca="1" si="56"/>
        <v>#N/A</v>
      </c>
      <c r="FV67" t="b">
        <f t="shared" ca="1" si="139"/>
        <v>0</v>
      </c>
      <c r="FW67" t="b">
        <f t="shared" ca="1" si="140"/>
        <v>0</v>
      </c>
      <c r="FX67">
        <f t="shared" ca="1" si="249"/>
        <v>0</v>
      </c>
      <c r="FY67">
        <f t="shared" ca="1" si="238"/>
        <v>0</v>
      </c>
      <c r="FZ67">
        <f t="shared" ca="1" si="142"/>
        <v>0</v>
      </c>
      <c r="GA67" s="235">
        <f t="shared" ca="1" si="143"/>
        <v>0</v>
      </c>
      <c r="GB67" s="236">
        <f t="shared" ca="1" si="144"/>
        <v>6.7000000000000002E-3</v>
      </c>
      <c r="GC67" t="b">
        <f t="shared" ca="1" si="145"/>
        <v>0</v>
      </c>
      <c r="GD67" s="5" t="e">
        <f t="shared" ca="1" si="146"/>
        <v>#N/A</v>
      </c>
      <c r="GE67" s="8" t="e">
        <f t="shared" ca="1" si="147"/>
        <v>#N/A</v>
      </c>
      <c r="GF67" s="8" t="e">
        <f t="shared" ca="1" si="148"/>
        <v>#N/A</v>
      </c>
      <c r="GG67" s="8" t="e">
        <f t="shared" ca="1" si="149"/>
        <v>#N/A</v>
      </c>
      <c r="GH67" s="8" t="e">
        <f t="shared" ca="1" si="150"/>
        <v>#N/A</v>
      </c>
      <c r="GI67" s="8" t="e">
        <f t="shared" ca="1" si="151"/>
        <v>#N/A</v>
      </c>
      <c r="GJ67" s="8" t="e">
        <f t="shared" ca="1" si="152"/>
        <v>#N/A</v>
      </c>
      <c r="GK67" s="237" t="e">
        <f t="shared" ca="1" si="153"/>
        <v>#N/A</v>
      </c>
      <c r="GL67" s="237" t="e">
        <f t="shared" ca="1" si="154"/>
        <v>#N/A</v>
      </c>
      <c r="GM67" s="8" t="e">
        <f t="shared" ca="1" si="155"/>
        <v>#N/A</v>
      </c>
      <c r="GO67" t="b">
        <f t="shared" ca="1" si="156"/>
        <v>0</v>
      </c>
      <c r="GP67" t="str">
        <f t="shared" ca="1" si="157"/>
        <v/>
      </c>
      <c r="GQ67" s="32">
        <f t="shared" ca="1" si="158"/>
        <v>0</v>
      </c>
      <c r="GR67" s="32">
        <f t="shared" ca="1" si="159"/>
        <v>0</v>
      </c>
      <c r="GS67" s="32">
        <f t="shared" ca="1" si="160"/>
        <v>0</v>
      </c>
      <c r="HL67" t="b">
        <f t="shared" ca="1" si="262"/>
        <v>0</v>
      </c>
      <c r="HM67" t="b">
        <f t="shared" ca="1" si="262"/>
        <v>0</v>
      </c>
      <c r="HN67" t="b">
        <f t="shared" ca="1" si="262"/>
        <v>0</v>
      </c>
      <c r="HO67" t="b">
        <f t="shared" ca="1" si="262"/>
        <v>0</v>
      </c>
      <c r="HP67" t="str">
        <f t="shared" ca="1" si="162"/>
        <v>FAUX\FAUX\FAUX\FAUX</v>
      </c>
      <c r="HQ67" t="b">
        <f ca="1">IF($D67,ISNA(MATCH(HP67,HP$1:HP66,0)))</f>
        <v>0</v>
      </c>
      <c r="HR67" s="5" t="e">
        <f t="shared" ca="1" si="163"/>
        <v>#N/A</v>
      </c>
      <c r="HS67" t="e">
        <f t="shared" ca="1" si="58"/>
        <v>#N/A</v>
      </c>
      <c r="HT67" t="b">
        <f t="shared" ca="1" si="164"/>
        <v>0</v>
      </c>
      <c r="HU67" t="b">
        <f t="shared" ca="1" si="165"/>
        <v>0</v>
      </c>
      <c r="HV67">
        <f t="shared" ca="1" si="250"/>
        <v>0</v>
      </c>
      <c r="HW67">
        <f t="shared" ca="1" si="240"/>
        <v>0</v>
      </c>
      <c r="HX67">
        <f t="shared" ca="1" si="167"/>
        <v>0</v>
      </c>
      <c r="HY67" s="235">
        <f t="shared" ca="1" si="168"/>
        <v>0</v>
      </c>
      <c r="HZ67" s="236">
        <f t="shared" ca="1" si="169"/>
        <v>6.7000000000000002E-3</v>
      </c>
      <c r="IA67" t="b">
        <f t="shared" ca="1" si="170"/>
        <v>0</v>
      </c>
      <c r="IB67" s="5" t="e">
        <f t="shared" ca="1" si="171"/>
        <v>#N/A</v>
      </c>
      <c r="IC67" s="8" t="e">
        <f t="shared" ca="1" si="172"/>
        <v>#N/A</v>
      </c>
      <c r="ID67" s="8" t="e">
        <f t="shared" ca="1" si="173"/>
        <v>#N/A</v>
      </c>
      <c r="IE67" s="8" t="e">
        <f t="shared" ca="1" si="174"/>
        <v>#N/A</v>
      </c>
      <c r="IF67" s="8" t="e">
        <f t="shared" ca="1" si="175"/>
        <v>#N/A</v>
      </c>
      <c r="IG67" s="8" t="e">
        <f t="shared" ca="1" si="176"/>
        <v>#N/A</v>
      </c>
      <c r="IH67" s="8" t="e">
        <f t="shared" ca="1" si="177"/>
        <v>#N/A</v>
      </c>
      <c r="II67" s="237" t="e">
        <f t="shared" ca="1" si="178"/>
        <v>#N/A</v>
      </c>
      <c r="IJ67" s="237" t="e">
        <f t="shared" ca="1" si="179"/>
        <v>#N/A</v>
      </c>
      <c r="IK67" s="8" t="e">
        <f t="shared" ca="1" si="180"/>
        <v>#N/A</v>
      </c>
      <c r="IM67" t="b">
        <f t="shared" ca="1" si="181"/>
        <v>0</v>
      </c>
      <c r="IN67" t="str">
        <f t="shared" ca="1" si="253"/>
        <v/>
      </c>
      <c r="IO67" s="32">
        <f t="shared" ca="1" si="183"/>
        <v>0</v>
      </c>
      <c r="IP67" s="32">
        <f t="shared" ca="1" si="184"/>
        <v>0</v>
      </c>
      <c r="IQ67" s="32">
        <f t="shared" ca="1" si="185"/>
        <v>0</v>
      </c>
      <c r="JJ67" t="b">
        <f t="shared" ca="1" si="263"/>
        <v>0</v>
      </c>
      <c r="JK67" t="b">
        <f t="shared" ca="1" si="263"/>
        <v>0</v>
      </c>
      <c r="JN67" t="str">
        <f t="shared" ca="1" si="187"/>
        <v>FAUX\FAUX</v>
      </c>
      <c r="JO67" t="b">
        <f ca="1">IF($D67,ISNA(MATCH(JN67,JN$1:JN66,0)))</f>
        <v>0</v>
      </c>
      <c r="JP67" s="5" t="e">
        <f t="shared" ca="1" si="188"/>
        <v>#N/A</v>
      </c>
      <c r="JQ67" t="e">
        <f t="shared" ca="1" si="60"/>
        <v>#N/A</v>
      </c>
      <c r="JR67" t="b">
        <f t="shared" ca="1" si="189"/>
        <v>0</v>
      </c>
      <c r="JS67" t="b">
        <f t="shared" ca="1" si="190"/>
        <v>0</v>
      </c>
      <c r="JT67">
        <f t="shared" ca="1" si="251"/>
        <v>0</v>
      </c>
      <c r="JU67">
        <f t="shared" ca="1" si="242"/>
        <v>0</v>
      </c>
      <c r="JV67">
        <f t="shared" ca="1" si="192"/>
        <v>0</v>
      </c>
      <c r="JW67" s="235">
        <f t="shared" ca="1" si="193"/>
        <v>0</v>
      </c>
      <c r="JX67" s="236">
        <f t="shared" ca="1" si="194"/>
        <v>6.7000000000000002E-3</v>
      </c>
      <c r="JY67" t="b">
        <f t="shared" ca="1" si="195"/>
        <v>0</v>
      </c>
      <c r="JZ67" s="5" t="e">
        <f t="shared" ca="1" si="196"/>
        <v>#N/A</v>
      </c>
      <c r="KA67" s="8" t="e">
        <f t="shared" ca="1" si="197"/>
        <v>#N/A</v>
      </c>
      <c r="KB67" s="8" t="e">
        <f t="shared" ca="1" si="198"/>
        <v>#N/A</v>
      </c>
      <c r="KC67" s="8" t="e">
        <f t="shared" ca="1" si="199"/>
        <v>#N/A</v>
      </c>
      <c r="KD67" s="8"/>
      <c r="KE67" s="8"/>
      <c r="KF67" s="8" t="e">
        <f t="shared" ca="1" si="200"/>
        <v>#N/A</v>
      </c>
      <c r="KG67" s="237" t="e">
        <f t="shared" ca="1" si="201"/>
        <v>#N/A</v>
      </c>
      <c r="KH67" s="237" t="e">
        <f t="shared" ca="1" si="202"/>
        <v>#N/A</v>
      </c>
      <c r="KI67" s="8" t="e">
        <f t="shared" ca="1" si="203"/>
        <v>#N/A</v>
      </c>
      <c r="KK67" t="b">
        <f t="shared" ca="1" si="204"/>
        <v>0</v>
      </c>
      <c r="KL67" t="str">
        <f t="shared" ca="1" si="254"/>
        <v/>
      </c>
      <c r="KM67" s="32">
        <f t="shared" ca="1" si="206"/>
        <v>0</v>
      </c>
      <c r="KN67" s="32">
        <f t="shared" ca="1" si="207"/>
        <v>0</v>
      </c>
      <c r="KO67" s="32">
        <f t="shared" ca="1" si="208"/>
        <v>0</v>
      </c>
      <c r="LH67" t="b">
        <f t="shared" ca="1" si="264"/>
        <v>0</v>
      </c>
      <c r="LI67" t="b">
        <f t="shared" ca="1" si="264"/>
        <v>0</v>
      </c>
      <c r="LL67" t="str">
        <f t="shared" ca="1" si="210"/>
        <v>FAUX\FAUX</v>
      </c>
      <c r="LM67" t="b">
        <f ca="1">IF($D67,ISNA(MATCH(LL67,LL$1:LL66,0)))</f>
        <v>0</v>
      </c>
      <c r="LN67" s="5" t="e">
        <f t="shared" ca="1" si="211"/>
        <v>#N/A</v>
      </c>
      <c r="LO67" t="e">
        <f t="shared" ca="1" si="62"/>
        <v>#N/A</v>
      </c>
      <c r="LP67" t="b">
        <f t="shared" ca="1" si="212"/>
        <v>0</v>
      </c>
      <c r="LQ67" t="b">
        <f t="shared" ca="1" si="213"/>
        <v>0</v>
      </c>
      <c r="LR67">
        <f t="shared" ca="1" si="252"/>
        <v>0</v>
      </c>
      <c r="LS67">
        <f t="shared" ca="1" si="244"/>
        <v>0</v>
      </c>
      <c r="LT67">
        <f t="shared" ca="1" si="215"/>
        <v>0</v>
      </c>
      <c r="LU67" s="235">
        <f t="shared" ca="1" si="216"/>
        <v>0</v>
      </c>
      <c r="LV67" s="236">
        <f t="shared" ca="1" si="217"/>
        <v>6.7000000000000002E-3</v>
      </c>
      <c r="LW67" t="b">
        <f t="shared" ca="1" si="218"/>
        <v>0</v>
      </c>
      <c r="LX67" s="5" t="e">
        <f t="shared" ca="1" si="219"/>
        <v>#N/A</v>
      </c>
      <c r="LY67" s="8" t="e">
        <f t="shared" ca="1" si="220"/>
        <v>#N/A</v>
      </c>
      <c r="LZ67" s="8" t="e">
        <f t="shared" ca="1" si="221"/>
        <v>#N/A</v>
      </c>
      <c r="MA67" s="8" t="e">
        <f t="shared" ca="1" si="222"/>
        <v>#N/A</v>
      </c>
      <c r="MB67" s="8"/>
      <c r="MC67" s="8"/>
      <c r="MD67" s="8" t="e">
        <f t="shared" ca="1" si="223"/>
        <v>#N/A</v>
      </c>
      <c r="ME67" s="237" t="e">
        <f t="shared" ca="1" si="224"/>
        <v>#N/A</v>
      </c>
      <c r="MF67" s="237" t="e">
        <f t="shared" ca="1" si="225"/>
        <v>#N/A</v>
      </c>
      <c r="MG67" s="8" t="e">
        <f t="shared" ca="1" si="226"/>
        <v>#N/A</v>
      </c>
      <c r="MI67" t="b">
        <f t="shared" ca="1" si="227"/>
        <v>0</v>
      </c>
      <c r="MJ67" t="str">
        <f t="shared" ca="1" si="255"/>
        <v/>
      </c>
      <c r="MK67" s="32">
        <f t="shared" ca="1" si="229"/>
        <v>0</v>
      </c>
      <c r="ML67" s="32">
        <f t="shared" ca="1" si="230"/>
        <v>0</v>
      </c>
      <c r="MM67" s="32">
        <f t="shared" ca="1" si="231"/>
        <v>0</v>
      </c>
    </row>
    <row r="68" spans="1:351" x14ac:dyDescent="0.3">
      <c r="A68">
        <f t="shared" ca="1" si="63"/>
        <v>58</v>
      </c>
      <c r="C68" t="e">
        <f ca="1">Coulisse!$HN68</f>
        <v>#N/A</v>
      </c>
      <c r="D68" t="b">
        <f t="shared" ca="1" si="64"/>
        <v>0</v>
      </c>
      <c r="F68" t="b">
        <f t="shared" ca="1" si="257"/>
        <v>0</v>
      </c>
      <c r="G68" t="b">
        <f t="shared" ca="1" si="257"/>
        <v>0</v>
      </c>
      <c r="T68" t="b">
        <f t="shared" ca="1" si="258"/>
        <v>0</v>
      </c>
      <c r="U68" t="b">
        <f t="shared" ca="1" si="258"/>
        <v>0</v>
      </c>
      <c r="V68" t="b">
        <f t="shared" ca="1" si="258"/>
        <v>0</v>
      </c>
      <c r="W68" t="str">
        <f t="shared" ca="1" si="67"/>
        <v>FAUX\FAUX\FAUX</v>
      </c>
      <c r="X68" t="b">
        <f ca="1">IF($D68,ISNA(MATCH(W68,W$1:W67,0)))</f>
        <v>0</v>
      </c>
      <c r="Y68" s="5" t="e">
        <f t="shared" ca="1" si="68"/>
        <v>#N/A</v>
      </c>
      <c r="Z68" t="e">
        <f t="shared" ca="1" si="256"/>
        <v>#N/A</v>
      </c>
      <c r="AA68" t="b">
        <f t="shared" ca="1" si="69"/>
        <v>0</v>
      </c>
      <c r="AB68" t="b">
        <f t="shared" ca="1" si="70"/>
        <v>0</v>
      </c>
      <c r="AC68">
        <f t="shared" ca="1" si="71"/>
        <v>0</v>
      </c>
      <c r="AD68">
        <f t="shared" ca="1" si="232"/>
        <v>0</v>
      </c>
      <c r="AE68">
        <f t="shared" ca="1" si="72"/>
        <v>0</v>
      </c>
      <c r="AF68" s="235">
        <f t="shared" ca="1" si="73"/>
        <v>0</v>
      </c>
      <c r="AG68" s="236">
        <f t="shared" ca="1" si="74"/>
        <v>6.7999999999999996E-3</v>
      </c>
      <c r="AH68" t="b">
        <f t="shared" ca="1" si="75"/>
        <v>0</v>
      </c>
      <c r="AI68" s="5" t="e">
        <f t="shared" ca="1" si="76"/>
        <v>#N/A</v>
      </c>
      <c r="AJ68" s="8" t="e">
        <f t="shared" ca="1" si="77"/>
        <v>#N/A</v>
      </c>
      <c r="AK68" s="8" t="e">
        <f t="shared" ca="1" si="78"/>
        <v>#N/A</v>
      </c>
      <c r="AL68" s="8" t="e">
        <f t="shared" ca="1" si="79"/>
        <v>#N/A</v>
      </c>
      <c r="AM68" s="8" t="e">
        <f t="shared" ca="1" si="80"/>
        <v>#N/A</v>
      </c>
      <c r="AN68" s="8" t="e">
        <f t="shared" ca="1" si="81"/>
        <v>#N/A</v>
      </c>
      <c r="AO68" s="237" t="e">
        <f t="shared" ca="1" si="82"/>
        <v>#N/A</v>
      </c>
      <c r="AP68" s="237" t="e">
        <f t="shared" ca="1" si="83"/>
        <v>#N/A</v>
      </c>
      <c r="AQ68" s="8" t="e">
        <f t="shared" ca="1" si="84"/>
        <v>#N/A</v>
      </c>
      <c r="AS68" t="b">
        <f t="shared" ca="1" si="85"/>
        <v>0</v>
      </c>
      <c r="AT68" t="str">
        <f t="shared" ca="1" si="86"/>
        <v/>
      </c>
      <c r="AU68" s="32">
        <f t="shared" ca="1" si="87"/>
        <v>0</v>
      </c>
      <c r="AV68" s="32">
        <f t="shared" ca="1" si="88"/>
        <v>0</v>
      </c>
      <c r="AW68" s="32">
        <f t="shared" ca="1" si="246"/>
        <v>0</v>
      </c>
      <c r="BR68" t="b">
        <f t="shared" ca="1" si="259"/>
        <v>0</v>
      </c>
      <c r="BU68" t="str">
        <f t="shared" ca="1" si="90"/>
        <v>FAUX\</v>
      </c>
      <c r="BV68" t="b">
        <f ca="1">IF($D68,ISNA(MATCH(BU68,BU$1:BU67,0)))</f>
        <v>0</v>
      </c>
      <c r="BW68" s="5" t="e">
        <f t="shared" ca="1" si="91"/>
        <v>#N/A</v>
      </c>
      <c r="BX68" t="e">
        <f t="shared" ca="1" si="51"/>
        <v>#N/A</v>
      </c>
      <c r="BY68" t="b">
        <f t="shared" ca="1" si="92"/>
        <v>0</v>
      </c>
      <c r="BZ68" t="b">
        <f t="shared" ca="1" si="93"/>
        <v>0</v>
      </c>
      <c r="CA68">
        <f t="shared" ca="1" si="247"/>
        <v>0</v>
      </c>
      <c r="CB68">
        <f t="shared" ca="1" si="234"/>
        <v>0</v>
      </c>
      <c r="CC68">
        <f t="shared" ca="1" si="95"/>
        <v>0</v>
      </c>
      <c r="CD68" s="235">
        <f t="shared" ca="1" si="96"/>
        <v>0</v>
      </c>
      <c r="CE68" s="236">
        <f t="shared" ca="1" si="97"/>
        <v>6.7999999999999996E-3</v>
      </c>
      <c r="CF68" t="b">
        <f t="shared" ca="1" si="98"/>
        <v>0</v>
      </c>
      <c r="CG68" s="5" t="e">
        <f t="shared" ca="1" si="99"/>
        <v>#N/A</v>
      </c>
      <c r="CH68" s="8" t="e">
        <f t="shared" ca="1" si="100"/>
        <v>#N/A</v>
      </c>
      <c r="CI68" s="8" t="e">
        <f t="shared" ca="1" si="101"/>
        <v>#N/A</v>
      </c>
      <c r="CJ68" s="8" t="e">
        <f t="shared" ca="1" si="102"/>
        <v>#N/A</v>
      </c>
      <c r="CK68" s="8" t="e">
        <f t="shared" ca="1" si="103"/>
        <v>#N/A</v>
      </c>
      <c r="CL68" s="8" t="e">
        <f t="shared" ca="1" si="104"/>
        <v>#N/A</v>
      </c>
      <c r="CM68" s="237" t="e">
        <f t="shared" ca="1" si="105"/>
        <v>#N/A</v>
      </c>
      <c r="CN68" s="237" t="e">
        <f t="shared" ca="1" si="106"/>
        <v>#N/A</v>
      </c>
      <c r="CO68" s="8" t="e">
        <f t="shared" ca="1" si="107"/>
        <v>#N/A</v>
      </c>
      <c r="CQ68" t="b">
        <f t="shared" ca="1" si="108"/>
        <v>0</v>
      </c>
      <c r="CR68" t="str">
        <f t="shared" ca="1" si="109"/>
        <v/>
      </c>
      <c r="CS68" s="32">
        <f t="shared" ca="1" si="110"/>
        <v>0</v>
      </c>
      <c r="CT68" s="32">
        <f t="shared" ca="1" si="111"/>
        <v>0</v>
      </c>
      <c r="CU68" s="32">
        <f t="shared" ca="1" si="112"/>
        <v>0</v>
      </c>
      <c r="DP68" t="b">
        <f t="shared" ca="1" si="260"/>
        <v>0</v>
      </c>
      <c r="DQ68" t="b">
        <f t="shared" ca="1" si="260"/>
        <v>0</v>
      </c>
      <c r="DR68" t="b">
        <f t="shared" ca="1" si="260"/>
        <v>0</v>
      </c>
      <c r="DS68" t="str">
        <f t="shared" ca="1" si="53"/>
        <v>FAUX\FAUX\FAUX</v>
      </c>
      <c r="DT68" t="b">
        <f ca="1">IF($D68,ISNA(MATCH(DS68,DS$1:DS67,0)))</f>
        <v>0</v>
      </c>
      <c r="DU68" s="5" t="e">
        <f t="shared" ca="1" si="114"/>
        <v>#N/A</v>
      </c>
      <c r="DV68" t="e">
        <f t="shared" ca="1" si="54"/>
        <v>#N/A</v>
      </c>
      <c r="DW68" t="b">
        <f t="shared" ca="1" si="115"/>
        <v>0</v>
      </c>
      <c r="DX68" t="b">
        <f t="shared" ca="1" si="116"/>
        <v>0</v>
      </c>
      <c r="DY68">
        <f t="shared" ca="1" si="248"/>
        <v>0</v>
      </c>
      <c r="DZ68">
        <f t="shared" ca="1" si="236"/>
        <v>0</v>
      </c>
      <c r="EA68">
        <f t="shared" ca="1" si="118"/>
        <v>0</v>
      </c>
      <c r="EB68" s="235">
        <f t="shared" ca="1" si="119"/>
        <v>0</v>
      </c>
      <c r="EC68" s="236">
        <f t="shared" ca="1" si="120"/>
        <v>6.7999999999999996E-3</v>
      </c>
      <c r="ED68" t="b">
        <f t="shared" ca="1" si="121"/>
        <v>0</v>
      </c>
      <c r="EE68" s="5" t="e">
        <f t="shared" ca="1" si="122"/>
        <v>#N/A</v>
      </c>
      <c r="EF68" s="8" t="e">
        <f t="shared" ca="1" si="123"/>
        <v>#N/A</v>
      </c>
      <c r="EG68" s="8" t="e">
        <f t="shared" ca="1" si="124"/>
        <v>#N/A</v>
      </c>
      <c r="EH68" s="8" t="e">
        <f t="shared" ca="1" si="125"/>
        <v>#N/A</v>
      </c>
      <c r="EI68" s="8" t="e">
        <f t="shared" ca="1" si="126"/>
        <v>#N/A</v>
      </c>
      <c r="EJ68" s="8" t="e">
        <f t="shared" ca="1" si="127"/>
        <v>#N/A</v>
      </c>
      <c r="EK68" s="237" t="e">
        <f t="shared" ca="1" si="128"/>
        <v>#N/A</v>
      </c>
      <c r="EL68" s="237" t="e">
        <f t="shared" ca="1" si="129"/>
        <v>#N/A</v>
      </c>
      <c r="EM68" s="8" t="e">
        <f t="shared" ca="1" si="130"/>
        <v>#N/A</v>
      </c>
      <c r="EO68" t="b">
        <f t="shared" ca="1" si="131"/>
        <v>0</v>
      </c>
      <c r="EP68" t="str">
        <f t="shared" ca="1" si="132"/>
        <v/>
      </c>
      <c r="EQ68" s="32">
        <f t="shared" ca="1" si="133"/>
        <v>0</v>
      </c>
      <c r="ER68" s="32">
        <f t="shared" ca="1" si="134"/>
        <v>0</v>
      </c>
      <c r="ES68" s="32">
        <f t="shared" ca="1" si="135"/>
        <v>0</v>
      </c>
      <c r="FN68" t="b">
        <f t="shared" ca="1" si="261"/>
        <v>0</v>
      </c>
      <c r="FO68" t="b">
        <f t="shared" ca="1" si="261"/>
        <v>0</v>
      </c>
      <c r="FP68" t="b">
        <f t="shared" ca="1" si="261"/>
        <v>0</v>
      </c>
      <c r="FQ68" t="b">
        <f t="shared" ca="1" si="261"/>
        <v>0</v>
      </c>
      <c r="FR68" t="str">
        <f t="shared" ca="1" si="137"/>
        <v>FAUX\FAUX\FAUX\FAUX</v>
      </c>
      <c r="FS68" t="b">
        <f ca="1">IF($D68,ISNA(MATCH(FR68,FR$1:FR67,0)))</f>
        <v>0</v>
      </c>
      <c r="FT68" s="5" t="e">
        <f t="shared" ca="1" si="138"/>
        <v>#N/A</v>
      </c>
      <c r="FU68" t="e">
        <f t="shared" ca="1" si="56"/>
        <v>#N/A</v>
      </c>
      <c r="FV68" t="b">
        <f t="shared" ca="1" si="139"/>
        <v>0</v>
      </c>
      <c r="FW68" t="b">
        <f t="shared" ca="1" si="140"/>
        <v>0</v>
      </c>
      <c r="FX68">
        <f t="shared" ca="1" si="249"/>
        <v>0</v>
      </c>
      <c r="FY68">
        <f t="shared" ca="1" si="238"/>
        <v>0</v>
      </c>
      <c r="FZ68">
        <f t="shared" ca="1" si="142"/>
        <v>0</v>
      </c>
      <c r="GA68" s="235">
        <f t="shared" ca="1" si="143"/>
        <v>0</v>
      </c>
      <c r="GB68" s="236">
        <f t="shared" ca="1" si="144"/>
        <v>6.7999999999999996E-3</v>
      </c>
      <c r="GC68" t="b">
        <f t="shared" ca="1" si="145"/>
        <v>0</v>
      </c>
      <c r="GD68" s="5" t="e">
        <f t="shared" ca="1" si="146"/>
        <v>#N/A</v>
      </c>
      <c r="GE68" s="8" t="e">
        <f t="shared" ca="1" si="147"/>
        <v>#N/A</v>
      </c>
      <c r="GF68" s="8" t="e">
        <f t="shared" ca="1" si="148"/>
        <v>#N/A</v>
      </c>
      <c r="GG68" s="8" t="e">
        <f t="shared" ca="1" si="149"/>
        <v>#N/A</v>
      </c>
      <c r="GH68" s="8" t="e">
        <f t="shared" ca="1" si="150"/>
        <v>#N/A</v>
      </c>
      <c r="GI68" s="8" t="e">
        <f t="shared" ca="1" si="151"/>
        <v>#N/A</v>
      </c>
      <c r="GJ68" s="8" t="e">
        <f t="shared" ca="1" si="152"/>
        <v>#N/A</v>
      </c>
      <c r="GK68" s="237" t="e">
        <f t="shared" ca="1" si="153"/>
        <v>#N/A</v>
      </c>
      <c r="GL68" s="237" t="e">
        <f t="shared" ca="1" si="154"/>
        <v>#N/A</v>
      </c>
      <c r="GM68" s="8" t="e">
        <f t="shared" ca="1" si="155"/>
        <v>#N/A</v>
      </c>
      <c r="GO68" t="b">
        <f t="shared" ca="1" si="156"/>
        <v>0</v>
      </c>
      <c r="GP68" t="str">
        <f t="shared" ca="1" si="157"/>
        <v/>
      </c>
      <c r="GQ68" s="32">
        <f t="shared" ca="1" si="158"/>
        <v>0</v>
      </c>
      <c r="GR68" s="32">
        <f t="shared" ca="1" si="159"/>
        <v>0</v>
      </c>
      <c r="GS68" s="32">
        <f t="shared" ca="1" si="160"/>
        <v>0</v>
      </c>
      <c r="HL68" t="b">
        <f t="shared" ca="1" si="262"/>
        <v>0</v>
      </c>
      <c r="HM68" t="b">
        <f t="shared" ca="1" si="262"/>
        <v>0</v>
      </c>
      <c r="HN68" t="b">
        <f t="shared" ca="1" si="262"/>
        <v>0</v>
      </c>
      <c r="HO68" t="b">
        <f t="shared" ca="1" si="262"/>
        <v>0</v>
      </c>
      <c r="HP68" t="str">
        <f t="shared" ca="1" si="162"/>
        <v>FAUX\FAUX\FAUX\FAUX</v>
      </c>
      <c r="HQ68" t="b">
        <f ca="1">IF($D68,ISNA(MATCH(HP68,HP$1:HP67,0)))</f>
        <v>0</v>
      </c>
      <c r="HR68" s="5" t="e">
        <f t="shared" ca="1" si="163"/>
        <v>#N/A</v>
      </c>
      <c r="HS68" t="e">
        <f t="shared" ca="1" si="58"/>
        <v>#N/A</v>
      </c>
      <c r="HT68" t="b">
        <f t="shared" ca="1" si="164"/>
        <v>0</v>
      </c>
      <c r="HU68" t="b">
        <f t="shared" ca="1" si="165"/>
        <v>0</v>
      </c>
      <c r="HV68">
        <f t="shared" ca="1" si="250"/>
        <v>0</v>
      </c>
      <c r="HW68">
        <f t="shared" ca="1" si="240"/>
        <v>0</v>
      </c>
      <c r="HX68">
        <f t="shared" ca="1" si="167"/>
        <v>0</v>
      </c>
      <c r="HY68" s="235">
        <f t="shared" ca="1" si="168"/>
        <v>0</v>
      </c>
      <c r="HZ68" s="236">
        <f t="shared" ca="1" si="169"/>
        <v>6.7999999999999996E-3</v>
      </c>
      <c r="IA68" t="b">
        <f t="shared" ca="1" si="170"/>
        <v>0</v>
      </c>
      <c r="IB68" s="5" t="e">
        <f t="shared" ca="1" si="171"/>
        <v>#N/A</v>
      </c>
      <c r="IC68" s="8" t="e">
        <f t="shared" ca="1" si="172"/>
        <v>#N/A</v>
      </c>
      <c r="ID68" s="8" t="e">
        <f t="shared" ca="1" si="173"/>
        <v>#N/A</v>
      </c>
      <c r="IE68" s="8" t="e">
        <f t="shared" ca="1" si="174"/>
        <v>#N/A</v>
      </c>
      <c r="IF68" s="8" t="e">
        <f t="shared" ca="1" si="175"/>
        <v>#N/A</v>
      </c>
      <c r="IG68" s="8" t="e">
        <f t="shared" ca="1" si="176"/>
        <v>#N/A</v>
      </c>
      <c r="IH68" s="8" t="e">
        <f t="shared" ca="1" si="177"/>
        <v>#N/A</v>
      </c>
      <c r="II68" s="237" t="e">
        <f t="shared" ca="1" si="178"/>
        <v>#N/A</v>
      </c>
      <c r="IJ68" s="237" t="e">
        <f t="shared" ca="1" si="179"/>
        <v>#N/A</v>
      </c>
      <c r="IK68" s="8" t="e">
        <f t="shared" ca="1" si="180"/>
        <v>#N/A</v>
      </c>
      <c r="IM68" t="b">
        <f t="shared" ca="1" si="181"/>
        <v>0</v>
      </c>
      <c r="IN68" t="str">
        <f t="shared" ca="1" si="253"/>
        <v/>
      </c>
      <c r="IO68" s="32">
        <f t="shared" ca="1" si="183"/>
        <v>0</v>
      </c>
      <c r="IP68" s="32">
        <f t="shared" ca="1" si="184"/>
        <v>0</v>
      </c>
      <c r="IQ68" s="32">
        <f t="shared" ca="1" si="185"/>
        <v>0</v>
      </c>
      <c r="JJ68" t="b">
        <f t="shared" ca="1" si="263"/>
        <v>0</v>
      </c>
      <c r="JK68" t="b">
        <f t="shared" ca="1" si="263"/>
        <v>0</v>
      </c>
      <c r="JN68" t="str">
        <f t="shared" ca="1" si="187"/>
        <v>FAUX\FAUX</v>
      </c>
      <c r="JO68" t="b">
        <f ca="1">IF($D68,ISNA(MATCH(JN68,JN$1:JN67,0)))</f>
        <v>0</v>
      </c>
      <c r="JP68" s="5" t="e">
        <f t="shared" ca="1" si="188"/>
        <v>#N/A</v>
      </c>
      <c r="JQ68" t="e">
        <f t="shared" ca="1" si="60"/>
        <v>#N/A</v>
      </c>
      <c r="JR68" t="b">
        <f t="shared" ca="1" si="189"/>
        <v>0</v>
      </c>
      <c r="JS68" t="b">
        <f t="shared" ca="1" si="190"/>
        <v>0</v>
      </c>
      <c r="JT68">
        <f t="shared" ca="1" si="251"/>
        <v>0</v>
      </c>
      <c r="JU68">
        <f t="shared" ca="1" si="242"/>
        <v>0</v>
      </c>
      <c r="JV68">
        <f t="shared" ca="1" si="192"/>
        <v>0</v>
      </c>
      <c r="JW68" s="235">
        <f t="shared" ca="1" si="193"/>
        <v>0</v>
      </c>
      <c r="JX68" s="236">
        <f t="shared" ca="1" si="194"/>
        <v>6.7999999999999996E-3</v>
      </c>
      <c r="JY68" t="b">
        <f t="shared" ca="1" si="195"/>
        <v>0</v>
      </c>
      <c r="JZ68" s="5" t="e">
        <f t="shared" ca="1" si="196"/>
        <v>#N/A</v>
      </c>
      <c r="KA68" s="8" t="e">
        <f t="shared" ca="1" si="197"/>
        <v>#N/A</v>
      </c>
      <c r="KB68" s="8" t="e">
        <f t="shared" ca="1" si="198"/>
        <v>#N/A</v>
      </c>
      <c r="KC68" s="8" t="e">
        <f t="shared" ca="1" si="199"/>
        <v>#N/A</v>
      </c>
      <c r="KD68" s="8"/>
      <c r="KE68" s="8"/>
      <c r="KF68" s="8" t="e">
        <f t="shared" ca="1" si="200"/>
        <v>#N/A</v>
      </c>
      <c r="KG68" s="237" t="e">
        <f t="shared" ca="1" si="201"/>
        <v>#N/A</v>
      </c>
      <c r="KH68" s="237" t="e">
        <f t="shared" ca="1" si="202"/>
        <v>#N/A</v>
      </c>
      <c r="KI68" s="8" t="e">
        <f t="shared" ca="1" si="203"/>
        <v>#N/A</v>
      </c>
      <c r="KK68" t="b">
        <f t="shared" ca="1" si="204"/>
        <v>0</v>
      </c>
      <c r="KL68" t="str">
        <f t="shared" ca="1" si="254"/>
        <v/>
      </c>
      <c r="KM68" s="32">
        <f t="shared" ca="1" si="206"/>
        <v>0</v>
      </c>
      <c r="KN68" s="32">
        <f t="shared" ca="1" si="207"/>
        <v>0</v>
      </c>
      <c r="KO68" s="32">
        <f t="shared" ca="1" si="208"/>
        <v>0</v>
      </c>
      <c r="LH68" t="b">
        <f t="shared" ca="1" si="264"/>
        <v>0</v>
      </c>
      <c r="LI68" t="b">
        <f t="shared" ca="1" si="264"/>
        <v>0</v>
      </c>
      <c r="LL68" t="str">
        <f t="shared" ca="1" si="210"/>
        <v>FAUX\FAUX</v>
      </c>
      <c r="LM68" t="b">
        <f ca="1">IF($D68,ISNA(MATCH(LL68,LL$1:LL67,0)))</f>
        <v>0</v>
      </c>
      <c r="LN68" s="5" t="e">
        <f t="shared" ca="1" si="211"/>
        <v>#N/A</v>
      </c>
      <c r="LO68" t="e">
        <f t="shared" ca="1" si="62"/>
        <v>#N/A</v>
      </c>
      <c r="LP68" t="b">
        <f t="shared" ca="1" si="212"/>
        <v>0</v>
      </c>
      <c r="LQ68" t="b">
        <f t="shared" ca="1" si="213"/>
        <v>0</v>
      </c>
      <c r="LR68">
        <f t="shared" ca="1" si="252"/>
        <v>0</v>
      </c>
      <c r="LS68">
        <f t="shared" ca="1" si="244"/>
        <v>0</v>
      </c>
      <c r="LT68">
        <f t="shared" ca="1" si="215"/>
        <v>0</v>
      </c>
      <c r="LU68" s="235">
        <f t="shared" ca="1" si="216"/>
        <v>0</v>
      </c>
      <c r="LV68" s="236">
        <f t="shared" ca="1" si="217"/>
        <v>6.7999999999999996E-3</v>
      </c>
      <c r="LW68" t="b">
        <f t="shared" ca="1" si="218"/>
        <v>0</v>
      </c>
      <c r="LX68" s="5" t="e">
        <f t="shared" ca="1" si="219"/>
        <v>#N/A</v>
      </c>
      <c r="LY68" s="8" t="e">
        <f t="shared" ca="1" si="220"/>
        <v>#N/A</v>
      </c>
      <c r="LZ68" s="8" t="e">
        <f t="shared" ca="1" si="221"/>
        <v>#N/A</v>
      </c>
      <c r="MA68" s="8" t="e">
        <f t="shared" ca="1" si="222"/>
        <v>#N/A</v>
      </c>
      <c r="MB68" s="8"/>
      <c r="MC68" s="8"/>
      <c r="MD68" s="8" t="e">
        <f t="shared" ca="1" si="223"/>
        <v>#N/A</v>
      </c>
      <c r="ME68" s="237" t="e">
        <f t="shared" ca="1" si="224"/>
        <v>#N/A</v>
      </c>
      <c r="MF68" s="237" t="e">
        <f t="shared" ca="1" si="225"/>
        <v>#N/A</v>
      </c>
      <c r="MG68" s="8" t="e">
        <f t="shared" ca="1" si="226"/>
        <v>#N/A</v>
      </c>
      <c r="MI68" t="b">
        <f t="shared" ca="1" si="227"/>
        <v>0</v>
      </c>
      <c r="MJ68" t="str">
        <f t="shared" ca="1" si="255"/>
        <v/>
      </c>
      <c r="MK68" s="32">
        <f t="shared" ca="1" si="229"/>
        <v>0</v>
      </c>
      <c r="ML68" s="32">
        <f t="shared" ca="1" si="230"/>
        <v>0</v>
      </c>
      <c r="MM68" s="32">
        <f t="shared" ca="1" si="231"/>
        <v>0</v>
      </c>
    </row>
    <row r="69" spans="1:351" x14ac:dyDescent="0.3">
      <c r="A69">
        <f t="shared" ca="1" si="63"/>
        <v>59</v>
      </c>
      <c r="C69" t="e">
        <f ca="1">Coulisse!$HN69</f>
        <v>#N/A</v>
      </c>
      <c r="D69" t="b">
        <f t="shared" ca="1" si="64"/>
        <v>0</v>
      </c>
      <c r="F69" t="b">
        <f t="shared" ca="1" si="257"/>
        <v>0</v>
      </c>
      <c r="G69" t="b">
        <f t="shared" ca="1" si="257"/>
        <v>0</v>
      </c>
      <c r="T69" t="b">
        <f t="shared" ca="1" si="258"/>
        <v>0</v>
      </c>
      <c r="U69" t="b">
        <f t="shared" ca="1" si="258"/>
        <v>0</v>
      </c>
      <c r="V69" t="b">
        <f t="shared" ca="1" si="258"/>
        <v>0</v>
      </c>
      <c r="W69" t="str">
        <f t="shared" ca="1" si="67"/>
        <v>FAUX\FAUX\FAUX</v>
      </c>
      <c r="X69" t="b">
        <f ca="1">IF($D69,ISNA(MATCH(W69,W$1:W68,0)))</f>
        <v>0</v>
      </c>
      <c r="Y69" s="5" t="e">
        <f t="shared" ca="1" si="68"/>
        <v>#N/A</v>
      </c>
      <c r="Z69" t="e">
        <f t="shared" ca="1" si="256"/>
        <v>#N/A</v>
      </c>
      <c r="AA69" t="b">
        <f t="shared" ca="1" si="69"/>
        <v>0</v>
      </c>
      <c r="AB69" t="b">
        <f t="shared" ca="1" si="70"/>
        <v>0</v>
      </c>
      <c r="AC69">
        <f t="shared" ca="1" si="71"/>
        <v>0</v>
      </c>
      <c r="AD69">
        <f t="shared" ca="1" si="232"/>
        <v>0</v>
      </c>
      <c r="AE69">
        <f t="shared" ca="1" si="72"/>
        <v>0</v>
      </c>
      <c r="AF69" s="235">
        <f t="shared" ca="1" si="73"/>
        <v>0</v>
      </c>
      <c r="AG69" s="236">
        <f t="shared" ca="1" si="74"/>
        <v>6.8999999999999999E-3</v>
      </c>
      <c r="AH69" t="b">
        <f t="shared" ca="1" si="75"/>
        <v>0</v>
      </c>
      <c r="AI69" s="5" t="e">
        <f t="shared" ca="1" si="76"/>
        <v>#N/A</v>
      </c>
      <c r="AJ69" s="8" t="e">
        <f t="shared" ca="1" si="77"/>
        <v>#N/A</v>
      </c>
      <c r="AK69" s="8" t="e">
        <f t="shared" ca="1" si="78"/>
        <v>#N/A</v>
      </c>
      <c r="AL69" s="8" t="e">
        <f t="shared" ca="1" si="79"/>
        <v>#N/A</v>
      </c>
      <c r="AM69" s="8" t="e">
        <f t="shared" ca="1" si="80"/>
        <v>#N/A</v>
      </c>
      <c r="AN69" s="8" t="e">
        <f t="shared" ca="1" si="81"/>
        <v>#N/A</v>
      </c>
      <c r="AO69" s="237" t="e">
        <f t="shared" ca="1" si="82"/>
        <v>#N/A</v>
      </c>
      <c r="AP69" s="237" t="e">
        <f t="shared" ca="1" si="83"/>
        <v>#N/A</v>
      </c>
      <c r="AQ69" s="8" t="e">
        <f t="shared" ca="1" si="84"/>
        <v>#N/A</v>
      </c>
      <c r="AS69" t="b">
        <f t="shared" ca="1" si="85"/>
        <v>0</v>
      </c>
      <c r="AT69" t="str">
        <f t="shared" ca="1" si="86"/>
        <v/>
      </c>
      <c r="AU69" s="32">
        <f t="shared" ca="1" si="87"/>
        <v>0</v>
      </c>
      <c r="AV69" s="32">
        <f t="shared" ca="1" si="88"/>
        <v>0</v>
      </c>
      <c r="AW69" s="32">
        <f t="shared" ca="1" si="246"/>
        <v>0</v>
      </c>
      <c r="BR69" t="b">
        <f t="shared" ca="1" si="259"/>
        <v>0</v>
      </c>
      <c r="BU69" t="str">
        <f t="shared" ca="1" si="90"/>
        <v>FAUX\</v>
      </c>
      <c r="BV69" t="b">
        <f ca="1">IF($D69,ISNA(MATCH(BU69,BU$1:BU68,0)))</f>
        <v>0</v>
      </c>
      <c r="BW69" s="5" t="e">
        <f t="shared" ca="1" si="91"/>
        <v>#N/A</v>
      </c>
      <c r="BX69" t="e">
        <f t="shared" ca="1" si="51"/>
        <v>#N/A</v>
      </c>
      <c r="BY69" t="b">
        <f t="shared" ca="1" si="92"/>
        <v>0</v>
      </c>
      <c r="BZ69" t="b">
        <f t="shared" ca="1" si="93"/>
        <v>0</v>
      </c>
      <c r="CA69">
        <f t="shared" ca="1" si="247"/>
        <v>0</v>
      </c>
      <c r="CB69">
        <f t="shared" ca="1" si="234"/>
        <v>0</v>
      </c>
      <c r="CC69">
        <f t="shared" ca="1" si="95"/>
        <v>0</v>
      </c>
      <c r="CD69" s="235">
        <f t="shared" ca="1" si="96"/>
        <v>0</v>
      </c>
      <c r="CE69" s="236">
        <f t="shared" ca="1" si="97"/>
        <v>6.8999999999999999E-3</v>
      </c>
      <c r="CF69" t="b">
        <f t="shared" ca="1" si="98"/>
        <v>0</v>
      </c>
      <c r="CG69" s="5" t="e">
        <f t="shared" ca="1" si="99"/>
        <v>#N/A</v>
      </c>
      <c r="CH69" s="8" t="e">
        <f t="shared" ca="1" si="100"/>
        <v>#N/A</v>
      </c>
      <c r="CI69" s="8" t="e">
        <f t="shared" ca="1" si="101"/>
        <v>#N/A</v>
      </c>
      <c r="CJ69" s="8" t="e">
        <f t="shared" ca="1" si="102"/>
        <v>#N/A</v>
      </c>
      <c r="CK69" s="8" t="e">
        <f t="shared" ca="1" si="103"/>
        <v>#N/A</v>
      </c>
      <c r="CL69" s="8" t="e">
        <f t="shared" ca="1" si="104"/>
        <v>#N/A</v>
      </c>
      <c r="CM69" s="237" t="e">
        <f t="shared" ca="1" si="105"/>
        <v>#N/A</v>
      </c>
      <c r="CN69" s="237" t="e">
        <f t="shared" ca="1" si="106"/>
        <v>#N/A</v>
      </c>
      <c r="CO69" s="8" t="e">
        <f t="shared" ca="1" si="107"/>
        <v>#N/A</v>
      </c>
      <c r="CQ69" t="b">
        <f t="shared" ca="1" si="108"/>
        <v>0</v>
      </c>
      <c r="CR69" t="str">
        <f t="shared" ca="1" si="109"/>
        <v/>
      </c>
      <c r="CS69" s="32">
        <f t="shared" ca="1" si="110"/>
        <v>0</v>
      </c>
      <c r="CT69" s="32">
        <f t="shared" ca="1" si="111"/>
        <v>0</v>
      </c>
      <c r="CU69" s="32">
        <f t="shared" ca="1" si="112"/>
        <v>0</v>
      </c>
      <c r="DP69" t="b">
        <f t="shared" ca="1" si="260"/>
        <v>0</v>
      </c>
      <c r="DQ69" t="b">
        <f t="shared" ca="1" si="260"/>
        <v>0</v>
      </c>
      <c r="DR69" t="b">
        <f t="shared" ca="1" si="260"/>
        <v>0</v>
      </c>
      <c r="DS69" t="str">
        <f t="shared" ca="1" si="53"/>
        <v>FAUX\FAUX\FAUX</v>
      </c>
      <c r="DT69" t="b">
        <f ca="1">IF($D69,ISNA(MATCH(DS69,DS$1:DS68,0)))</f>
        <v>0</v>
      </c>
      <c r="DU69" s="5" t="e">
        <f t="shared" ca="1" si="114"/>
        <v>#N/A</v>
      </c>
      <c r="DV69" t="e">
        <f t="shared" ca="1" si="54"/>
        <v>#N/A</v>
      </c>
      <c r="DW69" t="b">
        <f t="shared" ca="1" si="115"/>
        <v>0</v>
      </c>
      <c r="DX69" t="b">
        <f t="shared" ca="1" si="116"/>
        <v>0</v>
      </c>
      <c r="DY69">
        <f t="shared" ca="1" si="248"/>
        <v>0</v>
      </c>
      <c r="DZ69">
        <f t="shared" ca="1" si="236"/>
        <v>0</v>
      </c>
      <c r="EA69">
        <f t="shared" ca="1" si="118"/>
        <v>0</v>
      </c>
      <c r="EB69" s="235">
        <f t="shared" ca="1" si="119"/>
        <v>0</v>
      </c>
      <c r="EC69" s="236">
        <f t="shared" ca="1" si="120"/>
        <v>6.8999999999999999E-3</v>
      </c>
      <c r="ED69" t="b">
        <f t="shared" ca="1" si="121"/>
        <v>0</v>
      </c>
      <c r="EE69" s="5" t="e">
        <f t="shared" ca="1" si="122"/>
        <v>#N/A</v>
      </c>
      <c r="EF69" s="8" t="e">
        <f t="shared" ca="1" si="123"/>
        <v>#N/A</v>
      </c>
      <c r="EG69" s="8" t="e">
        <f t="shared" ca="1" si="124"/>
        <v>#N/A</v>
      </c>
      <c r="EH69" s="8" t="e">
        <f t="shared" ca="1" si="125"/>
        <v>#N/A</v>
      </c>
      <c r="EI69" s="8" t="e">
        <f t="shared" ca="1" si="126"/>
        <v>#N/A</v>
      </c>
      <c r="EJ69" s="8" t="e">
        <f t="shared" ca="1" si="127"/>
        <v>#N/A</v>
      </c>
      <c r="EK69" s="237" t="e">
        <f t="shared" ca="1" si="128"/>
        <v>#N/A</v>
      </c>
      <c r="EL69" s="237" t="e">
        <f t="shared" ca="1" si="129"/>
        <v>#N/A</v>
      </c>
      <c r="EM69" s="8" t="e">
        <f t="shared" ca="1" si="130"/>
        <v>#N/A</v>
      </c>
      <c r="EO69" t="b">
        <f t="shared" ca="1" si="131"/>
        <v>0</v>
      </c>
      <c r="EP69" t="str">
        <f t="shared" ca="1" si="132"/>
        <v/>
      </c>
      <c r="EQ69" s="32">
        <f t="shared" ca="1" si="133"/>
        <v>0</v>
      </c>
      <c r="ER69" s="32">
        <f t="shared" ca="1" si="134"/>
        <v>0</v>
      </c>
      <c r="ES69" s="32">
        <f t="shared" ca="1" si="135"/>
        <v>0</v>
      </c>
      <c r="FN69" t="b">
        <f t="shared" ca="1" si="261"/>
        <v>0</v>
      </c>
      <c r="FO69" t="b">
        <f t="shared" ca="1" si="261"/>
        <v>0</v>
      </c>
      <c r="FP69" t="b">
        <f t="shared" ca="1" si="261"/>
        <v>0</v>
      </c>
      <c r="FQ69" t="b">
        <f t="shared" ca="1" si="261"/>
        <v>0</v>
      </c>
      <c r="FR69" t="str">
        <f t="shared" ca="1" si="137"/>
        <v>FAUX\FAUX\FAUX\FAUX</v>
      </c>
      <c r="FS69" t="b">
        <f ca="1">IF($D69,ISNA(MATCH(FR69,FR$1:FR68,0)))</f>
        <v>0</v>
      </c>
      <c r="FT69" s="5" t="e">
        <f t="shared" ca="1" si="138"/>
        <v>#N/A</v>
      </c>
      <c r="FU69" t="e">
        <f t="shared" ca="1" si="56"/>
        <v>#N/A</v>
      </c>
      <c r="FV69" t="b">
        <f t="shared" ca="1" si="139"/>
        <v>0</v>
      </c>
      <c r="FW69" t="b">
        <f t="shared" ca="1" si="140"/>
        <v>0</v>
      </c>
      <c r="FX69">
        <f t="shared" ca="1" si="249"/>
        <v>0</v>
      </c>
      <c r="FY69">
        <f t="shared" ca="1" si="238"/>
        <v>0</v>
      </c>
      <c r="FZ69">
        <f t="shared" ca="1" si="142"/>
        <v>0</v>
      </c>
      <c r="GA69" s="235">
        <f t="shared" ca="1" si="143"/>
        <v>0</v>
      </c>
      <c r="GB69" s="236">
        <f t="shared" ca="1" si="144"/>
        <v>6.8999999999999999E-3</v>
      </c>
      <c r="GC69" t="b">
        <f t="shared" ca="1" si="145"/>
        <v>0</v>
      </c>
      <c r="GD69" s="5" t="e">
        <f t="shared" ca="1" si="146"/>
        <v>#N/A</v>
      </c>
      <c r="GE69" s="8" t="e">
        <f t="shared" ca="1" si="147"/>
        <v>#N/A</v>
      </c>
      <c r="GF69" s="8" t="e">
        <f t="shared" ca="1" si="148"/>
        <v>#N/A</v>
      </c>
      <c r="GG69" s="8" t="e">
        <f t="shared" ca="1" si="149"/>
        <v>#N/A</v>
      </c>
      <c r="GH69" s="8" t="e">
        <f t="shared" ca="1" si="150"/>
        <v>#N/A</v>
      </c>
      <c r="GI69" s="8" t="e">
        <f t="shared" ca="1" si="151"/>
        <v>#N/A</v>
      </c>
      <c r="GJ69" s="8" t="e">
        <f t="shared" ca="1" si="152"/>
        <v>#N/A</v>
      </c>
      <c r="GK69" s="237" t="e">
        <f t="shared" ca="1" si="153"/>
        <v>#N/A</v>
      </c>
      <c r="GL69" s="237" t="e">
        <f t="shared" ca="1" si="154"/>
        <v>#N/A</v>
      </c>
      <c r="GM69" s="8" t="e">
        <f t="shared" ca="1" si="155"/>
        <v>#N/A</v>
      </c>
      <c r="GO69" t="b">
        <f t="shared" ca="1" si="156"/>
        <v>0</v>
      </c>
      <c r="GP69" t="str">
        <f t="shared" ca="1" si="157"/>
        <v/>
      </c>
      <c r="GQ69" s="32">
        <f t="shared" ca="1" si="158"/>
        <v>0</v>
      </c>
      <c r="GR69" s="32">
        <f t="shared" ca="1" si="159"/>
        <v>0</v>
      </c>
      <c r="GS69" s="32">
        <f t="shared" ca="1" si="160"/>
        <v>0</v>
      </c>
      <c r="HL69" t="b">
        <f t="shared" ca="1" si="262"/>
        <v>0</v>
      </c>
      <c r="HM69" t="b">
        <f t="shared" ca="1" si="262"/>
        <v>0</v>
      </c>
      <c r="HN69" t="b">
        <f t="shared" ca="1" si="262"/>
        <v>0</v>
      </c>
      <c r="HO69" t="b">
        <f t="shared" ca="1" si="262"/>
        <v>0</v>
      </c>
      <c r="HP69" t="str">
        <f t="shared" ca="1" si="162"/>
        <v>FAUX\FAUX\FAUX\FAUX</v>
      </c>
      <c r="HQ69" t="b">
        <f ca="1">IF($D69,ISNA(MATCH(HP69,HP$1:HP68,0)))</f>
        <v>0</v>
      </c>
      <c r="HR69" s="5" t="e">
        <f t="shared" ca="1" si="163"/>
        <v>#N/A</v>
      </c>
      <c r="HS69" t="e">
        <f t="shared" ca="1" si="58"/>
        <v>#N/A</v>
      </c>
      <c r="HT69" t="b">
        <f t="shared" ca="1" si="164"/>
        <v>0</v>
      </c>
      <c r="HU69" t="b">
        <f t="shared" ca="1" si="165"/>
        <v>0</v>
      </c>
      <c r="HV69">
        <f t="shared" ca="1" si="250"/>
        <v>0</v>
      </c>
      <c r="HW69">
        <f t="shared" ca="1" si="240"/>
        <v>0</v>
      </c>
      <c r="HX69">
        <f t="shared" ca="1" si="167"/>
        <v>0</v>
      </c>
      <c r="HY69" s="235">
        <f t="shared" ca="1" si="168"/>
        <v>0</v>
      </c>
      <c r="HZ69" s="236">
        <f t="shared" ca="1" si="169"/>
        <v>6.8999999999999999E-3</v>
      </c>
      <c r="IA69" t="b">
        <f t="shared" ca="1" si="170"/>
        <v>0</v>
      </c>
      <c r="IB69" s="5" t="e">
        <f t="shared" ca="1" si="171"/>
        <v>#N/A</v>
      </c>
      <c r="IC69" s="8" t="e">
        <f t="shared" ca="1" si="172"/>
        <v>#N/A</v>
      </c>
      <c r="ID69" s="8" t="e">
        <f t="shared" ca="1" si="173"/>
        <v>#N/A</v>
      </c>
      <c r="IE69" s="8" t="e">
        <f t="shared" ca="1" si="174"/>
        <v>#N/A</v>
      </c>
      <c r="IF69" s="8" t="e">
        <f t="shared" ca="1" si="175"/>
        <v>#N/A</v>
      </c>
      <c r="IG69" s="8" t="e">
        <f t="shared" ca="1" si="176"/>
        <v>#N/A</v>
      </c>
      <c r="IH69" s="8" t="e">
        <f t="shared" ca="1" si="177"/>
        <v>#N/A</v>
      </c>
      <c r="II69" s="237" t="e">
        <f t="shared" ca="1" si="178"/>
        <v>#N/A</v>
      </c>
      <c r="IJ69" s="237" t="e">
        <f t="shared" ca="1" si="179"/>
        <v>#N/A</v>
      </c>
      <c r="IK69" s="8" t="e">
        <f t="shared" ca="1" si="180"/>
        <v>#N/A</v>
      </c>
      <c r="IM69" t="b">
        <f t="shared" ca="1" si="181"/>
        <v>0</v>
      </c>
      <c r="IN69" t="str">
        <f t="shared" ca="1" si="253"/>
        <v/>
      </c>
      <c r="IO69" s="32">
        <f t="shared" ca="1" si="183"/>
        <v>0</v>
      </c>
      <c r="IP69" s="32">
        <f t="shared" ca="1" si="184"/>
        <v>0</v>
      </c>
      <c r="IQ69" s="32">
        <f t="shared" ca="1" si="185"/>
        <v>0</v>
      </c>
      <c r="JJ69" t="b">
        <f t="shared" ca="1" si="263"/>
        <v>0</v>
      </c>
      <c r="JK69" t="b">
        <f t="shared" ca="1" si="263"/>
        <v>0</v>
      </c>
      <c r="JN69" t="str">
        <f t="shared" ca="1" si="187"/>
        <v>FAUX\FAUX</v>
      </c>
      <c r="JO69" t="b">
        <f ca="1">IF($D69,ISNA(MATCH(JN69,JN$1:JN68,0)))</f>
        <v>0</v>
      </c>
      <c r="JP69" s="5" t="e">
        <f t="shared" ca="1" si="188"/>
        <v>#N/A</v>
      </c>
      <c r="JQ69" t="e">
        <f t="shared" ca="1" si="60"/>
        <v>#N/A</v>
      </c>
      <c r="JR69" t="b">
        <f t="shared" ca="1" si="189"/>
        <v>0</v>
      </c>
      <c r="JS69" t="b">
        <f t="shared" ca="1" si="190"/>
        <v>0</v>
      </c>
      <c r="JT69">
        <f t="shared" ca="1" si="251"/>
        <v>0</v>
      </c>
      <c r="JU69">
        <f t="shared" ca="1" si="242"/>
        <v>0</v>
      </c>
      <c r="JV69">
        <f t="shared" ca="1" si="192"/>
        <v>0</v>
      </c>
      <c r="JW69" s="235">
        <f t="shared" ca="1" si="193"/>
        <v>0</v>
      </c>
      <c r="JX69" s="236">
        <f t="shared" ca="1" si="194"/>
        <v>6.8999999999999999E-3</v>
      </c>
      <c r="JY69" t="b">
        <f t="shared" ca="1" si="195"/>
        <v>0</v>
      </c>
      <c r="JZ69" s="5" t="e">
        <f t="shared" ca="1" si="196"/>
        <v>#N/A</v>
      </c>
      <c r="KA69" s="8" t="e">
        <f t="shared" ca="1" si="197"/>
        <v>#N/A</v>
      </c>
      <c r="KB69" s="8" t="e">
        <f t="shared" ca="1" si="198"/>
        <v>#N/A</v>
      </c>
      <c r="KC69" s="8" t="e">
        <f t="shared" ca="1" si="199"/>
        <v>#N/A</v>
      </c>
      <c r="KD69" s="8"/>
      <c r="KE69" s="8"/>
      <c r="KF69" s="8" t="e">
        <f t="shared" ca="1" si="200"/>
        <v>#N/A</v>
      </c>
      <c r="KG69" s="237" t="e">
        <f t="shared" ca="1" si="201"/>
        <v>#N/A</v>
      </c>
      <c r="KH69" s="237" t="e">
        <f t="shared" ca="1" si="202"/>
        <v>#N/A</v>
      </c>
      <c r="KI69" s="8" t="e">
        <f t="shared" ca="1" si="203"/>
        <v>#N/A</v>
      </c>
      <c r="KK69" t="b">
        <f t="shared" ca="1" si="204"/>
        <v>0</v>
      </c>
      <c r="KL69" t="str">
        <f t="shared" ca="1" si="254"/>
        <v/>
      </c>
      <c r="KM69" s="32">
        <f t="shared" ca="1" si="206"/>
        <v>0</v>
      </c>
      <c r="KN69" s="32">
        <f t="shared" ca="1" si="207"/>
        <v>0</v>
      </c>
      <c r="KO69" s="32">
        <f t="shared" ca="1" si="208"/>
        <v>0</v>
      </c>
      <c r="LH69" t="b">
        <f t="shared" ca="1" si="264"/>
        <v>0</v>
      </c>
      <c r="LI69" t="b">
        <f t="shared" ca="1" si="264"/>
        <v>0</v>
      </c>
      <c r="LL69" t="str">
        <f t="shared" ca="1" si="210"/>
        <v>FAUX\FAUX</v>
      </c>
      <c r="LM69" t="b">
        <f ca="1">IF($D69,ISNA(MATCH(LL69,LL$1:LL68,0)))</f>
        <v>0</v>
      </c>
      <c r="LN69" s="5" t="e">
        <f t="shared" ca="1" si="211"/>
        <v>#N/A</v>
      </c>
      <c r="LO69" t="e">
        <f t="shared" ca="1" si="62"/>
        <v>#N/A</v>
      </c>
      <c r="LP69" t="b">
        <f t="shared" ca="1" si="212"/>
        <v>0</v>
      </c>
      <c r="LQ69" t="b">
        <f t="shared" ca="1" si="213"/>
        <v>0</v>
      </c>
      <c r="LR69">
        <f t="shared" ca="1" si="252"/>
        <v>0</v>
      </c>
      <c r="LS69">
        <f t="shared" ca="1" si="244"/>
        <v>0</v>
      </c>
      <c r="LT69">
        <f t="shared" ca="1" si="215"/>
        <v>0</v>
      </c>
      <c r="LU69" s="235">
        <f t="shared" ca="1" si="216"/>
        <v>0</v>
      </c>
      <c r="LV69" s="236">
        <f t="shared" ca="1" si="217"/>
        <v>6.8999999999999999E-3</v>
      </c>
      <c r="LW69" t="b">
        <f t="shared" ca="1" si="218"/>
        <v>0</v>
      </c>
      <c r="LX69" s="5" t="e">
        <f t="shared" ca="1" si="219"/>
        <v>#N/A</v>
      </c>
      <c r="LY69" s="8" t="e">
        <f t="shared" ca="1" si="220"/>
        <v>#N/A</v>
      </c>
      <c r="LZ69" s="8" t="e">
        <f t="shared" ca="1" si="221"/>
        <v>#N/A</v>
      </c>
      <c r="MA69" s="8" t="e">
        <f t="shared" ca="1" si="222"/>
        <v>#N/A</v>
      </c>
      <c r="MB69" s="8"/>
      <c r="MC69" s="8"/>
      <c r="MD69" s="8" t="e">
        <f t="shared" ca="1" si="223"/>
        <v>#N/A</v>
      </c>
      <c r="ME69" s="237" t="e">
        <f t="shared" ca="1" si="224"/>
        <v>#N/A</v>
      </c>
      <c r="MF69" s="237" t="e">
        <f t="shared" ca="1" si="225"/>
        <v>#N/A</v>
      </c>
      <c r="MG69" s="8" t="e">
        <f t="shared" ca="1" si="226"/>
        <v>#N/A</v>
      </c>
      <c r="MI69" t="b">
        <f t="shared" ca="1" si="227"/>
        <v>0</v>
      </c>
      <c r="MJ69" t="str">
        <f t="shared" ca="1" si="255"/>
        <v/>
      </c>
      <c r="MK69" s="32">
        <f t="shared" ca="1" si="229"/>
        <v>0</v>
      </c>
      <c r="ML69" s="32">
        <f t="shared" ca="1" si="230"/>
        <v>0</v>
      </c>
      <c r="MM69" s="32">
        <f t="shared" ca="1" si="231"/>
        <v>0</v>
      </c>
    </row>
    <row r="70" spans="1:351" x14ac:dyDescent="0.3">
      <c r="A70">
        <f t="shared" ca="1" si="63"/>
        <v>60</v>
      </c>
      <c r="C70" t="e">
        <f ca="1">Coulisse!$HN70</f>
        <v>#N/A</v>
      </c>
      <c r="D70" t="b">
        <f t="shared" ca="1" si="64"/>
        <v>0</v>
      </c>
      <c r="F70" t="b">
        <f t="shared" ca="1" si="257"/>
        <v>0</v>
      </c>
      <c r="G70" t="b">
        <f t="shared" ca="1" si="257"/>
        <v>0</v>
      </c>
      <c r="T70" t="b">
        <f t="shared" ca="1" si="258"/>
        <v>0</v>
      </c>
      <c r="U70" t="b">
        <f t="shared" ca="1" si="258"/>
        <v>0</v>
      </c>
      <c r="V70" t="b">
        <f t="shared" ca="1" si="258"/>
        <v>0</v>
      </c>
      <c r="W70" t="str">
        <f t="shared" ca="1" si="67"/>
        <v>FAUX\FAUX\FAUX</v>
      </c>
      <c r="X70" t="b">
        <f ca="1">IF($D70,ISNA(MATCH(W70,W$1:W69,0)))</f>
        <v>0</v>
      </c>
      <c r="Y70" s="5" t="e">
        <f t="shared" ca="1" si="68"/>
        <v>#N/A</v>
      </c>
      <c r="Z70" t="e">
        <f t="shared" ca="1" si="256"/>
        <v>#N/A</v>
      </c>
      <c r="AA70" t="b">
        <f t="shared" ca="1" si="69"/>
        <v>0</v>
      </c>
      <c r="AB70" t="b">
        <f t="shared" ca="1" si="70"/>
        <v>0</v>
      </c>
      <c r="AC70">
        <f t="shared" ca="1" si="71"/>
        <v>0</v>
      </c>
      <c r="AD70">
        <f t="shared" ca="1" si="232"/>
        <v>0</v>
      </c>
      <c r="AE70">
        <f t="shared" ca="1" si="72"/>
        <v>0</v>
      </c>
      <c r="AF70" s="235">
        <f t="shared" ca="1" si="73"/>
        <v>0</v>
      </c>
      <c r="AG70" s="236">
        <f t="shared" ca="1" si="74"/>
        <v>7.0000000000000001E-3</v>
      </c>
      <c r="AH70" t="b">
        <f t="shared" ca="1" si="75"/>
        <v>0</v>
      </c>
      <c r="AI70" s="5" t="e">
        <f t="shared" ca="1" si="76"/>
        <v>#N/A</v>
      </c>
      <c r="AJ70" s="8" t="e">
        <f t="shared" ca="1" si="77"/>
        <v>#N/A</v>
      </c>
      <c r="AK70" s="8" t="e">
        <f t="shared" ca="1" si="78"/>
        <v>#N/A</v>
      </c>
      <c r="AL70" s="8" t="e">
        <f t="shared" ca="1" si="79"/>
        <v>#N/A</v>
      </c>
      <c r="AM70" s="8" t="e">
        <f t="shared" ca="1" si="80"/>
        <v>#N/A</v>
      </c>
      <c r="AN70" s="8" t="e">
        <f t="shared" ca="1" si="81"/>
        <v>#N/A</v>
      </c>
      <c r="AO70" s="237" t="e">
        <f t="shared" ca="1" si="82"/>
        <v>#N/A</v>
      </c>
      <c r="AP70" s="237" t="e">
        <f t="shared" ca="1" si="83"/>
        <v>#N/A</v>
      </c>
      <c r="AQ70" s="8" t="e">
        <f t="shared" ca="1" si="84"/>
        <v>#N/A</v>
      </c>
      <c r="AS70" t="b">
        <f t="shared" ca="1" si="85"/>
        <v>0</v>
      </c>
      <c r="AT70" t="str">
        <f t="shared" ca="1" si="86"/>
        <v/>
      </c>
      <c r="AU70" s="32">
        <f t="shared" ca="1" si="87"/>
        <v>0</v>
      </c>
      <c r="AV70" s="32">
        <f t="shared" ca="1" si="88"/>
        <v>0</v>
      </c>
      <c r="AW70" s="32">
        <f t="shared" ca="1" si="246"/>
        <v>0</v>
      </c>
      <c r="BR70" t="b">
        <f t="shared" ca="1" si="259"/>
        <v>0</v>
      </c>
      <c r="BU70" t="str">
        <f t="shared" ca="1" si="90"/>
        <v>FAUX\</v>
      </c>
      <c r="BV70" t="b">
        <f ca="1">IF($D70,ISNA(MATCH(BU70,BU$1:BU69,0)))</f>
        <v>0</v>
      </c>
      <c r="BW70" s="5" t="e">
        <f t="shared" ca="1" si="91"/>
        <v>#N/A</v>
      </c>
      <c r="BX70" t="e">
        <f t="shared" ca="1" si="51"/>
        <v>#N/A</v>
      </c>
      <c r="BY70" t="b">
        <f t="shared" ca="1" si="92"/>
        <v>0</v>
      </c>
      <c r="BZ70" t="b">
        <f t="shared" ca="1" si="93"/>
        <v>0</v>
      </c>
      <c r="CA70">
        <f t="shared" ca="1" si="247"/>
        <v>0</v>
      </c>
      <c r="CB70">
        <f t="shared" ca="1" si="234"/>
        <v>0</v>
      </c>
      <c r="CC70">
        <f t="shared" ca="1" si="95"/>
        <v>0</v>
      </c>
      <c r="CD70" s="235">
        <f t="shared" ca="1" si="96"/>
        <v>0</v>
      </c>
      <c r="CE70" s="236">
        <f t="shared" ca="1" si="97"/>
        <v>7.0000000000000001E-3</v>
      </c>
      <c r="CF70" t="b">
        <f t="shared" ca="1" si="98"/>
        <v>0</v>
      </c>
      <c r="CG70" s="5" t="e">
        <f t="shared" ca="1" si="99"/>
        <v>#N/A</v>
      </c>
      <c r="CH70" s="8" t="e">
        <f t="shared" ca="1" si="100"/>
        <v>#N/A</v>
      </c>
      <c r="CI70" s="8" t="e">
        <f t="shared" ca="1" si="101"/>
        <v>#N/A</v>
      </c>
      <c r="CJ70" s="8" t="e">
        <f t="shared" ca="1" si="102"/>
        <v>#N/A</v>
      </c>
      <c r="CK70" s="8" t="e">
        <f t="shared" ca="1" si="103"/>
        <v>#N/A</v>
      </c>
      <c r="CL70" s="8" t="e">
        <f t="shared" ca="1" si="104"/>
        <v>#N/A</v>
      </c>
      <c r="CM70" s="237" t="e">
        <f t="shared" ca="1" si="105"/>
        <v>#N/A</v>
      </c>
      <c r="CN70" s="237" t="e">
        <f t="shared" ca="1" si="106"/>
        <v>#N/A</v>
      </c>
      <c r="CO70" s="8" t="e">
        <f t="shared" ca="1" si="107"/>
        <v>#N/A</v>
      </c>
      <c r="CQ70" t="b">
        <f t="shared" ca="1" si="108"/>
        <v>0</v>
      </c>
      <c r="CR70" t="str">
        <f t="shared" ca="1" si="109"/>
        <v/>
      </c>
      <c r="CS70" s="32">
        <f t="shared" ca="1" si="110"/>
        <v>0</v>
      </c>
      <c r="CT70" s="32">
        <f t="shared" ca="1" si="111"/>
        <v>0</v>
      </c>
      <c r="CU70" s="32">
        <f t="shared" ca="1" si="112"/>
        <v>0</v>
      </c>
      <c r="DP70" t="b">
        <f t="shared" ca="1" si="260"/>
        <v>0</v>
      </c>
      <c r="DQ70" t="b">
        <f t="shared" ca="1" si="260"/>
        <v>0</v>
      </c>
      <c r="DR70" t="b">
        <f t="shared" ca="1" si="260"/>
        <v>0</v>
      </c>
      <c r="DS70" t="str">
        <f t="shared" ca="1" si="53"/>
        <v>FAUX\FAUX\FAUX</v>
      </c>
      <c r="DT70" t="b">
        <f ca="1">IF($D70,ISNA(MATCH(DS70,DS$1:DS69,0)))</f>
        <v>0</v>
      </c>
      <c r="DU70" s="5" t="e">
        <f t="shared" ca="1" si="114"/>
        <v>#N/A</v>
      </c>
      <c r="DV70" t="e">
        <f t="shared" ca="1" si="54"/>
        <v>#N/A</v>
      </c>
      <c r="DW70" t="b">
        <f t="shared" ca="1" si="115"/>
        <v>0</v>
      </c>
      <c r="DX70" t="b">
        <f t="shared" ca="1" si="116"/>
        <v>0</v>
      </c>
      <c r="DY70">
        <f t="shared" ca="1" si="248"/>
        <v>0</v>
      </c>
      <c r="DZ70">
        <f t="shared" ca="1" si="236"/>
        <v>0</v>
      </c>
      <c r="EA70">
        <f t="shared" ca="1" si="118"/>
        <v>0</v>
      </c>
      <c r="EB70" s="235">
        <f t="shared" ca="1" si="119"/>
        <v>0</v>
      </c>
      <c r="EC70" s="236">
        <f t="shared" ca="1" si="120"/>
        <v>7.0000000000000001E-3</v>
      </c>
      <c r="ED70" t="b">
        <f t="shared" ca="1" si="121"/>
        <v>0</v>
      </c>
      <c r="EE70" s="5" t="e">
        <f t="shared" ca="1" si="122"/>
        <v>#N/A</v>
      </c>
      <c r="EF70" s="8" t="e">
        <f t="shared" ca="1" si="123"/>
        <v>#N/A</v>
      </c>
      <c r="EG70" s="8" t="e">
        <f t="shared" ca="1" si="124"/>
        <v>#N/A</v>
      </c>
      <c r="EH70" s="8" t="e">
        <f t="shared" ca="1" si="125"/>
        <v>#N/A</v>
      </c>
      <c r="EI70" s="8" t="e">
        <f t="shared" ca="1" si="126"/>
        <v>#N/A</v>
      </c>
      <c r="EJ70" s="8" t="e">
        <f t="shared" ca="1" si="127"/>
        <v>#N/A</v>
      </c>
      <c r="EK70" s="237" t="e">
        <f t="shared" ca="1" si="128"/>
        <v>#N/A</v>
      </c>
      <c r="EL70" s="237" t="e">
        <f t="shared" ca="1" si="129"/>
        <v>#N/A</v>
      </c>
      <c r="EM70" s="8" t="e">
        <f t="shared" ca="1" si="130"/>
        <v>#N/A</v>
      </c>
      <c r="EO70" t="b">
        <f t="shared" ca="1" si="131"/>
        <v>0</v>
      </c>
      <c r="EP70" t="str">
        <f t="shared" ca="1" si="132"/>
        <v/>
      </c>
      <c r="EQ70" s="32">
        <f t="shared" ca="1" si="133"/>
        <v>0</v>
      </c>
      <c r="ER70" s="32">
        <f t="shared" ca="1" si="134"/>
        <v>0</v>
      </c>
      <c r="ES70" s="32">
        <f t="shared" ca="1" si="135"/>
        <v>0</v>
      </c>
      <c r="FN70" t="b">
        <f t="shared" ca="1" si="261"/>
        <v>0</v>
      </c>
      <c r="FO70" t="b">
        <f t="shared" ca="1" si="261"/>
        <v>0</v>
      </c>
      <c r="FP70" t="b">
        <f t="shared" ca="1" si="261"/>
        <v>0</v>
      </c>
      <c r="FQ70" t="b">
        <f t="shared" ca="1" si="261"/>
        <v>0</v>
      </c>
      <c r="FR70" t="str">
        <f t="shared" ca="1" si="137"/>
        <v>FAUX\FAUX\FAUX\FAUX</v>
      </c>
      <c r="FS70" t="b">
        <f ca="1">IF($D70,ISNA(MATCH(FR70,FR$1:FR69,0)))</f>
        <v>0</v>
      </c>
      <c r="FT70" s="5" t="e">
        <f t="shared" ca="1" si="138"/>
        <v>#N/A</v>
      </c>
      <c r="FU70" t="e">
        <f t="shared" ca="1" si="56"/>
        <v>#N/A</v>
      </c>
      <c r="FV70" t="b">
        <f t="shared" ca="1" si="139"/>
        <v>0</v>
      </c>
      <c r="FW70" t="b">
        <f t="shared" ca="1" si="140"/>
        <v>0</v>
      </c>
      <c r="FX70">
        <f t="shared" ca="1" si="249"/>
        <v>0</v>
      </c>
      <c r="FY70">
        <f t="shared" ca="1" si="238"/>
        <v>0</v>
      </c>
      <c r="FZ70">
        <f t="shared" ca="1" si="142"/>
        <v>0</v>
      </c>
      <c r="GA70" s="235">
        <f t="shared" ca="1" si="143"/>
        <v>0</v>
      </c>
      <c r="GB70" s="236">
        <f t="shared" ca="1" si="144"/>
        <v>7.0000000000000001E-3</v>
      </c>
      <c r="GC70" t="b">
        <f t="shared" ca="1" si="145"/>
        <v>0</v>
      </c>
      <c r="GD70" s="5" t="e">
        <f t="shared" ca="1" si="146"/>
        <v>#N/A</v>
      </c>
      <c r="GE70" s="8" t="e">
        <f t="shared" ca="1" si="147"/>
        <v>#N/A</v>
      </c>
      <c r="GF70" s="8" t="e">
        <f t="shared" ca="1" si="148"/>
        <v>#N/A</v>
      </c>
      <c r="GG70" s="8" t="e">
        <f t="shared" ca="1" si="149"/>
        <v>#N/A</v>
      </c>
      <c r="GH70" s="8" t="e">
        <f t="shared" ca="1" si="150"/>
        <v>#N/A</v>
      </c>
      <c r="GI70" s="8" t="e">
        <f t="shared" ca="1" si="151"/>
        <v>#N/A</v>
      </c>
      <c r="GJ70" s="8" t="e">
        <f t="shared" ca="1" si="152"/>
        <v>#N/A</v>
      </c>
      <c r="GK70" s="237" t="e">
        <f t="shared" ca="1" si="153"/>
        <v>#N/A</v>
      </c>
      <c r="GL70" s="237" t="e">
        <f t="shared" ca="1" si="154"/>
        <v>#N/A</v>
      </c>
      <c r="GM70" s="8" t="e">
        <f t="shared" ca="1" si="155"/>
        <v>#N/A</v>
      </c>
      <c r="GO70" t="b">
        <f t="shared" ca="1" si="156"/>
        <v>0</v>
      </c>
      <c r="GP70" t="str">
        <f t="shared" ca="1" si="157"/>
        <v/>
      </c>
      <c r="GQ70" s="32">
        <f t="shared" ca="1" si="158"/>
        <v>0</v>
      </c>
      <c r="GR70" s="32">
        <f t="shared" ca="1" si="159"/>
        <v>0</v>
      </c>
      <c r="GS70" s="32">
        <f t="shared" ca="1" si="160"/>
        <v>0</v>
      </c>
      <c r="HL70" t="b">
        <f t="shared" ca="1" si="262"/>
        <v>0</v>
      </c>
      <c r="HM70" t="b">
        <f t="shared" ca="1" si="262"/>
        <v>0</v>
      </c>
      <c r="HN70" t="b">
        <f t="shared" ca="1" si="262"/>
        <v>0</v>
      </c>
      <c r="HO70" t="b">
        <f t="shared" ca="1" si="262"/>
        <v>0</v>
      </c>
      <c r="HP70" t="str">
        <f t="shared" ca="1" si="162"/>
        <v>FAUX\FAUX\FAUX\FAUX</v>
      </c>
      <c r="HQ70" t="b">
        <f ca="1">IF($D70,ISNA(MATCH(HP70,HP$1:HP69,0)))</f>
        <v>0</v>
      </c>
      <c r="HR70" s="5" t="e">
        <f t="shared" ca="1" si="163"/>
        <v>#N/A</v>
      </c>
      <c r="HS70" t="e">
        <f t="shared" ca="1" si="58"/>
        <v>#N/A</v>
      </c>
      <c r="HT70" t="b">
        <f t="shared" ca="1" si="164"/>
        <v>0</v>
      </c>
      <c r="HU70" t="b">
        <f t="shared" ca="1" si="165"/>
        <v>0</v>
      </c>
      <c r="HV70">
        <f t="shared" ca="1" si="250"/>
        <v>0</v>
      </c>
      <c r="HW70">
        <f t="shared" ca="1" si="240"/>
        <v>0</v>
      </c>
      <c r="HX70">
        <f t="shared" ca="1" si="167"/>
        <v>0</v>
      </c>
      <c r="HY70" s="235">
        <f t="shared" ca="1" si="168"/>
        <v>0</v>
      </c>
      <c r="HZ70" s="236">
        <f t="shared" ca="1" si="169"/>
        <v>7.0000000000000001E-3</v>
      </c>
      <c r="IA70" t="b">
        <f t="shared" ca="1" si="170"/>
        <v>0</v>
      </c>
      <c r="IB70" s="5" t="e">
        <f t="shared" ca="1" si="171"/>
        <v>#N/A</v>
      </c>
      <c r="IC70" s="8" t="e">
        <f t="shared" ca="1" si="172"/>
        <v>#N/A</v>
      </c>
      <c r="ID70" s="8" t="e">
        <f t="shared" ca="1" si="173"/>
        <v>#N/A</v>
      </c>
      <c r="IE70" s="8" t="e">
        <f t="shared" ca="1" si="174"/>
        <v>#N/A</v>
      </c>
      <c r="IF70" s="8" t="e">
        <f t="shared" ca="1" si="175"/>
        <v>#N/A</v>
      </c>
      <c r="IG70" s="8" t="e">
        <f t="shared" ca="1" si="176"/>
        <v>#N/A</v>
      </c>
      <c r="IH70" s="8" t="e">
        <f t="shared" ca="1" si="177"/>
        <v>#N/A</v>
      </c>
      <c r="II70" s="237" t="e">
        <f t="shared" ca="1" si="178"/>
        <v>#N/A</v>
      </c>
      <c r="IJ70" s="237" t="e">
        <f t="shared" ca="1" si="179"/>
        <v>#N/A</v>
      </c>
      <c r="IK70" s="8" t="e">
        <f t="shared" ca="1" si="180"/>
        <v>#N/A</v>
      </c>
      <c r="IM70" t="b">
        <f t="shared" ca="1" si="181"/>
        <v>0</v>
      </c>
      <c r="IN70" t="str">
        <f t="shared" ca="1" si="253"/>
        <v/>
      </c>
      <c r="IO70" s="32">
        <f t="shared" ca="1" si="183"/>
        <v>0</v>
      </c>
      <c r="IP70" s="32">
        <f t="shared" ca="1" si="184"/>
        <v>0</v>
      </c>
      <c r="IQ70" s="32">
        <f t="shared" ca="1" si="185"/>
        <v>0</v>
      </c>
      <c r="JJ70" t="b">
        <f t="shared" ca="1" si="263"/>
        <v>0</v>
      </c>
      <c r="JK70" t="b">
        <f t="shared" ca="1" si="263"/>
        <v>0</v>
      </c>
      <c r="JN70" t="str">
        <f t="shared" ca="1" si="187"/>
        <v>FAUX\FAUX</v>
      </c>
      <c r="JO70" t="b">
        <f ca="1">IF($D70,ISNA(MATCH(JN70,JN$1:JN69,0)))</f>
        <v>0</v>
      </c>
      <c r="JP70" s="5" t="e">
        <f t="shared" ca="1" si="188"/>
        <v>#N/A</v>
      </c>
      <c r="JQ70" t="e">
        <f t="shared" ca="1" si="60"/>
        <v>#N/A</v>
      </c>
      <c r="JR70" t="b">
        <f t="shared" ca="1" si="189"/>
        <v>0</v>
      </c>
      <c r="JS70" t="b">
        <f t="shared" ca="1" si="190"/>
        <v>0</v>
      </c>
      <c r="JT70">
        <f t="shared" ca="1" si="251"/>
        <v>0</v>
      </c>
      <c r="JU70">
        <f t="shared" ca="1" si="242"/>
        <v>0</v>
      </c>
      <c r="JV70">
        <f t="shared" ca="1" si="192"/>
        <v>0</v>
      </c>
      <c r="JW70" s="235">
        <f t="shared" ca="1" si="193"/>
        <v>0</v>
      </c>
      <c r="JX70" s="236">
        <f t="shared" ca="1" si="194"/>
        <v>7.0000000000000001E-3</v>
      </c>
      <c r="JY70" t="b">
        <f t="shared" ca="1" si="195"/>
        <v>0</v>
      </c>
      <c r="JZ70" s="5" t="e">
        <f t="shared" ca="1" si="196"/>
        <v>#N/A</v>
      </c>
      <c r="KA70" s="8" t="e">
        <f t="shared" ca="1" si="197"/>
        <v>#N/A</v>
      </c>
      <c r="KB70" s="8" t="e">
        <f t="shared" ca="1" si="198"/>
        <v>#N/A</v>
      </c>
      <c r="KC70" s="8" t="e">
        <f t="shared" ca="1" si="199"/>
        <v>#N/A</v>
      </c>
      <c r="KD70" s="8"/>
      <c r="KE70" s="8"/>
      <c r="KF70" s="8" t="e">
        <f t="shared" ca="1" si="200"/>
        <v>#N/A</v>
      </c>
      <c r="KG70" s="237" t="e">
        <f t="shared" ca="1" si="201"/>
        <v>#N/A</v>
      </c>
      <c r="KH70" s="237" t="e">
        <f t="shared" ca="1" si="202"/>
        <v>#N/A</v>
      </c>
      <c r="KI70" s="8" t="e">
        <f t="shared" ca="1" si="203"/>
        <v>#N/A</v>
      </c>
      <c r="KK70" t="b">
        <f t="shared" ca="1" si="204"/>
        <v>0</v>
      </c>
      <c r="KL70" t="str">
        <f t="shared" ca="1" si="254"/>
        <v/>
      </c>
      <c r="KM70" s="32">
        <f t="shared" ca="1" si="206"/>
        <v>0</v>
      </c>
      <c r="KN70" s="32">
        <f t="shared" ca="1" si="207"/>
        <v>0</v>
      </c>
      <c r="KO70" s="32">
        <f t="shared" ca="1" si="208"/>
        <v>0</v>
      </c>
      <c r="LH70" t="b">
        <f t="shared" ca="1" si="264"/>
        <v>0</v>
      </c>
      <c r="LI70" t="b">
        <f t="shared" ca="1" si="264"/>
        <v>0</v>
      </c>
      <c r="LL70" t="str">
        <f t="shared" ca="1" si="210"/>
        <v>FAUX\FAUX</v>
      </c>
      <c r="LM70" t="b">
        <f ca="1">IF($D70,ISNA(MATCH(LL70,LL$1:LL69,0)))</f>
        <v>0</v>
      </c>
      <c r="LN70" s="5" t="e">
        <f t="shared" ca="1" si="211"/>
        <v>#N/A</v>
      </c>
      <c r="LO70" t="e">
        <f t="shared" ca="1" si="62"/>
        <v>#N/A</v>
      </c>
      <c r="LP70" t="b">
        <f t="shared" ca="1" si="212"/>
        <v>0</v>
      </c>
      <c r="LQ70" t="b">
        <f t="shared" ca="1" si="213"/>
        <v>0</v>
      </c>
      <c r="LR70">
        <f t="shared" ca="1" si="252"/>
        <v>0</v>
      </c>
      <c r="LS70">
        <f t="shared" ca="1" si="244"/>
        <v>0</v>
      </c>
      <c r="LT70">
        <f t="shared" ca="1" si="215"/>
        <v>0</v>
      </c>
      <c r="LU70" s="235">
        <f t="shared" ca="1" si="216"/>
        <v>0</v>
      </c>
      <c r="LV70" s="236">
        <f t="shared" ca="1" si="217"/>
        <v>7.0000000000000001E-3</v>
      </c>
      <c r="LW70" t="b">
        <f t="shared" ca="1" si="218"/>
        <v>0</v>
      </c>
      <c r="LX70" s="5" t="e">
        <f t="shared" ca="1" si="219"/>
        <v>#N/A</v>
      </c>
      <c r="LY70" s="8" t="e">
        <f t="shared" ca="1" si="220"/>
        <v>#N/A</v>
      </c>
      <c r="LZ70" s="8" t="e">
        <f t="shared" ca="1" si="221"/>
        <v>#N/A</v>
      </c>
      <c r="MA70" s="8" t="e">
        <f t="shared" ca="1" si="222"/>
        <v>#N/A</v>
      </c>
      <c r="MB70" s="8"/>
      <c r="MC70" s="8"/>
      <c r="MD70" s="8" t="e">
        <f t="shared" ca="1" si="223"/>
        <v>#N/A</v>
      </c>
      <c r="ME70" s="237" t="e">
        <f t="shared" ca="1" si="224"/>
        <v>#N/A</v>
      </c>
      <c r="MF70" s="237" t="e">
        <f t="shared" ca="1" si="225"/>
        <v>#N/A</v>
      </c>
      <c r="MG70" s="8" t="e">
        <f t="shared" ca="1" si="226"/>
        <v>#N/A</v>
      </c>
      <c r="MI70" t="b">
        <f t="shared" ca="1" si="227"/>
        <v>0</v>
      </c>
      <c r="MJ70" t="str">
        <f t="shared" ca="1" si="255"/>
        <v/>
      </c>
      <c r="MK70" s="32">
        <f t="shared" ca="1" si="229"/>
        <v>0</v>
      </c>
      <c r="ML70" s="32">
        <f t="shared" ca="1" si="230"/>
        <v>0</v>
      </c>
      <c r="MM70" s="32">
        <f t="shared" ca="1" si="231"/>
        <v>0</v>
      </c>
    </row>
    <row r="71" spans="1:351" x14ac:dyDescent="0.3">
      <c r="A71">
        <f t="shared" ca="1" si="63"/>
        <v>61</v>
      </c>
      <c r="C71" t="e">
        <f ca="1">Coulisse!$HN71</f>
        <v>#N/A</v>
      </c>
      <c r="D71" t="b">
        <f t="shared" ca="1" si="64"/>
        <v>0</v>
      </c>
      <c r="F71" t="b">
        <f t="shared" ca="1" si="257"/>
        <v>0</v>
      </c>
      <c r="G71" t="b">
        <f t="shared" ca="1" si="257"/>
        <v>0</v>
      </c>
      <c r="T71" t="b">
        <f t="shared" ca="1" si="258"/>
        <v>0</v>
      </c>
      <c r="U71" t="b">
        <f t="shared" ca="1" si="258"/>
        <v>0</v>
      </c>
      <c r="V71" t="b">
        <f t="shared" ca="1" si="258"/>
        <v>0</v>
      </c>
      <c r="W71" t="str">
        <f t="shared" ca="1" si="67"/>
        <v>FAUX\FAUX\FAUX</v>
      </c>
      <c r="X71" t="b">
        <f ca="1">IF($D71,ISNA(MATCH(W71,W$1:W70,0)))</f>
        <v>0</v>
      </c>
      <c r="Y71" s="5" t="e">
        <f t="shared" ca="1" si="68"/>
        <v>#N/A</v>
      </c>
      <c r="Z71" t="e">
        <f t="shared" ca="1" si="256"/>
        <v>#N/A</v>
      </c>
      <c r="AA71" t="b">
        <f t="shared" ca="1" si="69"/>
        <v>0</v>
      </c>
      <c r="AB71" t="b">
        <f t="shared" ca="1" si="70"/>
        <v>0</v>
      </c>
      <c r="AC71">
        <f t="shared" ca="1" si="71"/>
        <v>0</v>
      </c>
      <c r="AD71">
        <f t="shared" ca="1" si="232"/>
        <v>0</v>
      </c>
      <c r="AE71">
        <f t="shared" ca="1" si="72"/>
        <v>0</v>
      </c>
      <c r="AF71" s="235">
        <f t="shared" ca="1" si="73"/>
        <v>0</v>
      </c>
      <c r="AG71" s="236">
        <f t="shared" ca="1" si="74"/>
        <v>7.1000000000000004E-3</v>
      </c>
      <c r="AH71" t="b">
        <f t="shared" ca="1" si="75"/>
        <v>0</v>
      </c>
      <c r="AI71" s="5" t="e">
        <f t="shared" ca="1" si="76"/>
        <v>#N/A</v>
      </c>
      <c r="AJ71" s="8" t="e">
        <f t="shared" ca="1" si="77"/>
        <v>#N/A</v>
      </c>
      <c r="AK71" s="8" t="e">
        <f t="shared" ca="1" si="78"/>
        <v>#N/A</v>
      </c>
      <c r="AL71" s="8" t="e">
        <f t="shared" ca="1" si="79"/>
        <v>#N/A</v>
      </c>
      <c r="AM71" s="8" t="e">
        <f t="shared" ca="1" si="80"/>
        <v>#N/A</v>
      </c>
      <c r="AN71" s="8" t="e">
        <f t="shared" ca="1" si="81"/>
        <v>#N/A</v>
      </c>
      <c r="AO71" s="237" t="e">
        <f t="shared" ca="1" si="82"/>
        <v>#N/A</v>
      </c>
      <c r="AP71" s="237" t="e">
        <f t="shared" ca="1" si="83"/>
        <v>#N/A</v>
      </c>
      <c r="AQ71" s="8" t="e">
        <f t="shared" ca="1" si="84"/>
        <v>#N/A</v>
      </c>
      <c r="AS71" t="b">
        <f t="shared" ca="1" si="85"/>
        <v>0</v>
      </c>
      <c r="AT71" t="str">
        <f t="shared" ca="1" si="86"/>
        <v/>
      </c>
      <c r="AU71" s="32">
        <f t="shared" ca="1" si="87"/>
        <v>0</v>
      </c>
      <c r="AV71" s="32">
        <f t="shared" ca="1" si="88"/>
        <v>0</v>
      </c>
      <c r="AW71" s="32">
        <f t="shared" ca="1" si="246"/>
        <v>0</v>
      </c>
      <c r="BR71" t="b">
        <f t="shared" ca="1" si="259"/>
        <v>0</v>
      </c>
      <c r="BU71" t="str">
        <f t="shared" ca="1" si="90"/>
        <v>FAUX\</v>
      </c>
      <c r="BV71" t="b">
        <f ca="1">IF($D71,ISNA(MATCH(BU71,BU$1:BU70,0)))</f>
        <v>0</v>
      </c>
      <c r="BW71" s="5" t="e">
        <f t="shared" ca="1" si="91"/>
        <v>#N/A</v>
      </c>
      <c r="BX71" t="e">
        <f t="shared" ca="1" si="51"/>
        <v>#N/A</v>
      </c>
      <c r="BY71" t="b">
        <f t="shared" ca="1" si="92"/>
        <v>0</v>
      </c>
      <c r="BZ71" t="b">
        <f t="shared" ca="1" si="93"/>
        <v>0</v>
      </c>
      <c r="CA71">
        <f t="shared" ca="1" si="247"/>
        <v>0</v>
      </c>
      <c r="CB71">
        <f t="shared" ca="1" si="234"/>
        <v>0</v>
      </c>
      <c r="CC71">
        <f t="shared" ca="1" si="95"/>
        <v>0</v>
      </c>
      <c r="CD71" s="235">
        <f t="shared" ca="1" si="96"/>
        <v>0</v>
      </c>
      <c r="CE71" s="236">
        <f t="shared" ca="1" si="97"/>
        <v>7.1000000000000004E-3</v>
      </c>
      <c r="CF71" t="b">
        <f t="shared" ca="1" si="98"/>
        <v>0</v>
      </c>
      <c r="CG71" s="5" t="e">
        <f t="shared" ca="1" si="99"/>
        <v>#N/A</v>
      </c>
      <c r="CH71" s="8" t="e">
        <f t="shared" ca="1" si="100"/>
        <v>#N/A</v>
      </c>
      <c r="CI71" s="8" t="e">
        <f t="shared" ca="1" si="101"/>
        <v>#N/A</v>
      </c>
      <c r="CJ71" s="8" t="e">
        <f t="shared" ca="1" si="102"/>
        <v>#N/A</v>
      </c>
      <c r="CK71" s="8" t="e">
        <f t="shared" ca="1" si="103"/>
        <v>#N/A</v>
      </c>
      <c r="CL71" s="8" t="e">
        <f t="shared" ca="1" si="104"/>
        <v>#N/A</v>
      </c>
      <c r="CM71" s="237" t="e">
        <f t="shared" ca="1" si="105"/>
        <v>#N/A</v>
      </c>
      <c r="CN71" s="237" t="e">
        <f t="shared" ca="1" si="106"/>
        <v>#N/A</v>
      </c>
      <c r="CO71" s="8" t="e">
        <f t="shared" ca="1" si="107"/>
        <v>#N/A</v>
      </c>
      <c r="CQ71" t="b">
        <f t="shared" ca="1" si="108"/>
        <v>0</v>
      </c>
      <c r="CR71" t="str">
        <f t="shared" ca="1" si="109"/>
        <v/>
      </c>
      <c r="CS71" s="32">
        <f t="shared" ca="1" si="110"/>
        <v>0</v>
      </c>
      <c r="CT71" s="32">
        <f t="shared" ca="1" si="111"/>
        <v>0</v>
      </c>
      <c r="CU71" s="32">
        <f t="shared" ca="1" si="112"/>
        <v>0</v>
      </c>
      <c r="DP71" t="b">
        <f t="shared" ca="1" si="260"/>
        <v>0</v>
      </c>
      <c r="DQ71" t="b">
        <f t="shared" ca="1" si="260"/>
        <v>0</v>
      </c>
      <c r="DR71" t="b">
        <f t="shared" ca="1" si="260"/>
        <v>0</v>
      </c>
      <c r="DS71" t="str">
        <f t="shared" ca="1" si="53"/>
        <v>FAUX\FAUX\FAUX</v>
      </c>
      <c r="DT71" t="b">
        <f ca="1">IF($D71,ISNA(MATCH(DS71,DS$1:DS70,0)))</f>
        <v>0</v>
      </c>
      <c r="DU71" s="5" t="e">
        <f t="shared" ca="1" si="114"/>
        <v>#N/A</v>
      </c>
      <c r="DV71" t="e">
        <f t="shared" ca="1" si="54"/>
        <v>#N/A</v>
      </c>
      <c r="DW71" t="b">
        <f t="shared" ca="1" si="115"/>
        <v>0</v>
      </c>
      <c r="DX71" t="b">
        <f t="shared" ca="1" si="116"/>
        <v>0</v>
      </c>
      <c r="DY71">
        <f t="shared" ca="1" si="248"/>
        <v>0</v>
      </c>
      <c r="DZ71">
        <f t="shared" ca="1" si="236"/>
        <v>0</v>
      </c>
      <c r="EA71">
        <f t="shared" ca="1" si="118"/>
        <v>0</v>
      </c>
      <c r="EB71" s="235">
        <f t="shared" ca="1" si="119"/>
        <v>0</v>
      </c>
      <c r="EC71" s="236">
        <f t="shared" ca="1" si="120"/>
        <v>7.1000000000000004E-3</v>
      </c>
      <c r="ED71" t="b">
        <f t="shared" ca="1" si="121"/>
        <v>0</v>
      </c>
      <c r="EE71" s="5" t="e">
        <f t="shared" ca="1" si="122"/>
        <v>#N/A</v>
      </c>
      <c r="EF71" s="8" t="e">
        <f t="shared" ca="1" si="123"/>
        <v>#N/A</v>
      </c>
      <c r="EG71" s="8" t="e">
        <f t="shared" ca="1" si="124"/>
        <v>#N/A</v>
      </c>
      <c r="EH71" s="8" t="e">
        <f t="shared" ca="1" si="125"/>
        <v>#N/A</v>
      </c>
      <c r="EI71" s="8" t="e">
        <f t="shared" ca="1" si="126"/>
        <v>#N/A</v>
      </c>
      <c r="EJ71" s="8" t="e">
        <f t="shared" ca="1" si="127"/>
        <v>#N/A</v>
      </c>
      <c r="EK71" s="237" t="e">
        <f t="shared" ca="1" si="128"/>
        <v>#N/A</v>
      </c>
      <c r="EL71" s="237" t="e">
        <f t="shared" ca="1" si="129"/>
        <v>#N/A</v>
      </c>
      <c r="EM71" s="8" t="e">
        <f t="shared" ca="1" si="130"/>
        <v>#N/A</v>
      </c>
      <c r="EO71" t="b">
        <f t="shared" ca="1" si="131"/>
        <v>0</v>
      </c>
      <c r="EP71" t="str">
        <f t="shared" ca="1" si="132"/>
        <v/>
      </c>
      <c r="EQ71" s="32">
        <f t="shared" ca="1" si="133"/>
        <v>0</v>
      </c>
      <c r="ER71" s="32">
        <f t="shared" ca="1" si="134"/>
        <v>0</v>
      </c>
      <c r="ES71" s="32">
        <f t="shared" ca="1" si="135"/>
        <v>0</v>
      </c>
      <c r="FN71" t="b">
        <f t="shared" ca="1" si="261"/>
        <v>0</v>
      </c>
      <c r="FO71" t="b">
        <f t="shared" ca="1" si="261"/>
        <v>0</v>
      </c>
      <c r="FP71" t="b">
        <f t="shared" ca="1" si="261"/>
        <v>0</v>
      </c>
      <c r="FQ71" t="b">
        <f t="shared" ca="1" si="261"/>
        <v>0</v>
      </c>
      <c r="FR71" t="str">
        <f t="shared" ca="1" si="137"/>
        <v>FAUX\FAUX\FAUX\FAUX</v>
      </c>
      <c r="FS71" t="b">
        <f ca="1">IF($D71,ISNA(MATCH(FR71,FR$1:FR70,0)))</f>
        <v>0</v>
      </c>
      <c r="FT71" s="5" t="e">
        <f t="shared" ca="1" si="138"/>
        <v>#N/A</v>
      </c>
      <c r="FU71" t="e">
        <f t="shared" ca="1" si="56"/>
        <v>#N/A</v>
      </c>
      <c r="FV71" t="b">
        <f t="shared" ca="1" si="139"/>
        <v>0</v>
      </c>
      <c r="FW71" t="b">
        <f t="shared" ca="1" si="140"/>
        <v>0</v>
      </c>
      <c r="FX71">
        <f t="shared" ca="1" si="249"/>
        <v>0</v>
      </c>
      <c r="FY71">
        <f t="shared" ca="1" si="238"/>
        <v>0</v>
      </c>
      <c r="FZ71">
        <f t="shared" ca="1" si="142"/>
        <v>0</v>
      </c>
      <c r="GA71" s="235">
        <f t="shared" ca="1" si="143"/>
        <v>0</v>
      </c>
      <c r="GB71" s="236">
        <f t="shared" ca="1" si="144"/>
        <v>7.1000000000000004E-3</v>
      </c>
      <c r="GC71" t="b">
        <f t="shared" ca="1" si="145"/>
        <v>0</v>
      </c>
      <c r="GD71" s="5" t="e">
        <f t="shared" ca="1" si="146"/>
        <v>#N/A</v>
      </c>
      <c r="GE71" s="8" t="e">
        <f t="shared" ca="1" si="147"/>
        <v>#N/A</v>
      </c>
      <c r="GF71" s="8" t="e">
        <f t="shared" ca="1" si="148"/>
        <v>#N/A</v>
      </c>
      <c r="GG71" s="8" t="e">
        <f t="shared" ca="1" si="149"/>
        <v>#N/A</v>
      </c>
      <c r="GH71" s="8" t="e">
        <f t="shared" ca="1" si="150"/>
        <v>#N/A</v>
      </c>
      <c r="GI71" s="8" t="e">
        <f t="shared" ca="1" si="151"/>
        <v>#N/A</v>
      </c>
      <c r="GJ71" s="8" t="e">
        <f t="shared" ca="1" si="152"/>
        <v>#N/A</v>
      </c>
      <c r="GK71" s="237" t="e">
        <f t="shared" ca="1" si="153"/>
        <v>#N/A</v>
      </c>
      <c r="GL71" s="237" t="e">
        <f t="shared" ca="1" si="154"/>
        <v>#N/A</v>
      </c>
      <c r="GM71" s="8" t="e">
        <f t="shared" ca="1" si="155"/>
        <v>#N/A</v>
      </c>
      <c r="GO71" t="b">
        <f t="shared" ca="1" si="156"/>
        <v>0</v>
      </c>
      <c r="GP71" t="str">
        <f t="shared" ca="1" si="157"/>
        <v/>
      </c>
      <c r="GQ71" s="32">
        <f t="shared" ca="1" si="158"/>
        <v>0</v>
      </c>
      <c r="GR71" s="32">
        <f t="shared" ca="1" si="159"/>
        <v>0</v>
      </c>
      <c r="GS71" s="32">
        <f t="shared" ca="1" si="160"/>
        <v>0</v>
      </c>
      <c r="HL71" t="b">
        <f t="shared" ca="1" si="262"/>
        <v>0</v>
      </c>
      <c r="HM71" t="b">
        <f t="shared" ca="1" si="262"/>
        <v>0</v>
      </c>
      <c r="HN71" t="b">
        <f t="shared" ca="1" si="262"/>
        <v>0</v>
      </c>
      <c r="HO71" t="b">
        <f t="shared" ca="1" si="262"/>
        <v>0</v>
      </c>
      <c r="HP71" t="str">
        <f t="shared" ca="1" si="162"/>
        <v>FAUX\FAUX\FAUX\FAUX</v>
      </c>
      <c r="HQ71" t="b">
        <f ca="1">IF($D71,ISNA(MATCH(HP71,HP$1:HP70,0)))</f>
        <v>0</v>
      </c>
      <c r="HR71" s="5" t="e">
        <f t="shared" ca="1" si="163"/>
        <v>#N/A</v>
      </c>
      <c r="HS71" t="e">
        <f t="shared" ca="1" si="58"/>
        <v>#N/A</v>
      </c>
      <c r="HT71" t="b">
        <f t="shared" ca="1" si="164"/>
        <v>0</v>
      </c>
      <c r="HU71" t="b">
        <f t="shared" ca="1" si="165"/>
        <v>0</v>
      </c>
      <c r="HV71">
        <f t="shared" ca="1" si="250"/>
        <v>0</v>
      </c>
      <c r="HW71">
        <f t="shared" ca="1" si="240"/>
        <v>0</v>
      </c>
      <c r="HX71">
        <f t="shared" ca="1" si="167"/>
        <v>0</v>
      </c>
      <c r="HY71" s="235">
        <f t="shared" ca="1" si="168"/>
        <v>0</v>
      </c>
      <c r="HZ71" s="236">
        <f t="shared" ca="1" si="169"/>
        <v>7.1000000000000004E-3</v>
      </c>
      <c r="IA71" t="b">
        <f t="shared" ca="1" si="170"/>
        <v>0</v>
      </c>
      <c r="IB71" s="5" t="e">
        <f t="shared" ca="1" si="171"/>
        <v>#N/A</v>
      </c>
      <c r="IC71" s="8" t="e">
        <f t="shared" ca="1" si="172"/>
        <v>#N/A</v>
      </c>
      <c r="ID71" s="8" t="e">
        <f t="shared" ca="1" si="173"/>
        <v>#N/A</v>
      </c>
      <c r="IE71" s="8" t="e">
        <f t="shared" ca="1" si="174"/>
        <v>#N/A</v>
      </c>
      <c r="IF71" s="8" t="e">
        <f t="shared" ca="1" si="175"/>
        <v>#N/A</v>
      </c>
      <c r="IG71" s="8" t="e">
        <f t="shared" ca="1" si="176"/>
        <v>#N/A</v>
      </c>
      <c r="IH71" s="8" t="e">
        <f t="shared" ca="1" si="177"/>
        <v>#N/A</v>
      </c>
      <c r="II71" s="237" t="e">
        <f t="shared" ca="1" si="178"/>
        <v>#N/A</v>
      </c>
      <c r="IJ71" s="237" t="e">
        <f t="shared" ca="1" si="179"/>
        <v>#N/A</v>
      </c>
      <c r="IK71" s="8" t="e">
        <f t="shared" ca="1" si="180"/>
        <v>#N/A</v>
      </c>
      <c r="IM71" t="b">
        <f t="shared" ca="1" si="181"/>
        <v>0</v>
      </c>
      <c r="IN71" t="str">
        <f t="shared" ca="1" si="253"/>
        <v/>
      </c>
      <c r="IO71" s="32">
        <f t="shared" ca="1" si="183"/>
        <v>0</v>
      </c>
      <c r="IP71" s="32">
        <f t="shared" ca="1" si="184"/>
        <v>0</v>
      </c>
      <c r="IQ71" s="32">
        <f t="shared" ca="1" si="185"/>
        <v>0</v>
      </c>
      <c r="JJ71" t="b">
        <f t="shared" ca="1" si="263"/>
        <v>0</v>
      </c>
      <c r="JK71" t="b">
        <f t="shared" ca="1" si="263"/>
        <v>0</v>
      </c>
      <c r="JN71" t="str">
        <f t="shared" ca="1" si="187"/>
        <v>FAUX\FAUX</v>
      </c>
      <c r="JO71" t="b">
        <f ca="1">IF($D71,ISNA(MATCH(JN71,JN$1:JN70,0)))</f>
        <v>0</v>
      </c>
      <c r="JP71" s="5" t="e">
        <f t="shared" ca="1" si="188"/>
        <v>#N/A</v>
      </c>
      <c r="JQ71" t="e">
        <f t="shared" ca="1" si="60"/>
        <v>#N/A</v>
      </c>
      <c r="JR71" t="b">
        <f t="shared" ca="1" si="189"/>
        <v>0</v>
      </c>
      <c r="JS71" t="b">
        <f t="shared" ca="1" si="190"/>
        <v>0</v>
      </c>
      <c r="JT71">
        <f t="shared" ca="1" si="251"/>
        <v>0</v>
      </c>
      <c r="JU71">
        <f t="shared" ca="1" si="242"/>
        <v>0</v>
      </c>
      <c r="JV71">
        <f t="shared" ca="1" si="192"/>
        <v>0</v>
      </c>
      <c r="JW71" s="235">
        <f t="shared" ca="1" si="193"/>
        <v>0</v>
      </c>
      <c r="JX71" s="236">
        <f t="shared" ca="1" si="194"/>
        <v>7.1000000000000004E-3</v>
      </c>
      <c r="JY71" t="b">
        <f t="shared" ca="1" si="195"/>
        <v>0</v>
      </c>
      <c r="JZ71" s="5" t="e">
        <f t="shared" ca="1" si="196"/>
        <v>#N/A</v>
      </c>
      <c r="KA71" s="8" t="e">
        <f t="shared" ca="1" si="197"/>
        <v>#N/A</v>
      </c>
      <c r="KB71" s="8" t="e">
        <f t="shared" ca="1" si="198"/>
        <v>#N/A</v>
      </c>
      <c r="KC71" s="8" t="e">
        <f t="shared" ca="1" si="199"/>
        <v>#N/A</v>
      </c>
      <c r="KD71" s="8"/>
      <c r="KE71" s="8"/>
      <c r="KF71" s="8" t="e">
        <f t="shared" ca="1" si="200"/>
        <v>#N/A</v>
      </c>
      <c r="KG71" s="237" t="e">
        <f t="shared" ca="1" si="201"/>
        <v>#N/A</v>
      </c>
      <c r="KH71" s="237" t="e">
        <f t="shared" ca="1" si="202"/>
        <v>#N/A</v>
      </c>
      <c r="KI71" s="8" t="e">
        <f t="shared" ca="1" si="203"/>
        <v>#N/A</v>
      </c>
      <c r="KK71" t="b">
        <f t="shared" ca="1" si="204"/>
        <v>0</v>
      </c>
      <c r="KL71" t="str">
        <f t="shared" ca="1" si="254"/>
        <v/>
      </c>
      <c r="KM71" s="32">
        <f t="shared" ca="1" si="206"/>
        <v>0</v>
      </c>
      <c r="KN71" s="32">
        <f t="shared" ca="1" si="207"/>
        <v>0</v>
      </c>
      <c r="KO71" s="32">
        <f t="shared" ca="1" si="208"/>
        <v>0</v>
      </c>
      <c r="LH71" t="b">
        <f t="shared" ca="1" si="264"/>
        <v>0</v>
      </c>
      <c r="LI71" t="b">
        <f t="shared" ca="1" si="264"/>
        <v>0</v>
      </c>
      <c r="LL71" t="str">
        <f t="shared" ca="1" si="210"/>
        <v>FAUX\FAUX</v>
      </c>
      <c r="LM71" t="b">
        <f ca="1">IF($D71,ISNA(MATCH(LL71,LL$1:LL70,0)))</f>
        <v>0</v>
      </c>
      <c r="LN71" s="5" t="e">
        <f t="shared" ca="1" si="211"/>
        <v>#N/A</v>
      </c>
      <c r="LO71" t="e">
        <f t="shared" ca="1" si="62"/>
        <v>#N/A</v>
      </c>
      <c r="LP71" t="b">
        <f t="shared" ca="1" si="212"/>
        <v>0</v>
      </c>
      <c r="LQ71" t="b">
        <f t="shared" ca="1" si="213"/>
        <v>0</v>
      </c>
      <c r="LR71">
        <f t="shared" ca="1" si="252"/>
        <v>0</v>
      </c>
      <c r="LS71">
        <f t="shared" ca="1" si="244"/>
        <v>0</v>
      </c>
      <c r="LT71">
        <f t="shared" ca="1" si="215"/>
        <v>0</v>
      </c>
      <c r="LU71" s="235">
        <f t="shared" ca="1" si="216"/>
        <v>0</v>
      </c>
      <c r="LV71" s="236">
        <f t="shared" ca="1" si="217"/>
        <v>7.1000000000000004E-3</v>
      </c>
      <c r="LW71" t="b">
        <f t="shared" ca="1" si="218"/>
        <v>0</v>
      </c>
      <c r="LX71" s="5" t="e">
        <f t="shared" ca="1" si="219"/>
        <v>#N/A</v>
      </c>
      <c r="LY71" s="8" t="e">
        <f t="shared" ca="1" si="220"/>
        <v>#N/A</v>
      </c>
      <c r="LZ71" s="8" t="e">
        <f t="shared" ca="1" si="221"/>
        <v>#N/A</v>
      </c>
      <c r="MA71" s="8" t="e">
        <f t="shared" ca="1" si="222"/>
        <v>#N/A</v>
      </c>
      <c r="MB71" s="8"/>
      <c r="MC71" s="8"/>
      <c r="MD71" s="8" t="e">
        <f t="shared" ca="1" si="223"/>
        <v>#N/A</v>
      </c>
      <c r="ME71" s="237" t="e">
        <f t="shared" ca="1" si="224"/>
        <v>#N/A</v>
      </c>
      <c r="MF71" s="237" t="e">
        <f t="shared" ca="1" si="225"/>
        <v>#N/A</v>
      </c>
      <c r="MG71" s="8" t="e">
        <f t="shared" ca="1" si="226"/>
        <v>#N/A</v>
      </c>
      <c r="MI71" t="b">
        <f t="shared" ca="1" si="227"/>
        <v>0</v>
      </c>
      <c r="MJ71" t="str">
        <f t="shared" ca="1" si="255"/>
        <v/>
      </c>
      <c r="MK71" s="32">
        <f t="shared" ca="1" si="229"/>
        <v>0</v>
      </c>
      <c r="ML71" s="32">
        <f t="shared" ca="1" si="230"/>
        <v>0</v>
      </c>
      <c r="MM71" s="32">
        <f t="shared" ca="1" si="231"/>
        <v>0</v>
      </c>
    </row>
    <row r="72" spans="1:351" x14ac:dyDescent="0.3">
      <c r="A72">
        <f t="shared" ca="1" si="63"/>
        <v>62</v>
      </c>
      <c r="C72" t="e">
        <f ca="1">Coulisse!$HN72</f>
        <v>#N/A</v>
      </c>
      <c r="D72" t="b">
        <f t="shared" ca="1" si="64"/>
        <v>0</v>
      </c>
      <c r="F72" t="b">
        <f t="shared" ca="1" si="257"/>
        <v>0</v>
      </c>
      <c r="G72" t="b">
        <f t="shared" ca="1" si="257"/>
        <v>0</v>
      </c>
      <c r="T72" t="b">
        <f t="shared" ca="1" si="258"/>
        <v>0</v>
      </c>
      <c r="U72" t="b">
        <f t="shared" ca="1" si="258"/>
        <v>0</v>
      </c>
      <c r="V72" t="b">
        <f t="shared" ca="1" si="258"/>
        <v>0</v>
      </c>
      <c r="W72" t="str">
        <f t="shared" ca="1" si="67"/>
        <v>FAUX\FAUX\FAUX</v>
      </c>
      <c r="X72" t="b">
        <f ca="1">IF($D72,ISNA(MATCH(W72,W$1:W71,0)))</f>
        <v>0</v>
      </c>
      <c r="Y72" s="5" t="e">
        <f t="shared" ca="1" si="68"/>
        <v>#N/A</v>
      </c>
      <c r="Z72" t="e">
        <f t="shared" ca="1" si="256"/>
        <v>#N/A</v>
      </c>
      <c r="AA72" t="b">
        <f t="shared" ca="1" si="69"/>
        <v>0</v>
      </c>
      <c r="AB72" t="b">
        <f t="shared" ca="1" si="70"/>
        <v>0</v>
      </c>
      <c r="AC72">
        <f t="shared" ca="1" si="71"/>
        <v>0</v>
      </c>
      <c r="AD72">
        <f t="shared" ca="1" si="232"/>
        <v>0</v>
      </c>
      <c r="AE72">
        <f t="shared" ca="1" si="72"/>
        <v>0</v>
      </c>
      <c r="AF72" s="235">
        <f t="shared" ca="1" si="73"/>
        <v>0</v>
      </c>
      <c r="AG72" s="236">
        <f t="shared" ca="1" si="74"/>
        <v>7.1999999999999998E-3</v>
      </c>
      <c r="AH72" t="b">
        <f t="shared" ca="1" si="75"/>
        <v>0</v>
      </c>
      <c r="AI72" s="5" t="e">
        <f t="shared" ca="1" si="76"/>
        <v>#N/A</v>
      </c>
      <c r="AJ72" s="8" t="e">
        <f t="shared" ca="1" si="77"/>
        <v>#N/A</v>
      </c>
      <c r="AK72" s="8" t="e">
        <f t="shared" ca="1" si="78"/>
        <v>#N/A</v>
      </c>
      <c r="AL72" s="8" t="e">
        <f t="shared" ca="1" si="79"/>
        <v>#N/A</v>
      </c>
      <c r="AM72" s="8" t="e">
        <f t="shared" ca="1" si="80"/>
        <v>#N/A</v>
      </c>
      <c r="AN72" s="8" t="e">
        <f t="shared" ca="1" si="81"/>
        <v>#N/A</v>
      </c>
      <c r="AO72" s="237" t="e">
        <f t="shared" ca="1" si="82"/>
        <v>#N/A</v>
      </c>
      <c r="AP72" s="237" t="e">
        <f t="shared" ca="1" si="83"/>
        <v>#N/A</v>
      </c>
      <c r="AQ72" s="8" t="e">
        <f t="shared" ca="1" si="84"/>
        <v>#N/A</v>
      </c>
      <c r="AS72" t="b">
        <f t="shared" ca="1" si="85"/>
        <v>0</v>
      </c>
      <c r="AT72" t="str">
        <f t="shared" ca="1" si="86"/>
        <v/>
      </c>
      <c r="AU72" s="32">
        <f t="shared" ca="1" si="87"/>
        <v>0</v>
      </c>
      <c r="AV72" s="32">
        <f t="shared" ca="1" si="88"/>
        <v>0</v>
      </c>
      <c r="AW72" s="32">
        <f t="shared" ca="1" si="246"/>
        <v>0</v>
      </c>
      <c r="BR72" t="b">
        <f t="shared" ca="1" si="259"/>
        <v>0</v>
      </c>
      <c r="BU72" t="str">
        <f t="shared" ca="1" si="90"/>
        <v>FAUX\</v>
      </c>
      <c r="BV72" t="b">
        <f ca="1">IF($D72,ISNA(MATCH(BU72,BU$1:BU71,0)))</f>
        <v>0</v>
      </c>
      <c r="BW72" s="5" t="e">
        <f t="shared" ca="1" si="91"/>
        <v>#N/A</v>
      </c>
      <c r="BX72" t="e">
        <f t="shared" ca="1" si="51"/>
        <v>#N/A</v>
      </c>
      <c r="BY72" t="b">
        <f t="shared" ca="1" si="92"/>
        <v>0</v>
      </c>
      <c r="BZ72" t="b">
        <f t="shared" ca="1" si="93"/>
        <v>0</v>
      </c>
      <c r="CA72">
        <f t="shared" ca="1" si="247"/>
        <v>0</v>
      </c>
      <c r="CB72">
        <f t="shared" ca="1" si="234"/>
        <v>0</v>
      </c>
      <c r="CC72">
        <f t="shared" ca="1" si="95"/>
        <v>0</v>
      </c>
      <c r="CD72" s="235">
        <f t="shared" ca="1" si="96"/>
        <v>0</v>
      </c>
      <c r="CE72" s="236">
        <f t="shared" ca="1" si="97"/>
        <v>7.1999999999999998E-3</v>
      </c>
      <c r="CF72" t="b">
        <f t="shared" ca="1" si="98"/>
        <v>0</v>
      </c>
      <c r="CG72" s="5" t="e">
        <f t="shared" ca="1" si="99"/>
        <v>#N/A</v>
      </c>
      <c r="CH72" s="8" t="e">
        <f t="shared" ca="1" si="100"/>
        <v>#N/A</v>
      </c>
      <c r="CI72" s="8" t="e">
        <f t="shared" ca="1" si="101"/>
        <v>#N/A</v>
      </c>
      <c r="CJ72" s="8" t="e">
        <f t="shared" ca="1" si="102"/>
        <v>#N/A</v>
      </c>
      <c r="CK72" s="8" t="e">
        <f t="shared" ca="1" si="103"/>
        <v>#N/A</v>
      </c>
      <c r="CL72" s="8" t="e">
        <f t="shared" ca="1" si="104"/>
        <v>#N/A</v>
      </c>
      <c r="CM72" s="237" t="e">
        <f t="shared" ca="1" si="105"/>
        <v>#N/A</v>
      </c>
      <c r="CN72" s="237" t="e">
        <f t="shared" ca="1" si="106"/>
        <v>#N/A</v>
      </c>
      <c r="CO72" s="8" t="e">
        <f t="shared" ca="1" si="107"/>
        <v>#N/A</v>
      </c>
      <c r="CQ72" t="b">
        <f t="shared" ca="1" si="108"/>
        <v>0</v>
      </c>
      <c r="CR72" t="str">
        <f t="shared" ca="1" si="109"/>
        <v/>
      </c>
      <c r="CS72" s="32">
        <f t="shared" ca="1" si="110"/>
        <v>0</v>
      </c>
      <c r="CT72" s="32">
        <f t="shared" ca="1" si="111"/>
        <v>0</v>
      </c>
      <c r="CU72" s="32">
        <f t="shared" ca="1" si="112"/>
        <v>0</v>
      </c>
      <c r="DP72" t="b">
        <f t="shared" ca="1" si="260"/>
        <v>0</v>
      </c>
      <c r="DQ72" t="b">
        <f t="shared" ca="1" si="260"/>
        <v>0</v>
      </c>
      <c r="DR72" t="b">
        <f t="shared" ca="1" si="260"/>
        <v>0</v>
      </c>
      <c r="DS72" t="str">
        <f t="shared" ca="1" si="53"/>
        <v>FAUX\FAUX\FAUX</v>
      </c>
      <c r="DT72" t="b">
        <f ca="1">IF($D72,ISNA(MATCH(DS72,DS$1:DS71,0)))</f>
        <v>0</v>
      </c>
      <c r="DU72" s="5" t="e">
        <f t="shared" ca="1" si="114"/>
        <v>#N/A</v>
      </c>
      <c r="DV72" t="e">
        <f t="shared" ca="1" si="54"/>
        <v>#N/A</v>
      </c>
      <c r="DW72" t="b">
        <f t="shared" ca="1" si="115"/>
        <v>0</v>
      </c>
      <c r="DX72" t="b">
        <f t="shared" ca="1" si="116"/>
        <v>0</v>
      </c>
      <c r="DY72">
        <f t="shared" ca="1" si="248"/>
        <v>0</v>
      </c>
      <c r="DZ72">
        <f t="shared" ca="1" si="236"/>
        <v>0</v>
      </c>
      <c r="EA72">
        <f t="shared" ca="1" si="118"/>
        <v>0</v>
      </c>
      <c r="EB72" s="235">
        <f t="shared" ca="1" si="119"/>
        <v>0</v>
      </c>
      <c r="EC72" s="236">
        <f t="shared" ca="1" si="120"/>
        <v>7.1999999999999998E-3</v>
      </c>
      <c r="ED72" t="b">
        <f t="shared" ca="1" si="121"/>
        <v>0</v>
      </c>
      <c r="EE72" s="5" t="e">
        <f t="shared" ca="1" si="122"/>
        <v>#N/A</v>
      </c>
      <c r="EF72" s="8" t="e">
        <f t="shared" ca="1" si="123"/>
        <v>#N/A</v>
      </c>
      <c r="EG72" s="8" t="e">
        <f t="shared" ca="1" si="124"/>
        <v>#N/A</v>
      </c>
      <c r="EH72" s="8" t="e">
        <f t="shared" ca="1" si="125"/>
        <v>#N/A</v>
      </c>
      <c r="EI72" s="8" t="e">
        <f t="shared" ca="1" si="126"/>
        <v>#N/A</v>
      </c>
      <c r="EJ72" s="8" t="e">
        <f t="shared" ca="1" si="127"/>
        <v>#N/A</v>
      </c>
      <c r="EK72" s="237" t="e">
        <f t="shared" ca="1" si="128"/>
        <v>#N/A</v>
      </c>
      <c r="EL72" s="237" t="e">
        <f t="shared" ca="1" si="129"/>
        <v>#N/A</v>
      </c>
      <c r="EM72" s="8" t="e">
        <f t="shared" ca="1" si="130"/>
        <v>#N/A</v>
      </c>
      <c r="EO72" t="b">
        <f t="shared" ca="1" si="131"/>
        <v>0</v>
      </c>
      <c r="EP72" t="str">
        <f t="shared" ca="1" si="132"/>
        <v/>
      </c>
      <c r="EQ72" s="32">
        <f t="shared" ca="1" si="133"/>
        <v>0</v>
      </c>
      <c r="ER72" s="32">
        <f t="shared" ca="1" si="134"/>
        <v>0</v>
      </c>
      <c r="ES72" s="32">
        <f t="shared" ca="1" si="135"/>
        <v>0</v>
      </c>
      <c r="FN72" t="b">
        <f t="shared" ca="1" si="261"/>
        <v>0</v>
      </c>
      <c r="FO72" t="b">
        <f t="shared" ca="1" si="261"/>
        <v>0</v>
      </c>
      <c r="FP72" t="b">
        <f t="shared" ca="1" si="261"/>
        <v>0</v>
      </c>
      <c r="FQ72" t="b">
        <f t="shared" ca="1" si="261"/>
        <v>0</v>
      </c>
      <c r="FR72" t="str">
        <f t="shared" ca="1" si="137"/>
        <v>FAUX\FAUX\FAUX\FAUX</v>
      </c>
      <c r="FS72" t="b">
        <f ca="1">IF($D72,ISNA(MATCH(FR72,FR$1:FR71,0)))</f>
        <v>0</v>
      </c>
      <c r="FT72" s="5" t="e">
        <f t="shared" ca="1" si="138"/>
        <v>#N/A</v>
      </c>
      <c r="FU72" t="e">
        <f t="shared" ca="1" si="56"/>
        <v>#N/A</v>
      </c>
      <c r="FV72" t="b">
        <f t="shared" ca="1" si="139"/>
        <v>0</v>
      </c>
      <c r="FW72" t="b">
        <f t="shared" ca="1" si="140"/>
        <v>0</v>
      </c>
      <c r="FX72">
        <f t="shared" ca="1" si="249"/>
        <v>0</v>
      </c>
      <c r="FY72">
        <f t="shared" ca="1" si="238"/>
        <v>0</v>
      </c>
      <c r="FZ72">
        <f t="shared" ca="1" si="142"/>
        <v>0</v>
      </c>
      <c r="GA72" s="235">
        <f t="shared" ca="1" si="143"/>
        <v>0</v>
      </c>
      <c r="GB72" s="236">
        <f t="shared" ca="1" si="144"/>
        <v>7.1999999999999998E-3</v>
      </c>
      <c r="GC72" t="b">
        <f t="shared" ca="1" si="145"/>
        <v>0</v>
      </c>
      <c r="GD72" s="5" t="e">
        <f t="shared" ca="1" si="146"/>
        <v>#N/A</v>
      </c>
      <c r="GE72" s="8" t="e">
        <f t="shared" ca="1" si="147"/>
        <v>#N/A</v>
      </c>
      <c r="GF72" s="8" t="e">
        <f t="shared" ca="1" si="148"/>
        <v>#N/A</v>
      </c>
      <c r="GG72" s="8" t="e">
        <f t="shared" ca="1" si="149"/>
        <v>#N/A</v>
      </c>
      <c r="GH72" s="8" t="e">
        <f t="shared" ca="1" si="150"/>
        <v>#N/A</v>
      </c>
      <c r="GI72" s="8" t="e">
        <f t="shared" ca="1" si="151"/>
        <v>#N/A</v>
      </c>
      <c r="GJ72" s="8" t="e">
        <f t="shared" ca="1" si="152"/>
        <v>#N/A</v>
      </c>
      <c r="GK72" s="237" t="e">
        <f t="shared" ca="1" si="153"/>
        <v>#N/A</v>
      </c>
      <c r="GL72" s="237" t="e">
        <f t="shared" ca="1" si="154"/>
        <v>#N/A</v>
      </c>
      <c r="GM72" s="8" t="e">
        <f t="shared" ca="1" si="155"/>
        <v>#N/A</v>
      </c>
      <c r="GO72" t="b">
        <f t="shared" ca="1" si="156"/>
        <v>0</v>
      </c>
      <c r="GP72" t="str">
        <f t="shared" ca="1" si="157"/>
        <v/>
      </c>
      <c r="GQ72" s="32">
        <f t="shared" ca="1" si="158"/>
        <v>0</v>
      </c>
      <c r="GR72" s="32">
        <f t="shared" ca="1" si="159"/>
        <v>0</v>
      </c>
      <c r="GS72" s="32">
        <f t="shared" ca="1" si="160"/>
        <v>0</v>
      </c>
      <c r="HL72" t="b">
        <f t="shared" ca="1" si="262"/>
        <v>0</v>
      </c>
      <c r="HM72" t="b">
        <f t="shared" ca="1" si="262"/>
        <v>0</v>
      </c>
      <c r="HN72" t="b">
        <f t="shared" ca="1" si="262"/>
        <v>0</v>
      </c>
      <c r="HO72" t="b">
        <f t="shared" ca="1" si="262"/>
        <v>0</v>
      </c>
      <c r="HP72" t="str">
        <f t="shared" ca="1" si="162"/>
        <v>FAUX\FAUX\FAUX\FAUX</v>
      </c>
      <c r="HQ72" t="b">
        <f ca="1">IF($D72,ISNA(MATCH(HP72,HP$1:HP71,0)))</f>
        <v>0</v>
      </c>
      <c r="HR72" s="5" t="e">
        <f t="shared" ca="1" si="163"/>
        <v>#N/A</v>
      </c>
      <c r="HS72" t="e">
        <f t="shared" ca="1" si="58"/>
        <v>#N/A</v>
      </c>
      <c r="HT72" t="b">
        <f t="shared" ca="1" si="164"/>
        <v>0</v>
      </c>
      <c r="HU72" t="b">
        <f t="shared" ca="1" si="165"/>
        <v>0</v>
      </c>
      <c r="HV72">
        <f t="shared" ca="1" si="250"/>
        <v>0</v>
      </c>
      <c r="HW72">
        <f t="shared" ca="1" si="240"/>
        <v>0</v>
      </c>
      <c r="HX72">
        <f t="shared" ca="1" si="167"/>
        <v>0</v>
      </c>
      <c r="HY72" s="235">
        <f t="shared" ca="1" si="168"/>
        <v>0</v>
      </c>
      <c r="HZ72" s="236">
        <f t="shared" ca="1" si="169"/>
        <v>7.1999999999999998E-3</v>
      </c>
      <c r="IA72" t="b">
        <f t="shared" ca="1" si="170"/>
        <v>0</v>
      </c>
      <c r="IB72" s="5" t="e">
        <f t="shared" ca="1" si="171"/>
        <v>#N/A</v>
      </c>
      <c r="IC72" s="8" t="e">
        <f t="shared" ca="1" si="172"/>
        <v>#N/A</v>
      </c>
      <c r="ID72" s="8" t="e">
        <f t="shared" ca="1" si="173"/>
        <v>#N/A</v>
      </c>
      <c r="IE72" s="8" t="e">
        <f t="shared" ca="1" si="174"/>
        <v>#N/A</v>
      </c>
      <c r="IF72" s="8" t="e">
        <f t="shared" ca="1" si="175"/>
        <v>#N/A</v>
      </c>
      <c r="IG72" s="8" t="e">
        <f t="shared" ca="1" si="176"/>
        <v>#N/A</v>
      </c>
      <c r="IH72" s="8" t="e">
        <f t="shared" ca="1" si="177"/>
        <v>#N/A</v>
      </c>
      <c r="II72" s="237" t="e">
        <f t="shared" ca="1" si="178"/>
        <v>#N/A</v>
      </c>
      <c r="IJ72" s="237" t="e">
        <f t="shared" ca="1" si="179"/>
        <v>#N/A</v>
      </c>
      <c r="IK72" s="8" t="e">
        <f t="shared" ca="1" si="180"/>
        <v>#N/A</v>
      </c>
      <c r="IM72" t="b">
        <f t="shared" ca="1" si="181"/>
        <v>0</v>
      </c>
      <c r="IN72" t="str">
        <f t="shared" ca="1" si="253"/>
        <v/>
      </c>
      <c r="IO72" s="32">
        <f t="shared" ca="1" si="183"/>
        <v>0</v>
      </c>
      <c r="IP72" s="32">
        <f t="shared" ca="1" si="184"/>
        <v>0</v>
      </c>
      <c r="IQ72" s="32">
        <f t="shared" ca="1" si="185"/>
        <v>0</v>
      </c>
      <c r="JJ72" t="b">
        <f t="shared" ca="1" si="263"/>
        <v>0</v>
      </c>
      <c r="JK72" t="b">
        <f t="shared" ca="1" si="263"/>
        <v>0</v>
      </c>
      <c r="JN72" t="str">
        <f t="shared" ca="1" si="187"/>
        <v>FAUX\FAUX</v>
      </c>
      <c r="JO72" t="b">
        <f ca="1">IF($D72,ISNA(MATCH(JN72,JN$1:JN71,0)))</f>
        <v>0</v>
      </c>
      <c r="JP72" s="5" t="e">
        <f t="shared" ca="1" si="188"/>
        <v>#N/A</v>
      </c>
      <c r="JQ72" t="e">
        <f t="shared" ca="1" si="60"/>
        <v>#N/A</v>
      </c>
      <c r="JR72" t="b">
        <f t="shared" ca="1" si="189"/>
        <v>0</v>
      </c>
      <c r="JS72" t="b">
        <f t="shared" ca="1" si="190"/>
        <v>0</v>
      </c>
      <c r="JT72">
        <f t="shared" ca="1" si="251"/>
        <v>0</v>
      </c>
      <c r="JU72">
        <f t="shared" ca="1" si="242"/>
        <v>0</v>
      </c>
      <c r="JV72">
        <f t="shared" ca="1" si="192"/>
        <v>0</v>
      </c>
      <c r="JW72" s="235">
        <f t="shared" ca="1" si="193"/>
        <v>0</v>
      </c>
      <c r="JX72" s="236">
        <f t="shared" ca="1" si="194"/>
        <v>7.1999999999999998E-3</v>
      </c>
      <c r="JY72" t="b">
        <f t="shared" ca="1" si="195"/>
        <v>0</v>
      </c>
      <c r="JZ72" s="5" t="e">
        <f t="shared" ca="1" si="196"/>
        <v>#N/A</v>
      </c>
      <c r="KA72" s="8" t="e">
        <f t="shared" ca="1" si="197"/>
        <v>#N/A</v>
      </c>
      <c r="KB72" s="8" t="e">
        <f t="shared" ca="1" si="198"/>
        <v>#N/A</v>
      </c>
      <c r="KC72" s="8" t="e">
        <f t="shared" ca="1" si="199"/>
        <v>#N/A</v>
      </c>
      <c r="KD72" s="8"/>
      <c r="KE72" s="8"/>
      <c r="KF72" s="8" t="e">
        <f t="shared" ca="1" si="200"/>
        <v>#N/A</v>
      </c>
      <c r="KG72" s="237" t="e">
        <f t="shared" ca="1" si="201"/>
        <v>#N/A</v>
      </c>
      <c r="KH72" s="237" t="e">
        <f t="shared" ca="1" si="202"/>
        <v>#N/A</v>
      </c>
      <c r="KI72" s="8" t="e">
        <f t="shared" ca="1" si="203"/>
        <v>#N/A</v>
      </c>
      <c r="KK72" t="b">
        <f t="shared" ca="1" si="204"/>
        <v>0</v>
      </c>
      <c r="KL72" t="str">
        <f t="shared" ca="1" si="254"/>
        <v/>
      </c>
      <c r="KM72" s="32">
        <f t="shared" ca="1" si="206"/>
        <v>0</v>
      </c>
      <c r="KN72" s="32">
        <f t="shared" ca="1" si="207"/>
        <v>0</v>
      </c>
      <c r="KO72" s="32">
        <f t="shared" ca="1" si="208"/>
        <v>0</v>
      </c>
      <c r="LH72" t="b">
        <f t="shared" ca="1" si="264"/>
        <v>0</v>
      </c>
      <c r="LI72" t="b">
        <f t="shared" ca="1" si="264"/>
        <v>0</v>
      </c>
      <c r="LL72" t="str">
        <f t="shared" ca="1" si="210"/>
        <v>FAUX\FAUX</v>
      </c>
      <c r="LM72" t="b">
        <f ca="1">IF($D72,ISNA(MATCH(LL72,LL$1:LL71,0)))</f>
        <v>0</v>
      </c>
      <c r="LN72" s="5" t="e">
        <f t="shared" ca="1" si="211"/>
        <v>#N/A</v>
      </c>
      <c r="LO72" t="e">
        <f t="shared" ca="1" si="62"/>
        <v>#N/A</v>
      </c>
      <c r="LP72" t="b">
        <f t="shared" ca="1" si="212"/>
        <v>0</v>
      </c>
      <c r="LQ72" t="b">
        <f t="shared" ca="1" si="213"/>
        <v>0</v>
      </c>
      <c r="LR72">
        <f t="shared" ca="1" si="252"/>
        <v>0</v>
      </c>
      <c r="LS72">
        <f t="shared" ca="1" si="244"/>
        <v>0</v>
      </c>
      <c r="LT72">
        <f t="shared" ca="1" si="215"/>
        <v>0</v>
      </c>
      <c r="LU72" s="235">
        <f t="shared" ca="1" si="216"/>
        <v>0</v>
      </c>
      <c r="LV72" s="236">
        <f t="shared" ca="1" si="217"/>
        <v>7.1999999999999998E-3</v>
      </c>
      <c r="LW72" t="b">
        <f t="shared" ca="1" si="218"/>
        <v>0</v>
      </c>
      <c r="LX72" s="5" t="e">
        <f t="shared" ca="1" si="219"/>
        <v>#N/A</v>
      </c>
      <c r="LY72" s="8" t="e">
        <f t="shared" ca="1" si="220"/>
        <v>#N/A</v>
      </c>
      <c r="LZ72" s="8" t="e">
        <f t="shared" ca="1" si="221"/>
        <v>#N/A</v>
      </c>
      <c r="MA72" s="8" t="e">
        <f t="shared" ca="1" si="222"/>
        <v>#N/A</v>
      </c>
      <c r="MB72" s="8"/>
      <c r="MC72" s="8"/>
      <c r="MD72" s="8" t="e">
        <f t="shared" ca="1" si="223"/>
        <v>#N/A</v>
      </c>
      <c r="ME72" s="237" t="e">
        <f t="shared" ca="1" si="224"/>
        <v>#N/A</v>
      </c>
      <c r="MF72" s="237" t="e">
        <f t="shared" ca="1" si="225"/>
        <v>#N/A</v>
      </c>
      <c r="MG72" s="8" t="e">
        <f t="shared" ca="1" si="226"/>
        <v>#N/A</v>
      </c>
      <c r="MI72" t="b">
        <f t="shared" ca="1" si="227"/>
        <v>0</v>
      </c>
      <c r="MJ72" t="str">
        <f t="shared" ca="1" si="255"/>
        <v/>
      </c>
      <c r="MK72" s="32">
        <f t="shared" ca="1" si="229"/>
        <v>0</v>
      </c>
      <c r="ML72" s="32">
        <f t="shared" ca="1" si="230"/>
        <v>0</v>
      </c>
      <c r="MM72" s="32">
        <f t="shared" ca="1" si="231"/>
        <v>0</v>
      </c>
    </row>
    <row r="73" spans="1:351" x14ac:dyDescent="0.3">
      <c r="A73">
        <f t="shared" ca="1" si="63"/>
        <v>63</v>
      </c>
      <c r="C73" t="e">
        <f ca="1">Coulisse!$HN73</f>
        <v>#N/A</v>
      </c>
      <c r="D73" t="b">
        <f t="shared" ca="1" si="64"/>
        <v>0</v>
      </c>
      <c r="F73" t="b">
        <f t="shared" ca="1" si="257"/>
        <v>0</v>
      </c>
      <c r="G73" t="b">
        <f t="shared" ca="1" si="257"/>
        <v>0</v>
      </c>
      <c r="T73" t="b">
        <f t="shared" ca="1" si="258"/>
        <v>0</v>
      </c>
      <c r="U73" t="b">
        <f t="shared" ca="1" si="258"/>
        <v>0</v>
      </c>
      <c r="V73" t="b">
        <f t="shared" ca="1" si="258"/>
        <v>0</v>
      </c>
      <c r="W73" t="str">
        <f t="shared" ca="1" si="67"/>
        <v>FAUX\FAUX\FAUX</v>
      </c>
      <c r="X73" t="b">
        <f ca="1">IF($D73,ISNA(MATCH(W73,W$1:W72,0)))</f>
        <v>0</v>
      </c>
      <c r="Y73" s="5" t="e">
        <f t="shared" ca="1" si="68"/>
        <v>#N/A</v>
      </c>
      <c r="Z73" t="e">
        <f t="shared" ca="1" si="256"/>
        <v>#N/A</v>
      </c>
      <c r="AA73" t="b">
        <f t="shared" ca="1" si="69"/>
        <v>0</v>
      </c>
      <c r="AB73" t="b">
        <f t="shared" ca="1" si="70"/>
        <v>0</v>
      </c>
      <c r="AC73">
        <f t="shared" ca="1" si="71"/>
        <v>0</v>
      </c>
      <c r="AD73">
        <f t="shared" ca="1" si="232"/>
        <v>0</v>
      </c>
      <c r="AE73">
        <f t="shared" ca="1" si="72"/>
        <v>0</v>
      </c>
      <c r="AF73" s="235">
        <f t="shared" ca="1" si="73"/>
        <v>0</v>
      </c>
      <c r="AG73" s="236">
        <f t="shared" ca="1" si="74"/>
        <v>7.3000000000000001E-3</v>
      </c>
      <c r="AH73" t="b">
        <f t="shared" ca="1" si="75"/>
        <v>0</v>
      </c>
      <c r="AI73" s="5" t="e">
        <f t="shared" ca="1" si="76"/>
        <v>#N/A</v>
      </c>
      <c r="AJ73" s="8" t="e">
        <f t="shared" ca="1" si="77"/>
        <v>#N/A</v>
      </c>
      <c r="AK73" s="8" t="e">
        <f t="shared" ca="1" si="78"/>
        <v>#N/A</v>
      </c>
      <c r="AL73" s="8" t="e">
        <f t="shared" ca="1" si="79"/>
        <v>#N/A</v>
      </c>
      <c r="AM73" s="8" t="e">
        <f t="shared" ca="1" si="80"/>
        <v>#N/A</v>
      </c>
      <c r="AN73" s="8" t="e">
        <f t="shared" ca="1" si="81"/>
        <v>#N/A</v>
      </c>
      <c r="AO73" s="237" t="e">
        <f t="shared" ca="1" si="82"/>
        <v>#N/A</v>
      </c>
      <c r="AP73" s="237" t="e">
        <f t="shared" ca="1" si="83"/>
        <v>#N/A</v>
      </c>
      <c r="AQ73" s="8" t="e">
        <f t="shared" ca="1" si="84"/>
        <v>#N/A</v>
      </c>
      <c r="AS73" t="b">
        <f t="shared" ca="1" si="85"/>
        <v>0</v>
      </c>
      <c r="AT73" t="str">
        <f t="shared" ca="1" si="86"/>
        <v/>
      </c>
      <c r="AU73" s="32">
        <f t="shared" ca="1" si="87"/>
        <v>0</v>
      </c>
      <c r="AV73" s="32">
        <f t="shared" ca="1" si="88"/>
        <v>0</v>
      </c>
      <c r="AW73" s="32">
        <f t="shared" ca="1" si="246"/>
        <v>0</v>
      </c>
      <c r="BR73" t="b">
        <f t="shared" ca="1" si="259"/>
        <v>0</v>
      </c>
      <c r="BU73" t="str">
        <f t="shared" ca="1" si="90"/>
        <v>FAUX\</v>
      </c>
      <c r="BV73" t="b">
        <f ca="1">IF($D73,ISNA(MATCH(BU73,BU$1:BU72,0)))</f>
        <v>0</v>
      </c>
      <c r="BW73" s="5" t="e">
        <f t="shared" ca="1" si="91"/>
        <v>#N/A</v>
      </c>
      <c r="BX73" t="e">
        <f t="shared" ca="1" si="51"/>
        <v>#N/A</v>
      </c>
      <c r="BY73" t="b">
        <f t="shared" ca="1" si="92"/>
        <v>0</v>
      </c>
      <c r="BZ73" t="b">
        <f t="shared" ca="1" si="93"/>
        <v>0</v>
      </c>
      <c r="CA73">
        <f t="shared" ca="1" si="247"/>
        <v>0</v>
      </c>
      <c r="CB73">
        <f t="shared" ca="1" si="234"/>
        <v>0</v>
      </c>
      <c r="CC73">
        <f t="shared" ca="1" si="95"/>
        <v>0</v>
      </c>
      <c r="CD73" s="235">
        <f t="shared" ca="1" si="96"/>
        <v>0</v>
      </c>
      <c r="CE73" s="236">
        <f t="shared" ca="1" si="97"/>
        <v>7.3000000000000001E-3</v>
      </c>
      <c r="CF73" t="b">
        <f t="shared" ca="1" si="98"/>
        <v>0</v>
      </c>
      <c r="CG73" s="5" t="e">
        <f t="shared" ca="1" si="99"/>
        <v>#N/A</v>
      </c>
      <c r="CH73" s="8" t="e">
        <f t="shared" ca="1" si="100"/>
        <v>#N/A</v>
      </c>
      <c r="CI73" s="8" t="e">
        <f t="shared" ca="1" si="101"/>
        <v>#N/A</v>
      </c>
      <c r="CJ73" s="8" t="e">
        <f t="shared" ca="1" si="102"/>
        <v>#N/A</v>
      </c>
      <c r="CK73" s="8" t="e">
        <f t="shared" ca="1" si="103"/>
        <v>#N/A</v>
      </c>
      <c r="CL73" s="8" t="e">
        <f t="shared" ca="1" si="104"/>
        <v>#N/A</v>
      </c>
      <c r="CM73" s="237" t="e">
        <f t="shared" ca="1" si="105"/>
        <v>#N/A</v>
      </c>
      <c r="CN73" s="237" t="e">
        <f t="shared" ca="1" si="106"/>
        <v>#N/A</v>
      </c>
      <c r="CO73" s="8" t="e">
        <f t="shared" ca="1" si="107"/>
        <v>#N/A</v>
      </c>
      <c r="CQ73" t="b">
        <f t="shared" ca="1" si="108"/>
        <v>0</v>
      </c>
      <c r="CR73" t="str">
        <f t="shared" ca="1" si="109"/>
        <v/>
      </c>
      <c r="CS73" s="32">
        <f t="shared" ca="1" si="110"/>
        <v>0</v>
      </c>
      <c r="CT73" s="32">
        <f t="shared" ca="1" si="111"/>
        <v>0</v>
      </c>
      <c r="CU73" s="32">
        <f t="shared" ca="1" si="112"/>
        <v>0</v>
      </c>
      <c r="DP73" t="b">
        <f t="shared" ca="1" si="260"/>
        <v>0</v>
      </c>
      <c r="DQ73" t="b">
        <f t="shared" ca="1" si="260"/>
        <v>0</v>
      </c>
      <c r="DR73" t="b">
        <f t="shared" ca="1" si="260"/>
        <v>0</v>
      </c>
      <c r="DS73" t="str">
        <f t="shared" ca="1" si="53"/>
        <v>FAUX\FAUX\FAUX</v>
      </c>
      <c r="DT73" t="b">
        <f ca="1">IF($D73,ISNA(MATCH(DS73,DS$1:DS72,0)))</f>
        <v>0</v>
      </c>
      <c r="DU73" s="5" t="e">
        <f t="shared" ca="1" si="114"/>
        <v>#N/A</v>
      </c>
      <c r="DV73" t="e">
        <f t="shared" ca="1" si="54"/>
        <v>#N/A</v>
      </c>
      <c r="DW73" t="b">
        <f t="shared" ca="1" si="115"/>
        <v>0</v>
      </c>
      <c r="DX73" t="b">
        <f t="shared" ca="1" si="116"/>
        <v>0</v>
      </c>
      <c r="DY73">
        <f t="shared" ca="1" si="248"/>
        <v>0</v>
      </c>
      <c r="DZ73">
        <f t="shared" ca="1" si="236"/>
        <v>0</v>
      </c>
      <c r="EA73">
        <f t="shared" ca="1" si="118"/>
        <v>0</v>
      </c>
      <c r="EB73" s="235">
        <f t="shared" ca="1" si="119"/>
        <v>0</v>
      </c>
      <c r="EC73" s="236">
        <f t="shared" ca="1" si="120"/>
        <v>7.3000000000000001E-3</v>
      </c>
      <c r="ED73" t="b">
        <f t="shared" ca="1" si="121"/>
        <v>0</v>
      </c>
      <c r="EE73" s="5" t="e">
        <f t="shared" ca="1" si="122"/>
        <v>#N/A</v>
      </c>
      <c r="EF73" s="8" t="e">
        <f t="shared" ca="1" si="123"/>
        <v>#N/A</v>
      </c>
      <c r="EG73" s="8" t="e">
        <f t="shared" ca="1" si="124"/>
        <v>#N/A</v>
      </c>
      <c r="EH73" s="8" t="e">
        <f t="shared" ca="1" si="125"/>
        <v>#N/A</v>
      </c>
      <c r="EI73" s="8" t="e">
        <f t="shared" ca="1" si="126"/>
        <v>#N/A</v>
      </c>
      <c r="EJ73" s="8" t="e">
        <f t="shared" ca="1" si="127"/>
        <v>#N/A</v>
      </c>
      <c r="EK73" s="237" t="e">
        <f t="shared" ca="1" si="128"/>
        <v>#N/A</v>
      </c>
      <c r="EL73" s="237" t="e">
        <f t="shared" ca="1" si="129"/>
        <v>#N/A</v>
      </c>
      <c r="EM73" s="8" t="e">
        <f t="shared" ca="1" si="130"/>
        <v>#N/A</v>
      </c>
      <c r="EO73" t="b">
        <f t="shared" ca="1" si="131"/>
        <v>0</v>
      </c>
      <c r="EP73" t="str">
        <f t="shared" ca="1" si="132"/>
        <v/>
      </c>
      <c r="EQ73" s="32">
        <f t="shared" ca="1" si="133"/>
        <v>0</v>
      </c>
      <c r="ER73" s="32">
        <f t="shared" ca="1" si="134"/>
        <v>0</v>
      </c>
      <c r="ES73" s="32">
        <f t="shared" ca="1" si="135"/>
        <v>0</v>
      </c>
      <c r="FN73" t="b">
        <f t="shared" ca="1" si="261"/>
        <v>0</v>
      </c>
      <c r="FO73" t="b">
        <f t="shared" ca="1" si="261"/>
        <v>0</v>
      </c>
      <c r="FP73" t="b">
        <f t="shared" ca="1" si="261"/>
        <v>0</v>
      </c>
      <c r="FQ73" t="b">
        <f t="shared" ca="1" si="261"/>
        <v>0</v>
      </c>
      <c r="FR73" t="str">
        <f t="shared" ca="1" si="137"/>
        <v>FAUX\FAUX\FAUX\FAUX</v>
      </c>
      <c r="FS73" t="b">
        <f ca="1">IF($D73,ISNA(MATCH(FR73,FR$1:FR72,0)))</f>
        <v>0</v>
      </c>
      <c r="FT73" s="5" t="e">
        <f t="shared" ca="1" si="138"/>
        <v>#N/A</v>
      </c>
      <c r="FU73" t="e">
        <f t="shared" ca="1" si="56"/>
        <v>#N/A</v>
      </c>
      <c r="FV73" t="b">
        <f t="shared" ca="1" si="139"/>
        <v>0</v>
      </c>
      <c r="FW73" t="b">
        <f t="shared" ca="1" si="140"/>
        <v>0</v>
      </c>
      <c r="FX73">
        <f t="shared" ca="1" si="249"/>
        <v>0</v>
      </c>
      <c r="FY73">
        <f t="shared" ca="1" si="238"/>
        <v>0</v>
      </c>
      <c r="FZ73">
        <f t="shared" ca="1" si="142"/>
        <v>0</v>
      </c>
      <c r="GA73" s="235">
        <f t="shared" ca="1" si="143"/>
        <v>0</v>
      </c>
      <c r="GB73" s="236">
        <f t="shared" ca="1" si="144"/>
        <v>7.3000000000000001E-3</v>
      </c>
      <c r="GC73" t="b">
        <f t="shared" ca="1" si="145"/>
        <v>0</v>
      </c>
      <c r="GD73" s="5" t="e">
        <f t="shared" ca="1" si="146"/>
        <v>#N/A</v>
      </c>
      <c r="GE73" s="8" t="e">
        <f t="shared" ca="1" si="147"/>
        <v>#N/A</v>
      </c>
      <c r="GF73" s="8" t="e">
        <f t="shared" ca="1" si="148"/>
        <v>#N/A</v>
      </c>
      <c r="GG73" s="8" t="e">
        <f t="shared" ca="1" si="149"/>
        <v>#N/A</v>
      </c>
      <c r="GH73" s="8" t="e">
        <f t="shared" ca="1" si="150"/>
        <v>#N/A</v>
      </c>
      <c r="GI73" s="8" t="e">
        <f t="shared" ca="1" si="151"/>
        <v>#N/A</v>
      </c>
      <c r="GJ73" s="8" t="e">
        <f t="shared" ca="1" si="152"/>
        <v>#N/A</v>
      </c>
      <c r="GK73" s="237" t="e">
        <f t="shared" ca="1" si="153"/>
        <v>#N/A</v>
      </c>
      <c r="GL73" s="237" t="e">
        <f t="shared" ca="1" si="154"/>
        <v>#N/A</v>
      </c>
      <c r="GM73" s="8" t="e">
        <f t="shared" ca="1" si="155"/>
        <v>#N/A</v>
      </c>
      <c r="GO73" t="b">
        <f t="shared" ca="1" si="156"/>
        <v>0</v>
      </c>
      <c r="GP73" t="str">
        <f t="shared" ca="1" si="157"/>
        <v/>
      </c>
      <c r="GQ73" s="32">
        <f t="shared" ca="1" si="158"/>
        <v>0</v>
      </c>
      <c r="GR73" s="32">
        <f t="shared" ca="1" si="159"/>
        <v>0</v>
      </c>
      <c r="GS73" s="32">
        <f t="shared" ca="1" si="160"/>
        <v>0</v>
      </c>
      <c r="HL73" t="b">
        <f t="shared" ca="1" si="262"/>
        <v>0</v>
      </c>
      <c r="HM73" t="b">
        <f t="shared" ca="1" si="262"/>
        <v>0</v>
      </c>
      <c r="HN73" t="b">
        <f t="shared" ca="1" si="262"/>
        <v>0</v>
      </c>
      <c r="HO73" t="b">
        <f t="shared" ca="1" si="262"/>
        <v>0</v>
      </c>
      <c r="HP73" t="str">
        <f t="shared" ca="1" si="162"/>
        <v>FAUX\FAUX\FAUX\FAUX</v>
      </c>
      <c r="HQ73" t="b">
        <f ca="1">IF($D73,ISNA(MATCH(HP73,HP$1:HP72,0)))</f>
        <v>0</v>
      </c>
      <c r="HR73" s="5" t="e">
        <f t="shared" ca="1" si="163"/>
        <v>#N/A</v>
      </c>
      <c r="HS73" t="e">
        <f t="shared" ca="1" si="58"/>
        <v>#N/A</v>
      </c>
      <c r="HT73" t="b">
        <f t="shared" ca="1" si="164"/>
        <v>0</v>
      </c>
      <c r="HU73" t="b">
        <f t="shared" ca="1" si="165"/>
        <v>0</v>
      </c>
      <c r="HV73">
        <f t="shared" ca="1" si="250"/>
        <v>0</v>
      </c>
      <c r="HW73">
        <f t="shared" ca="1" si="240"/>
        <v>0</v>
      </c>
      <c r="HX73">
        <f t="shared" ca="1" si="167"/>
        <v>0</v>
      </c>
      <c r="HY73" s="235">
        <f t="shared" ca="1" si="168"/>
        <v>0</v>
      </c>
      <c r="HZ73" s="236">
        <f t="shared" ca="1" si="169"/>
        <v>7.3000000000000001E-3</v>
      </c>
      <c r="IA73" t="b">
        <f t="shared" ca="1" si="170"/>
        <v>0</v>
      </c>
      <c r="IB73" s="5" t="e">
        <f t="shared" ca="1" si="171"/>
        <v>#N/A</v>
      </c>
      <c r="IC73" s="8" t="e">
        <f t="shared" ca="1" si="172"/>
        <v>#N/A</v>
      </c>
      <c r="ID73" s="8" t="e">
        <f t="shared" ca="1" si="173"/>
        <v>#N/A</v>
      </c>
      <c r="IE73" s="8" t="e">
        <f t="shared" ca="1" si="174"/>
        <v>#N/A</v>
      </c>
      <c r="IF73" s="8" t="e">
        <f t="shared" ca="1" si="175"/>
        <v>#N/A</v>
      </c>
      <c r="IG73" s="8" t="e">
        <f t="shared" ca="1" si="176"/>
        <v>#N/A</v>
      </c>
      <c r="IH73" s="8" t="e">
        <f t="shared" ca="1" si="177"/>
        <v>#N/A</v>
      </c>
      <c r="II73" s="237" t="e">
        <f t="shared" ca="1" si="178"/>
        <v>#N/A</v>
      </c>
      <c r="IJ73" s="237" t="e">
        <f t="shared" ca="1" si="179"/>
        <v>#N/A</v>
      </c>
      <c r="IK73" s="8" t="e">
        <f t="shared" ca="1" si="180"/>
        <v>#N/A</v>
      </c>
      <c r="IM73" t="b">
        <f t="shared" ca="1" si="181"/>
        <v>0</v>
      </c>
      <c r="IN73" t="str">
        <f t="shared" ca="1" si="253"/>
        <v/>
      </c>
      <c r="IO73" s="32">
        <f t="shared" ca="1" si="183"/>
        <v>0</v>
      </c>
      <c r="IP73" s="32">
        <f t="shared" ca="1" si="184"/>
        <v>0</v>
      </c>
      <c r="IQ73" s="32">
        <f t="shared" ca="1" si="185"/>
        <v>0</v>
      </c>
      <c r="JJ73" t="b">
        <f t="shared" ca="1" si="263"/>
        <v>0</v>
      </c>
      <c r="JK73" t="b">
        <f t="shared" ca="1" si="263"/>
        <v>0</v>
      </c>
      <c r="JN73" t="str">
        <f t="shared" ca="1" si="187"/>
        <v>FAUX\FAUX</v>
      </c>
      <c r="JO73" t="b">
        <f ca="1">IF($D73,ISNA(MATCH(JN73,JN$1:JN72,0)))</f>
        <v>0</v>
      </c>
      <c r="JP73" s="5" t="e">
        <f t="shared" ca="1" si="188"/>
        <v>#N/A</v>
      </c>
      <c r="JQ73" t="e">
        <f t="shared" ca="1" si="60"/>
        <v>#N/A</v>
      </c>
      <c r="JR73" t="b">
        <f t="shared" ca="1" si="189"/>
        <v>0</v>
      </c>
      <c r="JS73" t="b">
        <f t="shared" ca="1" si="190"/>
        <v>0</v>
      </c>
      <c r="JT73">
        <f t="shared" ca="1" si="251"/>
        <v>0</v>
      </c>
      <c r="JU73">
        <f t="shared" ca="1" si="242"/>
        <v>0</v>
      </c>
      <c r="JV73">
        <f t="shared" ca="1" si="192"/>
        <v>0</v>
      </c>
      <c r="JW73" s="235">
        <f t="shared" ca="1" si="193"/>
        <v>0</v>
      </c>
      <c r="JX73" s="236">
        <f t="shared" ca="1" si="194"/>
        <v>7.3000000000000001E-3</v>
      </c>
      <c r="JY73" t="b">
        <f t="shared" ca="1" si="195"/>
        <v>0</v>
      </c>
      <c r="JZ73" s="5" t="e">
        <f t="shared" ca="1" si="196"/>
        <v>#N/A</v>
      </c>
      <c r="KA73" s="8" t="e">
        <f t="shared" ca="1" si="197"/>
        <v>#N/A</v>
      </c>
      <c r="KB73" s="8" t="e">
        <f t="shared" ca="1" si="198"/>
        <v>#N/A</v>
      </c>
      <c r="KC73" s="8" t="e">
        <f t="shared" ca="1" si="199"/>
        <v>#N/A</v>
      </c>
      <c r="KD73" s="8"/>
      <c r="KE73" s="8"/>
      <c r="KF73" s="8" t="e">
        <f t="shared" ca="1" si="200"/>
        <v>#N/A</v>
      </c>
      <c r="KG73" s="237" t="e">
        <f t="shared" ca="1" si="201"/>
        <v>#N/A</v>
      </c>
      <c r="KH73" s="237" t="e">
        <f t="shared" ca="1" si="202"/>
        <v>#N/A</v>
      </c>
      <c r="KI73" s="8" t="e">
        <f t="shared" ca="1" si="203"/>
        <v>#N/A</v>
      </c>
      <c r="KK73" t="b">
        <f t="shared" ca="1" si="204"/>
        <v>0</v>
      </c>
      <c r="KL73" t="str">
        <f t="shared" ca="1" si="254"/>
        <v/>
      </c>
      <c r="KM73" s="32">
        <f t="shared" ca="1" si="206"/>
        <v>0</v>
      </c>
      <c r="KN73" s="32">
        <f t="shared" ca="1" si="207"/>
        <v>0</v>
      </c>
      <c r="KO73" s="32">
        <f t="shared" ca="1" si="208"/>
        <v>0</v>
      </c>
      <c r="LH73" t="b">
        <f t="shared" ca="1" si="264"/>
        <v>0</v>
      </c>
      <c r="LI73" t="b">
        <f t="shared" ca="1" si="264"/>
        <v>0</v>
      </c>
      <c r="LL73" t="str">
        <f t="shared" ca="1" si="210"/>
        <v>FAUX\FAUX</v>
      </c>
      <c r="LM73" t="b">
        <f ca="1">IF($D73,ISNA(MATCH(LL73,LL$1:LL72,0)))</f>
        <v>0</v>
      </c>
      <c r="LN73" s="5" t="e">
        <f t="shared" ca="1" si="211"/>
        <v>#N/A</v>
      </c>
      <c r="LO73" t="e">
        <f t="shared" ca="1" si="62"/>
        <v>#N/A</v>
      </c>
      <c r="LP73" t="b">
        <f t="shared" ca="1" si="212"/>
        <v>0</v>
      </c>
      <c r="LQ73" t="b">
        <f t="shared" ca="1" si="213"/>
        <v>0</v>
      </c>
      <c r="LR73">
        <f t="shared" ca="1" si="252"/>
        <v>0</v>
      </c>
      <c r="LS73">
        <f t="shared" ca="1" si="244"/>
        <v>0</v>
      </c>
      <c r="LT73">
        <f t="shared" ca="1" si="215"/>
        <v>0</v>
      </c>
      <c r="LU73" s="235">
        <f t="shared" ca="1" si="216"/>
        <v>0</v>
      </c>
      <c r="LV73" s="236">
        <f t="shared" ca="1" si="217"/>
        <v>7.3000000000000001E-3</v>
      </c>
      <c r="LW73" t="b">
        <f t="shared" ca="1" si="218"/>
        <v>0</v>
      </c>
      <c r="LX73" s="5" t="e">
        <f t="shared" ca="1" si="219"/>
        <v>#N/A</v>
      </c>
      <c r="LY73" s="8" t="e">
        <f t="shared" ca="1" si="220"/>
        <v>#N/A</v>
      </c>
      <c r="LZ73" s="8" t="e">
        <f t="shared" ca="1" si="221"/>
        <v>#N/A</v>
      </c>
      <c r="MA73" s="8" t="e">
        <f t="shared" ca="1" si="222"/>
        <v>#N/A</v>
      </c>
      <c r="MB73" s="8"/>
      <c r="MC73" s="8"/>
      <c r="MD73" s="8" t="e">
        <f t="shared" ca="1" si="223"/>
        <v>#N/A</v>
      </c>
      <c r="ME73" s="237" t="e">
        <f t="shared" ca="1" si="224"/>
        <v>#N/A</v>
      </c>
      <c r="MF73" s="237" t="e">
        <f t="shared" ca="1" si="225"/>
        <v>#N/A</v>
      </c>
      <c r="MG73" s="8" t="e">
        <f t="shared" ca="1" si="226"/>
        <v>#N/A</v>
      </c>
      <c r="MI73" t="b">
        <f t="shared" ca="1" si="227"/>
        <v>0</v>
      </c>
      <c r="MJ73" t="str">
        <f t="shared" ca="1" si="255"/>
        <v/>
      </c>
      <c r="MK73" s="32">
        <f t="shared" ca="1" si="229"/>
        <v>0</v>
      </c>
      <c r="ML73" s="32">
        <f t="shared" ca="1" si="230"/>
        <v>0</v>
      </c>
      <c r="MM73" s="32">
        <f t="shared" ca="1" si="231"/>
        <v>0</v>
      </c>
    </row>
    <row r="74" spans="1:351" x14ac:dyDescent="0.3">
      <c r="A74">
        <f t="shared" ca="1" si="63"/>
        <v>64</v>
      </c>
      <c r="C74" t="e">
        <f ca="1">Coulisse!$HN74</f>
        <v>#N/A</v>
      </c>
      <c r="D74" t="b">
        <f t="shared" ca="1" si="64"/>
        <v>0</v>
      </c>
      <c r="F74" t="b">
        <f t="shared" ca="1" si="257"/>
        <v>0</v>
      </c>
      <c r="G74" t="b">
        <f t="shared" ca="1" si="257"/>
        <v>0</v>
      </c>
      <c r="T74" t="b">
        <f t="shared" ca="1" si="258"/>
        <v>0</v>
      </c>
      <c r="U74" t="b">
        <f t="shared" ca="1" si="258"/>
        <v>0</v>
      </c>
      <c r="V74" t="b">
        <f t="shared" ca="1" si="258"/>
        <v>0</v>
      </c>
      <c r="W74" t="str">
        <f t="shared" ca="1" si="67"/>
        <v>FAUX\FAUX\FAUX</v>
      </c>
      <c r="X74" t="b">
        <f ca="1">IF($D74,ISNA(MATCH(W74,W$1:W73,0)))</f>
        <v>0</v>
      </c>
      <c r="Y74" s="5" t="e">
        <f t="shared" ca="1" si="68"/>
        <v>#N/A</v>
      </c>
      <c r="Z74" t="e">
        <f t="shared" ca="1" si="256"/>
        <v>#N/A</v>
      </c>
      <c r="AA74" t="b">
        <f t="shared" ca="1" si="69"/>
        <v>0</v>
      </c>
      <c r="AB74" t="b">
        <f t="shared" ca="1" si="70"/>
        <v>0</v>
      </c>
      <c r="AC74">
        <f t="shared" ca="1" si="71"/>
        <v>0</v>
      </c>
      <c r="AD74">
        <f t="shared" ca="1" si="232"/>
        <v>0</v>
      </c>
      <c r="AE74">
        <f t="shared" ca="1" si="72"/>
        <v>0</v>
      </c>
      <c r="AF74" s="235">
        <f t="shared" ca="1" si="73"/>
        <v>0</v>
      </c>
      <c r="AG74" s="236">
        <f t="shared" ca="1" si="74"/>
        <v>7.4000000000000003E-3</v>
      </c>
      <c r="AH74" t="b">
        <f t="shared" ca="1" si="75"/>
        <v>0</v>
      </c>
      <c r="AI74" s="5" t="e">
        <f t="shared" ca="1" si="76"/>
        <v>#N/A</v>
      </c>
      <c r="AJ74" s="8" t="e">
        <f t="shared" ca="1" si="77"/>
        <v>#N/A</v>
      </c>
      <c r="AK74" s="8" t="e">
        <f t="shared" ca="1" si="78"/>
        <v>#N/A</v>
      </c>
      <c r="AL74" s="8" t="e">
        <f t="shared" ca="1" si="79"/>
        <v>#N/A</v>
      </c>
      <c r="AM74" s="8" t="e">
        <f t="shared" ca="1" si="80"/>
        <v>#N/A</v>
      </c>
      <c r="AN74" s="8" t="e">
        <f t="shared" ca="1" si="81"/>
        <v>#N/A</v>
      </c>
      <c r="AO74" s="237" t="e">
        <f t="shared" ca="1" si="82"/>
        <v>#N/A</v>
      </c>
      <c r="AP74" s="237" t="e">
        <f t="shared" ca="1" si="83"/>
        <v>#N/A</v>
      </c>
      <c r="AQ74" s="8" t="e">
        <f t="shared" ca="1" si="84"/>
        <v>#N/A</v>
      </c>
      <c r="AS74" t="b">
        <f t="shared" ca="1" si="85"/>
        <v>0</v>
      </c>
      <c r="AT74" t="str">
        <f t="shared" ca="1" si="86"/>
        <v/>
      </c>
      <c r="AU74" s="32">
        <f t="shared" ca="1" si="87"/>
        <v>0</v>
      </c>
      <c r="AV74" s="32">
        <f t="shared" ca="1" si="88"/>
        <v>0</v>
      </c>
      <c r="AW74" s="32">
        <f t="shared" ca="1" si="246"/>
        <v>0</v>
      </c>
      <c r="BR74" t="b">
        <f t="shared" ca="1" si="259"/>
        <v>0</v>
      </c>
      <c r="BU74" t="str">
        <f t="shared" ca="1" si="90"/>
        <v>FAUX\</v>
      </c>
      <c r="BV74" t="b">
        <f ca="1">IF($D74,ISNA(MATCH(BU74,BU$1:BU73,0)))</f>
        <v>0</v>
      </c>
      <c r="BW74" s="5" t="e">
        <f t="shared" ca="1" si="91"/>
        <v>#N/A</v>
      </c>
      <c r="BX74" t="e">
        <f t="shared" ca="1" si="51"/>
        <v>#N/A</v>
      </c>
      <c r="BY74" t="b">
        <f t="shared" ca="1" si="92"/>
        <v>0</v>
      </c>
      <c r="BZ74" t="b">
        <f t="shared" ca="1" si="93"/>
        <v>0</v>
      </c>
      <c r="CA74">
        <f t="shared" ca="1" si="247"/>
        <v>0</v>
      </c>
      <c r="CB74">
        <f t="shared" ca="1" si="234"/>
        <v>0</v>
      </c>
      <c r="CC74">
        <f t="shared" ca="1" si="95"/>
        <v>0</v>
      </c>
      <c r="CD74" s="235">
        <f t="shared" ca="1" si="96"/>
        <v>0</v>
      </c>
      <c r="CE74" s="236">
        <f t="shared" ca="1" si="97"/>
        <v>7.4000000000000003E-3</v>
      </c>
      <c r="CF74" t="b">
        <f t="shared" ca="1" si="98"/>
        <v>0</v>
      </c>
      <c r="CG74" s="5" t="e">
        <f t="shared" ca="1" si="99"/>
        <v>#N/A</v>
      </c>
      <c r="CH74" s="8" t="e">
        <f t="shared" ca="1" si="100"/>
        <v>#N/A</v>
      </c>
      <c r="CI74" s="8" t="e">
        <f t="shared" ca="1" si="101"/>
        <v>#N/A</v>
      </c>
      <c r="CJ74" s="8" t="e">
        <f t="shared" ca="1" si="102"/>
        <v>#N/A</v>
      </c>
      <c r="CK74" s="8" t="e">
        <f t="shared" ca="1" si="103"/>
        <v>#N/A</v>
      </c>
      <c r="CL74" s="8" t="e">
        <f t="shared" ca="1" si="104"/>
        <v>#N/A</v>
      </c>
      <c r="CM74" s="237" t="e">
        <f t="shared" ca="1" si="105"/>
        <v>#N/A</v>
      </c>
      <c r="CN74" s="237" t="e">
        <f t="shared" ca="1" si="106"/>
        <v>#N/A</v>
      </c>
      <c r="CO74" s="8" t="e">
        <f t="shared" ca="1" si="107"/>
        <v>#N/A</v>
      </c>
      <c r="CQ74" t="b">
        <f t="shared" ca="1" si="108"/>
        <v>0</v>
      </c>
      <c r="CR74" t="str">
        <f t="shared" ca="1" si="109"/>
        <v/>
      </c>
      <c r="CS74" s="32">
        <f t="shared" ca="1" si="110"/>
        <v>0</v>
      </c>
      <c r="CT74" s="32">
        <f t="shared" ca="1" si="111"/>
        <v>0</v>
      </c>
      <c r="CU74" s="32">
        <f t="shared" ca="1" si="112"/>
        <v>0</v>
      </c>
      <c r="DP74" t="b">
        <f t="shared" ca="1" si="260"/>
        <v>0</v>
      </c>
      <c r="DQ74" t="b">
        <f t="shared" ca="1" si="260"/>
        <v>0</v>
      </c>
      <c r="DR74" t="b">
        <f t="shared" ca="1" si="260"/>
        <v>0</v>
      </c>
      <c r="DS74" t="str">
        <f t="shared" ca="1" si="53"/>
        <v>FAUX\FAUX\FAUX</v>
      </c>
      <c r="DT74" t="b">
        <f ca="1">IF($D74,ISNA(MATCH(DS74,DS$1:DS73,0)))</f>
        <v>0</v>
      </c>
      <c r="DU74" s="5" t="e">
        <f t="shared" ca="1" si="114"/>
        <v>#N/A</v>
      </c>
      <c r="DV74" t="e">
        <f t="shared" ca="1" si="54"/>
        <v>#N/A</v>
      </c>
      <c r="DW74" t="b">
        <f t="shared" ca="1" si="115"/>
        <v>0</v>
      </c>
      <c r="DX74" t="b">
        <f t="shared" ca="1" si="116"/>
        <v>0</v>
      </c>
      <c r="DY74">
        <f t="shared" ca="1" si="248"/>
        <v>0</v>
      </c>
      <c r="DZ74">
        <f t="shared" ca="1" si="236"/>
        <v>0</v>
      </c>
      <c r="EA74">
        <f t="shared" ca="1" si="118"/>
        <v>0</v>
      </c>
      <c r="EB74" s="235">
        <f t="shared" ca="1" si="119"/>
        <v>0</v>
      </c>
      <c r="EC74" s="236">
        <f t="shared" ca="1" si="120"/>
        <v>7.4000000000000003E-3</v>
      </c>
      <c r="ED74" t="b">
        <f t="shared" ca="1" si="121"/>
        <v>0</v>
      </c>
      <c r="EE74" s="5" t="e">
        <f t="shared" ca="1" si="122"/>
        <v>#N/A</v>
      </c>
      <c r="EF74" s="8" t="e">
        <f t="shared" ca="1" si="123"/>
        <v>#N/A</v>
      </c>
      <c r="EG74" s="8" t="e">
        <f t="shared" ca="1" si="124"/>
        <v>#N/A</v>
      </c>
      <c r="EH74" s="8" t="e">
        <f t="shared" ca="1" si="125"/>
        <v>#N/A</v>
      </c>
      <c r="EI74" s="8" t="e">
        <f t="shared" ca="1" si="126"/>
        <v>#N/A</v>
      </c>
      <c r="EJ74" s="8" t="e">
        <f t="shared" ca="1" si="127"/>
        <v>#N/A</v>
      </c>
      <c r="EK74" s="237" t="e">
        <f t="shared" ca="1" si="128"/>
        <v>#N/A</v>
      </c>
      <c r="EL74" s="237" t="e">
        <f t="shared" ca="1" si="129"/>
        <v>#N/A</v>
      </c>
      <c r="EM74" s="8" t="e">
        <f t="shared" ca="1" si="130"/>
        <v>#N/A</v>
      </c>
      <c r="EO74" t="b">
        <f t="shared" ca="1" si="131"/>
        <v>0</v>
      </c>
      <c r="EP74" t="str">
        <f t="shared" ca="1" si="132"/>
        <v/>
      </c>
      <c r="EQ74" s="32">
        <f t="shared" ca="1" si="133"/>
        <v>0</v>
      </c>
      <c r="ER74" s="32">
        <f t="shared" ca="1" si="134"/>
        <v>0</v>
      </c>
      <c r="ES74" s="32">
        <f t="shared" ca="1" si="135"/>
        <v>0</v>
      </c>
      <c r="FN74" t="b">
        <f t="shared" ca="1" si="261"/>
        <v>0</v>
      </c>
      <c r="FO74" t="b">
        <f t="shared" ca="1" si="261"/>
        <v>0</v>
      </c>
      <c r="FP74" t="b">
        <f t="shared" ca="1" si="261"/>
        <v>0</v>
      </c>
      <c r="FQ74" t="b">
        <f t="shared" ca="1" si="261"/>
        <v>0</v>
      </c>
      <c r="FR74" t="str">
        <f t="shared" ca="1" si="137"/>
        <v>FAUX\FAUX\FAUX\FAUX</v>
      </c>
      <c r="FS74" t="b">
        <f ca="1">IF($D74,ISNA(MATCH(FR74,FR$1:FR73,0)))</f>
        <v>0</v>
      </c>
      <c r="FT74" s="5" t="e">
        <f t="shared" ca="1" si="138"/>
        <v>#N/A</v>
      </c>
      <c r="FU74" t="e">
        <f t="shared" ca="1" si="56"/>
        <v>#N/A</v>
      </c>
      <c r="FV74" t="b">
        <f t="shared" ca="1" si="139"/>
        <v>0</v>
      </c>
      <c r="FW74" t="b">
        <f t="shared" ca="1" si="140"/>
        <v>0</v>
      </c>
      <c r="FX74">
        <f t="shared" ca="1" si="249"/>
        <v>0</v>
      </c>
      <c r="FY74">
        <f t="shared" ca="1" si="238"/>
        <v>0</v>
      </c>
      <c r="FZ74">
        <f t="shared" ca="1" si="142"/>
        <v>0</v>
      </c>
      <c r="GA74" s="235">
        <f t="shared" ca="1" si="143"/>
        <v>0</v>
      </c>
      <c r="GB74" s="236">
        <f t="shared" ca="1" si="144"/>
        <v>7.4000000000000003E-3</v>
      </c>
      <c r="GC74" t="b">
        <f t="shared" ca="1" si="145"/>
        <v>0</v>
      </c>
      <c r="GD74" s="5" t="e">
        <f t="shared" ca="1" si="146"/>
        <v>#N/A</v>
      </c>
      <c r="GE74" s="8" t="e">
        <f t="shared" ca="1" si="147"/>
        <v>#N/A</v>
      </c>
      <c r="GF74" s="8" t="e">
        <f t="shared" ca="1" si="148"/>
        <v>#N/A</v>
      </c>
      <c r="GG74" s="8" t="e">
        <f t="shared" ca="1" si="149"/>
        <v>#N/A</v>
      </c>
      <c r="GH74" s="8" t="e">
        <f t="shared" ca="1" si="150"/>
        <v>#N/A</v>
      </c>
      <c r="GI74" s="8" t="e">
        <f t="shared" ca="1" si="151"/>
        <v>#N/A</v>
      </c>
      <c r="GJ74" s="8" t="e">
        <f t="shared" ca="1" si="152"/>
        <v>#N/A</v>
      </c>
      <c r="GK74" s="237" t="e">
        <f t="shared" ca="1" si="153"/>
        <v>#N/A</v>
      </c>
      <c r="GL74" s="237" t="e">
        <f t="shared" ca="1" si="154"/>
        <v>#N/A</v>
      </c>
      <c r="GM74" s="8" t="e">
        <f t="shared" ca="1" si="155"/>
        <v>#N/A</v>
      </c>
      <c r="GO74" t="b">
        <f t="shared" ca="1" si="156"/>
        <v>0</v>
      </c>
      <c r="GP74" t="str">
        <f t="shared" ca="1" si="157"/>
        <v/>
      </c>
      <c r="GQ74" s="32">
        <f t="shared" ca="1" si="158"/>
        <v>0</v>
      </c>
      <c r="GR74" s="32">
        <f t="shared" ca="1" si="159"/>
        <v>0</v>
      </c>
      <c r="GS74" s="32">
        <f t="shared" ca="1" si="160"/>
        <v>0</v>
      </c>
      <c r="HL74" t="b">
        <f t="shared" ca="1" si="262"/>
        <v>0</v>
      </c>
      <c r="HM74" t="b">
        <f t="shared" ca="1" si="262"/>
        <v>0</v>
      </c>
      <c r="HN74" t="b">
        <f t="shared" ca="1" si="262"/>
        <v>0</v>
      </c>
      <c r="HO74" t="b">
        <f t="shared" ca="1" si="262"/>
        <v>0</v>
      </c>
      <c r="HP74" t="str">
        <f t="shared" ca="1" si="162"/>
        <v>FAUX\FAUX\FAUX\FAUX</v>
      </c>
      <c r="HQ74" t="b">
        <f ca="1">IF($D74,ISNA(MATCH(HP74,HP$1:HP73,0)))</f>
        <v>0</v>
      </c>
      <c r="HR74" s="5" t="e">
        <f t="shared" ca="1" si="163"/>
        <v>#N/A</v>
      </c>
      <c r="HS74" t="e">
        <f t="shared" ca="1" si="58"/>
        <v>#N/A</v>
      </c>
      <c r="HT74" t="b">
        <f t="shared" ca="1" si="164"/>
        <v>0</v>
      </c>
      <c r="HU74" t="b">
        <f t="shared" ca="1" si="165"/>
        <v>0</v>
      </c>
      <c r="HV74">
        <f t="shared" ca="1" si="250"/>
        <v>0</v>
      </c>
      <c r="HW74">
        <f t="shared" ca="1" si="240"/>
        <v>0</v>
      </c>
      <c r="HX74">
        <f t="shared" ca="1" si="167"/>
        <v>0</v>
      </c>
      <c r="HY74" s="235">
        <f t="shared" ca="1" si="168"/>
        <v>0</v>
      </c>
      <c r="HZ74" s="236">
        <f t="shared" ca="1" si="169"/>
        <v>7.4000000000000003E-3</v>
      </c>
      <c r="IA74" t="b">
        <f t="shared" ca="1" si="170"/>
        <v>0</v>
      </c>
      <c r="IB74" s="5" t="e">
        <f t="shared" ca="1" si="171"/>
        <v>#N/A</v>
      </c>
      <c r="IC74" s="8" t="e">
        <f t="shared" ca="1" si="172"/>
        <v>#N/A</v>
      </c>
      <c r="ID74" s="8" t="e">
        <f t="shared" ca="1" si="173"/>
        <v>#N/A</v>
      </c>
      <c r="IE74" s="8" t="e">
        <f t="shared" ca="1" si="174"/>
        <v>#N/A</v>
      </c>
      <c r="IF74" s="8" t="e">
        <f t="shared" ca="1" si="175"/>
        <v>#N/A</v>
      </c>
      <c r="IG74" s="8" t="e">
        <f t="shared" ca="1" si="176"/>
        <v>#N/A</v>
      </c>
      <c r="IH74" s="8" t="e">
        <f t="shared" ca="1" si="177"/>
        <v>#N/A</v>
      </c>
      <c r="II74" s="237" t="e">
        <f t="shared" ca="1" si="178"/>
        <v>#N/A</v>
      </c>
      <c r="IJ74" s="237" t="e">
        <f t="shared" ca="1" si="179"/>
        <v>#N/A</v>
      </c>
      <c r="IK74" s="8" t="e">
        <f t="shared" ca="1" si="180"/>
        <v>#N/A</v>
      </c>
      <c r="IM74" t="b">
        <f t="shared" ca="1" si="181"/>
        <v>0</v>
      </c>
      <c r="IN74" t="str">
        <f t="shared" ca="1" si="253"/>
        <v/>
      </c>
      <c r="IO74" s="32">
        <f t="shared" ca="1" si="183"/>
        <v>0</v>
      </c>
      <c r="IP74" s="32">
        <f t="shared" ca="1" si="184"/>
        <v>0</v>
      </c>
      <c r="IQ74" s="32">
        <f t="shared" ca="1" si="185"/>
        <v>0</v>
      </c>
      <c r="JJ74" t="b">
        <f t="shared" ca="1" si="263"/>
        <v>0</v>
      </c>
      <c r="JK74" t="b">
        <f t="shared" ca="1" si="263"/>
        <v>0</v>
      </c>
      <c r="JN74" t="str">
        <f t="shared" ca="1" si="187"/>
        <v>FAUX\FAUX</v>
      </c>
      <c r="JO74" t="b">
        <f ca="1">IF($D74,ISNA(MATCH(JN74,JN$1:JN73,0)))</f>
        <v>0</v>
      </c>
      <c r="JP74" s="5" t="e">
        <f t="shared" ca="1" si="188"/>
        <v>#N/A</v>
      </c>
      <c r="JQ74" t="e">
        <f t="shared" ca="1" si="60"/>
        <v>#N/A</v>
      </c>
      <c r="JR74" t="b">
        <f t="shared" ca="1" si="189"/>
        <v>0</v>
      </c>
      <c r="JS74" t="b">
        <f t="shared" ca="1" si="190"/>
        <v>0</v>
      </c>
      <c r="JT74">
        <f t="shared" ca="1" si="251"/>
        <v>0</v>
      </c>
      <c r="JU74">
        <f t="shared" ca="1" si="242"/>
        <v>0</v>
      </c>
      <c r="JV74">
        <f t="shared" ca="1" si="192"/>
        <v>0</v>
      </c>
      <c r="JW74" s="235">
        <f t="shared" ca="1" si="193"/>
        <v>0</v>
      </c>
      <c r="JX74" s="236">
        <f t="shared" ca="1" si="194"/>
        <v>7.4000000000000003E-3</v>
      </c>
      <c r="JY74" t="b">
        <f t="shared" ca="1" si="195"/>
        <v>0</v>
      </c>
      <c r="JZ74" s="5" t="e">
        <f t="shared" ca="1" si="196"/>
        <v>#N/A</v>
      </c>
      <c r="KA74" s="8" t="e">
        <f t="shared" ca="1" si="197"/>
        <v>#N/A</v>
      </c>
      <c r="KB74" s="8" t="e">
        <f t="shared" ca="1" si="198"/>
        <v>#N/A</v>
      </c>
      <c r="KC74" s="8" t="e">
        <f t="shared" ca="1" si="199"/>
        <v>#N/A</v>
      </c>
      <c r="KD74" s="8"/>
      <c r="KE74" s="8"/>
      <c r="KF74" s="8" t="e">
        <f t="shared" ca="1" si="200"/>
        <v>#N/A</v>
      </c>
      <c r="KG74" s="237" t="e">
        <f t="shared" ca="1" si="201"/>
        <v>#N/A</v>
      </c>
      <c r="KH74" s="237" t="e">
        <f t="shared" ca="1" si="202"/>
        <v>#N/A</v>
      </c>
      <c r="KI74" s="8" t="e">
        <f t="shared" ca="1" si="203"/>
        <v>#N/A</v>
      </c>
      <c r="KK74" t="b">
        <f t="shared" ca="1" si="204"/>
        <v>0</v>
      </c>
      <c r="KL74" t="str">
        <f t="shared" ca="1" si="254"/>
        <v/>
      </c>
      <c r="KM74" s="32">
        <f t="shared" ca="1" si="206"/>
        <v>0</v>
      </c>
      <c r="KN74" s="32">
        <f t="shared" ca="1" si="207"/>
        <v>0</v>
      </c>
      <c r="KO74" s="32">
        <f t="shared" ca="1" si="208"/>
        <v>0</v>
      </c>
      <c r="LH74" t="b">
        <f t="shared" ca="1" si="264"/>
        <v>0</v>
      </c>
      <c r="LI74" t="b">
        <f t="shared" ca="1" si="264"/>
        <v>0</v>
      </c>
      <c r="LL74" t="str">
        <f t="shared" ca="1" si="210"/>
        <v>FAUX\FAUX</v>
      </c>
      <c r="LM74" t="b">
        <f ca="1">IF($D74,ISNA(MATCH(LL74,LL$1:LL73,0)))</f>
        <v>0</v>
      </c>
      <c r="LN74" s="5" t="e">
        <f t="shared" ca="1" si="211"/>
        <v>#N/A</v>
      </c>
      <c r="LO74" t="e">
        <f t="shared" ca="1" si="62"/>
        <v>#N/A</v>
      </c>
      <c r="LP74" t="b">
        <f t="shared" ca="1" si="212"/>
        <v>0</v>
      </c>
      <c r="LQ74" t="b">
        <f t="shared" ca="1" si="213"/>
        <v>0</v>
      </c>
      <c r="LR74">
        <f t="shared" ca="1" si="252"/>
        <v>0</v>
      </c>
      <c r="LS74">
        <f t="shared" ca="1" si="244"/>
        <v>0</v>
      </c>
      <c r="LT74">
        <f t="shared" ca="1" si="215"/>
        <v>0</v>
      </c>
      <c r="LU74" s="235">
        <f t="shared" ca="1" si="216"/>
        <v>0</v>
      </c>
      <c r="LV74" s="236">
        <f t="shared" ca="1" si="217"/>
        <v>7.4000000000000003E-3</v>
      </c>
      <c r="LW74" t="b">
        <f t="shared" ca="1" si="218"/>
        <v>0</v>
      </c>
      <c r="LX74" s="5" t="e">
        <f t="shared" ca="1" si="219"/>
        <v>#N/A</v>
      </c>
      <c r="LY74" s="8" t="e">
        <f t="shared" ca="1" si="220"/>
        <v>#N/A</v>
      </c>
      <c r="LZ74" s="8" t="e">
        <f t="shared" ca="1" si="221"/>
        <v>#N/A</v>
      </c>
      <c r="MA74" s="8" t="e">
        <f t="shared" ca="1" si="222"/>
        <v>#N/A</v>
      </c>
      <c r="MB74" s="8"/>
      <c r="MC74" s="8"/>
      <c r="MD74" s="8" t="e">
        <f t="shared" ca="1" si="223"/>
        <v>#N/A</v>
      </c>
      <c r="ME74" s="237" t="e">
        <f t="shared" ca="1" si="224"/>
        <v>#N/A</v>
      </c>
      <c r="MF74" s="237" t="e">
        <f t="shared" ca="1" si="225"/>
        <v>#N/A</v>
      </c>
      <c r="MG74" s="8" t="e">
        <f t="shared" ca="1" si="226"/>
        <v>#N/A</v>
      </c>
      <c r="MI74" t="b">
        <f t="shared" ca="1" si="227"/>
        <v>0</v>
      </c>
      <c r="MJ74" t="str">
        <f t="shared" ca="1" si="255"/>
        <v/>
      </c>
      <c r="MK74" s="32">
        <f t="shared" ca="1" si="229"/>
        <v>0</v>
      </c>
      <c r="ML74" s="32">
        <f t="shared" ca="1" si="230"/>
        <v>0</v>
      </c>
      <c r="MM74" s="32">
        <f t="shared" ca="1" si="231"/>
        <v>0</v>
      </c>
    </row>
    <row r="75" spans="1:351" x14ac:dyDescent="0.3">
      <c r="A75">
        <f t="shared" ca="1" si="63"/>
        <v>65</v>
      </c>
      <c r="C75" t="e">
        <f ca="1">Coulisse!$HN75</f>
        <v>#N/A</v>
      </c>
      <c r="D75" t="b">
        <f t="shared" ca="1" si="64"/>
        <v>0</v>
      </c>
      <c r="F75" t="b">
        <f t="shared" ca="1" si="257"/>
        <v>0</v>
      </c>
      <c r="G75" t="b">
        <f t="shared" ca="1" si="257"/>
        <v>0</v>
      </c>
      <c r="T75" t="b">
        <f t="shared" ca="1" si="258"/>
        <v>0</v>
      </c>
      <c r="U75" t="b">
        <f t="shared" ca="1" si="258"/>
        <v>0</v>
      </c>
      <c r="V75" t="b">
        <f t="shared" ca="1" si="258"/>
        <v>0</v>
      </c>
      <c r="W75" t="str">
        <f t="shared" ca="1" si="67"/>
        <v>FAUX\FAUX\FAUX</v>
      </c>
      <c r="X75" t="b">
        <f ca="1">IF($D75,ISNA(MATCH(W75,W$1:W74,0)))</f>
        <v>0</v>
      </c>
      <c r="Y75" s="5" t="e">
        <f t="shared" ca="1" si="68"/>
        <v>#N/A</v>
      </c>
      <c r="Z75" t="e">
        <f t="shared" ref="Z75:Z103" ca="1" si="265">ADDRESS(Y74+1,Z$2,,AdrLxCx)&amp;":"&amp;ADDRESS(AdrMaxLig,Z$2,,AdrLxCx)</f>
        <v>#N/A</v>
      </c>
      <c r="AA75" t="b">
        <f t="shared" ca="1" si="69"/>
        <v>0</v>
      </c>
      <c r="AB75" t="b">
        <f t="shared" ca="1" si="70"/>
        <v>0</v>
      </c>
      <c r="AC75">
        <f t="shared" ca="1" si="71"/>
        <v>0</v>
      </c>
      <c r="AD75">
        <f t="shared" ca="1" si="232"/>
        <v>0</v>
      </c>
      <c r="AE75">
        <f t="shared" ca="1" si="72"/>
        <v>0</v>
      </c>
      <c r="AF75" s="235">
        <f t="shared" ca="1" si="73"/>
        <v>0</v>
      </c>
      <c r="AG75" s="236">
        <f t="shared" ca="1" si="74"/>
        <v>7.4999999999999997E-3</v>
      </c>
      <c r="AH75" t="b">
        <f t="shared" ca="1" si="75"/>
        <v>0</v>
      </c>
      <c r="AI75" s="5" t="e">
        <f t="shared" ca="1" si="76"/>
        <v>#N/A</v>
      </c>
      <c r="AJ75" s="8" t="e">
        <f t="shared" ca="1" si="77"/>
        <v>#N/A</v>
      </c>
      <c r="AK75" s="8" t="e">
        <f t="shared" ca="1" si="78"/>
        <v>#N/A</v>
      </c>
      <c r="AL75" s="8" t="e">
        <f t="shared" ca="1" si="79"/>
        <v>#N/A</v>
      </c>
      <c r="AM75" s="8" t="e">
        <f t="shared" ca="1" si="80"/>
        <v>#N/A</v>
      </c>
      <c r="AN75" s="8" t="e">
        <f t="shared" ca="1" si="81"/>
        <v>#N/A</v>
      </c>
      <c r="AO75" s="237" t="e">
        <f t="shared" ca="1" si="82"/>
        <v>#N/A</v>
      </c>
      <c r="AP75" s="237" t="e">
        <f t="shared" ca="1" si="83"/>
        <v>#N/A</v>
      </c>
      <c r="AQ75" s="8" t="e">
        <f t="shared" ca="1" si="84"/>
        <v>#N/A</v>
      </c>
      <c r="AS75" t="b">
        <f t="shared" ca="1" si="85"/>
        <v>0</v>
      </c>
      <c r="AT75" t="str">
        <f t="shared" ca="1" si="86"/>
        <v/>
      </c>
      <c r="AU75" s="32">
        <f t="shared" ca="1" si="87"/>
        <v>0</v>
      </c>
      <c r="AV75" s="32">
        <f t="shared" ca="1" si="88"/>
        <v>0</v>
      </c>
      <c r="AW75" s="32">
        <f t="shared" ca="1" si="246"/>
        <v>0</v>
      </c>
      <c r="BR75" t="b">
        <f t="shared" ca="1" si="259"/>
        <v>0</v>
      </c>
      <c r="BU75" t="str">
        <f t="shared" ca="1" si="90"/>
        <v>FAUX\</v>
      </c>
      <c r="BV75" t="b">
        <f ca="1">IF($D75,ISNA(MATCH(BU75,BU$1:BU74,0)))</f>
        <v>0</v>
      </c>
      <c r="BW75" s="5" t="e">
        <f t="shared" ca="1" si="91"/>
        <v>#N/A</v>
      </c>
      <c r="BX75" t="e">
        <f t="shared" ref="BX75:BX103" ca="1" si="266">ADDRESS(BW74+1,BX$2,,AdrLxCx)&amp;":"&amp;ADDRESS(AdrMaxLig,BX$2,,AdrLxCx)</f>
        <v>#N/A</v>
      </c>
      <c r="BY75" t="b">
        <f t="shared" ca="1" si="92"/>
        <v>0</v>
      </c>
      <c r="BZ75" t="b">
        <f t="shared" ca="1" si="93"/>
        <v>0</v>
      </c>
      <c r="CA75">
        <f t="shared" ca="1" si="247"/>
        <v>0</v>
      </c>
      <c r="CB75">
        <f t="shared" ca="1" si="234"/>
        <v>0</v>
      </c>
      <c r="CC75">
        <f t="shared" ca="1" si="95"/>
        <v>0</v>
      </c>
      <c r="CD75" s="235">
        <f t="shared" ca="1" si="96"/>
        <v>0</v>
      </c>
      <c r="CE75" s="236">
        <f t="shared" ca="1" si="97"/>
        <v>7.4999999999999997E-3</v>
      </c>
      <c r="CF75" t="b">
        <f t="shared" ca="1" si="98"/>
        <v>0</v>
      </c>
      <c r="CG75" s="5" t="e">
        <f t="shared" ca="1" si="99"/>
        <v>#N/A</v>
      </c>
      <c r="CH75" s="8" t="e">
        <f t="shared" ca="1" si="100"/>
        <v>#N/A</v>
      </c>
      <c r="CI75" s="8" t="e">
        <f t="shared" ca="1" si="101"/>
        <v>#N/A</v>
      </c>
      <c r="CJ75" s="8" t="e">
        <f t="shared" ca="1" si="102"/>
        <v>#N/A</v>
      </c>
      <c r="CK75" s="8" t="e">
        <f t="shared" ca="1" si="103"/>
        <v>#N/A</v>
      </c>
      <c r="CL75" s="8" t="e">
        <f t="shared" ca="1" si="104"/>
        <v>#N/A</v>
      </c>
      <c r="CM75" s="237" t="e">
        <f t="shared" ca="1" si="105"/>
        <v>#N/A</v>
      </c>
      <c r="CN75" s="237" t="e">
        <f t="shared" ca="1" si="106"/>
        <v>#N/A</v>
      </c>
      <c r="CO75" s="8" t="e">
        <f t="shared" ca="1" si="107"/>
        <v>#N/A</v>
      </c>
      <c r="CQ75" t="b">
        <f t="shared" ca="1" si="108"/>
        <v>0</v>
      </c>
      <c r="CR75" t="str">
        <f t="shared" ca="1" si="109"/>
        <v/>
      </c>
      <c r="CS75" s="32">
        <f t="shared" ca="1" si="110"/>
        <v>0</v>
      </c>
      <c r="CT75" s="32">
        <f t="shared" ca="1" si="111"/>
        <v>0</v>
      </c>
      <c r="CU75" s="32">
        <f t="shared" ca="1" si="112"/>
        <v>0</v>
      </c>
      <c r="DP75" t="b">
        <f t="shared" ca="1" si="260"/>
        <v>0</v>
      </c>
      <c r="DQ75" t="b">
        <f t="shared" ca="1" si="260"/>
        <v>0</v>
      </c>
      <c r="DR75" t="b">
        <f t="shared" ca="1" si="260"/>
        <v>0</v>
      </c>
      <c r="DS75" t="str">
        <f t="shared" ref="DS75:DS103" ca="1" si="267">DP75&amp;$W$2&amp;DQ75&amp;$W$2&amp;DR75</f>
        <v>FAUX\FAUX\FAUX</v>
      </c>
      <c r="DT75" t="b">
        <f ca="1">IF($D75,ISNA(MATCH(DS75,DS$1:DS74,0)))</f>
        <v>0</v>
      </c>
      <c r="DU75" s="5" t="e">
        <f t="shared" ca="1" si="114"/>
        <v>#N/A</v>
      </c>
      <c r="DV75" t="e">
        <f t="shared" ref="DV75:DV103" ca="1" si="268">ADDRESS(DU74+1,DV$2,,AdrLxCx)&amp;":"&amp;ADDRESS(AdrMaxLig,DV$2,,AdrLxCx)</f>
        <v>#N/A</v>
      </c>
      <c r="DW75" t="b">
        <f t="shared" ca="1" si="115"/>
        <v>0</v>
      </c>
      <c r="DX75" t="b">
        <f t="shared" ca="1" si="116"/>
        <v>0</v>
      </c>
      <c r="DY75">
        <f t="shared" ca="1" si="248"/>
        <v>0</v>
      </c>
      <c r="DZ75">
        <f t="shared" ca="1" si="236"/>
        <v>0</v>
      </c>
      <c r="EA75">
        <f t="shared" ca="1" si="118"/>
        <v>0</v>
      </c>
      <c r="EB75" s="235">
        <f t="shared" ca="1" si="119"/>
        <v>0</v>
      </c>
      <c r="EC75" s="236">
        <f t="shared" ca="1" si="120"/>
        <v>7.4999999999999997E-3</v>
      </c>
      <c r="ED75" t="b">
        <f t="shared" ca="1" si="121"/>
        <v>0</v>
      </c>
      <c r="EE75" s="5" t="e">
        <f t="shared" ca="1" si="122"/>
        <v>#N/A</v>
      </c>
      <c r="EF75" s="8" t="e">
        <f t="shared" ca="1" si="123"/>
        <v>#N/A</v>
      </c>
      <c r="EG75" s="8" t="e">
        <f t="shared" ca="1" si="124"/>
        <v>#N/A</v>
      </c>
      <c r="EH75" s="8" t="e">
        <f t="shared" ca="1" si="125"/>
        <v>#N/A</v>
      </c>
      <c r="EI75" s="8" t="e">
        <f t="shared" ca="1" si="126"/>
        <v>#N/A</v>
      </c>
      <c r="EJ75" s="8" t="e">
        <f t="shared" ca="1" si="127"/>
        <v>#N/A</v>
      </c>
      <c r="EK75" s="237" t="e">
        <f t="shared" ca="1" si="128"/>
        <v>#N/A</v>
      </c>
      <c r="EL75" s="237" t="e">
        <f t="shared" ca="1" si="129"/>
        <v>#N/A</v>
      </c>
      <c r="EM75" s="8" t="e">
        <f t="shared" ca="1" si="130"/>
        <v>#N/A</v>
      </c>
      <c r="EO75" t="b">
        <f t="shared" ca="1" si="131"/>
        <v>0</v>
      </c>
      <c r="EP75" t="str">
        <f t="shared" ca="1" si="132"/>
        <v/>
      </c>
      <c r="EQ75" s="32">
        <f t="shared" ca="1" si="133"/>
        <v>0</v>
      </c>
      <c r="ER75" s="32">
        <f t="shared" ca="1" si="134"/>
        <v>0</v>
      </c>
      <c r="ES75" s="32">
        <f t="shared" ca="1" si="135"/>
        <v>0</v>
      </c>
      <c r="FN75" t="b">
        <f t="shared" ca="1" si="261"/>
        <v>0</v>
      </c>
      <c r="FO75" t="b">
        <f t="shared" ca="1" si="261"/>
        <v>0</v>
      </c>
      <c r="FP75" t="b">
        <f t="shared" ca="1" si="261"/>
        <v>0</v>
      </c>
      <c r="FQ75" t="b">
        <f t="shared" ca="1" si="261"/>
        <v>0</v>
      </c>
      <c r="FR75" t="str">
        <f t="shared" ca="1" si="137"/>
        <v>FAUX\FAUX\FAUX\FAUX</v>
      </c>
      <c r="FS75" t="b">
        <f ca="1">IF($D75,ISNA(MATCH(FR75,FR$1:FR74,0)))</f>
        <v>0</v>
      </c>
      <c r="FT75" s="5" t="e">
        <f t="shared" ca="1" si="138"/>
        <v>#N/A</v>
      </c>
      <c r="FU75" t="e">
        <f t="shared" ref="FU75:FU103" ca="1" si="269">ADDRESS(FT74+1,FU$2,,AdrLxCx)&amp;":"&amp;ADDRESS(AdrMaxLig,FU$2,,AdrLxCx)</f>
        <v>#N/A</v>
      </c>
      <c r="FV75" t="b">
        <f t="shared" ca="1" si="139"/>
        <v>0</v>
      </c>
      <c r="FW75" t="b">
        <f t="shared" ca="1" si="140"/>
        <v>0</v>
      </c>
      <c r="FX75">
        <f t="shared" ca="1" si="249"/>
        <v>0</v>
      </c>
      <c r="FY75">
        <f t="shared" ca="1" si="238"/>
        <v>0</v>
      </c>
      <c r="FZ75">
        <f t="shared" ca="1" si="142"/>
        <v>0</v>
      </c>
      <c r="GA75" s="235">
        <f t="shared" ca="1" si="143"/>
        <v>0</v>
      </c>
      <c r="GB75" s="236">
        <f t="shared" ca="1" si="144"/>
        <v>7.4999999999999997E-3</v>
      </c>
      <c r="GC75" t="b">
        <f t="shared" ca="1" si="145"/>
        <v>0</v>
      </c>
      <c r="GD75" s="5" t="e">
        <f t="shared" ca="1" si="146"/>
        <v>#N/A</v>
      </c>
      <c r="GE75" s="8" t="e">
        <f t="shared" ca="1" si="147"/>
        <v>#N/A</v>
      </c>
      <c r="GF75" s="8" t="e">
        <f t="shared" ca="1" si="148"/>
        <v>#N/A</v>
      </c>
      <c r="GG75" s="8" t="e">
        <f t="shared" ca="1" si="149"/>
        <v>#N/A</v>
      </c>
      <c r="GH75" s="8" t="e">
        <f t="shared" ca="1" si="150"/>
        <v>#N/A</v>
      </c>
      <c r="GI75" s="8" t="e">
        <f t="shared" ca="1" si="151"/>
        <v>#N/A</v>
      </c>
      <c r="GJ75" s="8" t="e">
        <f t="shared" ca="1" si="152"/>
        <v>#N/A</v>
      </c>
      <c r="GK75" s="237" t="e">
        <f t="shared" ca="1" si="153"/>
        <v>#N/A</v>
      </c>
      <c r="GL75" s="237" t="e">
        <f t="shared" ca="1" si="154"/>
        <v>#N/A</v>
      </c>
      <c r="GM75" s="8" t="e">
        <f t="shared" ca="1" si="155"/>
        <v>#N/A</v>
      </c>
      <c r="GO75" t="b">
        <f t="shared" ca="1" si="156"/>
        <v>0</v>
      </c>
      <c r="GP75" t="str">
        <f t="shared" ca="1" si="157"/>
        <v/>
      </c>
      <c r="GQ75" s="32">
        <f t="shared" ca="1" si="158"/>
        <v>0</v>
      </c>
      <c r="GR75" s="32">
        <f t="shared" ca="1" si="159"/>
        <v>0</v>
      </c>
      <c r="GS75" s="32">
        <f t="shared" ca="1" si="160"/>
        <v>0</v>
      </c>
      <c r="HL75" t="b">
        <f t="shared" ca="1" si="262"/>
        <v>0</v>
      </c>
      <c r="HM75" t="b">
        <f t="shared" ca="1" si="262"/>
        <v>0</v>
      </c>
      <c r="HN75" t="b">
        <f t="shared" ca="1" si="262"/>
        <v>0</v>
      </c>
      <c r="HO75" t="b">
        <f t="shared" ca="1" si="262"/>
        <v>0</v>
      </c>
      <c r="HP75" t="str">
        <f t="shared" ca="1" si="162"/>
        <v>FAUX\FAUX\FAUX\FAUX</v>
      </c>
      <c r="HQ75" t="b">
        <f ca="1">IF($D75,ISNA(MATCH(HP75,HP$1:HP74,0)))</f>
        <v>0</v>
      </c>
      <c r="HR75" s="5" t="e">
        <f t="shared" ca="1" si="163"/>
        <v>#N/A</v>
      </c>
      <c r="HS75" t="e">
        <f t="shared" ref="HS75:HS103" ca="1" si="270">ADDRESS(HR74+1,HS$2,,AdrLxCx)&amp;":"&amp;ADDRESS(AdrMaxLig,HS$2,,AdrLxCx)</f>
        <v>#N/A</v>
      </c>
      <c r="HT75" t="b">
        <f t="shared" ca="1" si="164"/>
        <v>0</v>
      </c>
      <c r="HU75" t="b">
        <f t="shared" ca="1" si="165"/>
        <v>0</v>
      </c>
      <c r="HV75">
        <f t="shared" ca="1" si="250"/>
        <v>0</v>
      </c>
      <c r="HW75">
        <f t="shared" ca="1" si="240"/>
        <v>0</v>
      </c>
      <c r="HX75">
        <f t="shared" ca="1" si="167"/>
        <v>0</v>
      </c>
      <c r="HY75" s="235">
        <f t="shared" ca="1" si="168"/>
        <v>0</v>
      </c>
      <c r="HZ75" s="236">
        <f t="shared" ca="1" si="169"/>
        <v>7.4999999999999997E-3</v>
      </c>
      <c r="IA75" t="b">
        <f t="shared" ca="1" si="170"/>
        <v>0</v>
      </c>
      <c r="IB75" s="5" t="e">
        <f t="shared" ca="1" si="171"/>
        <v>#N/A</v>
      </c>
      <c r="IC75" s="8" t="e">
        <f t="shared" ca="1" si="172"/>
        <v>#N/A</v>
      </c>
      <c r="ID75" s="8" t="e">
        <f t="shared" ca="1" si="173"/>
        <v>#N/A</v>
      </c>
      <c r="IE75" s="8" t="e">
        <f t="shared" ca="1" si="174"/>
        <v>#N/A</v>
      </c>
      <c r="IF75" s="8" t="e">
        <f t="shared" ca="1" si="175"/>
        <v>#N/A</v>
      </c>
      <c r="IG75" s="8" t="e">
        <f t="shared" ca="1" si="176"/>
        <v>#N/A</v>
      </c>
      <c r="IH75" s="8" t="e">
        <f t="shared" ca="1" si="177"/>
        <v>#N/A</v>
      </c>
      <c r="II75" s="237" t="e">
        <f t="shared" ca="1" si="178"/>
        <v>#N/A</v>
      </c>
      <c r="IJ75" s="237" t="e">
        <f t="shared" ca="1" si="179"/>
        <v>#N/A</v>
      </c>
      <c r="IK75" s="8" t="e">
        <f t="shared" ca="1" si="180"/>
        <v>#N/A</v>
      </c>
      <c r="IM75" t="b">
        <f t="shared" ca="1" si="181"/>
        <v>0</v>
      </c>
      <c r="IN75" t="str">
        <f t="shared" ca="1" si="253"/>
        <v/>
      </c>
      <c r="IO75" s="32">
        <f t="shared" ca="1" si="183"/>
        <v>0</v>
      </c>
      <c r="IP75" s="32">
        <f t="shared" ca="1" si="184"/>
        <v>0</v>
      </c>
      <c r="IQ75" s="32">
        <f t="shared" ca="1" si="185"/>
        <v>0</v>
      </c>
      <c r="JJ75" t="b">
        <f t="shared" ca="1" si="263"/>
        <v>0</v>
      </c>
      <c r="JK75" t="b">
        <f t="shared" ca="1" si="263"/>
        <v>0</v>
      </c>
      <c r="JN75" t="str">
        <f t="shared" ca="1" si="187"/>
        <v>FAUX\FAUX</v>
      </c>
      <c r="JO75" t="b">
        <f ca="1">IF($D75,ISNA(MATCH(JN75,JN$1:JN74,0)))</f>
        <v>0</v>
      </c>
      <c r="JP75" s="5" t="e">
        <f t="shared" ca="1" si="188"/>
        <v>#N/A</v>
      </c>
      <c r="JQ75" t="e">
        <f t="shared" ref="JQ75:JQ103" ca="1" si="271">ADDRESS(JP74+1,JQ$2,,AdrLxCx)&amp;":"&amp;ADDRESS(AdrMaxLig,JQ$2,,AdrLxCx)</f>
        <v>#N/A</v>
      </c>
      <c r="JR75" t="b">
        <f t="shared" ca="1" si="189"/>
        <v>0</v>
      </c>
      <c r="JS75" t="b">
        <f t="shared" ca="1" si="190"/>
        <v>0</v>
      </c>
      <c r="JT75">
        <f t="shared" ca="1" si="251"/>
        <v>0</v>
      </c>
      <c r="JU75">
        <f t="shared" ca="1" si="242"/>
        <v>0</v>
      </c>
      <c r="JV75">
        <f t="shared" ca="1" si="192"/>
        <v>0</v>
      </c>
      <c r="JW75" s="235">
        <f t="shared" ca="1" si="193"/>
        <v>0</v>
      </c>
      <c r="JX75" s="236">
        <f t="shared" ca="1" si="194"/>
        <v>7.4999999999999997E-3</v>
      </c>
      <c r="JY75" t="b">
        <f t="shared" ca="1" si="195"/>
        <v>0</v>
      </c>
      <c r="JZ75" s="5" t="e">
        <f t="shared" ca="1" si="196"/>
        <v>#N/A</v>
      </c>
      <c r="KA75" s="8" t="e">
        <f t="shared" ca="1" si="197"/>
        <v>#N/A</v>
      </c>
      <c r="KB75" s="8" t="e">
        <f t="shared" ca="1" si="198"/>
        <v>#N/A</v>
      </c>
      <c r="KC75" s="8" t="e">
        <f t="shared" ca="1" si="199"/>
        <v>#N/A</v>
      </c>
      <c r="KD75" s="8"/>
      <c r="KE75" s="8"/>
      <c r="KF75" s="8" t="e">
        <f t="shared" ca="1" si="200"/>
        <v>#N/A</v>
      </c>
      <c r="KG75" s="237" t="e">
        <f t="shared" ca="1" si="201"/>
        <v>#N/A</v>
      </c>
      <c r="KH75" s="237" t="e">
        <f t="shared" ca="1" si="202"/>
        <v>#N/A</v>
      </c>
      <c r="KI75" s="8" t="e">
        <f t="shared" ca="1" si="203"/>
        <v>#N/A</v>
      </c>
      <c r="KK75" t="b">
        <f t="shared" ca="1" si="204"/>
        <v>0</v>
      </c>
      <c r="KL75" t="str">
        <f t="shared" ca="1" si="254"/>
        <v/>
      </c>
      <c r="KM75" s="32">
        <f t="shared" ca="1" si="206"/>
        <v>0</v>
      </c>
      <c r="KN75" s="32">
        <f t="shared" ca="1" si="207"/>
        <v>0</v>
      </c>
      <c r="KO75" s="32">
        <f t="shared" ca="1" si="208"/>
        <v>0</v>
      </c>
      <c r="LH75" t="b">
        <f t="shared" ca="1" si="264"/>
        <v>0</v>
      </c>
      <c r="LI75" t="b">
        <f t="shared" ca="1" si="264"/>
        <v>0</v>
      </c>
      <c r="LL75" t="str">
        <f t="shared" ca="1" si="210"/>
        <v>FAUX\FAUX</v>
      </c>
      <c r="LM75" t="b">
        <f ca="1">IF($D75,ISNA(MATCH(LL75,LL$1:LL74,0)))</f>
        <v>0</v>
      </c>
      <c r="LN75" s="5" t="e">
        <f t="shared" ca="1" si="211"/>
        <v>#N/A</v>
      </c>
      <c r="LO75" t="e">
        <f t="shared" ref="LO75:LO103" ca="1" si="272">ADDRESS(LN74+1,LO$2,,AdrLxCx)&amp;":"&amp;ADDRESS(AdrMaxLig,LO$2,,AdrLxCx)</f>
        <v>#N/A</v>
      </c>
      <c r="LP75" t="b">
        <f t="shared" ca="1" si="212"/>
        <v>0</v>
      </c>
      <c r="LQ75" t="b">
        <f t="shared" ca="1" si="213"/>
        <v>0</v>
      </c>
      <c r="LR75">
        <f t="shared" ca="1" si="252"/>
        <v>0</v>
      </c>
      <c r="LS75">
        <f t="shared" ca="1" si="244"/>
        <v>0</v>
      </c>
      <c r="LT75">
        <f t="shared" ca="1" si="215"/>
        <v>0</v>
      </c>
      <c r="LU75" s="235">
        <f t="shared" ca="1" si="216"/>
        <v>0</v>
      </c>
      <c r="LV75" s="236">
        <f t="shared" ca="1" si="217"/>
        <v>7.4999999999999997E-3</v>
      </c>
      <c r="LW75" t="b">
        <f t="shared" ca="1" si="218"/>
        <v>0</v>
      </c>
      <c r="LX75" s="5" t="e">
        <f t="shared" ca="1" si="219"/>
        <v>#N/A</v>
      </c>
      <c r="LY75" s="8" t="e">
        <f t="shared" ca="1" si="220"/>
        <v>#N/A</v>
      </c>
      <c r="LZ75" s="8" t="e">
        <f t="shared" ca="1" si="221"/>
        <v>#N/A</v>
      </c>
      <c r="MA75" s="8" t="e">
        <f t="shared" ca="1" si="222"/>
        <v>#N/A</v>
      </c>
      <c r="MB75" s="8"/>
      <c r="MC75" s="8"/>
      <c r="MD75" s="8" t="e">
        <f t="shared" ca="1" si="223"/>
        <v>#N/A</v>
      </c>
      <c r="ME75" s="237" t="e">
        <f t="shared" ca="1" si="224"/>
        <v>#N/A</v>
      </c>
      <c r="MF75" s="237" t="e">
        <f t="shared" ca="1" si="225"/>
        <v>#N/A</v>
      </c>
      <c r="MG75" s="8" t="e">
        <f t="shared" ca="1" si="226"/>
        <v>#N/A</v>
      </c>
      <c r="MI75" t="b">
        <f t="shared" ca="1" si="227"/>
        <v>0</v>
      </c>
      <c r="MJ75" t="str">
        <f t="shared" ca="1" si="255"/>
        <v/>
      </c>
      <c r="MK75" s="32">
        <f t="shared" ca="1" si="229"/>
        <v>0</v>
      </c>
      <c r="ML75" s="32">
        <f t="shared" ca="1" si="230"/>
        <v>0</v>
      </c>
      <c r="MM75" s="32">
        <f t="shared" ca="1" si="231"/>
        <v>0</v>
      </c>
    </row>
    <row r="76" spans="1:351" x14ac:dyDescent="0.3">
      <c r="A76">
        <f t="shared" ref="A76:A103" ca="1" si="273">+A75+1</f>
        <v>66</v>
      </c>
      <c r="C76" t="e">
        <f ca="1">Coulisse!$HN76</f>
        <v>#N/A</v>
      </c>
      <c r="D76" t="b">
        <f t="shared" ref="D76:D103" ca="1" si="274">NOT(ISNA($C76))</f>
        <v>0</v>
      </c>
      <c r="F76" t="b">
        <f t="shared" ref="F76:G103" ca="1" si="275">IF($D76,INDEX(INDIRECT(F$5,AdrLxCx),$C76))</f>
        <v>0</v>
      </c>
      <c r="G76" t="b">
        <f t="shared" ca="1" si="275"/>
        <v>0</v>
      </c>
      <c r="T76" t="b">
        <f t="shared" ref="T76:V103" ca="1" si="276">IF($D76,INDEX(INDIRECT(T$5,AdrLxCx),$C76))</f>
        <v>0</v>
      </c>
      <c r="U76" t="b">
        <f t="shared" ca="1" si="276"/>
        <v>0</v>
      </c>
      <c r="V76" t="b">
        <f t="shared" ca="1" si="276"/>
        <v>0</v>
      </c>
      <c r="W76" t="str">
        <f t="shared" ref="W76:W103" ca="1" si="277">T76&amp;$W$2&amp;U76&amp;$W$2&amp;V76</f>
        <v>FAUX\FAUX\FAUX</v>
      </c>
      <c r="X76" t="b">
        <f ca="1">IF($D76,ISNA(MATCH(W76,W$1:W75,0)))</f>
        <v>0</v>
      </c>
      <c r="Y76" s="5" t="e">
        <f t="shared" ref="Y76:Y103" ca="1" si="278">MATCH(Y$2,INDIRECT(Z76,AdrLxCx),0)+Y75</f>
        <v>#N/A</v>
      </c>
      <c r="Z76" t="e">
        <f t="shared" ca="1" si="265"/>
        <v>#N/A</v>
      </c>
      <c r="AA76" t="b">
        <f t="shared" ref="AA76:AA103" ca="1" si="279">NOT(ISNA(Y76))</f>
        <v>0</v>
      </c>
      <c r="AB76" t="b">
        <f t="shared" ref="AB76:AB103" ca="1" si="280">IF(AA76,INDEX(W:W,Y76))</f>
        <v>0</v>
      </c>
      <c r="AC76">
        <f t="shared" ref="AC76:AC103" ca="1" si="281">COUNTIF(W:W,AB76)</f>
        <v>0</v>
      </c>
      <c r="AD76">
        <f t="shared" ref="AD76:AD103" ca="1" si="282">IF(AA76,SUMIF(W:W,AB76,$F:$F),0)</f>
        <v>0</v>
      </c>
      <c r="AE76">
        <f t="shared" ref="AE76:AE103" ca="1" si="283">IF(AA76,SUMIF(W:W,AB76,$G:$G),0)</f>
        <v>0</v>
      </c>
      <c r="AF76" s="235">
        <f t="shared" ref="AF76:AF103" ca="1" si="284">ROUND(INDEX(AC76:AE76,$AF$3),0)</f>
        <v>0</v>
      </c>
      <c r="AG76" s="236">
        <f t="shared" ref="AG76:AG103" ca="1" si="285">VALUE(AF76&amp;$AE$2&amp;TEXT(ROW(),$AE$1))</f>
        <v>7.6E-3</v>
      </c>
      <c r="AH76" t="b">
        <f t="shared" ref="AH76:AH103" ca="1" si="286">IF($AA76,COUNTIF(INDIRECT(AG$6,AdrLxCx),$AF$1&amp;AG76))</f>
        <v>0</v>
      </c>
      <c r="AI76" s="5" t="e">
        <f t="shared" ref="AI76:AI103" ca="1" si="287">MATCH($A76,AH:AH,0)</f>
        <v>#N/A</v>
      </c>
      <c r="AJ76" s="8" t="e">
        <f t="shared" ref="AJ76:AJ103" ca="1" si="288">INDEX(Y:Y,AI76)</f>
        <v>#N/A</v>
      </c>
      <c r="AK76" s="8" t="e">
        <f t="shared" ref="AK76:AK103" ca="1" si="289">INDEX(T:T,AJ76)</f>
        <v>#N/A</v>
      </c>
      <c r="AL76" s="8" t="e">
        <f t="shared" ref="AL76:AL103" ca="1" si="290">INDEX(U:U,AJ76)</f>
        <v>#N/A</v>
      </c>
      <c r="AM76" s="8" t="e">
        <f t="shared" ref="AM76:AM103" ca="1" si="291">INDEX(V:V,AJ76)</f>
        <v>#N/A</v>
      </c>
      <c r="AN76" s="8" t="e">
        <f t="shared" ref="AN76:AN103" ca="1" si="292">INDEX(AC:AC,AI76)</f>
        <v>#N/A</v>
      </c>
      <c r="AO76" s="237" t="e">
        <f t="shared" ref="AO76:AO103" ca="1" si="293">INDEX(AD:AD,AI76)</f>
        <v>#N/A</v>
      </c>
      <c r="AP76" s="237" t="e">
        <f t="shared" ref="AP76:AP103" ca="1" si="294">INDEX(AE:AE,AI76)</f>
        <v>#N/A</v>
      </c>
      <c r="AQ76" s="8" t="e">
        <f t="shared" ref="AQ76:AQ103" ca="1" si="295">INDEX(W:W,AJ76)</f>
        <v>#N/A</v>
      </c>
      <c r="AS76" t="b">
        <f t="shared" ref="AS76:AS103" ca="1" si="296">INDEX($AA$11:$AA$103,AR76)</f>
        <v>0</v>
      </c>
      <c r="AT76" t="str">
        <f t="shared" ref="AT76:AT103" ca="1" si="297">IF($AS76,AR76&amp;" : "&amp;INDEX($AQ$11:$AQ$103,$AR76),"")</f>
        <v/>
      </c>
      <c r="AU76" s="32">
        <f t="shared" ref="AU76:AU103" ca="1" si="298">IF($AS76,INDEX($AN$11:$AN$103,$AR76),0)/$AC$5</f>
        <v>0</v>
      </c>
      <c r="AV76" s="32">
        <f t="shared" ref="AV76:AV103" ca="1" si="299">IF($AS76,INDEX($AO$11:$AO$103,$AR76),0)/$AD$5</f>
        <v>0</v>
      </c>
      <c r="AW76" s="32">
        <f t="shared" ref="AW76:AW103" ca="1" si="300">IF($AS76,INDEX($AP$11:$AP$103,$AR76),0)/$AE$5</f>
        <v>0</v>
      </c>
      <c r="BR76" t="b">
        <f t="shared" ref="BR76:BR103" ca="1" si="301">IF($D76,INDEX(INDIRECT(BR$5,AdrLxCx),$C76))</f>
        <v>0</v>
      </c>
      <c r="BU76" t="str">
        <f t="shared" ref="BU76:BU103" ca="1" si="302">BR76&amp;$W$2</f>
        <v>FAUX\</v>
      </c>
      <c r="BV76" t="b">
        <f ca="1">IF($D76,ISNA(MATCH(BU76,BU$1:BU75,0)))</f>
        <v>0</v>
      </c>
      <c r="BW76" s="5" t="e">
        <f t="shared" ref="BW76:BW103" ca="1" si="303">MATCH(BW$2,INDIRECT(BX76,AdrLxCx),0)+BW75</f>
        <v>#N/A</v>
      </c>
      <c r="BX76" t="e">
        <f t="shared" ca="1" si="266"/>
        <v>#N/A</v>
      </c>
      <c r="BY76" t="b">
        <f t="shared" ref="BY76:BY103" ca="1" si="304">NOT(ISNA(BW76))</f>
        <v>0</v>
      </c>
      <c r="BZ76" t="b">
        <f t="shared" ref="BZ76:BZ103" ca="1" si="305">IF(BY76,INDEX(BU:BU,BW76))</f>
        <v>0</v>
      </c>
      <c r="CA76">
        <f t="shared" ca="1" si="247"/>
        <v>0</v>
      </c>
      <c r="CB76">
        <f t="shared" ca="1" si="234"/>
        <v>0</v>
      </c>
      <c r="CC76">
        <f t="shared" ref="CC76:CC103" ca="1" si="306">IF(BY76,SUMIF(BU:BU,BZ76,$G:$G),0)</f>
        <v>0</v>
      </c>
      <c r="CD76" s="235">
        <f t="shared" ref="CD76:CD103" ca="1" si="307">ROUND(INDEX(CA76:CC76,$AF$3),0)</f>
        <v>0</v>
      </c>
      <c r="CE76" s="236">
        <f t="shared" ref="CE76:CE103" ca="1" si="308">VALUE(CD76&amp;$AE$2&amp;TEXT(ROW(),$AE$1))</f>
        <v>7.6E-3</v>
      </c>
      <c r="CF76" t="b">
        <f t="shared" ref="CF76:CF103" ca="1" si="309">IF(BY76,COUNTIF(INDIRECT(CE$6,AdrLxCx),$AF$1&amp;CE76))</f>
        <v>0</v>
      </c>
      <c r="CG76" s="5" t="e">
        <f t="shared" ref="CG76:CG103" ca="1" si="310">MATCH($A76,CF:CF,0)</f>
        <v>#N/A</v>
      </c>
      <c r="CH76" s="8" t="e">
        <f t="shared" ref="CH76:CH103" ca="1" si="311">INDEX(BW:BW,CG76)</f>
        <v>#N/A</v>
      </c>
      <c r="CI76" s="8" t="e">
        <f t="shared" ref="CI76:CI103" ca="1" si="312">INDEX(BR:BR,CH76)</f>
        <v>#N/A</v>
      </c>
      <c r="CJ76" s="8" t="e">
        <f t="shared" ref="CJ76:CJ103" ca="1" si="313">INDEX(BS:BS,CH76)</f>
        <v>#N/A</v>
      </c>
      <c r="CK76" s="8" t="e">
        <f t="shared" ref="CK76:CK103" ca="1" si="314">INDEX(BT:BT,CH76)</f>
        <v>#N/A</v>
      </c>
      <c r="CL76" s="8" t="e">
        <f t="shared" ref="CL76:CL103" ca="1" si="315">INDEX(CA:CA,CG76)</f>
        <v>#N/A</v>
      </c>
      <c r="CM76" s="237" t="e">
        <f t="shared" ref="CM76:CM103" ca="1" si="316">INDEX(CB:CB,CG76)</f>
        <v>#N/A</v>
      </c>
      <c r="CN76" s="237" t="e">
        <f t="shared" ref="CN76:CN103" ca="1" si="317">INDEX(CC:CC,CG76)</f>
        <v>#N/A</v>
      </c>
      <c r="CO76" s="8" t="e">
        <f t="shared" ref="CO76:CO103" ca="1" si="318">INDEX(BU:BU,CH76)</f>
        <v>#N/A</v>
      </c>
      <c r="CQ76" t="b">
        <f t="shared" ref="CQ76:CQ103" ca="1" si="319">INDEX(BY$11:BY$103,CP76)</f>
        <v>0</v>
      </c>
      <c r="CR76" t="str">
        <f t="shared" ref="CR76:CR103" ca="1" si="320">IF(CQ76,CP76&amp;" : "&amp;INDEX(CO$11:CO$103,CP76),"")</f>
        <v/>
      </c>
      <c r="CS76" s="32">
        <f t="shared" ref="CS76:CS103" ca="1" si="321">IF(CQ76,INDEX(CL$11:CL$103,CP76),0)/$AC$5</f>
        <v>0</v>
      </c>
      <c r="CT76" s="32">
        <f t="shared" ref="CT76:CT103" ca="1" si="322">IF(CQ76,INDEX(CM$11:CM$103,CP76),0)/$AD$5</f>
        <v>0</v>
      </c>
      <c r="CU76" s="32">
        <f t="shared" ref="CU76:CU103" ca="1" si="323">IF(CQ76,INDEX(CN$11:CN$103,CP76),0)/$AE$5</f>
        <v>0</v>
      </c>
      <c r="DP76" t="b">
        <f t="shared" ref="DP76:DR103" ca="1" si="324">IF($D76,INDEX(INDIRECT(DP$5,AdrLxCx),$C76))</f>
        <v>0</v>
      </c>
      <c r="DQ76" t="b">
        <f t="shared" ca="1" si="324"/>
        <v>0</v>
      </c>
      <c r="DR76" t="b">
        <f t="shared" ca="1" si="324"/>
        <v>0</v>
      </c>
      <c r="DS76" t="str">
        <f t="shared" ca="1" si="267"/>
        <v>FAUX\FAUX\FAUX</v>
      </c>
      <c r="DT76" t="b">
        <f ca="1">IF($D76,ISNA(MATCH(DS76,DS$1:DS75,0)))</f>
        <v>0</v>
      </c>
      <c r="DU76" s="5" t="e">
        <f t="shared" ref="DU76:DU103" ca="1" si="325">MATCH(DU$2,INDIRECT(DV76,AdrLxCx),0)+DU75</f>
        <v>#N/A</v>
      </c>
      <c r="DV76" t="e">
        <f t="shared" ca="1" si="268"/>
        <v>#N/A</v>
      </c>
      <c r="DW76" t="b">
        <f t="shared" ref="DW76:DW103" ca="1" si="326">NOT(ISNA(DU76))</f>
        <v>0</v>
      </c>
      <c r="DX76" t="b">
        <f t="shared" ref="DX76:DX103" ca="1" si="327">IF(DW76,INDEX(DS:DS,DU76))</f>
        <v>0</v>
      </c>
      <c r="DY76">
        <f t="shared" ca="1" si="248"/>
        <v>0</v>
      </c>
      <c r="DZ76">
        <f t="shared" ca="1" si="236"/>
        <v>0</v>
      </c>
      <c r="EA76">
        <f t="shared" ref="EA76:EA103" ca="1" si="328">IF(DW76,SUMIF(DS:DS,DX76,$G:$G),0)</f>
        <v>0</v>
      </c>
      <c r="EB76" s="235">
        <f t="shared" ref="EB76:EB103" ca="1" si="329">ROUND(INDEX(DY76:EA76,$AF$3),0)</f>
        <v>0</v>
      </c>
      <c r="EC76" s="236">
        <f t="shared" ref="EC76:EC103" ca="1" si="330">VALUE(EB76&amp;$AE$2&amp;TEXT(ROW(),$AE$1))</f>
        <v>7.6E-3</v>
      </c>
      <c r="ED76" t="b">
        <f t="shared" ref="ED76:ED103" ca="1" si="331">IF(DW76,COUNTIF(INDIRECT(EC$6,AdrLxCx),$AF$1&amp;EC76))</f>
        <v>0</v>
      </c>
      <c r="EE76" s="5" t="e">
        <f t="shared" ref="EE76:EE103" ca="1" si="332">MATCH($A76,ED:ED,0)</f>
        <v>#N/A</v>
      </c>
      <c r="EF76" s="8" t="e">
        <f t="shared" ref="EF76:EF103" ca="1" si="333">INDEX(DU:DU,EE76)</f>
        <v>#N/A</v>
      </c>
      <c r="EG76" s="8" t="e">
        <f t="shared" ref="EG76:EG103" ca="1" si="334">INDEX(DP:DP,EF76)</f>
        <v>#N/A</v>
      </c>
      <c r="EH76" s="8" t="e">
        <f t="shared" ref="EH76:EH103" ca="1" si="335">INDEX(DQ:DQ,EF76)</f>
        <v>#N/A</v>
      </c>
      <c r="EI76" s="8" t="e">
        <f t="shared" ref="EI76:EI103" ca="1" si="336">INDEX(DR:DR,EF76)</f>
        <v>#N/A</v>
      </c>
      <c r="EJ76" s="8" t="e">
        <f t="shared" ref="EJ76:EJ103" ca="1" si="337">INDEX(DY:DY,EE76)</f>
        <v>#N/A</v>
      </c>
      <c r="EK76" s="237" t="e">
        <f t="shared" ref="EK76:EK103" ca="1" si="338">INDEX(DZ:DZ,EE76)</f>
        <v>#N/A</v>
      </c>
      <c r="EL76" s="237" t="e">
        <f t="shared" ref="EL76:EL103" ca="1" si="339">INDEX(EA:EA,EE76)</f>
        <v>#N/A</v>
      </c>
      <c r="EM76" s="8" t="e">
        <f t="shared" ref="EM76:EM103" ca="1" si="340">INDEX(DS:DS,EF76)</f>
        <v>#N/A</v>
      </c>
      <c r="EO76" t="b">
        <f t="shared" ref="EO76:EO103" ca="1" si="341">INDEX(DW$11:DW$103,EN76)</f>
        <v>0</v>
      </c>
      <c r="EP76" t="str">
        <f t="shared" ref="EP76:EP103" ca="1" si="342">IF(EO76,EN76&amp;" : "&amp;INDEX(EM$11:EM$103,EN76),"")</f>
        <v/>
      </c>
      <c r="EQ76" s="32">
        <f t="shared" ref="EQ76:EQ103" ca="1" si="343">IF(EO76,INDEX(EJ$11:EJ$103,EN76),0)/$AC$5</f>
        <v>0</v>
      </c>
      <c r="ER76" s="32">
        <f t="shared" ref="ER76:ER103" ca="1" si="344">IF(EO76,INDEX(EK$11:EK$103,EN76),0)/$AD$5</f>
        <v>0</v>
      </c>
      <c r="ES76" s="32">
        <f t="shared" ref="ES76:ES103" ca="1" si="345">IF(EO76,INDEX(EL$11:EL$103,EN76),0)/$AE$5</f>
        <v>0</v>
      </c>
      <c r="FN76" t="b">
        <f t="shared" ref="FN76:FQ103" ca="1" si="346">IF($D76,INDEX(INDIRECT(FN$5,AdrLxCx),$C76))</f>
        <v>0</v>
      </c>
      <c r="FO76" t="b">
        <f t="shared" ca="1" si="346"/>
        <v>0</v>
      </c>
      <c r="FP76" t="b">
        <f t="shared" ca="1" si="346"/>
        <v>0</v>
      </c>
      <c r="FQ76" t="b">
        <f t="shared" ca="1" si="346"/>
        <v>0</v>
      </c>
      <c r="FR76" t="str">
        <f t="shared" ref="FR76:FR103" ca="1" si="347">FN76&amp;$W$2&amp;FO76&amp;$W$2&amp;FP76&amp;$W$2&amp;FQ76</f>
        <v>FAUX\FAUX\FAUX\FAUX</v>
      </c>
      <c r="FS76" t="b">
        <f ca="1">IF($D76,ISNA(MATCH(FR76,FR$1:FR75,0)))</f>
        <v>0</v>
      </c>
      <c r="FT76" s="5" t="e">
        <f t="shared" ref="FT76:FT103" ca="1" si="348">MATCH(FT$2,INDIRECT(FU76,AdrLxCx),0)+FT75</f>
        <v>#N/A</v>
      </c>
      <c r="FU76" t="e">
        <f t="shared" ca="1" si="269"/>
        <v>#N/A</v>
      </c>
      <c r="FV76" t="b">
        <f t="shared" ref="FV76:FV103" ca="1" si="349">NOT(ISNA(FT76))</f>
        <v>0</v>
      </c>
      <c r="FW76" t="b">
        <f t="shared" ref="FW76:FW103" ca="1" si="350">IF(FV76,INDEX(FR:FR,FT76))</f>
        <v>0</v>
      </c>
      <c r="FX76">
        <f t="shared" ca="1" si="249"/>
        <v>0</v>
      </c>
      <c r="FY76">
        <f t="shared" ca="1" si="238"/>
        <v>0</v>
      </c>
      <c r="FZ76">
        <f t="shared" ref="FZ76:FZ103" ca="1" si="351">IF(FV76,SUMIF(FR:FR,FW76,$G:$G),0)</f>
        <v>0</v>
      </c>
      <c r="GA76" s="235">
        <f t="shared" ref="GA76:GA103" ca="1" si="352">ROUND(INDEX(FX76:FZ76,$AF$3),0)</f>
        <v>0</v>
      </c>
      <c r="GB76" s="236">
        <f t="shared" ref="GB76:GB103" ca="1" si="353">VALUE(GA76&amp;$AE$2&amp;TEXT(ROW(),$AE$1))</f>
        <v>7.6E-3</v>
      </c>
      <c r="GC76" t="b">
        <f t="shared" ref="GC76:GC103" ca="1" si="354">IF(FV76,COUNTIF(INDIRECT(GB$6,AdrLxCx),$AF$1&amp;GB76))</f>
        <v>0</v>
      </c>
      <c r="GD76" s="5" t="e">
        <f t="shared" ref="GD76:GD103" ca="1" si="355">MATCH($A76,GC:GC,0)</f>
        <v>#N/A</v>
      </c>
      <c r="GE76" s="8" t="e">
        <f t="shared" ref="GE76:GE103" ca="1" si="356">INDEX(FT:FT,GD76)</f>
        <v>#N/A</v>
      </c>
      <c r="GF76" s="8" t="e">
        <f t="shared" ref="GF76:GF103" ca="1" si="357">INDEX(FN:FN,GE76)</f>
        <v>#N/A</v>
      </c>
      <c r="GG76" s="8" t="e">
        <f t="shared" ref="GG76:GG103" ca="1" si="358">INDEX(FO:FO,GE76)</f>
        <v>#N/A</v>
      </c>
      <c r="GH76" s="8" t="e">
        <f t="shared" ref="GH76:GH103" ca="1" si="359">INDEX(FP:FP,GE76)</f>
        <v>#N/A</v>
      </c>
      <c r="GI76" s="8" t="e">
        <f t="shared" ref="GI76:GI103" ca="1" si="360">INDEX(FQ:FQ,GE76)</f>
        <v>#N/A</v>
      </c>
      <c r="GJ76" s="8" t="e">
        <f t="shared" ref="GJ76:GJ103" ca="1" si="361">INDEX(FX:FX,GD76)</f>
        <v>#N/A</v>
      </c>
      <c r="GK76" s="237" t="e">
        <f t="shared" ref="GK76:GK103" ca="1" si="362">INDEX(FY:FY,GD76)</f>
        <v>#N/A</v>
      </c>
      <c r="GL76" s="237" t="e">
        <f t="shared" ref="GL76:GL103" ca="1" si="363">INDEX(FZ:FZ,GD76)</f>
        <v>#N/A</v>
      </c>
      <c r="GM76" s="8" t="e">
        <f t="shared" ref="GM76:GM103" ca="1" si="364">INDEX(FR:FR,GE76)</f>
        <v>#N/A</v>
      </c>
      <c r="GO76" t="b">
        <f t="shared" ref="GO76:GO103" ca="1" si="365">INDEX(FV$11:FV$103,GN76)</f>
        <v>0</v>
      </c>
      <c r="GP76" t="str">
        <f t="shared" ref="GP76:GP103" ca="1" si="366">IF(GO76,GN76&amp;" : "&amp;INDEX(GM$11:GM$103,GN76),"")</f>
        <v/>
      </c>
      <c r="GQ76" s="32">
        <f t="shared" ref="GQ76:GQ103" ca="1" si="367">IF(GO76,INDEX(GJ$11:GJ$103,GN76),0)/$AC$5</f>
        <v>0</v>
      </c>
      <c r="GR76" s="32">
        <f t="shared" ref="GR76:GR103" ca="1" si="368">IF(GO76,INDEX(GK$11:GK$103,GN76),0)/$AD$5</f>
        <v>0</v>
      </c>
      <c r="GS76" s="32">
        <f t="shared" ref="GS76:GS103" ca="1" si="369">IF(GO76,INDEX(GL$11:GL$103,GN76),0)/$AE$5</f>
        <v>0</v>
      </c>
      <c r="HL76" t="b">
        <f t="shared" ref="HL76:HO103" ca="1" si="370">IF($D76,INDEX(INDIRECT(HL$5,AdrLxCx),$C76))</f>
        <v>0</v>
      </c>
      <c r="HM76" t="b">
        <f t="shared" ca="1" si="370"/>
        <v>0</v>
      </c>
      <c r="HN76" t="b">
        <f t="shared" ca="1" si="370"/>
        <v>0</v>
      </c>
      <c r="HO76" t="b">
        <f t="shared" ca="1" si="370"/>
        <v>0</v>
      </c>
      <c r="HP76" t="str">
        <f t="shared" ref="HP76:HP103" ca="1" si="371">HL76&amp;$W$2&amp;HM76&amp;$W$2&amp;HN76&amp;$W$2&amp;HO76</f>
        <v>FAUX\FAUX\FAUX\FAUX</v>
      </c>
      <c r="HQ76" t="b">
        <f ca="1">IF($D76,ISNA(MATCH(HP76,HP$1:HP75,0)))</f>
        <v>0</v>
      </c>
      <c r="HR76" s="5" t="e">
        <f t="shared" ref="HR76:HR103" ca="1" si="372">MATCH(HR$2,INDIRECT(HS76,AdrLxCx),0)+HR75</f>
        <v>#N/A</v>
      </c>
      <c r="HS76" t="e">
        <f t="shared" ca="1" si="270"/>
        <v>#N/A</v>
      </c>
      <c r="HT76" t="b">
        <f t="shared" ref="HT76:HT103" ca="1" si="373">NOT(ISNA(HR76))</f>
        <v>0</v>
      </c>
      <c r="HU76" t="b">
        <f t="shared" ref="HU76:HU103" ca="1" si="374">IF(HT76,INDEX(HP:HP,HR76))</f>
        <v>0</v>
      </c>
      <c r="HV76">
        <f t="shared" ca="1" si="250"/>
        <v>0</v>
      </c>
      <c r="HW76">
        <f t="shared" ca="1" si="240"/>
        <v>0</v>
      </c>
      <c r="HX76">
        <f t="shared" ref="HX76:HX103" ca="1" si="375">IF(HT76,SUMIF(HP:HP,HU76,$G:$G),0)</f>
        <v>0</v>
      </c>
      <c r="HY76" s="235">
        <f t="shared" ref="HY76:HY103" ca="1" si="376">ROUND(INDEX(HV76:HX76,$AF$3),0)</f>
        <v>0</v>
      </c>
      <c r="HZ76" s="236">
        <f t="shared" ref="HZ76:HZ103" ca="1" si="377">VALUE(HY76&amp;$AE$2&amp;TEXT(ROW(),$AE$1))</f>
        <v>7.6E-3</v>
      </c>
      <c r="IA76" t="b">
        <f t="shared" ref="IA76:IA103" ca="1" si="378">IF(HT76,COUNTIF(INDIRECT(HZ$6,AdrLxCx),$AF$1&amp;HZ76))</f>
        <v>0</v>
      </c>
      <c r="IB76" s="5" t="e">
        <f t="shared" ref="IB76:IB103" ca="1" si="379">MATCH($A76,IA:IA,0)</f>
        <v>#N/A</v>
      </c>
      <c r="IC76" s="8" t="e">
        <f t="shared" ref="IC76:IC103" ca="1" si="380">INDEX(HR:HR,IB76)</f>
        <v>#N/A</v>
      </c>
      <c r="ID76" s="8" t="e">
        <f t="shared" ref="ID76:ID103" ca="1" si="381">INDEX(HL:HL,IC76)</f>
        <v>#N/A</v>
      </c>
      <c r="IE76" s="8" t="e">
        <f t="shared" ref="IE76:IE103" ca="1" si="382">INDEX(HM:HM,IC76)</f>
        <v>#N/A</v>
      </c>
      <c r="IF76" s="8" t="e">
        <f t="shared" ref="IF76:IF103" ca="1" si="383">INDEX(HN:HN,IC76)</f>
        <v>#N/A</v>
      </c>
      <c r="IG76" s="8" t="e">
        <f t="shared" ref="IG76:IG103" ca="1" si="384">INDEX(HO:HO,IC76)</f>
        <v>#N/A</v>
      </c>
      <c r="IH76" s="8" t="e">
        <f t="shared" ref="IH76:IH103" ca="1" si="385">INDEX(HV:HV,IB76)</f>
        <v>#N/A</v>
      </c>
      <c r="II76" s="237" t="e">
        <f t="shared" ref="II76:II103" ca="1" si="386">INDEX(HW:HW,IB76)</f>
        <v>#N/A</v>
      </c>
      <c r="IJ76" s="237" t="e">
        <f t="shared" ref="IJ76:IJ103" ca="1" si="387">INDEX(HX:HX,IB76)</f>
        <v>#N/A</v>
      </c>
      <c r="IK76" s="8" t="e">
        <f t="shared" ref="IK76:IK103" ca="1" si="388">INDEX(HP:HP,IC76)</f>
        <v>#N/A</v>
      </c>
      <c r="IM76" t="b">
        <f t="shared" ref="IM76:IM103" ca="1" si="389">INDEX(HT$11:HT$103,IL76)</f>
        <v>0</v>
      </c>
      <c r="IN76" t="str">
        <f t="shared" ca="1" si="253"/>
        <v/>
      </c>
      <c r="IO76" s="32">
        <f t="shared" ref="IO76:IO103" ca="1" si="390">IF(IM76,INDEX(IH$11:IH$103,IL76),0)/$AC$5</f>
        <v>0</v>
      </c>
      <c r="IP76" s="32">
        <f t="shared" ref="IP76:IP103" ca="1" si="391">IF(IM76,INDEX(II$11:II$103,IL76),0)/$AD$5</f>
        <v>0</v>
      </c>
      <c r="IQ76" s="32">
        <f t="shared" ref="IQ76:IQ103" ca="1" si="392">IF(IM76,INDEX(IJ$11:IJ$103,IL76),0)/$AE$5</f>
        <v>0</v>
      </c>
      <c r="JJ76" t="b">
        <f t="shared" ref="JJ76:JK103" ca="1" si="393">IF($D76,INDEX(INDIRECT(JJ$5,AdrLxCx),$C76))</f>
        <v>0</v>
      </c>
      <c r="JK76" t="b">
        <f t="shared" ca="1" si="393"/>
        <v>0</v>
      </c>
      <c r="JN76" t="str">
        <f t="shared" ref="JN76:JN103" ca="1" si="394">JJ76&amp;$W$2&amp;JK76</f>
        <v>FAUX\FAUX</v>
      </c>
      <c r="JO76" t="b">
        <f ca="1">IF($D76,ISNA(MATCH(JN76,JN$1:JN75,0)))</f>
        <v>0</v>
      </c>
      <c r="JP76" s="5" t="e">
        <f t="shared" ref="JP76:JP103" ca="1" si="395">MATCH(JP$2,INDIRECT(JQ76,AdrLxCx),0)+JP75</f>
        <v>#N/A</v>
      </c>
      <c r="JQ76" t="e">
        <f t="shared" ca="1" si="271"/>
        <v>#N/A</v>
      </c>
      <c r="JR76" t="b">
        <f t="shared" ref="JR76:JR103" ca="1" si="396">NOT(ISNA(JP76))</f>
        <v>0</v>
      </c>
      <c r="JS76" t="b">
        <f t="shared" ref="JS76:JS103" ca="1" si="397">IF(JR76,INDEX(JN:JN,JP76))</f>
        <v>0</v>
      </c>
      <c r="JT76">
        <f t="shared" ca="1" si="251"/>
        <v>0</v>
      </c>
      <c r="JU76">
        <f t="shared" ca="1" si="242"/>
        <v>0</v>
      </c>
      <c r="JV76">
        <f t="shared" ref="JV76:JV103" ca="1" si="398">IF(JR76,SUMIF(JN:JN,JS76,$G:$G),0)</f>
        <v>0</v>
      </c>
      <c r="JW76" s="235">
        <f t="shared" ref="JW76:JW103" ca="1" si="399">ROUND(INDEX(JT76:JV76,$AF$3),0)</f>
        <v>0</v>
      </c>
      <c r="JX76" s="236">
        <f t="shared" ref="JX76:JX103" ca="1" si="400">VALUE(JW76&amp;$AE$2&amp;TEXT(ROW(),$AE$1))</f>
        <v>7.6E-3</v>
      </c>
      <c r="JY76" t="b">
        <f t="shared" ref="JY76:JY103" ca="1" si="401">IF(JR76,COUNTIF(INDIRECT(JX$6,AdrLxCx),$AF$1&amp;JX76))</f>
        <v>0</v>
      </c>
      <c r="JZ76" s="5" t="e">
        <f t="shared" ref="JZ76:JZ103" ca="1" si="402">MATCH($A76,JY:JY,0)</f>
        <v>#N/A</v>
      </c>
      <c r="KA76" s="8" t="e">
        <f t="shared" ref="KA76:KA103" ca="1" si="403">INDEX(JP:JP,JZ76)</f>
        <v>#N/A</v>
      </c>
      <c r="KB76" s="8" t="e">
        <f t="shared" ref="KB76:KB103" ca="1" si="404">INDEX(JJ:JJ,KA76)</f>
        <v>#N/A</v>
      </c>
      <c r="KC76" s="8" t="e">
        <f t="shared" ref="KC76:KC103" ca="1" si="405">INDEX(JK:JK,KA76)</f>
        <v>#N/A</v>
      </c>
      <c r="KD76" s="8"/>
      <c r="KE76" s="8"/>
      <c r="KF76" s="8" t="e">
        <f t="shared" ref="KF76:KF103" ca="1" si="406">INDEX(JT:JT,JZ76)</f>
        <v>#N/A</v>
      </c>
      <c r="KG76" s="237" t="e">
        <f t="shared" ref="KG76:KG103" ca="1" si="407">INDEX(JU:JU,JZ76)</f>
        <v>#N/A</v>
      </c>
      <c r="KH76" s="237" t="e">
        <f t="shared" ref="KH76:KH103" ca="1" si="408">INDEX(JV:JV,JZ76)</f>
        <v>#N/A</v>
      </c>
      <c r="KI76" s="8" t="e">
        <f t="shared" ref="KI76:KI103" ca="1" si="409">INDEX(JN:JN,KA76)</f>
        <v>#N/A</v>
      </c>
      <c r="KK76" t="b">
        <f t="shared" ref="KK76:KK103" ca="1" si="410">INDEX(JR$11:JR$103,KJ76)</f>
        <v>0</v>
      </c>
      <c r="KL76" t="str">
        <f t="shared" ca="1" si="254"/>
        <v/>
      </c>
      <c r="KM76" s="32">
        <f t="shared" ref="KM76:KM103" ca="1" si="411">IF(KK76,INDEX(KF$11:KF$103,KJ76),0)/$AC$5</f>
        <v>0</v>
      </c>
      <c r="KN76" s="32">
        <f t="shared" ref="KN76:KN103" ca="1" si="412">IF(KK76,INDEX(KG$11:KG$103,KJ76),0)/$AD$5</f>
        <v>0</v>
      </c>
      <c r="KO76" s="32">
        <f t="shared" ref="KO76:KO103" ca="1" si="413">IF(KK76,INDEX(KH$11:KH$103,KJ76),0)/$AE$5</f>
        <v>0</v>
      </c>
      <c r="LH76" t="b">
        <f t="shared" ref="LH76:LI103" ca="1" si="414">IF($D76,INDEX(INDIRECT(LH$5,AdrLxCx),$C76))</f>
        <v>0</v>
      </c>
      <c r="LI76" t="b">
        <f t="shared" ca="1" si="414"/>
        <v>0</v>
      </c>
      <c r="LL76" t="str">
        <f t="shared" ref="LL76:LL103" ca="1" si="415">LH76&amp;$W$2&amp;LI76</f>
        <v>FAUX\FAUX</v>
      </c>
      <c r="LM76" t="b">
        <f ca="1">IF($D76,ISNA(MATCH(LL76,LL$1:LL75,0)))</f>
        <v>0</v>
      </c>
      <c r="LN76" s="5" t="e">
        <f t="shared" ref="LN76:LN103" ca="1" si="416">MATCH(LN$2,INDIRECT(LO76,AdrLxCx),0)+LN75</f>
        <v>#N/A</v>
      </c>
      <c r="LO76" t="e">
        <f t="shared" ca="1" si="272"/>
        <v>#N/A</v>
      </c>
      <c r="LP76" t="b">
        <f t="shared" ref="LP76:LP103" ca="1" si="417">NOT(ISNA(LN76))</f>
        <v>0</v>
      </c>
      <c r="LQ76" t="b">
        <f t="shared" ref="LQ76:LQ103" ca="1" si="418">IF(LP76,INDEX(LL:LL,LN76))</f>
        <v>0</v>
      </c>
      <c r="LR76">
        <f t="shared" ca="1" si="252"/>
        <v>0</v>
      </c>
      <c r="LS76">
        <f t="shared" ca="1" si="244"/>
        <v>0</v>
      </c>
      <c r="LT76">
        <f t="shared" ref="LT76:LT103" ca="1" si="419">IF(LP76,SUMIF(LL:LL,LQ76,$G:$G),0)</f>
        <v>0</v>
      </c>
      <c r="LU76" s="235">
        <f t="shared" ref="LU76:LU103" ca="1" si="420">ROUND(INDEX(LR76:LT76,$AF$3),0)</f>
        <v>0</v>
      </c>
      <c r="LV76" s="236">
        <f t="shared" ref="LV76:LV103" ca="1" si="421">VALUE(LU76&amp;$AE$2&amp;TEXT(ROW(),$AE$1))</f>
        <v>7.6E-3</v>
      </c>
      <c r="LW76" t="b">
        <f t="shared" ref="LW76:LW103" ca="1" si="422">IF(LP76,COUNTIF(INDIRECT(LV$6,AdrLxCx),$AF$1&amp;LV76))</f>
        <v>0</v>
      </c>
      <c r="LX76" s="5" t="e">
        <f t="shared" ref="LX76:LX103" ca="1" si="423">MATCH($A76,LW:LW,0)</f>
        <v>#N/A</v>
      </c>
      <c r="LY76" s="8" t="e">
        <f t="shared" ref="LY76:LY103" ca="1" si="424">INDEX(LN:LN,LX76)</f>
        <v>#N/A</v>
      </c>
      <c r="LZ76" s="8" t="e">
        <f t="shared" ref="LZ76:LZ103" ca="1" si="425">INDEX(LH:LH,LY76)</f>
        <v>#N/A</v>
      </c>
      <c r="MA76" s="8" t="e">
        <f t="shared" ref="MA76:MA103" ca="1" si="426">INDEX(LI:LI,LY76)</f>
        <v>#N/A</v>
      </c>
      <c r="MB76" s="8"/>
      <c r="MC76" s="8"/>
      <c r="MD76" s="8" t="e">
        <f t="shared" ref="MD76:MD103" ca="1" si="427">INDEX(LR:LR,LX76)</f>
        <v>#N/A</v>
      </c>
      <c r="ME76" s="237" t="e">
        <f t="shared" ref="ME76:ME103" ca="1" si="428">INDEX(LS:LS,LX76)</f>
        <v>#N/A</v>
      </c>
      <c r="MF76" s="237" t="e">
        <f t="shared" ref="MF76:MF103" ca="1" si="429">INDEX(LT:LT,LX76)</f>
        <v>#N/A</v>
      </c>
      <c r="MG76" s="8" t="e">
        <f t="shared" ref="MG76:MG103" ca="1" si="430">INDEX(LL:LL,LY76)</f>
        <v>#N/A</v>
      </c>
      <c r="MI76" t="b">
        <f t="shared" ref="MI76:MI103" ca="1" si="431">INDEX(LP$11:LP$103,MH76)</f>
        <v>0</v>
      </c>
      <c r="MJ76" t="str">
        <f t="shared" ca="1" si="255"/>
        <v/>
      </c>
      <c r="MK76" s="32">
        <f t="shared" ref="MK76:MK103" ca="1" si="432">IF(MI76,INDEX(MD$11:MD$103,MH76),0)/$AC$5</f>
        <v>0</v>
      </c>
      <c r="ML76" s="32">
        <f t="shared" ref="ML76:ML103" ca="1" si="433">IF(MI76,INDEX(ME$11:ME$103,MH76),0)/$AD$5</f>
        <v>0</v>
      </c>
      <c r="MM76" s="32">
        <f t="shared" ref="MM76:MM103" ca="1" si="434">IF(MI76,INDEX(MF$11:MF$103,MH76),0)/$AE$5</f>
        <v>0</v>
      </c>
    </row>
    <row r="77" spans="1:351" x14ac:dyDescent="0.3">
      <c r="A77">
        <f t="shared" ca="1" si="273"/>
        <v>67</v>
      </c>
      <c r="C77" t="e">
        <f ca="1">Coulisse!$HN77</f>
        <v>#N/A</v>
      </c>
      <c r="D77" t="b">
        <f t="shared" ca="1" si="274"/>
        <v>0</v>
      </c>
      <c r="F77" t="b">
        <f t="shared" ca="1" si="275"/>
        <v>0</v>
      </c>
      <c r="G77" t="b">
        <f t="shared" ca="1" si="275"/>
        <v>0</v>
      </c>
      <c r="T77" t="b">
        <f t="shared" ca="1" si="276"/>
        <v>0</v>
      </c>
      <c r="U77" t="b">
        <f t="shared" ca="1" si="276"/>
        <v>0</v>
      </c>
      <c r="V77" t="b">
        <f t="shared" ca="1" si="276"/>
        <v>0</v>
      </c>
      <c r="W77" t="str">
        <f t="shared" ca="1" si="277"/>
        <v>FAUX\FAUX\FAUX</v>
      </c>
      <c r="X77" t="b">
        <f ca="1">IF($D77,ISNA(MATCH(W77,W$1:W76,0)))</f>
        <v>0</v>
      </c>
      <c r="Y77" s="5" t="e">
        <f t="shared" ca="1" si="278"/>
        <v>#N/A</v>
      </c>
      <c r="Z77" t="e">
        <f t="shared" ca="1" si="265"/>
        <v>#N/A</v>
      </c>
      <c r="AA77" t="b">
        <f t="shared" ca="1" si="279"/>
        <v>0</v>
      </c>
      <c r="AB77" t="b">
        <f t="shared" ca="1" si="280"/>
        <v>0</v>
      </c>
      <c r="AC77">
        <f t="shared" ca="1" si="281"/>
        <v>0</v>
      </c>
      <c r="AD77">
        <f t="shared" ca="1" si="282"/>
        <v>0</v>
      </c>
      <c r="AE77">
        <f t="shared" ca="1" si="283"/>
        <v>0</v>
      </c>
      <c r="AF77" s="235">
        <f t="shared" ca="1" si="284"/>
        <v>0</v>
      </c>
      <c r="AG77" s="236">
        <f t="shared" ca="1" si="285"/>
        <v>7.7000000000000002E-3</v>
      </c>
      <c r="AH77" t="b">
        <f t="shared" ca="1" si="286"/>
        <v>0</v>
      </c>
      <c r="AI77" s="5" t="e">
        <f t="shared" ca="1" si="287"/>
        <v>#N/A</v>
      </c>
      <c r="AJ77" s="8" t="e">
        <f t="shared" ca="1" si="288"/>
        <v>#N/A</v>
      </c>
      <c r="AK77" s="8" t="e">
        <f t="shared" ca="1" si="289"/>
        <v>#N/A</v>
      </c>
      <c r="AL77" s="8" t="e">
        <f t="shared" ca="1" si="290"/>
        <v>#N/A</v>
      </c>
      <c r="AM77" s="8" t="e">
        <f t="shared" ca="1" si="291"/>
        <v>#N/A</v>
      </c>
      <c r="AN77" s="8" t="e">
        <f t="shared" ca="1" si="292"/>
        <v>#N/A</v>
      </c>
      <c r="AO77" s="237" t="e">
        <f t="shared" ca="1" si="293"/>
        <v>#N/A</v>
      </c>
      <c r="AP77" s="237" t="e">
        <f t="shared" ca="1" si="294"/>
        <v>#N/A</v>
      </c>
      <c r="AQ77" s="8" t="e">
        <f t="shared" ca="1" si="295"/>
        <v>#N/A</v>
      </c>
      <c r="AS77" t="b">
        <f t="shared" ca="1" si="296"/>
        <v>0</v>
      </c>
      <c r="AT77" t="str">
        <f t="shared" ca="1" si="297"/>
        <v/>
      </c>
      <c r="AU77" s="32">
        <f t="shared" ca="1" si="298"/>
        <v>0</v>
      </c>
      <c r="AV77" s="32">
        <f t="shared" ca="1" si="299"/>
        <v>0</v>
      </c>
      <c r="AW77" s="32">
        <f t="shared" ca="1" si="300"/>
        <v>0</v>
      </c>
      <c r="BR77" t="b">
        <f t="shared" ca="1" si="301"/>
        <v>0</v>
      </c>
      <c r="BU77" t="str">
        <f t="shared" ca="1" si="302"/>
        <v>FAUX\</v>
      </c>
      <c r="BV77" t="b">
        <f ca="1">IF($D77,ISNA(MATCH(BU77,BU$1:BU76,0)))</f>
        <v>0</v>
      </c>
      <c r="BW77" s="5" t="e">
        <f t="shared" ca="1" si="303"/>
        <v>#N/A</v>
      </c>
      <c r="BX77" t="e">
        <f t="shared" ca="1" si="266"/>
        <v>#N/A</v>
      </c>
      <c r="BY77" t="b">
        <f t="shared" ca="1" si="304"/>
        <v>0</v>
      </c>
      <c r="BZ77" t="b">
        <f t="shared" ca="1" si="305"/>
        <v>0</v>
      </c>
      <c r="CA77">
        <f t="shared" ca="1" si="247"/>
        <v>0</v>
      </c>
      <c r="CB77">
        <f t="shared" ref="CB77:CB103" ca="1" si="435">IF(BY77,SUMIF(BU:BU,BZ77,$F:$F),0)</f>
        <v>0</v>
      </c>
      <c r="CC77">
        <f t="shared" ca="1" si="306"/>
        <v>0</v>
      </c>
      <c r="CD77" s="235">
        <f t="shared" ca="1" si="307"/>
        <v>0</v>
      </c>
      <c r="CE77" s="236">
        <f t="shared" ca="1" si="308"/>
        <v>7.7000000000000002E-3</v>
      </c>
      <c r="CF77" t="b">
        <f t="shared" ca="1" si="309"/>
        <v>0</v>
      </c>
      <c r="CG77" s="5" t="e">
        <f t="shared" ca="1" si="310"/>
        <v>#N/A</v>
      </c>
      <c r="CH77" s="8" t="e">
        <f t="shared" ca="1" si="311"/>
        <v>#N/A</v>
      </c>
      <c r="CI77" s="8" t="e">
        <f t="shared" ca="1" si="312"/>
        <v>#N/A</v>
      </c>
      <c r="CJ77" s="8" t="e">
        <f t="shared" ca="1" si="313"/>
        <v>#N/A</v>
      </c>
      <c r="CK77" s="8" t="e">
        <f t="shared" ca="1" si="314"/>
        <v>#N/A</v>
      </c>
      <c r="CL77" s="8" t="e">
        <f t="shared" ca="1" si="315"/>
        <v>#N/A</v>
      </c>
      <c r="CM77" s="237" t="e">
        <f t="shared" ca="1" si="316"/>
        <v>#N/A</v>
      </c>
      <c r="CN77" s="237" t="e">
        <f t="shared" ca="1" si="317"/>
        <v>#N/A</v>
      </c>
      <c r="CO77" s="8" t="e">
        <f t="shared" ca="1" si="318"/>
        <v>#N/A</v>
      </c>
      <c r="CQ77" t="b">
        <f t="shared" ca="1" si="319"/>
        <v>0</v>
      </c>
      <c r="CR77" t="str">
        <f t="shared" ca="1" si="320"/>
        <v/>
      </c>
      <c r="CS77" s="32">
        <f t="shared" ca="1" si="321"/>
        <v>0</v>
      </c>
      <c r="CT77" s="32">
        <f t="shared" ca="1" si="322"/>
        <v>0</v>
      </c>
      <c r="CU77" s="32">
        <f t="shared" ca="1" si="323"/>
        <v>0</v>
      </c>
      <c r="DP77" t="b">
        <f t="shared" ca="1" si="324"/>
        <v>0</v>
      </c>
      <c r="DQ77" t="b">
        <f t="shared" ca="1" si="324"/>
        <v>0</v>
      </c>
      <c r="DR77" t="b">
        <f t="shared" ca="1" si="324"/>
        <v>0</v>
      </c>
      <c r="DS77" t="str">
        <f t="shared" ca="1" si="267"/>
        <v>FAUX\FAUX\FAUX</v>
      </c>
      <c r="DT77" t="b">
        <f ca="1">IF($D77,ISNA(MATCH(DS77,DS$1:DS76,0)))</f>
        <v>0</v>
      </c>
      <c r="DU77" s="5" t="e">
        <f t="shared" ca="1" si="325"/>
        <v>#N/A</v>
      </c>
      <c r="DV77" t="e">
        <f t="shared" ca="1" si="268"/>
        <v>#N/A</v>
      </c>
      <c r="DW77" t="b">
        <f t="shared" ca="1" si="326"/>
        <v>0</v>
      </c>
      <c r="DX77" t="b">
        <f t="shared" ca="1" si="327"/>
        <v>0</v>
      </c>
      <c r="DY77">
        <f t="shared" ca="1" si="248"/>
        <v>0</v>
      </c>
      <c r="DZ77">
        <f t="shared" ref="DZ77:DZ103" ca="1" si="436">IF(DW77,SUMIF(DS:DS,DX77,$F:$F),0)</f>
        <v>0</v>
      </c>
      <c r="EA77">
        <f t="shared" ca="1" si="328"/>
        <v>0</v>
      </c>
      <c r="EB77" s="235">
        <f t="shared" ca="1" si="329"/>
        <v>0</v>
      </c>
      <c r="EC77" s="236">
        <f t="shared" ca="1" si="330"/>
        <v>7.7000000000000002E-3</v>
      </c>
      <c r="ED77" t="b">
        <f t="shared" ca="1" si="331"/>
        <v>0</v>
      </c>
      <c r="EE77" s="5" t="e">
        <f t="shared" ca="1" si="332"/>
        <v>#N/A</v>
      </c>
      <c r="EF77" s="8" t="e">
        <f t="shared" ca="1" si="333"/>
        <v>#N/A</v>
      </c>
      <c r="EG77" s="8" t="e">
        <f t="shared" ca="1" si="334"/>
        <v>#N/A</v>
      </c>
      <c r="EH77" s="8" t="e">
        <f t="shared" ca="1" si="335"/>
        <v>#N/A</v>
      </c>
      <c r="EI77" s="8" t="e">
        <f t="shared" ca="1" si="336"/>
        <v>#N/A</v>
      </c>
      <c r="EJ77" s="8" t="e">
        <f t="shared" ca="1" si="337"/>
        <v>#N/A</v>
      </c>
      <c r="EK77" s="237" t="e">
        <f t="shared" ca="1" si="338"/>
        <v>#N/A</v>
      </c>
      <c r="EL77" s="237" t="e">
        <f t="shared" ca="1" si="339"/>
        <v>#N/A</v>
      </c>
      <c r="EM77" s="8" t="e">
        <f t="shared" ca="1" si="340"/>
        <v>#N/A</v>
      </c>
      <c r="EO77" t="b">
        <f t="shared" ca="1" si="341"/>
        <v>0</v>
      </c>
      <c r="EP77" t="str">
        <f t="shared" ca="1" si="342"/>
        <v/>
      </c>
      <c r="EQ77" s="32">
        <f t="shared" ca="1" si="343"/>
        <v>0</v>
      </c>
      <c r="ER77" s="32">
        <f t="shared" ca="1" si="344"/>
        <v>0</v>
      </c>
      <c r="ES77" s="32">
        <f t="shared" ca="1" si="345"/>
        <v>0</v>
      </c>
      <c r="FN77" t="b">
        <f t="shared" ca="1" si="346"/>
        <v>0</v>
      </c>
      <c r="FO77" t="b">
        <f t="shared" ca="1" si="346"/>
        <v>0</v>
      </c>
      <c r="FP77" t="b">
        <f t="shared" ca="1" si="346"/>
        <v>0</v>
      </c>
      <c r="FQ77" t="b">
        <f t="shared" ca="1" si="346"/>
        <v>0</v>
      </c>
      <c r="FR77" t="str">
        <f t="shared" ca="1" si="347"/>
        <v>FAUX\FAUX\FAUX\FAUX</v>
      </c>
      <c r="FS77" t="b">
        <f ca="1">IF($D77,ISNA(MATCH(FR77,FR$1:FR76,0)))</f>
        <v>0</v>
      </c>
      <c r="FT77" s="5" t="e">
        <f t="shared" ca="1" si="348"/>
        <v>#N/A</v>
      </c>
      <c r="FU77" t="e">
        <f t="shared" ca="1" si="269"/>
        <v>#N/A</v>
      </c>
      <c r="FV77" t="b">
        <f t="shared" ca="1" si="349"/>
        <v>0</v>
      </c>
      <c r="FW77" t="b">
        <f t="shared" ca="1" si="350"/>
        <v>0</v>
      </c>
      <c r="FX77">
        <f t="shared" ca="1" si="249"/>
        <v>0</v>
      </c>
      <c r="FY77">
        <f t="shared" ref="FY77:FY103" ca="1" si="437">IF(FV77,SUMIF(FR:FR,FW77,$F:$F),0)</f>
        <v>0</v>
      </c>
      <c r="FZ77">
        <f t="shared" ca="1" si="351"/>
        <v>0</v>
      </c>
      <c r="GA77" s="235">
        <f t="shared" ca="1" si="352"/>
        <v>0</v>
      </c>
      <c r="GB77" s="236">
        <f t="shared" ca="1" si="353"/>
        <v>7.7000000000000002E-3</v>
      </c>
      <c r="GC77" t="b">
        <f t="shared" ca="1" si="354"/>
        <v>0</v>
      </c>
      <c r="GD77" s="5" t="e">
        <f t="shared" ca="1" si="355"/>
        <v>#N/A</v>
      </c>
      <c r="GE77" s="8" t="e">
        <f t="shared" ca="1" si="356"/>
        <v>#N/A</v>
      </c>
      <c r="GF77" s="8" t="e">
        <f t="shared" ca="1" si="357"/>
        <v>#N/A</v>
      </c>
      <c r="GG77" s="8" t="e">
        <f t="shared" ca="1" si="358"/>
        <v>#N/A</v>
      </c>
      <c r="GH77" s="8" t="e">
        <f t="shared" ca="1" si="359"/>
        <v>#N/A</v>
      </c>
      <c r="GI77" s="8" t="e">
        <f t="shared" ca="1" si="360"/>
        <v>#N/A</v>
      </c>
      <c r="GJ77" s="8" t="e">
        <f t="shared" ca="1" si="361"/>
        <v>#N/A</v>
      </c>
      <c r="GK77" s="237" t="e">
        <f t="shared" ca="1" si="362"/>
        <v>#N/A</v>
      </c>
      <c r="GL77" s="237" t="e">
        <f t="shared" ca="1" si="363"/>
        <v>#N/A</v>
      </c>
      <c r="GM77" s="8" t="e">
        <f t="shared" ca="1" si="364"/>
        <v>#N/A</v>
      </c>
      <c r="GO77" t="b">
        <f t="shared" ca="1" si="365"/>
        <v>0</v>
      </c>
      <c r="GP77" t="str">
        <f t="shared" ca="1" si="366"/>
        <v/>
      </c>
      <c r="GQ77" s="32">
        <f t="shared" ca="1" si="367"/>
        <v>0</v>
      </c>
      <c r="GR77" s="32">
        <f t="shared" ca="1" si="368"/>
        <v>0</v>
      </c>
      <c r="GS77" s="32">
        <f t="shared" ca="1" si="369"/>
        <v>0</v>
      </c>
      <c r="HL77" t="b">
        <f t="shared" ca="1" si="370"/>
        <v>0</v>
      </c>
      <c r="HM77" t="b">
        <f t="shared" ca="1" si="370"/>
        <v>0</v>
      </c>
      <c r="HN77" t="b">
        <f t="shared" ca="1" si="370"/>
        <v>0</v>
      </c>
      <c r="HO77" t="b">
        <f t="shared" ca="1" si="370"/>
        <v>0</v>
      </c>
      <c r="HP77" t="str">
        <f t="shared" ca="1" si="371"/>
        <v>FAUX\FAUX\FAUX\FAUX</v>
      </c>
      <c r="HQ77" t="b">
        <f ca="1">IF($D77,ISNA(MATCH(HP77,HP$1:HP76,0)))</f>
        <v>0</v>
      </c>
      <c r="HR77" s="5" t="e">
        <f t="shared" ca="1" si="372"/>
        <v>#N/A</v>
      </c>
      <c r="HS77" t="e">
        <f t="shared" ca="1" si="270"/>
        <v>#N/A</v>
      </c>
      <c r="HT77" t="b">
        <f t="shared" ca="1" si="373"/>
        <v>0</v>
      </c>
      <c r="HU77" t="b">
        <f t="shared" ca="1" si="374"/>
        <v>0</v>
      </c>
      <c r="HV77">
        <f t="shared" ca="1" si="250"/>
        <v>0</v>
      </c>
      <c r="HW77">
        <f t="shared" ref="HW77:HW103" ca="1" si="438">IF(HT77,SUMIF(HP:HP,HU77,$F:$F),0)</f>
        <v>0</v>
      </c>
      <c r="HX77">
        <f t="shared" ca="1" si="375"/>
        <v>0</v>
      </c>
      <c r="HY77" s="235">
        <f t="shared" ca="1" si="376"/>
        <v>0</v>
      </c>
      <c r="HZ77" s="236">
        <f t="shared" ca="1" si="377"/>
        <v>7.7000000000000002E-3</v>
      </c>
      <c r="IA77" t="b">
        <f t="shared" ca="1" si="378"/>
        <v>0</v>
      </c>
      <c r="IB77" s="5" t="e">
        <f t="shared" ca="1" si="379"/>
        <v>#N/A</v>
      </c>
      <c r="IC77" s="8" t="e">
        <f t="shared" ca="1" si="380"/>
        <v>#N/A</v>
      </c>
      <c r="ID77" s="8" t="e">
        <f t="shared" ca="1" si="381"/>
        <v>#N/A</v>
      </c>
      <c r="IE77" s="8" t="e">
        <f t="shared" ca="1" si="382"/>
        <v>#N/A</v>
      </c>
      <c r="IF77" s="8" t="e">
        <f t="shared" ca="1" si="383"/>
        <v>#N/A</v>
      </c>
      <c r="IG77" s="8" t="e">
        <f t="shared" ca="1" si="384"/>
        <v>#N/A</v>
      </c>
      <c r="IH77" s="8" t="e">
        <f t="shared" ca="1" si="385"/>
        <v>#N/A</v>
      </c>
      <c r="II77" s="237" t="e">
        <f t="shared" ca="1" si="386"/>
        <v>#N/A</v>
      </c>
      <c r="IJ77" s="237" t="e">
        <f t="shared" ca="1" si="387"/>
        <v>#N/A</v>
      </c>
      <c r="IK77" s="8" t="e">
        <f t="shared" ca="1" si="388"/>
        <v>#N/A</v>
      </c>
      <c r="IM77" t="b">
        <f t="shared" ca="1" si="389"/>
        <v>0</v>
      </c>
      <c r="IN77" t="str">
        <f t="shared" ca="1" si="253"/>
        <v/>
      </c>
      <c r="IO77" s="32">
        <f t="shared" ca="1" si="390"/>
        <v>0</v>
      </c>
      <c r="IP77" s="32">
        <f t="shared" ca="1" si="391"/>
        <v>0</v>
      </c>
      <c r="IQ77" s="32">
        <f t="shared" ca="1" si="392"/>
        <v>0</v>
      </c>
      <c r="JJ77" t="b">
        <f t="shared" ca="1" si="393"/>
        <v>0</v>
      </c>
      <c r="JK77" t="b">
        <f t="shared" ca="1" si="393"/>
        <v>0</v>
      </c>
      <c r="JN77" t="str">
        <f t="shared" ca="1" si="394"/>
        <v>FAUX\FAUX</v>
      </c>
      <c r="JO77" t="b">
        <f ca="1">IF($D77,ISNA(MATCH(JN77,JN$1:JN76,0)))</f>
        <v>0</v>
      </c>
      <c r="JP77" s="5" t="e">
        <f t="shared" ca="1" si="395"/>
        <v>#N/A</v>
      </c>
      <c r="JQ77" t="e">
        <f t="shared" ca="1" si="271"/>
        <v>#N/A</v>
      </c>
      <c r="JR77" t="b">
        <f t="shared" ca="1" si="396"/>
        <v>0</v>
      </c>
      <c r="JS77" t="b">
        <f t="shared" ca="1" si="397"/>
        <v>0</v>
      </c>
      <c r="JT77">
        <f t="shared" ca="1" si="251"/>
        <v>0</v>
      </c>
      <c r="JU77">
        <f t="shared" ref="JU77:JU103" ca="1" si="439">IF(JR77,SUMIF(JN:JN,JS77,$F:$F),0)</f>
        <v>0</v>
      </c>
      <c r="JV77">
        <f t="shared" ca="1" si="398"/>
        <v>0</v>
      </c>
      <c r="JW77" s="235">
        <f t="shared" ca="1" si="399"/>
        <v>0</v>
      </c>
      <c r="JX77" s="236">
        <f t="shared" ca="1" si="400"/>
        <v>7.7000000000000002E-3</v>
      </c>
      <c r="JY77" t="b">
        <f t="shared" ca="1" si="401"/>
        <v>0</v>
      </c>
      <c r="JZ77" s="5" t="e">
        <f t="shared" ca="1" si="402"/>
        <v>#N/A</v>
      </c>
      <c r="KA77" s="8" t="e">
        <f t="shared" ca="1" si="403"/>
        <v>#N/A</v>
      </c>
      <c r="KB77" s="8" t="e">
        <f t="shared" ca="1" si="404"/>
        <v>#N/A</v>
      </c>
      <c r="KC77" s="8" t="e">
        <f t="shared" ca="1" si="405"/>
        <v>#N/A</v>
      </c>
      <c r="KD77" s="8"/>
      <c r="KE77" s="8"/>
      <c r="KF77" s="8" t="e">
        <f t="shared" ca="1" si="406"/>
        <v>#N/A</v>
      </c>
      <c r="KG77" s="237" t="e">
        <f t="shared" ca="1" si="407"/>
        <v>#N/A</v>
      </c>
      <c r="KH77" s="237" t="e">
        <f t="shared" ca="1" si="408"/>
        <v>#N/A</v>
      </c>
      <c r="KI77" s="8" t="e">
        <f t="shared" ca="1" si="409"/>
        <v>#N/A</v>
      </c>
      <c r="KK77" t="b">
        <f t="shared" ca="1" si="410"/>
        <v>0</v>
      </c>
      <c r="KL77" t="str">
        <f t="shared" ca="1" si="254"/>
        <v/>
      </c>
      <c r="KM77" s="32">
        <f t="shared" ca="1" si="411"/>
        <v>0</v>
      </c>
      <c r="KN77" s="32">
        <f t="shared" ca="1" si="412"/>
        <v>0</v>
      </c>
      <c r="KO77" s="32">
        <f t="shared" ca="1" si="413"/>
        <v>0</v>
      </c>
      <c r="LH77" t="b">
        <f t="shared" ca="1" si="414"/>
        <v>0</v>
      </c>
      <c r="LI77" t="b">
        <f t="shared" ca="1" si="414"/>
        <v>0</v>
      </c>
      <c r="LL77" t="str">
        <f t="shared" ca="1" si="415"/>
        <v>FAUX\FAUX</v>
      </c>
      <c r="LM77" t="b">
        <f ca="1">IF($D77,ISNA(MATCH(LL77,LL$1:LL76,0)))</f>
        <v>0</v>
      </c>
      <c r="LN77" s="5" t="e">
        <f t="shared" ca="1" si="416"/>
        <v>#N/A</v>
      </c>
      <c r="LO77" t="e">
        <f t="shared" ca="1" si="272"/>
        <v>#N/A</v>
      </c>
      <c r="LP77" t="b">
        <f t="shared" ca="1" si="417"/>
        <v>0</v>
      </c>
      <c r="LQ77" t="b">
        <f t="shared" ca="1" si="418"/>
        <v>0</v>
      </c>
      <c r="LR77">
        <f t="shared" ca="1" si="252"/>
        <v>0</v>
      </c>
      <c r="LS77">
        <f t="shared" ref="LS77:LS103" ca="1" si="440">IF(LP77,SUMIF(LL:LL,LQ77,$F:$F),0)</f>
        <v>0</v>
      </c>
      <c r="LT77">
        <f t="shared" ca="1" si="419"/>
        <v>0</v>
      </c>
      <c r="LU77" s="235">
        <f t="shared" ca="1" si="420"/>
        <v>0</v>
      </c>
      <c r="LV77" s="236">
        <f t="shared" ca="1" si="421"/>
        <v>7.7000000000000002E-3</v>
      </c>
      <c r="LW77" t="b">
        <f t="shared" ca="1" si="422"/>
        <v>0</v>
      </c>
      <c r="LX77" s="5" t="e">
        <f t="shared" ca="1" si="423"/>
        <v>#N/A</v>
      </c>
      <c r="LY77" s="8" t="e">
        <f t="shared" ca="1" si="424"/>
        <v>#N/A</v>
      </c>
      <c r="LZ77" s="8" t="e">
        <f t="shared" ca="1" si="425"/>
        <v>#N/A</v>
      </c>
      <c r="MA77" s="8" t="e">
        <f t="shared" ca="1" si="426"/>
        <v>#N/A</v>
      </c>
      <c r="MB77" s="8"/>
      <c r="MC77" s="8"/>
      <c r="MD77" s="8" t="e">
        <f t="shared" ca="1" si="427"/>
        <v>#N/A</v>
      </c>
      <c r="ME77" s="237" t="e">
        <f t="shared" ca="1" si="428"/>
        <v>#N/A</v>
      </c>
      <c r="MF77" s="237" t="e">
        <f t="shared" ca="1" si="429"/>
        <v>#N/A</v>
      </c>
      <c r="MG77" s="8" t="e">
        <f t="shared" ca="1" si="430"/>
        <v>#N/A</v>
      </c>
      <c r="MI77" t="b">
        <f t="shared" ca="1" si="431"/>
        <v>0</v>
      </c>
      <c r="MJ77" t="str">
        <f t="shared" ca="1" si="255"/>
        <v/>
      </c>
      <c r="MK77" s="32">
        <f t="shared" ca="1" si="432"/>
        <v>0</v>
      </c>
      <c r="ML77" s="32">
        <f t="shared" ca="1" si="433"/>
        <v>0</v>
      </c>
      <c r="MM77" s="32">
        <f t="shared" ca="1" si="434"/>
        <v>0</v>
      </c>
    </row>
    <row r="78" spans="1:351" x14ac:dyDescent="0.3">
      <c r="A78">
        <f t="shared" ca="1" si="273"/>
        <v>68</v>
      </c>
      <c r="C78" t="e">
        <f ca="1">Coulisse!$HN78</f>
        <v>#N/A</v>
      </c>
      <c r="D78" t="b">
        <f t="shared" ca="1" si="274"/>
        <v>0</v>
      </c>
      <c r="F78" t="b">
        <f t="shared" ca="1" si="275"/>
        <v>0</v>
      </c>
      <c r="G78" t="b">
        <f t="shared" ca="1" si="275"/>
        <v>0</v>
      </c>
      <c r="T78" t="b">
        <f t="shared" ca="1" si="276"/>
        <v>0</v>
      </c>
      <c r="U78" t="b">
        <f t="shared" ca="1" si="276"/>
        <v>0</v>
      </c>
      <c r="V78" t="b">
        <f t="shared" ca="1" si="276"/>
        <v>0</v>
      </c>
      <c r="W78" t="str">
        <f t="shared" ca="1" si="277"/>
        <v>FAUX\FAUX\FAUX</v>
      </c>
      <c r="X78" t="b">
        <f ca="1">IF($D78,ISNA(MATCH(W78,W$1:W77,0)))</f>
        <v>0</v>
      </c>
      <c r="Y78" s="5" t="e">
        <f t="shared" ca="1" si="278"/>
        <v>#N/A</v>
      </c>
      <c r="Z78" t="e">
        <f t="shared" ca="1" si="265"/>
        <v>#N/A</v>
      </c>
      <c r="AA78" t="b">
        <f t="shared" ca="1" si="279"/>
        <v>0</v>
      </c>
      <c r="AB78" t="b">
        <f t="shared" ca="1" si="280"/>
        <v>0</v>
      </c>
      <c r="AC78">
        <f t="shared" ca="1" si="281"/>
        <v>0</v>
      </c>
      <c r="AD78">
        <f t="shared" ca="1" si="282"/>
        <v>0</v>
      </c>
      <c r="AE78">
        <f t="shared" ca="1" si="283"/>
        <v>0</v>
      </c>
      <c r="AF78" s="235">
        <f t="shared" ca="1" si="284"/>
        <v>0</v>
      </c>
      <c r="AG78" s="236">
        <f t="shared" ca="1" si="285"/>
        <v>7.7999999999999996E-3</v>
      </c>
      <c r="AH78" t="b">
        <f t="shared" ca="1" si="286"/>
        <v>0</v>
      </c>
      <c r="AI78" s="5" t="e">
        <f t="shared" ca="1" si="287"/>
        <v>#N/A</v>
      </c>
      <c r="AJ78" s="8" t="e">
        <f t="shared" ca="1" si="288"/>
        <v>#N/A</v>
      </c>
      <c r="AK78" s="8" t="e">
        <f t="shared" ca="1" si="289"/>
        <v>#N/A</v>
      </c>
      <c r="AL78" s="8" t="e">
        <f t="shared" ca="1" si="290"/>
        <v>#N/A</v>
      </c>
      <c r="AM78" s="8" t="e">
        <f t="shared" ca="1" si="291"/>
        <v>#N/A</v>
      </c>
      <c r="AN78" s="8" t="e">
        <f t="shared" ca="1" si="292"/>
        <v>#N/A</v>
      </c>
      <c r="AO78" s="237" t="e">
        <f t="shared" ca="1" si="293"/>
        <v>#N/A</v>
      </c>
      <c r="AP78" s="237" t="e">
        <f t="shared" ca="1" si="294"/>
        <v>#N/A</v>
      </c>
      <c r="AQ78" s="8" t="e">
        <f t="shared" ca="1" si="295"/>
        <v>#N/A</v>
      </c>
      <c r="AS78" t="b">
        <f t="shared" ca="1" si="296"/>
        <v>0</v>
      </c>
      <c r="AT78" t="str">
        <f t="shared" ca="1" si="297"/>
        <v/>
      </c>
      <c r="AU78" s="32">
        <f t="shared" ca="1" si="298"/>
        <v>0</v>
      </c>
      <c r="AV78" s="32">
        <f t="shared" ca="1" si="299"/>
        <v>0</v>
      </c>
      <c r="AW78" s="32">
        <f t="shared" ca="1" si="300"/>
        <v>0</v>
      </c>
      <c r="BR78" t="b">
        <f t="shared" ca="1" si="301"/>
        <v>0</v>
      </c>
      <c r="BU78" t="str">
        <f t="shared" ca="1" si="302"/>
        <v>FAUX\</v>
      </c>
      <c r="BV78" t="b">
        <f ca="1">IF($D78,ISNA(MATCH(BU78,BU$1:BU77,0)))</f>
        <v>0</v>
      </c>
      <c r="BW78" s="5" t="e">
        <f t="shared" ca="1" si="303"/>
        <v>#N/A</v>
      </c>
      <c r="BX78" t="e">
        <f t="shared" ca="1" si="266"/>
        <v>#N/A</v>
      </c>
      <c r="BY78" t="b">
        <f t="shared" ca="1" si="304"/>
        <v>0</v>
      </c>
      <c r="BZ78" t="b">
        <f t="shared" ca="1" si="305"/>
        <v>0</v>
      </c>
      <c r="CA78">
        <f t="shared" ca="1" si="247"/>
        <v>0</v>
      </c>
      <c r="CB78">
        <f t="shared" ca="1" si="435"/>
        <v>0</v>
      </c>
      <c r="CC78">
        <f t="shared" ca="1" si="306"/>
        <v>0</v>
      </c>
      <c r="CD78" s="235">
        <f t="shared" ca="1" si="307"/>
        <v>0</v>
      </c>
      <c r="CE78" s="236">
        <f t="shared" ca="1" si="308"/>
        <v>7.7999999999999996E-3</v>
      </c>
      <c r="CF78" t="b">
        <f t="shared" ca="1" si="309"/>
        <v>0</v>
      </c>
      <c r="CG78" s="5" t="e">
        <f t="shared" ca="1" si="310"/>
        <v>#N/A</v>
      </c>
      <c r="CH78" s="8" t="e">
        <f t="shared" ca="1" si="311"/>
        <v>#N/A</v>
      </c>
      <c r="CI78" s="8" t="e">
        <f t="shared" ca="1" si="312"/>
        <v>#N/A</v>
      </c>
      <c r="CJ78" s="8" t="e">
        <f t="shared" ca="1" si="313"/>
        <v>#N/A</v>
      </c>
      <c r="CK78" s="8" t="e">
        <f t="shared" ca="1" si="314"/>
        <v>#N/A</v>
      </c>
      <c r="CL78" s="8" t="e">
        <f t="shared" ca="1" si="315"/>
        <v>#N/A</v>
      </c>
      <c r="CM78" s="237" t="e">
        <f t="shared" ca="1" si="316"/>
        <v>#N/A</v>
      </c>
      <c r="CN78" s="237" t="e">
        <f t="shared" ca="1" si="317"/>
        <v>#N/A</v>
      </c>
      <c r="CO78" s="8" t="e">
        <f t="shared" ca="1" si="318"/>
        <v>#N/A</v>
      </c>
      <c r="CQ78" t="b">
        <f t="shared" ca="1" si="319"/>
        <v>0</v>
      </c>
      <c r="CR78" t="str">
        <f t="shared" ca="1" si="320"/>
        <v/>
      </c>
      <c r="CS78" s="32">
        <f t="shared" ca="1" si="321"/>
        <v>0</v>
      </c>
      <c r="CT78" s="32">
        <f t="shared" ca="1" si="322"/>
        <v>0</v>
      </c>
      <c r="CU78" s="32">
        <f t="shared" ca="1" si="323"/>
        <v>0</v>
      </c>
      <c r="DP78" t="b">
        <f t="shared" ca="1" si="324"/>
        <v>0</v>
      </c>
      <c r="DQ78" t="b">
        <f t="shared" ca="1" si="324"/>
        <v>0</v>
      </c>
      <c r="DR78" t="b">
        <f t="shared" ca="1" si="324"/>
        <v>0</v>
      </c>
      <c r="DS78" t="str">
        <f t="shared" ca="1" si="267"/>
        <v>FAUX\FAUX\FAUX</v>
      </c>
      <c r="DT78" t="b">
        <f ca="1">IF($D78,ISNA(MATCH(DS78,DS$1:DS77,0)))</f>
        <v>0</v>
      </c>
      <c r="DU78" s="5" t="e">
        <f t="shared" ca="1" si="325"/>
        <v>#N/A</v>
      </c>
      <c r="DV78" t="e">
        <f t="shared" ca="1" si="268"/>
        <v>#N/A</v>
      </c>
      <c r="DW78" t="b">
        <f t="shared" ca="1" si="326"/>
        <v>0</v>
      </c>
      <c r="DX78" t="b">
        <f t="shared" ca="1" si="327"/>
        <v>0</v>
      </c>
      <c r="DY78">
        <f t="shared" ca="1" si="248"/>
        <v>0</v>
      </c>
      <c r="DZ78">
        <f t="shared" ca="1" si="436"/>
        <v>0</v>
      </c>
      <c r="EA78">
        <f t="shared" ca="1" si="328"/>
        <v>0</v>
      </c>
      <c r="EB78" s="235">
        <f t="shared" ca="1" si="329"/>
        <v>0</v>
      </c>
      <c r="EC78" s="236">
        <f t="shared" ca="1" si="330"/>
        <v>7.7999999999999996E-3</v>
      </c>
      <c r="ED78" t="b">
        <f t="shared" ca="1" si="331"/>
        <v>0</v>
      </c>
      <c r="EE78" s="5" t="e">
        <f t="shared" ca="1" si="332"/>
        <v>#N/A</v>
      </c>
      <c r="EF78" s="8" t="e">
        <f t="shared" ca="1" si="333"/>
        <v>#N/A</v>
      </c>
      <c r="EG78" s="8" t="e">
        <f t="shared" ca="1" si="334"/>
        <v>#N/A</v>
      </c>
      <c r="EH78" s="8" t="e">
        <f t="shared" ca="1" si="335"/>
        <v>#N/A</v>
      </c>
      <c r="EI78" s="8" t="e">
        <f t="shared" ca="1" si="336"/>
        <v>#N/A</v>
      </c>
      <c r="EJ78" s="8" t="e">
        <f t="shared" ca="1" si="337"/>
        <v>#N/A</v>
      </c>
      <c r="EK78" s="237" t="e">
        <f t="shared" ca="1" si="338"/>
        <v>#N/A</v>
      </c>
      <c r="EL78" s="237" t="e">
        <f t="shared" ca="1" si="339"/>
        <v>#N/A</v>
      </c>
      <c r="EM78" s="8" t="e">
        <f t="shared" ca="1" si="340"/>
        <v>#N/A</v>
      </c>
      <c r="EO78" t="b">
        <f t="shared" ca="1" si="341"/>
        <v>0</v>
      </c>
      <c r="EP78" t="str">
        <f t="shared" ca="1" si="342"/>
        <v/>
      </c>
      <c r="EQ78" s="32">
        <f t="shared" ca="1" si="343"/>
        <v>0</v>
      </c>
      <c r="ER78" s="32">
        <f t="shared" ca="1" si="344"/>
        <v>0</v>
      </c>
      <c r="ES78" s="32">
        <f t="shared" ca="1" si="345"/>
        <v>0</v>
      </c>
      <c r="FN78" t="b">
        <f t="shared" ca="1" si="346"/>
        <v>0</v>
      </c>
      <c r="FO78" t="b">
        <f t="shared" ca="1" si="346"/>
        <v>0</v>
      </c>
      <c r="FP78" t="b">
        <f t="shared" ca="1" si="346"/>
        <v>0</v>
      </c>
      <c r="FQ78" t="b">
        <f t="shared" ca="1" si="346"/>
        <v>0</v>
      </c>
      <c r="FR78" t="str">
        <f t="shared" ca="1" si="347"/>
        <v>FAUX\FAUX\FAUX\FAUX</v>
      </c>
      <c r="FS78" t="b">
        <f ca="1">IF($D78,ISNA(MATCH(FR78,FR$1:FR77,0)))</f>
        <v>0</v>
      </c>
      <c r="FT78" s="5" t="e">
        <f t="shared" ca="1" si="348"/>
        <v>#N/A</v>
      </c>
      <c r="FU78" t="e">
        <f t="shared" ca="1" si="269"/>
        <v>#N/A</v>
      </c>
      <c r="FV78" t="b">
        <f t="shared" ca="1" si="349"/>
        <v>0</v>
      </c>
      <c r="FW78" t="b">
        <f t="shared" ca="1" si="350"/>
        <v>0</v>
      </c>
      <c r="FX78">
        <f t="shared" ca="1" si="249"/>
        <v>0</v>
      </c>
      <c r="FY78">
        <f t="shared" ca="1" si="437"/>
        <v>0</v>
      </c>
      <c r="FZ78">
        <f t="shared" ca="1" si="351"/>
        <v>0</v>
      </c>
      <c r="GA78" s="235">
        <f t="shared" ca="1" si="352"/>
        <v>0</v>
      </c>
      <c r="GB78" s="236">
        <f t="shared" ca="1" si="353"/>
        <v>7.7999999999999996E-3</v>
      </c>
      <c r="GC78" t="b">
        <f t="shared" ca="1" si="354"/>
        <v>0</v>
      </c>
      <c r="GD78" s="5" t="e">
        <f t="shared" ca="1" si="355"/>
        <v>#N/A</v>
      </c>
      <c r="GE78" s="8" t="e">
        <f t="shared" ca="1" si="356"/>
        <v>#N/A</v>
      </c>
      <c r="GF78" s="8" t="e">
        <f t="shared" ca="1" si="357"/>
        <v>#N/A</v>
      </c>
      <c r="GG78" s="8" t="e">
        <f t="shared" ca="1" si="358"/>
        <v>#N/A</v>
      </c>
      <c r="GH78" s="8" t="e">
        <f t="shared" ca="1" si="359"/>
        <v>#N/A</v>
      </c>
      <c r="GI78" s="8" t="e">
        <f t="shared" ca="1" si="360"/>
        <v>#N/A</v>
      </c>
      <c r="GJ78" s="8" t="e">
        <f t="shared" ca="1" si="361"/>
        <v>#N/A</v>
      </c>
      <c r="GK78" s="237" t="e">
        <f t="shared" ca="1" si="362"/>
        <v>#N/A</v>
      </c>
      <c r="GL78" s="237" t="e">
        <f t="shared" ca="1" si="363"/>
        <v>#N/A</v>
      </c>
      <c r="GM78" s="8" t="e">
        <f t="shared" ca="1" si="364"/>
        <v>#N/A</v>
      </c>
      <c r="GO78" t="b">
        <f t="shared" ca="1" si="365"/>
        <v>0</v>
      </c>
      <c r="GP78" t="str">
        <f t="shared" ca="1" si="366"/>
        <v/>
      </c>
      <c r="GQ78" s="32">
        <f t="shared" ca="1" si="367"/>
        <v>0</v>
      </c>
      <c r="GR78" s="32">
        <f t="shared" ca="1" si="368"/>
        <v>0</v>
      </c>
      <c r="GS78" s="32">
        <f t="shared" ca="1" si="369"/>
        <v>0</v>
      </c>
      <c r="HL78" t="b">
        <f t="shared" ca="1" si="370"/>
        <v>0</v>
      </c>
      <c r="HM78" t="b">
        <f t="shared" ca="1" si="370"/>
        <v>0</v>
      </c>
      <c r="HN78" t="b">
        <f t="shared" ca="1" si="370"/>
        <v>0</v>
      </c>
      <c r="HO78" t="b">
        <f t="shared" ca="1" si="370"/>
        <v>0</v>
      </c>
      <c r="HP78" t="str">
        <f t="shared" ca="1" si="371"/>
        <v>FAUX\FAUX\FAUX\FAUX</v>
      </c>
      <c r="HQ78" t="b">
        <f ca="1">IF($D78,ISNA(MATCH(HP78,HP$1:HP77,0)))</f>
        <v>0</v>
      </c>
      <c r="HR78" s="5" t="e">
        <f t="shared" ca="1" si="372"/>
        <v>#N/A</v>
      </c>
      <c r="HS78" t="e">
        <f t="shared" ca="1" si="270"/>
        <v>#N/A</v>
      </c>
      <c r="HT78" t="b">
        <f t="shared" ca="1" si="373"/>
        <v>0</v>
      </c>
      <c r="HU78" t="b">
        <f t="shared" ca="1" si="374"/>
        <v>0</v>
      </c>
      <c r="HV78">
        <f t="shared" ca="1" si="250"/>
        <v>0</v>
      </c>
      <c r="HW78">
        <f t="shared" ca="1" si="438"/>
        <v>0</v>
      </c>
      <c r="HX78">
        <f t="shared" ca="1" si="375"/>
        <v>0</v>
      </c>
      <c r="HY78" s="235">
        <f t="shared" ca="1" si="376"/>
        <v>0</v>
      </c>
      <c r="HZ78" s="236">
        <f t="shared" ca="1" si="377"/>
        <v>7.7999999999999996E-3</v>
      </c>
      <c r="IA78" t="b">
        <f t="shared" ca="1" si="378"/>
        <v>0</v>
      </c>
      <c r="IB78" s="5" t="e">
        <f t="shared" ca="1" si="379"/>
        <v>#N/A</v>
      </c>
      <c r="IC78" s="8" t="e">
        <f t="shared" ca="1" si="380"/>
        <v>#N/A</v>
      </c>
      <c r="ID78" s="8" t="e">
        <f t="shared" ca="1" si="381"/>
        <v>#N/A</v>
      </c>
      <c r="IE78" s="8" t="e">
        <f t="shared" ca="1" si="382"/>
        <v>#N/A</v>
      </c>
      <c r="IF78" s="8" t="e">
        <f t="shared" ca="1" si="383"/>
        <v>#N/A</v>
      </c>
      <c r="IG78" s="8" t="e">
        <f t="shared" ca="1" si="384"/>
        <v>#N/A</v>
      </c>
      <c r="IH78" s="8" t="e">
        <f t="shared" ca="1" si="385"/>
        <v>#N/A</v>
      </c>
      <c r="II78" s="237" t="e">
        <f t="shared" ca="1" si="386"/>
        <v>#N/A</v>
      </c>
      <c r="IJ78" s="237" t="e">
        <f t="shared" ca="1" si="387"/>
        <v>#N/A</v>
      </c>
      <c r="IK78" s="8" t="e">
        <f t="shared" ca="1" si="388"/>
        <v>#N/A</v>
      </c>
      <c r="IM78" t="b">
        <f t="shared" ca="1" si="389"/>
        <v>0</v>
      </c>
      <c r="IN78" t="str">
        <f t="shared" ca="1" si="253"/>
        <v/>
      </c>
      <c r="IO78" s="32">
        <f t="shared" ca="1" si="390"/>
        <v>0</v>
      </c>
      <c r="IP78" s="32">
        <f t="shared" ca="1" si="391"/>
        <v>0</v>
      </c>
      <c r="IQ78" s="32">
        <f t="shared" ca="1" si="392"/>
        <v>0</v>
      </c>
      <c r="JJ78" t="b">
        <f t="shared" ca="1" si="393"/>
        <v>0</v>
      </c>
      <c r="JK78" t="b">
        <f t="shared" ca="1" si="393"/>
        <v>0</v>
      </c>
      <c r="JN78" t="str">
        <f t="shared" ca="1" si="394"/>
        <v>FAUX\FAUX</v>
      </c>
      <c r="JO78" t="b">
        <f ca="1">IF($D78,ISNA(MATCH(JN78,JN$1:JN77,0)))</f>
        <v>0</v>
      </c>
      <c r="JP78" s="5" t="e">
        <f t="shared" ca="1" si="395"/>
        <v>#N/A</v>
      </c>
      <c r="JQ78" t="e">
        <f t="shared" ca="1" si="271"/>
        <v>#N/A</v>
      </c>
      <c r="JR78" t="b">
        <f t="shared" ca="1" si="396"/>
        <v>0</v>
      </c>
      <c r="JS78" t="b">
        <f t="shared" ca="1" si="397"/>
        <v>0</v>
      </c>
      <c r="JT78">
        <f t="shared" ca="1" si="251"/>
        <v>0</v>
      </c>
      <c r="JU78">
        <f t="shared" ca="1" si="439"/>
        <v>0</v>
      </c>
      <c r="JV78">
        <f t="shared" ca="1" si="398"/>
        <v>0</v>
      </c>
      <c r="JW78" s="235">
        <f t="shared" ca="1" si="399"/>
        <v>0</v>
      </c>
      <c r="JX78" s="236">
        <f t="shared" ca="1" si="400"/>
        <v>7.7999999999999996E-3</v>
      </c>
      <c r="JY78" t="b">
        <f t="shared" ca="1" si="401"/>
        <v>0</v>
      </c>
      <c r="JZ78" s="5" t="e">
        <f t="shared" ca="1" si="402"/>
        <v>#N/A</v>
      </c>
      <c r="KA78" s="8" t="e">
        <f t="shared" ca="1" si="403"/>
        <v>#N/A</v>
      </c>
      <c r="KB78" s="8" t="e">
        <f t="shared" ca="1" si="404"/>
        <v>#N/A</v>
      </c>
      <c r="KC78" s="8" t="e">
        <f t="shared" ca="1" si="405"/>
        <v>#N/A</v>
      </c>
      <c r="KD78" s="8"/>
      <c r="KE78" s="8"/>
      <c r="KF78" s="8" t="e">
        <f t="shared" ca="1" si="406"/>
        <v>#N/A</v>
      </c>
      <c r="KG78" s="237" t="e">
        <f t="shared" ca="1" si="407"/>
        <v>#N/A</v>
      </c>
      <c r="KH78" s="237" t="e">
        <f t="shared" ca="1" si="408"/>
        <v>#N/A</v>
      </c>
      <c r="KI78" s="8" t="e">
        <f t="shared" ca="1" si="409"/>
        <v>#N/A</v>
      </c>
      <c r="KK78" t="b">
        <f t="shared" ca="1" si="410"/>
        <v>0</v>
      </c>
      <c r="KL78" t="str">
        <f t="shared" ca="1" si="254"/>
        <v/>
      </c>
      <c r="KM78" s="32">
        <f t="shared" ca="1" si="411"/>
        <v>0</v>
      </c>
      <c r="KN78" s="32">
        <f t="shared" ca="1" si="412"/>
        <v>0</v>
      </c>
      <c r="KO78" s="32">
        <f t="shared" ca="1" si="413"/>
        <v>0</v>
      </c>
      <c r="LH78" t="b">
        <f t="shared" ca="1" si="414"/>
        <v>0</v>
      </c>
      <c r="LI78" t="b">
        <f t="shared" ca="1" si="414"/>
        <v>0</v>
      </c>
      <c r="LL78" t="str">
        <f t="shared" ca="1" si="415"/>
        <v>FAUX\FAUX</v>
      </c>
      <c r="LM78" t="b">
        <f ca="1">IF($D78,ISNA(MATCH(LL78,LL$1:LL77,0)))</f>
        <v>0</v>
      </c>
      <c r="LN78" s="5" t="e">
        <f t="shared" ca="1" si="416"/>
        <v>#N/A</v>
      </c>
      <c r="LO78" t="e">
        <f t="shared" ca="1" si="272"/>
        <v>#N/A</v>
      </c>
      <c r="LP78" t="b">
        <f t="shared" ca="1" si="417"/>
        <v>0</v>
      </c>
      <c r="LQ78" t="b">
        <f t="shared" ca="1" si="418"/>
        <v>0</v>
      </c>
      <c r="LR78">
        <f t="shared" ca="1" si="252"/>
        <v>0</v>
      </c>
      <c r="LS78">
        <f t="shared" ca="1" si="440"/>
        <v>0</v>
      </c>
      <c r="LT78">
        <f t="shared" ca="1" si="419"/>
        <v>0</v>
      </c>
      <c r="LU78" s="235">
        <f t="shared" ca="1" si="420"/>
        <v>0</v>
      </c>
      <c r="LV78" s="236">
        <f t="shared" ca="1" si="421"/>
        <v>7.7999999999999996E-3</v>
      </c>
      <c r="LW78" t="b">
        <f t="shared" ca="1" si="422"/>
        <v>0</v>
      </c>
      <c r="LX78" s="5" t="e">
        <f t="shared" ca="1" si="423"/>
        <v>#N/A</v>
      </c>
      <c r="LY78" s="8" t="e">
        <f t="shared" ca="1" si="424"/>
        <v>#N/A</v>
      </c>
      <c r="LZ78" s="8" t="e">
        <f t="shared" ca="1" si="425"/>
        <v>#N/A</v>
      </c>
      <c r="MA78" s="8" t="e">
        <f t="shared" ca="1" si="426"/>
        <v>#N/A</v>
      </c>
      <c r="MB78" s="8"/>
      <c r="MC78" s="8"/>
      <c r="MD78" s="8" t="e">
        <f t="shared" ca="1" si="427"/>
        <v>#N/A</v>
      </c>
      <c r="ME78" s="237" t="e">
        <f t="shared" ca="1" si="428"/>
        <v>#N/A</v>
      </c>
      <c r="MF78" s="237" t="e">
        <f t="shared" ca="1" si="429"/>
        <v>#N/A</v>
      </c>
      <c r="MG78" s="8" t="e">
        <f t="shared" ca="1" si="430"/>
        <v>#N/A</v>
      </c>
      <c r="MI78" t="b">
        <f t="shared" ca="1" si="431"/>
        <v>0</v>
      </c>
      <c r="MJ78" t="str">
        <f t="shared" ca="1" si="255"/>
        <v/>
      </c>
      <c r="MK78" s="32">
        <f t="shared" ca="1" si="432"/>
        <v>0</v>
      </c>
      <c r="ML78" s="32">
        <f t="shared" ca="1" si="433"/>
        <v>0</v>
      </c>
      <c r="MM78" s="32">
        <f t="shared" ca="1" si="434"/>
        <v>0</v>
      </c>
    </row>
    <row r="79" spans="1:351" x14ac:dyDescent="0.3">
      <c r="A79">
        <f t="shared" ca="1" si="273"/>
        <v>69</v>
      </c>
      <c r="C79" t="e">
        <f ca="1">Coulisse!$HN79</f>
        <v>#N/A</v>
      </c>
      <c r="D79" t="b">
        <f t="shared" ca="1" si="274"/>
        <v>0</v>
      </c>
      <c r="F79" t="b">
        <f t="shared" ca="1" si="275"/>
        <v>0</v>
      </c>
      <c r="G79" t="b">
        <f t="shared" ca="1" si="275"/>
        <v>0</v>
      </c>
      <c r="T79" t="b">
        <f t="shared" ca="1" si="276"/>
        <v>0</v>
      </c>
      <c r="U79" t="b">
        <f t="shared" ca="1" si="276"/>
        <v>0</v>
      </c>
      <c r="V79" t="b">
        <f t="shared" ca="1" si="276"/>
        <v>0</v>
      </c>
      <c r="W79" t="str">
        <f t="shared" ca="1" si="277"/>
        <v>FAUX\FAUX\FAUX</v>
      </c>
      <c r="X79" t="b">
        <f ca="1">IF($D79,ISNA(MATCH(W79,W$1:W78,0)))</f>
        <v>0</v>
      </c>
      <c r="Y79" s="5" t="e">
        <f t="shared" ca="1" si="278"/>
        <v>#N/A</v>
      </c>
      <c r="Z79" t="e">
        <f t="shared" ca="1" si="265"/>
        <v>#N/A</v>
      </c>
      <c r="AA79" t="b">
        <f t="shared" ca="1" si="279"/>
        <v>0</v>
      </c>
      <c r="AB79" t="b">
        <f t="shared" ca="1" si="280"/>
        <v>0</v>
      </c>
      <c r="AC79">
        <f t="shared" ca="1" si="281"/>
        <v>0</v>
      </c>
      <c r="AD79">
        <f t="shared" ca="1" si="282"/>
        <v>0</v>
      </c>
      <c r="AE79">
        <f t="shared" ca="1" si="283"/>
        <v>0</v>
      </c>
      <c r="AF79" s="235">
        <f t="shared" ca="1" si="284"/>
        <v>0</v>
      </c>
      <c r="AG79" s="236">
        <f t="shared" ca="1" si="285"/>
        <v>7.9000000000000008E-3</v>
      </c>
      <c r="AH79" t="b">
        <f t="shared" ca="1" si="286"/>
        <v>0</v>
      </c>
      <c r="AI79" s="5" t="e">
        <f t="shared" ca="1" si="287"/>
        <v>#N/A</v>
      </c>
      <c r="AJ79" s="8" t="e">
        <f t="shared" ca="1" si="288"/>
        <v>#N/A</v>
      </c>
      <c r="AK79" s="8" t="e">
        <f t="shared" ca="1" si="289"/>
        <v>#N/A</v>
      </c>
      <c r="AL79" s="8" t="e">
        <f t="shared" ca="1" si="290"/>
        <v>#N/A</v>
      </c>
      <c r="AM79" s="8" t="e">
        <f t="shared" ca="1" si="291"/>
        <v>#N/A</v>
      </c>
      <c r="AN79" s="8" t="e">
        <f t="shared" ca="1" si="292"/>
        <v>#N/A</v>
      </c>
      <c r="AO79" s="237" t="e">
        <f t="shared" ca="1" si="293"/>
        <v>#N/A</v>
      </c>
      <c r="AP79" s="237" t="e">
        <f t="shared" ca="1" si="294"/>
        <v>#N/A</v>
      </c>
      <c r="AQ79" s="8" t="e">
        <f t="shared" ca="1" si="295"/>
        <v>#N/A</v>
      </c>
      <c r="AS79" t="b">
        <f t="shared" ca="1" si="296"/>
        <v>0</v>
      </c>
      <c r="AT79" t="str">
        <f t="shared" ca="1" si="297"/>
        <v/>
      </c>
      <c r="AU79" s="32">
        <f t="shared" ca="1" si="298"/>
        <v>0</v>
      </c>
      <c r="AV79" s="32">
        <f t="shared" ca="1" si="299"/>
        <v>0</v>
      </c>
      <c r="AW79" s="32">
        <f t="shared" ca="1" si="300"/>
        <v>0</v>
      </c>
      <c r="BR79" t="b">
        <f t="shared" ca="1" si="301"/>
        <v>0</v>
      </c>
      <c r="BU79" t="str">
        <f t="shared" ca="1" si="302"/>
        <v>FAUX\</v>
      </c>
      <c r="BV79" t="b">
        <f ca="1">IF($D79,ISNA(MATCH(BU79,BU$1:BU78,0)))</f>
        <v>0</v>
      </c>
      <c r="BW79" s="5" t="e">
        <f t="shared" ca="1" si="303"/>
        <v>#N/A</v>
      </c>
      <c r="BX79" t="e">
        <f t="shared" ca="1" si="266"/>
        <v>#N/A</v>
      </c>
      <c r="BY79" t="b">
        <f t="shared" ca="1" si="304"/>
        <v>0</v>
      </c>
      <c r="BZ79" t="b">
        <f t="shared" ca="1" si="305"/>
        <v>0</v>
      </c>
      <c r="CA79">
        <f t="shared" ca="1" si="247"/>
        <v>0</v>
      </c>
      <c r="CB79">
        <f t="shared" ca="1" si="435"/>
        <v>0</v>
      </c>
      <c r="CC79">
        <f t="shared" ca="1" si="306"/>
        <v>0</v>
      </c>
      <c r="CD79" s="235">
        <f t="shared" ca="1" si="307"/>
        <v>0</v>
      </c>
      <c r="CE79" s="236">
        <f t="shared" ca="1" si="308"/>
        <v>7.9000000000000008E-3</v>
      </c>
      <c r="CF79" t="b">
        <f t="shared" ca="1" si="309"/>
        <v>0</v>
      </c>
      <c r="CG79" s="5" t="e">
        <f t="shared" ca="1" si="310"/>
        <v>#N/A</v>
      </c>
      <c r="CH79" s="8" t="e">
        <f t="shared" ca="1" si="311"/>
        <v>#N/A</v>
      </c>
      <c r="CI79" s="8" t="e">
        <f t="shared" ca="1" si="312"/>
        <v>#N/A</v>
      </c>
      <c r="CJ79" s="8" t="e">
        <f t="shared" ca="1" si="313"/>
        <v>#N/A</v>
      </c>
      <c r="CK79" s="8" t="e">
        <f t="shared" ca="1" si="314"/>
        <v>#N/A</v>
      </c>
      <c r="CL79" s="8" t="e">
        <f t="shared" ca="1" si="315"/>
        <v>#N/A</v>
      </c>
      <c r="CM79" s="237" t="e">
        <f t="shared" ca="1" si="316"/>
        <v>#N/A</v>
      </c>
      <c r="CN79" s="237" t="e">
        <f t="shared" ca="1" si="317"/>
        <v>#N/A</v>
      </c>
      <c r="CO79" s="8" t="e">
        <f t="shared" ca="1" si="318"/>
        <v>#N/A</v>
      </c>
      <c r="CQ79" t="b">
        <f t="shared" ca="1" si="319"/>
        <v>0</v>
      </c>
      <c r="CR79" t="str">
        <f t="shared" ca="1" si="320"/>
        <v/>
      </c>
      <c r="CS79" s="32">
        <f t="shared" ca="1" si="321"/>
        <v>0</v>
      </c>
      <c r="CT79" s="32">
        <f t="shared" ca="1" si="322"/>
        <v>0</v>
      </c>
      <c r="CU79" s="32">
        <f t="shared" ca="1" si="323"/>
        <v>0</v>
      </c>
      <c r="DP79" t="b">
        <f t="shared" ca="1" si="324"/>
        <v>0</v>
      </c>
      <c r="DQ79" t="b">
        <f t="shared" ca="1" si="324"/>
        <v>0</v>
      </c>
      <c r="DR79" t="b">
        <f t="shared" ca="1" si="324"/>
        <v>0</v>
      </c>
      <c r="DS79" t="str">
        <f t="shared" ca="1" si="267"/>
        <v>FAUX\FAUX\FAUX</v>
      </c>
      <c r="DT79" t="b">
        <f ca="1">IF($D79,ISNA(MATCH(DS79,DS$1:DS78,0)))</f>
        <v>0</v>
      </c>
      <c r="DU79" s="5" t="e">
        <f t="shared" ca="1" si="325"/>
        <v>#N/A</v>
      </c>
      <c r="DV79" t="e">
        <f t="shared" ca="1" si="268"/>
        <v>#N/A</v>
      </c>
      <c r="DW79" t="b">
        <f t="shared" ca="1" si="326"/>
        <v>0</v>
      </c>
      <c r="DX79" t="b">
        <f t="shared" ca="1" si="327"/>
        <v>0</v>
      </c>
      <c r="DY79">
        <f t="shared" ca="1" si="248"/>
        <v>0</v>
      </c>
      <c r="DZ79">
        <f t="shared" ca="1" si="436"/>
        <v>0</v>
      </c>
      <c r="EA79">
        <f t="shared" ca="1" si="328"/>
        <v>0</v>
      </c>
      <c r="EB79" s="235">
        <f t="shared" ca="1" si="329"/>
        <v>0</v>
      </c>
      <c r="EC79" s="236">
        <f t="shared" ca="1" si="330"/>
        <v>7.9000000000000008E-3</v>
      </c>
      <c r="ED79" t="b">
        <f t="shared" ca="1" si="331"/>
        <v>0</v>
      </c>
      <c r="EE79" s="5" t="e">
        <f t="shared" ca="1" si="332"/>
        <v>#N/A</v>
      </c>
      <c r="EF79" s="8" t="e">
        <f t="shared" ca="1" si="333"/>
        <v>#N/A</v>
      </c>
      <c r="EG79" s="8" t="e">
        <f t="shared" ca="1" si="334"/>
        <v>#N/A</v>
      </c>
      <c r="EH79" s="8" t="e">
        <f t="shared" ca="1" si="335"/>
        <v>#N/A</v>
      </c>
      <c r="EI79" s="8" t="e">
        <f t="shared" ca="1" si="336"/>
        <v>#N/A</v>
      </c>
      <c r="EJ79" s="8" t="e">
        <f t="shared" ca="1" si="337"/>
        <v>#N/A</v>
      </c>
      <c r="EK79" s="237" t="e">
        <f t="shared" ca="1" si="338"/>
        <v>#N/A</v>
      </c>
      <c r="EL79" s="237" t="e">
        <f t="shared" ca="1" si="339"/>
        <v>#N/A</v>
      </c>
      <c r="EM79" s="8" t="e">
        <f t="shared" ca="1" si="340"/>
        <v>#N/A</v>
      </c>
      <c r="EO79" t="b">
        <f t="shared" ca="1" si="341"/>
        <v>0</v>
      </c>
      <c r="EP79" t="str">
        <f t="shared" ca="1" si="342"/>
        <v/>
      </c>
      <c r="EQ79" s="32">
        <f t="shared" ca="1" si="343"/>
        <v>0</v>
      </c>
      <c r="ER79" s="32">
        <f t="shared" ca="1" si="344"/>
        <v>0</v>
      </c>
      <c r="ES79" s="32">
        <f t="shared" ca="1" si="345"/>
        <v>0</v>
      </c>
      <c r="FN79" t="b">
        <f t="shared" ca="1" si="346"/>
        <v>0</v>
      </c>
      <c r="FO79" t="b">
        <f t="shared" ca="1" si="346"/>
        <v>0</v>
      </c>
      <c r="FP79" t="b">
        <f t="shared" ca="1" si="346"/>
        <v>0</v>
      </c>
      <c r="FQ79" t="b">
        <f t="shared" ca="1" si="346"/>
        <v>0</v>
      </c>
      <c r="FR79" t="str">
        <f t="shared" ca="1" si="347"/>
        <v>FAUX\FAUX\FAUX\FAUX</v>
      </c>
      <c r="FS79" t="b">
        <f ca="1">IF($D79,ISNA(MATCH(FR79,FR$1:FR78,0)))</f>
        <v>0</v>
      </c>
      <c r="FT79" s="5" t="e">
        <f t="shared" ca="1" si="348"/>
        <v>#N/A</v>
      </c>
      <c r="FU79" t="e">
        <f t="shared" ca="1" si="269"/>
        <v>#N/A</v>
      </c>
      <c r="FV79" t="b">
        <f t="shared" ca="1" si="349"/>
        <v>0</v>
      </c>
      <c r="FW79" t="b">
        <f t="shared" ca="1" si="350"/>
        <v>0</v>
      </c>
      <c r="FX79">
        <f t="shared" ca="1" si="249"/>
        <v>0</v>
      </c>
      <c r="FY79">
        <f t="shared" ca="1" si="437"/>
        <v>0</v>
      </c>
      <c r="FZ79">
        <f t="shared" ca="1" si="351"/>
        <v>0</v>
      </c>
      <c r="GA79" s="235">
        <f t="shared" ca="1" si="352"/>
        <v>0</v>
      </c>
      <c r="GB79" s="236">
        <f t="shared" ca="1" si="353"/>
        <v>7.9000000000000008E-3</v>
      </c>
      <c r="GC79" t="b">
        <f t="shared" ca="1" si="354"/>
        <v>0</v>
      </c>
      <c r="GD79" s="5" t="e">
        <f t="shared" ca="1" si="355"/>
        <v>#N/A</v>
      </c>
      <c r="GE79" s="8" t="e">
        <f t="shared" ca="1" si="356"/>
        <v>#N/A</v>
      </c>
      <c r="GF79" s="8" t="e">
        <f t="shared" ca="1" si="357"/>
        <v>#N/A</v>
      </c>
      <c r="GG79" s="8" t="e">
        <f t="shared" ca="1" si="358"/>
        <v>#N/A</v>
      </c>
      <c r="GH79" s="8" t="e">
        <f t="shared" ca="1" si="359"/>
        <v>#N/A</v>
      </c>
      <c r="GI79" s="8" t="e">
        <f t="shared" ca="1" si="360"/>
        <v>#N/A</v>
      </c>
      <c r="GJ79" s="8" t="e">
        <f t="shared" ca="1" si="361"/>
        <v>#N/A</v>
      </c>
      <c r="GK79" s="237" t="e">
        <f t="shared" ca="1" si="362"/>
        <v>#N/A</v>
      </c>
      <c r="GL79" s="237" t="e">
        <f t="shared" ca="1" si="363"/>
        <v>#N/A</v>
      </c>
      <c r="GM79" s="8" t="e">
        <f t="shared" ca="1" si="364"/>
        <v>#N/A</v>
      </c>
      <c r="GO79" t="b">
        <f t="shared" ca="1" si="365"/>
        <v>0</v>
      </c>
      <c r="GP79" t="str">
        <f t="shared" ca="1" si="366"/>
        <v/>
      </c>
      <c r="GQ79" s="32">
        <f t="shared" ca="1" si="367"/>
        <v>0</v>
      </c>
      <c r="GR79" s="32">
        <f t="shared" ca="1" si="368"/>
        <v>0</v>
      </c>
      <c r="GS79" s="32">
        <f t="shared" ca="1" si="369"/>
        <v>0</v>
      </c>
      <c r="HL79" t="b">
        <f t="shared" ca="1" si="370"/>
        <v>0</v>
      </c>
      <c r="HM79" t="b">
        <f t="shared" ca="1" si="370"/>
        <v>0</v>
      </c>
      <c r="HN79" t="b">
        <f t="shared" ca="1" si="370"/>
        <v>0</v>
      </c>
      <c r="HO79" t="b">
        <f t="shared" ca="1" si="370"/>
        <v>0</v>
      </c>
      <c r="HP79" t="str">
        <f t="shared" ca="1" si="371"/>
        <v>FAUX\FAUX\FAUX\FAUX</v>
      </c>
      <c r="HQ79" t="b">
        <f ca="1">IF($D79,ISNA(MATCH(HP79,HP$1:HP78,0)))</f>
        <v>0</v>
      </c>
      <c r="HR79" s="5" t="e">
        <f t="shared" ca="1" si="372"/>
        <v>#N/A</v>
      </c>
      <c r="HS79" t="e">
        <f t="shared" ca="1" si="270"/>
        <v>#N/A</v>
      </c>
      <c r="HT79" t="b">
        <f t="shared" ca="1" si="373"/>
        <v>0</v>
      </c>
      <c r="HU79" t="b">
        <f t="shared" ca="1" si="374"/>
        <v>0</v>
      </c>
      <c r="HV79">
        <f t="shared" ca="1" si="250"/>
        <v>0</v>
      </c>
      <c r="HW79">
        <f t="shared" ca="1" si="438"/>
        <v>0</v>
      </c>
      <c r="HX79">
        <f t="shared" ca="1" si="375"/>
        <v>0</v>
      </c>
      <c r="HY79" s="235">
        <f t="shared" ca="1" si="376"/>
        <v>0</v>
      </c>
      <c r="HZ79" s="236">
        <f t="shared" ca="1" si="377"/>
        <v>7.9000000000000008E-3</v>
      </c>
      <c r="IA79" t="b">
        <f t="shared" ca="1" si="378"/>
        <v>0</v>
      </c>
      <c r="IB79" s="5" t="e">
        <f t="shared" ca="1" si="379"/>
        <v>#N/A</v>
      </c>
      <c r="IC79" s="8" t="e">
        <f t="shared" ca="1" si="380"/>
        <v>#N/A</v>
      </c>
      <c r="ID79" s="8" t="e">
        <f t="shared" ca="1" si="381"/>
        <v>#N/A</v>
      </c>
      <c r="IE79" s="8" t="e">
        <f t="shared" ca="1" si="382"/>
        <v>#N/A</v>
      </c>
      <c r="IF79" s="8" t="e">
        <f t="shared" ca="1" si="383"/>
        <v>#N/A</v>
      </c>
      <c r="IG79" s="8" t="e">
        <f t="shared" ca="1" si="384"/>
        <v>#N/A</v>
      </c>
      <c r="IH79" s="8" t="e">
        <f t="shared" ca="1" si="385"/>
        <v>#N/A</v>
      </c>
      <c r="II79" s="237" t="e">
        <f t="shared" ca="1" si="386"/>
        <v>#N/A</v>
      </c>
      <c r="IJ79" s="237" t="e">
        <f t="shared" ca="1" si="387"/>
        <v>#N/A</v>
      </c>
      <c r="IK79" s="8" t="e">
        <f t="shared" ca="1" si="388"/>
        <v>#N/A</v>
      </c>
      <c r="IM79" t="b">
        <f t="shared" ca="1" si="389"/>
        <v>0</v>
      </c>
      <c r="IN79" t="str">
        <f t="shared" ca="1" si="253"/>
        <v/>
      </c>
      <c r="IO79" s="32">
        <f t="shared" ca="1" si="390"/>
        <v>0</v>
      </c>
      <c r="IP79" s="32">
        <f t="shared" ca="1" si="391"/>
        <v>0</v>
      </c>
      <c r="IQ79" s="32">
        <f t="shared" ca="1" si="392"/>
        <v>0</v>
      </c>
      <c r="JJ79" t="b">
        <f t="shared" ca="1" si="393"/>
        <v>0</v>
      </c>
      <c r="JK79" t="b">
        <f t="shared" ca="1" si="393"/>
        <v>0</v>
      </c>
      <c r="JN79" t="str">
        <f t="shared" ca="1" si="394"/>
        <v>FAUX\FAUX</v>
      </c>
      <c r="JO79" t="b">
        <f ca="1">IF($D79,ISNA(MATCH(JN79,JN$1:JN78,0)))</f>
        <v>0</v>
      </c>
      <c r="JP79" s="5" t="e">
        <f t="shared" ca="1" si="395"/>
        <v>#N/A</v>
      </c>
      <c r="JQ79" t="e">
        <f t="shared" ca="1" si="271"/>
        <v>#N/A</v>
      </c>
      <c r="JR79" t="b">
        <f t="shared" ca="1" si="396"/>
        <v>0</v>
      </c>
      <c r="JS79" t="b">
        <f t="shared" ca="1" si="397"/>
        <v>0</v>
      </c>
      <c r="JT79">
        <f t="shared" ca="1" si="251"/>
        <v>0</v>
      </c>
      <c r="JU79">
        <f t="shared" ca="1" si="439"/>
        <v>0</v>
      </c>
      <c r="JV79">
        <f t="shared" ca="1" si="398"/>
        <v>0</v>
      </c>
      <c r="JW79" s="235">
        <f t="shared" ca="1" si="399"/>
        <v>0</v>
      </c>
      <c r="JX79" s="236">
        <f t="shared" ca="1" si="400"/>
        <v>7.9000000000000008E-3</v>
      </c>
      <c r="JY79" t="b">
        <f t="shared" ca="1" si="401"/>
        <v>0</v>
      </c>
      <c r="JZ79" s="5" t="e">
        <f t="shared" ca="1" si="402"/>
        <v>#N/A</v>
      </c>
      <c r="KA79" s="8" t="e">
        <f t="shared" ca="1" si="403"/>
        <v>#N/A</v>
      </c>
      <c r="KB79" s="8" t="e">
        <f t="shared" ca="1" si="404"/>
        <v>#N/A</v>
      </c>
      <c r="KC79" s="8" t="e">
        <f t="shared" ca="1" si="405"/>
        <v>#N/A</v>
      </c>
      <c r="KD79" s="8"/>
      <c r="KE79" s="8"/>
      <c r="KF79" s="8" t="e">
        <f t="shared" ca="1" si="406"/>
        <v>#N/A</v>
      </c>
      <c r="KG79" s="237" t="e">
        <f t="shared" ca="1" si="407"/>
        <v>#N/A</v>
      </c>
      <c r="KH79" s="237" t="e">
        <f t="shared" ca="1" si="408"/>
        <v>#N/A</v>
      </c>
      <c r="KI79" s="8" t="e">
        <f t="shared" ca="1" si="409"/>
        <v>#N/A</v>
      </c>
      <c r="KK79" t="b">
        <f t="shared" ca="1" si="410"/>
        <v>0</v>
      </c>
      <c r="KL79" t="str">
        <f t="shared" ca="1" si="254"/>
        <v/>
      </c>
      <c r="KM79" s="32">
        <f t="shared" ca="1" si="411"/>
        <v>0</v>
      </c>
      <c r="KN79" s="32">
        <f t="shared" ca="1" si="412"/>
        <v>0</v>
      </c>
      <c r="KO79" s="32">
        <f t="shared" ca="1" si="413"/>
        <v>0</v>
      </c>
      <c r="LH79" t="b">
        <f t="shared" ca="1" si="414"/>
        <v>0</v>
      </c>
      <c r="LI79" t="b">
        <f t="shared" ca="1" si="414"/>
        <v>0</v>
      </c>
      <c r="LL79" t="str">
        <f t="shared" ca="1" si="415"/>
        <v>FAUX\FAUX</v>
      </c>
      <c r="LM79" t="b">
        <f ca="1">IF($D79,ISNA(MATCH(LL79,LL$1:LL78,0)))</f>
        <v>0</v>
      </c>
      <c r="LN79" s="5" t="e">
        <f t="shared" ca="1" si="416"/>
        <v>#N/A</v>
      </c>
      <c r="LO79" t="e">
        <f t="shared" ca="1" si="272"/>
        <v>#N/A</v>
      </c>
      <c r="LP79" t="b">
        <f t="shared" ca="1" si="417"/>
        <v>0</v>
      </c>
      <c r="LQ79" t="b">
        <f t="shared" ca="1" si="418"/>
        <v>0</v>
      </c>
      <c r="LR79">
        <f t="shared" ca="1" si="252"/>
        <v>0</v>
      </c>
      <c r="LS79">
        <f t="shared" ca="1" si="440"/>
        <v>0</v>
      </c>
      <c r="LT79">
        <f t="shared" ca="1" si="419"/>
        <v>0</v>
      </c>
      <c r="LU79" s="235">
        <f t="shared" ca="1" si="420"/>
        <v>0</v>
      </c>
      <c r="LV79" s="236">
        <f t="shared" ca="1" si="421"/>
        <v>7.9000000000000008E-3</v>
      </c>
      <c r="LW79" t="b">
        <f t="shared" ca="1" si="422"/>
        <v>0</v>
      </c>
      <c r="LX79" s="5" t="e">
        <f t="shared" ca="1" si="423"/>
        <v>#N/A</v>
      </c>
      <c r="LY79" s="8" t="e">
        <f t="shared" ca="1" si="424"/>
        <v>#N/A</v>
      </c>
      <c r="LZ79" s="8" t="e">
        <f t="shared" ca="1" si="425"/>
        <v>#N/A</v>
      </c>
      <c r="MA79" s="8" t="e">
        <f t="shared" ca="1" si="426"/>
        <v>#N/A</v>
      </c>
      <c r="MB79" s="8"/>
      <c r="MC79" s="8"/>
      <c r="MD79" s="8" t="e">
        <f t="shared" ca="1" si="427"/>
        <v>#N/A</v>
      </c>
      <c r="ME79" s="237" t="e">
        <f t="shared" ca="1" si="428"/>
        <v>#N/A</v>
      </c>
      <c r="MF79" s="237" t="e">
        <f t="shared" ca="1" si="429"/>
        <v>#N/A</v>
      </c>
      <c r="MG79" s="8" t="e">
        <f t="shared" ca="1" si="430"/>
        <v>#N/A</v>
      </c>
      <c r="MI79" t="b">
        <f t="shared" ca="1" si="431"/>
        <v>0</v>
      </c>
      <c r="MJ79" t="str">
        <f t="shared" ca="1" si="255"/>
        <v/>
      </c>
      <c r="MK79" s="32">
        <f t="shared" ca="1" si="432"/>
        <v>0</v>
      </c>
      <c r="ML79" s="32">
        <f t="shared" ca="1" si="433"/>
        <v>0</v>
      </c>
      <c r="MM79" s="32">
        <f t="shared" ca="1" si="434"/>
        <v>0</v>
      </c>
    </row>
    <row r="80" spans="1:351" x14ac:dyDescent="0.3">
      <c r="A80">
        <f t="shared" ca="1" si="273"/>
        <v>70</v>
      </c>
      <c r="C80" t="e">
        <f ca="1">Coulisse!$HN80</f>
        <v>#N/A</v>
      </c>
      <c r="D80" t="b">
        <f t="shared" ca="1" si="274"/>
        <v>0</v>
      </c>
      <c r="F80" t="b">
        <f t="shared" ca="1" si="275"/>
        <v>0</v>
      </c>
      <c r="G80" t="b">
        <f t="shared" ca="1" si="275"/>
        <v>0</v>
      </c>
      <c r="T80" t="b">
        <f t="shared" ca="1" si="276"/>
        <v>0</v>
      </c>
      <c r="U80" t="b">
        <f t="shared" ca="1" si="276"/>
        <v>0</v>
      </c>
      <c r="V80" t="b">
        <f t="shared" ca="1" si="276"/>
        <v>0</v>
      </c>
      <c r="W80" t="str">
        <f t="shared" ca="1" si="277"/>
        <v>FAUX\FAUX\FAUX</v>
      </c>
      <c r="X80" t="b">
        <f ca="1">IF($D80,ISNA(MATCH(W80,W$1:W79,0)))</f>
        <v>0</v>
      </c>
      <c r="Y80" s="5" t="e">
        <f t="shared" ca="1" si="278"/>
        <v>#N/A</v>
      </c>
      <c r="Z80" t="e">
        <f t="shared" ca="1" si="265"/>
        <v>#N/A</v>
      </c>
      <c r="AA80" t="b">
        <f t="shared" ca="1" si="279"/>
        <v>0</v>
      </c>
      <c r="AB80" t="b">
        <f t="shared" ca="1" si="280"/>
        <v>0</v>
      </c>
      <c r="AC80">
        <f t="shared" ca="1" si="281"/>
        <v>0</v>
      </c>
      <c r="AD80">
        <f t="shared" ca="1" si="282"/>
        <v>0</v>
      </c>
      <c r="AE80">
        <f t="shared" ca="1" si="283"/>
        <v>0</v>
      </c>
      <c r="AF80" s="235">
        <f t="shared" ca="1" si="284"/>
        <v>0</v>
      </c>
      <c r="AG80" s="236">
        <f t="shared" ca="1" si="285"/>
        <v>8.0000000000000002E-3</v>
      </c>
      <c r="AH80" t="b">
        <f t="shared" ca="1" si="286"/>
        <v>0</v>
      </c>
      <c r="AI80" s="5" t="e">
        <f t="shared" ca="1" si="287"/>
        <v>#N/A</v>
      </c>
      <c r="AJ80" s="8" t="e">
        <f t="shared" ca="1" si="288"/>
        <v>#N/A</v>
      </c>
      <c r="AK80" s="8" t="e">
        <f t="shared" ca="1" si="289"/>
        <v>#N/A</v>
      </c>
      <c r="AL80" s="8" t="e">
        <f t="shared" ca="1" si="290"/>
        <v>#N/A</v>
      </c>
      <c r="AM80" s="8" t="e">
        <f t="shared" ca="1" si="291"/>
        <v>#N/A</v>
      </c>
      <c r="AN80" s="8" t="e">
        <f t="shared" ca="1" si="292"/>
        <v>#N/A</v>
      </c>
      <c r="AO80" s="237" t="e">
        <f t="shared" ca="1" si="293"/>
        <v>#N/A</v>
      </c>
      <c r="AP80" s="237" t="e">
        <f t="shared" ca="1" si="294"/>
        <v>#N/A</v>
      </c>
      <c r="AQ80" s="8" t="e">
        <f t="shared" ca="1" si="295"/>
        <v>#N/A</v>
      </c>
      <c r="AS80" t="b">
        <f t="shared" ca="1" si="296"/>
        <v>0</v>
      </c>
      <c r="AT80" t="str">
        <f t="shared" ca="1" si="297"/>
        <v/>
      </c>
      <c r="AU80" s="32">
        <f t="shared" ca="1" si="298"/>
        <v>0</v>
      </c>
      <c r="AV80" s="32">
        <f t="shared" ca="1" si="299"/>
        <v>0</v>
      </c>
      <c r="AW80" s="32">
        <f t="shared" ca="1" si="300"/>
        <v>0</v>
      </c>
      <c r="BR80" t="b">
        <f t="shared" ca="1" si="301"/>
        <v>0</v>
      </c>
      <c r="BU80" t="str">
        <f t="shared" ca="1" si="302"/>
        <v>FAUX\</v>
      </c>
      <c r="BV80" t="b">
        <f ca="1">IF($D80,ISNA(MATCH(BU80,BU$1:BU79,0)))</f>
        <v>0</v>
      </c>
      <c r="BW80" s="5" t="e">
        <f t="shared" ca="1" si="303"/>
        <v>#N/A</v>
      </c>
      <c r="BX80" t="e">
        <f t="shared" ca="1" si="266"/>
        <v>#N/A</v>
      </c>
      <c r="BY80" t="b">
        <f t="shared" ca="1" si="304"/>
        <v>0</v>
      </c>
      <c r="BZ80" t="b">
        <f t="shared" ca="1" si="305"/>
        <v>0</v>
      </c>
      <c r="CA80">
        <f t="shared" ca="1" si="247"/>
        <v>0</v>
      </c>
      <c r="CB80">
        <f t="shared" ca="1" si="435"/>
        <v>0</v>
      </c>
      <c r="CC80">
        <f t="shared" ca="1" si="306"/>
        <v>0</v>
      </c>
      <c r="CD80" s="235">
        <f t="shared" ca="1" si="307"/>
        <v>0</v>
      </c>
      <c r="CE80" s="236">
        <f t="shared" ca="1" si="308"/>
        <v>8.0000000000000002E-3</v>
      </c>
      <c r="CF80" t="b">
        <f t="shared" ca="1" si="309"/>
        <v>0</v>
      </c>
      <c r="CG80" s="5" t="e">
        <f t="shared" ca="1" si="310"/>
        <v>#N/A</v>
      </c>
      <c r="CH80" s="8" t="e">
        <f t="shared" ca="1" si="311"/>
        <v>#N/A</v>
      </c>
      <c r="CI80" s="8" t="e">
        <f t="shared" ca="1" si="312"/>
        <v>#N/A</v>
      </c>
      <c r="CJ80" s="8" t="e">
        <f t="shared" ca="1" si="313"/>
        <v>#N/A</v>
      </c>
      <c r="CK80" s="8" t="e">
        <f t="shared" ca="1" si="314"/>
        <v>#N/A</v>
      </c>
      <c r="CL80" s="8" t="e">
        <f t="shared" ca="1" si="315"/>
        <v>#N/A</v>
      </c>
      <c r="CM80" s="237" t="e">
        <f t="shared" ca="1" si="316"/>
        <v>#N/A</v>
      </c>
      <c r="CN80" s="237" t="e">
        <f t="shared" ca="1" si="317"/>
        <v>#N/A</v>
      </c>
      <c r="CO80" s="8" t="e">
        <f t="shared" ca="1" si="318"/>
        <v>#N/A</v>
      </c>
      <c r="CQ80" t="b">
        <f t="shared" ca="1" si="319"/>
        <v>0</v>
      </c>
      <c r="CR80" t="str">
        <f t="shared" ca="1" si="320"/>
        <v/>
      </c>
      <c r="CS80" s="32">
        <f t="shared" ca="1" si="321"/>
        <v>0</v>
      </c>
      <c r="CT80" s="32">
        <f t="shared" ca="1" si="322"/>
        <v>0</v>
      </c>
      <c r="CU80" s="32">
        <f t="shared" ca="1" si="323"/>
        <v>0</v>
      </c>
      <c r="DP80" t="b">
        <f t="shared" ca="1" si="324"/>
        <v>0</v>
      </c>
      <c r="DQ80" t="b">
        <f t="shared" ca="1" si="324"/>
        <v>0</v>
      </c>
      <c r="DR80" t="b">
        <f t="shared" ca="1" si="324"/>
        <v>0</v>
      </c>
      <c r="DS80" t="str">
        <f t="shared" ca="1" si="267"/>
        <v>FAUX\FAUX\FAUX</v>
      </c>
      <c r="DT80" t="b">
        <f ca="1">IF($D80,ISNA(MATCH(DS80,DS$1:DS79,0)))</f>
        <v>0</v>
      </c>
      <c r="DU80" s="5" t="e">
        <f t="shared" ca="1" si="325"/>
        <v>#N/A</v>
      </c>
      <c r="DV80" t="e">
        <f t="shared" ca="1" si="268"/>
        <v>#N/A</v>
      </c>
      <c r="DW80" t="b">
        <f t="shared" ca="1" si="326"/>
        <v>0</v>
      </c>
      <c r="DX80" t="b">
        <f t="shared" ca="1" si="327"/>
        <v>0</v>
      </c>
      <c r="DY80">
        <f t="shared" ca="1" si="248"/>
        <v>0</v>
      </c>
      <c r="DZ80">
        <f t="shared" ca="1" si="436"/>
        <v>0</v>
      </c>
      <c r="EA80">
        <f t="shared" ca="1" si="328"/>
        <v>0</v>
      </c>
      <c r="EB80" s="235">
        <f t="shared" ca="1" si="329"/>
        <v>0</v>
      </c>
      <c r="EC80" s="236">
        <f t="shared" ca="1" si="330"/>
        <v>8.0000000000000002E-3</v>
      </c>
      <c r="ED80" t="b">
        <f t="shared" ca="1" si="331"/>
        <v>0</v>
      </c>
      <c r="EE80" s="5" t="e">
        <f t="shared" ca="1" si="332"/>
        <v>#N/A</v>
      </c>
      <c r="EF80" s="8" t="e">
        <f t="shared" ca="1" si="333"/>
        <v>#N/A</v>
      </c>
      <c r="EG80" s="8" t="e">
        <f t="shared" ca="1" si="334"/>
        <v>#N/A</v>
      </c>
      <c r="EH80" s="8" t="e">
        <f t="shared" ca="1" si="335"/>
        <v>#N/A</v>
      </c>
      <c r="EI80" s="8" t="e">
        <f t="shared" ca="1" si="336"/>
        <v>#N/A</v>
      </c>
      <c r="EJ80" s="8" t="e">
        <f t="shared" ca="1" si="337"/>
        <v>#N/A</v>
      </c>
      <c r="EK80" s="237" t="e">
        <f t="shared" ca="1" si="338"/>
        <v>#N/A</v>
      </c>
      <c r="EL80" s="237" t="e">
        <f t="shared" ca="1" si="339"/>
        <v>#N/A</v>
      </c>
      <c r="EM80" s="8" t="e">
        <f t="shared" ca="1" si="340"/>
        <v>#N/A</v>
      </c>
      <c r="EO80" t="b">
        <f t="shared" ca="1" si="341"/>
        <v>0</v>
      </c>
      <c r="EP80" t="str">
        <f t="shared" ca="1" si="342"/>
        <v/>
      </c>
      <c r="EQ80" s="32">
        <f t="shared" ca="1" si="343"/>
        <v>0</v>
      </c>
      <c r="ER80" s="32">
        <f t="shared" ca="1" si="344"/>
        <v>0</v>
      </c>
      <c r="ES80" s="32">
        <f t="shared" ca="1" si="345"/>
        <v>0</v>
      </c>
      <c r="FN80" t="b">
        <f t="shared" ca="1" si="346"/>
        <v>0</v>
      </c>
      <c r="FO80" t="b">
        <f t="shared" ca="1" si="346"/>
        <v>0</v>
      </c>
      <c r="FP80" t="b">
        <f t="shared" ca="1" si="346"/>
        <v>0</v>
      </c>
      <c r="FQ80" t="b">
        <f t="shared" ca="1" si="346"/>
        <v>0</v>
      </c>
      <c r="FR80" t="str">
        <f t="shared" ca="1" si="347"/>
        <v>FAUX\FAUX\FAUX\FAUX</v>
      </c>
      <c r="FS80" t="b">
        <f ca="1">IF($D80,ISNA(MATCH(FR80,FR$1:FR79,0)))</f>
        <v>0</v>
      </c>
      <c r="FT80" s="5" t="e">
        <f t="shared" ca="1" si="348"/>
        <v>#N/A</v>
      </c>
      <c r="FU80" t="e">
        <f t="shared" ca="1" si="269"/>
        <v>#N/A</v>
      </c>
      <c r="FV80" t="b">
        <f t="shared" ca="1" si="349"/>
        <v>0</v>
      </c>
      <c r="FW80" t="b">
        <f t="shared" ca="1" si="350"/>
        <v>0</v>
      </c>
      <c r="FX80">
        <f t="shared" ca="1" si="249"/>
        <v>0</v>
      </c>
      <c r="FY80">
        <f t="shared" ca="1" si="437"/>
        <v>0</v>
      </c>
      <c r="FZ80">
        <f t="shared" ca="1" si="351"/>
        <v>0</v>
      </c>
      <c r="GA80" s="235">
        <f t="shared" ca="1" si="352"/>
        <v>0</v>
      </c>
      <c r="GB80" s="236">
        <f t="shared" ca="1" si="353"/>
        <v>8.0000000000000002E-3</v>
      </c>
      <c r="GC80" t="b">
        <f t="shared" ca="1" si="354"/>
        <v>0</v>
      </c>
      <c r="GD80" s="5" t="e">
        <f t="shared" ca="1" si="355"/>
        <v>#N/A</v>
      </c>
      <c r="GE80" s="8" t="e">
        <f t="shared" ca="1" si="356"/>
        <v>#N/A</v>
      </c>
      <c r="GF80" s="8" t="e">
        <f t="shared" ca="1" si="357"/>
        <v>#N/A</v>
      </c>
      <c r="GG80" s="8" t="e">
        <f t="shared" ca="1" si="358"/>
        <v>#N/A</v>
      </c>
      <c r="GH80" s="8" t="e">
        <f t="shared" ca="1" si="359"/>
        <v>#N/A</v>
      </c>
      <c r="GI80" s="8" t="e">
        <f t="shared" ca="1" si="360"/>
        <v>#N/A</v>
      </c>
      <c r="GJ80" s="8" t="e">
        <f t="shared" ca="1" si="361"/>
        <v>#N/A</v>
      </c>
      <c r="GK80" s="237" t="e">
        <f t="shared" ca="1" si="362"/>
        <v>#N/A</v>
      </c>
      <c r="GL80" s="237" t="e">
        <f t="shared" ca="1" si="363"/>
        <v>#N/A</v>
      </c>
      <c r="GM80" s="8" t="e">
        <f t="shared" ca="1" si="364"/>
        <v>#N/A</v>
      </c>
      <c r="GO80" t="b">
        <f t="shared" ca="1" si="365"/>
        <v>0</v>
      </c>
      <c r="GP80" t="str">
        <f t="shared" ca="1" si="366"/>
        <v/>
      </c>
      <c r="GQ80" s="32">
        <f t="shared" ca="1" si="367"/>
        <v>0</v>
      </c>
      <c r="GR80" s="32">
        <f t="shared" ca="1" si="368"/>
        <v>0</v>
      </c>
      <c r="GS80" s="32">
        <f t="shared" ca="1" si="369"/>
        <v>0</v>
      </c>
      <c r="HL80" t="b">
        <f t="shared" ca="1" si="370"/>
        <v>0</v>
      </c>
      <c r="HM80" t="b">
        <f t="shared" ca="1" si="370"/>
        <v>0</v>
      </c>
      <c r="HN80" t="b">
        <f t="shared" ca="1" si="370"/>
        <v>0</v>
      </c>
      <c r="HO80" t="b">
        <f t="shared" ca="1" si="370"/>
        <v>0</v>
      </c>
      <c r="HP80" t="str">
        <f t="shared" ca="1" si="371"/>
        <v>FAUX\FAUX\FAUX\FAUX</v>
      </c>
      <c r="HQ80" t="b">
        <f ca="1">IF($D80,ISNA(MATCH(HP80,HP$1:HP79,0)))</f>
        <v>0</v>
      </c>
      <c r="HR80" s="5" t="e">
        <f t="shared" ca="1" si="372"/>
        <v>#N/A</v>
      </c>
      <c r="HS80" t="e">
        <f t="shared" ca="1" si="270"/>
        <v>#N/A</v>
      </c>
      <c r="HT80" t="b">
        <f t="shared" ca="1" si="373"/>
        <v>0</v>
      </c>
      <c r="HU80" t="b">
        <f t="shared" ca="1" si="374"/>
        <v>0</v>
      </c>
      <c r="HV80">
        <f t="shared" ca="1" si="250"/>
        <v>0</v>
      </c>
      <c r="HW80">
        <f t="shared" ca="1" si="438"/>
        <v>0</v>
      </c>
      <c r="HX80">
        <f t="shared" ca="1" si="375"/>
        <v>0</v>
      </c>
      <c r="HY80" s="235">
        <f t="shared" ca="1" si="376"/>
        <v>0</v>
      </c>
      <c r="HZ80" s="236">
        <f t="shared" ca="1" si="377"/>
        <v>8.0000000000000002E-3</v>
      </c>
      <c r="IA80" t="b">
        <f t="shared" ca="1" si="378"/>
        <v>0</v>
      </c>
      <c r="IB80" s="5" t="e">
        <f t="shared" ca="1" si="379"/>
        <v>#N/A</v>
      </c>
      <c r="IC80" s="8" t="e">
        <f t="shared" ca="1" si="380"/>
        <v>#N/A</v>
      </c>
      <c r="ID80" s="8" t="e">
        <f t="shared" ca="1" si="381"/>
        <v>#N/A</v>
      </c>
      <c r="IE80" s="8" t="e">
        <f t="shared" ca="1" si="382"/>
        <v>#N/A</v>
      </c>
      <c r="IF80" s="8" t="e">
        <f t="shared" ca="1" si="383"/>
        <v>#N/A</v>
      </c>
      <c r="IG80" s="8" t="e">
        <f t="shared" ca="1" si="384"/>
        <v>#N/A</v>
      </c>
      <c r="IH80" s="8" t="e">
        <f t="shared" ca="1" si="385"/>
        <v>#N/A</v>
      </c>
      <c r="II80" s="237" t="e">
        <f t="shared" ca="1" si="386"/>
        <v>#N/A</v>
      </c>
      <c r="IJ80" s="237" t="e">
        <f t="shared" ca="1" si="387"/>
        <v>#N/A</v>
      </c>
      <c r="IK80" s="8" t="e">
        <f t="shared" ca="1" si="388"/>
        <v>#N/A</v>
      </c>
      <c r="IM80" t="b">
        <f t="shared" ca="1" si="389"/>
        <v>0</v>
      </c>
      <c r="IN80" t="str">
        <f t="shared" ca="1" si="253"/>
        <v/>
      </c>
      <c r="IO80" s="32">
        <f t="shared" ca="1" si="390"/>
        <v>0</v>
      </c>
      <c r="IP80" s="32">
        <f t="shared" ca="1" si="391"/>
        <v>0</v>
      </c>
      <c r="IQ80" s="32">
        <f t="shared" ca="1" si="392"/>
        <v>0</v>
      </c>
      <c r="JJ80" t="b">
        <f t="shared" ca="1" si="393"/>
        <v>0</v>
      </c>
      <c r="JK80" t="b">
        <f t="shared" ca="1" si="393"/>
        <v>0</v>
      </c>
      <c r="JN80" t="str">
        <f t="shared" ca="1" si="394"/>
        <v>FAUX\FAUX</v>
      </c>
      <c r="JO80" t="b">
        <f ca="1">IF($D80,ISNA(MATCH(JN80,JN$1:JN79,0)))</f>
        <v>0</v>
      </c>
      <c r="JP80" s="5" t="e">
        <f t="shared" ca="1" si="395"/>
        <v>#N/A</v>
      </c>
      <c r="JQ80" t="e">
        <f t="shared" ca="1" si="271"/>
        <v>#N/A</v>
      </c>
      <c r="JR80" t="b">
        <f t="shared" ca="1" si="396"/>
        <v>0</v>
      </c>
      <c r="JS80" t="b">
        <f t="shared" ca="1" si="397"/>
        <v>0</v>
      </c>
      <c r="JT80">
        <f t="shared" ca="1" si="251"/>
        <v>0</v>
      </c>
      <c r="JU80">
        <f t="shared" ca="1" si="439"/>
        <v>0</v>
      </c>
      <c r="JV80">
        <f t="shared" ca="1" si="398"/>
        <v>0</v>
      </c>
      <c r="JW80" s="235">
        <f t="shared" ca="1" si="399"/>
        <v>0</v>
      </c>
      <c r="JX80" s="236">
        <f t="shared" ca="1" si="400"/>
        <v>8.0000000000000002E-3</v>
      </c>
      <c r="JY80" t="b">
        <f t="shared" ca="1" si="401"/>
        <v>0</v>
      </c>
      <c r="JZ80" s="5" t="e">
        <f t="shared" ca="1" si="402"/>
        <v>#N/A</v>
      </c>
      <c r="KA80" s="8" t="e">
        <f t="shared" ca="1" si="403"/>
        <v>#N/A</v>
      </c>
      <c r="KB80" s="8" t="e">
        <f t="shared" ca="1" si="404"/>
        <v>#N/A</v>
      </c>
      <c r="KC80" s="8" t="e">
        <f t="shared" ca="1" si="405"/>
        <v>#N/A</v>
      </c>
      <c r="KD80" s="8"/>
      <c r="KE80" s="8"/>
      <c r="KF80" s="8" t="e">
        <f t="shared" ca="1" si="406"/>
        <v>#N/A</v>
      </c>
      <c r="KG80" s="237" t="e">
        <f t="shared" ca="1" si="407"/>
        <v>#N/A</v>
      </c>
      <c r="KH80" s="237" t="e">
        <f t="shared" ca="1" si="408"/>
        <v>#N/A</v>
      </c>
      <c r="KI80" s="8" t="e">
        <f t="shared" ca="1" si="409"/>
        <v>#N/A</v>
      </c>
      <c r="KK80" t="b">
        <f t="shared" ca="1" si="410"/>
        <v>0</v>
      </c>
      <c r="KL80" t="str">
        <f t="shared" ca="1" si="254"/>
        <v/>
      </c>
      <c r="KM80" s="32">
        <f t="shared" ca="1" si="411"/>
        <v>0</v>
      </c>
      <c r="KN80" s="32">
        <f t="shared" ca="1" si="412"/>
        <v>0</v>
      </c>
      <c r="KO80" s="32">
        <f t="shared" ca="1" si="413"/>
        <v>0</v>
      </c>
      <c r="LH80" t="b">
        <f t="shared" ca="1" si="414"/>
        <v>0</v>
      </c>
      <c r="LI80" t="b">
        <f t="shared" ca="1" si="414"/>
        <v>0</v>
      </c>
      <c r="LL80" t="str">
        <f t="shared" ca="1" si="415"/>
        <v>FAUX\FAUX</v>
      </c>
      <c r="LM80" t="b">
        <f ca="1">IF($D80,ISNA(MATCH(LL80,LL$1:LL79,0)))</f>
        <v>0</v>
      </c>
      <c r="LN80" s="5" t="e">
        <f t="shared" ca="1" si="416"/>
        <v>#N/A</v>
      </c>
      <c r="LO80" t="e">
        <f t="shared" ca="1" si="272"/>
        <v>#N/A</v>
      </c>
      <c r="LP80" t="b">
        <f t="shared" ca="1" si="417"/>
        <v>0</v>
      </c>
      <c r="LQ80" t="b">
        <f t="shared" ca="1" si="418"/>
        <v>0</v>
      </c>
      <c r="LR80">
        <f t="shared" ca="1" si="252"/>
        <v>0</v>
      </c>
      <c r="LS80">
        <f t="shared" ca="1" si="440"/>
        <v>0</v>
      </c>
      <c r="LT80">
        <f t="shared" ca="1" si="419"/>
        <v>0</v>
      </c>
      <c r="LU80" s="235">
        <f t="shared" ca="1" si="420"/>
        <v>0</v>
      </c>
      <c r="LV80" s="236">
        <f t="shared" ca="1" si="421"/>
        <v>8.0000000000000002E-3</v>
      </c>
      <c r="LW80" t="b">
        <f t="shared" ca="1" si="422"/>
        <v>0</v>
      </c>
      <c r="LX80" s="5" t="e">
        <f t="shared" ca="1" si="423"/>
        <v>#N/A</v>
      </c>
      <c r="LY80" s="8" t="e">
        <f t="shared" ca="1" si="424"/>
        <v>#N/A</v>
      </c>
      <c r="LZ80" s="8" t="e">
        <f t="shared" ca="1" si="425"/>
        <v>#N/A</v>
      </c>
      <c r="MA80" s="8" t="e">
        <f t="shared" ca="1" si="426"/>
        <v>#N/A</v>
      </c>
      <c r="MB80" s="8"/>
      <c r="MC80" s="8"/>
      <c r="MD80" s="8" t="e">
        <f t="shared" ca="1" si="427"/>
        <v>#N/A</v>
      </c>
      <c r="ME80" s="237" t="e">
        <f t="shared" ca="1" si="428"/>
        <v>#N/A</v>
      </c>
      <c r="MF80" s="237" t="e">
        <f t="shared" ca="1" si="429"/>
        <v>#N/A</v>
      </c>
      <c r="MG80" s="8" t="e">
        <f t="shared" ca="1" si="430"/>
        <v>#N/A</v>
      </c>
      <c r="MI80" t="b">
        <f t="shared" ca="1" si="431"/>
        <v>0</v>
      </c>
      <c r="MJ80" t="str">
        <f t="shared" ca="1" si="255"/>
        <v/>
      </c>
      <c r="MK80" s="32">
        <f t="shared" ca="1" si="432"/>
        <v>0</v>
      </c>
      <c r="ML80" s="32">
        <f t="shared" ca="1" si="433"/>
        <v>0</v>
      </c>
      <c r="MM80" s="32">
        <f t="shared" ca="1" si="434"/>
        <v>0</v>
      </c>
    </row>
    <row r="81" spans="1:351" x14ac:dyDescent="0.3">
      <c r="A81">
        <f t="shared" ca="1" si="273"/>
        <v>71</v>
      </c>
      <c r="C81" t="e">
        <f ca="1">Coulisse!$HN81</f>
        <v>#N/A</v>
      </c>
      <c r="D81" t="b">
        <f t="shared" ca="1" si="274"/>
        <v>0</v>
      </c>
      <c r="F81" t="b">
        <f t="shared" ca="1" si="275"/>
        <v>0</v>
      </c>
      <c r="G81" t="b">
        <f t="shared" ca="1" si="275"/>
        <v>0</v>
      </c>
      <c r="T81" t="b">
        <f t="shared" ca="1" si="276"/>
        <v>0</v>
      </c>
      <c r="U81" t="b">
        <f t="shared" ca="1" si="276"/>
        <v>0</v>
      </c>
      <c r="V81" t="b">
        <f t="shared" ca="1" si="276"/>
        <v>0</v>
      </c>
      <c r="W81" t="str">
        <f t="shared" ca="1" si="277"/>
        <v>FAUX\FAUX\FAUX</v>
      </c>
      <c r="X81" t="b">
        <f ca="1">IF($D81,ISNA(MATCH(W81,W$1:W80,0)))</f>
        <v>0</v>
      </c>
      <c r="Y81" s="5" t="e">
        <f t="shared" ca="1" si="278"/>
        <v>#N/A</v>
      </c>
      <c r="Z81" t="e">
        <f t="shared" ca="1" si="265"/>
        <v>#N/A</v>
      </c>
      <c r="AA81" t="b">
        <f t="shared" ca="1" si="279"/>
        <v>0</v>
      </c>
      <c r="AB81" t="b">
        <f t="shared" ca="1" si="280"/>
        <v>0</v>
      </c>
      <c r="AC81">
        <f t="shared" ca="1" si="281"/>
        <v>0</v>
      </c>
      <c r="AD81">
        <f t="shared" ca="1" si="282"/>
        <v>0</v>
      </c>
      <c r="AE81">
        <f t="shared" ca="1" si="283"/>
        <v>0</v>
      </c>
      <c r="AF81" s="235">
        <f t="shared" ca="1" si="284"/>
        <v>0</v>
      </c>
      <c r="AG81" s="236">
        <f t="shared" ca="1" si="285"/>
        <v>8.0999999999999996E-3</v>
      </c>
      <c r="AH81" t="b">
        <f t="shared" ca="1" si="286"/>
        <v>0</v>
      </c>
      <c r="AI81" s="5" t="e">
        <f t="shared" ca="1" si="287"/>
        <v>#N/A</v>
      </c>
      <c r="AJ81" s="8" t="e">
        <f t="shared" ca="1" si="288"/>
        <v>#N/A</v>
      </c>
      <c r="AK81" s="8" t="e">
        <f t="shared" ca="1" si="289"/>
        <v>#N/A</v>
      </c>
      <c r="AL81" s="8" t="e">
        <f t="shared" ca="1" si="290"/>
        <v>#N/A</v>
      </c>
      <c r="AM81" s="8" t="e">
        <f t="shared" ca="1" si="291"/>
        <v>#N/A</v>
      </c>
      <c r="AN81" s="8" t="e">
        <f t="shared" ca="1" si="292"/>
        <v>#N/A</v>
      </c>
      <c r="AO81" s="237" t="e">
        <f t="shared" ca="1" si="293"/>
        <v>#N/A</v>
      </c>
      <c r="AP81" s="237" t="e">
        <f t="shared" ca="1" si="294"/>
        <v>#N/A</v>
      </c>
      <c r="AQ81" s="8" t="e">
        <f t="shared" ca="1" si="295"/>
        <v>#N/A</v>
      </c>
      <c r="AS81" t="b">
        <f t="shared" ca="1" si="296"/>
        <v>0</v>
      </c>
      <c r="AT81" t="str">
        <f t="shared" ca="1" si="297"/>
        <v/>
      </c>
      <c r="AU81" s="32">
        <f t="shared" ca="1" si="298"/>
        <v>0</v>
      </c>
      <c r="AV81" s="32">
        <f t="shared" ca="1" si="299"/>
        <v>0</v>
      </c>
      <c r="AW81" s="32">
        <f t="shared" ca="1" si="300"/>
        <v>0</v>
      </c>
      <c r="BR81" t="b">
        <f t="shared" ca="1" si="301"/>
        <v>0</v>
      </c>
      <c r="BU81" t="str">
        <f t="shared" ca="1" si="302"/>
        <v>FAUX\</v>
      </c>
      <c r="BV81" t="b">
        <f ca="1">IF($D81,ISNA(MATCH(BU81,BU$1:BU80,0)))</f>
        <v>0</v>
      </c>
      <c r="BW81" s="5" t="e">
        <f t="shared" ca="1" si="303"/>
        <v>#N/A</v>
      </c>
      <c r="BX81" t="e">
        <f t="shared" ca="1" si="266"/>
        <v>#N/A</v>
      </c>
      <c r="BY81" t="b">
        <f t="shared" ca="1" si="304"/>
        <v>0</v>
      </c>
      <c r="BZ81" t="b">
        <f t="shared" ca="1" si="305"/>
        <v>0</v>
      </c>
      <c r="CA81">
        <f t="shared" ca="1" si="247"/>
        <v>0</v>
      </c>
      <c r="CB81">
        <f t="shared" ca="1" si="435"/>
        <v>0</v>
      </c>
      <c r="CC81">
        <f t="shared" ca="1" si="306"/>
        <v>0</v>
      </c>
      <c r="CD81" s="235">
        <f t="shared" ca="1" si="307"/>
        <v>0</v>
      </c>
      <c r="CE81" s="236">
        <f t="shared" ca="1" si="308"/>
        <v>8.0999999999999996E-3</v>
      </c>
      <c r="CF81" t="b">
        <f t="shared" ca="1" si="309"/>
        <v>0</v>
      </c>
      <c r="CG81" s="5" t="e">
        <f t="shared" ca="1" si="310"/>
        <v>#N/A</v>
      </c>
      <c r="CH81" s="8" t="e">
        <f t="shared" ca="1" si="311"/>
        <v>#N/A</v>
      </c>
      <c r="CI81" s="8" t="e">
        <f t="shared" ca="1" si="312"/>
        <v>#N/A</v>
      </c>
      <c r="CJ81" s="8" t="e">
        <f t="shared" ca="1" si="313"/>
        <v>#N/A</v>
      </c>
      <c r="CK81" s="8" t="e">
        <f t="shared" ca="1" si="314"/>
        <v>#N/A</v>
      </c>
      <c r="CL81" s="8" t="e">
        <f t="shared" ca="1" si="315"/>
        <v>#N/A</v>
      </c>
      <c r="CM81" s="237" t="e">
        <f t="shared" ca="1" si="316"/>
        <v>#N/A</v>
      </c>
      <c r="CN81" s="237" t="e">
        <f t="shared" ca="1" si="317"/>
        <v>#N/A</v>
      </c>
      <c r="CO81" s="8" t="e">
        <f t="shared" ca="1" si="318"/>
        <v>#N/A</v>
      </c>
      <c r="CQ81" t="b">
        <f t="shared" ca="1" si="319"/>
        <v>0</v>
      </c>
      <c r="CR81" t="str">
        <f t="shared" ca="1" si="320"/>
        <v/>
      </c>
      <c r="CS81" s="32">
        <f t="shared" ca="1" si="321"/>
        <v>0</v>
      </c>
      <c r="CT81" s="32">
        <f t="shared" ca="1" si="322"/>
        <v>0</v>
      </c>
      <c r="CU81" s="32">
        <f t="shared" ca="1" si="323"/>
        <v>0</v>
      </c>
      <c r="DP81" t="b">
        <f t="shared" ca="1" si="324"/>
        <v>0</v>
      </c>
      <c r="DQ81" t="b">
        <f t="shared" ca="1" si="324"/>
        <v>0</v>
      </c>
      <c r="DR81" t="b">
        <f t="shared" ca="1" si="324"/>
        <v>0</v>
      </c>
      <c r="DS81" t="str">
        <f t="shared" ca="1" si="267"/>
        <v>FAUX\FAUX\FAUX</v>
      </c>
      <c r="DT81" t="b">
        <f ca="1">IF($D81,ISNA(MATCH(DS81,DS$1:DS80,0)))</f>
        <v>0</v>
      </c>
      <c r="DU81" s="5" t="e">
        <f t="shared" ca="1" si="325"/>
        <v>#N/A</v>
      </c>
      <c r="DV81" t="e">
        <f t="shared" ca="1" si="268"/>
        <v>#N/A</v>
      </c>
      <c r="DW81" t="b">
        <f t="shared" ca="1" si="326"/>
        <v>0</v>
      </c>
      <c r="DX81" t="b">
        <f t="shared" ca="1" si="327"/>
        <v>0</v>
      </c>
      <c r="DY81">
        <f t="shared" ca="1" si="248"/>
        <v>0</v>
      </c>
      <c r="DZ81">
        <f t="shared" ca="1" si="436"/>
        <v>0</v>
      </c>
      <c r="EA81">
        <f t="shared" ca="1" si="328"/>
        <v>0</v>
      </c>
      <c r="EB81" s="235">
        <f t="shared" ca="1" si="329"/>
        <v>0</v>
      </c>
      <c r="EC81" s="236">
        <f t="shared" ca="1" si="330"/>
        <v>8.0999999999999996E-3</v>
      </c>
      <c r="ED81" t="b">
        <f t="shared" ca="1" si="331"/>
        <v>0</v>
      </c>
      <c r="EE81" s="5" t="e">
        <f t="shared" ca="1" si="332"/>
        <v>#N/A</v>
      </c>
      <c r="EF81" s="8" t="e">
        <f t="shared" ca="1" si="333"/>
        <v>#N/A</v>
      </c>
      <c r="EG81" s="8" t="e">
        <f t="shared" ca="1" si="334"/>
        <v>#N/A</v>
      </c>
      <c r="EH81" s="8" t="e">
        <f t="shared" ca="1" si="335"/>
        <v>#N/A</v>
      </c>
      <c r="EI81" s="8" t="e">
        <f t="shared" ca="1" si="336"/>
        <v>#N/A</v>
      </c>
      <c r="EJ81" s="8" t="e">
        <f t="shared" ca="1" si="337"/>
        <v>#N/A</v>
      </c>
      <c r="EK81" s="237" t="e">
        <f t="shared" ca="1" si="338"/>
        <v>#N/A</v>
      </c>
      <c r="EL81" s="237" t="e">
        <f t="shared" ca="1" si="339"/>
        <v>#N/A</v>
      </c>
      <c r="EM81" s="8" t="e">
        <f t="shared" ca="1" si="340"/>
        <v>#N/A</v>
      </c>
      <c r="EO81" t="b">
        <f t="shared" ca="1" si="341"/>
        <v>0</v>
      </c>
      <c r="EP81" t="str">
        <f t="shared" ca="1" si="342"/>
        <v/>
      </c>
      <c r="EQ81" s="32">
        <f t="shared" ca="1" si="343"/>
        <v>0</v>
      </c>
      <c r="ER81" s="32">
        <f t="shared" ca="1" si="344"/>
        <v>0</v>
      </c>
      <c r="ES81" s="32">
        <f t="shared" ca="1" si="345"/>
        <v>0</v>
      </c>
      <c r="FN81" t="b">
        <f t="shared" ca="1" si="346"/>
        <v>0</v>
      </c>
      <c r="FO81" t="b">
        <f t="shared" ca="1" si="346"/>
        <v>0</v>
      </c>
      <c r="FP81" t="b">
        <f t="shared" ca="1" si="346"/>
        <v>0</v>
      </c>
      <c r="FQ81" t="b">
        <f t="shared" ca="1" si="346"/>
        <v>0</v>
      </c>
      <c r="FR81" t="str">
        <f t="shared" ca="1" si="347"/>
        <v>FAUX\FAUX\FAUX\FAUX</v>
      </c>
      <c r="FS81" t="b">
        <f ca="1">IF($D81,ISNA(MATCH(FR81,FR$1:FR80,0)))</f>
        <v>0</v>
      </c>
      <c r="FT81" s="5" t="e">
        <f t="shared" ca="1" si="348"/>
        <v>#N/A</v>
      </c>
      <c r="FU81" t="e">
        <f t="shared" ca="1" si="269"/>
        <v>#N/A</v>
      </c>
      <c r="FV81" t="b">
        <f t="shared" ca="1" si="349"/>
        <v>0</v>
      </c>
      <c r="FW81" t="b">
        <f t="shared" ca="1" si="350"/>
        <v>0</v>
      </c>
      <c r="FX81">
        <f t="shared" ca="1" si="249"/>
        <v>0</v>
      </c>
      <c r="FY81">
        <f t="shared" ca="1" si="437"/>
        <v>0</v>
      </c>
      <c r="FZ81">
        <f t="shared" ca="1" si="351"/>
        <v>0</v>
      </c>
      <c r="GA81" s="235">
        <f t="shared" ca="1" si="352"/>
        <v>0</v>
      </c>
      <c r="GB81" s="236">
        <f t="shared" ca="1" si="353"/>
        <v>8.0999999999999996E-3</v>
      </c>
      <c r="GC81" t="b">
        <f t="shared" ca="1" si="354"/>
        <v>0</v>
      </c>
      <c r="GD81" s="5" t="e">
        <f t="shared" ca="1" si="355"/>
        <v>#N/A</v>
      </c>
      <c r="GE81" s="8" t="e">
        <f t="shared" ca="1" si="356"/>
        <v>#N/A</v>
      </c>
      <c r="GF81" s="8" t="e">
        <f t="shared" ca="1" si="357"/>
        <v>#N/A</v>
      </c>
      <c r="GG81" s="8" t="e">
        <f t="shared" ca="1" si="358"/>
        <v>#N/A</v>
      </c>
      <c r="GH81" s="8" t="e">
        <f t="shared" ca="1" si="359"/>
        <v>#N/A</v>
      </c>
      <c r="GI81" s="8" t="e">
        <f t="shared" ca="1" si="360"/>
        <v>#N/A</v>
      </c>
      <c r="GJ81" s="8" t="e">
        <f t="shared" ca="1" si="361"/>
        <v>#N/A</v>
      </c>
      <c r="GK81" s="237" t="e">
        <f t="shared" ca="1" si="362"/>
        <v>#N/A</v>
      </c>
      <c r="GL81" s="237" t="e">
        <f t="shared" ca="1" si="363"/>
        <v>#N/A</v>
      </c>
      <c r="GM81" s="8" t="e">
        <f t="shared" ca="1" si="364"/>
        <v>#N/A</v>
      </c>
      <c r="GO81" t="b">
        <f t="shared" ca="1" si="365"/>
        <v>0</v>
      </c>
      <c r="GP81" t="str">
        <f t="shared" ca="1" si="366"/>
        <v/>
      </c>
      <c r="GQ81" s="32">
        <f t="shared" ca="1" si="367"/>
        <v>0</v>
      </c>
      <c r="GR81" s="32">
        <f t="shared" ca="1" si="368"/>
        <v>0</v>
      </c>
      <c r="GS81" s="32">
        <f t="shared" ca="1" si="369"/>
        <v>0</v>
      </c>
      <c r="HL81" t="b">
        <f t="shared" ca="1" si="370"/>
        <v>0</v>
      </c>
      <c r="HM81" t="b">
        <f t="shared" ca="1" si="370"/>
        <v>0</v>
      </c>
      <c r="HN81" t="b">
        <f t="shared" ca="1" si="370"/>
        <v>0</v>
      </c>
      <c r="HO81" t="b">
        <f t="shared" ca="1" si="370"/>
        <v>0</v>
      </c>
      <c r="HP81" t="str">
        <f t="shared" ca="1" si="371"/>
        <v>FAUX\FAUX\FAUX\FAUX</v>
      </c>
      <c r="HQ81" t="b">
        <f ca="1">IF($D81,ISNA(MATCH(HP81,HP$1:HP80,0)))</f>
        <v>0</v>
      </c>
      <c r="HR81" s="5" t="e">
        <f t="shared" ca="1" si="372"/>
        <v>#N/A</v>
      </c>
      <c r="HS81" t="e">
        <f t="shared" ca="1" si="270"/>
        <v>#N/A</v>
      </c>
      <c r="HT81" t="b">
        <f t="shared" ca="1" si="373"/>
        <v>0</v>
      </c>
      <c r="HU81" t="b">
        <f t="shared" ca="1" si="374"/>
        <v>0</v>
      </c>
      <c r="HV81">
        <f t="shared" ca="1" si="250"/>
        <v>0</v>
      </c>
      <c r="HW81">
        <f t="shared" ca="1" si="438"/>
        <v>0</v>
      </c>
      <c r="HX81">
        <f t="shared" ca="1" si="375"/>
        <v>0</v>
      </c>
      <c r="HY81" s="235">
        <f t="shared" ca="1" si="376"/>
        <v>0</v>
      </c>
      <c r="HZ81" s="236">
        <f t="shared" ca="1" si="377"/>
        <v>8.0999999999999996E-3</v>
      </c>
      <c r="IA81" t="b">
        <f t="shared" ca="1" si="378"/>
        <v>0</v>
      </c>
      <c r="IB81" s="5" t="e">
        <f t="shared" ca="1" si="379"/>
        <v>#N/A</v>
      </c>
      <c r="IC81" s="8" t="e">
        <f t="shared" ca="1" si="380"/>
        <v>#N/A</v>
      </c>
      <c r="ID81" s="8" t="e">
        <f t="shared" ca="1" si="381"/>
        <v>#N/A</v>
      </c>
      <c r="IE81" s="8" t="e">
        <f t="shared" ca="1" si="382"/>
        <v>#N/A</v>
      </c>
      <c r="IF81" s="8" t="e">
        <f t="shared" ca="1" si="383"/>
        <v>#N/A</v>
      </c>
      <c r="IG81" s="8" t="e">
        <f t="shared" ca="1" si="384"/>
        <v>#N/A</v>
      </c>
      <c r="IH81" s="8" t="e">
        <f t="shared" ca="1" si="385"/>
        <v>#N/A</v>
      </c>
      <c r="II81" s="237" t="e">
        <f t="shared" ca="1" si="386"/>
        <v>#N/A</v>
      </c>
      <c r="IJ81" s="237" t="e">
        <f t="shared" ca="1" si="387"/>
        <v>#N/A</v>
      </c>
      <c r="IK81" s="8" t="e">
        <f t="shared" ca="1" si="388"/>
        <v>#N/A</v>
      </c>
      <c r="IM81" t="b">
        <f t="shared" ca="1" si="389"/>
        <v>0</v>
      </c>
      <c r="IN81" t="str">
        <f t="shared" ca="1" si="253"/>
        <v/>
      </c>
      <c r="IO81" s="32">
        <f t="shared" ca="1" si="390"/>
        <v>0</v>
      </c>
      <c r="IP81" s="32">
        <f t="shared" ca="1" si="391"/>
        <v>0</v>
      </c>
      <c r="IQ81" s="32">
        <f t="shared" ca="1" si="392"/>
        <v>0</v>
      </c>
      <c r="JJ81" t="b">
        <f t="shared" ca="1" si="393"/>
        <v>0</v>
      </c>
      <c r="JK81" t="b">
        <f t="shared" ca="1" si="393"/>
        <v>0</v>
      </c>
      <c r="JN81" t="str">
        <f t="shared" ca="1" si="394"/>
        <v>FAUX\FAUX</v>
      </c>
      <c r="JO81" t="b">
        <f ca="1">IF($D81,ISNA(MATCH(JN81,JN$1:JN80,0)))</f>
        <v>0</v>
      </c>
      <c r="JP81" s="5" t="e">
        <f t="shared" ca="1" si="395"/>
        <v>#N/A</v>
      </c>
      <c r="JQ81" t="e">
        <f t="shared" ca="1" si="271"/>
        <v>#N/A</v>
      </c>
      <c r="JR81" t="b">
        <f t="shared" ca="1" si="396"/>
        <v>0</v>
      </c>
      <c r="JS81" t="b">
        <f t="shared" ca="1" si="397"/>
        <v>0</v>
      </c>
      <c r="JT81">
        <f t="shared" ca="1" si="251"/>
        <v>0</v>
      </c>
      <c r="JU81">
        <f t="shared" ca="1" si="439"/>
        <v>0</v>
      </c>
      <c r="JV81">
        <f t="shared" ca="1" si="398"/>
        <v>0</v>
      </c>
      <c r="JW81" s="235">
        <f t="shared" ca="1" si="399"/>
        <v>0</v>
      </c>
      <c r="JX81" s="236">
        <f t="shared" ca="1" si="400"/>
        <v>8.0999999999999996E-3</v>
      </c>
      <c r="JY81" t="b">
        <f t="shared" ca="1" si="401"/>
        <v>0</v>
      </c>
      <c r="JZ81" s="5" t="e">
        <f t="shared" ca="1" si="402"/>
        <v>#N/A</v>
      </c>
      <c r="KA81" s="8" t="e">
        <f t="shared" ca="1" si="403"/>
        <v>#N/A</v>
      </c>
      <c r="KB81" s="8" t="e">
        <f t="shared" ca="1" si="404"/>
        <v>#N/A</v>
      </c>
      <c r="KC81" s="8" t="e">
        <f t="shared" ca="1" si="405"/>
        <v>#N/A</v>
      </c>
      <c r="KD81" s="8"/>
      <c r="KE81" s="8"/>
      <c r="KF81" s="8" t="e">
        <f t="shared" ca="1" si="406"/>
        <v>#N/A</v>
      </c>
      <c r="KG81" s="237" t="e">
        <f t="shared" ca="1" si="407"/>
        <v>#N/A</v>
      </c>
      <c r="KH81" s="237" t="e">
        <f t="shared" ca="1" si="408"/>
        <v>#N/A</v>
      </c>
      <c r="KI81" s="8" t="e">
        <f t="shared" ca="1" si="409"/>
        <v>#N/A</v>
      </c>
      <c r="KK81" t="b">
        <f t="shared" ca="1" si="410"/>
        <v>0</v>
      </c>
      <c r="KL81" t="str">
        <f t="shared" ca="1" si="254"/>
        <v/>
      </c>
      <c r="KM81" s="32">
        <f t="shared" ca="1" si="411"/>
        <v>0</v>
      </c>
      <c r="KN81" s="32">
        <f t="shared" ca="1" si="412"/>
        <v>0</v>
      </c>
      <c r="KO81" s="32">
        <f t="shared" ca="1" si="413"/>
        <v>0</v>
      </c>
      <c r="LH81" t="b">
        <f t="shared" ca="1" si="414"/>
        <v>0</v>
      </c>
      <c r="LI81" t="b">
        <f t="shared" ca="1" si="414"/>
        <v>0</v>
      </c>
      <c r="LL81" t="str">
        <f t="shared" ca="1" si="415"/>
        <v>FAUX\FAUX</v>
      </c>
      <c r="LM81" t="b">
        <f ca="1">IF($D81,ISNA(MATCH(LL81,LL$1:LL80,0)))</f>
        <v>0</v>
      </c>
      <c r="LN81" s="5" t="e">
        <f t="shared" ca="1" si="416"/>
        <v>#N/A</v>
      </c>
      <c r="LO81" t="e">
        <f t="shared" ca="1" si="272"/>
        <v>#N/A</v>
      </c>
      <c r="LP81" t="b">
        <f t="shared" ca="1" si="417"/>
        <v>0</v>
      </c>
      <c r="LQ81" t="b">
        <f t="shared" ca="1" si="418"/>
        <v>0</v>
      </c>
      <c r="LR81">
        <f t="shared" ca="1" si="252"/>
        <v>0</v>
      </c>
      <c r="LS81">
        <f t="shared" ca="1" si="440"/>
        <v>0</v>
      </c>
      <c r="LT81">
        <f t="shared" ca="1" si="419"/>
        <v>0</v>
      </c>
      <c r="LU81" s="235">
        <f t="shared" ca="1" si="420"/>
        <v>0</v>
      </c>
      <c r="LV81" s="236">
        <f t="shared" ca="1" si="421"/>
        <v>8.0999999999999996E-3</v>
      </c>
      <c r="LW81" t="b">
        <f t="shared" ca="1" si="422"/>
        <v>0</v>
      </c>
      <c r="LX81" s="5" t="e">
        <f t="shared" ca="1" si="423"/>
        <v>#N/A</v>
      </c>
      <c r="LY81" s="8" t="e">
        <f t="shared" ca="1" si="424"/>
        <v>#N/A</v>
      </c>
      <c r="LZ81" s="8" t="e">
        <f t="shared" ca="1" si="425"/>
        <v>#N/A</v>
      </c>
      <c r="MA81" s="8" t="e">
        <f t="shared" ca="1" si="426"/>
        <v>#N/A</v>
      </c>
      <c r="MB81" s="8"/>
      <c r="MC81" s="8"/>
      <c r="MD81" s="8" t="e">
        <f t="shared" ca="1" si="427"/>
        <v>#N/A</v>
      </c>
      <c r="ME81" s="237" t="e">
        <f t="shared" ca="1" si="428"/>
        <v>#N/A</v>
      </c>
      <c r="MF81" s="237" t="e">
        <f t="shared" ca="1" si="429"/>
        <v>#N/A</v>
      </c>
      <c r="MG81" s="8" t="e">
        <f t="shared" ca="1" si="430"/>
        <v>#N/A</v>
      </c>
      <c r="MI81" t="b">
        <f t="shared" ca="1" si="431"/>
        <v>0</v>
      </c>
      <c r="MJ81" t="str">
        <f t="shared" ca="1" si="255"/>
        <v/>
      </c>
      <c r="MK81" s="32">
        <f t="shared" ca="1" si="432"/>
        <v>0</v>
      </c>
      <c r="ML81" s="32">
        <f t="shared" ca="1" si="433"/>
        <v>0</v>
      </c>
      <c r="MM81" s="32">
        <f t="shared" ca="1" si="434"/>
        <v>0</v>
      </c>
    </row>
    <row r="82" spans="1:351" x14ac:dyDescent="0.3">
      <c r="A82">
        <f t="shared" ca="1" si="273"/>
        <v>72</v>
      </c>
      <c r="C82" t="e">
        <f ca="1">Coulisse!$HN82</f>
        <v>#N/A</v>
      </c>
      <c r="D82" t="b">
        <f t="shared" ca="1" si="274"/>
        <v>0</v>
      </c>
      <c r="F82" t="b">
        <f t="shared" ca="1" si="275"/>
        <v>0</v>
      </c>
      <c r="G82" t="b">
        <f t="shared" ca="1" si="275"/>
        <v>0</v>
      </c>
      <c r="T82" t="b">
        <f t="shared" ca="1" si="276"/>
        <v>0</v>
      </c>
      <c r="U82" t="b">
        <f t="shared" ca="1" si="276"/>
        <v>0</v>
      </c>
      <c r="V82" t="b">
        <f t="shared" ca="1" si="276"/>
        <v>0</v>
      </c>
      <c r="W82" t="str">
        <f t="shared" ca="1" si="277"/>
        <v>FAUX\FAUX\FAUX</v>
      </c>
      <c r="X82" t="b">
        <f ca="1">IF($D82,ISNA(MATCH(W82,W$1:W81,0)))</f>
        <v>0</v>
      </c>
      <c r="Y82" s="5" t="e">
        <f t="shared" ca="1" si="278"/>
        <v>#N/A</v>
      </c>
      <c r="Z82" t="e">
        <f t="shared" ca="1" si="265"/>
        <v>#N/A</v>
      </c>
      <c r="AA82" t="b">
        <f t="shared" ca="1" si="279"/>
        <v>0</v>
      </c>
      <c r="AB82" t="b">
        <f t="shared" ca="1" si="280"/>
        <v>0</v>
      </c>
      <c r="AC82">
        <f t="shared" ca="1" si="281"/>
        <v>0</v>
      </c>
      <c r="AD82">
        <f t="shared" ca="1" si="282"/>
        <v>0</v>
      </c>
      <c r="AE82">
        <f t="shared" ca="1" si="283"/>
        <v>0</v>
      </c>
      <c r="AF82" s="235">
        <f t="shared" ca="1" si="284"/>
        <v>0</v>
      </c>
      <c r="AG82" s="236">
        <f t="shared" ca="1" si="285"/>
        <v>8.2000000000000007E-3</v>
      </c>
      <c r="AH82" t="b">
        <f t="shared" ca="1" si="286"/>
        <v>0</v>
      </c>
      <c r="AI82" s="5" t="e">
        <f t="shared" ca="1" si="287"/>
        <v>#N/A</v>
      </c>
      <c r="AJ82" s="8" t="e">
        <f t="shared" ca="1" si="288"/>
        <v>#N/A</v>
      </c>
      <c r="AK82" s="8" t="e">
        <f t="shared" ca="1" si="289"/>
        <v>#N/A</v>
      </c>
      <c r="AL82" s="8" t="e">
        <f t="shared" ca="1" si="290"/>
        <v>#N/A</v>
      </c>
      <c r="AM82" s="8" t="e">
        <f t="shared" ca="1" si="291"/>
        <v>#N/A</v>
      </c>
      <c r="AN82" s="8" t="e">
        <f t="shared" ca="1" si="292"/>
        <v>#N/A</v>
      </c>
      <c r="AO82" s="237" t="e">
        <f t="shared" ca="1" si="293"/>
        <v>#N/A</v>
      </c>
      <c r="AP82" s="237" t="e">
        <f t="shared" ca="1" si="294"/>
        <v>#N/A</v>
      </c>
      <c r="AQ82" s="8" t="e">
        <f t="shared" ca="1" si="295"/>
        <v>#N/A</v>
      </c>
      <c r="AS82" t="b">
        <f t="shared" ca="1" si="296"/>
        <v>0</v>
      </c>
      <c r="AT82" t="str">
        <f t="shared" ca="1" si="297"/>
        <v/>
      </c>
      <c r="AU82" s="32">
        <f t="shared" ca="1" si="298"/>
        <v>0</v>
      </c>
      <c r="AV82" s="32">
        <f t="shared" ca="1" si="299"/>
        <v>0</v>
      </c>
      <c r="AW82" s="32">
        <f t="shared" ca="1" si="300"/>
        <v>0</v>
      </c>
      <c r="BR82" t="b">
        <f t="shared" ca="1" si="301"/>
        <v>0</v>
      </c>
      <c r="BU82" t="str">
        <f t="shared" ca="1" si="302"/>
        <v>FAUX\</v>
      </c>
      <c r="BV82" t="b">
        <f ca="1">IF($D82,ISNA(MATCH(BU82,BU$1:BU81,0)))</f>
        <v>0</v>
      </c>
      <c r="BW82" s="5" t="e">
        <f t="shared" ca="1" si="303"/>
        <v>#N/A</v>
      </c>
      <c r="BX82" t="e">
        <f t="shared" ca="1" si="266"/>
        <v>#N/A</v>
      </c>
      <c r="BY82" t="b">
        <f t="shared" ca="1" si="304"/>
        <v>0</v>
      </c>
      <c r="BZ82" t="b">
        <f t="shared" ca="1" si="305"/>
        <v>0</v>
      </c>
      <c r="CA82">
        <f t="shared" ca="1" si="247"/>
        <v>0</v>
      </c>
      <c r="CB82">
        <f t="shared" ca="1" si="435"/>
        <v>0</v>
      </c>
      <c r="CC82">
        <f t="shared" ca="1" si="306"/>
        <v>0</v>
      </c>
      <c r="CD82" s="235">
        <f t="shared" ca="1" si="307"/>
        <v>0</v>
      </c>
      <c r="CE82" s="236">
        <f t="shared" ca="1" si="308"/>
        <v>8.2000000000000007E-3</v>
      </c>
      <c r="CF82" t="b">
        <f t="shared" ca="1" si="309"/>
        <v>0</v>
      </c>
      <c r="CG82" s="5" t="e">
        <f t="shared" ca="1" si="310"/>
        <v>#N/A</v>
      </c>
      <c r="CH82" s="8" t="e">
        <f t="shared" ca="1" si="311"/>
        <v>#N/A</v>
      </c>
      <c r="CI82" s="8" t="e">
        <f t="shared" ca="1" si="312"/>
        <v>#N/A</v>
      </c>
      <c r="CJ82" s="8" t="e">
        <f t="shared" ca="1" si="313"/>
        <v>#N/A</v>
      </c>
      <c r="CK82" s="8" t="e">
        <f t="shared" ca="1" si="314"/>
        <v>#N/A</v>
      </c>
      <c r="CL82" s="8" t="e">
        <f t="shared" ca="1" si="315"/>
        <v>#N/A</v>
      </c>
      <c r="CM82" s="237" t="e">
        <f t="shared" ca="1" si="316"/>
        <v>#N/A</v>
      </c>
      <c r="CN82" s="237" t="e">
        <f t="shared" ca="1" si="317"/>
        <v>#N/A</v>
      </c>
      <c r="CO82" s="8" t="e">
        <f t="shared" ca="1" si="318"/>
        <v>#N/A</v>
      </c>
      <c r="CQ82" t="b">
        <f t="shared" ca="1" si="319"/>
        <v>0</v>
      </c>
      <c r="CR82" t="str">
        <f t="shared" ca="1" si="320"/>
        <v/>
      </c>
      <c r="CS82" s="32">
        <f t="shared" ca="1" si="321"/>
        <v>0</v>
      </c>
      <c r="CT82" s="32">
        <f t="shared" ca="1" si="322"/>
        <v>0</v>
      </c>
      <c r="CU82" s="32">
        <f t="shared" ca="1" si="323"/>
        <v>0</v>
      </c>
      <c r="DP82" t="b">
        <f t="shared" ca="1" si="324"/>
        <v>0</v>
      </c>
      <c r="DQ82" t="b">
        <f t="shared" ca="1" si="324"/>
        <v>0</v>
      </c>
      <c r="DR82" t="b">
        <f t="shared" ca="1" si="324"/>
        <v>0</v>
      </c>
      <c r="DS82" t="str">
        <f t="shared" ca="1" si="267"/>
        <v>FAUX\FAUX\FAUX</v>
      </c>
      <c r="DT82" t="b">
        <f ca="1">IF($D82,ISNA(MATCH(DS82,DS$1:DS81,0)))</f>
        <v>0</v>
      </c>
      <c r="DU82" s="5" t="e">
        <f t="shared" ca="1" si="325"/>
        <v>#N/A</v>
      </c>
      <c r="DV82" t="e">
        <f t="shared" ca="1" si="268"/>
        <v>#N/A</v>
      </c>
      <c r="DW82" t="b">
        <f t="shared" ca="1" si="326"/>
        <v>0</v>
      </c>
      <c r="DX82" t="b">
        <f t="shared" ca="1" si="327"/>
        <v>0</v>
      </c>
      <c r="DY82">
        <f t="shared" ca="1" si="248"/>
        <v>0</v>
      </c>
      <c r="DZ82">
        <f t="shared" ca="1" si="436"/>
        <v>0</v>
      </c>
      <c r="EA82">
        <f t="shared" ca="1" si="328"/>
        <v>0</v>
      </c>
      <c r="EB82" s="235">
        <f t="shared" ca="1" si="329"/>
        <v>0</v>
      </c>
      <c r="EC82" s="236">
        <f t="shared" ca="1" si="330"/>
        <v>8.2000000000000007E-3</v>
      </c>
      <c r="ED82" t="b">
        <f t="shared" ca="1" si="331"/>
        <v>0</v>
      </c>
      <c r="EE82" s="5" t="e">
        <f t="shared" ca="1" si="332"/>
        <v>#N/A</v>
      </c>
      <c r="EF82" s="8" t="e">
        <f t="shared" ca="1" si="333"/>
        <v>#N/A</v>
      </c>
      <c r="EG82" s="8" t="e">
        <f t="shared" ca="1" si="334"/>
        <v>#N/A</v>
      </c>
      <c r="EH82" s="8" t="e">
        <f t="shared" ca="1" si="335"/>
        <v>#N/A</v>
      </c>
      <c r="EI82" s="8" t="e">
        <f t="shared" ca="1" si="336"/>
        <v>#N/A</v>
      </c>
      <c r="EJ82" s="8" t="e">
        <f t="shared" ca="1" si="337"/>
        <v>#N/A</v>
      </c>
      <c r="EK82" s="237" t="e">
        <f t="shared" ca="1" si="338"/>
        <v>#N/A</v>
      </c>
      <c r="EL82" s="237" t="e">
        <f t="shared" ca="1" si="339"/>
        <v>#N/A</v>
      </c>
      <c r="EM82" s="8" t="e">
        <f t="shared" ca="1" si="340"/>
        <v>#N/A</v>
      </c>
      <c r="EO82" t="b">
        <f t="shared" ca="1" si="341"/>
        <v>0</v>
      </c>
      <c r="EP82" t="str">
        <f t="shared" ca="1" si="342"/>
        <v/>
      </c>
      <c r="EQ82" s="32">
        <f t="shared" ca="1" si="343"/>
        <v>0</v>
      </c>
      <c r="ER82" s="32">
        <f t="shared" ca="1" si="344"/>
        <v>0</v>
      </c>
      <c r="ES82" s="32">
        <f t="shared" ca="1" si="345"/>
        <v>0</v>
      </c>
      <c r="FN82" t="b">
        <f t="shared" ca="1" si="346"/>
        <v>0</v>
      </c>
      <c r="FO82" t="b">
        <f t="shared" ca="1" si="346"/>
        <v>0</v>
      </c>
      <c r="FP82" t="b">
        <f t="shared" ca="1" si="346"/>
        <v>0</v>
      </c>
      <c r="FQ82" t="b">
        <f t="shared" ca="1" si="346"/>
        <v>0</v>
      </c>
      <c r="FR82" t="str">
        <f t="shared" ca="1" si="347"/>
        <v>FAUX\FAUX\FAUX\FAUX</v>
      </c>
      <c r="FS82" t="b">
        <f ca="1">IF($D82,ISNA(MATCH(FR82,FR$1:FR81,0)))</f>
        <v>0</v>
      </c>
      <c r="FT82" s="5" t="e">
        <f t="shared" ca="1" si="348"/>
        <v>#N/A</v>
      </c>
      <c r="FU82" t="e">
        <f t="shared" ca="1" si="269"/>
        <v>#N/A</v>
      </c>
      <c r="FV82" t="b">
        <f t="shared" ca="1" si="349"/>
        <v>0</v>
      </c>
      <c r="FW82" t="b">
        <f t="shared" ca="1" si="350"/>
        <v>0</v>
      </c>
      <c r="FX82">
        <f t="shared" ca="1" si="249"/>
        <v>0</v>
      </c>
      <c r="FY82">
        <f t="shared" ca="1" si="437"/>
        <v>0</v>
      </c>
      <c r="FZ82">
        <f t="shared" ca="1" si="351"/>
        <v>0</v>
      </c>
      <c r="GA82" s="235">
        <f t="shared" ca="1" si="352"/>
        <v>0</v>
      </c>
      <c r="GB82" s="236">
        <f t="shared" ca="1" si="353"/>
        <v>8.2000000000000007E-3</v>
      </c>
      <c r="GC82" t="b">
        <f t="shared" ca="1" si="354"/>
        <v>0</v>
      </c>
      <c r="GD82" s="5" t="e">
        <f t="shared" ca="1" si="355"/>
        <v>#N/A</v>
      </c>
      <c r="GE82" s="8" t="e">
        <f t="shared" ca="1" si="356"/>
        <v>#N/A</v>
      </c>
      <c r="GF82" s="8" t="e">
        <f t="shared" ca="1" si="357"/>
        <v>#N/A</v>
      </c>
      <c r="GG82" s="8" t="e">
        <f t="shared" ca="1" si="358"/>
        <v>#N/A</v>
      </c>
      <c r="GH82" s="8" t="e">
        <f t="shared" ca="1" si="359"/>
        <v>#N/A</v>
      </c>
      <c r="GI82" s="8" t="e">
        <f t="shared" ca="1" si="360"/>
        <v>#N/A</v>
      </c>
      <c r="GJ82" s="8" t="e">
        <f t="shared" ca="1" si="361"/>
        <v>#N/A</v>
      </c>
      <c r="GK82" s="237" t="e">
        <f t="shared" ca="1" si="362"/>
        <v>#N/A</v>
      </c>
      <c r="GL82" s="237" t="e">
        <f t="shared" ca="1" si="363"/>
        <v>#N/A</v>
      </c>
      <c r="GM82" s="8" t="e">
        <f t="shared" ca="1" si="364"/>
        <v>#N/A</v>
      </c>
      <c r="GO82" t="b">
        <f t="shared" ca="1" si="365"/>
        <v>0</v>
      </c>
      <c r="GP82" t="str">
        <f t="shared" ca="1" si="366"/>
        <v/>
      </c>
      <c r="GQ82" s="32">
        <f t="shared" ca="1" si="367"/>
        <v>0</v>
      </c>
      <c r="GR82" s="32">
        <f t="shared" ca="1" si="368"/>
        <v>0</v>
      </c>
      <c r="GS82" s="32">
        <f t="shared" ca="1" si="369"/>
        <v>0</v>
      </c>
      <c r="HL82" t="b">
        <f t="shared" ca="1" si="370"/>
        <v>0</v>
      </c>
      <c r="HM82" t="b">
        <f t="shared" ca="1" si="370"/>
        <v>0</v>
      </c>
      <c r="HN82" t="b">
        <f t="shared" ca="1" si="370"/>
        <v>0</v>
      </c>
      <c r="HO82" t="b">
        <f t="shared" ca="1" si="370"/>
        <v>0</v>
      </c>
      <c r="HP82" t="str">
        <f t="shared" ca="1" si="371"/>
        <v>FAUX\FAUX\FAUX\FAUX</v>
      </c>
      <c r="HQ82" t="b">
        <f ca="1">IF($D82,ISNA(MATCH(HP82,HP$1:HP81,0)))</f>
        <v>0</v>
      </c>
      <c r="HR82" s="5" t="e">
        <f t="shared" ca="1" si="372"/>
        <v>#N/A</v>
      </c>
      <c r="HS82" t="e">
        <f t="shared" ca="1" si="270"/>
        <v>#N/A</v>
      </c>
      <c r="HT82" t="b">
        <f t="shared" ca="1" si="373"/>
        <v>0</v>
      </c>
      <c r="HU82" t="b">
        <f t="shared" ca="1" si="374"/>
        <v>0</v>
      </c>
      <c r="HV82">
        <f t="shared" ca="1" si="250"/>
        <v>0</v>
      </c>
      <c r="HW82">
        <f t="shared" ca="1" si="438"/>
        <v>0</v>
      </c>
      <c r="HX82">
        <f t="shared" ca="1" si="375"/>
        <v>0</v>
      </c>
      <c r="HY82" s="235">
        <f t="shared" ca="1" si="376"/>
        <v>0</v>
      </c>
      <c r="HZ82" s="236">
        <f t="shared" ca="1" si="377"/>
        <v>8.2000000000000007E-3</v>
      </c>
      <c r="IA82" t="b">
        <f t="shared" ca="1" si="378"/>
        <v>0</v>
      </c>
      <c r="IB82" s="5" t="e">
        <f t="shared" ca="1" si="379"/>
        <v>#N/A</v>
      </c>
      <c r="IC82" s="8" t="e">
        <f t="shared" ca="1" si="380"/>
        <v>#N/A</v>
      </c>
      <c r="ID82" s="8" t="e">
        <f t="shared" ca="1" si="381"/>
        <v>#N/A</v>
      </c>
      <c r="IE82" s="8" t="e">
        <f t="shared" ca="1" si="382"/>
        <v>#N/A</v>
      </c>
      <c r="IF82" s="8" t="e">
        <f t="shared" ca="1" si="383"/>
        <v>#N/A</v>
      </c>
      <c r="IG82" s="8" t="e">
        <f t="shared" ca="1" si="384"/>
        <v>#N/A</v>
      </c>
      <c r="IH82" s="8" t="e">
        <f t="shared" ca="1" si="385"/>
        <v>#N/A</v>
      </c>
      <c r="II82" s="237" t="e">
        <f t="shared" ca="1" si="386"/>
        <v>#N/A</v>
      </c>
      <c r="IJ82" s="237" t="e">
        <f t="shared" ca="1" si="387"/>
        <v>#N/A</v>
      </c>
      <c r="IK82" s="8" t="e">
        <f t="shared" ca="1" si="388"/>
        <v>#N/A</v>
      </c>
      <c r="IM82" t="b">
        <f t="shared" ca="1" si="389"/>
        <v>0</v>
      </c>
      <c r="IN82" t="str">
        <f t="shared" ca="1" si="253"/>
        <v/>
      </c>
      <c r="IO82" s="32">
        <f t="shared" ca="1" si="390"/>
        <v>0</v>
      </c>
      <c r="IP82" s="32">
        <f t="shared" ca="1" si="391"/>
        <v>0</v>
      </c>
      <c r="IQ82" s="32">
        <f t="shared" ca="1" si="392"/>
        <v>0</v>
      </c>
      <c r="JJ82" t="b">
        <f t="shared" ca="1" si="393"/>
        <v>0</v>
      </c>
      <c r="JK82" t="b">
        <f t="shared" ca="1" si="393"/>
        <v>0</v>
      </c>
      <c r="JN82" t="str">
        <f t="shared" ca="1" si="394"/>
        <v>FAUX\FAUX</v>
      </c>
      <c r="JO82" t="b">
        <f ca="1">IF($D82,ISNA(MATCH(JN82,JN$1:JN81,0)))</f>
        <v>0</v>
      </c>
      <c r="JP82" s="5" t="e">
        <f t="shared" ca="1" si="395"/>
        <v>#N/A</v>
      </c>
      <c r="JQ82" t="e">
        <f t="shared" ca="1" si="271"/>
        <v>#N/A</v>
      </c>
      <c r="JR82" t="b">
        <f t="shared" ca="1" si="396"/>
        <v>0</v>
      </c>
      <c r="JS82" t="b">
        <f t="shared" ca="1" si="397"/>
        <v>0</v>
      </c>
      <c r="JT82">
        <f t="shared" ca="1" si="251"/>
        <v>0</v>
      </c>
      <c r="JU82">
        <f t="shared" ca="1" si="439"/>
        <v>0</v>
      </c>
      <c r="JV82">
        <f t="shared" ca="1" si="398"/>
        <v>0</v>
      </c>
      <c r="JW82" s="235">
        <f t="shared" ca="1" si="399"/>
        <v>0</v>
      </c>
      <c r="JX82" s="236">
        <f t="shared" ca="1" si="400"/>
        <v>8.2000000000000007E-3</v>
      </c>
      <c r="JY82" t="b">
        <f t="shared" ca="1" si="401"/>
        <v>0</v>
      </c>
      <c r="JZ82" s="5" t="e">
        <f t="shared" ca="1" si="402"/>
        <v>#N/A</v>
      </c>
      <c r="KA82" s="8" t="e">
        <f t="shared" ca="1" si="403"/>
        <v>#N/A</v>
      </c>
      <c r="KB82" s="8" t="e">
        <f t="shared" ca="1" si="404"/>
        <v>#N/A</v>
      </c>
      <c r="KC82" s="8" t="e">
        <f t="shared" ca="1" si="405"/>
        <v>#N/A</v>
      </c>
      <c r="KD82" s="8"/>
      <c r="KE82" s="8"/>
      <c r="KF82" s="8" t="e">
        <f t="shared" ca="1" si="406"/>
        <v>#N/A</v>
      </c>
      <c r="KG82" s="237" t="e">
        <f t="shared" ca="1" si="407"/>
        <v>#N/A</v>
      </c>
      <c r="KH82" s="237" t="e">
        <f t="shared" ca="1" si="408"/>
        <v>#N/A</v>
      </c>
      <c r="KI82" s="8" t="e">
        <f t="shared" ca="1" si="409"/>
        <v>#N/A</v>
      </c>
      <c r="KK82" t="b">
        <f t="shared" ca="1" si="410"/>
        <v>0</v>
      </c>
      <c r="KL82" t="str">
        <f t="shared" ca="1" si="254"/>
        <v/>
      </c>
      <c r="KM82" s="32">
        <f t="shared" ca="1" si="411"/>
        <v>0</v>
      </c>
      <c r="KN82" s="32">
        <f t="shared" ca="1" si="412"/>
        <v>0</v>
      </c>
      <c r="KO82" s="32">
        <f t="shared" ca="1" si="413"/>
        <v>0</v>
      </c>
      <c r="LH82" t="b">
        <f t="shared" ca="1" si="414"/>
        <v>0</v>
      </c>
      <c r="LI82" t="b">
        <f t="shared" ca="1" si="414"/>
        <v>0</v>
      </c>
      <c r="LL82" t="str">
        <f t="shared" ca="1" si="415"/>
        <v>FAUX\FAUX</v>
      </c>
      <c r="LM82" t="b">
        <f ca="1">IF($D82,ISNA(MATCH(LL82,LL$1:LL81,0)))</f>
        <v>0</v>
      </c>
      <c r="LN82" s="5" t="e">
        <f t="shared" ca="1" si="416"/>
        <v>#N/A</v>
      </c>
      <c r="LO82" t="e">
        <f t="shared" ca="1" si="272"/>
        <v>#N/A</v>
      </c>
      <c r="LP82" t="b">
        <f t="shared" ca="1" si="417"/>
        <v>0</v>
      </c>
      <c r="LQ82" t="b">
        <f t="shared" ca="1" si="418"/>
        <v>0</v>
      </c>
      <c r="LR82">
        <f t="shared" ca="1" si="252"/>
        <v>0</v>
      </c>
      <c r="LS82">
        <f t="shared" ca="1" si="440"/>
        <v>0</v>
      </c>
      <c r="LT82">
        <f t="shared" ca="1" si="419"/>
        <v>0</v>
      </c>
      <c r="LU82" s="235">
        <f t="shared" ca="1" si="420"/>
        <v>0</v>
      </c>
      <c r="LV82" s="236">
        <f t="shared" ca="1" si="421"/>
        <v>8.2000000000000007E-3</v>
      </c>
      <c r="LW82" t="b">
        <f t="shared" ca="1" si="422"/>
        <v>0</v>
      </c>
      <c r="LX82" s="5" t="e">
        <f t="shared" ca="1" si="423"/>
        <v>#N/A</v>
      </c>
      <c r="LY82" s="8" t="e">
        <f t="shared" ca="1" si="424"/>
        <v>#N/A</v>
      </c>
      <c r="LZ82" s="8" t="e">
        <f t="shared" ca="1" si="425"/>
        <v>#N/A</v>
      </c>
      <c r="MA82" s="8" t="e">
        <f t="shared" ca="1" si="426"/>
        <v>#N/A</v>
      </c>
      <c r="MB82" s="8"/>
      <c r="MC82" s="8"/>
      <c r="MD82" s="8" t="e">
        <f t="shared" ca="1" si="427"/>
        <v>#N/A</v>
      </c>
      <c r="ME82" s="237" t="e">
        <f t="shared" ca="1" si="428"/>
        <v>#N/A</v>
      </c>
      <c r="MF82" s="237" t="e">
        <f t="shared" ca="1" si="429"/>
        <v>#N/A</v>
      </c>
      <c r="MG82" s="8" t="e">
        <f t="shared" ca="1" si="430"/>
        <v>#N/A</v>
      </c>
      <c r="MI82" t="b">
        <f t="shared" ca="1" si="431"/>
        <v>0</v>
      </c>
      <c r="MJ82" t="str">
        <f t="shared" ca="1" si="255"/>
        <v/>
      </c>
      <c r="MK82" s="32">
        <f t="shared" ca="1" si="432"/>
        <v>0</v>
      </c>
      <c r="ML82" s="32">
        <f t="shared" ca="1" si="433"/>
        <v>0</v>
      </c>
      <c r="MM82" s="32">
        <f t="shared" ca="1" si="434"/>
        <v>0</v>
      </c>
    </row>
    <row r="83" spans="1:351" x14ac:dyDescent="0.3">
      <c r="A83">
        <f t="shared" ca="1" si="273"/>
        <v>73</v>
      </c>
      <c r="C83" t="e">
        <f ca="1">Coulisse!$HN83</f>
        <v>#N/A</v>
      </c>
      <c r="D83" t="b">
        <f t="shared" ca="1" si="274"/>
        <v>0</v>
      </c>
      <c r="F83" t="b">
        <f t="shared" ca="1" si="275"/>
        <v>0</v>
      </c>
      <c r="G83" t="b">
        <f t="shared" ca="1" si="275"/>
        <v>0</v>
      </c>
      <c r="T83" t="b">
        <f t="shared" ca="1" si="276"/>
        <v>0</v>
      </c>
      <c r="U83" t="b">
        <f t="shared" ca="1" si="276"/>
        <v>0</v>
      </c>
      <c r="V83" t="b">
        <f t="shared" ca="1" si="276"/>
        <v>0</v>
      </c>
      <c r="W83" t="str">
        <f t="shared" ca="1" si="277"/>
        <v>FAUX\FAUX\FAUX</v>
      </c>
      <c r="X83" t="b">
        <f ca="1">IF($D83,ISNA(MATCH(W83,W$1:W82,0)))</f>
        <v>0</v>
      </c>
      <c r="Y83" s="5" t="e">
        <f t="shared" ca="1" si="278"/>
        <v>#N/A</v>
      </c>
      <c r="Z83" t="e">
        <f t="shared" ca="1" si="265"/>
        <v>#N/A</v>
      </c>
      <c r="AA83" t="b">
        <f t="shared" ca="1" si="279"/>
        <v>0</v>
      </c>
      <c r="AB83" t="b">
        <f t="shared" ca="1" si="280"/>
        <v>0</v>
      </c>
      <c r="AC83">
        <f t="shared" ca="1" si="281"/>
        <v>0</v>
      </c>
      <c r="AD83">
        <f t="shared" ca="1" si="282"/>
        <v>0</v>
      </c>
      <c r="AE83">
        <f t="shared" ca="1" si="283"/>
        <v>0</v>
      </c>
      <c r="AF83" s="235">
        <f t="shared" ca="1" si="284"/>
        <v>0</v>
      </c>
      <c r="AG83" s="236">
        <f t="shared" ca="1" si="285"/>
        <v>8.3000000000000001E-3</v>
      </c>
      <c r="AH83" t="b">
        <f t="shared" ca="1" si="286"/>
        <v>0</v>
      </c>
      <c r="AI83" s="5" t="e">
        <f t="shared" ca="1" si="287"/>
        <v>#N/A</v>
      </c>
      <c r="AJ83" s="8" t="e">
        <f t="shared" ca="1" si="288"/>
        <v>#N/A</v>
      </c>
      <c r="AK83" s="8" t="e">
        <f t="shared" ca="1" si="289"/>
        <v>#N/A</v>
      </c>
      <c r="AL83" s="8" t="e">
        <f t="shared" ca="1" si="290"/>
        <v>#N/A</v>
      </c>
      <c r="AM83" s="8" t="e">
        <f t="shared" ca="1" si="291"/>
        <v>#N/A</v>
      </c>
      <c r="AN83" s="8" t="e">
        <f t="shared" ca="1" si="292"/>
        <v>#N/A</v>
      </c>
      <c r="AO83" s="237" t="e">
        <f t="shared" ca="1" si="293"/>
        <v>#N/A</v>
      </c>
      <c r="AP83" s="237" t="e">
        <f t="shared" ca="1" si="294"/>
        <v>#N/A</v>
      </c>
      <c r="AQ83" s="8" t="e">
        <f t="shared" ca="1" si="295"/>
        <v>#N/A</v>
      </c>
      <c r="AS83" t="b">
        <f t="shared" ca="1" si="296"/>
        <v>0</v>
      </c>
      <c r="AT83" t="str">
        <f t="shared" ca="1" si="297"/>
        <v/>
      </c>
      <c r="AU83" s="32">
        <f t="shared" ca="1" si="298"/>
        <v>0</v>
      </c>
      <c r="AV83" s="32">
        <f t="shared" ca="1" si="299"/>
        <v>0</v>
      </c>
      <c r="AW83" s="32">
        <f t="shared" ca="1" si="300"/>
        <v>0</v>
      </c>
      <c r="BR83" t="b">
        <f t="shared" ca="1" si="301"/>
        <v>0</v>
      </c>
      <c r="BU83" t="str">
        <f t="shared" ca="1" si="302"/>
        <v>FAUX\</v>
      </c>
      <c r="BV83" t="b">
        <f ca="1">IF($D83,ISNA(MATCH(BU83,BU$1:BU82,0)))</f>
        <v>0</v>
      </c>
      <c r="BW83" s="5" t="e">
        <f t="shared" ca="1" si="303"/>
        <v>#N/A</v>
      </c>
      <c r="BX83" t="e">
        <f t="shared" ca="1" si="266"/>
        <v>#N/A</v>
      </c>
      <c r="BY83" t="b">
        <f t="shared" ca="1" si="304"/>
        <v>0</v>
      </c>
      <c r="BZ83" t="b">
        <f t="shared" ca="1" si="305"/>
        <v>0</v>
      </c>
      <c r="CA83">
        <f t="shared" ca="1" si="247"/>
        <v>0</v>
      </c>
      <c r="CB83">
        <f t="shared" ca="1" si="435"/>
        <v>0</v>
      </c>
      <c r="CC83">
        <f t="shared" ca="1" si="306"/>
        <v>0</v>
      </c>
      <c r="CD83" s="235">
        <f t="shared" ca="1" si="307"/>
        <v>0</v>
      </c>
      <c r="CE83" s="236">
        <f t="shared" ca="1" si="308"/>
        <v>8.3000000000000001E-3</v>
      </c>
      <c r="CF83" t="b">
        <f t="shared" ca="1" si="309"/>
        <v>0</v>
      </c>
      <c r="CG83" s="5" t="e">
        <f t="shared" ca="1" si="310"/>
        <v>#N/A</v>
      </c>
      <c r="CH83" s="8" t="e">
        <f t="shared" ca="1" si="311"/>
        <v>#N/A</v>
      </c>
      <c r="CI83" s="8" t="e">
        <f t="shared" ca="1" si="312"/>
        <v>#N/A</v>
      </c>
      <c r="CJ83" s="8" t="e">
        <f t="shared" ca="1" si="313"/>
        <v>#N/A</v>
      </c>
      <c r="CK83" s="8" t="e">
        <f t="shared" ca="1" si="314"/>
        <v>#N/A</v>
      </c>
      <c r="CL83" s="8" t="e">
        <f t="shared" ca="1" si="315"/>
        <v>#N/A</v>
      </c>
      <c r="CM83" s="237" t="e">
        <f t="shared" ca="1" si="316"/>
        <v>#N/A</v>
      </c>
      <c r="CN83" s="237" t="e">
        <f t="shared" ca="1" si="317"/>
        <v>#N/A</v>
      </c>
      <c r="CO83" s="8" t="e">
        <f t="shared" ca="1" si="318"/>
        <v>#N/A</v>
      </c>
      <c r="CQ83" t="b">
        <f t="shared" ca="1" si="319"/>
        <v>0</v>
      </c>
      <c r="CR83" t="str">
        <f t="shared" ca="1" si="320"/>
        <v/>
      </c>
      <c r="CS83" s="32">
        <f t="shared" ca="1" si="321"/>
        <v>0</v>
      </c>
      <c r="CT83" s="32">
        <f t="shared" ca="1" si="322"/>
        <v>0</v>
      </c>
      <c r="CU83" s="32">
        <f t="shared" ca="1" si="323"/>
        <v>0</v>
      </c>
      <c r="DP83" t="b">
        <f t="shared" ca="1" si="324"/>
        <v>0</v>
      </c>
      <c r="DQ83" t="b">
        <f t="shared" ca="1" si="324"/>
        <v>0</v>
      </c>
      <c r="DR83" t="b">
        <f t="shared" ca="1" si="324"/>
        <v>0</v>
      </c>
      <c r="DS83" t="str">
        <f t="shared" ca="1" si="267"/>
        <v>FAUX\FAUX\FAUX</v>
      </c>
      <c r="DT83" t="b">
        <f ca="1">IF($D83,ISNA(MATCH(DS83,DS$1:DS82,0)))</f>
        <v>0</v>
      </c>
      <c r="DU83" s="5" t="e">
        <f t="shared" ca="1" si="325"/>
        <v>#N/A</v>
      </c>
      <c r="DV83" t="e">
        <f t="shared" ca="1" si="268"/>
        <v>#N/A</v>
      </c>
      <c r="DW83" t="b">
        <f t="shared" ca="1" si="326"/>
        <v>0</v>
      </c>
      <c r="DX83" t="b">
        <f t="shared" ca="1" si="327"/>
        <v>0</v>
      </c>
      <c r="DY83">
        <f t="shared" ca="1" si="248"/>
        <v>0</v>
      </c>
      <c r="DZ83">
        <f t="shared" ca="1" si="436"/>
        <v>0</v>
      </c>
      <c r="EA83">
        <f t="shared" ca="1" si="328"/>
        <v>0</v>
      </c>
      <c r="EB83" s="235">
        <f t="shared" ca="1" si="329"/>
        <v>0</v>
      </c>
      <c r="EC83" s="236">
        <f t="shared" ca="1" si="330"/>
        <v>8.3000000000000001E-3</v>
      </c>
      <c r="ED83" t="b">
        <f t="shared" ca="1" si="331"/>
        <v>0</v>
      </c>
      <c r="EE83" s="5" t="e">
        <f t="shared" ca="1" si="332"/>
        <v>#N/A</v>
      </c>
      <c r="EF83" s="8" t="e">
        <f t="shared" ca="1" si="333"/>
        <v>#N/A</v>
      </c>
      <c r="EG83" s="8" t="e">
        <f t="shared" ca="1" si="334"/>
        <v>#N/A</v>
      </c>
      <c r="EH83" s="8" t="e">
        <f t="shared" ca="1" si="335"/>
        <v>#N/A</v>
      </c>
      <c r="EI83" s="8" t="e">
        <f t="shared" ca="1" si="336"/>
        <v>#N/A</v>
      </c>
      <c r="EJ83" s="8" t="e">
        <f t="shared" ca="1" si="337"/>
        <v>#N/A</v>
      </c>
      <c r="EK83" s="237" t="e">
        <f t="shared" ca="1" si="338"/>
        <v>#N/A</v>
      </c>
      <c r="EL83" s="237" t="e">
        <f t="shared" ca="1" si="339"/>
        <v>#N/A</v>
      </c>
      <c r="EM83" s="8" t="e">
        <f t="shared" ca="1" si="340"/>
        <v>#N/A</v>
      </c>
      <c r="EO83" t="b">
        <f t="shared" ca="1" si="341"/>
        <v>0</v>
      </c>
      <c r="EP83" t="str">
        <f t="shared" ca="1" si="342"/>
        <v/>
      </c>
      <c r="EQ83" s="32">
        <f t="shared" ca="1" si="343"/>
        <v>0</v>
      </c>
      <c r="ER83" s="32">
        <f t="shared" ca="1" si="344"/>
        <v>0</v>
      </c>
      <c r="ES83" s="32">
        <f t="shared" ca="1" si="345"/>
        <v>0</v>
      </c>
      <c r="FN83" t="b">
        <f t="shared" ca="1" si="346"/>
        <v>0</v>
      </c>
      <c r="FO83" t="b">
        <f t="shared" ca="1" si="346"/>
        <v>0</v>
      </c>
      <c r="FP83" t="b">
        <f t="shared" ca="1" si="346"/>
        <v>0</v>
      </c>
      <c r="FQ83" t="b">
        <f t="shared" ca="1" si="346"/>
        <v>0</v>
      </c>
      <c r="FR83" t="str">
        <f t="shared" ca="1" si="347"/>
        <v>FAUX\FAUX\FAUX\FAUX</v>
      </c>
      <c r="FS83" t="b">
        <f ca="1">IF($D83,ISNA(MATCH(FR83,FR$1:FR82,0)))</f>
        <v>0</v>
      </c>
      <c r="FT83" s="5" t="e">
        <f t="shared" ca="1" si="348"/>
        <v>#N/A</v>
      </c>
      <c r="FU83" t="e">
        <f t="shared" ca="1" si="269"/>
        <v>#N/A</v>
      </c>
      <c r="FV83" t="b">
        <f t="shared" ca="1" si="349"/>
        <v>0</v>
      </c>
      <c r="FW83" t="b">
        <f t="shared" ca="1" si="350"/>
        <v>0</v>
      </c>
      <c r="FX83">
        <f t="shared" ca="1" si="249"/>
        <v>0</v>
      </c>
      <c r="FY83">
        <f t="shared" ca="1" si="437"/>
        <v>0</v>
      </c>
      <c r="FZ83">
        <f t="shared" ca="1" si="351"/>
        <v>0</v>
      </c>
      <c r="GA83" s="235">
        <f t="shared" ca="1" si="352"/>
        <v>0</v>
      </c>
      <c r="GB83" s="236">
        <f t="shared" ca="1" si="353"/>
        <v>8.3000000000000001E-3</v>
      </c>
      <c r="GC83" t="b">
        <f t="shared" ca="1" si="354"/>
        <v>0</v>
      </c>
      <c r="GD83" s="5" t="e">
        <f t="shared" ca="1" si="355"/>
        <v>#N/A</v>
      </c>
      <c r="GE83" s="8" t="e">
        <f t="shared" ca="1" si="356"/>
        <v>#N/A</v>
      </c>
      <c r="GF83" s="8" t="e">
        <f t="shared" ca="1" si="357"/>
        <v>#N/A</v>
      </c>
      <c r="GG83" s="8" t="e">
        <f t="shared" ca="1" si="358"/>
        <v>#N/A</v>
      </c>
      <c r="GH83" s="8" t="e">
        <f t="shared" ca="1" si="359"/>
        <v>#N/A</v>
      </c>
      <c r="GI83" s="8" t="e">
        <f t="shared" ca="1" si="360"/>
        <v>#N/A</v>
      </c>
      <c r="GJ83" s="8" t="e">
        <f t="shared" ca="1" si="361"/>
        <v>#N/A</v>
      </c>
      <c r="GK83" s="237" t="e">
        <f t="shared" ca="1" si="362"/>
        <v>#N/A</v>
      </c>
      <c r="GL83" s="237" t="e">
        <f t="shared" ca="1" si="363"/>
        <v>#N/A</v>
      </c>
      <c r="GM83" s="8" t="e">
        <f t="shared" ca="1" si="364"/>
        <v>#N/A</v>
      </c>
      <c r="GO83" t="b">
        <f t="shared" ca="1" si="365"/>
        <v>0</v>
      </c>
      <c r="GP83" t="str">
        <f t="shared" ca="1" si="366"/>
        <v/>
      </c>
      <c r="GQ83" s="32">
        <f t="shared" ca="1" si="367"/>
        <v>0</v>
      </c>
      <c r="GR83" s="32">
        <f t="shared" ca="1" si="368"/>
        <v>0</v>
      </c>
      <c r="GS83" s="32">
        <f t="shared" ca="1" si="369"/>
        <v>0</v>
      </c>
      <c r="HL83" t="b">
        <f t="shared" ca="1" si="370"/>
        <v>0</v>
      </c>
      <c r="HM83" t="b">
        <f t="shared" ca="1" si="370"/>
        <v>0</v>
      </c>
      <c r="HN83" t="b">
        <f t="shared" ca="1" si="370"/>
        <v>0</v>
      </c>
      <c r="HO83" t="b">
        <f t="shared" ca="1" si="370"/>
        <v>0</v>
      </c>
      <c r="HP83" t="str">
        <f t="shared" ca="1" si="371"/>
        <v>FAUX\FAUX\FAUX\FAUX</v>
      </c>
      <c r="HQ83" t="b">
        <f ca="1">IF($D83,ISNA(MATCH(HP83,HP$1:HP82,0)))</f>
        <v>0</v>
      </c>
      <c r="HR83" s="5" t="e">
        <f t="shared" ca="1" si="372"/>
        <v>#N/A</v>
      </c>
      <c r="HS83" t="e">
        <f t="shared" ca="1" si="270"/>
        <v>#N/A</v>
      </c>
      <c r="HT83" t="b">
        <f t="shared" ca="1" si="373"/>
        <v>0</v>
      </c>
      <c r="HU83" t="b">
        <f t="shared" ca="1" si="374"/>
        <v>0</v>
      </c>
      <c r="HV83">
        <f t="shared" ca="1" si="250"/>
        <v>0</v>
      </c>
      <c r="HW83">
        <f t="shared" ca="1" si="438"/>
        <v>0</v>
      </c>
      <c r="HX83">
        <f t="shared" ca="1" si="375"/>
        <v>0</v>
      </c>
      <c r="HY83" s="235">
        <f t="shared" ca="1" si="376"/>
        <v>0</v>
      </c>
      <c r="HZ83" s="236">
        <f t="shared" ca="1" si="377"/>
        <v>8.3000000000000001E-3</v>
      </c>
      <c r="IA83" t="b">
        <f t="shared" ca="1" si="378"/>
        <v>0</v>
      </c>
      <c r="IB83" s="5" t="e">
        <f t="shared" ca="1" si="379"/>
        <v>#N/A</v>
      </c>
      <c r="IC83" s="8" t="e">
        <f t="shared" ca="1" si="380"/>
        <v>#N/A</v>
      </c>
      <c r="ID83" s="8" t="e">
        <f t="shared" ca="1" si="381"/>
        <v>#N/A</v>
      </c>
      <c r="IE83" s="8" t="e">
        <f t="shared" ca="1" si="382"/>
        <v>#N/A</v>
      </c>
      <c r="IF83" s="8" t="e">
        <f t="shared" ca="1" si="383"/>
        <v>#N/A</v>
      </c>
      <c r="IG83" s="8" t="e">
        <f t="shared" ca="1" si="384"/>
        <v>#N/A</v>
      </c>
      <c r="IH83" s="8" t="e">
        <f t="shared" ca="1" si="385"/>
        <v>#N/A</v>
      </c>
      <c r="II83" s="237" t="e">
        <f t="shared" ca="1" si="386"/>
        <v>#N/A</v>
      </c>
      <c r="IJ83" s="237" t="e">
        <f t="shared" ca="1" si="387"/>
        <v>#N/A</v>
      </c>
      <c r="IK83" s="8" t="e">
        <f t="shared" ca="1" si="388"/>
        <v>#N/A</v>
      </c>
      <c r="IM83" t="b">
        <f t="shared" ca="1" si="389"/>
        <v>0</v>
      </c>
      <c r="IN83" t="str">
        <f t="shared" ca="1" si="253"/>
        <v/>
      </c>
      <c r="IO83" s="32">
        <f t="shared" ca="1" si="390"/>
        <v>0</v>
      </c>
      <c r="IP83" s="32">
        <f t="shared" ca="1" si="391"/>
        <v>0</v>
      </c>
      <c r="IQ83" s="32">
        <f t="shared" ca="1" si="392"/>
        <v>0</v>
      </c>
      <c r="JJ83" t="b">
        <f t="shared" ca="1" si="393"/>
        <v>0</v>
      </c>
      <c r="JK83" t="b">
        <f t="shared" ca="1" si="393"/>
        <v>0</v>
      </c>
      <c r="JN83" t="str">
        <f t="shared" ca="1" si="394"/>
        <v>FAUX\FAUX</v>
      </c>
      <c r="JO83" t="b">
        <f ca="1">IF($D83,ISNA(MATCH(JN83,JN$1:JN82,0)))</f>
        <v>0</v>
      </c>
      <c r="JP83" s="5" t="e">
        <f t="shared" ca="1" si="395"/>
        <v>#N/A</v>
      </c>
      <c r="JQ83" t="e">
        <f t="shared" ca="1" si="271"/>
        <v>#N/A</v>
      </c>
      <c r="JR83" t="b">
        <f t="shared" ca="1" si="396"/>
        <v>0</v>
      </c>
      <c r="JS83" t="b">
        <f t="shared" ca="1" si="397"/>
        <v>0</v>
      </c>
      <c r="JT83">
        <f t="shared" ca="1" si="251"/>
        <v>0</v>
      </c>
      <c r="JU83">
        <f t="shared" ca="1" si="439"/>
        <v>0</v>
      </c>
      <c r="JV83">
        <f t="shared" ca="1" si="398"/>
        <v>0</v>
      </c>
      <c r="JW83" s="235">
        <f t="shared" ca="1" si="399"/>
        <v>0</v>
      </c>
      <c r="JX83" s="236">
        <f t="shared" ca="1" si="400"/>
        <v>8.3000000000000001E-3</v>
      </c>
      <c r="JY83" t="b">
        <f t="shared" ca="1" si="401"/>
        <v>0</v>
      </c>
      <c r="JZ83" s="5" t="e">
        <f t="shared" ca="1" si="402"/>
        <v>#N/A</v>
      </c>
      <c r="KA83" s="8" t="e">
        <f t="shared" ca="1" si="403"/>
        <v>#N/A</v>
      </c>
      <c r="KB83" s="8" t="e">
        <f t="shared" ca="1" si="404"/>
        <v>#N/A</v>
      </c>
      <c r="KC83" s="8" t="e">
        <f t="shared" ca="1" si="405"/>
        <v>#N/A</v>
      </c>
      <c r="KD83" s="8"/>
      <c r="KE83" s="8"/>
      <c r="KF83" s="8" t="e">
        <f t="shared" ca="1" si="406"/>
        <v>#N/A</v>
      </c>
      <c r="KG83" s="237" t="e">
        <f t="shared" ca="1" si="407"/>
        <v>#N/A</v>
      </c>
      <c r="KH83" s="237" t="e">
        <f t="shared" ca="1" si="408"/>
        <v>#N/A</v>
      </c>
      <c r="KI83" s="8" t="e">
        <f t="shared" ca="1" si="409"/>
        <v>#N/A</v>
      </c>
      <c r="KK83" t="b">
        <f t="shared" ca="1" si="410"/>
        <v>0</v>
      </c>
      <c r="KL83" t="str">
        <f t="shared" ca="1" si="254"/>
        <v/>
      </c>
      <c r="KM83" s="32">
        <f t="shared" ca="1" si="411"/>
        <v>0</v>
      </c>
      <c r="KN83" s="32">
        <f t="shared" ca="1" si="412"/>
        <v>0</v>
      </c>
      <c r="KO83" s="32">
        <f t="shared" ca="1" si="413"/>
        <v>0</v>
      </c>
      <c r="LH83" t="b">
        <f t="shared" ca="1" si="414"/>
        <v>0</v>
      </c>
      <c r="LI83" t="b">
        <f t="shared" ca="1" si="414"/>
        <v>0</v>
      </c>
      <c r="LL83" t="str">
        <f t="shared" ca="1" si="415"/>
        <v>FAUX\FAUX</v>
      </c>
      <c r="LM83" t="b">
        <f ca="1">IF($D83,ISNA(MATCH(LL83,LL$1:LL82,0)))</f>
        <v>0</v>
      </c>
      <c r="LN83" s="5" t="e">
        <f t="shared" ca="1" si="416"/>
        <v>#N/A</v>
      </c>
      <c r="LO83" t="e">
        <f t="shared" ca="1" si="272"/>
        <v>#N/A</v>
      </c>
      <c r="LP83" t="b">
        <f t="shared" ca="1" si="417"/>
        <v>0</v>
      </c>
      <c r="LQ83" t="b">
        <f t="shared" ca="1" si="418"/>
        <v>0</v>
      </c>
      <c r="LR83">
        <f t="shared" ca="1" si="252"/>
        <v>0</v>
      </c>
      <c r="LS83">
        <f t="shared" ca="1" si="440"/>
        <v>0</v>
      </c>
      <c r="LT83">
        <f t="shared" ca="1" si="419"/>
        <v>0</v>
      </c>
      <c r="LU83" s="235">
        <f t="shared" ca="1" si="420"/>
        <v>0</v>
      </c>
      <c r="LV83" s="236">
        <f t="shared" ca="1" si="421"/>
        <v>8.3000000000000001E-3</v>
      </c>
      <c r="LW83" t="b">
        <f t="shared" ca="1" si="422"/>
        <v>0</v>
      </c>
      <c r="LX83" s="5" t="e">
        <f t="shared" ca="1" si="423"/>
        <v>#N/A</v>
      </c>
      <c r="LY83" s="8" t="e">
        <f t="shared" ca="1" si="424"/>
        <v>#N/A</v>
      </c>
      <c r="LZ83" s="8" t="e">
        <f t="shared" ca="1" si="425"/>
        <v>#N/A</v>
      </c>
      <c r="MA83" s="8" t="e">
        <f t="shared" ca="1" si="426"/>
        <v>#N/A</v>
      </c>
      <c r="MB83" s="8"/>
      <c r="MC83" s="8"/>
      <c r="MD83" s="8" t="e">
        <f t="shared" ca="1" si="427"/>
        <v>#N/A</v>
      </c>
      <c r="ME83" s="237" t="e">
        <f t="shared" ca="1" si="428"/>
        <v>#N/A</v>
      </c>
      <c r="MF83" s="237" t="e">
        <f t="shared" ca="1" si="429"/>
        <v>#N/A</v>
      </c>
      <c r="MG83" s="8" t="e">
        <f t="shared" ca="1" si="430"/>
        <v>#N/A</v>
      </c>
      <c r="MI83" t="b">
        <f t="shared" ca="1" si="431"/>
        <v>0</v>
      </c>
      <c r="MJ83" t="str">
        <f t="shared" ca="1" si="255"/>
        <v/>
      </c>
      <c r="MK83" s="32">
        <f t="shared" ca="1" si="432"/>
        <v>0</v>
      </c>
      <c r="ML83" s="32">
        <f t="shared" ca="1" si="433"/>
        <v>0</v>
      </c>
      <c r="MM83" s="32">
        <f t="shared" ca="1" si="434"/>
        <v>0</v>
      </c>
    </row>
    <row r="84" spans="1:351" x14ac:dyDescent="0.3">
      <c r="A84">
        <f t="shared" ca="1" si="273"/>
        <v>74</v>
      </c>
      <c r="C84" t="e">
        <f ca="1">Coulisse!$HN84</f>
        <v>#N/A</v>
      </c>
      <c r="D84" t="b">
        <f t="shared" ca="1" si="274"/>
        <v>0</v>
      </c>
      <c r="F84" t="b">
        <f t="shared" ca="1" si="275"/>
        <v>0</v>
      </c>
      <c r="G84" t="b">
        <f t="shared" ca="1" si="275"/>
        <v>0</v>
      </c>
      <c r="T84" t="b">
        <f t="shared" ca="1" si="276"/>
        <v>0</v>
      </c>
      <c r="U84" t="b">
        <f t="shared" ca="1" si="276"/>
        <v>0</v>
      </c>
      <c r="V84" t="b">
        <f t="shared" ca="1" si="276"/>
        <v>0</v>
      </c>
      <c r="W84" t="str">
        <f t="shared" ca="1" si="277"/>
        <v>FAUX\FAUX\FAUX</v>
      </c>
      <c r="X84" t="b">
        <f ca="1">IF($D84,ISNA(MATCH(W84,W$1:W83,0)))</f>
        <v>0</v>
      </c>
      <c r="Y84" s="5" t="e">
        <f t="shared" ca="1" si="278"/>
        <v>#N/A</v>
      </c>
      <c r="Z84" t="e">
        <f t="shared" ca="1" si="265"/>
        <v>#N/A</v>
      </c>
      <c r="AA84" t="b">
        <f t="shared" ca="1" si="279"/>
        <v>0</v>
      </c>
      <c r="AB84" t="b">
        <f t="shared" ca="1" si="280"/>
        <v>0</v>
      </c>
      <c r="AC84">
        <f t="shared" ca="1" si="281"/>
        <v>0</v>
      </c>
      <c r="AD84">
        <f t="shared" ca="1" si="282"/>
        <v>0</v>
      </c>
      <c r="AE84">
        <f t="shared" ca="1" si="283"/>
        <v>0</v>
      </c>
      <c r="AF84" s="235">
        <f t="shared" ca="1" si="284"/>
        <v>0</v>
      </c>
      <c r="AG84" s="236">
        <f t="shared" ca="1" si="285"/>
        <v>8.3999999999999995E-3</v>
      </c>
      <c r="AH84" t="b">
        <f t="shared" ca="1" si="286"/>
        <v>0</v>
      </c>
      <c r="AI84" s="5" t="e">
        <f t="shared" ca="1" si="287"/>
        <v>#N/A</v>
      </c>
      <c r="AJ84" s="8" t="e">
        <f t="shared" ca="1" si="288"/>
        <v>#N/A</v>
      </c>
      <c r="AK84" s="8" t="e">
        <f t="shared" ca="1" si="289"/>
        <v>#N/A</v>
      </c>
      <c r="AL84" s="8" t="e">
        <f t="shared" ca="1" si="290"/>
        <v>#N/A</v>
      </c>
      <c r="AM84" s="8" t="e">
        <f t="shared" ca="1" si="291"/>
        <v>#N/A</v>
      </c>
      <c r="AN84" s="8" t="e">
        <f t="shared" ca="1" si="292"/>
        <v>#N/A</v>
      </c>
      <c r="AO84" s="237" t="e">
        <f t="shared" ca="1" si="293"/>
        <v>#N/A</v>
      </c>
      <c r="AP84" s="237" t="e">
        <f t="shared" ca="1" si="294"/>
        <v>#N/A</v>
      </c>
      <c r="AQ84" s="8" t="e">
        <f t="shared" ca="1" si="295"/>
        <v>#N/A</v>
      </c>
      <c r="AS84" t="b">
        <f t="shared" ca="1" si="296"/>
        <v>0</v>
      </c>
      <c r="AT84" t="str">
        <f t="shared" ca="1" si="297"/>
        <v/>
      </c>
      <c r="AU84" s="32">
        <f t="shared" ca="1" si="298"/>
        <v>0</v>
      </c>
      <c r="AV84" s="32">
        <f t="shared" ca="1" si="299"/>
        <v>0</v>
      </c>
      <c r="AW84" s="32">
        <f t="shared" ca="1" si="300"/>
        <v>0</v>
      </c>
      <c r="BR84" t="b">
        <f t="shared" ca="1" si="301"/>
        <v>0</v>
      </c>
      <c r="BU84" t="str">
        <f t="shared" ca="1" si="302"/>
        <v>FAUX\</v>
      </c>
      <c r="BV84" t="b">
        <f ca="1">IF($D84,ISNA(MATCH(BU84,BU$1:BU83,0)))</f>
        <v>0</v>
      </c>
      <c r="BW84" s="5" t="e">
        <f t="shared" ca="1" si="303"/>
        <v>#N/A</v>
      </c>
      <c r="BX84" t="e">
        <f t="shared" ca="1" si="266"/>
        <v>#N/A</v>
      </c>
      <c r="BY84" t="b">
        <f t="shared" ca="1" si="304"/>
        <v>0</v>
      </c>
      <c r="BZ84" t="b">
        <f t="shared" ca="1" si="305"/>
        <v>0</v>
      </c>
      <c r="CA84">
        <f t="shared" ca="1" si="247"/>
        <v>0</v>
      </c>
      <c r="CB84">
        <f t="shared" ca="1" si="435"/>
        <v>0</v>
      </c>
      <c r="CC84">
        <f t="shared" ca="1" si="306"/>
        <v>0</v>
      </c>
      <c r="CD84" s="235">
        <f t="shared" ca="1" si="307"/>
        <v>0</v>
      </c>
      <c r="CE84" s="236">
        <f t="shared" ca="1" si="308"/>
        <v>8.3999999999999995E-3</v>
      </c>
      <c r="CF84" t="b">
        <f t="shared" ca="1" si="309"/>
        <v>0</v>
      </c>
      <c r="CG84" s="5" t="e">
        <f t="shared" ca="1" si="310"/>
        <v>#N/A</v>
      </c>
      <c r="CH84" s="8" t="e">
        <f t="shared" ca="1" si="311"/>
        <v>#N/A</v>
      </c>
      <c r="CI84" s="8" t="e">
        <f t="shared" ca="1" si="312"/>
        <v>#N/A</v>
      </c>
      <c r="CJ84" s="8" t="e">
        <f t="shared" ca="1" si="313"/>
        <v>#N/A</v>
      </c>
      <c r="CK84" s="8" t="e">
        <f t="shared" ca="1" si="314"/>
        <v>#N/A</v>
      </c>
      <c r="CL84" s="8" t="e">
        <f t="shared" ca="1" si="315"/>
        <v>#N/A</v>
      </c>
      <c r="CM84" s="237" t="e">
        <f t="shared" ca="1" si="316"/>
        <v>#N/A</v>
      </c>
      <c r="CN84" s="237" t="e">
        <f t="shared" ca="1" si="317"/>
        <v>#N/A</v>
      </c>
      <c r="CO84" s="8" t="e">
        <f t="shared" ca="1" si="318"/>
        <v>#N/A</v>
      </c>
      <c r="CQ84" t="b">
        <f t="shared" ca="1" si="319"/>
        <v>0</v>
      </c>
      <c r="CR84" t="str">
        <f t="shared" ca="1" si="320"/>
        <v/>
      </c>
      <c r="CS84" s="32">
        <f t="shared" ca="1" si="321"/>
        <v>0</v>
      </c>
      <c r="CT84" s="32">
        <f t="shared" ca="1" si="322"/>
        <v>0</v>
      </c>
      <c r="CU84" s="32">
        <f t="shared" ca="1" si="323"/>
        <v>0</v>
      </c>
      <c r="DP84" t="b">
        <f t="shared" ca="1" si="324"/>
        <v>0</v>
      </c>
      <c r="DQ84" t="b">
        <f t="shared" ca="1" si="324"/>
        <v>0</v>
      </c>
      <c r="DR84" t="b">
        <f t="shared" ca="1" si="324"/>
        <v>0</v>
      </c>
      <c r="DS84" t="str">
        <f t="shared" ca="1" si="267"/>
        <v>FAUX\FAUX\FAUX</v>
      </c>
      <c r="DT84" t="b">
        <f ca="1">IF($D84,ISNA(MATCH(DS84,DS$1:DS83,0)))</f>
        <v>0</v>
      </c>
      <c r="DU84" s="5" t="e">
        <f t="shared" ca="1" si="325"/>
        <v>#N/A</v>
      </c>
      <c r="DV84" t="e">
        <f t="shared" ca="1" si="268"/>
        <v>#N/A</v>
      </c>
      <c r="DW84" t="b">
        <f t="shared" ca="1" si="326"/>
        <v>0</v>
      </c>
      <c r="DX84" t="b">
        <f t="shared" ca="1" si="327"/>
        <v>0</v>
      </c>
      <c r="DY84">
        <f t="shared" ca="1" si="248"/>
        <v>0</v>
      </c>
      <c r="DZ84">
        <f t="shared" ca="1" si="436"/>
        <v>0</v>
      </c>
      <c r="EA84">
        <f t="shared" ca="1" si="328"/>
        <v>0</v>
      </c>
      <c r="EB84" s="235">
        <f t="shared" ca="1" si="329"/>
        <v>0</v>
      </c>
      <c r="EC84" s="236">
        <f t="shared" ca="1" si="330"/>
        <v>8.3999999999999995E-3</v>
      </c>
      <c r="ED84" t="b">
        <f t="shared" ca="1" si="331"/>
        <v>0</v>
      </c>
      <c r="EE84" s="5" t="e">
        <f t="shared" ca="1" si="332"/>
        <v>#N/A</v>
      </c>
      <c r="EF84" s="8" t="e">
        <f t="shared" ca="1" si="333"/>
        <v>#N/A</v>
      </c>
      <c r="EG84" s="8" t="e">
        <f t="shared" ca="1" si="334"/>
        <v>#N/A</v>
      </c>
      <c r="EH84" s="8" t="e">
        <f t="shared" ca="1" si="335"/>
        <v>#N/A</v>
      </c>
      <c r="EI84" s="8" t="e">
        <f t="shared" ca="1" si="336"/>
        <v>#N/A</v>
      </c>
      <c r="EJ84" s="8" t="e">
        <f t="shared" ca="1" si="337"/>
        <v>#N/A</v>
      </c>
      <c r="EK84" s="237" t="e">
        <f t="shared" ca="1" si="338"/>
        <v>#N/A</v>
      </c>
      <c r="EL84" s="237" t="e">
        <f t="shared" ca="1" si="339"/>
        <v>#N/A</v>
      </c>
      <c r="EM84" s="8" t="e">
        <f t="shared" ca="1" si="340"/>
        <v>#N/A</v>
      </c>
      <c r="EO84" t="b">
        <f t="shared" ca="1" si="341"/>
        <v>0</v>
      </c>
      <c r="EP84" t="str">
        <f t="shared" ca="1" si="342"/>
        <v/>
      </c>
      <c r="EQ84" s="32">
        <f t="shared" ca="1" si="343"/>
        <v>0</v>
      </c>
      <c r="ER84" s="32">
        <f t="shared" ca="1" si="344"/>
        <v>0</v>
      </c>
      <c r="ES84" s="32">
        <f t="shared" ca="1" si="345"/>
        <v>0</v>
      </c>
      <c r="FN84" t="b">
        <f t="shared" ca="1" si="346"/>
        <v>0</v>
      </c>
      <c r="FO84" t="b">
        <f t="shared" ca="1" si="346"/>
        <v>0</v>
      </c>
      <c r="FP84" t="b">
        <f t="shared" ca="1" si="346"/>
        <v>0</v>
      </c>
      <c r="FQ84" t="b">
        <f t="shared" ca="1" si="346"/>
        <v>0</v>
      </c>
      <c r="FR84" t="str">
        <f t="shared" ca="1" si="347"/>
        <v>FAUX\FAUX\FAUX\FAUX</v>
      </c>
      <c r="FS84" t="b">
        <f ca="1">IF($D84,ISNA(MATCH(FR84,FR$1:FR83,0)))</f>
        <v>0</v>
      </c>
      <c r="FT84" s="5" t="e">
        <f t="shared" ca="1" si="348"/>
        <v>#N/A</v>
      </c>
      <c r="FU84" t="e">
        <f t="shared" ca="1" si="269"/>
        <v>#N/A</v>
      </c>
      <c r="FV84" t="b">
        <f t="shared" ca="1" si="349"/>
        <v>0</v>
      </c>
      <c r="FW84" t="b">
        <f t="shared" ca="1" si="350"/>
        <v>0</v>
      </c>
      <c r="FX84">
        <f t="shared" ca="1" si="249"/>
        <v>0</v>
      </c>
      <c r="FY84">
        <f t="shared" ca="1" si="437"/>
        <v>0</v>
      </c>
      <c r="FZ84">
        <f t="shared" ca="1" si="351"/>
        <v>0</v>
      </c>
      <c r="GA84" s="235">
        <f t="shared" ca="1" si="352"/>
        <v>0</v>
      </c>
      <c r="GB84" s="236">
        <f t="shared" ca="1" si="353"/>
        <v>8.3999999999999995E-3</v>
      </c>
      <c r="GC84" t="b">
        <f t="shared" ca="1" si="354"/>
        <v>0</v>
      </c>
      <c r="GD84" s="5" t="e">
        <f t="shared" ca="1" si="355"/>
        <v>#N/A</v>
      </c>
      <c r="GE84" s="8" t="e">
        <f t="shared" ca="1" si="356"/>
        <v>#N/A</v>
      </c>
      <c r="GF84" s="8" t="e">
        <f t="shared" ca="1" si="357"/>
        <v>#N/A</v>
      </c>
      <c r="GG84" s="8" t="e">
        <f t="shared" ca="1" si="358"/>
        <v>#N/A</v>
      </c>
      <c r="GH84" s="8" t="e">
        <f t="shared" ca="1" si="359"/>
        <v>#N/A</v>
      </c>
      <c r="GI84" s="8" t="e">
        <f t="shared" ca="1" si="360"/>
        <v>#N/A</v>
      </c>
      <c r="GJ84" s="8" t="e">
        <f t="shared" ca="1" si="361"/>
        <v>#N/A</v>
      </c>
      <c r="GK84" s="237" t="e">
        <f t="shared" ca="1" si="362"/>
        <v>#N/A</v>
      </c>
      <c r="GL84" s="237" t="e">
        <f t="shared" ca="1" si="363"/>
        <v>#N/A</v>
      </c>
      <c r="GM84" s="8" t="e">
        <f t="shared" ca="1" si="364"/>
        <v>#N/A</v>
      </c>
      <c r="GO84" t="b">
        <f t="shared" ca="1" si="365"/>
        <v>0</v>
      </c>
      <c r="GP84" t="str">
        <f t="shared" ca="1" si="366"/>
        <v/>
      </c>
      <c r="GQ84" s="32">
        <f t="shared" ca="1" si="367"/>
        <v>0</v>
      </c>
      <c r="GR84" s="32">
        <f t="shared" ca="1" si="368"/>
        <v>0</v>
      </c>
      <c r="GS84" s="32">
        <f t="shared" ca="1" si="369"/>
        <v>0</v>
      </c>
      <c r="HL84" t="b">
        <f t="shared" ca="1" si="370"/>
        <v>0</v>
      </c>
      <c r="HM84" t="b">
        <f t="shared" ca="1" si="370"/>
        <v>0</v>
      </c>
      <c r="HN84" t="b">
        <f t="shared" ca="1" si="370"/>
        <v>0</v>
      </c>
      <c r="HO84" t="b">
        <f t="shared" ca="1" si="370"/>
        <v>0</v>
      </c>
      <c r="HP84" t="str">
        <f t="shared" ca="1" si="371"/>
        <v>FAUX\FAUX\FAUX\FAUX</v>
      </c>
      <c r="HQ84" t="b">
        <f ca="1">IF($D84,ISNA(MATCH(HP84,HP$1:HP83,0)))</f>
        <v>0</v>
      </c>
      <c r="HR84" s="5" t="e">
        <f t="shared" ca="1" si="372"/>
        <v>#N/A</v>
      </c>
      <c r="HS84" t="e">
        <f t="shared" ca="1" si="270"/>
        <v>#N/A</v>
      </c>
      <c r="HT84" t="b">
        <f t="shared" ca="1" si="373"/>
        <v>0</v>
      </c>
      <c r="HU84" t="b">
        <f t="shared" ca="1" si="374"/>
        <v>0</v>
      </c>
      <c r="HV84">
        <f t="shared" ca="1" si="250"/>
        <v>0</v>
      </c>
      <c r="HW84">
        <f t="shared" ca="1" si="438"/>
        <v>0</v>
      </c>
      <c r="HX84">
        <f t="shared" ca="1" si="375"/>
        <v>0</v>
      </c>
      <c r="HY84" s="235">
        <f t="shared" ca="1" si="376"/>
        <v>0</v>
      </c>
      <c r="HZ84" s="236">
        <f t="shared" ca="1" si="377"/>
        <v>8.3999999999999995E-3</v>
      </c>
      <c r="IA84" t="b">
        <f t="shared" ca="1" si="378"/>
        <v>0</v>
      </c>
      <c r="IB84" s="5" t="e">
        <f t="shared" ca="1" si="379"/>
        <v>#N/A</v>
      </c>
      <c r="IC84" s="8" t="e">
        <f t="shared" ca="1" si="380"/>
        <v>#N/A</v>
      </c>
      <c r="ID84" s="8" t="e">
        <f t="shared" ca="1" si="381"/>
        <v>#N/A</v>
      </c>
      <c r="IE84" s="8" t="e">
        <f t="shared" ca="1" si="382"/>
        <v>#N/A</v>
      </c>
      <c r="IF84" s="8" t="e">
        <f t="shared" ca="1" si="383"/>
        <v>#N/A</v>
      </c>
      <c r="IG84" s="8" t="e">
        <f t="shared" ca="1" si="384"/>
        <v>#N/A</v>
      </c>
      <c r="IH84" s="8" t="e">
        <f t="shared" ca="1" si="385"/>
        <v>#N/A</v>
      </c>
      <c r="II84" s="237" t="e">
        <f t="shared" ca="1" si="386"/>
        <v>#N/A</v>
      </c>
      <c r="IJ84" s="237" t="e">
        <f t="shared" ca="1" si="387"/>
        <v>#N/A</v>
      </c>
      <c r="IK84" s="8" t="e">
        <f t="shared" ca="1" si="388"/>
        <v>#N/A</v>
      </c>
      <c r="IM84" t="b">
        <f t="shared" ca="1" si="389"/>
        <v>0</v>
      </c>
      <c r="IN84" t="str">
        <f t="shared" ca="1" si="253"/>
        <v/>
      </c>
      <c r="IO84" s="32">
        <f t="shared" ca="1" si="390"/>
        <v>0</v>
      </c>
      <c r="IP84" s="32">
        <f t="shared" ca="1" si="391"/>
        <v>0</v>
      </c>
      <c r="IQ84" s="32">
        <f t="shared" ca="1" si="392"/>
        <v>0</v>
      </c>
      <c r="JJ84" t="b">
        <f t="shared" ca="1" si="393"/>
        <v>0</v>
      </c>
      <c r="JK84" t="b">
        <f t="shared" ca="1" si="393"/>
        <v>0</v>
      </c>
      <c r="JN84" t="str">
        <f t="shared" ca="1" si="394"/>
        <v>FAUX\FAUX</v>
      </c>
      <c r="JO84" t="b">
        <f ca="1">IF($D84,ISNA(MATCH(JN84,JN$1:JN83,0)))</f>
        <v>0</v>
      </c>
      <c r="JP84" s="5" t="e">
        <f t="shared" ca="1" si="395"/>
        <v>#N/A</v>
      </c>
      <c r="JQ84" t="e">
        <f t="shared" ca="1" si="271"/>
        <v>#N/A</v>
      </c>
      <c r="JR84" t="b">
        <f t="shared" ca="1" si="396"/>
        <v>0</v>
      </c>
      <c r="JS84" t="b">
        <f t="shared" ca="1" si="397"/>
        <v>0</v>
      </c>
      <c r="JT84">
        <f t="shared" ca="1" si="251"/>
        <v>0</v>
      </c>
      <c r="JU84">
        <f t="shared" ca="1" si="439"/>
        <v>0</v>
      </c>
      <c r="JV84">
        <f t="shared" ca="1" si="398"/>
        <v>0</v>
      </c>
      <c r="JW84" s="235">
        <f t="shared" ca="1" si="399"/>
        <v>0</v>
      </c>
      <c r="JX84" s="236">
        <f t="shared" ca="1" si="400"/>
        <v>8.3999999999999995E-3</v>
      </c>
      <c r="JY84" t="b">
        <f t="shared" ca="1" si="401"/>
        <v>0</v>
      </c>
      <c r="JZ84" s="5" t="e">
        <f t="shared" ca="1" si="402"/>
        <v>#N/A</v>
      </c>
      <c r="KA84" s="8" t="e">
        <f t="shared" ca="1" si="403"/>
        <v>#N/A</v>
      </c>
      <c r="KB84" s="8" t="e">
        <f t="shared" ca="1" si="404"/>
        <v>#N/A</v>
      </c>
      <c r="KC84" s="8" t="e">
        <f t="shared" ca="1" si="405"/>
        <v>#N/A</v>
      </c>
      <c r="KD84" s="8"/>
      <c r="KE84" s="8"/>
      <c r="KF84" s="8" t="e">
        <f t="shared" ca="1" si="406"/>
        <v>#N/A</v>
      </c>
      <c r="KG84" s="237" t="e">
        <f t="shared" ca="1" si="407"/>
        <v>#N/A</v>
      </c>
      <c r="KH84" s="237" t="e">
        <f t="shared" ca="1" si="408"/>
        <v>#N/A</v>
      </c>
      <c r="KI84" s="8" t="e">
        <f t="shared" ca="1" si="409"/>
        <v>#N/A</v>
      </c>
      <c r="KK84" t="b">
        <f t="shared" ca="1" si="410"/>
        <v>0</v>
      </c>
      <c r="KL84" t="str">
        <f t="shared" ca="1" si="254"/>
        <v/>
      </c>
      <c r="KM84" s="32">
        <f t="shared" ca="1" si="411"/>
        <v>0</v>
      </c>
      <c r="KN84" s="32">
        <f t="shared" ca="1" si="412"/>
        <v>0</v>
      </c>
      <c r="KO84" s="32">
        <f t="shared" ca="1" si="413"/>
        <v>0</v>
      </c>
      <c r="LH84" t="b">
        <f t="shared" ca="1" si="414"/>
        <v>0</v>
      </c>
      <c r="LI84" t="b">
        <f t="shared" ca="1" si="414"/>
        <v>0</v>
      </c>
      <c r="LL84" t="str">
        <f t="shared" ca="1" si="415"/>
        <v>FAUX\FAUX</v>
      </c>
      <c r="LM84" t="b">
        <f ca="1">IF($D84,ISNA(MATCH(LL84,LL$1:LL83,0)))</f>
        <v>0</v>
      </c>
      <c r="LN84" s="5" t="e">
        <f t="shared" ca="1" si="416"/>
        <v>#N/A</v>
      </c>
      <c r="LO84" t="e">
        <f t="shared" ca="1" si="272"/>
        <v>#N/A</v>
      </c>
      <c r="LP84" t="b">
        <f t="shared" ca="1" si="417"/>
        <v>0</v>
      </c>
      <c r="LQ84" t="b">
        <f t="shared" ca="1" si="418"/>
        <v>0</v>
      </c>
      <c r="LR84">
        <f t="shared" ca="1" si="252"/>
        <v>0</v>
      </c>
      <c r="LS84">
        <f t="shared" ca="1" si="440"/>
        <v>0</v>
      </c>
      <c r="LT84">
        <f t="shared" ca="1" si="419"/>
        <v>0</v>
      </c>
      <c r="LU84" s="235">
        <f t="shared" ca="1" si="420"/>
        <v>0</v>
      </c>
      <c r="LV84" s="236">
        <f t="shared" ca="1" si="421"/>
        <v>8.3999999999999995E-3</v>
      </c>
      <c r="LW84" t="b">
        <f t="shared" ca="1" si="422"/>
        <v>0</v>
      </c>
      <c r="LX84" s="5" t="e">
        <f t="shared" ca="1" si="423"/>
        <v>#N/A</v>
      </c>
      <c r="LY84" s="8" t="e">
        <f t="shared" ca="1" si="424"/>
        <v>#N/A</v>
      </c>
      <c r="LZ84" s="8" t="e">
        <f t="shared" ca="1" si="425"/>
        <v>#N/A</v>
      </c>
      <c r="MA84" s="8" t="e">
        <f t="shared" ca="1" si="426"/>
        <v>#N/A</v>
      </c>
      <c r="MB84" s="8"/>
      <c r="MC84" s="8"/>
      <c r="MD84" s="8" t="e">
        <f t="shared" ca="1" si="427"/>
        <v>#N/A</v>
      </c>
      <c r="ME84" s="237" t="e">
        <f t="shared" ca="1" si="428"/>
        <v>#N/A</v>
      </c>
      <c r="MF84" s="237" t="e">
        <f t="shared" ca="1" si="429"/>
        <v>#N/A</v>
      </c>
      <c r="MG84" s="8" t="e">
        <f t="shared" ca="1" si="430"/>
        <v>#N/A</v>
      </c>
      <c r="MI84" t="b">
        <f t="shared" ca="1" si="431"/>
        <v>0</v>
      </c>
      <c r="MJ84" t="str">
        <f t="shared" ca="1" si="255"/>
        <v/>
      </c>
      <c r="MK84" s="32">
        <f t="shared" ca="1" si="432"/>
        <v>0</v>
      </c>
      <c r="ML84" s="32">
        <f t="shared" ca="1" si="433"/>
        <v>0</v>
      </c>
      <c r="MM84" s="32">
        <f t="shared" ca="1" si="434"/>
        <v>0</v>
      </c>
    </row>
    <row r="85" spans="1:351" x14ac:dyDescent="0.3">
      <c r="A85">
        <f t="shared" ca="1" si="273"/>
        <v>75</v>
      </c>
      <c r="C85" t="e">
        <f ca="1">Coulisse!$HN85</f>
        <v>#N/A</v>
      </c>
      <c r="D85" t="b">
        <f t="shared" ca="1" si="274"/>
        <v>0</v>
      </c>
      <c r="F85" t="b">
        <f t="shared" ca="1" si="275"/>
        <v>0</v>
      </c>
      <c r="G85" t="b">
        <f t="shared" ca="1" si="275"/>
        <v>0</v>
      </c>
      <c r="T85" t="b">
        <f t="shared" ca="1" si="276"/>
        <v>0</v>
      </c>
      <c r="U85" t="b">
        <f t="shared" ca="1" si="276"/>
        <v>0</v>
      </c>
      <c r="V85" t="b">
        <f t="shared" ca="1" si="276"/>
        <v>0</v>
      </c>
      <c r="W85" t="str">
        <f t="shared" ca="1" si="277"/>
        <v>FAUX\FAUX\FAUX</v>
      </c>
      <c r="X85" t="b">
        <f ca="1">IF($D85,ISNA(MATCH(W85,W$1:W84,0)))</f>
        <v>0</v>
      </c>
      <c r="Y85" s="5" t="e">
        <f t="shared" ca="1" si="278"/>
        <v>#N/A</v>
      </c>
      <c r="Z85" t="e">
        <f t="shared" ca="1" si="265"/>
        <v>#N/A</v>
      </c>
      <c r="AA85" t="b">
        <f t="shared" ca="1" si="279"/>
        <v>0</v>
      </c>
      <c r="AB85" t="b">
        <f t="shared" ca="1" si="280"/>
        <v>0</v>
      </c>
      <c r="AC85">
        <f t="shared" ca="1" si="281"/>
        <v>0</v>
      </c>
      <c r="AD85">
        <f t="shared" ca="1" si="282"/>
        <v>0</v>
      </c>
      <c r="AE85">
        <f t="shared" ca="1" si="283"/>
        <v>0</v>
      </c>
      <c r="AF85" s="235">
        <f t="shared" ca="1" si="284"/>
        <v>0</v>
      </c>
      <c r="AG85" s="236">
        <f t="shared" ca="1" si="285"/>
        <v>8.5000000000000006E-3</v>
      </c>
      <c r="AH85" t="b">
        <f t="shared" ca="1" si="286"/>
        <v>0</v>
      </c>
      <c r="AI85" s="5" t="e">
        <f t="shared" ca="1" si="287"/>
        <v>#N/A</v>
      </c>
      <c r="AJ85" s="8" t="e">
        <f t="shared" ca="1" si="288"/>
        <v>#N/A</v>
      </c>
      <c r="AK85" s="8" t="e">
        <f t="shared" ca="1" si="289"/>
        <v>#N/A</v>
      </c>
      <c r="AL85" s="8" t="e">
        <f t="shared" ca="1" si="290"/>
        <v>#N/A</v>
      </c>
      <c r="AM85" s="8" t="e">
        <f t="shared" ca="1" si="291"/>
        <v>#N/A</v>
      </c>
      <c r="AN85" s="8" t="e">
        <f t="shared" ca="1" si="292"/>
        <v>#N/A</v>
      </c>
      <c r="AO85" s="237" t="e">
        <f t="shared" ca="1" si="293"/>
        <v>#N/A</v>
      </c>
      <c r="AP85" s="237" t="e">
        <f t="shared" ca="1" si="294"/>
        <v>#N/A</v>
      </c>
      <c r="AQ85" s="8" t="e">
        <f t="shared" ca="1" si="295"/>
        <v>#N/A</v>
      </c>
      <c r="AS85" t="b">
        <f t="shared" ca="1" si="296"/>
        <v>0</v>
      </c>
      <c r="AT85" t="str">
        <f t="shared" ca="1" si="297"/>
        <v/>
      </c>
      <c r="AU85" s="32">
        <f t="shared" ca="1" si="298"/>
        <v>0</v>
      </c>
      <c r="AV85" s="32">
        <f t="shared" ca="1" si="299"/>
        <v>0</v>
      </c>
      <c r="AW85" s="32">
        <f t="shared" ca="1" si="300"/>
        <v>0</v>
      </c>
      <c r="BR85" t="b">
        <f t="shared" ca="1" si="301"/>
        <v>0</v>
      </c>
      <c r="BU85" t="str">
        <f t="shared" ca="1" si="302"/>
        <v>FAUX\</v>
      </c>
      <c r="BV85" t="b">
        <f ca="1">IF($D85,ISNA(MATCH(BU85,BU$1:BU84,0)))</f>
        <v>0</v>
      </c>
      <c r="BW85" s="5" t="e">
        <f t="shared" ca="1" si="303"/>
        <v>#N/A</v>
      </c>
      <c r="BX85" t="e">
        <f t="shared" ca="1" si="266"/>
        <v>#N/A</v>
      </c>
      <c r="BY85" t="b">
        <f t="shared" ca="1" si="304"/>
        <v>0</v>
      </c>
      <c r="BZ85" t="b">
        <f t="shared" ca="1" si="305"/>
        <v>0</v>
      </c>
      <c r="CA85">
        <f t="shared" ca="1" si="247"/>
        <v>0</v>
      </c>
      <c r="CB85">
        <f t="shared" ca="1" si="435"/>
        <v>0</v>
      </c>
      <c r="CC85">
        <f t="shared" ca="1" si="306"/>
        <v>0</v>
      </c>
      <c r="CD85" s="235">
        <f t="shared" ca="1" si="307"/>
        <v>0</v>
      </c>
      <c r="CE85" s="236">
        <f t="shared" ca="1" si="308"/>
        <v>8.5000000000000006E-3</v>
      </c>
      <c r="CF85" t="b">
        <f t="shared" ca="1" si="309"/>
        <v>0</v>
      </c>
      <c r="CG85" s="5" t="e">
        <f t="shared" ca="1" si="310"/>
        <v>#N/A</v>
      </c>
      <c r="CH85" s="8" t="e">
        <f t="shared" ca="1" si="311"/>
        <v>#N/A</v>
      </c>
      <c r="CI85" s="8" t="e">
        <f t="shared" ca="1" si="312"/>
        <v>#N/A</v>
      </c>
      <c r="CJ85" s="8" t="e">
        <f t="shared" ca="1" si="313"/>
        <v>#N/A</v>
      </c>
      <c r="CK85" s="8" t="e">
        <f t="shared" ca="1" si="314"/>
        <v>#N/A</v>
      </c>
      <c r="CL85" s="8" t="e">
        <f t="shared" ca="1" si="315"/>
        <v>#N/A</v>
      </c>
      <c r="CM85" s="237" t="e">
        <f t="shared" ca="1" si="316"/>
        <v>#N/A</v>
      </c>
      <c r="CN85" s="237" t="e">
        <f t="shared" ca="1" si="317"/>
        <v>#N/A</v>
      </c>
      <c r="CO85" s="8" t="e">
        <f t="shared" ca="1" si="318"/>
        <v>#N/A</v>
      </c>
      <c r="CQ85" t="b">
        <f t="shared" ca="1" si="319"/>
        <v>0</v>
      </c>
      <c r="CR85" t="str">
        <f t="shared" ca="1" si="320"/>
        <v/>
      </c>
      <c r="CS85" s="32">
        <f t="shared" ca="1" si="321"/>
        <v>0</v>
      </c>
      <c r="CT85" s="32">
        <f t="shared" ca="1" si="322"/>
        <v>0</v>
      </c>
      <c r="CU85" s="32">
        <f t="shared" ca="1" si="323"/>
        <v>0</v>
      </c>
      <c r="DP85" t="b">
        <f t="shared" ca="1" si="324"/>
        <v>0</v>
      </c>
      <c r="DQ85" t="b">
        <f t="shared" ca="1" si="324"/>
        <v>0</v>
      </c>
      <c r="DR85" t="b">
        <f t="shared" ca="1" si="324"/>
        <v>0</v>
      </c>
      <c r="DS85" t="str">
        <f t="shared" ca="1" si="267"/>
        <v>FAUX\FAUX\FAUX</v>
      </c>
      <c r="DT85" t="b">
        <f ca="1">IF($D85,ISNA(MATCH(DS85,DS$1:DS84,0)))</f>
        <v>0</v>
      </c>
      <c r="DU85" s="5" t="e">
        <f t="shared" ca="1" si="325"/>
        <v>#N/A</v>
      </c>
      <c r="DV85" t="e">
        <f t="shared" ca="1" si="268"/>
        <v>#N/A</v>
      </c>
      <c r="DW85" t="b">
        <f t="shared" ca="1" si="326"/>
        <v>0</v>
      </c>
      <c r="DX85" t="b">
        <f t="shared" ca="1" si="327"/>
        <v>0</v>
      </c>
      <c r="DY85">
        <f t="shared" ca="1" si="248"/>
        <v>0</v>
      </c>
      <c r="DZ85">
        <f t="shared" ca="1" si="436"/>
        <v>0</v>
      </c>
      <c r="EA85">
        <f t="shared" ca="1" si="328"/>
        <v>0</v>
      </c>
      <c r="EB85" s="235">
        <f t="shared" ca="1" si="329"/>
        <v>0</v>
      </c>
      <c r="EC85" s="236">
        <f t="shared" ca="1" si="330"/>
        <v>8.5000000000000006E-3</v>
      </c>
      <c r="ED85" t="b">
        <f t="shared" ca="1" si="331"/>
        <v>0</v>
      </c>
      <c r="EE85" s="5" t="e">
        <f t="shared" ca="1" si="332"/>
        <v>#N/A</v>
      </c>
      <c r="EF85" s="8" t="e">
        <f t="shared" ca="1" si="333"/>
        <v>#N/A</v>
      </c>
      <c r="EG85" s="8" t="e">
        <f t="shared" ca="1" si="334"/>
        <v>#N/A</v>
      </c>
      <c r="EH85" s="8" t="e">
        <f t="shared" ca="1" si="335"/>
        <v>#N/A</v>
      </c>
      <c r="EI85" s="8" t="e">
        <f t="shared" ca="1" si="336"/>
        <v>#N/A</v>
      </c>
      <c r="EJ85" s="8" t="e">
        <f t="shared" ca="1" si="337"/>
        <v>#N/A</v>
      </c>
      <c r="EK85" s="237" t="e">
        <f t="shared" ca="1" si="338"/>
        <v>#N/A</v>
      </c>
      <c r="EL85" s="237" t="e">
        <f t="shared" ca="1" si="339"/>
        <v>#N/A</v>
      </c>
      <c r="EM85" s="8" t="e">
        <f t="shared" ca="1" si="340"/>
        <v>#N/A</v>
      </c>
      <c r="EO85" t="b">
        <f t="shared" ca="1" si="341"/>
        <v>0</v>
      </c>
      <c r="EP85" t="str">
        <f t="shared" ca="1" si="342"/>
        <v/>
      </c>
      <c r="EQ85" s="32">
        <f t="shared" ca="1" si="343"/>
        <v>0</v>
      </c>
      <c r="ER85" s="32">
        <f t="shared" ca="1" si="344"/>
        <v>0</v>
      </c>
      <c r="ES85" s="32">
        <f t="shared" ca="1" si="345"/>
        <v>0</v>
      </c>
      <c r="FN85" t="b">
        <f t="shared" ca="1" si="346"/>
        <v>0</v>
      </c>
      <c r="FO85" t="b">
        <f t="shared" ca="1" si="346"/>
        <v>0</v>
      </c>
      <c r="FP85" t="b">
        <f t="shared" ca="1" si="346"/>
        <v>0</v>
      </c>
      <c r="FQ85" t="b">
        <f t="shared" ca="1" si="346"/>
        <v>0</v>
      </c>
      <c r="FR85" t="str">
        <f t="shared" ca="1" si="347"/>
        <v>FAUX\FAUX\FAUX\FAUX</v>
      </c>
      <c r="FS85" t="b">
        <f ca="1">IF($D85,ISNA(MATCH(FR85,FR$1:FR84,0)))</f>
        <v>0</v>
      </c>
      <c r="FT85" s="5" t="e">
        <f t="shared" ca="1" si="348"/>
        <v>#N/A</v>
      </c>
      <c r="FU85" t="e">
        <f t="shared" ca="1" si="269"/>
        <v>#N/A</v>
      </c>
      <c r="FV85" t="b">
        <f t="shared" ca="1" si="349"/>
        <v>0</v>
      </c>
      <c r="FW85" t="b">
        <f t="shared" ca="1" si="350"/>
        <v>0</v>
      </c>
      <c r="FX85">
        <f t="shared" ca="1" si="249"/>
        <v>0</v>
      </c>
      <c r="FY85">
        <f t="shared" ca="1" si="437"/>
        <v>0</v>
      </c>
      <c r="FZ85">
        <f t="shared" ca="1" si="351"/>
        <v>0</v>
      </c>
      <c r="GA85" s="235">
        <f t="shared" ca="1" si="352"/>
        <v>0</v>
      </c>
      <c r="GB85" s="236">
        <f t="shared" ca="1" si="353"/>
        <v>8.5000000000000006E-3</v>
      </c>
      <c r="GC85" t="b">
        <f t="shared" ca="1" si="354"/>
        <v>0</v>
      </c>
      <c r="GD85" s="5" t="e">
        <f t="shared" ca="1" si="355"/>
        <v>#N/A</v>
      </c>
      <c r="GE85" s="8" t="e">
        <f t="shared" ca="1" si="356"/>
        <v>#N/A</v>
      </c>
      <c r="GF85" s="8" t="e">
        <f t="shared" ca="1" si="357"/>
        <v>#N/A</v>
      </c>
      <c r="GG85" s="8" t="e">
        <f t="shared" ca="1" si="358"/>
        <v>#N/A</v>
      </c>
      <c r="GH85" s="8" t="e">
        <f t="shared" ca="1" si="359"/>
        <v>#N/A</v>
      </c>
      <c r="GI85" s="8" t="e">
        <f t="shared" ca="1" si="360"/>
        <v>#N/A</v>
      </c>
      <c r="GJ85" s="8" t="e">
        <f t="shared" ca="1" si="361"/>
        <v>#N/A</v>
      </c>
      <c r="GK85" s="237" t="e">
        <f t="shared" ca="1" si="362"/>
        <v>#N/A</v>
      </c>
      <c r="GL85" s="237" t="e">
        <f t="shared" ca="1" si="363"/>
        <v>#N/A</v>
      </c>
      <c r="GM85" s="8" t="e">
        <f t="shared" ca="1" si="364"/>
        <v>#N/A</v>
      </c>
      <c r="GO85" t="b">
        <f t="shared" ca="1" si="365"/>
        <v>0</v>
      </c>
      <c r="GP85" t="str">
        <f t="shared" ca="1" si="366"/>
        <v/>
      </c>
      <c r="GQ85" s="32">
        <f t="shared" ca="1" si="367"/>
        <v>0</v>
      </c>
      <c r="GR85" s="32">
        <f t="shared" ca="1" si="368"/>
        <v>0</v>
      </c>
      <c r="GS85" s="32">
        <f t="shared" ca="1" si="369"/>
        <v>0</v>
      </c>
      <c r="HL85" t="b">
        <f t="shared" ca="1" si="370"/>
        <v>0</v>
      </c>
      <c r="HM85" t="b">
        <f t="shared" ca="1" si="370"/>
        <v>0</v>
      </c>
      <c r="HN85" t="b">
        <f t="shared" ca="1" si="370"/>
        <v>0</v>
      </c>
      <c r="HO85" t="b">
        <f t="shared" ca="1" si="370"/>
        <v>0</v>
      </c>
      <c r="HP85" t="str">
        <f t="shared" ca="1" si="371"/>
        <v>FAUX\FAUX\FAUX\FAUX</v>
      </c>
      <c r="HQ85" t="b">
        <f ca="1">IF($D85,ISNA(MATCH(HP85,HP$1:HP84,0)))</f>
        <v>0</v>
      </c>
      <c r="HR85" s="5" t="e">
        <f t="shared" ca="1" si="372"/>
        <v>#N/A</v>
      </c>
      <c r="HS85" t="e">
        <f t="shared" ca="1" si="270"/>
        <v>#N/A</v>
      </c>
      <c r="HT85" t="b">
        <f t="shared" ca="1" si="373"/>
        <v>0</v>
      </c>
      <c r="HU85" t="b">
        <f t="shared" ca="1" si="374"/>
        <v>0</v>
      </c>
      <c r="HV85">
        <f t="shared" ca="1" si="250"/>
        <v>0</v>
      </c>
      <c r="HW85">
        <f t="shared" ca="1" si="438"/>
        <v>0</v>
      </c>
      <c r="HX85">
        <f t="shared" ca="1" si="375"/>
        <v>0</v>
      </c>
      <c r="HY85" s="235">
        <f t="shared" ca="1" si="376"/>
        <v>0</v>
      </c>
      <c r="HZ85" s="236">
        <f t="shared" ca="1" si="377"/>
        <v>8.5000000000000006E-3</v>
      </c>
      <c r="IA85" t="b">
        <f t="shared" ca="1" si="378"/>
        <v>0</v>
      </c>
      <c r="IB85" s="5" t="e">
        <f t="shared" ca="1" si="379"/>
        <v>#N/A</v>
      </c>
      <c r="IC85" s="8" t="e">
        <f t="shared" ca="1" si="380"/>
        <v>#N/A</v>
      </c>
      <c r="ID85" s="8" t="e">
        <f t="shared" ca="1" si="381"/>
        <v>#N/A</v>
      </c>
      <c r="IE85" s="8" t="e">
        <f t="shared" ca="1" si="382"/>
        <v>#N/A</v>
      </c>
      <c r="IF85" s="8" t="e">
        <f t="shared" ca="1" si="383"/>
        <v>#N/A</v>
      </c>
      <c r="IG85" s="8" t="e">
        <f t="shared" ca="1" si="384"/>
        <v>#N/A</v>
      </c>
      <c r="IH85" s="8" t="e">
        <f t="shared" ca="1" si="385"/>
        <v>#N/A</v>
      </c>
      <c r="II85" s="237" t="e">
        <f t="shared" ca="1" si="386"/>
        <v>#N/A</v>
      </c>
      <c r="IJ85" s="237" t="e">
        <f t="shared" ca="1" si="387"/>
        <v>#N/A</v>
      </c>
      <c r="IK85" s="8" t="e">
        <f t="shared" ca="1" si="388"/>
        <v>#N/A</v>
      </c>
      <c r="IM85" t="b">
        <f t="shared" ca="1" si="389"/>
        <v>0</v>
      </c>
      <c r="IN85" t="str">
        <f t="shared" ca="1" si="253"/>
        <v/>
      </c>
      <c r="IO85" s="32">
        <f t="shared" ca="1" si="390"/>
        <v>0</v>
      </c>
      <c r="IP85" s="32">
        <f t="shared" ca="1" si="391"/>
        <v>0</v>
      </c>
      <c r="IQ85" s="32">
        <f t="shared" ca="1" si="392"/>
        <v>0</v>
      </c>
      <c r="JJ85" t="b">
        <f t="shared" ca="1" si="393"/>
        <v>0</v>
      </c>
      <c r="JK85" t="b">
        <f t="shared" ca="1" si="393"/>
        <v>0</v>
      </c>
      <c r="JN85" t="str">
        <f t="shared" ca="1" si="394"/>
        <v>FAUX\FAUX</v>
      </c>
      <c r="JO85" t="b">
        <f ca="1">IF($D85,ISNA(MATCH(JN85,JN$1:JN84,0)))</f>
        <v>0</v>
      </c>
      <c r="JP85" s="5" t="e">
        <f t="shared" ca="1" si="395"/>
        <v>#N/A</v>
      </c>
      <c r="JQ85" t="e">
        <f t="shared" ca="1" si="271"/>
        <v>#N/A</v>
      </c>
      <c r="JR85" t="b">
        <f t="shared" ca="1" si="396"/>
        <v>0</v>
      </c>
      <c r="JS85" t="b">
        <f t="shared" ca="1" si="397"/>
        <v>0</v>
      </c>
      <c r="JT85">
        <f t="shared" ca="1" si="251"/>
        <v>0</v>
      </c>
      <c r="JU85">
        <f t="shared" ca="1" si="439"/>
        <v>0</v>
      </c>
      <c r="JV85">
        <f t="shared" ca="1" si="398"/>
        <v>0</v>
      </c>
      <c r="JW85" s="235">
        <f t="shared" ca="1" si="399"/>
        <v>0</v>
      </c>
      <c r="JX85" s="236">
        <f t="shared" ca="1" si="400"/>
        <v>8.5000000000000006E-3</v>
      </c>
      <c r="JY85" t="b">
        <f t="shared" ca="1" si="401"/>
        <v>0</v>
      </c>
      <c r="JZ85" s="5" t="e">
        <f t="shared" ca="1" si="402"/>
        <v>#N/A</v>
      </c>
      <c r="KA85" s="8" t="e">
        <f t="shared" ca="1" si="403"/>
        <v>#N/A</v>
      </c>
      <c r="KB85" s="8" t="e">
        <f t="shared" ca="1" si="404"/>
        <v>#N/A</v>
      </c>
      <c r="KC85" s="8" t="e">
        <f t="shared" ca="1" si="405"/>
        <v>#N/A</v>
      </c>
      <c r="KD85" s="8"/>
      <c r="KE85" s="8"/>
      <c r="KF85" s="8" t="e">
        <f t="shared" ca="1" si="406"/>
        <v>#N/A</v>
      </c>
      <c r="KG85" s="237" t="e">
        <f t="shared" ca="1" si="407"/>
        <v>#N/A</v>
      </c>
      <c r="KH85" s="237" t="e">
        <f t="shared" ca="1" si="408"/>
        <v>#N/A</v>
      </c>
      <c r="KI85" s="8" t="e">
        <f t="shared" ca="1" si="409"/>
        <v>#N/A</v>
      </c>
      <c r="KK85" t="b">
        <f t="shared" ca="1" si="410"/>
        <v>0</v>
      </c>
      <c r="KL85" t="str">
        <f t="shared" ca="1" si="254"/>
        <v/>
      </c>
      <c r="KM85" s="32">
        <f t="shared" ca="1" si="411"/>
        <v>0</v>
      </c>
      <c r="KN85" s="32">
        <f t="shared" ca="1" si="412"/>
        <v>0</v>
      </c>
      <c r="KO85" s="32">
        <f t="shared" ca="1" si="413"/>
        <v>0</v>
      </c>
      <c r="LH85" t="b">
        <f t="shared" ca="1" si="414"/>
        <v>0</v>
      </c>
      <c r="LI85" t="b">
        <f t="shared" ca="1" si="414"/>
        <v>0</v>
      </c>
      <c r="LL85" t="str">
        <f t="shared" ca="1" si="415"/>
        <v>FAUX\FAUX</v>
      </c>
      <c r="LM85" t="b">
        <f ca="1">IF($D85,ISNA(MATCH(LL85,LL$1:LL84,0)))</f>
        <v>0</v>
      </c>
      <c r="LN85" s="5" t="e">
        <f t="shared" ca="1" si="416"/>
        <v>#N/A</v>
      </c>
      <c r="LO85" t="e">
        <f t="shared" ca="1" si="272"/>
        <v>#N/A</v>
      </c>
      <c r="LP85" t="b">
        <f t="shared" ca="1" si="417"/>
        <v>0</v>
      </c>
      <c r="LQ85" t="b">
        <f t="shared" ca="1" si="418"/>
        <v>0</v>
      </c>
      <c r="LR85">
        <f t="shared" ca="1" si="252"/>
        <v>0</v>
      </c>
      <c r="LS85">
        <f t="shared" ca="1" si="440"/>
        <v>0</v>
      </c>
      <c r="LT85">
        <f t="shared" ca="1" si="419"/>
        <v>0</v>
      </c>
      <c r="LU85" s="235">
        <f t="shared" ca="1" si="420"/>
        <v>0</v>
      </c>
      <c r="LV85" s="236">
        <f t="shared" ca="1" si="421"/>
        <v>8.5000000000000006E-3</v>
      </c>
      <c r="LW85" t="b">
        <f t="shared" ca="1" si="422"/>
        <v>0</v>
      </c>
      <c r="LX85" s="5" t="e">
        <f t="shared" ca="1" si="423"/>
        <v>#N/A</v>
      </c>
      <c r="LY85" s="8" t="e">
        <f t="shared" ca="1" si="424"/>
        <v>#N/A</v>
      </c>
      <c r="LZ85" s="8" t="e">
        <f t="shared" ca="1" si="425"/>
        <v>#N/A</v>
      </c>
      <c r="MA85" s="8" t="e">
        <f t="shared" ca="1" si="426"/>
        <v>#N/A</v>
      </c>
      <c r="MB85" s="8"/>
      <c r="MC85" s="8"/>
      <c r="MD85" s="8" t="e">
        <f t="shared" ca="1" si="427"/>
        <v>#N/A</v>
      </c>
      <c r="ME85" s="237" t="e">
        <f t="shared" ca="1" si="428"/>
        <v>#N/A</v>
      </c>
      <c r="MF85" s="237" t="e">
        <f t="shared" ca="1" si="429"/>
        <v>#N/A</v>
      </c>
      <c r="MG85" s="8" t="e">
        <f t="shared" ca="1" si="430"/>
        <v>#N/A</v>
      </c>
      <c r="MI85" t="b">
        <f t="shared" ca="1" si="431"/>
        <v>0</v>
      </c>
      <c r="MJ85" t="str">
        <f t="shared" ca="1" si="255"/>
        <v/>
      </c>
      <c r="MK85" s="32">
        <f t="shared" ca="1" si="432"/>
        <v>0</v>
      </c>
      <c r="ML85" s="32">
        <f t="shared" ca="1" si="433"/>
        <v>0</v>
      </c>
      <c r="MM85" s="32">
        <f t="shared" ca="1" si="434"/>
        <v>0</v>
      </c>
    </row>
    <row r="86" spans="1:351" x14ac:dyDescent="0.3">
      <c r="A86">
        <f t="shared" ca="1" si="273"/>
        <v>76</v>
      </c>
      <c r="C86" t="e">
        <f ca="1">Coulisse!$HN86</f>
        <v>#N/A</v>
      </c>
      <c r="D86" t="b">
        <f t="shared" ca="1" si="274"/>
        <v>0</v>
      </c>
      <c r="F86" t="b">
        <f t="shared" ca="1" si="275"/>
        <v>0</v>
      </c>
      <c r="G86" t="b">
        <f t="shared" ca="1" si="275"/>
        <v>0</v>
      </c>
      <c r="T86" t="b">
        <f t="shared" ca="1" si="276"/>
        <v>0</v>
      </c>
      <c r="U86" t="b">
        <f t="shared" ca="1" si="276"/>
        <v>0</v>
      </c>
      <c r="V86" t="b">
        <f t="shared" ca="1" si="276"/>
        <v>0</v>
      </c>
      <c r="W86" t="str">
        <f t="shared" ca="1" si="277"/>
        <v>FAUX\FAUX\FAUX</v>
      </c>
      <c r="X86" t="b">
        <f ca="1">IF($D86,ISNA(MATCH(W86,W$1:W85,0)))</f>
        <v>0</v>
      </c>
      <c r="Y86" s="5" t="e">
        <f t="shared" ca="1" si="278"/>
        <v>#N/A</v>
      </c>
      <c r="Z86" t="e">
        <f t="shared" ca="1" si="265"/>
        <v>#N/A</v>
      </c>
      <c r="AA86" t="b">
        <f t="shared" ca="1" si="279"/>
        <v>0</v>
      </c>
      <c r="AB86" t="b">
        <f t="shared" ca="1" si="280"/>
        <v>0</v>
      </c>
      <c r="AC86">
        <f t="shared" ca="1" si="281"/>
        <v>0</v>
      </c>
      <c r="AD86">
        <f t="shared" ca="1" si="282"/>
        <v>0</v>
      </c>
      <c r="AE86">
        <f t="shared" ca="1" si="283"/>
        <v>0</v>
      </c>
      <c r="AF86" s="235">
        <f t="shared" ca="1" si="284"/>
        <v>0</v>
      </c>
      <c r="AG86" s="236">
        <f t="shared" ca="1" si="285"/>
        <v>8.6E-3</v>
      </c>
      <c r="AH86" t="b">
        <f t="shared" ca="1" si="286"/>
        <v>0</v>
      </c>
      <c r="AI86" s="5" t="e">
        <f t="shared" ca="1" si="287"/>
        <v>#N/A</v>
      </c>
      <c r="AJ86" s="8" t="e">
        <f t="shared" ca="1" si="288"/>
        <v>#N/A</v>
      </c>
      <c r="AK86" s="8" t="e">
        <f t="shared" ca="1" si="289"/>
        <v>#N/A</v>
      </c>
      <c r="AL86" s="8" t="e">
        <f t="shared" ca="1" si="290"/>
        <v>#N/A</v>
      </c>
      <c r="AM86" s="8" t="e">
        <f t="shared" ca="1" si="291"/>
        <v>#N/A</v>
      </c>
      <c r="AN86" s="8" t="e">
        <f t="shared" ca="1" si="292"/>
        <v>#N/A</v>
      </c>
      <c r="AO86" s="237" t="e">
        <f t="shared" ca="1" si="293"/>
        <v>#N/A</v>
      </c>
      <c r="AP86" s="237" t="e">
        <f t="shared" ca="1" si="294"/>
        <v>#N/A</v>
      </c>
      <c r="AQ86" s="8" t="e">
        <f t="shared" ca="1" si="295"/>
        <v>#N/A</v>
      </c>
      <c r="AS86" t="b">
        <f t="shared" ca="1" si="296"/>
        <v>0</v>
      </c>
      <c r="AT86" t="str">
        <f t="shared" ca="1" si="297"/>
        <v/>
      </c>
      <c r="AU86" s="32">
        <f t="shared" ca="1" si="298"/>
        <v>0</v>
      </c>
      <c r="AV86" s="32">
        <f t="shared" ca="1" si="299"/>
        <v>0</v>
      </c>
      <c r="AW86" s="32">
        <f t="shared" ca="1" si="300"/>
        <v>0</v>
      </c>
      <c r="BR86" t="b">
        <f t="shared" ca="1" si="301"/>
        <v>0</v>
      </c>
      <c r="BU86" t="str">
        <f t="shared" ca="1" si="302"/>
        <v>FAUX\</v>
      </c>
      <c r="BV86" t="b">
        <f ca="1">IF($D86,ISNA(MATCH(BU86,BU$1:BU85,0)))</f>
        <v>0</v>
      </c>
      <c r="BW86" s="5" t="e">
        <f t="shared" ca="1" si="303"/>
        <v>#N/A</v>
      </c>
      <c r="BX86" t="e">
        <f t="shared" ca="1" si="266"/>
        <v>#N/A</v>
      </c>
      <c r="BY86" t="b">
        <f t="shared" ca="1" si="304"/>
        <v>0</v>
      </c>
      <c r="BZ86" t="b">
        <f t="shared" ca="1" si="305"/>
        <v>0</v>
      </c>
      <c r="CA86">
        <f t="shared" ca="1" si="247"/>
        <v>0</v>
      </c>
      <c r="CB86">
        <f t="shared" ca="1" si="435"/>
        <v>0</v>
      </c>
      <c r="CC86">
        <f t="shared" ca="1" si="306"/>
        <v>0</v>
      </c>
      <c r="CD86" s="235">
        <f t="shared" ca="1" si="307"/>
        <v>0</v>
      </c>
      <c r="CE86" s="236">
        <f t="shared" ca="1" si="308"/>
        <v>8.6E-3</v>
      </c>
      <c r="CF86" t="b">
        <f t="shared" ca="1" si="309"/>
        <v>0</v>
      </c>
      <c r="CG86" s="5" t="e">
        <f t="shared" ca="1" si="310"/>
        <v>#N/A</v>
      </c>
      <c r="CH86" s="8" t="e">
        <f t="shared" ca="1" si="311"/>
        <v>#N/A</v>
      </c>
      <c r="CI86" s="8" t="e">
        <f t="shared" ca="1" si="312"/>
        <v>#N/A</v>
      </c>
      <c r="CJ86" s="8" t="e">
        <f t="shared" ca="1" si="313"/>
        <v>#N/A</v>
      </c>
      <c r="CK86" s="8" t="e">
        <f t="shared" ca="1" si="314"/>
        <v>#N/A</v>
      </c>
      <c r="CL86" s="8" t="e">
        <f t="shared" ca="1" si="315"/>
        <v>#N/A</v>
      </c>
      <c r="CM86" s="237" t="e">
        <f t="shared" ca="1" si="316"/>
        <v>#N/A</v>
      </c>
      <c r="CN86" s="237" t="e">
        <f t="shared" ca="1" si="317"/>
        <v>#N/A</v>
      </c>
      <c r="CO86" s="8" t="e">
        <f t="shared" ca="1" si="318"/>
        <v>#N/A</v>
      </c>
      <c r="CQ86" t="b">
        <f t="shared" ca="1" si="319"/>
        <v>0</v>
      </c>
      <c r="CR86" t="str">
        <f t="shared" ca="1" si="320"/>
        <v/>
      </c>
      <c r="CS86" s="32">
        <f t="shared" ca="1" si="321"/>
        <v>0</v>
      </c>
      <c r="CT86" s="32">
        <f t="shared" ca="1" si="322"/>
        <v>0</v>
      </c>
      <c r="CU86" s="32">
        <f t="shared" ca="1" si="323"/>
        <v>0</v>
      </c>
      <c r="DP86" t="b">
        <f t="shared" ca="1" si="324"/>
        <v>0</v>
      </c>
      <c r="DQ86" t="b">
        <f t="shared" ca="1" si="324"/>
        <v>0</v>
      </c>
      <c r="DR86" t="b">
        <f t="shared" ca="1" si="324"/>
        <v>0</v>
      </c>
      <c r="DS86" t="str">
        <f t="shared" ca="1" si="267"/>
        <v>FAUX\FAUX\FAUX</v>
      </c>
      <c r="DT86" t="b">
        <f ca="1">IF($D86,ISNA(MATCH(DS86,DS$1:DS85,0)))</f>
        <v>0</v>
      </c>
      <c r="DU86" s="5" t="e">
        <f t="shared" ca="1" si="325"/>
        <v>#N/A</v>
      </c>
      <c r="DV86" t="e">
        <f t="shared" ca="1" si="268"/>
        <v>#N/A</v>
      </c>
      <c r="DW86" t="b">
        <f t="shared" ca="1" si="326"/>
        <v>0</v>
      </c>
      <c r="DX86" t="b">
        <f t="shared" ca="1" si="327"/>
        <v>0</v>
      </c>
      <c r="DY86">
        <f t="shared" ca="1" si="248"/>
        <v>0</v>
      </c>
      <c r="DZ86">
        <f t="shared" ca="1" si="436"/>
        <v>0</v>
      </c>
      <c r="EA86">
        <f t="shared" ca="1" si="328"/>
        <v>0</v>
      </c>
      <c r="EB86" s="235">
        <f t="shared" ca="1" si="329"/>
        <v>0</v>
      </c>
      <c r="EC86" s="236">
        <f t="shared" ca="1" si="330"/>
        <v>8.6E-3</v>
      </c>
      <c r="ED86" t="b">
        <f t="shared" ca="1" si="331"/>
        <v>0</v>
      </c>
      <c r="EE86" s="5" t="e">
        <f t="shared" ca="1" si="332"/>
        <v>#N/A</v>
      </c>
      <c r="EF86" s="8" t="e">
        <f t="shared" ca="1" si="333"/>
        <v>#N/A</v>
      </c>
      <c r="EG86" s="8" t="e">
        <f t="shared" ca="1" si="334"/>
        <v>#N/A</v>
      </c>
      <c r="EH86" s="8" t="e">
        <f t="shared" ca="1" si="335"/>
        <v>#N/A</v>
      </c>
      <c r="EI86" s="8" t="e">
        <f t="shared" ca="1" si="336"/>
        <v>#N/A</v>
      </c>
      <c r="EJ86" s="8" t="e">
        <f t="shared" ca="1" si="337"/>
        <v>#N/A</v>
      </c>
      <c r="EK86" s="237" t="e">
        <f t="shared" ca="1" si="338"/>
        <v>#N/A</v>
      </c>
      <c r="EL86" s="237" t="e">
        <f t="shared" ca="1" si="339"/>
        <v>#N/A</v>
      </c>
      <c r="EM86" s="8" t="e">
        <f t="shared" ca="1" si="340"/>
        <v>#N/A</v>
      </c>
      <c r="EO86" t="b">
        <f t="shared" ca="1" si="341"/>
        <v>0</v>
      </c>
      <c r="EP86" t="str">
        <f t="shared" ca="1" si="342"/>
        <v/>
      </c>
      <c r="EQ86" s="32">
        <f t="shared" ca="1" si="343"/>
        <v>0</v>
      </c>
      <c r="ER86" s="32">
        <f t="shared" ca="1" si="344"/>
        <v>0</v>
      </c>
      <c r="ES86" s="32">
        <f t="shared" ca="1" si="345"/>
        <v>0</v>
      </c>
      <c r="FN86" t="b">
        <f t="shared" ca="1" si="346"/>
        <v>0</v>
      </c>
      <c r="FO86" t="b">
        <f t="shared" ca="1" si="346"/>
        <v>0</v>
      </c>
      <c r="FP86" t="b">
        <f t="shared" ca="1" si="346"/>
        <v>0</v>
      </c>
      <c r="FQ86" t="b">
        <f t="shared" ca="1" si="346"/>
        <v>0</v>
      </c>
      <c r="FR86" t="str">
        <f t="shared" ca="1" si="347"/>
        <v>FAUX\FAUX\FAUX\FAUX</v>
      </c>
      <c r="FS86" t="b">
        <f ca="1">IF($D86,ISNA(MATCH(FR86,FR$1:FR85,0)))</f>
        <v>0</v>
      </c>
      <c r="FT86" s="5" t="e">
        <f t="shared" ca="1" si="348"/>
        <v>#N/A</v>
      </c>
      <c r="FU86" t="e">
        <f t="shared" ca="1" si="269"/>
        <v>#N/A</v>
      </c>
      <c r="FV86" t="b">
        <f t="shared" ca="1" si="349"/>
        <v>0</v>
      </c>
      <c r="FW86" t="b">
        <f t="shared" ca="1" si="350"/>
        <v>0</v>
      </c>
      <c r="FX86">
        <f t="shared" ca="1" si="249"/>
        <v>0</v>
      </c>
      <c r="FY86">
        <f t="shared" ca="1" si="437"/>
        <v>0</v>
      </c>
      <c r="FZ86">
        <f t="shared" ca="1" si="351"/>
        <v>0</v>
      </c>
      <c r="GA86" s="235">
        <f t="shared" ca="1" si="352"/>
        <v>0</v>
      </c>
      <c r="GB86" s="236">
        <f t="shared" ca="1" si="353"/>
        <v>8.6E-3</v>
      </c>
      <c r="GC86" t="b">
        <f t="shared" ca="1" si="354"/>
        <v>0</v>
      </c>
      <c r="GD86" s="5" t="e">
        <f t="shared" ca="1" si="355"/>
        <v>#N/A</v>
      </c>
      <c r="GE86" s="8" t="e">
        <f t="shared" ca="1" si="356"/>
        <v>#N/A</v>
      </c>
      <c r="GF86" s="8" t="e">
        <f t="shared" ca="1" si="357"/>
        <v>#N/A</v>
      </c>
      <c r="GG86" s="8" t="e">
        <f t="shared" ca="1" si="358"/>
        <v>#N/A</v>
      </c>
      <c r="GH86" s="8" t="e">
        <f t="shared" ca="1" si="359"/>
        <v>#N/A</v>
      </c>
      <c r="GI86" s="8" t="e">
        <f t="shared" ca="1" si="360"/>
        <v>#N/A</v>
      </c>
      <c r="GJ86" s="8" t="e">
        <f t="shared" ca="1" si="361"/>
        <v>#N/A</v>
      </c>
      <c r="GK86" s="237" t="e">
        <f t="shared" ca="1" si="362"/>
        <v>#N/A</v>
      </c>
      <c r="GL86" s="237" t="e">
        <f t="shared" ca="1" si="363"/>
        <v>#N/A</v>
      </c>
      <c r="GM86" s="8" t="e">
        <f t="shared" ca="1" si="364"/>
        <v>#N/A</v>
      </c>
      <c r="GO86" t="b">
        <f t="shared" ca="1" si="365"/>
        <v>0</v>
      </c>
      <c r="GP86" t="str">
        <f t="shared" ca="1" si="366"/>
        <v/>
      </c>
      <c r="GQ86" s="32">
        <f t="shared" ca="1" si="367"/>
        <v>0</v>
      </c>
      <c r="GR86" s="32">
        <f t="shared" ca="1" si="368"/>
        <v>0</v>
      </c>
      <c r="GS86" s="32">
        <f t="shared" ca="1" si="369"/>
        <v>0</v>
      </c>
      <c r="HL86" t="b">
        <f t="shared" ca="1" si="370"/>
        <v>0</v>
      </c>
      <c r="HM86" t="b">
        <f t="shared" ca="1" si="370"/>
        <v>0</v>
      </c>
      <c r="HN86" t="b">
        <f t="shared" ca="1" si="370"/>
        <v>0</v>
      </c>
      <c r="HO86" t="b">
        <f t="shared" ca="1" si="370"/>
        <v>0</v>
      </c>
      <c r="HP86" t="str">
        <f t="shared" ca="1" si="371"/>
        <v>FAUX\FAUX\FAUX\FAUX</v>
      </c>
      <c r="HQ86" t="b">
        <f ca="1">IF($D86,ISNA(MATCH(HP86,HP$1:HP85,0)))</f>
        <v>0</v>
      </c>
      <c r="HR86" s="5" t="e">
        <f t="shared" ca="1" si="372"/>
        <v>#N/A</v>
      </c>
      <c r="HS86" t="e">
        <f t="shared" ca="1" si="270"/>
        <v>#N/A</v>
      </c>
      <c r="HT86" t="b">
        <f t="shared" ca="1" si="373"/>
        <v>0</v>
      </c>
      <c r="HU86" t="b">
        <f t="shared" ca="1" si="374"/>
        <v>0</v>
      </c>
      <c r="HV86">
        <f t="shared" ca="1" si="250"/>
        <v>0</v>
      </c>
      <c r="HW86">
        <f t="shared" ca="1" si="438"/>
        <v>0</v>
      </c>
      <c r="HX86">
        <f t="shared" ca="1" si="375"/>
        <v>0</v>
      </c>
      <c r="HY86" s="235">
        <f t="shared" ca="1" si="376"/>
        <v>0</v>
      </c>
      <c r="HZ86" s="236">
        <f t="shared" ca="1" si="377"/>
        <v>8.6E-3</v>
      </c>
      <c r="IA86" t="b">
        <f t="shared" ca="1" si="378"/>
        <v>0</v>
      </c>
      <c r="IB86" s="5" t="e">
        <f t="shared" ca="1" si="379"/>
        <v>#N/A</v>
      </c>
      <c r="IC86" s="8" t="e">
        <f t="shared" ca="1" si="380"/>
        <v>#N/A</v>
      </c>
      <c r="ID86" s="8" t="e">
        <f t="shared" ca="1" si="381"/>
        <v>#N/A</v>
      </c>
      <c r="IE86" s="8" t="e">
        <f t="shared" ca="1" si="382"/>
        <v>#N/A</v>
      </c>
      <c r="IF86" s="8" t="e">
        <f t="shared" ca="1" si="383"/>
        <v>#N/A</v>
      </c>
      <c r="IG86" s="8" t="e">
        <f t="shared" ca="1" si="384"/>
        <v>#N/A</v>
      </c>
      <c r="IH86" s="8" t="e">
        <f t="shared" ca="1" si="385"/>
        <v>#N/A</v>
      </c>
      <c r="II86" s="237" t="e">
        <f t="shared" ca="1" si="386"/>
        <v>#N/A</v>
      </c>
      <c r="IJ86" s="237" t="e">
        <f t="shared" ca="1" si="387"/>
        <v>#N/A</v>
      </c>
      <c r="IK86" s="8" t="e">
        <f t="shared" ca="1" si="388"/>
        <v>#N/A</v>
      </c>
      <c r="IM86" t="b">
        <f t="shared" ca="1" si="389"/>
        <v>0</v>
      </c>
      <c r="IN86" t="str">
        <f t="shared" ca="1" si="253"/>
        <v/>
      </c>
      <c r="IO86" s="32">
        <f t="shared" ca="1" si="390"/>
        <v>0</v>
      </c>
      <c r="IP86" s="32">
        <f t="shared" ca="1" si="391"/>
        <v>0</v>
      </c>
      <c r="IQ86" s="32">
        <f t="shared" ca="1" si="392"/>
        <v>0</v>
      </c>
      <c r="JJ86" t="b">
        <f t="shared" ca="1" si="393"/>
        <v>0</v>
      </c>
      <c r="JK86" t="b">
        <f t="shared" ca="1" si="393"/>
        <v>0</v>
      </c>
      <c r="JN86" t="str">
        <f t="shared" ca="1" si="394"/>
        <v>FAUX\FAUX</v>
      </c>
      <c r="JO86" t="b">
        <f ca="1">IF($D86,ISNA(MATCH(JN86,JN$1:JN85,0)))</f>
        <v>0</v>
      </c>
      <c r="JP86" s="5" t="e">
        <f t="shared" ca="1" si="395"/>
        <v>#N/A</v>
      </c>
      <c r="JQ86" t="e">
        <f t="shared" ca="1" si="271"/>
        <v>#N/A</v>
      </c>
      <c r="JR86" t="b">
        <f t="shared" ca="1" si="396"/>
        <v>0</v>
      </c>
      <c r="JS86" t="b">
        <f t="shared" ca="1" si="397"/>
        <v>0</v>
      </c>
      <c r="JT86">
        <f t="shared" ca="1" si="251"/>
        <v>0</v>
      </c>
      <c r="JU86">
        <f t="shared" ca="1" si="439"/>
        <v>0</v>
      </c>
      <c r="JV86">
        <f t="shared" ca="1" si="398"/>
        <v>0</v>
      </c>
      <c r="JW86" s="235">
        <f t="shared" ca="1" si="399"/>
        <v>0</v>
      </c>
      <c r="JX86" s="236">
        <f t="shared" ca="1" si="400"/>
        <v>8.6E-3</v>
      </c>
      <c r="JY86" t="b">
        <f t="shared" ca="1" si="401"/>
        <v>0</v>
      </c>
      <c r="JZ86" s="5" t="e">
        <f t="shared" ca="1" si="402"/>
        <v>#N/A</v>
      </c>
      <c r="KA86" s="8" t="e">
        <f t="shared" ca="1" si="403"/>
        <v>#N/A</v>
      </c>
      <c r="KB86" s="8" t="e">
        <f t="shared" ca="1" si="404"/>
        <v>#N/A</v>
      </c>
      <c r="KC86" s="8" t="e">
        <f t="shared" ca="1" si="405"/>
        <v>#N/A</v>
      </c>
      <c r="KD86" s="8"/>
      <c r="KE86" s="8"/>
      <c r="KF86" s="8" t="e">
        <f t="shared" ca="1" si="406"/>
        <v>#N/A</v>
      </c>
      <c r="KG86" s="237" t="e">
        <f t="shared" ca="1" si="407"/>
        <v>#N/A</v>
      </c>
      <c r="KH86" s="237" t="e">
        <f t="shared" ca="1" si="408"/>
        <v>#N/A</v>
      </c>
      <c r="KI86" s="8" t="e">
        <f t="shared" ca="1" si="409"/>
        <v>#N/A</v>
      </c>
      <c r="KK86" t="b">
        <f t="shared" ca="1" si="410"/>
        <v>0</v>
      </c>
      <c r="KL86" t="str">
        <f t="shared" ca="1" si="254"/>
        <v/>
      </c>
      <c r="KM86" s="32">
        <f t="shared" ca="1" si="411"/>
        <v>0</v>
      </c>
      <c r="KN86" s="32">
        <f t="shared" ca="1" si="412"/>
        <v>0</v>
      </c>
      <c r="KO86" s="32">
        <f t="shared" ca="1" si="413"/>
        <v>0</v>
      </c>
      <c r="LH86" t="b">
        <f t="shared" ca="1" si="414"/>
        <v>0</v>
      </c>
      <c r="LI86" t="b">
        <f t="shared" ca="1" si="414"/>
        <v>0</v>
      </c>
      <c r="LL86" t="str">
        <f t="shared" ca="1" si="415"/>
        <v>FAUX\FAUX</v>
      </c>
      <c r="LM86" t="b">
        <f ca="1">IF($D86,ISNA(MATCH(LL86,LL$1:LL85,0)))</f>
        <v>0</v>
      </c>
      <c r="LN86" s="5" t="e">
        <f t="shared" ca="1" si="416"/>
        <v>#N/A</v>
      </c>
      <c r="LO86" t="e">
        <f t="shared" ca="1" si="272"/>
        <v>#N/A</v>
      </c>
      <c r="LP86" t="b">
        <f t="shared" ca="1" si="417"/>
        <v>0</v>
      </c>
      <c r="LQ86" t="b">
        <f t="shared" ca="1" si="418"/>
        <v>0</v>
      </c>
      <c r="LR86">
        <f t="shared" ca="1" si="252"/>
        <v>0</v>
      </c>
      <c r="LS86">
        <f t="shared" ca="1" si="440"/>
        <v>0</v>
      </c>
      <c r="LT86">
        <f t="shared" ca="1" si="419"/>
        <v>0</v>
      </c>
      <c r="LU86" s="235">
        <f t="shared" ca="1" si="420"/>
        <v>0</v>
      </c>
      <c r="LV86" s="236">
        <f t="shared" ca="1" si="421"/>
        <v>8.6E-3</v>
      </c>
      <c r="LW86" t="b">
        <f t="shared" ca="1" si="422"/>
        <v>0</v>
      </c>
      <c r="LX86" s="5" t="e">
        <f t="shared" ca="1" si="423"/>
        <v>#N/A</v>
      </c>
      <c r="LY86" s="8" t="e">
        <f t="shared" ca="1" si="424"/>
        <v>#N/A</v>
      </c>
      <c r="LZ86" s="8" t="e">
        <f t="shared" ca="1" si="425"/>
        <v>#N/A</v>
      </c>
      <c r="MA86" s="8" t="e">
        <f t="shared" ca="1" si="426"/>
        <v>#N/A</v>
      </c>
      <c r="MB86" s="8"/>
      <c r="MC86" s="8"/>
      <c r="MD86" s="8" t="e">
        <f t="shared" ca="1" si="427"/>
        <v>#N/A</v>
      </c>
      <c r="ME86" s="237" t="e">
        <f t="shared" ca="1" si="428"/>
        <v>#N/A</v>
      </c>
      <c r="MF86" s="237" t="e">
        <f t="shared" ca="1" si="429"/>
        <v>#N/A</v>
      </c>
      <c r="MG86" s="8" t="e">
        <f t="shared" ca="1" si="430"/>
        <v>#N/A</v>
      </c>
      <c r="MI86" t="b">
        <f t="shared" ca="1" si="431"/>
        <v>0</v>
      </c>
      <c r="MJ86" t="str">
        <f t="shared" ca="1" si="255"/>
        <v/>
      </c>
      <c r="MK86" s="32">
        <f t="shared" ca="1" si="432"/>
        <v>0</v>
      </c>
      <c r="ML86" s="32">
        <f t="shared" ca="1" si="433"/>
        <v>0</v>
      </c>
      <c r="MM86" s="32">
        <f t="shared" ca="1" si="434"/>
        <v>0</v>
      </c>
    </row>
    <row r="87" spans="1:351" x14ac:dyDescent="0.3">
      <c r="A87">
        <f t="shared" ca="1" si="273"/>
        <v>77</v>
      </c>
      <c r="C87" t="e">
        <f ca="1">Coulisse!$HN87</f>
        <v>#N/A</v>
      </c>
      <c r="D87" t="b">
        <f t="shared" ca="1" si="274"/>
        <v>0</v>
      </c>
      <c r="F87" t="b">
        <f t="shared" ca="1" si="275"/>
        <v>0</v>
      </c>
      <c r="G87" t="b">
        <f t="shared" ca="1" si="275"/>
        <v>0</v>
      </c>
      <c r="T87" t="b">
        <f t="shared" ca="1" si="276"/>
        <v>0</v>
      </c>
      <c r="U87" t="b">
        <f t="shared" ca="1" si="276"/>
        <v>0</v>
      </c>
      <c r="V87" t="b">
        <f t="shared" ca="1" si="276"/>
        <v>0</v>
      </c>
      <c r="W87" t="str">
        <f t="shared" ca="1" si="277"/>
        <v>FAUX\FAUX\FAUX</v>
      </c>
      <c r="X87" t="b">
        <f ca="1">IF($D87,ISNA(MATCH(W87,W$1:W86,0)))</f>
        <v>0</v>
      </c>
      <c r="Y87" s="5" t="e">
        <f t="shared" ca="1" si="278"/>
        <v>#N/A</v>
      </c>
      <c r="Z87" t="e">
        <f t="shared" ca="1" si="265"/>
        <v>#N/A</v>
      </c>
      <c r="AA87" t="b">
        <f t="shared" ca="1" si="279"/>
        <v>0</v>
      </c>
      <c r="AB87" t="b">
        <f t="shared" ca="1" si="280"/>
        <v>0</v>
      </c>
      <c r="AC87">
        <f t="shared" ca="1" si="281"/>
        <v>0</v>
      </c>
      <c r="AD87">
        <f t="shared" ca="1" si="282"/>
        <v>0</v>
      </c>
      <c r="AE87">
        <f t="shared" ca="1" si="283"/>
        <v>0</v>
      </c>
      <c r="AF87" s="235">
        <f t="shared" ca="1" si="284"/>
        <v>0</v>
      </c>
      <c r="AG87" s="236">
        <f t="shared" ca="1" si="285"/>
        <v>8.6999999999999994E-3</v>
      </c>
      <c r="AH87" t="b">
        <f t="shared" ca="1" si="286"/>
        <v>0</v>
      </c>
      <c r="AI87" s="5" t="e">
        <f t="shared" ca="1" si="287"/>
        <v>#N/A</v>
      </c>
      <c r="AJ87" s="8" t="e">
        <f t="shared" ca="1" si="288"/>
        <v>#N/A</v>
      </c>
      <c r="AK87" s="8" t="e">
        <f t="shared" ca="1" si="289"/>
        <v>#N/A</v>
      </c>
      <c r="AL87" s="8" t="e">
        <f t="shared" ca="1" si="290"/>
        <v>#N/A</v>
      </c>
      <c r="AM87" s="8" t="e">
        <f t="shared" ca="1" si="291"/>
        <v>#N/A</v>
      </c>
      <c r="AN87" s="8" t="e">
        <f t="shared" ca="1" si="292"/>
        <v>#N/A</v>
      </c>
      <c r="AO87" s="237" t="e">
        <f t="shared" ca="1" si="293"/>
        <v>#N/A</v>
      </c>
      <c r="AP87" s="237" t="e">
        <f t="shared" ca="1" si="294"/>
        <v>#N/A</v>
      </c>
      <c r="AQ87" s="8" t="e">
        <f t="shared" ca="1" si="295"/>
        <v>#N/A</v>
      </c>
      <c r="AS87" t="b">
        <f t="shared" ca="1" si="296"/>
        <v>0</v>
      </c>
      <c r="AT87" t="str">
        <f t="shared" ca="1" si="297"/>
        <v/>
      </c>
      <c r="AU87" s="32">
        <f t="shared" ca="1" si="298"/>
        <v>0</v>
      </c>
      <c r="AV87" s="32">
        <f t="shared" ca="1" si="299"/>
        <v>0</v>
      </c>
      <c r="AW87" s="32">
        <f t="shared" ca="1" si="300"/>
        <v>0</v>
      </c>
      <c r="BR87" t="b">
        <f t="shared" ca="1" si="301"/>
        <v>0</v>
      </c>
      <c r="BU87" t="str">
        <f t="shared" ca="1" si="302"/>
        <v>FAUX\</v>
      </c>
      <c r="BV87" t="b">
        <f ca="1">IF($D87,ISNA(MATCH(BU87,BU$1:BU86,0)))</f>
        <v>0</v>
      </c>
      <c r="BW87" s="5" t="e">
        <f t="shared" ca="1" si="303"/>
        <v>#N/A</v>
      </c>
      <c r="BX87" t="e">
        <f t="shared" ca="1" si="266"/>
        <v>#N/A</v>
      </c>
      <c r="BY87" t="b">
        <f t="shared" ca="1" si="304"/>
        <v>0</v>
      </c>
      <c r="BZ87" t="b">
        <f t="shared" ca="1" si="305"/>
        <v>0</v>
      </c>
      <c r="CA87">
        <f t="shared" ca="1" si="247"/>
        <v>0</v>
      </c>
      <c r="CB87">
        <f t="shared" ca="1" si="435"/>
        <v>0</v>
      </c>
      <c r="CC87">
        <f t="shared" ca="1" si="306"/>
        <v>0</v>
      </c>
      <c r="CD87" s="235">
        <f t="shared" ca="1" si="307"/>
        <v>0</v>
      </c>
      <c r="CE87" s="236">
        <f t="shared" ca="1" si="308"/>
        <v>8.6999999999999994E-3</v>
      </c>
      <c r="CF87" t="b">
        <f t="shared" ca="1" si="309"/>
        <v>0</v>
      </c>
      <c r="CG87" s="5" t="e">
        <f t="shared" ca="1" si="310"/>
        <v>#N/A</v>
      </c>
      <c r="CH87" s="8" t="e">
        <f t="shared" ca="1" si="311"/>
        <v>#N/A</v>
      </c>
      <c r="CI87" s="8" t="e">
        <f t="shared" ca="1" si="312"/>
        <v>#N/A</v>
      </c>
      <c r="CJ87" s="8" t="e">
        <f t="shared" ca="1" si="313"/>
        <v>#N/A</v>
      </c>
      <c r="CK87" s="8" t="e">
        <f t="shared" ca="1" si="314"/>
        <v>#N/A</v>
      </c>
      <c r="CL87" s="8" t="e">
        <f t="shared" ca="1" si="315"/>
        <v>#N/A</v>
      </c>
      <c r="CM87" s="237" t="e">
        <f t="shared" ca="1" si="316"/>
        <v>#N/A</v>
      </c>
      <c r="CN87" s="237" t="e">
        <f t="shared" ca="1" si="317"/>
        <v>#N/A</v>
      </c>
      <c r="CO87" s="8" t="e">
        <f t="shared" ca="1" si="318"/>
        <v>#N/A</v>
      </c>
      <c r="CQ87" t="b">
        <f t="shared" ca="1" si="319"/>
        <v>0</v>
      </c>
      <c r="CR87" t="str">
        <f t="shared" ca="1" si="320"/>
        <v/>
      </c>
      <c r="CS87" s="32">
        <f t="shared" ca="1" si="321"/>
        <v>0</v>
      </c>
      <c r="CT87" s="32">
        <f t="shared" ca="1" si="322"/>
        <v>0</v>
      </c>
      <c r="CU87" s="32">
        <f t="shared" ca="1" si="323"/>
        <v>0</v>
      </c>
      <c r="DP87" t="b">
        <f t="shared" ca="1" si="324"/>
        <v>0</v>
      </c>
      <c r="DQ87" t="b">
        <f t="shared" ca="1" si="324"/>
        <v>0</v>
      </c>
      <c r="DR87" t="b">
        <f t="shared" ca="1" si="324"/>
        <v>0</v>
      </c>
      <c r="DS87" t="str">
        <f t="shared" ca="1" si="267"/>
        <v>FAUX\FAUX\FAUX</v>
      </c>
      <c r="DT87" t="b">
        <f ca="1">IF($D87,ISNA(MATCH(DS87,DS$1:DS86,0)))</f>
        <v>0</v>
      </c>
      <c r="DU87" s="5" t="e">
        <f t="shared" ca="1" si="325"/>
        <v>#N/A</v>
      </c>
      <c r="DV87" t="e">
        <f t="shared" ca="1" si="268"/>
        <v>#N/A</v>
      </c>
      <c r="DW87" t="b">
        <f t="shared" ca="1" si="326"/>
        <v>0</v>
      </c>
      <c r="DX87" t="b">
        <f t="shared" ca="1" si="327"/>
        <v>0</v>
      </c>
      <c r="DY87">
        <f t="shared" ca="1" si="248"/>
        <v>0</v>
      </c>
      <c r="DZ87">
        <f t="shared" ca="1" si="436"/>
        <v>0</v>
      </c>
      <c r="EA87">
        <f t="shared" ca="1" si="328"/>
        <v>0</v>
      </c>
      <c r="EB87" s="235">
        <f t="shared" ca="1" si="329"/>
        <v>0</v>
      </c>
      <c r="EC87" s="236">
        <f t="shared" ca="1" si="330"/>
        <v>8.6999999999999994E-3</v>
      </c>
      <c r="ED87" t="b">
        <f t="shared" ca="1" si="331"/>
        <v>0</v>
      </c>
      <c r="EE87" s="5" t="e">
        <f t="shared" ca="1" si="332"/>
        <v>#N/A</v>
      </c>
      <c r="EF87" s="8" t="e">
        <f t="shared" ca="1" si="333"/>
        <v>#N/A</v>
      </c>
      <c r="EG87" s="8" t="e">
        <f t="shared" ca="1" si="334"/>
        <v>#N/A</v>
      </c>
      <c r="EH87" s="8" t="e">
        <f t="shared" ca="1" si="335"/>
        <v>#N/A</v>
      </c>
      <c r="EI87" s="8" t="e">
        <f t="shared" ca="1" si="336"/>
        <v>#N/A</v>
      </c>
      <c r="EJ87" s="8" t="e">
        <f t="shared" ca="1" si="337"/>
        <v>#N/A</v>
      </c>
      <c r="EK87" s="237" t="e">
        <f t="shared" ca="1" si="338"/>
        <v>#N/A</v>
      </c>
      <c r="EL87" s="237" t="e">
        <f t="shared" ca="1" si="339"/>
        <v>#N/A</v>
      </c>
      <c r="EM87" s="8" t="e">
        <f t="shared" ca="1" si="340"/>
        <v>#N/A</v>
      </c>
      <c r="EO87" t="b">
        <f t="shared" ca="1" si="341"/>
        <v>0</v>
      </c>
      <c r="EP87" t="str">
        <f t="shared" ca="1" si="342"/>
        <v/>
      </c>
      <c r="EQ87" s="32">
        <f t="shared" ca="1" si="343"/>
        <v>0</v>
      </c>
      <c r="ER87" s="32">
        <f t="shared" ca="1" si="344"/>
        <v>0</v>
      </c>
      <c r="ES87" s="32">
        <f t="shared" ca="1" si="345"/>
        <v>0</v>
      </c>
      <c r="FN87" t="b">
        <f t="shared" ca="1" si="346"/>
        <v>0</v>
      </c>
      <c r="FO87" t="b">
        <f t="shared" ca="1" si="346"/>
        <v>0</v>
      </c>
      <c r="FP87" t="b">
        <f t="shared" ca="1" si="346"/>
        <v>0</v>
      </c>
      <c r="FQ87" t="b">
        <f t="shared" ca="1" si="346"/>
        <v>0</v>
      </c>
      <c r="FR87" t="str">
        <f t="shared" ca="1" si="347"/>
        <v>FAUX\FAUX\FAUX\FAUX</v>
      </c>
      <c r="FS87" t="b">
        <f ca="1">IF($D87,ISNA(MATCH(FR87,FR$1:FR86,0)))</f>
        <v>0</v>
      </c>
      <c r="FT87" s="5" t="e">
        <f t="shared" ca="1" si="348"/>
        <v>#N/A</v>
      </c>
      <c r="FU87" t="e">
        <f t="shared" ca="1" si="269"/>
        <v>#N/A</v>
      </c>
      <c r="FV87" t="b">
        <f t="shared" ca="1" si="349"/>
        <v>0</v>
      </c>
      <c r="FW87" t="b">
        <f t="shared" ca="1" si="350"/>
        <v>0</v>
      </c>
      <c r="FX87">
        <f t="shared" ca="1" si="249"/>
        <v>0</v>
      </c>
      <c r="FY87">
        <f t="shared" ca="1" si="437"/>
        <v>0</v>
      </c>
      <c r="FZ87">
        <f t="shared" ca="1" si="351"/>
        <v>0</v>
      </c>
      <c r="GA87" s="235">
        <f t="shared" ca="1" si="352"/>
        <v>0</v>
      </c>
      <c r="GB87" s="236">
        <f t="shared" ca="1" si="353"/>
        <v>8.6999999999999994E-3</v>
      </c>
      <c r="GC87" t="b">
        <f t="shared" ca="1" si="354"/>
        <v>0</v>
      </c>
      <c r="GD87" s="5" t="e">
        <f t="shared" ca="1" si="355"/>
        <v>#N/A</v>
      </c>
      <c r="GE87" s="8" t="e">
        <f t="shared" ca="1" si="356"/>
        <v>#N/A</v>
      </c>
      <c r="GF87" s="8" t="e">
        <f t="shared" ca="1" si="357"/>
        <v>#N/A</v>
      </c>
      <c r="GG87" s="8" t="e">
        <f t="shared" ca="1" si="358"/>
        <v>#N/A</v>
      </c>
      <c r="GH87" s="8" t="e">
        <f t="shared" ca="1" si="359"/>
        <v>#N/A</v>
      </c>
      <c r="GI87" s="8" t="e">
        <f t="shared" ca="1" si="360"/>
        <v>#N/A</v>
      </c>
      <c r="GJ87" s="8" t="e">
        <f t="shared" ca="1" si="361"/>
        <v>#N/A</v>
      </c>
      <c r="GK87" s="237" t="e">
        <f t="shared" ca="1" si="362"/>
        <v>#N/A</v>
      </c>
      <c r="GL87" s="237" t="e">
        <f t="shared" ca="1" si="363"/>
        <v>#N/A</v>
      </c>
      <c r="GM87" s="8" t="e">
        <f t="shared" ca="1" si="364"/>
        <v>#N/A</v>
      </c>
      <c r="GO87" t="b">
        <f t="shared" ca="1" si="365"/>
        <v>0</v>
      </c>
      <c r="GP87" t="str">
        <f t="shared" ca="1" si="366"/>
        <v/>
      </c>
      <c r="GQ87" s="32">
        <f t="shared" ca="1" si="367"/>
        <v>0</v>
      </c>
      <c r="GR87" s="32">
        <f t="shared" ca="1" si="368"/>
        <v>0</v>
      </c>
      <c r="GS87" s="32">
        <f t="shared" ca="1" si="369"/>
        <v>0</v>
      </c>
      <c r="HL87" t="b">
        <f t="shared" ca="1" si="370"/>
        <v>0</v>
      </c>
      <c r="HM87" t="b">
        <f t="shared" ca="1" si="370"/>
        <v>0</v>
      </c>
      <c r="HN87" t="b">
        <f t="shared" ca="1" si="370"/>
        <v>0</v>
      </c>
      <c r="HO87" t="b">
        <f t="shared" ca="1" si="370"/>
        <v>0</v>
      </c>
      <c r="HP87" t="str">
        <f t="shared" ca="1" si="371"/>
        <v>FAUX\FAUX\FAUX\FAUX</v>
      </c>
      <c r="HQ87" t="b">
        <f ca="1">IF($D87,ISNA(MATCH(HP87,HP$1:HP86,0)))</f>
        <v>0</v>
      </c>
      <c r="HR87" s="5" t="e">
        <f t="shared" ca="1" si="372"/>
        <v>#N/A</v>
      </c>
      <c r="HS87" t="e">
        <f t="shared" ca="1" si="270"/>
        <v>#N/A</v>
      </c>
      <c r="HT87" t="b">
        <f t="shared" ca="1" si="373"/>
        <v>0</v>
      </c>
      <c r="HU87" t="b">
        <f t="shared" ca="1" si="374"/>
        <v>0</v>
      </c>
      <c r="HV87">
        <f t="shared" ca="1" si="250"/>
        <v>0</v>
      </c>
      <c r="HW87">
        <f t="shared" ca="1" si="438"/>
        <v>0</v>
      </c>
      <c r="HX87">
        <f t="shared" ca="1" si="375"/>
        <v>0</v>
      </c>
      <c r="HY87" s="235">
        <f t="shared" ca="1" si="376"/>
        <v>0</v>
      </c>
      <c r="HZ87" s="236">
        <f t="shared" ca="1" si="377"/>
        <v>8.6999999999999994E-3</v>
      </c>
      <c r="IA87" t="b">
        <f t="shared" ca="1" si="378"/>
        <v>0</v>
      </c>
      <c r="IB87" s="5" t="e">
        <f t="shared" ca="1" si="379"/>
        <v>#N/A</v>
      </c>
      <c r="IC87" s="8" t="e">
        <f t="shared" ca="1" si="380"/>
        <v>#N/A</v>
      </c>
      <c r="ID87" s="8" t="e">
        <f t="shared" ca="1" si="381"/>
        <v>#N/A</v>
      </c>
      <c r="IE87" s="8" t="e">
        <f t="shared" ca="1" si="382"/>
        <v>#N/A</v>
      </c>
      <c r="IF87" s="8" t="e">
        <f t="shared" ca="1" si="383"/>
        <v>#N/A</v>
      </c>
      <c r="IG87" s="8" t="e">
        <f t="shared" ca="1" si="384"/>
        <v>#N/A</v>
      </c>
      <c r="IH87" s="8" t="e">
        <f t="shared" ca="1" si="385"/>
        <v>#N/A</v>
      </c>
      <c r="II87" s="237" t="e">
        <f t="shared" ca="1" si="386"/>
        <v>#N/A</v>
      </c>
      <c r="IJ87" s="237" t="e">
        <f t="shared" ca="1" si="387"/>
        <v>#N/A</v>
      </c>
      <c r="IK87" s="8" t="e">
        <f t="shared" ca="1" si="388"/>
        <v>#N/A</v>
      </c>
      <c r="IM87" t="b">
        <f t="shared" ca="1" si="389"/>
        <v>0</v>
      </c>
      <c r="IN87" t="str">
        <f t="shared" ca="1" si="253"/>
        <v/>
      </c>
      <c r="IO87" s="32">
        <f t="shared" ca="1" si="390"/>
        <v>0</v>
      </c>
      <c r="IP87" s="32">
        <f t="shared" ca="1" si="391"/>
        <v>0</v>
      </c>
      <c r="IQ87" s="32">
        <f t="shared" ca="1" si="392"/>
        <v>0</v>
      </c>
      <c r="JJ87" t="b">
        <f t="shared" ca="1" si="393"/>
        <v>0</v>
      </c>
      <c r="JK87" t="b">
        <f t="shared" ca="1" si="393"/>
        <v>0</v>
      </c>
      <c r="JN87" t="str">
        <f t="shared" ca="1" si="394"/>
        <v>FAUX\FAUX</v>
      </c>
      <c r="JO87" t="b">
        <f ca="1">IF($D87,ISNA(MATCH(JN87,JN$1:JN86,0)))</f>
        <v>0</v>
      </c>
      <c r="JP87" s="5" t="e">
        <f t="shared" ca="1" si="395"/>
        <v>#N/A</v>
      </c>
      <c r="JQ87" t="e">
        <f t="shared" ca="1" si="271"/>
        <v>#N/A</v>
      </c>
      <c r="JR87" t="b">
        <f t="shared" ca="1" si="396"/>
        <v>0</v>
      </c>
      <c r="JS87" t="b">
        <f t="shared" ca="1" si="397"/>
        <v>0</v>
      </c>
      <c r="JT87">
        <f t="shared" ca="1" si="251"/>
        <v>0</v>
      </c>
      <c r="JU87">
        <f t="shared" ca="1" si="439"/>
        <v>0</v>
      </c>
      <c r="JV87">
        <f t="shared" ca="1" si="398"/>
        <v>0</v>
      </c>
      <c r="JW87" s="235">
        <f t="shared" ca="1" si="399"/>
        <v>0</v>
      </c>
      <c r="JX87" s="236">
        <f t="shared" ca="1" si="400"/>
        <v>8.6999999999999994E-3</v>
      </c>
      <c r="JY87" t="b">
        <f t="shared" ca="1" si="401"/>
        <v>0</v>
      </c>
      <c r="JZ87" s="5" t="e">
        <f t="shared" ca="1" si="402"/>
        <v>#N/A</v>
      </c>
      <c r="KA87" s="8" t="e">
        <f t="shared" ca="1" si="403"/>
        <v>#N/A</v>
      </c>
      <c r="KB87" s="8" t="e">
        <f t="shared" ca="1" si="404"/>
        <v>#N/A</v>
      </c>
      <c r="KC87" s="8" t="e">
        <f t="shared" ca="1" si="405"/>
        <v>#N/A</v>
      </c>
      <c r="KD87" s="8"/>
      <c r="KE87" s="8"/>
      <c r="KF87" s="8" t="e">
        <f t="shared" ca="1" si="406"/>
        <v>#N/A</v>
      </c>
      <c r="KG87" s="237" t="e">
        <f t="shared" ca="1" si="407"/>
        <v>#N/A</v>
      </c>
      <c r="KH87" s="237" t="e">
        <f t="shared" ca="1" si="408"/>
        <v>#N/A</v>
      </c>
      <c r="KI87" s="8" t="e">
        <f t="shared" ca="1" si="409"/>
        <v>#N/A</v>
      </c>
      <c r="KK87" t="b">
        <f t="shared" ca="1" si="410"/>
        <v>0</v>
      </c>
      <c r="KL87" t="str">
        <f t="shared" ca="1" si="254"/>
        <v/>
      </c>
      <c r="KM87" s="32">
        <f t="shared" ca="1" si="411"/>
        <v>0</v>
      </c>
      <c r="KN87" s="32">
        <f t="shared" ca="1" si="412"/>
        <v>0</v>
      </c>
      <c r="KO87" s="32">
        <f t="shared" ca="1" si="413"/>
        <v>0</v>
      </c>
      <c r="LH87" t="b">
        <f t="shared" ca="1" si="414"/>
        <v>0</v>
      </c>
      <c r="LI87" t="b">
        <f t="shared" ca="1" si="414"/>
        <v>0</v>
      </c>
      <c r="LL87" t="str">
        <f t="shared" ca="1" si="415"/>
        <v>FAUX\FAUX</v>
      </c>
      <c r="LM87" t="b">
        <f ca="1">IF($D87,ISNA(MATCH(LL87,LL$1:LL86,0)))</f>
        <v>0</v>
      </c>
      <c r="LN87" s="5" t="e">
        <f t="shared" ca="1" si="416"/>
        <v>#N/A</v>
      </c>
      <c r="LO87" t="e">
        <f t="shared" ca="1" si="272"/>
        <v>#N/A</v>
      </c>
      <c r="LP87" t="b">
        <f t="shared" ca="1" si="417"/>
        <v>0</v>
      </c>
      <c r="LQ87" t="b">
        <f t="shared" ca="1" si="418"/>
        <v>0</v>
      </c>
      <c r="LR87">
        <f t="shared" ca="1" si="252"/>
        <v>0</v>
      </c>
      <c r="LS87">
        <f t="shared" ca="1" si="440"/>
        <v>0</v>
      </c>
      <c r="LT87">
        <f t="shared" ca="1" si="419"/>
        <v>0</v>
      </c>
      <c r="LU87" s="235">
        <f t="shared" ca="1" si="420"/>
        <v>0</v>
      </c>
      <c r="LV87" s="236">
        <f t="shared" ca="1" si="421"/>
        <v>8.6999999999999994E-3</v>
      </c>
      <c r="LW87" t="b">
        <f t="shared" ca="1" si="422"/>
        <v>0</v>
      </c>
      <c r="LX87" s="5" t="e">
        <f t="shared" ca="1" si="423"/>
        <v>#N/A</v>
      </c>
      <c r="LY87" s="8" t="e">
        <f t="shared" ca="1" si="424"/>
        <v>#N/A</v>
      </c>
      <c r="LZ87" s="8" t="e">
        <f t="shared" ca="1" si="425"/>
        <v>#N/A</v>
      </c>
      <c r="MA87" s="8" t="e">
        <f t="shared" ca="1" si="426"/>
        <v>#N/A</v>
      </c>
      <c r="MB87" s="8"/>
      <c r="MC87" s="8"/>
      <c r="MD87" s="8" t="e">
        <f t="shared" ca="1" si="427"/>
        <v>#N/A</v>
      </c>
      <c r="ME87" s="237" t="e">
        <f t="shared" ca="1" si="428"/>
        <v>#N/A</v>
      </c>
      <c r="MF87" s="237" t="e">
        <f t="shared" ca="1" si="429"/>
        <v>#N/A</v>
      </c>
      <c r="MG87" s="8" t="e">
        <f t="shared" ca="1" si="430"/>
        <v>#N/A</v>
      </c>
      <c r="MI87" t="b">
        <f t="shared" ca="1" si="431"/>
        <v>0</v>
      </c>
      <c r="MJ87" t="str">
        <f t="shared" ca="1" si="255"/>
        <v/>
      </c>
      <c r="MK87" s="32">
        <f t="shared" ca="1" si="432"/>
        <v>0</v>
      </c>
      <c r="ML87" s="32">
        <f t="shared" ca="1" si="433"/>
        <v>0</v>
      </c>
      <c r="MM87" s="32">
        <f t="shared" ca="1" si="434"/>
        <v>0</v>
      </c>
    </row>
    <row r="88" spans="1:351" x14ac:dyDescent="0.3">
      <c r="A88">
        <f t="shared" ca="1" si="273"/>
        <v>78</v>
      </c>
      <c r="C88" t="e">
        <f ca="1">Coulisse!$HN88</f>
        <v>#N/A</v>
      </c>
      <c r="D88" t="b">
        <f t="shared" ca="1" si="274"/>
        <v>0</v>
      </c>
      <c r="F88" t="b">
        <f t="shared" ca="1" si="275"/>
        <v>0</v>
      </c>
      <c r="G88" t="b">
        <f t="shared" ca="1" si="275"/>
        <v>0</v>
      </c>
      <c r="T88" t="b">
        <f t="shared" ca="1" si="276"/>
        <v>0</v>
      </c>
      <c r="U88" t="b">
        <f t="shared" ca="1" si="276"/>
        <v>0</v>
      </c>
      <c r="V88" t="b">
        <f t="shared" ca="1" si="276"/>
        <v>0</v>
      </c>
      <c r="W88" t="str">
        <f t="shared" ca="1" si="277"/>
        <v>FAUX\FAUX\FAUX</v>
      </c>
      <c r="X88" t="b">
        <f ca="1">IF($D88,ISNA(MATCH(W88,W$1:W87,0)))</f>
        <v>0</v>
      </c>
      <c r="Y88" s="5" t="e">
        <f t="shared" ca="1" si="278"/>
        <v>#N/A</v>
      </c>
      <c r="Z88" t="e">
        <f t="shared" ca="1" si="265"/>
        <v>#N/A</v>
      </c>
      <c r="AA88" t="b">
        <f t="shared" ca="1" si="279"/>
        <v>0</v>
      </c>
      <c r="AB88" t="b">
        <f t="shared" ca="1" si="280"/>
        <v>0</v>
      </c>
      <c r="AC88">
        <f t="shared" ca="1" si="281"/>
        <v>0</v>
      </c>
      <c r="AD88">
        <f t="shared" ca="1" si="282"/>
        <v>0</v>
      </c>
      <c r="AE88">
        <f t="shared" ca="1" si="283"/>
        <v>0</v>
      </c>
      <c r="AF88" s="235">
        <f t="shared" ca="1" si="284"/>
        <v>0</v>
      </c>
      <c r="AG88" s="236">
        <f t="shared" ca="1" si="285"/>
        <v>8.8000000000000005E-3</v>
      </c>
      <c r="AH88" t="b">
        <f t="shared" ca="1" si="286"/>
        <v>0</v>
      </c>
      <c r="AI88" s="5" t="e">
        <f t="shared" ca="1" si="287"/>
        <v>#N/A</v>
      </c>
      <c r="AJ88" s="8" t="e">
        <f t="shared" ca="1" si="288"/>
        <v>#N/A</v>
      </c>
      <c r="AK88" s="8" t="e">
        <f t="shared" ca="1" si="289"/>
        <v>#N/A</v>
      </c>
      <c r="AL88" s="8" t="e">
        <f t="shared" ca="1" si="290"/>
        <v>#N/A</v>
      </c>
      <c r="AM88" s="8" t="e">
        <f t="shared" ca="1" si="291"/>
        <v>#N/A</v>
      </c>
      <c r="AN88" s="8" t="e">
        <f t="shared" ca="1" si="292"/>
        <v>#N/A</v>
      </c>
      <c r="AO88" s="237" t="e">
        <f t="shared" ca="1" si="293"/>
        <v>#N/A</v>
      </c>
      <c r="AP88" s="237" t="e">
        <f t="shared" ca="1" si="294"/>
        <v>#N/A</v>
      </c>
      <c r="AQ88" s="8" t="e">
        <f t="shared" ca="1" si="295"/>
        <v>#N/A</v>
      </c>
      <c r="AS88" t="b">
        <f t="shared" ca="1" si="296"/>
        <v>0</v>
      </c>
      <c r="AT88" t="str">
        <f t="shared" ca="1" si="297"/>
        <v/>
      </c>
      <c r="AU88" s="32">
        <f t="shared" ca="1" si="298"/>
        <v>0</v>
      </c>
      <c r="AV88" s="32">
        <f t="shared" ca="1" si="299"/>
        <v>0</v>
      </c>
      <c r="AW88" s="32">
        <f t="shared" ca="1" si="300"/>
        <v>0</v>
      </c>
      <c r="BR88" t="b">
        <f t="shared" ca="1" si="301"/>
        <v>0</v>
      </c>
      <c r="BU88" t="str">
        <f t="shared" ca="1" si="302"/>
        <v>FAUX\</v>
      </c>
      <c r="BV88" t="b">
        <f ca="1">IF($D88,ISNA(MATCH(BU88,BU$1:BU87,0)))</f>
        <v>0</v>
      </c>
      <c r="BW88" s="5" t="e">
        <f t="shared" ca="1" si="303"/>
        <v>#N/A</v>
      </c>
      <c r="BX88" t="e">
        <f t="shared" ca="1" si="266"/>
        <v>#N/A</v>
      </c>
      <c r="BY88" t="b">
        <f t="shared" ca="1" si="304"/>
        <v>0</v>
      </c>
      <c r="BZ88" t="b">
        <f t="shared" ca="1" si="305"/>
        <v>0</v>
      </c>
      <c r="CA88">
        <f t="shared" ca="1" si="247"/>
        <v>0</v>
      </c>
      <c r="CB88">
        <f t="shared" ca="1" si="435"/>
        <v>0</v>
      </c>
      <c r="CC88">
        <f t="shared" ca="1" si="306"/>
        <v>0</v>
      </c>
      <c r="CD88" s="235">
        <f t="shared" ca="1" si="307"/>
        <v>0</v>
      </c>
      <c r="CE88" s="236">
        <f t="shared" ca="1" si="308"/>
        <v>8.8000000000000005E-3</v>
      </c>
      <c r="CF88" t="b">
        <f t="shared" ca="1" si="309"/>
        <v>0</v>
      </c>
      <c r="CG88" s="5" t="e">
        <f t="shared" ca="1" si="310"/>
        <v>#N/A</v>
      </c>
      <c r="CH88" s="8" t="e">
        <f t="shared" ca="1" si="311"/>
        <v>#N/A</v>
      </c>
      <c r="CI88" s="8" t="e">
        <f t="shared" ca="1" si="312"/>
        <v>#N/A</v>
      </c>
      <c r="CJ88" s="8" t="e">
        <f t="shared" ca="1" si="313"/>
        <v>#N/A</v>
      </c>
      <c r="CK88" s="8" t="e">
        <f t="shared" ca="1" si="314"/>
        <v>#N/A</v>
      </c>
      <c r="CL88" s="8" t="e">
        <f t="shared" ca="1" si="315"/>
        <v>#N/A</v>
      </c>
      <c r="CM88" s="237" t="e">
        <f t="shared" ca="1" si="316"/>
        <v>#N/A</v>
      </c>
      <c r="CN88" s="237" t="e">
        <f t="shared" ca="1" si="317"/>
        <v>#N/A</v>
      </c>
      <c r="CO88" s="8" t="e">
        <f t="shared" ca="1" si="318"/>
        <v>#N/A</v>
      </c>
      <c r="CQ88" t="b">
        <f t="shared" ca="1" si="319"/>
        <v>0</v>
      </c>
      <c r="CR88" t="str">
        <f t="shared" ca="1" si="320"/>
        <v/>
      </c>
      <c r="CS88" s="32">
        <f t="shared" ca="1" si="321"/>
        <v>0</v>
      </c>
      <c r="CT88" s="32">
        <f t="shared" ca="1" si="322"/>
        <v>0</v>
      </c>
      <c r="CU88" s="32">
        <f t="shared" ca="1" si="323"/>
        <v>0</v>
      </c>
      <c r="DP88" t="b">
        <f t="shared" ca="1" si="324"/>
        <v>0</v>
      </c>
      <c r="DQ88" t="b">
        <f t="shared" ca="1" si="324"/>
        <v>0</v>
      </c>
      <c r="DR88" t="b">
        <f t="shared" ca="1" si="324"/>
        <v>0</v>
      </c>
      <c r="DS88" t="str">
        <f t="shared" ca="1" si="267"/>
        <v>FAUX\FAUX\FAUX</v>
      </c>
      <c r="DT88" t="b">
        <f ca="1">IF($D88,ISNA(MATCH(DS88,DS$1:DS87,0)))</f>
        <v>0</v>
      </c>
      <c r="DU88" s="5" t="e">
        <f t="shared" ca="1" si="325"/>
        <v>#N/A</v>
      </c>
      <c r="DV88" t="e">
        <f t="shared" ca="1" si="268"/>
        <v>#N/A</v>
      </c>
      <c r="DW88" t="b">
        <f t="shared" ca="1" si="326"/>
        <v>0</v>
      </c>
      <c r="DX88" t="b">
        <f t="shared" ca="1" si="327"/>
        <v>0</v>
      </c>
      <c r="DY88">
        <f t="shared" ca="1" si="248"/>
        <v>0</v>
      </c>
      <c r="DZ88">
        <f t="shared" ca="1" si="436"/>
        <v>0</v>
      </c>
      <c r="EA88">
        <f t="shared" ca="1" si="328"/>
        <v>0</v>
      </c>
      <c r="EB88" s="235">
        <f t="shared" ca="1" si="329"/>
        <v>0</v>
      </c>
      <c r="EC88" s="236">
        <f t="shared" ca="1" si="330"/>
        <v>8.8000000000000005E-3</v>
      </c>
      <c r="ED88" t="b">
        <f t="shared" ca="1" si="331"/>
        <v>0</v>
      </c>
      <c r="EE88" s="5" t="e">
        <f t="shared" ca="1" si="332"/>
        <v>#N/A</v>
      </c>
      <c r="EF88" s="8" t="e">
        <f t="shared" ca="1" si="333"/>
        <v>#N/A</v>
      </c>
      <c r="EG88" s="8" t="e">
        <f t="shared" ca="1" si="334"/>
        <v>#N/A</v>
      </c>
      <c r="EH88" s="8" t="e">
        <f t="shared" ca="1" si="335"/>
        <v>#N/A</v>
      </c>
      <c r="EI88" s="8" t="e">
        <f t="shared" ca="1" si="336"/>
        <v>#N/A</v>
      </c>
      <c r="EJ88" s="8" t="e">
        <f t="shared" ca="1" si="337"/>
        <v>#N/A</v>
      </c>
      <c r="EK88" s="237" t="e">
        <f t="shared" ca="1" si="338"/>
        <v>#N/A</v>
      </c>
      <c r="EL88" s="237" t="e">
        <f t="shared" ca="1" si="339"/>
        <v>#N/A</v>
      </c>
      <c r="EM88" s="8" t="e">
        <f t="shared" ca="1" si="340"/>
        <v>#N/A</v>
      </c>
      <c r="EO88" t="b">
        <f t="shared" ca="1" si="341"/>
        <v>0</v>
      </c>
      <c r="EP88" t="str">
        <f t="shared" ca="1" si="342"/>
        <v/>
      </c>
      <c r="EQ88" s="32">
        <f t="shared" ca="1" si="343"/>
        <v>0</v>
      </c>
      <c r="ER88" s="32">
        <f t="shared" ca="1" si="344"/>
        <v>0</v>
      </c>
      <c r="ES88" s="32">
        <f t="shared" ca="1" si="345"/>
        <v>0</v>
      </c>
      <c r="FN88" t="b">
        <f t="shared" ca="1" si="346"/>
        <v>0</v>
      </c>
      <c r="FO88" t="b">
        <f t="shared" ca="1" si="346"/>
        <v>0</v>
      </c>
      <c r="FP88" t="b">
        <f t="shared" ca="1" si="346"/>
        <v>0</v>
      </c>
      <c r="FQ88" t="b">
        <f t="shared" ca="1" si="346"/>
        <v>0</v>
      </c>
      <c r="FR88" t="str">
        <f t="shared" ca="1" si="347"/>
        <v>FAUX\FAUX\FAUX\FAUX</v>
      </c>
      <c r="FS88" t="b">
        <f ca="1">IF($D88,ISNA(MATCH(FR88,FR$1:FR87,0)))</f>
        <v>0</v>
      </c>
      <c r="FT88" s="5" t="e">
        <f t="shared" ca="1" si="348"/>
        <v>#N/A</v>
      </c>
      <c r="FU88" t="e">
        <f t="shared" ca="1" si="269"/>
        <v>#N/A</v>
      </c>
      <c r="FV88" t="b">
        <f t="shared" ca="1" si="349"/>
        <v>0</v>
      </c>
      <c r="FW88" t="b">
        <f t="shared" ca="1" si="350"/>
        <v>0</v>
      </c>
      <c r="FX88">
        <f t="shared" ca="1" si="249"/>
        <v>0</v>
      </c>
      <c r="FY88">
        <f t="shared" ca="1" si="437"/>
        <v>0</v>
      </c>
      <c r="FZ88">
        <f t="shared" ca="1" si="351"/>
        <v>0</v>
      </c>
      <c r="GA88" s="235">
        <f t="shared" ca="1" si="352"/>
        <v>0</v>
      </c>
      <c r="GB88" s="236">
        <f t="shared" ca="1" si="353"/>
        <v>8.8000000000000005E-3</v>
      </c>
      <c r="GC88" t="b">
        <f t="shared" ca="1" si="354"/>
        <v>0</v>
      </c>
      <c r="GD88" s="5" t="e">
        <f t="shared" ca="1" si="355"/>
        <v>#N/A</v>
      </c>
      <c r="GE88" s="8" t="e">
        <f t="shared" ca="1" si="356"/>
        <v>#N/A</v>
      </c>
      <c r="GF88" s="8" t="e">
        <f t="shared" ca="1" si="357"/>
        <v>#N/A</v>
      </c>
      <c r="GG88" s="8" t="e">
        <f t="shared" ca="1" si="358"/>
        <v>#N/A</v>
      </c>
      <c r="GH88" s="8" t="e">
        <f t="shared" ca="1" si="359"/>
        <v>#N/A</v>
      </c>
      <c r="GI88" s="8" t="e">
        <f t="shared" ca="1" si="360"/>
        <v>#N/A</v>
      </c>
      <c r="GJ88" s="8" t="e">
        <f t="shared" ca="1" si="361"/>
        <v>#N/A</v>
      </c>
      <c r="GK88" s="237" t="e">
        <f t="shared" ca="1" si="362"/>
        <v>#N/A</v>
      </c>
      <c r="GL88" s="237" t="e">
        <f t="shared" ca="1" si="363"/>
        <v>#N/A</v>
      </c>
      <c r="GM88" s="8" t="e">
        <f t="shared" ca="1" si="364"/>
        <v>#N/A</v>
      </c>
      <c r="GO88" t="b">
        <f t="shared" ca="1" si="365"/>
        <v>0</v>
      </c>
      <c r="GP88" t="str">
        <f t="shared" ca="1" si="366"/>
        <v/>
      </c>
      <c r="GQ88" s="32">
        <f t="shared" ca="1" si="367"/>
        <v>0</v>
      </c>
      <c r="GR88" s="32">
        <f t="shared" ca="1" si="368"/>
        <v>0</v>
      </c>
      <c r="GS88" s="32">
        <f t="shared" ca="1" si="369"/>
        <v>0</v>
      </c>
      <c r="HL88" t="b">
        <f t="shared" ca="1" si="370"/>
        <v>0</v>
      </c>
      <c r="HM88" t="b">
        <f t="shared" ca="1" si="370"/>
        <v>0</v>
      </c>
      <c r="HN88" t="b">
        <f t="shared" ca="1" si="370"/>
        <v>0</v>
      </c>
      <c r="HO88" t="b">
        <f t="shared" ca="1" si="370"/>
        <v>0</v>
      </c>
      <c r="HP88" t="str">
        <f t="shared" ca="1" si="371"/>
        <v>FAUX\FAUX\FAUX\FAUX</v>
      </c>
      <c r="HQ88" t="b">
        <f ca="1">IF($D88,ISNA(MATCH(HP88,HP$1:HP87,0)))</f>
        <v>0</v>
      </c>
      <c r="HR88" s="5" t="e">
        <f t="shared" ca="1" si="372"/>
        <v>#N/A</v>
      </c>
      <c r="HS88" t="e">
        <f t="shared" ca="1" si="270"/>
        <v>#N/A</v>
      </c>
      <c r="HT88" t="b">
        <f t="shared" ca="1" si="373"/>
        <v>0</v>
      </c>
      <c r="HU88" t="b">
        <f t="shared" ca="1" si="374"/>
        <v>0</v>
      </c>
      <c r="HV88">
        <f t="shared" ca="1" si="250"/>
        <v>0</v>
      </c>
      <c r="HW88">
        <f t="shared" ca="1" si="438"/>
        <v>0</v>
      </c>
      <c r="HX88">
        <f t="shared" ca="1" si="375"/>
        <v>0</v>
      </c>
      <c r="HY88" s="235">
        <f t="shared" ca="1" si="376"/>
        <v>0</v>
      </c>
      <c r="HZ88" s="236">
        <f t="shared" ca="1" si="377"/>
        <v>8.8000000000000005E-3</v>
      </c>
      <c r="IA88" t="b">
        <f t="shared" ca="1" si="378"/>
        <v>0</v>
      </c>
      <c r="IB88" s="5" t="e">
        <f t="shared" ca="1" si="379"/>
        <v>#N/A</v>
      </c>
      <c r="IC88" s="8" t="e">
        <f t="shared" ca="1" si="380"/>
        <v>#N/A</v>
      </c>
      <c r="ID88" s="8" t="e">
        <f t="shared" ca="1" si="381"/>
        <v>#N/A</v>
      </c>
      <c r="IE88" s="8" t="e">
        <f t="shared" ca="1" si="382"/>
        <v>#N/A</v>
      </c>
      <c r="IF88" s="8" t="e">
        <f t="shared" ca="1" si="383"/>
        <v>#N/A</v>
      </c>
      <c r="IG88" s="8" t="e">
        <f t="shared" ca="1" si="384"/>
        <v>#N/A</v>
      </c>
      <c r="IH88" s="8" t="e">
        <f t="shared" ca="1" si="385"/>
        <v>#N/A</v>
      </c>
      <c r="II88" s="237" t="e">
        <f t="shared" ca="1" si="386"/>
        <v>#N/A</v>
      </c>
      <c r="IJ88" s="237" t="e">
        <f t="shared" ca="1" si="387"/>
        <v>#N/A</v>
      </c>
      <c r="IK88" s="8" t="e">
        <f t="shared" ca="1" si="388"/>
        <v>#N/A</v>
      </c>
      <c r="IM88" t="b">
        <f t="shared" ca="1" si="389"/>
        <v>0</v>
      </c>
      <c r="IN88" t="str">
        <f t="shared" ca="1" si="253"/>
        <v/>
      </c>
      <c r="IO88" s="32">
        <f t="shared" ca="1" si="390"/>
        <v>0</v>
      </c>
      <c r="IP88" s="32">
        <f t="shared" ca="1" si="391"/>
        <v>0</v>
      </c>
      <c r="IQ88" s="32">
        <f t="shared" ca="1" si="392"/>
        <v>0</v>
      </c>
      <c r="JJ88" t="b">
        <f t="shared" ca="1" si="393"/>
        <v>0</v>
      </c>
      <c r="JK88" t="b">
        <f t="shared" ca="1" si="393"/>
        <v>0</v>
      </c>
      <c r="JN88" t="str">
        <f t="shared" ca="1" si="394"/>
        <v>FAUX\FAUX</v>
      </c>
      <c r="JO88" t="b">
        <f ca="1">IF($D88,ISNA(MATCH(JN88,JN$1:JN87,0)))</f>
        <v>0</v>
      </c>
      <c r="JP88" s="5" t="e">
        <f t="shared" ca="1" si="395"/>
        <v>#N/A</v>
      </c>
      <c r="JQ88" t="e">
        <f t="shared" ca="1" si="271"/>
        <v>#N/A</v>
      </c>
      <c r="JR88" t="b">
        <f t="shared" ca="1" si="396"/>
        <v>0</v>
      </c>
      <c r="JS88" t="b">
        <f t="shared" ca="1" si="397"/>
        <v>0</v>
      </c>
      <c r="JT88">
        <f t="shared" ca="1" si="251"/>
        <v>0</v>
      </c>
      <c r="JU88">
        <f t="shared" ca="1" si="439"/>
        <v>0</v>
      </c>
      <c r="JV88">
        <f t="shared" ca="1" si="398"/>
        <v>0</v>
      </c>
      <c r="JW88" s="235">
        <f t="shared" ca="1" si="399"/>
        <v>0</v>
      </c>
      <c r="JX88" s="236">
        <f t="shared" ca="1" si="400"/>
        <v>8.8000000000000005E-3</v>
      </c>
      <c r="JY88" t="b">
        <f t="shared" ca="1" si="401"/>
        <v>0</v>
      </c>
      <c r="JZ88" s="5" t="e">
        <f t="shared" ca="1" si="402"/>
        <v>#N/A</v>
      </c>
      <c r="KA88" s="8" t="e">
        <f t="shared" ca="1" si="403"/>
        <v>#N/A</v>
      </c>
      <c r="KB88" s="8" t="e">
        <f t="shared" ca="1" si="404"/>
        <v>#N/A</v>
      </c>
      <c r="KC88" s="8" t="e">
        <f t="shared" ca="1" si="405"/>
        <v>#N/A</v>
      </c>
      <c r="KD88" s="8"/>
      <c r="KE88" s="8"/>
      <c r="KF88" s="8" t="e">
        <f t="shared" ca="1" si="406"/>
        <v>#N/A</v>
      </c>
      <c r="KG88" s="237" t="e">
        <f t="shared" ca="1" si="407"/>
        <v>#N/A</v>
      </c>
      <c r="KH88" s="237" t="e">
        <f t="shared" ca="1" si="408"/>
        <v>#N/A</v>
      </c>
      <c r="KI88" s="8" t="e">
        <f t="shared" ca="1" si="409"/>
        <v>#N/A</v>
      </c>
      <c r="KK88" t="b">
        <f t="shared" ca="1" si="410"/>
        <v>0</v>
      </c>
      <c r="KL88" t="str">
        <f t="shared" ca="1" si="254"/>
        <v/>
      </c>
      <c r="KM88" s="32">
        <f t="shared" ca="1" si="411"/>
        <v>0</v>
      </c>
      <c r="KN88" s="32">
        <f t="shared" ca="1" si="412"/>
        <v>0</v>
      </c>
      <c r="KO88" s="32">
        <f t="shared" ca="1" si="413"/>
        <v>0</v>
      </c>
      <c r="LH88" t="b">
        <f t="shared" ca="1" si="414"/>
        <v>0</v>
      </c>
      <c r="LI88" t="b">
        <f t="shared" ca="1" si="414"/>
        <v>0</v>
      </c>
      <c r="LL88" t="str">
        <f t="shared" ca="1" si="415"/>
        <v>FAUX\FAUX</v>
      </c>
      <c r="LM88" t="b">
        <f ca="1">IF($D88,ISNA(MATCH(LL88,LL$1:LL87,0)))</f>
        <v>0</v>
      </c>
      <c r="LN88" s="5" t="e">
        <f t="shared" ca="1" si="416"/>
        <v>#N/A</v>
      </c>
      <c r="LO88" t="e">
        <f t="shared" ca="1" si="272"/>
        <v>#N/A</v>
      </c>
      <c r="LP88" t="b">
        <f t="shared" ca="1" si="417"/>
        <v>0</v>
      </c>
      <c r="LQ88" t="b">
        <f t="shared" ca="1" si="418"/>
        <v>0</v>
      </c>
      <c r="LR88">
        <f t="shared" ca="1" si="252"/>
        <v>0</v>
      </c>
      <c r="LS88">
        <f t="shared" ca="1" si="440"/>
        <v>0</v>
      </c>
      <c r="LT88">
        <f t="shared" ca="1" si="419"/>
        <v>0</v>
      </c>
      <c r="LU88" s="235">
        <f t="shared" ca="1" si="420"/>
        <v>0</v>
      </c>
      <c r="LV88" s="236">
        <f t="shared" ca="1" si="421"/>
        <v>8.8000000000000005E-3</v>
      </c>
      <c r="LW88" t="b">
        <f t="shared" ca="1" si="422"/>
        <v>0</v>
      </c>
      <c r="LX88" s="5" t="e">
        <f t="shared" ca="1" si="423"/>
        <v>#N/A</v>
      </c>
      <c r="LY88" s="8" t="e">
        <f t="shared" ca="1" si="424"/>
        <v>#N/A</v>
      </c>
      <c r="LZ88" s="8" t="e">
        <f t="shared" ca="1" si="425"/>
        <v>#N/A</v>
      </c>
      <c r="MA88" s="8" t="e">
        <f t="shared" ca="1" si="426"/>
        <v>#N/A</v>
      </c>
      <c r="MB88" s="8"/>
      <c r="MC88" s="8"/>
      <c r="MD88" s="8" t="e">
        <f t="shared" ca="1" si="427"/>
        <v>#N/A</v>
      </c>
      <c r="ME88" s="237" t="e">
        <f t="shared" ca="1" si="428"/>
        <v>#N/A</v>
      </c>
      <c r="MF88" s="237" t="e">
        <f t="shared" ca="1" si="429"/>
        <v>#N/A</v>
      </c>
      <c r="MG88" s="8" t="e">
        <f t="shared" ca="1" si="430"/>
        <v>#N/A</v>
      </c>
      <c r="MI88" t="b">
        <f t="shared" ca="1" si="431"/>
        <v>0</v>
      </c>
      <c r="MJ88" t="str">
        <f t="shared" ca="1" si="255"/>
        <v/>
      </c>
      <c r="MK88" s="32">
        <f t="shared" ca="1" si="432"/>
        <v>0</v>
      </c>
      <c r="ML88" s="32">
        <f t="shared" ca="1" si="433"/>
        <v>0</v>
      </c>
      <c r="MM88" s="32">
        <f t="shared" ca="1" si="434"/>
        <v>0</v>
      </c>
    </row>
    <row r="89" spans="1:351" x14ac:dyDescent="0.3">
      <c r="A89">
        <f t="shared" ca="1" si="273"/>
        <v>79</v>
      </c>
      <c r="C89" t="e">
        <f ca="1">Coulisse!$HN89</f>
        <v>#N/A</v>
      </c>
      <c r="D89" t="b">
        <f t="shared" ca="1" si="274"/>
        <v>0</v>
      </c>
      <c r="F89" t="b">
        <f t="shared" ca="1" si="275"/>
        <v>0</v>
      </c>
      <c r="G89" t="b">
        <f t="shared" ca="1" si="275"/>
        <v>0</v>
      </c>
      <c r="T89" t="b">
        <f t="shared" ca="1" si="276"/>
        <v>0</v>
      </c>
      <c r="U89" t="b">
        <f t="shared" ca="1" si="276"/>
        <v>0</v>
      </c>
      <c r="V89" t="b">
        <f t="shared" ca="1" si="276"/>
        <v>0</v>
      </c>
      <c r="W89" t="str">
        <f t="shared" ca="1" si="277"/>
        <v>FAUX\FAUX\FAUX</v>
      </c>
      <c r="X89" t="b">
        <f ca="1">IF($D89,ISNA(MATCH(W89,W$1:W88,0)))</f>
        <v>0</v>
      </c>
      <c r="Y89" s="5" t="e">
        <f t="shared" ca="1" si="278"/>
        <v>#N/A</v>
      </c>
      <c r="Z89" t="e">
        <f t="shared" ca="1" si="265"/>
        <v>#N/A</v>
      </c>
      <c r="AA89" t="b">
        <f t="shared" ca="1" si="279"/>
        <v>0</v>
      </c>
      <c r="AB89" t="b">
        <f t="shared" ca="1" si="280"/>
        <v>0</v>
      </c>
      <c r="AC89">
        <f t="shared" ca="1" si="281"/>
        <v>0</v>
      </c>
      <c r="AD89">
        <f t="shared" ca="1" si="282"/>
        <v>0</v>
      </c>
      <c r="AE89">
        <f t="shared" ca="1" si="283"/>
        <v>0</v>
      </c>
      <c r="AF89" s="235">
        <f t="shared" ca="1" si="284"/>
        <v>0</v>
      </c>
      <c r="AG89" s="236">
        <f t="shared" ca="1" si="285"/>
        <v>8.8999999999999999E-3</v>
      </c>
      <c r="AH89" t="b">
        <f t="shared" ca="1" si="286"/>
        <v>0</v>
      </c>
      <c r="AI89" s="5" t="e">
        <f t="shared" ca="1" si="287"/>
        <v>#N/A</v>
      </c>
      <c r="AJ89" s="8" t="e">
        <f t="shared" ca="1" si="288"/>
        <v>#N/A</v>
      </c>
      <c r="AK89" s="8" t="e">
        <f t="shared" ca="1" si="289"/>
        <v>#N/A</v>
      </c>
      <c r="AL89" s="8" t="e">
        <f t="shared" ca="1" si="290"/>
        <v>#N/A</v>
      </c>
      <c r="AM89" s="8" t="e">
        <f t="shared" ca="1" si="291"/>
        <v>#N/A</v>
      </c>
      <c r="AN89" s="8" t="e">
        <f t="shared" ca="1" si="292"/>
        <v>#N/A</v>
      </c>
      <c r="AO89" s="237" t="e">
        <f t="shared" ca="1" si="293"/>
        <v>#N/A</v>
      </c>
      <c r="AP89" s="237" t="e">
        <f t="shared" ca="1" si="294"/>
        <v>#N/A</v>
      </c>
      <c r="AQ89" s="8" t="e">
        <f t="shared" ca="1" si="295"/>
        <v>#N/A</v>
      </c>
      <c r="AS89" t="b">
        <f t="shared" ca="1" si="296"/>
        <v>0</v>
      </c>
      <c r="AT89" t="str">
        <f t="shared" ca="1" si="297"/>
        <v/>
      </c>
      <c r="AU89" s="32">
        <f t="shared" ca="1" si="298"/>
        <v>0</v>
      </c>
      <c r="AV89" s="32">
        <f t="shared" ca="1" si="299"/>
        <v>0</v>
      </c>
      <c r="AW89" s="32">
        <f t="shared" ca="1" si="300"/>
        <v>0</v>
      </c>
      <c r="BR89" t="b">
        <f t="shared" ca="1" si="301"/>
        <v>0</v>
      </c>
      <c r="BU89" t="str">
        <f t="shared" ca="1" si="302"/>
        <v>FAUX\</v>
      </c>
      <c r="BV89" t="b">
        <f ca="1">IF($D89,ISNA(MATCH(BU89,BU$1:BU88,0)))</f>
        <v>0</v>
      </c>
      <c r="BW89" s="5" t="e">
        <f t="shared" ca="1" si="303"/>
        <v>#N/A</v>
      </c>
      <c r="BX89" t="e">
        <f t="shared" ca="1" si="266"/>
        <v>#N/A</v>
      </c>
      <c r="BY89" t="b">
        <f t="shared" ca="1" si="304"/>
        <v>0</v>
      </c>
      <c r="BZ89" t="b">
        <f t="shared" ca="1" si="305"/>
        <v>0</v>
      </c>
      <c r="CA89">
        <f t="shared" ca="1" si="247"/>
        <v>0</v>
      </c>
      <c r="CB89">
        <f t="shared" ca="1" si="435"/>
        <v>0</v>
      </c>
      <c r="CC89">
        <f t="shared" ca="1" si="306"/>
        <v>0</v>
      </c>
      <c r="CD89" s="235">
        <f t="shared" ca="1" si="307"/>
        <v>0</v>
      </c>
      <c r="CE89" s="236">
        <f t="shared" ca="1" si="308"/>
        <v>8.8999999999999999E-3</v>
      </c>
      <c r="CF89" t="b">
        <f t="shared" ca="1" si="309"/>
        <v>0</v>
      </c>
      <c r="CG89" s="5" t="e">
        <f t="shared" ca="1" si="310"/>
        <v>#N/A</v>
      </c>
      <c r="CH89" s="8" t="e">
        <f t="shared" ca="1" si="311"/>
        <v>#N/A</v>
      </c>
      <c r="CI89" s="8" t="e">
        <f t="shared" ca="1" si="312"/>
        <v>#N/A</v>
      </c>
      <c r="CJ89" s="8" t="e">
        <f t="shared" ca="1" si="313"/>
        <v>#N/A</v>
      </c>
      <c r="CK89" s="8" t="e">
        <f t="shared" ca="1" si="314"/>
        <v>#N/A</v>
      </c>
      <c r="CL89" s="8" t="e">
        <f t="shared" ca="1" si="315"/>
        <v>#N/A</v>
      </c>
      <c r="CM89" s="237" t="e">
        <f t="shared" ca="1" si="316"/>
        <v>#N/A</v>
      </c>
      <c r="CN89" s="237" t="e">
        <f t="shared" ca="1" si="317"/>
        <v>#N/A</v>
      </c>
      <c r="CO89" s="8" t="e">
        <f t="shared" ca="1" si="318"/>
        <v>#N/A</v>
      </c>
      <c r="CQ89" t="b">
        <f t="shared" ca="1" si="319"/>
        <v>0</v>
      </c>
      <c r="CR89" t="str">
        <f t="shared" ca="1" si="320"/>
        <v/>
      </c>
      <c r="CS89" s="32">
        <f t="shared" ca="1" si="321"/>
        <v>0</v>
      </c>
      <c r="CT89" s="32">
        <f t="shared" ca="1" si="322"/>
        <v>0</v>
      </c>
      <c r="CU89" s="32">
        <f t="shared" ca="1" si="323"/>
        <v>0</v>
      </c>
      <c r="DP89" t="b">
        <f t="shared" ca="1" si="324"/>
        <v>0</v>
      </c>
      <c r="DQ89" t="b">
        <f t="shared" ca="1" si="324"/>
        <v>0</v>
      </c>
      <c r="DR89" t="b">
        <f t="shared" ca="1" si="324"/>
        <v>0</v>
      </c>
      <c r="DS89" t="str">
        <f t="shared" ca="1" si="267"/>
        <v>FAUX\FAUX\FAUX</v>
      </c>
      <c r="DT89" t="b">
        <f ca="1">IF($D89,ISNA(MATCH(DS89,DS$1:DS88,0)))</f>
        <v>0</v>
      </c>
      <c r="DU89" s="5" t="e">
        <f t="shared" ca="1" si="325"/>
        <v>#N/A</v>
      </c>
      <c r="DV89" t="e">
        <f t="shared" ca="1" si="268"/>
        <v>#N/A</v>
      </c>
      <c r="DW89" t="b">
        <f t="shared" ca="1" si="326"/>
        <v>0</v>
      </c>
      <c r="DX89" t="b">
        <f t="shared" ca="1" si="327"/>
        <v>0</v>
      </c>
      <c r="DY89">
        <f t="shared" ca="1" si="248"/>
        <v>0</v>
      </c>
      <c r="DZ89">
        <f t="shared" ca="1" si="436"/>
        <v>0</v>
      </c>
      <c r="EA89">
        <f t="shared" ca="1" si="328"/>
        <v>0</v>
      </c>
      <c r="EB89" s="235">
        <f t="shared" ca="1" si="329"/>
        <v>0</v>
      </c>
      <c r="EC89" s="236">
        <f t="shared" ca="1" si="330"/>
        <v>8.8999999999999999E-3</v>
      </c>
      <c r="ED89" t="b">
        <f t="shared" ca="1" si="331"/>
        <v>0</v>
      </c>
      <c r="EE89" s="5" t="e">
        <f t="shared" ca="1" si="332"/>
        <v>#N/A</v>
      </c>
      <c r="EF89" s="8" t="e">
        <f t="shared" ca="1" si="333"/>
        <v>#N/A</v>
      </c>
      <c r="EG89" s="8" t="e">
        <f t="shared" ca="1" si="334"/>
        <v>#N/A</v>
      </c>
      <c r="EH89" s="8" t="e">
        <f t="shared" ca="1" si="335"/>
        <v>#N/A</v>
      </c>
      <c r="EI89" s="8" t="e">
        <f t="shared" ca="1" si="336"/>
        <v>#N/A</v>
      </c>
      <c r="EJ89" s="8" t="e">
        <f t="shared" ca="1" si="337"/>
        <v>#N/A</v>
      </c>
      <c r="EK89" s="237" t="e">
        <f t="shared" ca="1" si="338"/>
        <v>#N/A</v>
      </c>
      <c r="EL89" s="237" t="e">
        <f t="shared" ca="1" si="339"/>
        <v>#N/A</v>
      </c>
      <c r="EM89" s="8" t="e">
        <f t="shared" ca="1" si="340"/>
        <v>#N/A</v>
      </c>
      <c r="EO89" t="b">
        <f t="shared" ca="1" si="341"/>
        <v>0</v>
      </c>
      <c r="EP89" t="str">
        <f t="shared" ca="1" si="342"/>
        <v/>
      </c>
      <c r="EQ89" s="32">
        <f t="shared" ca="1" si="343"/>
        <v>0</v>
      </c>
      <c r="ER89" s="32">
        <f t="shared" ca="1" si="344"/>
        <v>0</v>
      </c>
      <c r="ES89" s="32">
        <f t="shared" ca="1" si="345"/>
        <v>0</v>
      </c>
      <c r="FN89" t="b">
        <f t="shared" ca="1" si="346"/>
        <v>0</v>
      </c>
      <c r="FO89" t="b">
        <f t="shared" ca="1" si="346"/>
        <v>0</v>
      </c>
      <c r="FP89" t="b">
        <f t="shared" ca="1" si="346"/>
        <v>0</v>
      </c>
      <c r="FQ89" t="b">
        <f t="shared" ca="1" si="346"/>
        <v>0</v>
      </c>
      <c r="FR89" t="str">
        <f t="shared" ca="1" si="347"/>
        <v>FAUX\FAUX\FAUX\FAUX</v>
      </c>
      <c r="FS89" t="b">
        <f ca="1">IF($D89,ISNA(MATCH(FR89,FR$1:FR88,0)))</f>
        <v>0</v>
      </c>
      <c r="FT89" s="5" t="e">
        <f t="shared" ca="1" si="348"/>
        <v>#N/A</v>
      </c>
      <c r="FU89" t="e">
        <f t="shared" ca="1" si="269"/>
        <v>#N/A</v>
      </c>
      <c r="FV89" t="b">
        <f t="shared" ca="1" si="349"/>
        <v>0</v>
      </c>
      <c r="FW89" t="b">
        <f t="shared" ca="1" si="350"/>
        <v>0</v>
      </c>
      <c r="FX89">
        <f t="shared" ca="1" si="249"/>
        <v>0</v>
      </c>
      <c r="FY89">
        <f t="shared" ca="1" si="437"/>
        <v>0</v>
      </c>
      <c r="FZ89">
        <f t="shared" ca="1" si="351"/>
        <v>0</v>
      </c>
      <c r="GA89" s="235">
        <f t="shared" ca="1" si="352"/>
        <v>0</v>
      </c>
      <c r="GB89" s="236">
        <f t="shared" ca="1" si="353"/>
        <v>8.8999999999999999E-3</v>
      </c>
      <c r="GC89" t="b">
        <f t="shared" ca="1" si="354"/>
        <v>0</v>
      </c>
      <c r="GD89" s="5" t="e">
        <f t="shared" ca="1" si="355"/>
        <v>#N/A</v>
      </c>
      <c r="GE89" s="8" t="e">
        <f t="shared" ca="1" si="356"/>
        <v>#N/A</v>
      </c>
      <c r="GF89" s="8" t="e">
        <f t="shared" ca="1" si="357"/>
        <v>#N/A</v>
      </c>
      <c r="GG89" s="8" t="e">
        <f t="shared" ca="1" si="358"/>
        <v>#N/A</v>
      </c>
      <c r="GH89" s="8" t="e">
        <f t="shared" ca="1" si="359"/>
        <v>#N/A</v>
      </c>
      <c r="GI89" s="8" t="e">
        <f t="shared" ca="1" si="360"/>
        <v>#N/A</v>
      </c>
      <c r="GJ89" s="8" t="e">
        <f t="shared" ca="1" si="361"/>
        <v>#N/A</v>
      </c>
      <c r="GK89" s="237" t="e">
        <f t="shared" ca="1" si="362"/>
        <v>#N/A</v>
      </c>
      <c r="GL89" s="237" t="e">
        <f t="shared" ca="1" si="363"/>
        <v>#N/A</v>
      </c>
      <c r="GM89" s="8" t="e">
        <f t="shared" ca="1" si="364"/>
        <v>#N/A</v>
      </c>
      <c r="GO89" t="b">
        <f t="shared" ca="1" si="365"/>
        <v>0</v>
      </c>
      <c r="GP89" t="str">
        <f t="shared" ca="1" si="366"/>
        <v/>
      </c>
      <c r="GQ89" s="32">
        <f t="shared" ca="1" si="367"/>
        <v>0</v>
      </c>
      <c r="GR89" s="32">
        <f t="shared" ca="1" si="368"/>
        <v>0</v>
      </c>
      <c r="GS89" s="32">
        <f t="shared" ca="1" si="369"/>
        <v>0</v>
      </c>
      <c r="HL89" t="b">
        <f t="shared" ca="1" si="370"/>
        <v>0</v>
      </c>
      <c r="HM89" t="b">
        <f t="shared" ca="1" si="370"/>
        <v>0</v>
      </c>
      <c r="HN89" t="b">
        <f t="shared" ca="1" si="370"/>
        <v>0</v>
      </c>
      <c r="HO89" t="b">
        <f t="shared" ca="1" si="370"/>
        <v>0</v>
      </c>
      <c r="HP89" t="str">
        <f t="shared" ca="1" si="371"/>
        <v>FAUX\FAUX\FAUX\FAUX</v>
      </c>
      <c r="HQ89" t="b">
        <f ca="1">IF($D89,ISNA(MATCH(HP89,HP$1:HP88,0)))</f>
        <v>0</v>
      </c>
      <c r="HR89" s="5" t="e">
        <f t="shared" ca="1" si="372"/>
        <v>#N/A</v>
      </c>
      <c r="HS89" t="e">
        <f t="shared" ca="1" si="270"/>
        <v>#N/A</v>
      </c>
      <c r="HT89" t="b">
        <f t="shared" ca="1" si="373"/>
        <v>0</v>
      </c>
      <c r="HU89" t="b">
        <f t="shared" ca="1" si="374"/>
        <v>0</v>
      </c>
      <c r="HV89">
        <f t="shared" ca="1" si="250"/>
        <v>0</v>
      </c>
      <c r="HW89">
        <f t="shared" ca="1" si="438"/>
        <v>0</v>
      </c>
      <c r="HX89">
        <f t="shared" ca="1" si="375"/>
        <v>0</v>
      </c>
      <c r="HY89" s="235">
        <f t="shared" ca="1" si="376"/>
        <v>0</v>
      </c>
      <c r="HZ89" s="236">
        <f t="shared" ca="1" si="377"/>
        <v>8.8999999999999999E-3</v>
      </c>
      <c r="IA89" t="b">
        <f t="shared" ca="1" si="378"/>
        <v>0</v>
      </c>
      <c r="IB89" s="5" t="e">
        <f t="shared" ca="1" si="379"/>
        <v>#N/A</v>
      </c>
      <c r="IC89" s="8" t="e">
        <f t="shared" ca="1" si="380"/>
        <v>#N/A</v>
      </c>
      <c r="ID89" s="8" t="e">
        <f t="shared" ca="1" si="381"/>
        <v>#N/A</v>
      </c>
      <c r="IE89" s="8" t="e">
        <f t="shared" ca="1" si="382"/>
        <v>#N/A</v>
      </c>
      <c r="IF89" s="8" t="e">
        <f t="shared" ca="1" si="383"/>
        <v>#N/A</v>
      </c>
      <c r="IG89" s="8" t="e">
        <f t="shared" ca="1" si="384"/>
        <v>#N/A</v>
      </c>
      <c r="IH89" s="8" t="e">
        <f t="shared" ca="1" si="385"/>
        <v>#N/A</v>
      </c>
      <c r="II89" s="237" t="e">
        <f t="shared" ca="1" si="386"/>
        <v>#N/A</v>
      </c>
      <c r="IJ89" s="237" t="e">
        <f t="shared" ca="1" si="387"/>
        <v>#N/A</v>
      </c>
      <c r="IK89" s="8" t="e">
        <f t="shared" ca="1" si="388"/>
        <v>#N/A</v>
      </c>
      <c r="IM89" t="b">
        <f t="shared" ca="1" si="389"/>
        <v>0</v>
      </c>
      <c r="IN89" t="str">
        <f t="shared" ca="1" si="253"/>
        <v/>
      </c>
      <c r="IO89" s="32">
        <f t="shared" ca="1" si="390"/>
        <v>0</v>
      </c>
      <c r="IP89" s="32">
        <f t="shared" ca="1" si="391"/>
        <v>0</v>
      </c>
      <c r="IQ89" s="32">
        <f t="shared" ca="1" si="392"/>
        <v>0</v>
      </c>
      <c r="JJ89" t="b">
        <f t="shared" ca="1" si="393"/>
        <v>0</v>
      </c>
      <c r="JK89" t="b">
        <f t="shared" ca="1" si="393"/>
        <v>0</v>
      </c>
      <c r="JN89" t="str">
        <f t="shared" ca="1" si="394"/>
        <v>FAUX\FAUX</v>
      </c>
      <c r="JO89" t="b">
        <f ca="1">IF($D89,ISNA(MATCH(JN89,JN$1:JN88,0)))</f>
        <v>0</v>
      </c>
      <c r="JP89" s="5" t="e">
        <f t="shared" ca="1" si="395"/>
        <v>#N/A</v>
      </c>
      <c r="JQ89" t="e">
        <f t="shared" ca="1" si="271"/>
        <v>#N/A</v>
      </c>
      <c r="JR89" t="b">
        <f t="shared" ca="1" si="396"/>
        <v>0</v>
      </c>
      <c r="JS89" t="b">
        <f t="shared" ca="1" si="397"/>
        <v>0</v>
      </c>
      <c r="JT89">
        <f t="shared" ca="1" si="251"/>
        <v>0</v>
      </c>
      <c r="JU89">
        <f t="shared" ca="1" si="439"/>
        <v>0</v>
      </c>
      <c r="JV89">
        <f t="shared" ca="1" si="398"/>
        <v>0</v>
      </c>
      <c r="JW89" s="235">
        <f t="shared" ca="1" si="399"/>
        <v>0</v>
      </c>
      <c r="JX89" s="236">
        <f t="shared" ca="1" si="400"/>
        <v>8.8999999999999999E-3</v>
      </c>
      <c r="JY89" t="b">
        <f t="shared" ca="1" si="401"/>
        <v>0</v>
      </c>
      <c r="JZ89" s="5" t="e">
        <f t="shared" ca="1" si="402"/>
        <v>#N/A</v>
      </c>
      <c r="KA89" s="8" t="e">
        <f t="shared" ca="1" si="403"/>
        <v>#N/A</v>
      </c>
      <c r="KB89" s="8" t="e">
        <f t="shared" ca="1" si="404"/>
        <v>#N/A</v>
      </c>
      <c r="KC89" s="8" t="e">
        <f t="shared" ca="1" si="405"/>
        <v>#N/A</v>
      </c>
      <c r="KD89" s="8"/>
      <c r="KE89" s="8"/>
      <c r="KF89" s="8" t="e">
        <f t="shared" ca="1" si="406"/>
        <v>#N/A</v>
      </c>
      <c r="KG89" s="237" t="e">
        <f t="shared" ca="1" si="407"/>
        <v>#N/A</v>
      </c>
      <c r="KH89" s="237" t="e">
        <f t="shared" ca="1" si="408"/>
        <v>#N/A</v>
      </c>
      <c r="KI89" s="8" t="e">
        <f t="shared" ca="1" si="409"/>
        <v>#N/A</v>
      </c>
      <c r="KK89" t="b">
        <f t="shared" ca="1" si="410"/>
        <v>0</v>
      </c>
      <c r="KL89" t="str">
        <f t="shared" ca="1" si="254"/>
        <v/>
      </c>
      <c r="KM89" s="32">
        <f t="shared" ca="1" si="411"/>
        <v>0</v>
      </c>
      <c r="KN89" s="32">
        <f t="shared" ca="1" si="412"/>
        <v>0</v>
      </c>
      <c r="KO89" s="32">
        <f t="shared" ca="1" si="413"/>
        <v>0</v>
      </c>
      <c r="LH89" t="b">
        <f t="shared" ca="1" si="414"/>
        <v>0</v>
      </c>
      <c r="LI89" t="b">
        <f t="shared" ca="1" si="414"/>
        <v>0</v>
      </c>
      <c r="LL89" t="str">
        <f t="shared" ca="1" si="415"/>
        <v>FAUX\FAUX</v>
      </c>
      <c r="LM89" t="b">
        <f ca="1">IF($D89,ISNA(MATCH(LL89,LL$1:LL88,0)))</f>
        <v>0</v>
      </c>
      <c r="LN89" s="5" t="e">
        <f t="shared" ca="1" si="416"/>
        <v>#N/A</v>
      </c>
      <c r="LO89" t="e">
        <f t="shared" ca="1" si="272"/>
        <v>#N/A</v>
      </c>
      <c r="LP89" t="b">
        <f t="shared" ca="1" si="417"/>
        <v>0</v>
      </c>
      <c r="LQ89" t="b">
        <f t="shared" ca="1" si="418"/>
        <v>0</v>
      </c>
      <c r="LR89">
        <f t="shared" ca="1" si="252"/>
        <v>0</v>
      </c>
      <c r="LS89">
        <f t="shared" ca="1" si="440"/>
        <v>0</v>
      </c>
      <c r="LT89">
        <f t="shared" ca="1" si="419"/>
        <v>0</v>
      </c>
      <c r="LU89" s="235">
        <f t="shared" ca="1" si="420"/>
        <v>0</v>
      </c>
      <c r="LV89" s="236">
        <f t="shared" ca="1" si="421"/>
        <v>8.8999999999999999E-3</v>
      </c>
      <c r="LW89" t="b">
        <f t="shared" ca="1" si="422"/>
        <v>0</v>
      </c>
      <c r="LX89" s="5" t="e">
        <f t="shared" ca="1" si="423"/>
        <v>#N/A</v>
      </c>
      <c r="LY89" s="8" t="e">
        <f t="shared" ca="1" si="424"/>
        <v>#N/A</v>
      </c>
      <c r="LZ89" s="8" t="e">
        <f t="shared" ca="1" si="425"/>
        <v>#N/A</v>
      </c>
      <c r="MA89" s="8" t="e">
        <f t="shared" ca="1" si="426"/>
        <v>#N/A</v>
      </c>
      <c r="MB89" s="8"/>
      <c r="MC89" s="8"/>
      <c r="MD89" s="8" t="e">
        <f t="shared" ca="1" si="427"/>
        <v>#N/A</v>
      </c>
      <c r="ME89" s="237" t="e">
        <f t="shared" ca="1" si="428"/>
        <v>#N/A</v>
      </c>
      <c r="MF89" s="237" t="e">
        <f t="shared" ca="1" si="429"/>
        <v>#N/A</v>
      </c>
      <c r="MG89" s="8" t="e">
        <f t="shared" ca="1" si="430"/>
        <v>#N/A</v>
      </c>
      <c r="MI89" t="b">
        <f t="shared" ca="1" si="431"/>
        <v>0</v>
      </c>
      <c r="MJ89" t="str">
        <f t="shared" ca="1" si="255"/>
        <v/>
      </c>
      <c r="MK89" s="32">
        <f t="shared" ca="1" si="432"/>
        <v>0</v>
      </c>
      <c r="ML89" s="32">
        <f t="shared" ca="1" si="433"/>
        <v>0</v>
      </c>
      <c r="MM89" s="32">
        <f t="shared" ca="1" si="434"/>
        <v>0</v>
      </c>
    </row>
    <row r="90" spans="1:351" x14ac:dyDescent="0.3">
      <c r="A90">
        <f t="shared" ca="1" si="273"/>
        <v>80</v>
      </c>
      <c r="C90" t="e">
        <f ca="1">Coulisse!$HN90</f>
        <v>#N/A</v>
      </c>
      <c r="D90" t="b">
        <f t="shared" ca="1" si="274"/>
        <v>0</v>
      </c>
      <c r="F90" t="b">
        <f t="shared" ca="1" si="275"/>
        <v>0</v>
      </c>
      <c r="G90" t="b">
        <f t="shared" ca="1" si="275"/>
        <v>0</v>
      </c>
      <c r="T90" t="b">
        <f t="shared" ca="1" si="276"/>
        <v>0</v>
      </c>
      <c r="U90" t="b">
        <f t="shared" ca="1" si="276"/>
        <v>0</v>
      </c>
      <c r="V90" t="b">
        <f t="shared" ca="1" si="276"/>
        <v>0</v>
      </c>
      <c r="W90" t="str">
        <f t="shared" ca="1" si="277"/>
        <v>FAUX\FAUX\FAUX</v>
      </c>
      <c r="X90" t="b">
        <f ca="1">IF($D90,ISNA(MATCH(W90,W$1:W89,0)))</f>
        <v>0</v>
      </c>
      <c r="Y90" s="5" t="e">
        <f t="shared" ca="1" si="278"/>
        <v>#N/A</v>
      </c>
      <c r="Z90" t="e">
        <f t="shared" ca="1" si="265"/>
        <v>#N/A</v>
      </c>
      <c r="AA90" t="b">
        <f t="shared" ca="1" si="279"/>
        <v>0</v>
      </c>
      <c r="AB90" t="b">
        <f t="shared" ca="1" si="280"/>
        <v>0</v>
      </c>
      <c r="AC90">
        <f t="shared" ca="1" si="281"/>
        <v>0</v>
      </c>
      <c r="AD90">
        <f t="shared" ca="1" si="282"/>
        <v>0</v>
      </c>
      <c r="AE90">
        <f t="shared" ca="1" si="283"/>
        <v>0</v>
      </c>
      <c r="AF90" s="235">
        <f t="shared" ca="1" si="284"/>
        <v>0</v>
      </c>
      <c r="AG90" s="236">
        <f t="shared" ca="1" si="285"/>
        <v>8.9999999999999993E-3</v>
      </c>
      <c r="AH90" t="b">
        <f t="shared" ca="1" si="286"/>
        <v>0</v>
      </c>
      <c r="AI90" s="5" t="e">
        <f t="shared" ca="1" si="287"/>
        <v>#N/A</v>
      </c>
      <c r="AJ90" s="8" t="e">
        <f t="shared" ca="1" si="288"/>
        <v>#N/A</v>
      </c>
      <c r="AK90" s="8" t="e">
        <f t="shared" ca="1" si="289"/>
        <v>#N/A</v>
      </c>
      <c r="AL90" s="8" t="e">
        <f t="shared" ca="1" si="290"/>
        <v>#N/A</v>
      </c>
      <c r="AM90" s="8" t="e">
        <f t="shared" ca="1" si="291"/>
        <v>#N/A</v>
      </c>
      <c r="AN90" s="8" t="e">
        <f t="shared" ca="1" si="292"/>
        <v>#N/A</v>
      </c>
      <c r="AO90" s="237" t="e">
        <f t="shared" ca="1" si="293"/>
        <v>#N/A</v>
      </c>
      <c r="AP90" s="237" t="e">
        <f t="shared" ca="1" si="294"/>
        <v>#N/A</v>
      </c>
      <c r="AQ90" s="8" t="e">
        <f t="shared" ca="1" si="295"/>
        <v>#N/A</v>
      </c>
      <c r="AS90" t="b">
        <f t="shared" ca="1" si="296"/>
        <v>0</v>
      </c>
      <c r="AT90" t="str">
        <f t="shared" ca="1" si="297"/>
        <v/>
      </c>
      <c r="AU90" s="32">
        <f t="shared" ca="1" si="298"/>
        <v>0</v>
      </c>
      <c r="AV90" s="32">
        <f t="shared" ca="1" si="299"/>
        <v>0</v>
      </c>
      <c r="AW90" s="32">
        <f t="shared" ca="1" si="300"/>
        <v>0</v>
      </c>
      <c r="BR90" t="b">
        <f t="shared" ca="1" si="301"/>
        <v>0</v>
      </c>
      <c r="BU90" t="str">
        <f t="shared" ca="1" si="302"/>
        <v>FAUX\</v>
      </c>
      <c r="BV90" t="b">
        <f ca="1">IF($D90,ISNA(MATCH(BU90,BU$1:BU89,0)))</f>
        <v>0</v>
      </c>
      <c r="BW90" s="5" t="e">
        <f t="shared" ca="1" si="303"/>
        <v>#N/A</v>
      </c>
      <c r="BX90" t="e">
        <f t="shared" ca="1" si="266"/>
        <v>#N/A</v>
      </c>
      <c r="BY90" t="b">
        <f t="shared" ca="1" si="304"/>
        <v>0</v>
      </c>
      <c r="BZ90" t="b">
        <f t="shared" ca="1" si="305"/>
        <v>0</v>
      </c>
      <c r="CA90">
        <f t="shared" ca="1" si="247"/>
        <v>0</v>
      </c>
      <c r="CB90">
        <f t="shared" ca="1" si="435"/>
        <v>0</v>
      </c>
      <c r="CC90">
        <f t="shared" ca="1" si="306"/>
        <v>0</v>
      </c>
      <c r="CD90" s="235">
        <f t="shared" ca="1" si="307"/>
        <v>0</v>
      </c>
      <c r="CE90" s="236">
        <f t="shared" ca="1" si="308"/>
        <v>8.9999999999999993E-3</v>
      </c>
      <c r="CF90" t="b">
        <f t="shared" ca="1" si="309"/>
        <v>0</v>
      </c>
      <c r="CG90" s="5" t="e">
        <f t="shared" ca="1" si="310"/>
        <v>#N/A</v>
      </c>
      <c r="CH90" s="8" t="e">
        <f t="shared" ca="1" si="311"/>
        <v>#N/A</v>
      </c>
      <c r="CI90" s="8" t="e">
        <f t="shared" ca="1" si="312"/>
        <v>#N/A</v>
      </c>
      <c r="CJ90" s="8" t="e">
        <f t="shared" ca="1" si="313"/>
        <v>#N/A</v>
      </c>
      <c r="CK90" s="8" t="e">
        <f t="shared" ca="1" si="314"/>
        <v>#N/A</v>
      </c>
      <c r="CL90" s="8" t="e">
        <f t="shared" ca="1" si="315"/>
        <v>#N/A</v>
      </c>
      <c r="CM90" s="237" t="e">
        <f t="shared" ca="1" si="316"/>
        <v>#N/A</v>
      </c>
      <c r="CN90" s="237" t="e">
        <f t="shared" ca="1" si="317"/>
        <v>#N/A</v>
      </c>
      <c r="CO90" s="8" t="e">
        <f t="shared" ca="1" si="318"/>
        <v>#N/A</v>
      </c>
      <c r="CQ90" t="b">
        <f t="shared" ca="1" si="319"/>
        <v>0</v>
      </c>
      <c r="CR90" t="str">
        <f t="shared" ca="1" si="320"/>
        <v/>
      </c>
      <c r="CS90" s="32">
        <f t="shared" ca="1" si="321"/>
        <v>0</v>
      </c>
      <c r="CT90" s="32">
        <f t="shared" ca="1" si="322"/>
        <v>0</v>
      </c>
      <c r="CU90" s="32">
        <f t="shared" ca="1" si="323"/>
        <v>0</v>
      </c>
      <c r="DP90" t="b">
        <f t="shared" ca="1" si="324"/>
        <v>0</v>
      </c>
      <c r="DQ90" t="b">
        <f t="shared" ca="1" si="324"/>
        <v>0</v>
      </c>
      <c r="DR90" t="b">
        <f t="shared" ca="1" si="324"/>
        <v>0</v>
      </c>
      <c r="DS90" t="str">
        <f t="shared" ca="1" si="267"/>
        <v>FAUX\FAUX\FAUX</v>
      </c>
      <c r="DT90" t="b">
        <f ca="1">IF($D90,ISNA(MATCH(DS90,DS$1:DS89,0)))</f>
        <v>0</v>
      </c>
      <c r="DU90" s="5" t="e">
        <f t="shared" ca="1" si="325"/>
        <v>#N/A</v>
      </c>
      <c r="DV90" t="e">
        <f t="shared" ca="1" si="268"/>
        <v>#N/A</v>
      </c>
      <c r="DW90" t="b">
        <f t="shared" ca="1" si="326"/>
        <v>0</v>
      </c>
      <c r="DX90" t="b">
        <f t="shared" ca="1" si="327"/>
        <v>0</v>
      </c>
      <c r="DY90">
        <f t="shared" ca="1" si="248"/>
        <v>0</v>
      </c>
      <c r="DZ90">
        <f t="shared" ca="1" si="436"/>
        <v>0</v>
      </c>
      <c r="EA90">
        <f t="shared" ca="1" si="328"/>
        <v>0</v>
      </c>
      <c r="EB90" s="235">
        <f t="shared" ca="1" si="329"/>
        <v>0</v>
      </c>
      <c r="EC90" s="236">
        <f t="shared" ca="1" si="330"/>
        <v>8.9999999999999993E-3</v>
      </c>
      <c r="ED90" t="b">
        <f t="shared" ca="1" si="331"/>
        <v>0</v>
      </c>
      <c r="EE90" s="5" t="e">
        <f t="shared" ca="1" si="332"/>
        <v>#N/A</v>
      </c>
      <c r="EF90" s="8" t="e">
        <f t="shared" ca="1" si="333"/>
        <v>#N/A</v>
      </c>
      <c r="EG90" s="8" t="e">
        <f t="shared" ca="1" si="334"/>
        <v>#N/A</v>
      </c>
      <c r="EH90" s="8" t="e">
        <f t="shared" ca="1" si="335"/>
        <v>#N/A</v>
      </c>
      <c r="EI90" s="8" t="e">
        <f t="shared" ca="1" si="336"/>
        <v>#N/A</v>
      </c>
      <c r="EJ90" s="8" t="e">
        <f t="shared" ca="1" si="337"/>
        <v>#N/A</v>
      </c>
      <c r="EK90" s="237" t="e">
        <f t="shared" ca="1" si="338"/>
        <v>#N/A</v>
      </c>
      <c r="EL90" s="237" t="e">
        <f t="shared" ca="1" si="339"/>
        <v>#N/A</v>
      </c>
      <c r="EM90" s="8" t="e">
        <f t="shared" ca="1" si="340"/>
        <v>#N/A</v>
      </c>
      <c r="EO90" t="b">
        <f t="shared" ca="1" si="341"/>
        <v>0</v>
      </c>
      <c r="EP90" t="str">
        <f t="shared" ca="1" si="342"/>
        <v/>
      </c>
      <c r="EQ90" s="32">
        <f t="shared" ca="1" si="343"/>
        <v>0</v>
      </c>
      <c r="ER90" s="32">
        <f t="shared" ca="1" si="344"/>
        <v>0</v>
      </c>
      <c r="ES90" s="32">
        <f t="shared" ca="1" si="345"/>
        <v>0</v>
      </c>
      <c r="FN90" t="b">
        <f t="shared" ca="1" si="346"/>
        <v>0</v>
      </c>
      <c r="FO90" t="b">
        <f t="shared" ca="1" si="346"/>
        <v>0</v>
      </c>
      <c r="FP90" t="b">
        <f t="shared" ca="1" si="346"/>
        <v>0</v>
      </c>
      <c r="FQ90" t="b">
        <f t="shared" ca="1" si="346"/>
        <v>0</v>
      </c>
      <c r="FR90" t="str">
        <f t="shared" ca="1" si="347"/>
        <v>FAUX\FAUX\FAUX\FAUX</v>
      </c>
      <c r="FS90" t="b">
        <f ca="1">IF($D90,ISNA(MATCH(FR90,FR$1:FR89,0)))</f>
        <v>0</v>
      </c>
      <c r="FT90" s="5" t="e">
        <f t="shared" ca="1" si="348"/>
        <v>#N/A</v>
      </c>
      <c r="FU90" t="e">
        <f t="shared" ca="1" si="269"/>
        <v>#N/A</v>
      </c>
      <c r="FV90" t="b">
        <f t="shared" ca="1" si="349"/>
        <v>0</v>
      </c>
      <c r="FW90" t="b">
        <f t="shared" ca="1" si="350"/>
        <v>0</v>
      </c>
      <c r="FX90">
        <f t="shared" ca="1" si="249"/>
        <v>0</v>
      </c>
      <c r="FY90">
        <f t="shared" ca="1" si="437"/>
        <v>0</v>
      </c>
      <c r="FZ90">
        <f t="shared" ca="1" si="351"/>
        <v>0</v>
      </c>
      <c r="GA90" s="235">
        <f t="shared" ca="1" si="352"/>
        <v>0</v>
      </c>
      <c r="GB90" s="236">
        <f t="shared" ca="1" si="353"/>
        <v>8.9999999999999993E-3</v>
      </c>
      <c r="GC90" t="b">
        <f t="shared" ca="1" si="354"/>
        <v>0</v>
      </c>
      <c r="GD90" s="5" t="e">
        <f t="shared" ca="1" si="355"/>
        <v>#N/A</v>
      </c>
      <c r="GE90" s="8" t="e">
        <f t="shared" ca="1" si="356"/>
        <v>#N/A</v>
      </c>
      <c r="GF90" s="8" t="e">
        <f t="shared" ca="1" si="357"/>
        <v>#N/A</v>
      </c>
      <c r="GG90" s="8" t="e">
        <f t="shared" ca="1" si="358"/>
        <v>#N/A</v>
      </c>
      <c r="GH90" s="8" t="e">
        <f t="shared" ca="1" si="359"/>
        <v>#N/A</v>
      </c>
      <c r="GI90" s="8" t="e">
        <f t="shared" ca="1" si="360"/>
        <v>#N/A</v>
      </c>
      <c r="GJ90" s="8" t="e">
        <f t="shared" ca="1" si="361"/>
        <v>#N/A</v>
      </c>
      <c r="GK90" s="237" t="e">
        <f t="shared" ca="1" si="362"/>
        <v>#N/A</v>
      </c>
      <c r="GL90" s="237" t="e">
        <f t="shared" ca="1" si="363"/>
        <v>#N/A</v>
      </c>
      <c r="GM90" s="8" t="e">
        <f t="shared" ca="1" si="364"/>
        <v>#N/A</v>
      </c>
      <c r="GO90" t="b">
        <f t="shared" ca="1" si="365"/>
        <v>0</v>
      </c>
      <c r="GP90" t="str">
        <f t="shared" ca="1" si="366"/>
        <v/>
      </c>
      <c r="GQ90" s="32">
        <f t="shared" ca="1" si="367"/>
        <v>0</v>
      </c>
      <c r="GR90" s="32">
        <f t="shared" ca="1" si="368"/>
        <v>0</v>
      </c>
      <c r="GS90" s="32">
        <f t="shared" ca="1" si="369"/>
        <v>0</v>
      </c>
      <c r="HL90" t="b">
        <f t="shared" ca="1" si="370"/>
        <v>0</v>
      </c>
      <c r="HM90" t="b">
        <f t="shared" ca="1" si="370"/>
        <v>0</v>
      </c>
      <c r="HN90" t="b">
        <f t="shared" ca="1" si="370"/>
        <v>0</v>
      </c>
      <c r="HO90" t="b">
        <f t="shared" ca="1" si="370"/>
        <v>0</v>
      </c>
      <c r="HP90" t="str">
        <f t="shared" ca="1" si="371"/>
        <v>FAUX\FAUX\FAUX\FAUX</v>
      </c>
      <c r="HQ90" t="b">
        <f ca="1">IF($D90,ISNA(MATCH(HP90,HP$1:HP89,0)))</f>
        <v>0</v>
      </c>
      <c r="HR90" s="5" t="e">
        <f t="shared" ca="1" si="372"/>
        <v>#N/A</v>
      </c>
      <c r="HS90" t="e">
        <f t="shared" ca="1" si="270"/>
        <v>#N/A</v>
      </c>
      <c r="HT90" t="b">
        <f t="shared" ca="1" si="373"/>
        <v>0</v>
      </c>
      <c r="HU90" t="b">
        <f t="shared" ca="1" si="374"/>
        <v>0</v>
      </c>
      <c r="HV90">
        <f t="shared" ca="1" si="250"/>
        <v>0</v>
      </c>
      <c r="HW90">
        <f t="shared" ca="1" si="438"/>
        <v>0</v>
      </c>
      <c r="HX90">
        <f t="shared" ca="1" si="375"/>
        <v>0</v>
      </c>
      <c r="HY90" s="235">
        <f t="shared" ca="1" si="376"/>
        <v>0</v>
      </c>
      <c r="HZ90" s="236">
        <f t="shared" ca="1" si="377"/>
        <v>8.9999999999999993E-3</v>
      </c>
      <c r="IA90" t="b">
        <f t="shared" ca="1" si="378"/>
        <v>0</v>
      </c>
      <c r="IB90" s="5" t="e">
        <f t="shared" ca="1" si="379"/>
        <v>#N/A</v>
      </c>
      <c r="IC90" s="8" t="e">
        <f t="shared" ca="1" si="380"/>
        <v>#N/A</v>
      </c>
      <c r="ID90" s="8" t="e">
        <f t="shared" ca="1" si="381"/>
        <v>#N/A</v>
      </c>
      <c r="IE90" s="8" t="e">
        <f t="shared" ca="1" si="382"/>
        <v>#N/A</v>
      </c>
      <c r="IF90" s="8" t="e">
        <f t="shared" ca="1" si="383"/>
        <v>#N/A</v>
      </c>
      <c r="IG90" s="8" t="e">
        <f t="shared" ca="1" si="384"/>
        <v>#N/A</v>
      </c>
      <c r="IH90" s="8" t="e">
        <f t="shared" ca="1" si="385"/>
        <v>#N/A</v>
      </c>
      <c r="II90" s="237" t="e">
        <f t="shared" ca="1" si="386"/>
        <v>#N/A</v>
      </c>
      <c r="IJ90" s="237" t="e">
        <f t="shared" ca="1" si="387"/>
        <v>#N/A</v>
      </c>
      <c r="IK90" s="8" t="e">
        <f t="shared" ca="1" si="388"/>
        <v>#N/A</v>
      </c>
      <c r="IM90" t="b">
        <f t="shared" ca="1" si="389"/>
        <v>0</v>
      </c>
      <c r="IN90" t="str">
        <f t="shared" ca="1" si="253"/>
        <v/>
      </c>
      <c r="IO90" s="32">
        <f t="shared" ca="1" si="390"/>
        <v>0</v>
      </c>
      <c r="IP90" s="32">
        <f t="shared" ca="1" si="391"/>
        <v>0</v>
      </c>
      <c r="IQ90" s="32">
        <f t="shared" ca="1" si="392"/>
        <v>0</v>
      </c>
      <c r="JJ90" t="b">
        <f t="shared" ca="1" si="393"/>
        <v>0</v>
      </c>
      <c r="JK90" t="b">
        <f t="shared" ca="1" si="393"/>
        <v>0</v>
      </c>
      <c r="JN90" t="str">
        <f t="shared" ca="1" si="394"/>
        <v>FAUX\FAUX</v>
      </c>
      <c r="JO90" t="b">
        <f ca="1">IF($D90,ISNA(MATCH(JN90,JN$1:JN89,0)))</f>
        <v>0</v>
      </c>
      <c r="JP90" s="5" t="e">
        <f t="shared" ca="1" si="395"/>
        <v>#N/A</v>
      </c>
      <c r="JQ90" t="e">
        <f t="shared" ca="1" si="271"/>
        <v>#N/A</v>
      </c>
      <c r="JR90" t="b">
        <f t="shared" ca="1" si="396"/>
        <v>0</v>
      </c>
      <c r="JS90" t="b">
        <f t="shared" ca="1" si="397"/>
        <v>0</v>
      </c>
      <c r="JT90">
        <f t="shared" ca="1" si="251"/>
        <v>0</v>
      </c>
      <c r="JU90">
        <f t="shared" ca="1" si="439"/>
        <v>0</v>
      </c>
      <c r="JV90">
        <f t="shared" ca="1" si="398"/>
        <v>0</v>
      </c>
      <c r="JW90" s="235">
        <f t="shared" ca="1" si="399"/>
        <v>0</v>
      </c>
      <c r="JX90" s="236">
        <f t="shared" ca="1" si="400"/>
        <v>8.9999999999999993E-3</v>
      </c>
      <c r="JY90" t="b">
        <f t="shared" ca="1" si="401"/>
        <v>0</v>
      </c>
      <c r="JZ90" s="5" t="e">
        <f t="shared" ca="1" si="402"/>
        <v>#N/A</v>
      </c>
      <c r="KA90" s="8" t="e">
        <f t="shared" ca="1" si="403"/>
        <v>#N/A</v>
      </c>
      <c r="KB90" s="8" t="e">
        <f t="shared" ca="1" si="404"/>
        <v>#N/A</v>
      </c>
      <c r="KC90" s="8" t="e">
        <f t="shared" ca="1" si="405"/>
        <v>#N/A</v>
      </c>
      <c r="KD90" s="8"/>
      <c r="KE90" s="8"/>
      <c r="KF90" s="8" t="e">
        <f t="shared" ca="1" si="406"/>
        <v>#N/A</v>
      </c>
      <c r="KG90" s="237" t="e">
        <f t="shared" ca="1" si="407"/>
        <v>#N/A</v>
      </c>
      <c r="KH90" s="237" t="e">
        <f t="shared" ca="1" si="408"/>
        <v>#N/A</v>
      </c>
      <c r="KI90" s="8" t="e">
        <f t="shared" ca="1" si="409"/>
        <v>#N/A</v>
      </c>
      <c r="KK90" t="b">
        <f t="shared" ca="1" si="410"/>
        <v>0</v>
      </c>
      <c r="KL90" t="str">
        <f t="shared" ca="1" si="254"/>
        <v/>
      </c>
      <c r="KM90" s="32">
        <f t="shared" ca="1" si="411"/>
        <v>0</v>
      </c>
      <c r="KN90" s="32">
        <f t="shared" ca="1" si="412"/>
        <v>0</v>
      </c>
      <c r="KO90" s="32">
        <f t="shared" ca="1" si="413"/>
        <v>0</v>
      </c>
      <c r="LH90" t="b">
        <f t="shared" ca="1" si="414"/>
        <v>0</v>
      </c>
      <c r="LI90" t="b">
        <f t="shared" ca="1" si="414"/>
        <v>0</v>
      </c>
      <c r="LL90" t="str">
        <f t="shared" ca="1" si="415"/>
        <v>FAUX\FAUX</v>
      </c>
      <c r="LM90" t="b">
        <f ca="1">IF($D90,ISNA(MATCH(LL90,LL$1:LL89,0)))</f>
        <v>0</v>
      </c>
      <c r="LN90" s="5" t="e">
        <f t="shared" ca="1" si="416"/>
        <v>#N/A</v>
      </c>
      <c r="LO90" t="e">
        <f t="shared" ca="1" si="272"/>
        <v>#N/A</v>
      </c>
      <c r="LP90" t="b">
        <f t="shared" ca="1" si="417"/>
        <v>0</v>
      </c>
      <c r="LQ90" t="b">
        <f t="shared" ca="1" si="418"/>
        <v>0</v>
      </c>
      <c r="LR90">
        <f t="shared" ca="1" si="252"/>
        <v>0</v>
      </c>
      <c r="LS90">
        <f t="shared" ca="1" si="440"/>
        <v>0</v>
      </c>
      <c r="LT90">
        <f t="shared" ca="1" si="419"/>
        <v>0</v>
      </c>
      <c r="LU90" s="235">
        <f t="shared" ca="1" si="420"/>
        <v>0</v>
      </c>
      <c r="LV90" s="236">
        <f t="shared" ca="1" si="421"/>
        <v>8.9999999999999993E-3</v>
      </c>
      <c r="LW90" t="b">
        <f t="shared" ca="1" si="422"/>
        <v>0</v>
      </c>
      <c r="LX90" s="5" t="e">
        <f t="shared" ca="1" si="423"/>
        <v>#N/A</v>
      </c>
      <c r="LY90" s="8" t="e">
        <f t="shared" ca="1" si="424"/>
        <v>#N/A</v>
      </c>
      <c r="LZ90" s="8" t="e">
        <f t="shared" ca="1" si="425"/>
        <v>#N/A</v>
      </c>
      <c r="MA90" s="8" t="e">
        <f t="shared" ca="1" si="426"/>
        <v>#N/A</v>
      </c>
      <c r="MB90" s="8"/>
      <c r="MC90" s="8"/>
      <c r="MD90" s="8" t="e">
        <f t="shared" ca="1" si="427"/>
        <v>#N/A</v>
      </c>
      <c r="ME90" s="237" t="e">
        <f t="shared" ca="1" si="428"/>
        <v>#N/A</v>
      </c>
      <c r="MF90" s="237" t="e">
        <f t="shared" ca="1" si="429"/>
        <v>#N/A</v>
      </c>
      <c r="MG90" s="8" t="e">
        <f t="shared" ca="1" si="430"/>
        <v>#N/A</v>
      </c>
      <c r="MI90" t="b">
        <f t="shared" ca="1" si="431"/>
        <v>0</v>
      </c>
      <c r="MJ90" t="str">
        <f t="shared" ca="1" si="255"/>
        <v/>
      </c>
      <c r="MK90" s="32">
        <f t="shared" ca="1" si="432"/>
        <v>0</v>
      </c>
      <c r="ML90" s="32">
        <f t="shared" ca="1" si="433"/>
        <v>0</v>
      </c>
      <c r="MM90" s="32">
        <f t="shared" ca="1" si="434"/>
        <v>0</v>
      </c>
    </row>
    <row r="91" spans="1:351" x14ac:dyDescent="0.3">
      <c r="A91">
        <f t="shared" ca="1" si="273"/>
        <v>81</v>
      </c>
      <c r="C91" t="e">
        <f ca="1">Coulisse!$HN91</f>
        <v>#N/A</v>
      </c>
      <c r="D91" t="b">
        <f t="shared" ca="1" si="274"/>
        <v>0</v>
      </c>
      <c r="F91" t="b">
        <f t="shared" ca="1" si="275"/>
        <v>0</v>
      </c>
      <c r="G91" t="b">
        <f t="shared" ca="1" si="275"/>
        <v>0</v>
      </c>
      <c r="T91" t="b">
        <f t="shared" ca="1" si="276"/>
        <v>0</v>
      </c>
      <c r="U91" t="b">
        <f t="shared" ca="1" si="276"/>
        <v>0</v>
      </c>
      <c r="V91" t="b">
        <f t="shared" ca="1" si="276"/>
        <v>0</v>
      </c>
      <c r="W91" t="str">
        <f t="shared" ca="1" si="277"/>
        <v>FAUX\FAUX\FAUX</v>
      </c>
      <c r="X91" t="b">
        <f ca="1">IF($D91,ISNA(MATCH(W91,W$1:W90,0)))</f>
        <v>0</v>
      </c>
      <c r="Y91" s="5" t="e">
        <f t="shared" ca="1" si="278"/>
        <v>#N/A</v>
      </c>
      <c r="Z91" t="e">
        <f t="shared" ca="1" si="265"/>
        <v>#N/A</v>
      </c>
      <c r="AA91" t="b">
        <f t="shared" ca="1" si="279"/>
        <v>0</v>
      </c>
      <c r="AB91" t="b">
        <f t="shared" ca="1" si="280"/>
        <v>0</v>
      </c>
      <c r="AC91">
        <f t="shared" ca="1" si="281"/>
        <v>0</v>
      </c>
      <c r="AD91">
        <f t="shared" ca="1" si="282"/>
        <v>0</v>
      </c>
      <c r="AE91">
        <f t="shared" ca="1" si="283"/>
        <v>0</v>
      </c>
      <c r="AF91" s="235">
        <f t="shared" ca="1" si="284"/>
        <v>0</v>
      </c>
      <c r="AG91" s="236">
        <f t="shared" ca="1" si="285"/>
        <v>9.1000000000000004E-3</v>
      </c>
      <c r="AH91" t="b">
        <f t="shared" ca="1" si="286"/>
        <v>0</v>
      </c>
      <c r="AI91" s="5" t="e">
        <f t="shared" ca="1" si="287"/>
        <v>#N/A</v>
      </c>
      <c r="AJ91" s="8" t="e">
        <f t="shared" ca="1" si="288"/>
        <v>#N/A</v>
      </c>
      <c r="AK91" s="8" t="e">
        <f t="shared" ca="1" si="289"/>
        <v>#N/A</v>
      </c>
      <c r="AL91" s="8" t="e">
        <f t="shared" ca="1" si="290"/>
        <v>#N/A</v>
      </c>
      <c r="AM91" s="8" t="e">
        <f t="shared" ca="1" si="291"/>
        <v>#N/A</v>
      </c>
      <c r="AN91" s="8" t="e">
        <f t="shared" ca="1" si="292"/>
        <v>#N/A</v>
      </c>
      <c r="AO91" s="237" t="e">
        <f t="shared" ca="1" si="293"/>
        <v>#N/A</v>
      </c>
      <c r="AP91" s="237" t="e">
        <f t="shared" ca="1" si="294"/>
        <v>#N/A</v>
      </c>
      <c r="AQ91" s="8" t="e">
        <f t="shared" ca="1" si="295"/>
        <v>#N/A</v>
      </c>
      <c r="AS91" t="b">
        <f t="shared" ca="1" si="296"/>
        <v>0</v>
      </c>
      <c r="AT91" t="str">
        <f t="shared" ca="1" si="297"/>
        <v/>
      </c>
      <c r="AU91" s="32">
        <f t="shared" ca="1" si="298"/>
        <v>0</v>
      </c>
      <c r="AV91" s="32">
        <f t="shared" ca="1" si="299"/>
        <v>0</v>
      </c>
      <c r="AW91" s="32">
        <f t="shared" ca="1" si="300"/>
        <v>0</v>
      </c>
      <c r="BR91" t="b">
        <f t="shared" ca="1" si="301"/>
        <v>0</v>
      </c>
      <c r="BU91" t="str">
        <f t="shared" ca="1" si="302"/>
        <v>FAUX\</v>
      </c>
      <c r="BV91" t="b">
        <f ca="1">IF($D91,ISNA(MATCH(BU91,BU$1:BU90,0)))</f>
        <v>0</v>
      </c>
      <c r="BW91" s="5" t="e">
        <f t="shared" ca="1" si="303"/>
        <v>#N/A</v>
      </c>
      <c r="BX91" t="e">
        <f t="shared" ca="1" si="266"/>
        <v>#N/A</v>
      </c>
      <c r="BY91" t="b">
        <f t="shared" ca="1" si="304"/>
        <v>0</v>
      </c>
      <c r="BZ91" t="b">
        <f t="shared" ca="1" si="305"/>
        <v>0</v>
      </c>
      <c r="CA91">
        <f t="shared" ca="1" si="247"/>
        <v>0</v>
      </c>
      <c r="CB91">
        <f t="shared" ca="1" si="435"/>
        <v>0</v>
      </c>
      <c r="CC91">
        <f t="shared" ca="1" si="306"/>
        <v>0</v>
      </c>
      <c r="CD91" s="235">
        <f t="shared" ca="1" si="307"/>
        <v>0</v>
      </c>
      <c r="CE91" s="236">
        <f t="shared" ca="1" si="308"/>
        <v>9.1000000000000004E-3</v>
      </c>
      <c r="CF91" t="b">
        <f t="shared" ca="1" si="309"/>
        <v>0</v>
      </c>
      <c r="CG91" s="5" t="e">
        <f t="shared" ca="1" si="310"/>
        <v>#N/A</v>
      </c>
      <c r="CH91" s="8" t="e">
        <f t="shared" ca="1" si="311"/>
        <v>#N/A</v>
      </c>
      <c r="CI91" s="8" t="e">
        <f t="shared" ca="1" si="312"/>
        <v>#N/A</v>
      </c>
      <c r="CJ91" s="8" t="e">
        <f t="shared" ca="1" si="313"/>
        <v>#N/A</v>
      </c>
      <c r="CK91" s="8" t="e">
        <f t="shared" ca="1" si="314"/>
        <v>#N/A</v>
      </c>
      <c r="CL91" s="8" t="e">
        <f t="shared" ca="1" si="315"/>
        <v>#N/A</v>
      </c>
      <c r="CM91" s="237" t="e">
        <f t="shared" ca="1" si="316"/>
        <v>#N/A</v>
      </c>
      <c r="CN91" s="237" t="e">
        <f t="shared" ca="1" si="317"/>
        <v>#N/A</v>
      </c>
      <c r="CO91" s="8" t="e">
        <f t="shared" ca="1" si="318"/>
        <v>#N/A</v>
      </c>
      <c r="CQ91" t="b">
        <f t="shared" ca="1" si="319"/>
        <v>0</v>
      </c>
      <c r="CR91" t="str">
        <f t="shared" ca="1" si="320"/>
        <v/>
      </c>
      <c r="CS91" s="32">
        <f t="shared" ca="1" si="321"/>
        <v>0</v>
      </c>
      <c r="CT91" s="32">
        <f t="shared" ca="1" si="322"/>
        <v>0</v>
      </c>
      <c r="CU91" s="32">
        <f t="shared" ca="1" si="323"/>
        <v>0</v>
      </c>
      <c r="DP91" t="b">
        <f t="shared" ca="1" si="324"/>
        <v>0</v>
      </c>
      <c r="DQ91" t="b">
        <f t="shared" ca="1" si="324"/>
        <v>0</v>
      </c>
      <c r="DR91" t="b">
        <f t="shared" ca="1" si="324"/>
        <v>0</v>
      </c>
      <c r="DS91" t="str">
        <f t="shared" ca="1" si="267"/>
        <v>FAUX\FAUX\FAUX</v>
      </c>
      <c r="DT91" t="b">
        <f ca="1">IF($D91,ISNA(MATCH(DS91,DS$1:DS90,0)))</f>
        <v>0</v>
      </c>
      <c r="DU91" s="5" t="e">
        <f t="shared" ca="1" si="325"/>
        <v>#N/A</v>
      </c>
      <c r="DV91" t="e">
        <f t="shared" ca="1" si="268"/>
        <v>#N/A</v>
      </c>
      <c r="DW91" t="b">
        <f t="shared" ca="1" si="326"/>
        <v>0</v>
      </c>
      <c r="DX91" t="b">
        <f t="shared" ca="1" si="327"/>
        <v>0</v>
      </c>
      <c r="DY91">
        <f t="shared" ca="1" si="248"/>
        <v>0</v>
      </c>
      <c r="DZ91">
        <f t="shared" ca="1" si="436"/>
        <v>0</v>
      </c>
      <c r="EA91">
        <f t="shared" ca="1" si="328"/>
        <v>0</v>
      </c>
      <c r="EB91" s="235">
        <f t="shared" ca="1" si="329"/>
        <v>0</v>
      </c>
      <c r="EC91" s="236">
        <f t="shared" ca="1" si="330"/>
        <v>9.1000000000000004E-3</v>
      </c>
      <c r="ED91" t="b">
        <f t="shared" ca="1" si="331"/>
        <v>0</v>
      </c>
      <c r="EE91" s="5" t="e">
        <f t="shared" ca="1" si="332"/>
        <v>#N/A</v>
      </c>
      <c r="EF91" s="8" t="e">
        <f t="shared" ca="1" si="333"/>
        <v>#N/A</v>
      </c>
      <c r="EG91" s="8" t="e">
        <f t="shared" ca="1" si="334"/>
        <v>#N/A</v>
      </c>
      <c r="EH91" s="8" t="e">
        <f t="shared" ca="1" si="335"/>
        <v>#N/A</v>
      </c>
      <c r="EI91" s="8" t="e">
        <f t="shared" ca="1" si="336"/>
        <v>#N/A</v>
      </c>
      <c r="EJ91" s="8" t="e">
        <f t="shared" ca="1" si="337"/>
        <v>#N/A</v>
      </c>
      <c r="EK91" s="237" t="e">
        <f t="shared" ca="1" si="338"/>
        <v>#N/A</v>
      </c>
      <c r="EL91" s="237" t="e">
        <f t="shared" ca="1" si="339"/>
        <v>#N/A</v>
      </c>
      <c r="EM91" s="8" t="e">
        <f t="shared" ca="1" si="340"/>
        <v>#N/A</v>
      </c>
      <c r="EO91" t="b">
        <f t="shared" ca="1" si="341"/>
        <v>0</v>
      </c>
      <c r="EP91" t="str">
        <f t="shared" ca="1" si="342"/>
        <v/>
      </c>
      <c r="EQ91" s="32">
        <f t="shared" ca="1" si="343"/>
        <v>0</v>
      </c>
      <c r="ER91" s="32">
        <f t="shared" ca="1" si="344"/>
        <v>0</v>
      </c>
      <c r="ES91" s="32">
        <f t="shared" ca="1" si="345"/>
        <v>0</v>
      </c>
      <c r="FN91" t="b">
        <f t="shared" ca="1" si="346"/>
        <v>0</v>
      </c>
      <c r="FO91" t="b">
        <f t="shared" ca="1" si="346"/>
        <v>0</v>
      </c>
      <c r="FP91" t="b">
        <f t="shared" ca="1" si="346"/>
        <v>0</v>
      </c>
      <c r="FQ91" t="b">
        <f t="shared" ca="1" si="346"/>
        <v>0</v>
      </c>
      <c r="FR91" t="str">
        <f t="shared" ca="1" si="347"/>
        <v>FAUX\FAUX\FAUX\FAUX</v>
      </c>
      <c r="FS91" t="b">
        <f ca="1">IF($D91,ISNA(MATCH(FR91,FR$1:FR90,0)))</f>
        <v>0</v>
      </c>
      <c r="FT91" s="5" t="e">
        <f t="shared" ca="1" si="348"/>
        <v>#N/A</v>
      </c>
      <c r="FU91" t="e">
        <f t="shared" ca="1" si="269"/>
        <v>#N/A</v>
      </c>
      <c r="FV91" t="b">
        <f t="shared" ca="1" si="349"/>
        <v>0</v>
      </c>
      <c r="FW91" t="b">
        <f t="shared" ca="1" si="350"/>
        <v>0</v>
      </c>
      <c r="FX91">
        <f t="shared" ca="1" si="249"/>
        <v>0</v>
      </c>
      <c r="FY91">
        <f t="shared" ca="1" si="437"/>
        <v>0</v>
      </c>
      <c r="FZ91">
        <f t="shared" ca="1" si="351"/>
        <v>0</v>
      </c>
      <c r="GA91" s="235">
        <f t="shared" ca="1" si="352"/>
        <v>0</v>
      </c>
      <c r="GB91" s="236">
        <f t="shared" ca="1" si="353"/>
        <v>9.1000000000000004E-3</v>
      </c>
      <c r="GC91" t="b">
        <f t="shared" ca="1" si="354"/>
        <v>0</v>
      </c>
      <c r="GD91" s="5" t="e">
        <f t="shared" ca="1" si="355"/>
        <v>#N/A</v>
      </c>
      <c r="GE91" s="8" t="e">
        <f t="shared" ca="1" si="356"/>
        <v>#N/A</v>
      </c>
      <c r="GF91" s="8" t="e">
        <f t="shared" ca="1" si="357"/>
        <v>#N/A</v>
      </c>
      <c r="GG91" s="8" t="e">
        <f t="shared" ca="1" si="358"/>
        <v>#N/A</v>
      </c>
      <c r="GH91" s="8" t="e">
        <f t="shared" ca="1" si="359"/>
        <v>#N/A</v>
      </c>
      <c r="GI91" s="8" t="e">
        <f t="shared" ca="1" si="360"/>
        <v>#N/A</v>
      </c>
      <c r="GJ91" s="8" t="e">
        <f t="shared" ca="1" si="361"/>
        <v>#N/A</v>
      </c>
      <c r="GK91" s="237" t="e">
        <f t="shared" ca="1" si="362"/>
        <v>#N/A</v>
      </c>
      <c r="GL91" s="237" t="e">
        <f t="shared" ca="1" si="363"/>
        <v>#N/A</v>
      </c>
      <c r="GM91" s="8" t="e">
        <f t="shared" ca="1" si="364"/>
        <v>#N/A</v>
      </c>
      <c r="GO91" t="b">
        <f t="shared" ca="1" si="365"/>
        <v>0</v>
      </c>
      <c r="GP91" t="str">
        <f t="shared" ca="1" si="366"/>
        <v/>
      </c>
      <c r="GQ91" s="32">
        <f t="shared" ca="1" si="367"/>
        <v>0</v>
      </c>
      <c r="GR91" s="32">
        <f t="shared" ca="1" si="368"/>
        <v>0</v>
      </c>
      <c r="GS91" s="32">
        <f t="shared" ca="1" si="369"/>
        <v>0</v>
      </c>
      <c r="HL91" t="b">
        <f t="shared" ca="1" si="370"/>
        <v>0</v>
      </c>
      <c r="HM91" t="b">
        <f t="shared" ca="1" si="370"/>
        <v>0</v>
      </c>
      <c r="HN91" t="b">
        <f t="shared" ca="1" si="370"/>
        <v>0</v>
      </c>
      <c r="HO91" t="b">
        <f t="shared" ca="1" si="370"/>
        <v>0</v>
      </c>
      <c r="HP91" t="str">
        <f t="shared" ca="1" si="371"/>
        <v>FAUX\FAUX\FAUX\FAUX</v>
      </c>
      <c r="HQ91" t="b">
        <f ca="1">IF($D91,ISNA(MATCH(HP91,HP$1:HP90,0)))</f>
        <v>0</v>
      </c>
      <c r="HR91" s="5" t="e">
        <f t="shared" ca="1" si="372"/>
        <v>#N/A</v>
      </c>
      <c r="HS91" t="e">
        <f t="shared" ca="1" si="270"/>
        <v>#N/A</v>
      </c>
      <c r="HT91" t="b">
        <f t="shared" ca="1" si="373"/>
        <v>0</v>
      </c>
      <c r="HU91" t="b">
        <f t="shared" ca="1" si="374"/>
        <v>0</v>
      </c>
      <c r="HV91">
        <f t="shared" ca="1" si="250"/>
        <v>0</v>
      </c>
      <c r="HW91">
        <f t="shared" ca="1" si="438"/>
        <v>0</v>
      </c>
      <c r="HX91">
        <f t="shared" ca="1" si="375"/>
        <v>0</v>
      </c>
      <c r="HY91" s="235">
        <f t="shared" ca="1" si="376"/>
        <v>0</v>
      </c>
      <c r="HZ91" s="236">
        <f t="shared" ca="1" si="377"/>
        <v>9.1000000000000004E-3</v>
      </c>
      <c r="IA91" t="b">
        <f t="shared" ca="1" si="378"/>
        <v>0</v>
      </c>
      <c r="IB91" s="5" t="e">
        <f t="shared" ca="1" si="379"/>
        <v>#N/A</v>
      </c>
      <c r="IC91" s="8" t="e">
        <f t="shared" ca="1" si="380"/>
        <v>#N/A</v>
      </c>
      <c r="ID91" s="8" t="e">
        <f t="shared" ca="1" si="381"/>
        <v>#N/A</v>
      </c>
      <c r="IE91" s="8" t="e">
        <f t="shared" ca="1" si="382"/>
        <v>#N/A</v>
      </c>
      <c r="IF91" s="8" t="e">
        <f t="shared" ca="1" si="383"/>
        <v>#N/A</v>
      </c>
      <c r="IG91" s="8" t="e">
        <f t="shared" ca="1" si="384"/>
        <v>#N/A</v>
      </c>
      <c r="IH91" s="8" t="e">
        <f t="shared" ca="1" si="385"/>
        <v>#N/A</v>
      </c>
      <c r="II91" s="237" t="e">
        <f t="shared" ca="1" si="386"/>
        <v>#N/A</v>
      </c>
      <c r="IJ91" s="237" t="e">
        <f t="shared" ca="1" si="387"/>
        <v>#N/A</v>
      </c>
      <c r="IK91" s="8" t="e">
        <f t="shared" ca="1" si="388"/>
        <v>#N/A</v>
      </c>
      <c r="IM91" t="b">
        <f t="shared" ca="1" si="389"/>
        <v>0</v>
      </c>
      <c r="IN91" t="str">
        <f t="shared" ca="1" si="253"/>
        <v/>
      </c>
      <c r="IO91" s="32">
        <f t="shared" ca="1" si="390"/>
        <v>0</v>
      </c>
      <c r="IP91" s="32">
        <f t="shared" ca="1" si="391"/>
        <v>0</v>
      </c>
      <c r="IQ91" s="32">
        <f t="shared" ca="1" si="392"/>
        <v>0</v>
      </c>
      <c r="JJ91" t="b">
        <f t="shared" ca="1" si="393"/>
        <v>0</v>
      </c>
      <c r="JK91" t="b">
        <f t="shared" ca="1" si="393"/>
        <v>0</v>
      </c>
      <c r="JN91" t="str">
        <f t="shared" ca="1" si="394"/>
        <v>FAUX\FAUX</v>
      </c>
      <c r="JO91" t="b">
        <f ca="1">IF($D91,ISNA(MATCH(JN91,JN$1:JN90,0)))</f>
        <v>0</v>
      </c>
      <c r="JP91" s="5" t="e">
        <f t="shared" ca="1" si="395"/>
        <v>#N/A</v>
      </c>
      <c r="JQ91" t="e">
        <f t="shared" ca="1" si="271"/>
        <v>#N/A</v>
      </c>
      <c r="JR91" t="b">
        <f t="shared" ca="1" si="396"/>
        <v>0</v>
      </c>
      <c r="JS91" t="b">
        <f t="shared" ca="1" si="397"/>
        <v>0</v>
      </c>
      <c r="JT91">
        <f t="shared" ca="1" si="251"/>
        <v>0</v>
      </c>
      <c r="JU91">
        <f t="shared" ca="1" si="439"/>
        <v>0</v>
      </c>
      <c r="JV91">
        <f t="shared" ca="1" si="398"/>
        <v>0</v>
      </c>
      <c r="JW91" s="235">
        <f t="shared" ca="1" si="399"/>
        <v>0</v>
      </c>
      <c r="JX91" s="236">
        <f t="shared" ca="1" si="400"/>
        <v>9.1000000000000004E-3</v>
      </c>
      <c r="JY91" t="b">
        <f t="shared" ca="1" si="401"/>
        <v>0</v>
      </c>
      <c r="JZ91" s="5" t="e">
        <f t="shared" ca="1" si="402"/>
        <v>#N/A</v>
      </c>
      <c r="KA91" s="8" t="e">
        <f t="shared" ca="1" si="403"/>
        <v>#N/A</v>
      </c>
      <c r="KB91" s="8" t="e">
        <f t="shared" ca="1" si="404"/>
        <v>#N/A</v>
      </c>
      <c r="KC91" s="8" t="e">
        <f t="shared" ca="1" si="405"/>
        <v>#N/A</v>
      </c>
      <c r="KD91" s="8"/>
      <c r="KE91" s="8"/>
      <c r="KF91" s="8" t="e">
        <f t="shared" ca="1" si="406"/>
        <v>#N/A</v>
      </c>
      <c r="KG91" s="237" t="e">
        <f t="shared" ca="1" si="407"/>
        <v>#N/A</v>
      </c>
      <c r="KH91" s="237" t="e">
        <f t="shared" ca="1" si="408"/>
        <v>#N/A</v>
      </c>
      <c r="KI91" s="8" t="e">
        <f t="shared" ca="1" si="409"/>
        <v>#N/A</v>
      </c>
      <c r="KK91" t="b">
        <f t="shared" ca="1" si="410"/>
        <v>0</v>
      </c>
      <c r="KL91" t="str">
        <f t="shared" ca="1" si="254"/>
        <v/>
      </c>
      <c r="KM91" s="32">
        <f t="shared" ca="1" si="411"/>
        <v>0</v>
      </c>
      <c r="KN91" s="32">
        <f t="shared" ca="1" si="412"/>
        <v>0</v>
      </c>
      <c r="KO91" s="32">
        <f t="shared" ca="1" si="413"/>
        <v>0</v>
      </c>
      <c r="LH91" t="b">
        <f t="shared" ca="1" si="414"/>
        <v>0</v>
      </c>
      <c r="LI91" t="b">
        <f t="shared" ca="1" si="414"/>
        <v>0</v>
      </c>
      <c r="LL91" t="str">
        <f t="shared" ca="1" si="415"/>
        <v>FAUX\FAUX</v>
      </c>
      <c r="LM91" t="b">
        <f ca="1">IF($D91,ISNA(MATCH(LL91,LL$1:LL90,0)))</f>
        <v>0</v>
      </c>
      <c r="LN91" s="5" t="e">
        <f t="shared" ca="1" si="416"/>
        <v>#N/A</v>
      </c>
      <c r="LO91" t="e">
        <f t="shared" ca="1" si="272"/>
        <v>#N/A</v>
      </c>
      <c r="LP91" t="b">
        <f t="shared" ca="1" si="417"/>
        <v>0</v>
      </c>
      <c r="LQ91" t="b">
        <f t="shared" ca="1" si="418"/>
        <v>0</v>
      </c>
      <c r="LR91">
        <f t="shared" ca="1" si="252"/>
        <v>0</v>
      </c>
      <c r="LS91">
        <f t="shared" ca="1" si="440"/>
        <v>0</v>
      </c>
      <c r="LT91">
        <f t="shared" ca="1" si="419"/>
        <v>0</v>
      </c>
      <c r="LU91" s="235">
        <f t="shared" ca="1" si="420"/>
        <v>0</v>
      </c>
      <c r="LV91" s="236">
        <f t="shared" ca="1" si="421"/>
        <v>9.1000000000000004E-3</v>
      </c>
      <c r="LW91" t="b">
        <f t="shared" ca="1" si="422"/>
        <v>0</v>
      </c>
      <c r="LX91" s="5" t="e">
        <f t="shared" ca="1" si="423"/>
        <v>#N/A</v>
      </c>
      <c r="LY91" s="8" t="e">
        <f t="shared" ca="1" si="424"/>
        <v>#N/A</v>
      </c>
      <c r="LZ91" s="8" t="e">
        <f t="shared" ca="1" si="425"/>
        <v>#N/A</v>
      </c>
      <c r="MA91" s="8" t="e">
        <f t="shared" ca="1" si="426"/>
        <v>#N/A</v>
      </c>
      <c r="MB91" s="8"/>
      <c r="MC91" s="8"/>
      <c r="MD91" s="8" t="e">
        <f t="shared" ca="1" si="427"/>
        <v>#N/A</v>
      </c>
      <c r="ME91" s="237" t="e">
        <f t="shared" ca="1" si="428"/>
        <v>#N/A</v>
      </c>
      <c r="MF91" s="237" t="e">
        <f t="shared" ca="1" si="429"/>
        <v>#N/A</v>
      </c>
      <c r="MG91" s="8" t="e">
        <f t="shared" ca="1" si="430"/>
        <v>#N/A</v>
      </c>
      <c r="MI91" t="b">
        <f t="shared" ca="1" si="431"/>
        <v>0</v>
      </c>
      <c r="MJ91" t="str">
        <f t="shared" ca="1" si="255"/>
        <v/>
      </c>
      <c r="MK91" s="32">
        <f t="shared" ca="1" si="432"/>
        <v>0</v>
      </c>
      <c r="ML91" s="32">
        <f t="shared" ca="1" si="433"/>
        <v>0</v>
      </c>
      <c r="MM91" s="32">
        <f t="shared" ca="1" si="434"/>
        <v>0</v>
      </c>
    </row>
    <row r="92" spans="1:351" x14ac:dyDescent="0.3">
      <c r="A92">
        <f t="shared" ca="1" si="273"/>
        <v>82</v>
      </c>
      <c r="C92" t="e">
        <f ca="1">Coulisse!$HN92</f>
        <v>#N/A</v>
      </c>
      <c r="D92" t="b">
        <f t="shared" ca="1" si="274"/>
        <v>0</v>
      </c>
      <c r="F92" t="b">
        <f t="shared" ca="1" si="275"/>
        <v>0</v>
      </c>
      <c r="G92" t="b">
        <f t="shared" ca="1" si="275"/>
        <v>0</v>
      </c>
      <c r="T92" t="b">
        <f t="shared" ca="1" si="276"/>
        <v>0</v>
      </c>
      <c r="U92" t="b">
        <f t="shared" ca="1" si="276"/>
        <v>0</v>
      </c>
      <c r="V92" t="b">
        <f t="shared" ca="1" si="276"/>
        <v>0</v>
      </c>
      <c r="W92" t="str">
        <f t="shared" ca="1" si="277"/>
        <v>FAUX\FAUX\FAUX</v>
      </c>
      <c r="X92" t="b">
        <f ca="1">IF($D92,ISNA(MATCH(W92,W$1:W91,0)))</f>
        <v>0</v>
      </c>
      <c r="Y92" s="5" t="e">
        <f t="shared" ca="1" si="278"/>
        <v>#N/A</v>
      </c>
      <c r="Z92" t="e">
        <f t="shared" ca="1" si="265"/>
        <v>#N/A</v>
      </c>
      <c r="AA92" t="b">
        <f t="shared" ca="1" si="279"/>
        <v>0</v>
      </c>
      <c r="AB92" t="b">
        <f t="shared" ca="1" si="280"/>
        <v>0</v>
      </c>
      <c r="AC92">
        <f t="shared" ca="1" si="281"/>
        <v>0</v>
      </c>
      <c r="AD92">
        <f t="shared" ca="1" si="282"/>
        <v>0</v>
      </c>
      <c r="AE92">
        <f t="shared" ca="1" si="283"/>
        <v>0</v>
      </c>
      <c r="AF92" s="235">
        <f t="shared" ca="1" si="284"/>
        <v>0</v>
      </c>
      <c r="AG92" s="236">
        <f t="shared" ca="1" si="285"/>
        <v>9.1999999999999998E-3</v>
      </c>
      <c r="AH92" t="b">
        <f t="shared" ca="1" si="286"/>
        <v>0</v>
      </c>
      <c r="AI92" s="5" t="e">
        <f t="shared" ca="1" si="287"/>
        <v>#N/A</v>
      </c>
      <c r="AJ92" s="8" t="e">
        <f t="shared" ca="1" si="288"/>
        <v>#N/A</v>
      </c>
      <c r="AK92" s="8" t="e">
        <f t="shared" ca="1" si="289"/>
        <v>#N/A</v>
      </c>
      <c r="AL92" s="8" t="e">
        <f t="shared" ca="1" si="290"/>
        <v>#N/A</v>
      </c>
      <c r="AM92" s="8" t="e">
        <f t="shared" ca="1" si="291"/>
        <v>#N/A</v>
      </c>
      <c r="AN92" s="8" t="e">
        <f t="shared" ca="1" si="292"/>
        <v>#N/A</v>
      </c>
      <c r="AO92" s="237" t="e">
        <f t="shared" ca="1" si="293"/>
        <v>#N/A</v>
      </c>
      <c r="AP92" s="237" t="e">
        <f t="shared" ca="1" si="294"/>
        <v>#N/A</v>
      </c>
      <c r="AQ92" s="8" t="e">
        <f t="shared" ca="1" si="295"/>
        <v>#N/A</v>
      </c>
      <c r="AS92" t="b">
        <f t="shared" ca="1" si="296"/>
        <v>0</v>
      </c>
      <c r="AT92" t="str">
        <f t="shared" ca="1" si="297"/>
        <v/>
      </c>
      <c r="AU92" s="32">
        <f t="shared" ca="1" si="298"/>
        <v>0</v>
      </c>
      <c r="AV92" s="32">
        <f t="shared" ca="1" si="299"/>
        <v>0</v>
      </c>
      <c r="AW92" s="32">
        <f t="shared" ca="1" si="300"/>
        <v>0</v>
      </c>
      <c r="BR92" t="b">
        <f t="shared" ca="1" si="301"/>
        <v>0</v>
      </c>
      <c r="BU92" t="str">
        <f t="shared" ca="1" si="302"/>
        <v>FAUX\</v>
      </c>
      <c r="BV92" t="b">
        <f ca="1">IF($D92,ISNA(MATCH(BU92,BU$1:BU91,0)))</f>
        <v>0</v>
      </c>
      <c r="BW92" s="5" t="e">
        <f t="shared" ca="1" si="303"/>
        <v>#N/A</v>
      </c>
      <c r="BX92" t="e">
        <f t="shared" ca="1" si="266"/>
        <v>#N/A</v>
      </c>
      <c r="BY92" t="b">
        <f t="shared" ca="1" si="304"/>
        <v>0</v>
      </c>
      <c r="BZ92" t="b">
        <f t="shared" ca="1" si="305"/>
        <v>0</v>
      </c>
      <c r="CA92">
        <f t="shared" ca="1" si="247"/>
        <v>0</v>
      </c>
      <c r="CB92">
        <f t="shared" ca="1" si="435"/>
        <v>0</v>
      </c>
      <c r="CC92">
        <f t="shared" ca="1" si="306"/>
        <v>0</v>
      </c>
      <c r="CD92" s="235">
        <f t="shared" ca="1" si="307"/>
        <v>0</v>
      </c>
      <c r="CE92" s="236">
        <f t="shared" ca="1" si="308"/>
        <v>9.1999999999999998E-3</v>
      </c>
      <c r="CF92" t="b">
        <f t="shared" ca="1" si="309"/>
        <v>0</v>
      </c>
      <c r="CG92" s="5" t="e">
        <f t="shared" ca="1" si="310"/>
        <v>#N/A</v>
      </c>
      <c r="CH92" s="8" t="e">
        <f t="shared" ca="1" si="311"/>
        <v>#N/A</v>
      </c>
      <c r="CI92" s="8" t="e">
        <f t="shared" ca="1" si="312"/>
        <v>#N/A</v>
      </c>
      <c r="CJ92" s="8" t="e">
        <f t="shared" ca="1" si="313"/>
        <v>#N/A</v>
      </c>
      <c r="CK92" s="8" t="e">
        <f t="shared" ca="1" si="314"/>
        <v>#N/A</v>
      </c>
      <c r="CL92" s="8" t="e">
        <f t="shared" ca="1" si="315"/>
        <v>#N/A</v>
      </c>
      <c r="CM92" s="237" t="e">
        <f t="shared" ca="1" si="316"/>
        <v>#N/A</v>
      </c>
      <c r="CN92" s="237" t="e">
        <f t="shared" ca="1" si="317"/>
        <v>#N/A</v>
      </c>
      <c r="CO92" s="8" t="e">
        <f t="shared" ca="1" si="318"/>
        <v>#N/A</v>
      </c>
      <c r="CQ92" t="b">
        <f t="shared" ca="1" si="319"/>
        <v>0</v>
      </c>
      <c r="CR92" t="str">
        <f t="shared" ca="1" si="320"/>
        <v/>
      </c>
      <c r="CS92" s="32">
        <f t="shared" ca="1" si="321"/>
        <v>0</v>
      </c>
      <c r="CT92" s="32">
        <f t="shared" ca="1" si="322"/>
        <v>0</v>
      </c>
      <c r="CU92" s="32">
        <f t="shared" ca="1" si="323"/>
        <v>0</v>
      </c>
      <c r="DP92" t="b">
        <f t="shared" ca="1" si="324"/>
        <v>0</v>
      </c>
      <c r="DQ92" t="b">
        <f t="shared" ca="1" si="324"/>
        <v>0</v>
      </c>
      <c r="DR92" t="b">
        <f t="shared" ca="1" si="324"/>
        <v>0</v>
      </c>
      <c r="DS92" t="str">
        <f t="shared" ca="1" si="267"/>
        <v>FAUX\FAUX\FAUX</v>
      </c>
      <c r="DT92" t="b">
        <f ca="1">IF($D92,ISNA(MATCH(DS92,DS$1:DS91,0)))</f>
        <v>0</v>
      </c>
      <c r="DU92" s="5" t="e">
        <f t="shared" ca="1" si="325"/>
        <v>#N/A</v>
      </c>
      <c r="DV92" t="e">
        <f t="shared" ca="1" si="268"/>
        <v>#N/A</v>
      </c>
      <c r="DW92" t="b">
        <f t="shared" ca="1" si="326"/>
        <v>0</v>
      </c>
      <c r="DX92" t="b">
        <f t="shared" ca="1" si="327"/>
        <v>0</v>
      </c>
      <c r="DY92">
        <f t="shared" ca="1" si="248"/>
        <v>0</v>
      </c>
      <c r="DZ92">
        <f t="shared" ca="1" si="436"/>
        <v>0</v>
      </c>
      <c r="EA92">
        <f t="shared" ca="1" si="328"/>
        <v>0</v>
      </c>
      <c r="EB92" s="235">
        <f t="shared" ca="1" si="329"/>
        <v>0</v>
      </c>
      <c r="EC92" s="236">
        <f t="shared" ca="1" si="330"/>
        <v>9.1999999999999998E-3</v>
      </c>
      <c r="ED92" t="b">
        <f t="shared" ca="1" si="331"/>
        <v>0</v>
      </c>
      <c r="EE92" s="5" t="e">
        <f t="shared" ca="1" si="332"/>
        <v>#N/A</v>
      </c>
      <c r="EF92" s="8" t="e">
        <f t="shared" ca="1" si="333"/>
        <v>#N/A</v>
      </c>
      <c r="EG92" s="8" t="e">
        <f t="shared" ca="1" si="334"/>
        <v>#N/A</v>
      </c>
      <c r="EH92" s="8" t="e">
        <f t="shared" ca="1" si="335"/>
        <v>#N/A</v>
      </c>
      <c r="EI92" s="8" t="e">
        <f t="shared" ca="1" si="336"/>
        <v>#N/A</v>
      </c>
      <c r="EJ92" s="8" t="e">
        <f t="shared" ca="1" si="337"/>
        <v>#N/A</v>
      </c>
      <c r="EK92" s="237" t="e">
        <f t="shared" ca="1" si="338"/>
        <v>#N/A</v>
      </c>
      <c r="EL92" s="237" t="e">
        <f t="shared" ca="1" si="339"/>
        <v>#N/A</v>
      </c>
      <c r="EM92" s="8" t="e">
        <f t="shared" ca="1" si="340"/>
        <v>#N/A</v>
      </c>
      <c r="EO92" t="b">
        <f t="shared" ca="1" si="341"/>
        <v>0</v>
      </c>
      <c r="EP92" t="str">
        <f t="shared" ca="1" si="342"/>
        <v/>
      </c>
      <c r="EQ92" s="32">
        <f t="shared" ca="1" si="343"/>
        <v>0</v>
      </c>
      <c r="ER92" s="32">
        <f t="shared" ca="1" si="344"/>
        <v>0</v>
      </c>
      <c r="ES92" s="32">
        <f t="shared" ca="1" si="345"/>
        <v>0</v>
      </c>
      <c r="FN92" t="b">
        <f t="shared" ca="1" si="346"/>
        <v>0</v>
      </c>
      <c r="FO92" t="b">
        <f t="shared" ca="1" si="346"/>
        <v>0</v>
      </c>
      <c r="FP92" t="b">
        <f t="shared" ca="1" si="346"/>
        <v>0</v>
      </c>
      <c r="FQ92" t="b">
        <f t="shared" ca="1" si="346"/>
        <v>0</v>
      </c>
      <c r="FR92" t="str">
        <f t="shared" ca="1" si="347"/>
        <v>FAUX\FAUX\FAUX\FAUX</v>
      </c>
      <c r="FS92" t="b">
        <f ca="1">IF($D92,ISNA(MATCH(FR92,FR$1:FR91,0)))</f>
        <v>0</v>
      </c>
      <c r="FT92" s="5" t="e">
        <f t="shared" ca="1" si="348"/>
        <v>#N/A</v>
      </c>
      <c r="FU92" t="e">
        <f t="shared" ca="1" si="269"/>
        <v>#N/A</v>
      </c>
      <c r="FV92" t="b">
        <f t="shared" ca="1" si="349"/>
        <v>0</v>
      </c>
      <c r="FW92" t="b">
        <f t="shared" ca="1" si="350"/>
        <v>0</v>
      </c>
      <c r="FX92">
        <f t="shared" ca="1" si="249"/>
        <v>0</v>
      </c>
      <c r="FY92">
        <f t="shared" ca="1" si="437"/>
        <v>0</v>
      </c>
      <c r="FZ92">
        <f t="shared" ca="1" si="351"/>
        <v>0</v>
      </c>
      <c r="GA92" s="235">
        <f t="shared" ca="1" si="352"/>
        <v>0</v>
      </c>
      <c r="GB92" s="236">
        <f t="shared" ca="1" si="353"/>
        <v>9.1999999999999998E-3</v>
      </c>
      <c r="GC92" t="b">
        <f t="shared" ca="1" si="354"/>
        <v>0</v>
      </c>
      <c r="GD92" s="5" t="e">
        <f t="shared" ca="1" si="355"/>
        <v>#N/A</v>
      </c>
      <c r="GE92" s="8" t="e">
        <f t="shared" ca="1" si="356"/>
        <v>#N/A</v>
      </c>
      <c r="GF92" s="8" t="e">
        <f t="shared" ca="1" si="357"/>
        <v>#N/A</v>
      </c>
      <c r="GG92" s="8" t="e">
        <f t="shared" ca="1" si="358"/>
        <v>#N/A</v>
      </c>
      <c r="GH92" s="8" t="e">
        <f t="shared" ca="1" si="359"/>
        <v>#N/A</v>
      </c>
      <c r="GI92" s="8" t="e">
        <f t="shared" ca="1" si="360"/>
        <v>#N/A</v>
      </c>
      <c r="GJ92" s="8" t="e">
        <f t="shared" ca="1" si="361"/>
        <v>#N/A</v>
      </c>
      <c r="GK92" s="237" t="e">
        <f t="shared" ca="1" si="362"/>
        <v>#N/A</v>
      </c>
      <c r="GL92" s="237" t="e">
        <f t="shared" ca="1" si="363"/>
        <v>#N/A</v>
      </c>
      <c r="GM92" s="8" t="e">
        <f t="shared" ca="1" si="364"/>
        <v>#N/A</v>
      </c>
      <c r="GO92" t="b">
        <f t="shared" ca="1" si="365"/>
        <v>0</v>
      </c>
      <c r="GP92" t="str">
        <f t="shared" ca="1" si="366"/>
        <v/>
      </c>
      <c r="GQ92" s="32">
        <f t="shared" ca="1" si="367"/>
        <v>0</v>
      </c>
      <c r="GR92" s="32">
        <f t="shared" ca="1" si="368"/>
        <v>0</v>
      </c>
      <c r="GS92" s="32">
        <f t="shared" ca="1" si="369"/>
        <v>0</v>
      </c>
      <c r="HL92" t="b">
        <f t="shared" ca="1" si="370"/>
        <v>0</v>
      </c>
      <c r="HM92" t="b">
        <f t="shared" ca="1" si="370"/>
        <v>0</v>
      </c>
      <c r="HN92" t="b">
        <f t="shared" ca="1" si="370"/>
        <v>0</v>
      </c>
      <c r="HO92" t="b">
        <f t="shared" ca="1" si="370"/>
        <v>0</v>
      </c>
      <c r="HP92" t="str">
        <f t="shared" ca="1" si="371"/>
        <v>FAUX\FAUX\FAUX\FAUX</v>
      </c>
      <c r="HQ92" t="b">
        <f ca="1">IF($D92,ISNA(MATCH(HP92,HP$1:HP91,0)))</f>
        <v>0</v>
      </c>
      <c r="HR92" s="5" t="e">
        <f t="shared" ca="1" si="372"/>
        <v>#N/A</v>
      </c>
      <c r="HS92" t="e">
        <f t="shared" ca="1" si="270"/>
        <v>#N/A</v>
      </c>
      <c r="HT92" t="b">
        <f t="shared" ca="1" si="373"/>
        <v>0</v>
      </c>
      <c r="HU92" t="b">
        <f t="shared" ca="1" si="374"/>
        <v>0</v>
      </c>
      <c r="HV92">
        <f t="shared" ca="1" si="250"/>
        <v>0</v>
      </c>
      <c r="HW92">
        <f t="shared" ca="1" si="438"/>
        <v>0</v>
      </c>
      <c r="HX92">
        <f t="shared" ca="1" si="375"/>
        <v>0</v>
      </c>
      <c r="HY92" s="235">
        <f t="shared" ca="1" si="376"/>
        <v>0</v>
      </c>
      <c r="HZ92" s="236">
        <f t="shared" ca="1" si="377"/>
        <v>9.1999999999999998E-3</v>
      </c>
      <c r="IA92" t="b">
        <f t="shared" ca="1" si="378"/>
        <v>0</v>
      </c>
      <c r="IB92" s="5" t="e">
        <f t="shared" ca="1" si="379"/>
        <v>#N/A</v>
      </c>
      <c r="IC92" s="8" t="e">
        <f t="shared" ca="1" si="380"/>
        <v>#N/A</v>
      </c>
      <c r="ID92" s="8" t="e">
        <f t="shared" ca="1" si="381"/>
        <v>#N/A</v>
      </c>
      <c r="IE92" s="8" t="e">
        <f t="shared" ca="1" si="382"/>
        <v>#N/A</v>
      </c>
      <c r="IF92" s="8" t="e">
        <f t="shared" ca="1" si="383"/>
        <v>#N/A</v>
      </c>
      <c r="IG92" s="8" t="e">
        <f t="shared" ca="1" si="384"/>
        <v>#N/A</v>
      </c>
      <c r="IH92" s="8" t="e">
        <f t="shared" ca="1" si="385"/>
        <v>#N/A</v>
      </c>
      <c r="II92" s="237" t="e">
        <f t="shared" ca="1" si="386"/>
        <v>#N/A</v>
      </c>
      <c r="IJ92" s="237" t="e">
        <f t="shared" ca="1" si="387"/>
        <v>#N/A</v>
      </c>
      <c r="IK92" s="8" t="e">
        <f t="shared" ca="1" si="388"/>
        <v>#N/A</v>
      </c>
      <c r="IM92" t="b">
        <f t="shared" ca="1" si="389"/>
        <v>0</v>
      </c>
      <c r="IN92" t="str">
        <f t="shared" ca="1" si="253"/>
        <v/>
      </c>
      <c r="IO92" s="32">
        <f t="shared" ca="1" si="390"/>
        <v>0</v>
      </c>
      <c r="IP92" s="32">
        <f t="shared" ca="1" si="391"/>
        <v>0</v>
      </c>
      <c r="IQ92" s="32">
        <f t="shared" ca="1" si="392"/>
        <v>0</v>
      </c>
      <c r="JJ92" t="b">
        <f t="shared" ca="1" si="393"/>
        <v>0</v>
      </c>
      <c r="JK92" t="b">
        <f t="shared" ca="1" si="393"/>
        <v>0</v>
      </c>
      <c r="JN92" t="str">
        <f t="shared" ca="1" si="394"/>
        <v>FAUX\FAUX</v>
      </c>
      <c r="JO92" t="b">
        <f ca="1">IF($D92,ISNA(MATCH(JN92,JN$1:JN91,0)))</f>
        <v>0</v>
      </c>
      <c r="JP92" s="5" t="e">
        <f t="shared" ca="1" si="395"/>
        <v>#N/A</v>
      </c>
      <c r="JQ92" t="e">
        <f t="shared" ca="1" si="271"/>
        <v>#N/A</v>
      </c>
      <c r="JR92" t="b">
        <f t="shared" ca="1" si="396"/>
        <v>0</v>
      </c>
      <c r="JS92" t="b">
        <f t="shared" ca="1" si="397"/>
        <v>0</v>
      </c>
      <c r="JT92">
        <f t="shared" ca="1" si="251"/>
        <v>0</v>
      </c>
      <c r="JU92">
        <f t="shared" ca="1" si="439"/>
        <v>0</v>
      </c>
      <c r="JV92">
        <f t="shared" ca="1" si="398"/>
        <v>0</v>
      </c>
      <c r="JW92" s="235">
        <f t="shared" ca="1" si="399"/>
        <v>0</v>
      </c>
      <c r="JX92" s="236">
        <f t="shared" ca="1" si="400"/>
        <v>9.1999999999999998E-3</v>
      </c>
      <c r="JY92" t="b">
        <f t="shared" ca="1" si="401"/>
        <v>0</v>
      </c>
      <c r="JZ92" s="5" t="e">
        <f t="shared" ca="1" si="402"/>
        <v>#N/A</v>
      </c>
      <c r="KA92" s="8" t="e">
        <f t="shared" ca="1" si="403"/>
        <v>#N/A</v>
      </c>
      <c r="KB92" s="8" t="e">
        <f t="shared" ca="1" si="404"/>
        <v>#N/A</v>
      </c>
      <c r="KC92" s="8" t="e">
        <f t="shared" ca="1" si="405"/>
        <v>#N/A</v>
      </c>
      <c r="KD92" s="8"/>
      <c r="KE92" s="8"/>
      <c r="KF92" s="8" t="e">
        <f t="shared" ca="1" si="406"/>
        <v>#N/A</v>
      </c>
      <c r="KG92" s="237" t="e">
        <f t="shared" ca="1" si="407"/>
        <v>#N/A</v>
      </c>
      <c r="KH92" s="237" t="e">
        <f t="shared" ca="1" si="408"/>
        <v>#N/A</v>
      </c>
      <c r="KI92" s="8" t="e">
        <f t="shared" ca="1" si="409"/>
        <v>#N/A</v>
      </c>
      <c r="KK92" t="b">
        <f t="shared" ca="1" si="410"/>
        <v>0</v>
      </c>
      <c r="KL92" t="str">
        <f t="shared" ca="1" si="254"/>
        <v/>
      </c>
      <c r="KM92" s="32">
        <f t="shared" ca="1" si="411"/>
        <v>0</v>
      </c>
      <c r="KN92" s="32">
        <f t="shared" ca="1" si="412"/>
        <v>0</v>
      </c>
      <c r="KO92" s="32">
        <f t="shared" ca="1" si="413"/>
        <v>0</v>
      </c>
      <c r="LH92" t="b">
        <f t="shared" ca="1" si="414"/>
        <v>0</v>
      </c>
      <c r="LI92" t="b">
        <f t="shared" ca="1" si="414"/>
        <v>0</v>
      </c>
      <c r="LL92" t="str">
        <f t="shared" ca="1" si="415"/>
        <v>FAUX\FAUX</v>
      </c>
      <c r="LM92" t="b">
        <f ca="1">IF($D92,ISNA(MATCH(LL92,LL$1:LL91,0)))</f>
        <v>0</v>
      </c>
      <c r="LN92" s="5" t="e">
        <f t="shared" ca="1" si="416"/>
        <v>#N/A</v>
      </c>
      <c r="LO92" t="e">
        <f t="shared" ca="1" si="272"/>
        <v>#N/A</v>
      </c>
      <c r="LP92" t="b">
        <f t="shared" ca="1" si="417"/>
        <v>0</v>
      </c>
      <c r="LQ92" t="b">
        <f t="shared" ca="1" si="418"/>
        <v>0</v>
      </c>
      <c r="LR92">
        <f t="shared" ca="1" si="252"/>
        <v>0</v>
      </c>
      <c r="LS92">
        <f t="shared" ca="1" si="440"/>
        <v>0</v>
      </c>
      <c r="LT92">
        <f t="shared" ca="1" si="419"/>
        <v>0</v>
      </c>
      <c r="LU92" s="235">
        <f t="shared" ca="1" si="420"/>
        <v>0</v>
      </c>
      <c r="LV92" s="236">
        <f t="shared" ca="1" si="421"/>
        <v>9.1999999999999998E-3</v>
      </c>
      <c r="LW92" t="b">
        <f t="shared" ca="1" si="422"/>
        <v>0</v>
      </c>
      <c r="LX92" s="5" t="e">
        <f t="shared" ca="1" si="423"/>
        <v>#N/A</v>
      </c>
      <c r="LY92" s="8" t="e">
        <f t="shared" ca="1" si="424"/>
        <v>#N/A</v>
      </c>
      <c r="LZ92" s="8" t="e">
        <f t="shared" ca="1" si="425"/>
        <v>#N/A</v>
      </c>
      <c r="MA92" s="8" t="e">
        <f t="shared" ca="1" si="426"/>
        <v>#N/A</v>
      </c>
      <c r="MB92" s="8"/>
      <c r="MC92" s="8"/>
      <c r="MD92" s="8" t="e">
        <f t="shared" ca="1" si="427"/>
        <v>#N/A</v>
      </c>
      <c r="ME92" s="237" t="e">
        <f t="shared" ca="1" si="428"/>
        <v>#N/A</v>
      </c>
      <c r="MF92" s="237" t="e">
        <f t="shared" ca="1" si="429"/>
        <v>#N/A</v>
      </c>
      <c r="MG92" s="8" t="e">
        <f t="shared" ca="1" si="430"/>
        <v>#N/A</v>
      </c>
      <c r="MI92" t="b">
        <f t="shared" ca="1" si="431"/>
        <v>0</v>
      </c>
      <c r="MJ92" t="str">
        <f t="shared" ca="1" si="255"/>
        <v/>
      </c>
      <c r="MK92" s="32">
        <f t="shared" ca="1" si="432"/>
        <v>0</v>
      </c>
      <c r="ML92" s="32">
        <f t="shared" ca="1" si="433"/>
        <v>0</v>
      </c>
      <c r="MM92" s="32">
        <f t="shared" ca="1" si="434"/>
        <v>0</v>
      </c>
    </row>
    <row r="93" spans="1:351" x14ac:dyDescent="0.3">
      <c r="A93">
        <f t="shared" ca="1" si="273"/>
        <v>83</v>
      </c>
      <c r="C93" t="e">
        <f ca="1">Coulisse!$HN93</f>
        <v>#N/A</v>
      </c>
      <c r="D93" t="b">
        <f t="shared" ca="1" si="274"/>
        <v>0</v>
      </c>
      <c r="F93" t="b">
        <f t="shared" ca="1" si="275"/>
        <v>0</v>
      </c>
      <c r="G93" t="b">
        <f t="shared" ca="1" si="275"/>
        <v>0</v>
      </c>
      <c r="T93" t="b">
        <f t="shared" ca="1" si="276"/>
        <v>0</v>
      </c>
      <c r="U93" t="b">
        <f t="shared" ca="1" si="276"/>
        <v>0</v>
      </c>
      <c r="V93" t="b">
        <f t="shared" ca="1" si="276"/>
        <v>0</v>
      </c>
      <c r="W93" t="str">
        <f t="shared" ca="1" si="277"/>
        <v>FAUX\FAUX\FAUX</v>
      </c>
      <c r="X93" t="b">
        <f ca="1">IF($D93,ISNA(MATCH(W93,W$1:W92,0)))</f>
        <v>0</v>
      </c>
      <c r="Y93" s="5" t="e">
        <f t="shared" ca="1" si="278"/>
        <v>#N/A</v>
      </c>
      <c r="Z93" t="e">
        <f t="shared" ca="1" si="265"/>
        <v>#N/A</v>
      </c>
      <c r="AA93" t="b">
        <f t="shared" ca="1" si="279"/>
        <v>0</v>
      </c>
      <c r="AB93" t="b">
        <f t="shared" ca="1" si="280"/>
        <v>0</v>
      </c>
      <c r="AC93">
        <f t="shared" ca="1" si="281"/>
        <v>0</v>
      </c>
      <c r="AD93">
        <f t="shared" ca="1" si="282"/>
        <v>0</v>
      </c>
      <c r="AE93">
        <f t="shared" ca="1" si="283"/>
        <v>0</v>
      </c>
      <c r="AF93" s="235">
        <f t="shared" ca="1" si="284"/>
        <v>0</v>
      </c>
      <c r="AG93" s="236">
        <f t="shared" ca="1" si="285"/>
        <v>9.2999999999999992E-3</v>
      </c>
      <c r="AH93" t="b">
        <f t="shared" ca="1" si="286"/>
        <v>0</v>
      </c>
      <c r="AI93" s="5" t="e">
        <f t="shared" ca="1" si="287"/>
        <v>#N/A</v>
      </c>
      <c r="AJ93" s="8" t="e">
        <f t="shared" ca="1" si="288"/>
        <v>#N/A</v>
      </c>
      <c r="AK93" s="8" t="e">
        <f t="shared" ca="1" si="289"/>
        <v>#N/A</v>
      </c>
      <c r="AL93" s="8" t="e">
        <f t="shared" ca="1" si="290"/>
        <v>#N/A</v>
      </c>
      <c r="AM93" s="8" t="e">
        <f t="shared" ca="1" si="291"/>
        <v>#N/A</v>
      </c>
      <c r="AN93" s="8" t="e">
        <f t="shared" ca="1" si="292"/>
        <v>#N/A</v>
      </c>
      <c r="AO93" s="237" t="e">
        <f t="shared" ca="1" si="293"/>
        <v>#N/A</v>
      </c>
      <c r="AP93" s="237" t="e">
        <f t="shared" ca="1" si="294"/>
        <v>#N/A</v>
      </c>
      <c r="AQ93" s="8" t="e">
        <f t="shared" ca="1" si="295"/>
        <v>#N/A</v>
      </c>
      <c r="AS93" t="b">
        <f t="shared" ca="1" si="296"/>
        <v>0</v>
      </c>
      <c r="AT93" t="str">
        <f t="shared" ca="1" si="297"/>
        <v/>
      </c>
      <c r="AU93" s="32">
        <f t="shared" ca="1" si="298"/>
        <v>0</v>
      </c>
      <c r="AV93" s="32">
        <f t="shared" ca="1" si="299"/>
        <v>0</v>
      </c>
      <c r="AW93" s="32">
        <f t="shared" ca="1" si="300"/>
        <v>0</v>
      </c>
      <c r="BR93" t="b">
        <f t="shared" ca="1" si="301"/>
        <v>0</v>
      </c>
      <c r="BU93" t="str">
        <f t="shared" ca="1" si="302"/>
        <v>FAUX\</v>
      </c>
      <c r="BV93" t="b">
        <f ca="1">IF($D93,ISNA(MATCH(BU93,BU$1:BU92,0)))</f>
        <v>0</v>
      </c>
      <c r="BW93" s="5" t="e">
        <f t="shared" ca="1" si="303"/>
        <v>#N/A</v>
      </c>
      <c r="BX93" t="e">
        <f t="shared" ca="1" si="266"/>
        <v>#N/A</v>
      </c>
      <c r="BY93" t="b">
        <f t="shared" ca="1" si="304"/>
        <v>0</v>
      </c>
      <c r="BZ93" t="b">
        <f t="shared" ca="1" si="305"/>
        <v>0</v>
      </c>
      <c r="CA93">
        <f t="shared" ca="1" si="247"/>
        <v>0</v>
      </c>
      <c r="CB93">
        <f t="shared" ca="1" si="435"/>
        <v>0</v>
      </c>
      <c r="CC93">
        <f t="shared" ca="1" si="306"/>
        <v>0</v>
      </c>
      <c r="CD93" s="235">
        <f t="shared" ca="1" si="307"/>
        <v>0</v>
      </c>
      <c r="CE93" s="236">
        <f t="shared" ca="1" si="308"/>
        <v>9.2999999999999992E-3</v>
      </c>
      <c r="CF93" t="b">
        <f t="shared" ca="1" si="309"/>
        <v>0</v>
      </c>
      <c r="CG93" s="5" t="e">
        <f t="shared" ca="1" si="310"/>
        <v>#N/A</v>
      </c>
      <c r="CH93" s="8" t="e">
        <f t="shared" ca="1" si="311"/>
        <v>#N/A</v>
      </c>
      <c r="CI93" s="8" t="e">
        <f t="shared" ca="1" si="312"/>
        <v>#N/A</v>
      </c>
      <c r="CJ93" s="8" t="e">
        <f t="shared" ca="1" si="313"/>
        <v>#N/A</v>
      </c>
      <c r="CK93" s="8" t="e">
        <f t="shared" ca="1" si="314"/>
        <v>#N/A</v>
      </c>
      <c r="CL93" s="8" t="e">
        <f t="shared" ca="1" si="315"/>
        <v>#N/A</v>
      </c>
      <c r="CM93" s="237" t="e">
        <f t="shared" ca="1" si="316"/>
        <v>#N/A</v>
      </c>
      <c r="CN93" s="237" t="e">
        <f t="shared" ca="1" si="317"/>
        <v>#N/A</v>
      </c>
      <c r="CO93" s="8" t="e">
        <f t="shared" ca="1" si="318"/>
        <v>#N/A</v>
      </c>
      <c r="CQ93" t="b">
        <f t="shared" ca="1" si="319"/>
        <v>0</v>
      </c>
      <c r="CR93" t="str">
        <f t="shared" ca="1" si="320"/>
        <v/>
      </c>
      <c r="CS93" s="32">
        <f t="shared" ca="1" si="321"/>
        <v>0</v>
      </c>
      <c r="CT93" s="32">
        <f t="shared" ca="1" si="322"/>
        <v>0</v>
      </c>
      <c r="CU93" s="32">
        <f t="shared" ca="1" si="323"/>
        <v>0</v>
      </c>
      <c r="DP93" t="b">
        <f t="shared" ca="1" si="324"/>
        <v>0</v>
      </c>
      <c r="DQ93" t="b">
        <f t="shared" ca="1" si="324"/>
        <v>0</v>
      </c>
      <c r="DR93" t="b">
        <f t="shared" ca="1" si="324"/>
        <v>0</v>
      </c>
      <c r="DS93" t="str">
        <f t="shared" ca="1" si="267"/>
        <v>FAUX\FAUX\FAUX</v>
      </c>
      <c r="DT93" t="b">
        <f ca="1">IF($D93,ISNA(MATCH(DS93,DS$1:DS92,0)))</f>
        <v>0</v>
      </c>
      <c r="DU93" s="5" t="e">
        <f t="shared" ca="1" si="325"/>
        <v>#N/A</v>
      </c>
      <c r="DV93" t="e">
        <f t="shared" ca="1" si="268"/>
        <v>#N/A</v>
      </c>
      <c r="DW93" t="b">
        <f t="shared" ca="1" si="326"/>
        <v>0</v>
      </c>
      <c r="DX93" t="b">
        <f t="shared" ca="1" si="327"/>
        <v>0</v>
      </c>
      <c r="DY93">
        <f t="shared" ca="1" si="248"/>
        <v>0</v>
      </c>
      <c r="DZ93">
        <f t="shared" ca="1" si="436"/>
        <v>0</v>
      </c>
      <c r="EA93">
        <f t="shared" ca="1" si="328"/>
        <v>0</v>
      </c>
      <c r="EB93" s="235">
        <f t="shared" ca="1" si="329"/>
        <v>0</v>
      </c>
      <c r="EC93" s="236">
        <f t="shared" ca="1" si="330"/>
        <v>9.2999999999999992E-3</v>
      </c>
      <c r="ED93" t="b">
        <f t="shared" ca="1" si="331"/>
        <v>0</v>
      </c>
      <c r="EE93" s="5" t="e">
        <f t="shared" ca="1" si="332"/>
        <v>#N/A</v>
      </c>
      <c r="EF93" s="8" t="e">
        <f t="shared" ca="1" si="333"/>
        <v>#N/A</v>
      </c>
      <c r="EG93" s="8" t="e">
        <f t="shared" ca="1" si="334"/>
        <v>#N/A</v>
      </c>
      <c r="EH93" s="8" t="e">
        <f t="shared" ca="1" si="335"/>
        <v>#N/A</v>
      </c>
      <c r="EI93" s="8" t="e">
        <f t="shared" ca="1" si="336"/>
        <v>#N/A</v>
      </c>
      <c r="EJ93" s="8" t="e">
        <f t="shared" ca="1" si="337"/>
        <v>#N/A</v>
      </c>
      <c r="EK93" s="237" t="e">
        <f t="shared" ca="1" si="338"/>
        <v>#N/A</v>
      </c>
      <c r="EL93" s="237" t="e">
        <f t="shared" ca="1" si="339"/>
        <v>#N/A</v>
      </c>
      <c r="EM93" s="8" t="e">
        <f t="shared" ca="1" si="340"/>
        <v>#N/A</v>
      </c>
      <c r="EO93" t="b">
        <f t="shared" ca="1" si="341"/>
        <v>0</v>
      </c>
      <c r="EP93" t="str">
        <f t="shared" ca="1" si="342"/>
        <v/>
      </c>
      <c r="EQ93" s="32">
        <f t="shared" ca="1" si="343"/>
        <v>0</v>
      </c>
      <c r="ER93" s="32">
        <f t="shared" ca="1" si="344"/>
        <v>0</v>
      </c>
      <c r="ES93" s="32">
        <f t="shared" ca="1" si="345"/>
        <v>0</v>
      </c>
      <c r="FN93" t="b">
        <f t="shared" ca="1" si="346"/>
        <v>0</v>
      </c>
      <c r="FO93" t="b">
        <f t="shared" ca="1" si="346"/>
        <v>0</v>
      </c>
      <c r="FP93" t="b">
        <f t="shared" ca="1" si="346"/>
        <v>0</v>
      </c>
      <c r="FQ93" t="b">
        <f t="shared" ca="1" si="346"/>
        <v>0</v>
      </c>
      <c r="FR93" t="str">
        <f t="shared" ca="1" si="347"/>
        <v>FAUX\FAUX\FAUX\FAUX</v>
      </c>
      <c r="FS93" t="b">
        <f ca="1">IF($D93,ISNA(MATCH(FR93,FR$1:FR92,0)))</f>
        <v>0</v>
      </c>
      <c r="FT93" s="5" t="e">
        <f t="shared" ca="1" si="348"/>
        <v>#N/A</v>
      </c>
      <c r="FU93" t="e">
        <f t="shared" ca="1" si="269"/>
        <v>#N/A</v>
      </c>
      <c r="FV93" t="b">
        <f t="shared" ca="1" si="349"/>
        <v>0</v>
      </c>
      <c r="FW93" t="b">
        <f t="shared" ca="1" si="350"/>
        <v>0</v>
      </c>
      <c r="FX93">
        <f t="shared" ca="1" si="249"/>
        <v>0</v>
      </c>
      <c r="FY93">
        <f t="shared" ca="1" si="437"/>
        <v>0</v>
      </c>
      <c r="FZ93">
        <f t="shared" ca="1" si="351"/>
        <v>0</v>
      </c>
      <c r="GA93" s="235">
        <f t="shared" ca="1" si="352"/>
        <v>0</v>
      </c>
      <c r="GB93" s="236">
        <f t="shared" ca="1" si="353"/>
        <v>9.2999999999999992E-3</v>
      </c>
      <c r="GC93" t="b">
        <f t="shared" ca="1" si="354"/>
        <v>0</v>
      </c>
      <c r="GD93" s="5" t="e">
        <f t="shared" ca="1" si="355"/>
        <v>#N/A</v>
      </c>
      <c r="GE93" s="8" t="e">
        <f t="shared" ca="1" si="356"/>
        <v>#N/A</v>
      </c>
      <c r="GF93" s="8" t="e">
        <f t="shared" ca="1" si="357"/>
        <v>#N/A</v>
      </c>
      <c r="GG93" s="8" t="e">
        <f t="shared" ca="1" si="358"/>
        <v>#N/A</v>
      </c>
      <c r="GH93" s="8" t="e">
        <f t="shared" ca="1" si="359"/>
        <v>#N/A</v>
      </c>
      <c r="GI93" s="8" t="e">
        <f t="shared" ca="1" si="360"/>
        <v>#N/A</v>
      </c>
      <c r="GJ93" s="8" t="e">
        <f t="shared" ca="1" si="361"/>
        <v>#N/A</v>
      </c>
      <c r="GK93" s="237" t="e">
        <f t="shared" ca="1" si="362"/>
        <v>#N/A</v>
      </c>
      <c r="GL93" s="237" t="e">
        <f t="shared" ca="1" si="363"/>
        <v>#N/A</v>
      </c>
      <c r="GM93" s="8" t="e">
        <f t="shared" ca="1" si="364"/>
        <v>#N/A</v>
      </c>
      <c r="GO93" t="b">
        <f t="shared" ca="1" si="365"/>
        <v>0</v>
      </c>
      <c r="GP93" t="str">
        <f t="shared" ca="1" si="366"/>
        <v/>
      </c>
      <c r="GQ93" s="32">
        <f t="shared" ca="1" si="367"/>
        <v>0</v>
      </c>
      <c r="GR93" s="32">
        <f t="shared" ca="1" si="368"/>
        <v>0</v>
      </c>
      <c r="GS93" s="32">
        <f t="shared" ca="1" si="369"/>
        <v>0</v>
      </c>
      <c r="HL93" t="b">
        <f t="shared" ca="1" si="370"/>
        <v>0</v>
      </c>
      <c r="HM93" t="b">
        <f t="shared" ca="1" si="370"/>
        <v>0</v>
      </c>
      <c r="HN93" t="b">
        <f t="shared" ca="1" si="370"/>
        <v>0</v>
      </c>
      <c r="HO93" t="b">
        <f t="shared" ca="1" si="370"/>
        <v>0</v>
      </c>
      <c r="HP93" t="str">
        <f t="shared" ca="1" si="371"/>
        <v>FAUX\FAUX\FAUX\FAUX</v>
      </c>
      <c r="HQ93" t="b">
        <f ca="1">IF($D93,ISNA(MATCH(HP93,HP$1:HP92,0)))</f>
        <v>0</v>
      </c>
      <c r="HR93" s="5" t="e">
        <f t="shared" ca="1" si="372"/>
        <v>#N/A</v>
      </c>
      <c r="HS93" t="e">
        <f t="shared" ca="1" si="270"/>
        <v>#N/A</v>
      </c>
      <c r="HT93" t="b">
        <f t="shared" ca="1" si="373"/>
        <v>0</v>
      </c>
      <c r="HU93" t="b">
        <f t="shared" ca="1" si="374"/>
        <v>0</v>
      </c>
      <c r="HV93">
        <f t="shared" ca="1" si="250"/>
        <v>0</v>
      </c>
      <c r="HW93">
        <f t="shared" ca="1" si="438"/>
        <v>0</v>
      </c>
      <c r="HX93">
        <f t="shared" ca="1" si="375"/>
        <v>0</v>
      </c>
      <c r="HY93" s="235">
        <f t="shared" ca="1" si="376"/>
        <v>0</v>
      </c>
      <c r="HZ93" s="236">
        <f t="shared" ca="1" si="377"/>
        <v>9.2999999999999992E-3</v>
      </c>
      <c r="IA93" t="b">
        <f t="shared" ca="1" si="378"/>
        <v>0</v>
      </c>
      <c r="IB93" s="5" t="e">
        <f t="shared" ca="1" si="379"/>
        <v>#N/A</v>
      </c>
      <c r="IC93" s="8" t="e">
        <f t="shared" ca="1" si="380"/>
        <v>#N/A</v>
      </c>
      <c r="ID93" s="8" t="e">
        <f t="shared" ca="1" si="381"/>
        <v>#N/A</v>
      </c>
      <c r="IE93" s="8" t="e">
        <f t="shared" ca="1" si="382"/>
        <v>#N/A</v>
      </c>
      <c r="IF93" s="8" t="e">
        <f t="shared" ca="1" si="383"/>
        <v>#N/A</v>
      </c>
      <c r="IG93" s="8" t="e">
        <f t="shared" ca="1" si="384"/>
        <v>#N/A</v>
      </c>
      <c r="IH93" s="8" t="e">
        <f t="shared" ca="1" si="385"/>
        <v>#N/A</v>
      </c>
      <c r="II93" s="237" t="e">
        <f t="shared" ca="1" si="386"/>
        <v>#N/A</v>
      </c>
      <c r="IJ93" s="237" t="e">
        <f t="shared" ca="1" si="387"/>
        <v>#N/A</v>
      </c>
      <c r="IK93" s="8" t="e">
        <f t="shared" ca="1" si="388"/>
        <v>#N/A</v>
      </c>
      <c r="IM93" t="b">
        <f t="shared" ca="1" si="389"/>
        <v>0</v>
      </c>
      <c r="IN93" t="str">
        <f t="shared" ca="1" si="253"/>
        <v/>
      </c>
      <c r="IO93" s="32">
        <f t="shared" ca="1" si="390"/>
        <v>0</v>
      </c>
      <c r="IP93" s="32">
        <f t="shared" ca="1" si="391"/>
        <v>0</v>
      </c>
      <c r="IQ93" s="32">
        <f t="shared" ca="1" si="392"/>
        <v>0</v>
      </c>
      <c r="JJ93" t="b">
        <f t="shared" ca="1" si="393"/>
        <v>0</v>
      </c>
      <c r="JK93" t="b">
        <f t="shared" ca="1" si="393"/>
        <v>0</v>
      </c>
      <c r="JN93" t="str">
        <f t="shared" ca="1" si="394"/>
        <v>FAUX\FAUX</v>
      </c>
      <c r="JO93" t="b">
        <f ca="1">IF($D93,ISNA(MATCH(JN93,JN$1:JN92,0)))</f>
        <v>0</v>
      </c>
      <c r="JP93" s="5" t="e">
        <f t="shared" ca="1" si="395"/>
        <v>#N/A</v>
      </c>
      <c r="JQ93" t="e">
        <f t="shared" ca="1" si="271"/>
        <v>#N/A</v>
      </c>
      <c r="JR93" t="b">
        <f t="shared" ca="1" si="396"/>
        <v>0</v>
      </c>
      <c r="JS93" t="b">
        <f t="shared" ca="1" si="397"/>
        <v>0</v>
      </c>
      <c r="JT93">
        <f t="shared" ca="1" si="251"/>
        <v>0</v>
      </c>
      <c r="JU93">
        <f t="shared" ca="1" si="439"/>
        <v>0</v>
      </c>
      <c r="JV93">
        <f t="shared" ca="1" si="398"/>
        <v>0</v>
      </c>
      <c r="JW93" s="235">
        <f t="shared" ca="1" si="399"/>
        <v>0</v>
      </c>
      <c r="JX93" s="236">
        <f t="shared" ca="1" si="400"/>
        <v>9.2999999999999992E-3</v>
      </c>
      <c r="JY93" t="b">
        <f t="shared" ca="1" si="401"/>
        <v>0</v>
      </c>
      <c r="JZ93" s="5" t="e">
        <f t="shared" ca="1" si="402"/>
        <v>#N/A</v>
      </c>
      <c r="KA93" s="8" t="e">
        <f t="shared" ca="1" si="403"/>
        <v>#N/A</v>
      </c>
      <c r="KB93" s="8" t="e">
        <f t="shared" ca="1" si="404"/>
        <v>#N/A</v>
      </c>
      <c r="KC93" s="8" t="e">
        <f t="shared" ca="1" si="405"/>
        <v>#N/A</v>
      </c>
      <c r="KD93" s="8"/>
      <c r="KE93" s="8"/>
      <c r="KF93" s="8" t="e">
        <f t="shared" ca="1" si="406"/>
        <v>#N/A</v>
      </c>
      <c r="KG93" s="237" t="e">
        <f t="shared" ca="1" si="407"/>
        <v>#N/A</v>
      </c>
      <c r="KH93" s="237" t="e">
        <f t="shared" ca="1" si="408"/>
        <v>#N/A</v>
      </c>
      <c r="KI93" s="8" t="e">
        <f t="shared" ca="1" si="409"/>
        <v>#N/A</v>
      </c>
      <c r="KK93" t="b">
        <f t="shared" ca="1" si="410"/>
        <v>0</v>
      </c>
      <c r="KL93" t="str">
        <f t="shared" ca="1" si="254"/>
        <v/>
      </c>
      <c r="KM93" s="32">
        <f t="shared" ca="1" si="411"/>
        <v>0</v>
      </c>
      <c r="KN93" s="32">
        <f t="shared" ca="1" si="412"/>
        <v>0</v>
      </c>
      <c r="KO93" s="32">
        <f t="shared" ca="1" si="413"/>
        <v>0</v>
      </c>
      <c r="LH93" t="b">
        <f t="shared" ca="1" si="414"/>
        <v>0</v>
      </c>
      <c r="LI93" t="b">
        <f t="shared" ca="1" si="414"/>
        <v>0</v>
      </c>
      <c r="LL93" t="str">
        <f t="shared" ca="1" si="415"/>
        <v>FAUX\FAUX</v>
      </c>
      <c r="LM93" t="b">
        <f ca="1">IF($D93,ISNA(MATCH(LL93,LL$1:LL92,0)))</f>
        <v>0</v>
      </c>
      <c r="LN93" s="5" t="e">
        <f t="shared" ca="1" si="416"/>
        <v>#N/A</v>
      </c>
      <c r="LO93" t="e">
        <f t="shared" ca="1" si="272"/>
        <v>#N/A</v>
      </c>
      <c r="LP93" t="b">
        <f t="shared" ca="1" si="417"/>
        <v>0</v>
      </c>
      <c r="LQ93" t="b">
        <f t="shared" ca="1" si="418"/>
        <v>0</v>
      </c>
      <c r="LR93">
        <f t="shared" ca="1" si="252"/>
        <v>0</v>
      </c>
      <c r="LS93">
        <f t="shared" ca="1" si="440"/>
        <v>0</v>
      </c>
      <c r="LT93">
        <f t="shared" ca="1" si="419"/>
        <v>0</v>
      </c>
      <c r="LU93" s="235">
        <f t="shared" ca="1" si="420"/>
        <v>0</v>
      </c>
      <c r="LV93" s="236">
        <f t="shared" ca="1" si="421"/>
        <v>9.2999999999999992E-3</v>
      </c>
      <c r="LW93" t="b">
        <f t="shared" ca="1" si="422"/>
        <v>0</v>
      </c>
      <c r="LX93" s="5" t="e">
        <f t="shared" ca="1" si="423"/>
        <v>#N/A</v>
      </c>
      <c r="LY93" s="8" t="e">
        <f t="shared" ca="1" si="424"/>
        <v>#N/A</v>
      </c>
      <c r="LZ93" s="8" t="e">
        <f t="shared" ca="1" si="425"/>
        <v>#N/A</v>
      </c>
      <c r="MA93" s="8" t="e">
        <f t="shared" ca="1" si="426"/>
        <v>#N/A</v>
      </c>
      <c r="MB93" s="8"/>
      <c r="MC93" s="8"/>
      <c r="MD93" s="8" t="e">
        <f t="shared" ca="1" si="427"/>
        <v>#N/A</v>
      </c>
      <c r="ME93" s="237" t="e">
        <f t="shared" ca="1" si="428"/>
        <v>#N/A</v>
      </c>
      <c r="MF93" s="237" t="e">
        <f t="shared" ca="1" si="429"/>
        <v>#N/A</v>
      </c>
      <c r="MG93" s="8" t="e">
        <f t="shared" ca="1" si="430"/>
        <v>#N/A</v>
      </c>
      <c r="MI93" t="b">
        <f t="shared" ca="1" si="431"/>
        <v>0</v>
      </c>
      <c r="MJ93" t="str">
        <f t="shared" ca="1" si="255"/>
        <v/>
      </c>
      <c r="MK93" s="32">
        <f t="shared" ca="1" si="432"/>
        <v>0</v>
      </c>
      <c r="ML93" s="32">
        <f t="shared" ca="1" si="433"/>
        <v>0</v>
      </c>
      <c r="MM93" s="32">
        <f t="shared" ca="1" si="434"/>
        <v>0</v>
      </c>
    </row>
    <row r="94" spans="1:351" x14ac:dyDescent="0.3">
      <c r="A94">
        <f t="shared" ca="1" si="273"/>
        <v>84</v>
      </c>
      <c r="C94" t="e">
        <f ca="1">Coulisse!$HN94</f>
        <v>#N/A</v>
      </c>
      <c r="D94" t="b">
        <f t="shared" ca="1" si="274"/>
        <v>0</v>
      </c>
      <c r="F94" t="b">
        <f t="shared" ca="1" si="275"/>
        <v>0</v>
      </c>
      <c r="G94" t="b">
        <f t="shared" ca="1" si="275"/>
        <v>0</v>
      </c>
      <c r="T94" t="b">
        <f t="shared" ca="1" si="276"/>
        <v>0</v>
      </c>
      <c r="U94" t="b">
        <f t="shared" ca="1" si="276"/>
        <v>0</v>
      </c>
      <c r="V94" t="b">
        <f t="shared" ca="1" si="276"/>
        <v>0</v>
      </c>
      <c r="W94" t="str">
        <f t="shared" ca="1" si="277"/>
        <v>FAUX\FAUX\FAUX</v>
      </c>
      <c r="X94" t="b">
        <f ca="1">IF($D94,ISNA(MATCH(W94,W$1:W93,0)))</f>
        <v>0</v>
      </c>
      <c r="Y94" s="5" t="e">
        <f t="shared" ca="1" si="278"/>
        <v>#N/A</v>
      </c>
      <c r="Z94" t="e">
        <f t="shared" ca="1" si="265"/>
        <v>#N/A</v>
      </c>
      <c r="AA94" t="b">
        <f t="shared" ca="1" si="279"/>
        <v>0</v>
      </c>
      <c r="AB94" t="b">
        <f t="shared" ca="1" si="280"/>
        <v>0</v>
      </c>
      <c r="AC94">
        <f t="shared" ca="1" si="281"/>
        <v>0</v>
      </c>
      <c r="AD94">
        <f t="shared" ca="1" si="282"/>
        <v>0</v>
      </c>
      <c r="AE94">
        <f t="shared" ca="1" si="283"/>
        <v>0</v>
      </c>
      <c r="AF94" s="235">
        <f t="shared" ca="1" si="284"/>
        <v>0</v>
      </c>
      <c r="AG94" s="236">
        <f t="shared" ca="1" si="285"/>
        <v>9.4000000000000004E-3</v>
      </c>
      <c r="AH94" t="b">
        <f t="shared" ca="1" si="286"/>
        <v>0</v>
      </c>
      <c r="AI94" s="5" t="e">
        <f t="shared" ca="1" si="287"/>
        <v>#N/A</v>
      </c>
      <c r="AJ94" s="8" t="e">
        <f t="shared" ca="1" si="288"/>
        <v>#N/A</v>
      </c>
      <c r="AK94" s="8" t="e">
        <f t="shared" ca="1" si="289"/>
        <v>#N/A</v>
      </c>
      <c r="AL94" s="8" t="e">
        <f t="shared" ca="1" si="290"/>
        <v>#N/A</v>
      </c>
      <c r="AM94" s="8" t="e">
        <f t="shared" ca="1" si="291"/>
        <v>#N/A</v>
      </c>
      <c r="AN94" s="8" t="e">
        <f t="shared" ca="1" si="292"/>
        <v>#N/A</v>
      </c>
      <c r="AO94" s="237" t="e">
        <f t="shared" ca="1" si="293"/>
        <v>#N/A</v>
      </c>
      <c r="AP94" s="237" t="e">
        <f t="shared" ca="1" si="294"/>
        <v>#N/A</v>
      </c>
      <c r="AQ94" s="8" t="e">
        <f t="shared" ca="1" si="295"/>
        <v>#N/A</v>
      </c>
      <c r="AS94" t="b">
        <f t="shared" ca="1" si="296"/>
        <v>0</v>
      </c>
      <c r="AT94" t="str">
        <f t="shared" ca="1" si="297"/>
        <v/>
      </c>
      <c r="AU94" s="32">
        <f t="shared" ca="1" si="298"/>
        <v>0</v>
      </c>
      <c r="AV94" s="32">
        <f t="shared" ca="1" si="299"/>
        <v>0</v>
      </c>
      <c r="AW94" s="32">
        <f t="shared" ca="1" si="300"/>
        <v>0</v>
      </c>
      <c r="BR94" t="b">
        <f t="shared" ca="1" si="301"/>
        <v>0</v>
      </c>
      <c r="BU94" t="str">
        <f t="shared" ca="1" si="302"/>
        <v>FAUX\</v>
      </c>
      <c r="BV94" t="b">
        <f ca="1">IF($D94,ISNA(MATCH(BU94,BU$1:BU93,0)))</f>
        <v>0</v>
      </c>
      <c r="BW94" s="5" t="e">
        <f t="shared" ca="1" si="303"/>
        <v>#N/A</v>
      </c>
      <c r="BX94" t="e">
        <f t="shared" ca="1" si="266"/>
        <v>#N/A</v>
      </c>
      <c r="BY94" t="b">
        <f t="shared" ca="1" si="304"/>
        <v>0</v>
      </c>
      <c r="BZ94" t="b">
        <f t="shared" ca="1" si="305"/>
        <v>0</v>
      </c>
      <c r="CA94">
        <f t="shared" ca="1" si="247"/>
        <v>0</v>
      </c>
      <c r="CB94">
        <f t="shared" ca="1" si="435"/>
        <v>0</v>
      </c>
      <c r="CC94">
        <f t="shared" ca="1" si="306"/>
        <v>0</v>
      </c>
      <c r="CD94" s="235">
        <f t="shared" ca="1" si="307"/>
        <v>0</v>
      </c>
      <c r="CE94" s="236">
        <f t="shared" ca="1" si="308"/>
        <v>9.4000000000000004E-3</v>
      </c>
      <c r="CF94" t="b">
        <f t="shared" ca="1" si="309"/>
        <v>0</v>
      </c>
      <c r="CG94" s="5" t="e">
        <f t="shared" ca="1" si="310"/>
        <v>#N/A</v>
      </c>
      <c r="CH94" s="8" t="e">
        <f t="shared" ca="1" si="311"/>
        <v>#N/A</v>
      </c>
      <c r="CI94" s="8" t="e">
        <f t="shared" ca="1" si="312"/>
        <v>#N/A</v>
      </c>
      <c r="CJ94" s="8" t="e">
        <f t="shared" ca="1" si="313"/>
        <v>#N/A</v>
      </c>
      <c r="CK94" s="8" t="e">
        <f t="shared" ca="1" si="314"/>
        <v>#N/A</v>
      </c>
      <c r="CL94" s="8" t="e">
        <f t="shared" ca="1" si="315"/>
        <v>#N/A</v>
      </c>
      <c r="CM94" s="237" t="e">
        <f t="shared" ca="1" si="316"/>
        <v>#N/A</v>
      </c>
      <c r="CN94" s="237" t="e">
        <f t="shared" ca="1" si="317"/>
        <v>#N/A</v>
      </c>
      <c r="CO94" s="8" t="e">
        <f t="shared" ca="1" si="318"/>
        <v>#N/A</v>
      </c>
      <c r="CQ94" t="b">
        <f t="shared" ca="1" si="319"/>
        <v>0</v>
      </c>
      <c r="CR94" t="str">
        <f t="shared" ca="1" si="320"/>
        <v/>
      </c>
      <c r="CS94" s="32">
        <f t="shared" ca="1" si="321"/>
        <v>0</v>
      </c>
      <c r="CT94" s="32">
        <f t="shared" ca="1" si="322"/>
        <v>0</v>
      </c>
      <c r="CU94" s="32">
        <f t="shared" ca="1" si="323"/>
        <v>0</v>
      </c>
      <c r="DP94" t="b">
        <f t="shared" ca="1" si="324"/>
        <v>0</v>
      </c>
      <c r="DQ94" t="b">
        <f t="shared" ca="1" si="324"/>
        <v>0</v>
      </c>
      <c r="DR94" t="b">
        <f t="shared" ca="1" si="324"/>
        <v>0</v>
      </c>
      <c r="DS94" t="str">
        <f t="shared" ca="1" si="267"/>
        <v>FAUX\FAUX\FAUX</v>
      </c>
      <c r="DT94" t="b">
        <f ca="1">IF($D94,ISNA(MATCH(DS94,DS$1:DS93,0)))</f>
        <v>0</v>
      </c>
      <c r="DU94" s="5" t="e">
        <f t="shared" ca="1" si="325"/>
        <v>#N/A</v>
      </c>
      <c r="DV94" t="e">
        <f t="shared" ca="1" si="268"/>
        <v>#N/A</v>
      </c>
      <c r="DW94" t="b">
        <f t="shared" ca="1" si="326"/>
        <v>0</v>
      </c>
      <c r="DX94" t="b">
        <f t="shared" ca="1" si="327"/>
        <v>0</v>
      </c>
      <c r="DY94">
        <f t="shared" ca="1" si="248"/>
        <v>0</v>
      </c>
      <c r="DZ94">
        <f t="shared" ca="1" si="436"/>
        <v>0</v>
      </c>
      <c r="EA94">
        <f t="shared" ca="1" si="328"/>
        <v>0</v>
      </c>
      <c r="EB94" s="235">
        <f t="shared" ca="1" si="329"/>
        <v>0</v>
      </c>
      <c r="EC94" s="236">
        <f t="shared" ca="1" si="330"/>
        <v>9.4000000000000004E-3</v>
      </c>
      <c r="ED94" t="b">
        <f t="shared" ca="1" si="331"/>
        <v>0</v>
      </c>
      <c r="EE94" s="5" t="e">
        <f t="shared" ca="1" si="332"/>
        <v>#N/A</v>
      </c>
      <c r="EF94" s="8" t="e">
        <f t="shared" ca="1" si="333"/>
        <v>#N/A</v>
      </c>
      <c r="EG94" s="8" t="e">
        <f t="shared" ca="1" si="334"/>
        <v>#N/A</v>
      </c>
      <c r="EH94" s="8" t="e">
        <f t="shared" ca="1" si="335"/>
        <v>#N/A</v>
      </c>
      <c r="EI94" s="8" t="e">
        <f t="shared" ca="1" si="336"/>
        <v>#N/A</v>
      </c>
      <c r="EJ94" s="8" t="e">
        <f t="shared" ca="1" si="337"/>
        <v>#N/A</v>
      </c>
      <c r="EK94" s="237" t="e">
        <f t="shared" ca="1" si="338"/>
        <v>#N/A</v>
      </c>
      <c r="EL94" s="237" t="e">
        <f t="shared" ca="1" si="339"/>
        <v>#N/A</v>
      </c>
      <c r="EM94" s="8" t="e">
        <f t="shared" ca="1" si="340"/>
        <v>#N/A</v>
      </c>
      <c r="EO94" t="b">
        <f t="shared" ca="1" si="341"/>
        <v>0</v>
      </c>
      <c r="EP94" t="str">
        <f t="shared" ca="1" si="342"/>
        <v/>
      </c>
      <c r="EQ94" s="32">
        <f t="shared" ca="1" si="343"/>
        <v>0</v>
      </c>
      <c r="ER94" s="32">
        <f t="shared" ca="1" si="344"/>
        <v>0</v>
      </c>
      <c r="ES94" s="32">
        <f t="shared" ca="1" si="345"/>
        <v>0</v>
      </c>
      <c r="FN94" t="b">
        <f t="shared" ca="1" si="346"/>
        <v>0</v>
      </c>
      <c r="FO94" t="b">
        <f t="shared" ca="1" si="346"/>
        <v>0</v>
      </c>
      <c r="FP94" t="b">
        <f t="shared" ca="1" si="346"/>
        <v>0</v>
      </c>
      <c r="FQ94" t="b">
        <f t="shared" ca="1" si="346"/>
        <v>0</v>
      </c>
      <c r="FR94" t="str">
        <f t="shared" ca="1" si="347"/>
        <v>FAUX\FAUX\FAUX\FAUX</v>
      </c>
      <c r="FS94" t="b">
        <f ca="1">IF($D94,ISNA(MATCH(FR94,FR$1:FR93,0)))</f>
        <v>0</v>
      </c>
      <c r="FT94" s="5" t="e">
        <f t="shared" ca="1" si="348"/>
        <v>#N/A</v>
      </c>
      <c r="FU94" t="e">
        <f t="shared" ca="1" si="269"/>
        <v>#N/A</v>
      </c>
      <c r="FV94" t="b">
        <f t="shared" ca="1" si="349"/>
        <v>0</v>
      </c>
      <c r="FW94" t="b">
        <f t="shared" ca="1" si="350"/>
        <v>0</v>
      </c>
      <c r="FX94">
        <f t="shared" ca="1" si="249"/>
        <v>0</v>
      </c>
      <c r="FY94">
        <f t="shared" ca="1" si="437"/>
        <v>0</v>
      </c>
      <c r="FZ94">
        <f t="shared" ca="1" si="351"/>
        <v>0</v>
      </c>
      <c r="GA94" s="235">
        <f t="shared" ca="1" si="352"/>
        <v>0</v>
      </c>
      <c r="GB94" s="236">
        <f t="shared" ca="1" si="353"/>
        <v>9.4000000000000004E-3</v>
      </c>
      <c r="GC94" t="b">
        <f t="shared" ca="1" si="354"/>
        <v>0</v>
      </c>
      <c r="GD94" s="5" t="e">
        <f t="shared" ca="1" si="355"/>
        <v>#N/A</v>
      </c>
      <c r="GE94" s="8" t="e">
        <f t="shared" ca="1" si="356"/>
        <v>#N/A</v>
      </c>
      <c r="GF94" s="8" t="e">
        <f t="shared" ca="1" si="357"/>
        <v>#N/A</v>
      </c>
      <c r="GG94" s="8" t="e">
        <f t="shared" ca="1" si="358"/>
        <v>#N/A</v>
      </c>
      <c r="GH94" s="8" t="e">
        <f t="shared" ca="1" si="359"/>
        <v>#N/A</v>
      </c>
      <c r="GI94" s="8" t="e">
        <f t="shared" ca="1" si="360"/>
        <v>#N/A</v>
      </c>
      <c r="GJ94" s="8" t="e">
        <f t="shared" ca="1" si="361"/>
        <v>#N/A</v>
      </c>
      <c r="GK94" s="237" t="e">
        <f t="shared" ca="1" si="362"/>
        <v>#N/A</v>
      </c>
      <c r="GL94" s="237" t="e">
        <f t="shared" ca="1" si="363"/>
        <v>#N/A</v>
      </c>
      <c r="GM94" s="8" t="e">
        <f t="shared" ca="1" si="364"/>
        <v>#N/A</v>
      </c>
      <c r="GO94" t="b">
        <f t="shared" ca="1" si="365"/>
        <v>0</v>
      </c>
      <c r="GP94" t="str">
        <f t="shared" ca="1" si="366"/>
        <v/>
      </c>
      <c r="GQ94" s="32">
        <f t="shared" ca="1" si="367"/>
        <v>0</v>
      </c>
      <c r="GR94" s="32">
        <f t="shared" ca="1" si="368"/>
        <v>0</v>
      </c>
      <c r="GS94" s="32">
        <f t="shared" ca="1" si="369"/>
        <v>0</v>
      </c>
      <c r="HL94" t="b">
        <f t="shared" ca="1" si="370"/>
        <v>0</v>
      </c>
      <c r="HM94" t="b">
        <f t="shared" ca="1" si="370"/>
        <v>0</v>
      </c>
      <c r="HN94" t="b">
        <f t="shared" ca="1" si="370"/>
        <v>0</v>
      </c>
      <c r="HO94" t="b">
        <f t="shared" ca="1" si="370"/>
        <v>0</v>
      </c>
      <c r="HP94" t="str">
        <f t="shared" ca="1" si="371"/>
        <v>FAUX\FAUX\FAUX\FAUX</v>
      </c>
      <c r="HQ94" t="b">
        <f ca="1">IF($D94,ISNA(MATCH(HP94,HP$1:HP93,0)))</f>
        <v>0</v>
      </c>
      <c r="HR94" s="5" t="e">
        <f t="shared" ca="1" si="372"/>
        <v>#N/A</v>
      </c>
      <c r="HS94" t="e">
        <f t="shared" ca="1" si="270"/>
        <v>#N/A</v>
      </c>
      <c r="HT94" t="b">
        <f t="shared" ca="1" si="373"/>
        <v>0</v>
      </c>
      <c r="HU94" t="b">
        <f t="shared" ca="1" si="374"/>
        <v>0</v>
      </c>
      <c r="HV94">
        <f t="shared" ca="1" si="250"/>
        <v>0</v>
      </c>
      <c r="HW94">
        <f t="shared" ca="1" si="438"/>
        <v>0</v>
      </c>
      <c r="HX94">
        <f t="shared" ca="1" si="375"/>
        <v>0</v>
      </c>
      <c r="HY94" s="235">
        <f t="shared" ca="1" si="376"/>
        <v>0</v>
      </c>
      <c r="HZ94" s="236">
        <f t="shared" ca="1" si="377"/>
        <v>9.4000000000000004E-3</v>
      </c>
      <c r="IA94" t="b">
        <f t="shared" ca="1" si="378"/>
        <v>0</v>
      </c>
      <c r="IB94" s="5" t="e">
        <f t="shared" ca="1" si="379"/>
        <v>#N/A</v>
      </c>
      <c r="IC94" s="8" t="e">
        <f t="shared" ca="1" si="380"/>
        <v>#N/A</v>
      </c>
      <c r="ID94" s="8" t="e">
        <f t="shared" ca="1" si="381"/>
        <v>#N/A</v>
      </c>
      <c r="IE94" s="8" t="e">
        <f t="shared" ca="1" si="382"/>
        <v>#N/A</v>
      </c>
      <c r="IF94" s="8" t="e">
        <f t="shared" ca="1" si="383"/>
        <v>#N/A</v>
      </c>
      <c r="IG94" s="8" t="e">
        <f t="shared" ca="1" si="384"/>
        <v>#N/A</v>
      </c>
      <c r="IH94" s="8" t="e">
        <f t="shared" ca="1" si="385"/>
        <v>#N/A</v>
      </c>
      <c r="II94" s="237" t="e">
        <f t="shared" ca="1" si="386"/>
        <v>#N/A</v>
      </c>
      <c r="IJ94" s="237" t="e">
        <f t="shared" ca="1" si="387"/>
        <v>#N/A</v>
      </c>
      <c r="IK94" s="8" t="e">
        <f t="shared" ca="1" si="388"/>
        <v>#N/A</v>
      </c>
      <c r="IM94" t="b">
        <f t="shared" ca="1" si="389"/>
        <v>0</v>
      </c>
      <c r="IN94" t="str">
        <f t="shared" ca="1" si="253"/>
        <v/>
      </c>
      <c r="IO94" s="32">
        <f t="shared" ca="1" si="390"/>
        <v>0</v>
      </c>
      <c r="IP94" s="32">
        <f t="shared" ca="1" si="391"/>
        <v>0</v>
      </c>
      <c r="IQ94" s="32">
        <f t="shared" ca="1" si="392"/>
        <v>0</v>
      </c>
      <c r="JJ94" t="b">
        <f t="shared" ca="1" si="393"/>
        <v>0</v>
      </c>
      <c r="JK94" t="b">
        <f t="shared" ca="1" si="393"/>
        <v>0</v>
      </c>
      <c r="JN94" t="str">
        <f t="shared" ca="1" si="394"/>
        <v>FAUX\FAUX</v>
      </c>
      <c r="JO94" t="b">
        <f ca="1">IF($D94,ISNA(MATCH(JN94,JN$1:JN93,0)))</f>
        <v>0</v>
      </c>
      <c r="JP94" s="5" t="e">
        <f t="shared" ca="1" si="395"/>
        <v>#N/A</v>
      </c>
      <c r="JQ94" t="e">
        <f t="shared" ca="1" si="271"/>
        <v>#N/A</v>
      </c>
      <c r="JR94" t="b">
        <f t="shared" ca="1" si="396"/>
        <v>0</v>
      </c>
      <c r="JS94" t="b">
        <f t="shared" ca="1" si="397"/>
        <v>0</v>
      </c>
      <c r="JT94">
        <f t="shared" ca="1" si="251"/>
        <v>0</v>
      </c>
      <c r="JU94">
        <f t="shared" ca="1" si="439"/>
        <v>0</v>
      </c>
      <c r="JV94">
        <f t="shared" ca="1" si="398"/>
        <v>0</v>
      </c>
      <c r="JW94" s="235">
        <f t="shared" ca="1" si="399"/>
        <v>0</v>
      </c>
      <c r="JX94" s="236">
        <f t="shared" ca="1" si="400"/>
        <v>9.4000000000000004E-3</v>
      </c>
      <c r="JY94" t="b">
        <f t="shared" ca="1" si="401"/>
        <v>0</v>
      </c>
      <c r="JZ94" s="5" t="e">
        <f t="shared" ca="1" si="402"/>
        <v>#N/A</v>
      </c>
      <c r="KA94" s="8" t="e">
        <f t="shared" ca="1" si="403"/>
        <v>#N/A</v>
      </c>
      <c r="KB94" s="8" t="e">
        <f t="shared" ca="1" si="404"/>
        <v>#N/A</v>
      </c>
      <c r="KC94" s="8" t="e">
        <f t="shared" ca="1" si="405"/>
        <v>#N/A</v>
      </c>
      <c r="KD94" s="8"/>
      <c r="KE94" s="8"/>
      <c r="KF94" s="8" t="e">
        <f t="shared" ca="1" si="406"/>
        <v>#N/A</v>
      </c>
      <c r="KG94" s="237" t="e">
        <f t="shared" ca="1" si="407"/>
        <v>#N/A</v>
      </c>
      <c r="KH94" s="237" t="e">
        <f t="shared" ca="1" si="408"/>
        <v>#N/A</v>
      </c>
      <c r="KI94" s="8" t="e">
        <f t="shared" ca="1" si="409"/>
        <v>#N/A</v>
      </c>
      <c r="KK94" t="b">
        <f t="shared" ca="1" si="410"/>
        <v>0</v>
      </c>
      <c r="KL94" t="str">
        <f t="shared" ca="1" si="254"/>
        <v/>
      </c>
      <c r="KM94" s="32">
        <f t="shared" ca="1" si="411"/>
        <v>0</v>
      </c>
      <c r="KN94" s="32">
        <f t="shared" ca="1" si="412"/>
        <v>0</v>
      </c>
      <c r="KO94" s="32">
        <f t="shared" ca="1" si="413"/>
        <v>0</v>
      </c>
      <c r="LH94" t="b">
        <f t="shared" ca="1" si="414"/>
        <v>0</v>
      </c>
      <c r="LI94" t="b">
        <f t="shared" ca="1" si="414"/>
        <v>0</v>
      </c>
      <c r="LL94" t="str">
        <f t="shared" ca="1" si="415"/>
        <v>FAUX\FAUX</v>
      </c>
      <c r="LM94" t="b">
        <f ca="1">IF($D94,ISNA(MATCH(LL94,LL$1:LL93,0)))</f>
        <v>0</v>
      </c>
      <c r="LN94" s="5" t="e">
        <f t="shared" ca="1" si="416"/>
        <v>#N/A</v>
      </c>
      <c r="LO94" t="e">
        <f t="shared" ca="1" si="272"/>
        <v>#N/A</v>
      </c>
      <c r="LP94" t="b">
        <f t="shared" ca="1" si="417"/>
        <v>0</v>
      </c>
      <c r="LQ94" t="b">
        <f t="shared" ca="1" si="418"/>
        <v>0</v>
      </c>
      <c r="LR94">
        <f t="shared" ca="1" si="252"/>
        <v>0</v>
      </c>
      <c r="LS94">
        <f t="shared" ca="1" si="440"/>
        <v>0</v>
      </c>
      <c r="LT94">
        <f t="shared" ca="1" si="419"/>
        <v>0</v>
      </c>
      <c r="LU94" s="235">
        <f t="shared" ca="1" si="420"/>
        <v>0</v>
      </c>
      <c r="LV94" s="236">
        <f t="shared" ca="1" si="421"/>
        <v>9.4000000000000004E-3</v>
      </c>
      <c r="LW94" t="b">
        <f t="shared" ca="1" si="422"/>
        <v>0</v>
      </c>
      <c r="LX94" s="5" t="e">
        <f t="shared" ca="1" si="423"/>
        <v>#N/A</v>
      </c>
      <c r="LY94" s="8" t="e">
        <f t="shared" ca="1" si="424"/>
        <v>#N/A</v>
      </c>
      <c r="LZ94" s="8" t="e">
        <f t="shared" ca="1" si="425"/>
        <v>#N/A</v>
      </c>
      <c r="MA94" s="8" t="e">
        <f t="shared" ca="1" si="426"/>
        <v>#N/A</v>
      </c>
      <c r="MB94" s="8"/>
      <c r="MC94" s="8"/>
      <c r="MD94" s="8" t="e">
        <f t="shared" ca="1" si="427"/>
        <v>#N/A</v>
      </c>
      <c r="ME94" s="237" t="e">
        <f t="shared" ca="1" si="428"/>
        <v>#N/A</v>
      </c>
      <c r="MF94" s="237" t="e">
        <f t="shared" ca="1" si="429"/>
        <v>#N/A</v>
      </c>
      <c r="MG94" s="8" t="e">
        <f t="shared" ca="1" si="430"/>
        <v>#N/A</v>
      </c>
      <c r="MI94" t="b">
        <f t="shared" ca="1" si="431"/>
        <v>0</v>
      </c>
      <c r="MJ94" t="str">
        <f t="shared" ca="1" si="255"/>
        <v/>
      </c>
      <c r="MK94" s="32">
        <f t="shared" ca="1" si="432"/>
        <v>0</v>
      </c>
      <c r="ML94" s="32">
        <f t="shared" ca="1" si="433"/>
        <v>0</v>
      </c>
      <c r="MM94" s="32">
        <f t="shared" ca="1" si="434"/>
        <v>0</v>
      </c>
    </row>
    <row r="95" spans="1:351" x14ac:dyDescent="0.3">
      <c r="A95">
        <f t="shared" ca="1" si="273"/>
        <v>85</v>
      </c>
      <c r="C95" t="e">
        <f ca="1">Coulisse!$HN95</f>
        <v>#N/A</v>
      </c>
      <c r="D95" t="b">
        <f t="shared" ca="1" si="274"/>
        <v>0</v>
      </c>
      <c r="F95" t="b">
        <f t="shared" ca="1" si="275"/>
        <v>0</v>
      </c>
      <c r="G95" t="b">
        <f t="shared" ca="1" si="275"/>
        <v>0</v>
      </c>
      <c r="T95" t="b">
        <f t="shared" ca="1" si="276"/>
        <v>0</v>
      </c>
      <c r="U95" t="b">
        <f t="shared" ca="1" si="276"/>
        <v>0</v>
      </c>
      <c r="V95" t="b">
        <f t="shared" ca="1" si="276"/>
        <v>0</v>
      </c>
      <c r="W95" t="str">
        <f t="shared" ca="1" si="277"/>
        <v>FAUX\FAUX\FAUX</v>
      </c>
      <c r="X95" t="b">
        <f ca="1">IF($D95,ISNA(MATCH(W95,W$1:W94,0)))</f>
        <v>0</v>
      </c>
      <c r="Y95" s="5" t="e">
        <f t="shared" ca="1" si="278"/>
        <v>#N/A</v>
      </c>
      <c r="Z95" t="e">
        <f t="shared" ca="1" si="265"/>
        <v>#N/A</v>
      </c>
      <c r="AA95" t="b">
        <f t="shared" ca="1" si="279"/>
        <v>0</v>
      </c>
      <c r="AB95" t="b">
        <f t="shared" ca="1" si="280"/>
        <v>0</v>
      </c>
      <c r="AC95">
        <f t="shared" ca="1" si="281"/>
        <v>0</v>
      </c>
      <c r="AD95">
        <f t="shared" ca="1" si="282"/>
        <v>0</v>
      </c>
      <c r="AE95">
        <f t="shared" ca="1" si="283"/>
        <v>0</v>
      </c>
      <c r="AF95" s="235">
        <f t="shared" ca="1" si="284"/>
        <v>0</v>
      </c>
      <c r="AG95" s="236">
        <f t="shared" ca="1" si="285"/>
        <v>9.4999999999999998E-3</v>
      </c>
      <c r="AH95" t="b">
        <f t="shared" ca="1" si="286"/>
        <v>0</v>
      </c>
      <c r="AI95" s="5" t="e">
        <f t="shared" ca="1" si="287"/>
        <v>#N/A</v>
      </c>
      <c r="AJ95" s="8" t="e">
        <f t="shared" ca="1" si="288"/>
        <v>#N/A</v>
      </c>
      <c r="AK95" s="8" t="e">
        <f t="shared" ca="1" si="289"/>
        <v>#N/A</v>
      </c>
      <c r="AL95" s="8" t="e">
        <f t="shared" ca="1" si="290"/>
        <v>#N/A</v>
      </c>
      <c r="AM95" s="8" t="e">
        <f t="shared" ca="1" si="291"/>
        <v>#N/A</v>
      </c>
      <c r="AN95" s="8" t="e">
        <f t="shared" ca="1" si="292"/>
        <v>#N/A</v>
      </c>
      <c r="AO95" s="237" t="e">
        <f t="shared" ca="1" si="293"/>
        <v>#N/A</v>
      </c>
      <c r="AP95" s="237" t="e">
        <f t="shared" ca="1" si="294"/>
        <v>#N/A</v>
      </c>
      <c r="AQ95" s="8" t="e">
        <f t="shared" ca="1" si="295"/>
        <v>#N/A</v>
      </c>
      <c r="AS95" t="b">
        <f t="shared" ca="1" si="296"/>
        <v>0</v>
      </c>
      <c r="AT95" t="str">
        <f t="shared" ca="1" si="297"/>
        <v/>
      </c>
      <c r="AU95" s="32">
        <f t="shared" ca="1" si="298"/>
        <v>0</v>
      </c>
      <c r="AV95" s="32">
        <f t="shared" ca="1" si="299"/>
        <v>0</v>
      </c>
      <c r="AW95" s="32">
        <f t="shared" ca="1" si="300"/>
        <v>0</v>
      </c>
      <c r="BR95" t="b">
        <f t="shared" ca="1" si="301"/>
        <v>0</v>
      </c>
      <c r="BU95" t="str">
        <f t="shared" ca="1" si="302"/>
        <v>FAUX\</v>
      </c>
      <c r="BV95" t="b">
        <f ca="1">IF($D95,ISNA(MATCH(BU95,BU$1:BU94,0)))</f>
        <v>0</v>
      </c>
      <c r="BW95" s="5" t="e">
        <f t="shared" ca="1" si="303"/>
        <v>#N/A</v>
      </c>
      <c r="BX95" t="e">
        <f t="shared" ca="1" si="266"/>
        <v>#N/A</v>
      </c>
      <c r="BY95" t="b">
        <f t="shared" ca="1" si="304"/>
        <v>0</v>
      </c>
      <c r="BZ95" t="b">
        <f t="shared" ca="1" si="305"/>
        <v>0</v>
      </c>
      <c r="CA95">
        <f t="shared" ca="1" si="247"/>
        <v>0</v>
      </c>
      <c r="CB95">
        <f t="shared" ca="1" si="435"/>
        <v>0</v>
      </c>
      <c r="CC95">
        <f t="shared" ca="1" si="306"/>
        <v>0</v>
      </c>
      <c r="CD95" s="235">
        <f t="shared" ca="1" si="307"/>
        <v>0</v>
      </c>
      <c r="CE95" s="236">
        <f t="shared" ca="1" si="308"/>
        <v>9.4999999999999998E-3</v>
      </c>
      <c r="CF95" t="b">
        <f t="shared" ca="1" si="309"/>
        <v>0</v>
      </c>
      <c r="CG95" s="5" t="e">
        <f t="shared" ca="1" si="310"/>
        <v>#N/A</v>
      </c>
      <c r="CH95" s="8" t="e">
        <f t="shared" ca="1" si="311"/>
        <v>#N/A</v>
      </c>
      <c r="CI95" s="8" t="e">
        <f t="shared" ca="1" si="312"/>
        <v>#N/A</v>
      </c>
      <c r="CJ95" s="8" t="e">
        <f t="shared" ca="1" si="313"/>
        <v>#N/A</v>
      </c>
      <c r="CK95" s="8" t="e">
        <f t="shared" ca="1" si="314"/>
        <v>#N/A</v>
      </c>
      <c r="CL95" s="8" t="e">
        <f t="shared" ca="1" si="315"/>
        <v>#N/A</v>
      </c>
      <c r="CM95" s="237" t="e">
        <f t="shared" ca="1" si="316"/>
        <v>#N/A</v>
      </c>
      <c r="CN95" s="237" t="e">
        <f t="shared" ca="1" si="317"/>
        <v>#N/A</v>
      </c>
      <c r="CO95" s="8" t="e">
        <f t="shared" ca="1" si="318"/>
        <v>#N/A</v>
      </c>
      <c r="CQ95" t="b">
        <f t="shared" ca="1" si="319"/>
        <v>0</v>
      </c>
      <c r="CR95" t="str">
        <f t="shared" ca="1" si="320"/>
        <v/>
      </c>
      <c r="CS95" s="32">
        <f t="shared" ca="1" si="321"/>
        <v>0</v>
      </c>
      <c r="CT95" s="32">
        <f t="shared" ca="1" si="322"/>
        <v>0</v>
      </c>
      <c r="CU95" s="32">
        <f t="shared" ca="1" si="323"/>
        <v>0</v>
      </c>
      <c r="DP95" t="b">
        <f t="shared" ca="1" si="324"/>
        <v>0</v>
      </c>
      <c r="DQ95" t="b">
        <f t="shared" ca="1" si="324"/>
        <v>0</v>
      </c>
      <c r="DR95" t="b">
        <f t="shared" ca="1" si="324"/>
        <v>0</v>
      </c>
      <c r="DS95" t="str">
        <f t="shared" ca="1" si="267"/>
        <v>FAUX\FAUX\FAUX</v>
      </c>
      <c r="DT95" t="b">
        <f ca="1">IF($D95,ISNA(MATCH(DS95,DS$1:DS94,0)))</f>
        <v>0</v>
      </c>
      <c r="DU95" s="5" t="e">
        <f t="shared" ca="1" si="325"/>
        <v>#N/A</v>
      </c>
      <c r="DV95" t="e">
        <f t="shared" ca="1" si="268"/>
        <v>#N/A</v>
      </c>
      <c r="DW95" t="b">
        <f t="shared" ca="1" si="326"/>
        <v>0</v>
      </c>
      <c r="DX95" t="b">
        <f t="shared" ca="1" si="327"/>
        <v>0</v>
      </c>
      <c r="DY95">
        <f t="shared" ca="1" si="248"/>
        <v>0</v>
      </c>
      <c r="DZ95">
        <f t="shared" ca="1" si="436"/>
        <v>0</v>
      </c>
      <c r="EA95">
        <f t="shared" ca="1" si="328"/>
        <v>0</v>
      </c>
      <c r="EB95" s="235">
        <f t="shared" ca="1" si="329"/>
        <v>0</v>
      </c>
      <c r="EC95" s="236">
        <f t="shared" ca="1" si="330"/>
        <v>9.4999999999999998E-3</v>
      </c>
      <c r="ED95" t="b">
        <f t="shared" ca="1" si="331"/>
        <v>0</v>
      </c>
      <c r="EE95" s="5" t="e">
        <f t="shared" ca="1" si="332"/>
        <v>#N/A</v>
      </c>
      <c r="EF95" s="8" t="e">
        <f t="shared" ca="1" si="333"/>
        <v>#N/A</v>
      </c>
      <c r="EG95" s="8" t="e">
        <f t="shared" ca="1" si="334"/>
        <v>#N/A</v>
      </c>
      <c r="EH95" s="8" t="e">
        <f t="shared" ca="1" si="335"/>
        <v>#N/A</v>
      </c>
      <c r="EI95" s="8" t="e">
        <f t="shared" ca="1" si="336"/>
        <v>#N/A</v>
      </c>
      <c r="EJ95" s="8" t="e">
        <f t="shared" ca="1" si="337"/>
        <v>#N/A</v>
      </c>
      <c r="EK95" s="237" t="e">
        <f t="shared" ca="1" si="338"/>
        <v>#N/A</v>
      </c>
      <c r="EL95" s="237" t="e">
        <f t="shared" ca="1" si="339"/>
        <v>#N/A</v>
      </c>
      <c r="EM95" s="8" t="e">
        <f t="shared" ca="1" si="340"/>
        <v>#N/A</v>
      </c>
      <c r="EO95" t="b">
        <f t="shared" ca="1" si="341"/>
        <v>0</v>
      </c>
      <c r="EP95" t="str">
        <f t="shared" ca="1" si="342"/>
        <v/>
      </c>
      <c r="EQ95" s="32">
        <f t="shared" ca="1" si="343"/>
        <v>0</v>
      </c>
      <c r="ER95" s="32">
        <f t="shared" ca="1" si="344"/>
        <v>0</v>
      </c>
      <c r="ES95" s="32">
        <f t="shared" ca="1" si="345"/>
        <v>0</v>
      </c>
      <c r="FN95" t="b">
        <f t="shared" ca="1" si="346"/>
        <v>0</v>
      </c>
      <c r="FO95" t="b">
        <f t="shared" ca="1" si="346"/>
        <v>0</v>
      </c>
      <c r="FP95" t="b">
        <f t="shared" ca="1" si="346"/>
        <v>0</v>
      </c>
      <c r="FQ95" t="b">
        <f t="shared" ca="1" si="346"/>
        <v>0</v>
      </c>
      <c r="FR95" t="str">
        <f t="shared" ca="1" si="347"/>
        <v>FAUX\FAUX\FAUX\FAUX</v>
      </c>
      <c r="FS95" t="b">
        <f ca="1">IF($D95,ISNA(MATCH(FR95,FR$1:FR94,0)))</f>
        <v>0</v>
      </c>
      <c r="FT95" s="5" t="e">
        <f t="shared" ca="1" si="348"/>
        <v>#N/A</v>
      </c>
      <c r="FU95" t="e">
        <f t="shared" ca="1" si="269"/>
        <v>#N/A</v>
      </c>
      <c r="FV95" t="b">
        <f t="shared" ca="1" si="349"/>
        <v>0</v>
      </c>
      <c r="FW95" t="b">
        <f t="shared" ca="1" si="350"/>
        <v>0</v>
      </c>
      <c r="FX95">
        <f t="shared" ca="1" si="249"/>
        <v>0</v>
      </c>
      <c r="FY95">
        <f t="shared" ca="1" si="437"/>
        <v>0</v>
      </c>
      <c r="FZ95">
        <f t="shared" ca="1" si="351"/>
        <v>0</v>
      </c>
      <c r="GA95" s="235">
        <f t="shared" ca="1" si="352"/>
        <v>0</v>
      </c>
      <c r="GB95" s="236">
        <f t="shared" ca="1" si="353"/>
        <v>9.4999999999999998E-3</v>
      </c>
      <c r="GC95" t="b">
        <f t="shared" ca="1" si="354"/>
        <v>0</v>
      </c>
      <c r="GD95" s="5" t="e">
        <f t="shared" ca="1" si="355"/>
        <v>#N/A</v>
      </c>
      <c r="GE95" s="8" t="e">
        <f t="shared" ca="1" si="356"/>
        <v>#N/A</v>
      </c>
      <c r="GF95" s="8" t="e">
        <f t="shared" ca="1" si="357"/>
        <v>#N/A</v>
      </c>
      <c r="GG95" s="8" t="e">
        <f t="shared" ca="1" si="358"/>
        <v>#N/A</v>
      </c>
      <c r="GH95" s="8" t="e">
        <f t="shared" ca="1" si="359"/>
        <v>#N/A</v>
      </c>
      <c r="GI95" s="8" t="e">
        <f t="shared" ca="1" si="360"/>
        <v>#N/A</v>
      </c>
      <c r="GJ95" s="8" t="e">
        <f t="shared" ca="1" si="361"/>
        <v>#N/A</v>
      </c>
      <c r="GK95" s="237" t="e">
        <f t="shared" ca="1" si="362"/>
        <v>#N/A</v>
      </c>
      <c r="GL95" s="237" t="e">
        <f t="shared" ca="1" si="363"/>
        <v>#N/A</v>
      </c>
      <c r="GM95" s="8" t="e">
        <f t="shared" ca="1" si="364"/>
        <v>#N/A</v>
      </c>
      <c r="GO95" t="b">
        <f t="shared" ca="1" si="365"/>
        <v>0</v>
      </c>
      <c r="GP95" t="str">
        <f t="shared" ca="1" si="366"/>
        <v/>
      </c>
      <c r="GQ95" s="32">
        <f t="shared" ca="1" si="367"/>
        <v>0</v>
      </c>
      <c r="GR95" s="32">
        <f t="shared" ca="1" si="368"/>
        <v>0</v>
      </c>
      <c r="GS95" s="32">
        <f t="shared" ca="1" si="369"/>
        <v>0</v>
      </c>
      <c r="HL95" t="b">
        <f t="shared" ca="1" si="370"/>
        <v>0</v>
      </c>
      <c r="HM95" t="b">
        <f t="shared" ca="1" si="370"/>
        <v>0</v>
      </c>
      <c r="HN95" t="b">
        <f t="shared" ca="1" si="370"/>
        <v>0</v>
      </c>
      <c r="HO95" t="b">
        <f t="shared" ca="1" si="370"/>
        <v>0</v>
      </c>
      <c r="HP95" t="str">
        <f t="shared" ca="1" si="371"/>
        <v>FAUX\FAUX\FAUX\FAUX</v>
      </c>
      <c r="HQ95" t="b">
        <f ca="1">IF($D95,ISNA(MATCH(HP95,HP$1:HP94,0)))</f>
        <v>0</v>
      </c>
      <c r="HR95" s="5" t="e">
        <f t="shared" ca="1" si="372"/>
        <v>#N/A</v>
      </c>
      <c r="HS95" t="e">
        <f t="shared" ca="1" si="270"/>
        <v>#N/A</v>
      </c>
      <c r="HT95" t="b">
        <f t="shared" ca="1" si="373"/>
        <v>0</v>
      </c>
      <c r="HU95" t="b">
        <f t="shared" ca="1" si="374"/>
        <v>0</v>
      </c>
      <c r="HV95">
        <f t="shared" ca="1" si="250"/>
        <v>0</v>
      </c>
      <c r="HW95">
        <f t="shared" ca="1" si="438"/>
        <v>0</v>
      </c>
      <c r="HX95">
        <f t="shared" ca="1" si="375"/>
        <v>0</v>
      </c>
      <c r="HY95" s="235">
        <f t="shared" ca="1" si="376"/>
        <v>0</v>
      </c>
      <c r="HZ95" s="236">
        <f t="shared" ca="1" si="377"/>
        <v>9.4999999999999998E-3</v>
      </c>
      <c r="IA95" t="b">
        <f t="shared" ca="1" si="378"/>
        <v>0</v>
      </c>
      <c r="IB95" s="5" t="e">
        <f t="shared" ca="1" si="379"/>
        <v>#N/A</v>
      </c>
      <c r="IC95" s="8" t="e">
        <f t="shared" ca="1" si="380"/>
        <v>#N/A</v>
      </c>
      <c r="ID95" s="8" t="e">
        <f t="shared" ca="1" si="381"/>
        <v>#N/A</v>
      </c>
      <c r="IE95" s="8" t="e">
        <f t="shared" ca="1" si="382"/>
        <v>#N/A</v>
      </c>
      <c r="IF95" s="8" t="e">
        <f t="shared" ca="1" si="383"/>
        <v>#N/A</v>
      </c>
      <c r="IG95" s="8" t="e">
        <f t="shared" ca="1" si="384"/>
        <v>#N/A</v>
      </c>
      <c r="IH95" s="8" t="e">
        <f t="shared" ca="1" si="385"/>
        <v>#N/A</v>
      </c>
      <c r="II95" s="237" t="e">
        <f t="shared" ca="1" si="386"/>
        <v>#N/A</v>
      </c>
      <c r="IJ95" s="237" t="e">
        <f t="shared" ca="1" si="387"/>
        <v>#N/A</v>
      </c>
      <c r="IK95" s="8" t="e">
        <f t="shared" ca="1" si="388"/>
        <v>#N/A</v>
      </c>
      <c r="IM95" t="b">
        <f t="shared" ca="1" si="389"/>
        <v>0</v>
      </c>
      <c r="IN95" t="str">
        <f t="shared" ca="1" si="253"/>
        <v/>
      </c>
      <c r="IO95" s="32">
        <f t="shared" ca="1" si="390"/>
        <v>0</v>
      </c>
      <c r="IP95" s="32">
        <f t="shared" ca="1" si="391"/>
        <v>0</v>
      </c>
      <c r="IQ95" s="32">
        <f t="shared" ca="1" si="392"/>
        <v>0</v>
      </c>
      <c r="JJ95" t="b">
        <f t="shared" ca="1" si="393"/>
        <v>0</v>
      </c>
      <c r="JK95" t="b">
        <f t="shared" ca="1" si="393"/>
        <v>0</v>
      </c>
      <c r="JN95" t="str">
        <f t="shared" ca="1" si="394"/>
        <v>FAUX\FAUX</v>
      </c>
      <c r="JO95" t="b">
        <f ca="1">IF($D95,ISNA(MATCH(JN95,JN$1:JN94,0)))</f>
        <v>0</v>
      </c>
      <c r="JP95" s="5" t="e">
        <f t="shared" ca="1" si="395"/>
        <v>#N/A</v>
      </c>
      <c r="JQ95" t="e">
        <f t="shared" ca="1" si="271"/>
        <v>#N/A</v>
      </c>
      <c r="JR95" t="b">
        <f t="shared" ca="1" si="396"/>
        <v>0</v>
      </c>
      <c r="JS95" t="b">
        <f t="shared" ca="1" si="397"/>
        <v>0</v>
      </c>
      <c r="JT95">
        <f t="shared" ca="1" si="251"/>
        <v>0</v>
      </c>
      <c r="JU95">
        <f t="shared" ca="1" si="439"/>
        <v>0</v>
      </c>
      <c r="JV95">
        <f t="shared" ca="1" si="398"/>
        <v>0</v>
      </c>
      <c r="JW95" s="235">
        <f t="shared" ca="1" si="399"/>
        <v>0</v>
      </c>
      <c r="JX95" s="236">
        <f t="shared" ca="1" si="400"/>
        <v>9.4999999999999998E-3</v>
      </c>
      <c r="JY95" t="b">
        <f t="shared" ca="1" si="401"/>
        <v>0</v>
      </c>
      <c r="JZ95" s="5" t="e">
        <f t="shared" ca="1" si="402"/>
        <v>#N/A</v>
      </c>
      <c r="KA95" s="8" t="e">
        <f t="shared" ca="1" si="403"/>
        <v>#N/A</v>
      </c>
      <c r="KB95" s="8" t="e">
        <f t="shared" ca="1" si="404"/>
        <v>#N/A</v>
      </c>
      <c r="KC95" s="8" t="e">
        <f t="shared" ca="1" si="405"/>
        <v>#N/A</v>
      </c>
      <c r="KD95" s="8"/>
      <c r="KE95" s="8"/>
      <c r="KF95" s="8" t="e">
        <f t="shared" ca="1" si="406"/>
        <v>#N/A</v>
      </c>
      <c r="KG95" s="237" t="e">
        <f t="shared" ca="1" si="407"/>
        <v>#N/A</v>
      </c>
      <c r="KH95" s="237" t="e">
        <f t="shared" ca="1" si="408"/>
        <v>#N/A</v>
      </c>
      <c r="KI95" s="8" t="e">
        <f t="shared" ca="1" si="409"/>
        <v>#N/A</v>
      </c>
      <c r="KK95" t="b">
        <f t="shared" ca="1" si="410"/>
        <v>0</v>
      </c>
      <c r="KL95" t="str">
        <f t="shared" ca="1" si="254"/>
        <v/>
      </c>
      <c r="KM95" s="32">
        <f t="shared" ca="1" si="411"/>
        <v>0</v>
      </c>
      <c r="KN95" s="32">
        <f t="shared" ca="1" si="412"/>
        <v>0</v>
      </c>
      <c r="KO95" s="32">
        <f t="shared" ca="1" si="413"/>
        <v>0</v>
      </c>
      <c r="LH95" t="b">
        <f t="shared" ca="1" si="414"/>
        <v>0</v>
      </c>
      <c r="LI95" t="b">
        <f t="shared" ca="1" si="414"/>
        <v>0</v>
      </c>
      <c r="LL95" t="str">
        <f t="shared" ca="1" si="415"/>
        <v>FAUX\FAUX</v>
      </c>
      <c r="LM95" t="b">
        <f ca="1">IF($D95,ISNA(MATCH(LL95,LL$1:LL94,0)))</f>
        <v>0</v>
      </c>
      <c r="LN95" s="5" t="e">
        <f t="shared" ca="1" si="416"/>
        <v>#N/A</v>
      </c>
      <c r="LO95" t="e">
        <f t="shared" ca="1" si="272"/>
        <v>#N/A</v>
      </c>
      <c r="LP95" t="b">
        <f t="shared" ca="1" si="417"/>
        <v>0</v>
      </c>
      <c r="LQ95" t="b">
        <f t="shared" ca="1" si="418"/>
        <v>0</v>
      </c>
      <c r="LR95">
        <f t="shared" ca="1" si="252"/>
        <v>0</v>
      </c>
      <c r="LS95">
        <f t="shared" ca="1" si="440"/>
        <v>0</v>
      </c>
      <c r="LT95">
        <f t="shared" ca="1" si="419"/>
        <v>0</v>
      </c>
      <c r="LU95" s="235">
        <f t="shared" ca="1" si="420"/>
        <v>0</v>
      </c>
      <c r="LV95" s="236">
        <f t="shared" ca="1" si="421"/>
        <v>9.4999999999999998E-3</v>
      </c>
      <c r="LW95" t="b">
        <f t="shared" ca="1" si="422"/>
        <v>0</v>
      </c>
      <c r="LX95" s="5" t="e">
        <f t="shared" ca="1" si="423"/>
        <v>#N/A</v>
      </c>
      <c r="LY95" s="8" t="e">
        <f t="shared" ca="1" si="424"/>
        <v>#N/A</v>
      </c>
      <c r="LZ95" s="8" t="e">
        <f t="shared" ca="1" si="425"/>
        <v>#N/A</v>
      </c>
      <c r="MA95" s="8" t="e">
        <f t="shared" ca="1" si="426"/>
        <v>#N/A</v>
      </c>
      <c r="MB95" s="8"/>
      <c r="MC95" s="8"/>
      <c r="MD95" s="8" t="e">
        <f t="shared" ca="1" si="427"/>
        <v>#N/A</v>
      </c>
      <c r="ME95" s="237" t="e">
        <f t="shared" ca="1" si="428"/>
        <v>#N/A</v>
      </c>
      <c r="MF95" s="237" t="e">
        <f t="shared" ca="1" si="429"/>
        <v>#N/A</v>
      </c>
      <c r="MG95" s="8" t="e">
        <f t="shared" ca="1" si="430"/>
        <v>#N/A</v>
      </c>
      <c r="MI95" t="b">
        <f t="shared" ca="1" si="431"/>
        <v>0</v>
      </c>
      <c r="MJ95" t="str">
        <f t="shared" ca="1" si="255"/>
        <v/>
      </c>
      <c r="MK95" s="32">
        <f t="shared" ca="1" si="432"/>
        <v>0</v>
      </c>
      <c r="ML95" s="32">
        <f t="shared" ca="1" si="433"/>
        <v>0</v>
      </c>
      <c r="MM95" s="32">
        <f t="shared" ca="1" si="434"/>
        <v>0</v>
      </c>
    </row>
    <row r="96" spans="1:351" x14ac:dyDescent="0.3">
      <c r="A96">
        <f t="shared" ca="1" si="273"/>
        <v>86</v>
      </c>
      <c r="C96" t="e">
        <f ca="1">Coulisse!$HN96</f>
        <v>#N/A</v>
      </c>
      <c r="D96" t="b">
        <f t="shared" ca="1" si="274"/>
        <v>0</v>
      </c>
      <c r="F96" t="b">
        <f t="shared" ca="1" si="275"/>
        <v>0</v>
      </c>
      <c r="G96" t="b">
        <f t="shared" ca="1" si="275"/>
        <v>0</v>
      </c>
      <c r="T96" t="b">
        <f t="shared" ca="1" si="276"/>
        <v>0</v>
      </c>
      <c r="U96" t="b">
        <f t="shared" ca="1" si="276"/>
        <v>0</v>
      </c>
      <c r="V96" t="b">
        <f t="shared" ca="1" si="276"/>
        <v>0</v>
      </c>
      <c r="W96" t="str">
        <f t="shared" ca="1" si="277"/>
        <v>FAUX\FAUX\FAUX</v>
      </c>
      <c r="X96" t="b">
        <f ca="1">IF($D96,ISNA(MATCH(W96,W$1:W95,0)))</f>
        <v>0</v>
      </c>
      <c r="Y96" s="5" t="e">
        <f t="shared" ca="1" si="278"/>
        <v>#N/A</v>
      </c>
      <c r="Z96" t="e">
        <f t="shared" ca="1" si="265"/>
        <v>#N/A</v>
      </c>
      <c r="AA96" t="b">
        <f t="shared" ca="1" si="279"/>
        <v>0</v>
      </c>
      <c r="AB96" t="b">
        <f t="shared" ca="1" si="280"/>
        <v>0</v>
      </c>
      <c r="AC96">
        <f t="shared" ca="1" si="281"/>
        <v>0</v>
      </c>
      <c r="AD96">
        <f t="shared" ca="1" si="282"/>
        <v>0</v>
      </c>
      <c r="AE96">
        <f t="shared" ca="1" si="283"/>
        <v>0</v>
      </c>
      <c r="AF96" s="235">
        <f t="shared" ca="1" si="284"/>
        <v>0</v>
      </c>
      <c r="AG96" s="236">
        <f t="shared" ca="1" si="285"/>
        <v>9.5999999999999992E-3</v>
      </c>
      <c r="AH96" t="b">
        <f t="shared" ca="1" si="286"/>
        <v>0</v>
      </c>
      <c r="AI96" s="5" t="e">
        <f t="shared" ca="1" si="287"/>
        <v>#N/A</v>
      </c>
      <c r="AJ96" s="8" t="e">
        <f t="shared" ca="1" si="288"/>
        <v>#N/A</v>
      </c>
      <c r="AK96" s="8" t="e">
        <f t="shared" ca="1" si="289"/>
        <v>#N/A</v>
      </c>
      <c r="AL96" s="8" t="e">
        <f t="shared" ca="1" si="290"/>
        <v>#N/A</v>
      </c>
      <c r="AM96" s="8" t="e">
        <f t="shared" ca="1" si="291"/>
        <v>#N/A</v>
      </c>
      <c r="AN96" s="8" t="e">
        <f t="shared" ca="1" si="292"/>
        <v>#N/A</v>
      </c>
      <c r="AO96" s="237" t="e">
        <f t="shared" ca="1" si="293"/>
        <v>#N/A</v>
      </c>
      <c r="AP96" s="237" t="e">
        <f t="shared" ca="1" si="294"/>
        <v>#N/A</v>
      </c>
      <c r="AQ96" s="8" t="e">
        <f t="shared" ca="1" si="295"/>
        <v>#N/A</v>
      </c>
      <c r="AS96" t="b">
        <f t="shared" ca="1" si="296"/>
        <v>0</v>
      </c>
      <c r="AT96" t="str">
        <f t="shared" ca="1" si="297"/>
        <v/>
      </c>
      <c r="AU96" s="32">
        <f t="shared" ca="1" si="298"/>
        <v>0</v>
      </c>
      <c r="AV96" s="32">
        <f t="shared" ca="1" si="299"/>
        <v>0</v>
      </c>
      <c r="AW96" s="32">
        <f t="shared" ca="1" si="300"/>
        <v>0</v>
      </c>
      <c r="BR96" t="b">
        <f t="shared" ca="1" si="301"/>
        <v>0</v>
      </c>
      <c r="BU96" t="str">
        <f t="shared" ca="1" si="302"/>
        <v>FAUX\</v>
      </c>
      <c r="BV96" t="b">
        <f ca="1">IF($D96,ISNA(MATCH(BU96,BU$1:BU95,0)))</f>
        <v>0</v>
      </c>
      <c r="BW96" s="5" t="e">
        <f t="shared" ca="1" si="303"/>
        <v>#N/A</v>
      </c>
      <c r="BX96" t="e">
        <f t="shared" ca="1" si="266"/>
        <v>#N/A</v>
      </c>
      <c r="BY96" t="b">
        <f t="shared" ca="1" si="304"/>
        <v>0</v>
      </c>
      <c r="BZ96" t="b">
        <f t="shared" ca="1" si="305"/>
        <v>0</v>
      </c>
      <c r="CA96">
        <f t="shared" ca="1" si="247"/>
        <v>0</v>
      </c>
      <c r="CB96">
        <f t="shared" ca="1" si="435"/>
        <v>0</v>
      </c>
      <c r="CC96">
        <f t="shared" ca="1" si="306"/>
        <v>0</v>
      </c>
      <c r="CD96" s="235">
        <f t="shared" ca="1" si="307"/>
        <v>0</v>
      </c>
      <c r="CE96" s="236">
        <f t="shared" ca="1" si="308"/>
        <v>9.5999999999999992E-3</v>
      </c>
      <c r="CF96" t="b">
        <f t="shared" ca="1" si="309"/>
        <v>0</v>
      </c>
      <c r="CG96" s="5" t="e">
        <f t="shared" ca="1" si="310"/>
        <v>#N/A</v>
      </c>
      <c r="CH96" s="8" t="e">
        <f t="shared" ca="1" si="311"/>
        <v>#N/A</v>
      </c>
      <c r="CI96" s="8" t="e">
        <f t="shared" ca="1" si="312"/>
        <v>#N/A</v>
      </c>
      <c r="CJ96" s="8" t="e">
        <f t="shared" ca="1" si="313"/>
        <v>#N/A</v>
      </c>
      <c r="CK96" s="8" t="e">
        <f t="shared" ca="1" si="314"/>
        <v>#N/A</v>
      </c>
      <c r="CL96" s="8" t="e">
        <f t="shared" ca="1" si="315"/>
        <v>#N/A</v>
      </c>
      <c r="CM96" s="237" t="e">
        <f t="shared" ca="1" si="316"/>
        <v>#N/A</v>
      </c>
      <c r="CN96" s="237" t="e">
        <f t="shared" ca="1" si="317"/>
        <v>#N/A</v>
      </c>
      <c r="CO96" s="8" t="e">
        <f t="shared" ca="1" si="318"/>
        <v>#N/A</v>
      </c>
      <c r="CQ96" t="b">
        <f t="shared" ca="1" si="319"/>
        <v>0</v>
      </c>
      <c r="CR96" t="str">
        <f t="shared" ca="1" si="320"/>
        <v/>
      </c>
      <c r="CS96" s="32">
        <f t="shared" ca="1" si="321"/>
        <v>0</v>
      </c>
      <c r="CT96" s="32">
        <f t="shared" ca="1" si="322"/>
        <v>0</v>
      </c>
      <c r="CU96" s="32">
        <f t="shared" ca="1" si="323"/>
        <v>0</v>
      </c>
      <c r="DP96" t="b">
        <f t="shared" ca="1" si="324"/>
        <v>0</v>
      </c>
      <c r="DQ96" t="b">
        <f t="shared" ca="1" si="324"/>
        <v>0</v>
      </c>
      <c r="DR96" t="b">
        <f t="shared" ca="1" si="324"/>
        <v>0</v>
      </c>
      <c r="DS96" t="str">
        <f t="shared" ca="1" si="267"/>
        <v>FAUX\FAUX\FAUX</v>
      </c>
      <c r="DT96" t="b">
        <f ca="1">IF($D96,ISNA(MATCH(DS96,DS$1:DS95,0)))</f>
        <v>0</v>
      </c>
      <c r="DU96" s="5" t="e">
        <f t="shared" ca="1" si="325"/>
        <v>#N/A</v>
      </c>
      <c r="DV96" t="e">
        <f t="shared" ca="1" si="268"/>
        <v>#N/A</v>
      </c>
      <c r="DW96" t="b">
        <f t="shared" ca="1" si="326"/>
        <v>0</v>
      </c>
      <c r="DX96" t="b">
        <f t="shared" ca="1" si="327"/>
        <v>0</v>
      </c>
      <c r="DY96">
        <f t="shared" ca="1" si="248"/>
        <v>0</v>
      </c>
      <c r="DZ96">
        <f t="shared" ca="1" si="436"/>
        <v>0</v>
      </c>
      <c r="EA96">
        <f t="shared" ca="1" si="328"/>
        <v>0</v>
      </c>
      <c r="EB96" s="235">
        <f t="shared" ca="1" si="329"/>
        <v>0</v>
      </c>
      <c r="EC96" s="236">
        <f t="shared" ca="1" si="330"/>
        <v>9.5999999999999992E-3</v>
      </c>
      <c r="ED96" t="b">
        <f t="shared" ca="1" si="331"/>
        <v>0</v>
      </c>
      <c r="EE96" s="5" t="e">
        <f t="shared" ca="1" si="332"/>
        <v>#N/A</v>
      </c>
      <c r="EF96" s="8" t="e">
        <f t="shared" ca="1" si="333"/>
        <v>#N/A</v>
      </c>
      <c r="EG96" s="8" t="e">
        <f t="shared" ca="1" si="334"/>
        <v>#N/A</v>
      </c>
      <c r="EH96" s="8" t="e">
        <f t="shared" ca="1" si="335"/>
        <v>#N/A</v>
      </c>
      <c r="EI96" s="8" t="e">
        <f t="shared" ca="1" si="336"/>
        <v>#N/A</v>
      </c>
      <c r="EJ96" s="8" t="e">
        <f t="shared" ca="1" si="337"/>
        <v>#N/A</v>
      </c>
      <c r="EK96" s="237" t="e">
        <f t="shared" ca="1" si="338"/>
        <v>#N/A</v>
      </c>
      <c r="EL96" s="237" t="e">
        <f t="shared" ca="1" si="339"/>
        <v>#N/A</v>
      </c>
      <c r="EM96" s="8" t="e">
        <f t="shared" ca="1" si="340"/>
        <v>#N/A</v>
      </c>
      <c r="EO96" t="b">
        <f t="shared" ca="1" si="341"/>
        <v>0</v>
      </c>
      <c r="EP96" t="str">
        <f t="shared" ca="1" si="342"/>
        <v/>
      </c>
      <c r="EQ96" s="32">
        <f t="shared" ca="1" si="343"/>
        <v>0</v>
      </c>
      <c r="ER96" s="32">
        <f t="shared" ca="1" si="344"/>
        <v>0</v>
      </c>
      <c r="ES96" s="32">
        <f t="shared" ca="1" si="345"/>
        <v>0</v>
      </c>
      <c r="FN96" t="b">
        <f t="shared" ca="1" si="346"/>
        <v>0</v>
      </c>
      <c r="FO96" t="b">
        <f t="shared" ca="1" si="346"/>
        <v>0</v>
      </c>
      <c r="FP96" t="b">
        <f t="shared" ca="1" si="346"/>
        <v>0</v>
      </c>
      <c r="FQ96" t="b">
        <f t="shared" ca="1" si="346"/>
        <v>0</v>
      </c>
      <c r="FR96" t="str">
        <f t="shared" ca="1" si="347"/>
        <v>FAUX\FAUX\FAUX\FAUX</v>
      </c>
      <c r="FS96" t="b">
        <f ca="1">IF($D96,ISNA(MATCH(FR96,FR$1:FR95,0)))</f>
        <v>0</v>
      </c>
      <c r="FT96" s="5" t="e">
        <f t="shared" ca="1" si="348"/>
        <v>#N/A</v>
      </c>
      <c r="FU96" t="e">
        <f t="shared" ca="1" si="269"/>
        <v>#N/A</v>
      </c>
      <c r="FV96" t="b">
        <f t="shared" ca="1" si="349"/>
        <v>0</v>
      </c>
      <c r="FW96" t="b">
        <f t="shared" ca="1" si="350"/>
        <v>0</v>
      </c>
      <c r="FX96">
        <f t="shared" ca="1" si="249"/>
        <v>0</v>
      </c>
      <c r="FY96">
        <f t="shared" ca="1" si="437"/>
        <v>0</v>
      </c>
      <c r="FZ96">
        <f t="shared" ca="1" si="351"/>
        <v>0</v>
      </c>
      <c r="GA96" s="235">
        <f t="shared" ca="1" si="352"/>
        <v>0</v>
      </c>
      <c r="GB96" s="236">
        <f t="shared" ca="1" si="353"/>
        <v>9.5999999999999992E-3</v>
      </c>
      <c r="GC96" t="b">
        <f t="shared" ca="1" si="354"/>
        <v>0</v>
      </c>
      <c r="GD96" s="5" t="e">
        <f t="shared" ca="1" si="355"/>
        <v>#N/A</v>
      </c>
      <c r="GE96" s="8" t="e">
        <f t="shared" ca="1" si="356"/>
        <v>#N/A</v>
      </c>
      <c r="GF96" s="8" t="e">
        <f t="shared" ca="1" si="357"/>
        <v>#N/A</v>
      </c>
      <c r="GG96" s="8" t="e">
        <f t="shared" ca="1" si="358"/>
        <v>#N/A</v>
      </c>
      <c r="GH96" s="8" t="e">
        <f t="shared" ca="1" si="359"/>
        <v>#N/A</v>
      </c>
      <c r="GI96" s="8" t="e">
        <f t="shared" ca="1" si="360"/>
        <v>#N/A</v>
      </c>
      <c r="GJ96" s="8" t="e">
        <f t="shared" ca="1" si="361"/>
        <v>#N/A</v>
      </c>
      <c r="GK96" s="237" t="e">
        <f t="shared" ca="1" si="362"/>
        <v>#N/A</v>
      </c>
      <c r="GL96" s="237" t="e">
        <f t="shared" ca="1" si="363"/>
        <v>#N/A</v>
      </c>
      <c r="GM96" s="8" t="e">
        <f t="shared" ca="1" si="364"/>
        <v>#N/A</v>
      </c>
      <c r="GO96" t="b">
        <f t="shared" ca="1" si="365"/>
        <v>0</v>
      </c>
      <c r="GP96" t="str">
        <f t="shared" ca="1" si="366"/>
        <v/>
      </c>
      <c r="GQ96" s="32">
        <f t="shared" ca="1" si="367"/>
        <v>0</v>
      </c>
      <c r="GR96" s="32">
        <f t="shared" ca="1" si="368"/>
        <v>0</v>
      </c>
      <c r="GS96" s="32">
        <f t="shared" ca="1" si="369"/>
        <v>0</v>
      </c>
      <c r="HL96" t="b">
        <f t="shared" ca="1" si="370"/>
        <v>0</v>
      </c>
      <c r="HM96" t="b">
        <f t="shared" ca="1" si="370"/>
        <v>0</v>
      </c>
      <c r="HN96" t="b">
        <f t="shared" ca="1" si="370"/>
        <v>0</v>
      </c>
      <c r="HO96" t="b">
        <f t="shared" ca="1" si="370"/>
        <v>0</v>
      </c>
      <c r="HP96" t="str">
        <f t="shared" ca="1" si="371"/>
        <v>FAUX\FAUX\FAUX\FAUX</v>
      </c>
      <c r="HQ96" t="b">
        <f ca="1">IF($D96,ISNA(MATCH(HP96,HP$1:HP95,0)))</f>
        <v>0</v>
      </c>
      <c r="HR96" s="5" t="e">
        <f t="shared" ca="1" si="372"/>
        <v>#N/A</v>
      </c>
      <c r="HS96" t="e">
        <f t="shared" ca="1" si="270"/>
        <v>#N/A</v>
      </c>
      <c r="HT96" t="b">
        <f t="shared" ca="1" si="373"/>
        <v>0</v>
      </c>
      <c r="HU96" t="b">
        <f t="shared" ca="1" si="374"/>
        <v>0</v>
      </c>
      <c r="HV96">
        <f t="shared" ca="1" si="250"/>
        <v>0</v>
      </c>
      <c r="HW96">
        <f t="shared" ca="1" si="438"/>
        <v>0</v>
      </c>
      <c r="HX96">
        <f t="shared" ca="1" si="375"/>
        <v>0</v>
      </c>
      <c r="HY96" s="235">
        <f t="shared" ca="1" si="376"/>
        <v>0</v>
      </c>
      <c r="HZ96" s="236">
        <f t="shared" ca="1" si="377"/>
        <v>9.5999999999999992E-3</v>
      </c>
      <c r="IA96" t="b">
        <f t="shared" ca="1" si="378"/>
        <v>0</v>
      </c>
      <c r="IB96" s="5" t="e">
        <f t="shared" ca="1" si="379"/>
        <v>#N/A</v>
      </c>
      <c r="IC96" s="8" t="e">
        <f t="shared" ca="1" si="380"/>
        <v>#N/A</v>
      </c>
      <c r="ID96" s="8" t="e">
        <f t="shared" ca="1" si="381"/>
        <v>#N/A</v>
      </c>
      <c r="IE96" s="8" t="e">
        <f t="shared" ca="1" si="382"/>
        <v>#N/A</v>
      </c>
      <c r="IF96" s="8" t="e">
        <f t="shared" ca="1" si="383"/>
        <v>#N/A</v>
      </c>
      <c r="IG96" s="8" t="e">
        <f t="shared" ca="1" si="384"/>
        <v>#N/A</v>
      </c>
      <c r="IH96" s="8" t="e">
        <f t="shared" ca="1" si="385"/>
        <v>#N/A</v>
      </c>
      <c r="II96" s="237" t="e">
        <f t="shared" ca="1" si="386"/>
        <v>#N/A</v>
      </c>
      <c r="IJ96" s="237" t="e">
        <f t="shared" ca="1" si="387"/>
        <v>#N/A</v>
      </c>
      <c r="IK96" s="8" t="e">
        <f t="shared" ca="1" si="388"/>
        <v>#N/A</v>
      </c>
      <c r="IM96" t="b">
        <f t="shared" ca="1" si="389"/>
        <v>0</v>
      </c>
      <c r="IN96" t="str">
        <f t="shared" ca="1" si="253"/>
        <v/>
      </c>
      <c r="IO96" s="32">
        <f t="shared" ca="1" si="390"/>
        <v>0</v>
      </c>
      <c r="IP96" s="32">
        <f t="shared" ca="1" si="391"/>
        <v>0</v>
      </c>
      <c r="IQ96" s="32">
        <f t="shared" ca="1" si="392"/>
        <v>0</v>
      </c>
      <c r="JJ96" t="b">
        <f t="shared" ca="1" si="393"/>
        <v>0</v>
      </c>
      <c r="JK96" t="b">
        <f t="shared" ca="1" si="393"/>
        <v>0</v>
      </c>
      <c r="JN96" t="str">
        <f t="shared" ca="1" si="394"/>
        <v>FAUX\FAUX</v>
      </c>
      <c r="JO96" t="b">
        <f ca="1">IF($D96,ISNA(MATCH(JN96,JN$1:JN95,0)))</f>
        <v>0</v>
      </c>
      <c r="JP96" s="5" t="e">
        <f t="shared" ca="1" si="395"/>
        <v>#N/A</v>
      </c>
      <c r="JQ96" t="e">
        <f t="shared" ca="1" si="271"/>
        <v>#N/A</v>
      </c>
      <c r="JR96" t="b">
        <f t="shared" ca="1" si="396"/>
        <v>0</v>
      </c>
      <c r="JS96" t="b">
        <f t="shared" ca="1" si="397"/>
        <v>0</v>
      </c>
      <c r="JT96">
        <f t="shared" ca="1" si="251"/>
        <v>0</v>
      </c>
      <c r="JU96">
        <f t="shared" ca="1" si="439"/>
        <v>0</v>
      </c>
      <c r="JV96">
        <f t="shared" ca="1" si="398"/>
        <v>0</v>
      </c>
      <c r="JW96" s="235">
        <f t="shared" ca="1" si="399"/>
        <v>0</v>
      </c>
      <c r="JX96" s="236">
        <f t="shared" ca="1" si="400"/>
        <v>9.5999999999999992E-3</v>
      </c>
      <c r="JY96" t="b">
        <f t="shared" ca="1" si="401"/>
        <v>0</v>
      </c>
      <c r="JZ96" s="5" t="e">
        <f t="shared" ca="1" si="402"/>
        <v>#N/A</v>
      </c>
      <c r="KA96" s="8" t="e">
        <f t="shared" ca="1" si="403"/>
        <v>#N/A</v>
      </c>
      <c r="KB96" s="8" t="e">
        <f t="shared" ca="1" si="404"/>
        <v>#N/A</v>
      </c>
      <c r="KC96" s="8" t="e">
        <f t="shared" ca="1" si="405"/>
        <v>#N/A</v>
      </c>
      <c r="KD96" s="8"/>
      <c r="KE96" s="8"/>
      <c r="KF96" s="8" t="e">
        <f t="shared" ca="1" si="406"/>
        <v>#N/A</v>
      </c>
      <c r="KG96" s="237" t="e">
        <f t="shared" ca="1" si="407"/>
        <v>#N/A</v>
      </c>
      <c r="KH96" s="237" t="e">
        <f t="shared" ca="1" si="408"/>
        <v>#N/A</v>
      </c>
      <c r="KI96" s="8" t="e">
        <f t="shared" ca="1" si="409"/>
        <v>#N/A</v>
      </c>
      <c r="KK96" t="b">
        <f t="shared" ca="1" si="410"/>
        <v>0</v>
      </c>
      <c r="KL96" t="str">
        <f t="shared" ca="1" si="254"/>
        <v/>
      </c>
      <c r="KM96" s="32">
        <f t="shared" ca="1" si="411"/>
        <v>0</v>
      </c>
      <c r="KN96" s="32">
        <f t="shared" ca="1" si="412"/>
        <v>0</v>
      </c>
      <c r="KO96" s="32">
        <f t="shared" ca="1" si="413"/>
        <v>0</v>
      </c>
      <c r="LH96" t="b">
        <f t="shared" ca="1" si="414"/>
        <v>0</v>
      </c>
      <c r="LI96" t="b">
        <f t="shared" ca="1" si="414"/>
        <v>0</v>
      </c>
      <c r="LL96" t="str">
        <f t="shared" ca="1" si="415"/>
        <v>FAUX\FAUX</v>
      </c>
      <c r="LM96" t="b">
        <f ca="1">IF($D96,ISNA(MATCH(LL96,LL$1:LL95,0)))</f>
        <v>0</v>
      </c>
      <c r="LN96" s="5" t="e">
        <f t="shared" ca="1" si="416"/>
        <v>#N/A</v>
      </c>
      <c r="LO96" t="e">
        <f t="shared" ca="1" si="272"/>
        <v>#N/A</v>
      </c>
      <c r="LP96" t="b">
        <f t="shared" ca="1" si="417"/>
        <v>0</v>
      </c>
      <c r="LQ96" t="b">
        <f t="shared" ca="1" si="418"/>
        <v>0</v>
      </c>
      <c r="LR96">
        <f t="shared" ca="1" si="252"/>
        <v>0</v>
      </c>
      <c r="LS96">
        <f t="shared" ca="1" si="440"/>
        <v>0</v>
      </c>
      <c r="LT96">
        <f t="shared" ca="1" si="419"/>
        <v>0</v>
      </c>
      <c r="LU96" s="235">
        <f t="shared" ca="1" si="420"/>
        <v>0</v>
      </c>
      <c r="LV96" s="236">
        <f t="shared" ca="1" si="421"/>
        <v>9.5999999999999992E-3</v>
      </c>
      <c r="LW96" t="b">
        <f t="shared" ca="1" si="422"/>
        <v>0</v>
      </c>
      <c r="LX96" s="5" t="e">
        <f t="shared" ca="1" si="423"/>
        <v>#N/A</v>
      </c>
      <c r="LY96" s="8" t="e">
        <f t="shared" ca="1" si="424"/>
        <v>#N/A</v>
      </c>
      <c r="LZ96" s="8" t="e">
        <f t="shared" ca="1" si="425"/>
        <v>#N/A</v>
      </c>
      <c r="MA96" s="8" t="e">
        <f t="shared" ca="1" si="426"/>
        <v>#N/A</v>
      </c>
      <c r="MB96" s="8"/>
      <c r="MC96" s="8"/>
      <c r="MD96" s="8" t="e">
        <f t="shared" ca="1" si="427"/>
        <v>#N/A</v>
      </c>
      <c r="ME96" s="237" t="e">
        <f t="shared" ca="1" si="428"/>
        <v>#N/A</v>
      </c>
      <c r="MF96" s="237" t="e">
        <f t="shared" ca="1" si="429"/>
        <v>#N/A</v>
      </c>
      <c r="MG96" s="8" t="e">
        <f t="shared" ca="1" si="430"/>
        <v>#N/A</v>
      </c>
      <c r="MI96" t="b">
        <f t="shared" ca="1" si="431"/>
        <v>0</v>
      </c>
      <c r="MJ96" t="str">
        <f t="shared" ca="1" si="255"/>
        <v/>
      </c>
      <c r="MK96" s="32">
        <f t="shared" ca="1" si="432"/>
        <v>0</v>
      </c>
      <c r="ML96" s="32">
        <f t="shared" ca="1" si="433"/>
        <v>0</v>
      </c>
      <c r="MM96" s="32">
        <f t="shared" ca="1" si="434"/>
        <v>0</v>
      </c>
    </row>
    <row r="97" spans="1:351" x14ac:dyDescent="0.3">
      <c r="A97">
        <f t="shared" ca="1" si="273"/>
        <v>87</v>
      </c>
      <c r="C97" t="e">
        <f ca="1">Coulisse!$HN97</f>
        <v>#N/A</v>
      </c>
      <c r="D97" t="b">
        <f t="shared" ca="1" si="274"/>
        <v>0</v>
      </c>
      <c r="F97" t="b">
        <f t="shared" ca="1" si="275"/>
        <v>0</v>
      </c>
      <c r="G97" t="b">
        <f t="shared" ca="1" si="275"/>
        <v>0</v>
      </c>
      <c r="T97" t="b">
        <f t="shared" ca="1" si="276"/>
        <v>0</v>
      </c>
      <c r="U97" t="b">
        <f t="shared" ca="1" si="276"/>
        <v>0</v>
      </c>
      <c r="V97" t="b">
        <f t="shared" ca="1" si="276"/>
        <v>0</v>
      </c>
      <c r="W97" t="str">
        <f t="shared" ca="1" si="277"/>
        <v>FAUX\FAUX\FAUX</v>
      </c>
      <c r="X97" t="b">
        <f ca="1">IF($D97,ISNA(MATCH(W97,W$1:W96,0)))</f>
        <v>0</v>
      </c>
      <c r="Y97" s="5" t="e">
        <f t="shared" ca="1" si="278"/>
        <v>#N/A</v>
      </c>
      <c r="Z97" t="e">
        <f t="shared" ca="1" si="265"/>
        <v>#N/A</v>
      </c>
      <c r="AA97" t="b">
        <f t="shared" ca="1" si="279"/>
        <v>0</v>
      </c>
      <c r="AB97" t="b">
        <f t="shared" ca="1" si="280"/>
        <v>0</v>
      </c>
      <c r="AC97">
        <f t="shared" ca="1" si="281"/>
        <v>0</v>
      </c>
      <c r="AD97">
        <f t="shared" ca="1" si="282"/>
        <v>0</v>
      </c>
      <c r="AE97">
        <f t="shared" ca="1" si="283"/>
        <v>0</v>
      </c>
      <c r="AF97" s="235">
        <f t="shared" ca="1" si="284"/>
        <v>0</v>
      </c>
      <c r="AG97" s="236">
        <f t="shared" ca="1" si="285"/>
        <v>9.7000000000000003E-3</v>
      </c>
      <c r="AH97" t="b">
        <f t="shared" ca="1" si="286"/>
        <v>0</v>
      </c>
      <c r="AI97" s="5" t="e">
        <f t="shared" ca="1" si="287"/>
        <v>#N/A</v>
      </c>
      <c r="AJ97" s="8" t="e">
        <f t="shared" ca="1" si="288"/>
        <v>#N/A</v>
      </c>
      <c r="AK97" s="8" t="e">
        <f t="shared" ca="1" si="289"/>
        <v>#N/A</v>
      </c>
      <c r="AL97" s="8" t="e">
        <f t="shared" ca="1" si="290"/>
        <v>#N/A</v>
      </c>
      <c r="AM97" s="8" t="e">
        <f t="shared" ca="1" si="291"/>
        <v>#N/A</v>
      </c>
      <c r="AN97" s="8" t="e">
        <f t="shared" ca="1" si="292"/>
        <v>#N/A</v>
      </c>
      <c r="AO97" s="237" t="e">
        <f t="shared" ca="1" si="293"/>
        <v>#N/A</v>
      </c>
      <c r="AP97" s="237" t="e">
        <f t="shared" ca="1" si="294"/>
        <v>#N/A</v>
      </c>
      <c r="AQ97" s="8" t="e">
        <f t="shared" ca="1" si="295"/>
        <v>#N/A</v>
      </c>
      <c r="AS97" t="b">
        <f t="shared" ca="1" si="296"/>
        <v>0</v>
      </c>
      <c r="AT97" t="str">
        <f t="shared" ca="1" si="297"/>
        <v/>
      </c>
      <c r="AU97" s="32">
        <f t="shared" ca="1" si="298"/>
        <v>0</v>
      </c>
      <c r="AV97" s="32">
        <f t="shared" ca="1" si="299"/>
        <v>0</v>
      </c>
      <c r="AW97" s="32">
        <f t="shared" ca="1" si="300"/>
        <v>0</v>
      </c>
      <c r="BR97" t="b">
        <f t="shared" ca="1" si="301"/>
        <v>0</v>
      </c>
      <c r="BU97" t="str">
        <f t="shared" ca="1" si="302"/>
        <v>FAUX\</v>
      </c>
      <c r="BV97" t="b">
        <f ca="1">IF($D97,ISNA(MATCH(BU97,BU$1:BU96,0)))</f>
        <v>0</v>
      </c>
      <c r="BW97" s="5" t="e">
        <f t="shared" ca="1" si="303"/>
        <v>#N/A</v>
      </c>
      <c r="BX97" t="e">
        <f t="shared" ca="1" si="266"/>
        <v>#N/A</v>
      </c>
      <c r="BY97" t="b">
        <f t="shared" ca="1" si="304"/>
        <v>0</v>
      </c>
      <c r="BZ97" t="b">
        <f t="shared" ca="1" si="305"/>
        <v>0</v>
      </c>
      <c r="CA97">
        <f t="shared" ca="1" si="247"/>
        <v>0</v>
      </c>
      <c r="CB97">
        <f t="shared" ca="1" si="435"/>
        <v>0</v>
      </c>
      <c r="CC97">
        <f t="shared" ca="1" si="306"/>
        <v>0</v>
      </c>
      <c r="CD97" s="235">
        <f t="shared" ca="1" si="307"/>
        <v>0</v>
      </c>
      <c r="CE97" s="236">
        <f t="shared" ca="1" si="308"/>
        <v>9.7000000000000003E-3</v>
      </c>
      <c r="CF97" t="b">
        <f t="shared" ca="1" si="309"/>
        <v>0</v>
      </c>
      <c r="CG97" s="5" t="e">
        <f t="shared" ca="1" si="310"/>
        <v>#N/A</v>
      </c>
      <c r="CH97" s="8" t="e">
        <f t="shared" ca="1" si="311"/>
        <v>#N/A</v>
      </c>
      <c r="CI97" s="8" t="e">
        <f t="shared" ca="1" si="312"/>
        <v>#N/A</v>
      </c>
      <c r="CJ97" s="8" t="e">
        <f t="shared" ca="1" si="313"/>
        <v>#N/A</v>
      </c>
      <c r="CK97" s="8" t="e">
        <f t="shared" ca="1" si="314"/>
        <v>#N/A</v>
      </c>
      <c r="CL97" s="8" t="e">
        <f t="shared" ca="1" si="315"/>
        <v>#N/A</v>
      </c>
      <c r="CM97" s="237" t="e">
        <f t="shared" ca="1" si="316"/>
        <v>#N/A</v>
      </c>
      <c r="CN97" s="237" t="e">
        <f t="shared" ca="1" si="317"/>
        <v>#N/A</v>
      </c>
      <c r="CO97" s="8" t="e">
        <f t="shared" ca="1" si="318"/>
        <v>#N/A</v>
      </c>
      <c r="CQ97" t="b">
        <f t="shared" ca="1" si="319"/>
        <v>0</v>
      </c>
      <c r="CR97" t="str">
        <f t="shared" ca="1" si="320"/>
        <v/>
      </c>
      <c r="CS97" s="32">
        <f t="shared" ca="1" si="321"/>
        <v>0</v>
      </c>
      <c r="CT97" s="32">
        <f t="shared" ca="1" si="322"/>
        <v>0</v>
      </c>
      <c r="CU97" s="32">
        <f t="shared" ca="1" si="323"/>
        <v>0</v>
      </c>
      <c r="DP97" t="b">
        <f t="shared" ca="1" si="324"/>
        <v>0</v>
      </c>
      <c r="DQ97" t="b">
        <f t="shared" ca="1" si="324"/>
        <v>0</v>
      </c>
      <c r="DR97" t="b">
        <f t="shared" ca="1" si="324"/>
        <v>0</v>
      </c>
      <c r="DS97" t="str">
        <f t="shared" ca="1" si="267"/>
        <v>FAUX\FAUX\FAUX</v>
      </c>
      <c r="DT97" t="b">
        <f ca="1">IF($D97,ISNA(MATCH(DS97,DS$1:DS96,0)))</f>
        <v>0</v>
      </c>
      <c r="DU97" s="5" t="e">
        <f t="shared" ca="1" si="325"/>
        <v>#N/A</v>
      </c>
      <c r="DV97" t="e">
        <f t="shared" ca="1" si="268"/>
        <v>#N/A</v>
      </c>
      <c r="DW97" t="b">
        <f t="shared" ca="1" si="326"/>
        <v>0</v>
      </c>
      <c r="DX97" t="b">
        <f t="shared" ca="1" si="327"/>
        <v>0</v>
      </c>
      <c r="DY97">
        <f t="shared" ca="1" si="248"/>
        <v>0</v>
      </c>
      <c r="DZ97">
        <f t="shared" ca="1" si="436"/>
        <v>0</v>
      </c>
      <c r="EA97">
        <f t="shared" ca="1" si="328"/>
        <v>0</v>
      </c>
      <c r="EB97" s="235">
        <f t="shared" ca="1" si="329"/>
        <v>0</v>
      </c>
      <c r="EC97" s="236">
        <f t="shared" ca="1" si="330"/>
        <v>9.7000000000000003E-3</v>
      </c>
      <c r="ED97" t="b">
        <f t="shared" ca="1" si="331"/>
        <v>0</v>
      </c>
      <c r="EE97" s="5" t="e">
        <f t="shared" ca="1" si="332"/>
        <v>#N/A</v>
      </c>
      <c r="EF97" s="8" t="e">
        <f t="shared" ca="1" si="333"/>
        <v>#N/A</v>
      </c>
      <c r="EG97" s="8" t="e">
        <f t="shared" ca="1" si="334"/>
        <v>#N/A</v>
      </c>
      <c r="EH97" s="8" t="e">
        <f t="shared" ca="1" si="335"/>
        <v>#N/A</v>
      </c>
      <c r="EI97" s="8" t="e">
        <f t="shared" ca="1" si="336"/>
        <v>#N/A</v>
      </c>
      <c r="EJ97" s="8" t="e">
        <f t="shared" ca="1" si="337"/>
        <v>#N/A</v>
      </c>
      <c r="EK97" s="237" t="e">
        <f t="shared" ca="1" si="338"/>
        <v>#N/A</v>
      </c>
      <c r="EL97" s="237" t="e">
        <f t="shared" ca="1" si="339"/>
        <v>#N/A</v>
      </c>
      <c r="EM97" s="8" t="e">
        <f t="shared" ca="1" si="340"/>
        <v>#N/A</v>
      </c>
      <c r="EO97" t="b">
        <f t="shared" ca="1" si="341"/>
        <v>0</v>
      </c>
      <c r="EP97" t="str">
        <f t="shared" ca="1" si="342"/>
        <v/>
      </c>
      <c r="EQ97" s="32">
        <f t="shared" ca="1" si="343"/>
        <v>0</v>
      </c>
      <c r="ER97" s="32">
        <f t="shared" ca="1" si="344"/>
        <v>0</v>
      </c>
      <c r="ES97" s="32">
        <f t="shared" ca="1" si="345"/>
        <v>0</v>
      </c>
      <c r="FN97" t="b">
        <f t="shared" ca="1" si="346"/>
        <v>0</v>
      </c>
      <c r="FO97" t="b">
        <f t="shared" ca="1" si="346"/>
        <v>0</v>
      </c>
      <c r="FP97" t="b">
        <f t="shared" ca="1" si="346"/>
        <v>0</v>
      </c>
      <c r="FQ97" t="b">
        <f t="shared" ca="1" si="346"/>
        <v>0</v>
      </c>
      <c r="FR97" t="str">
        <f t="shared" ca="1" si="347"/>
        <v>FAUX\FAUX\FAUX\FAUX</v>
      </c>
      <c r="FS97" t="b">
        <f ca="1">IF($D97,ISNA(MATCH(FR97,FR$1:FR96,0)))</f>
        <v>0</v>
      </c>
      <c r="FT97" s="5" t="e">
        <f t="shared" ca="1" si="348"/>
        <v>#N/A</v>
      </c>
      <c r="FU97" t="e">
        <f t="shared" ca="1" si="269"/>
        <v>#N/A</v>
      </c>
      <c r="FV97" t="b">
        <f t="shared" ca="1" si="349"/>
        <v>0</v>
      </c>
      <c r="FW97" t="b">
        <f t="shared" ca="1" si="350"/>
        <v>0</v>
      </c>
      <c r="FX97">
        <f t="shared" ca="1" si="249"/>
        <v>0</v>
      </c>
      <c r="FY97">
        <f t="shared" ca="1" si="437"/>
        <v>0</v>
      </c>
      <c r="FZ97">
        <f t="shared" ca="1" si="351"/>
        <v>0</v>
      </c>
      <c r="GA97" s="235">
        <f t="shared" ca="1" si="352"/>
        <v>0</v>
      </c>
      <c r="GB97" s="236">
        <f t="shared" ca="1" si="353"/>
        <v>9.7000000000000003E-3</v>
      </c>
      <c r="GC97" t="b">
        <f t="shared" ca="1" si="354"/>
        <v>0</v>
      </c>
      <c r="GD97" s="5" t="e">
        <f t="shared" ca="1" si="355"/>
        <v>#N/A</v>
      </c>
      <c r="GE97" s="8" t="e">
        <f t="shared" ca="1" si="356"/>
        <v>#N/A</v>
      </c>
      <c r="GF97" s="8" t="e">
        <f t="shared" ca="1" si="357"/>
        <v>#N/A</v>
      </c>
      <c r="GG97" s="8" t="e">
        <f t="shared" ca="1" si="358"/>
        <v>#N/A</v>
      </c>
      <c r="GH97" s="8" t="e">
        <f t="shared" ca="1" si="359"/>
        <v>#N/A</v>
      </c>
      <c r="GI97" s="8" t="e">
        <f t="shared" ca="1" si="360"/>
        <v>#N/A</v>
      </c>
      <c r="GJ97" s="8" t="e">
        <f t="shared" ca="1" si="361"/>
        <v>#N/A</v>
      </c>
      <c r="GK97" s="237" t="e">
        <f t="shared" ca="1" si="362"/>
        <v>#N/A</v>
      </c>
      <c r="GL97" s="237" t="e">
        <f t="shared" ca="1" si="363"/>
        <v>#N/A</v>
      </c>
      <c r="GM97" s="8" t="e">
        <f t="shared" ca="1" si="364"/>
        <v>#N/A</v>
      </c>
      <c r="GO97" t="b">
        <f t="shared" ca="1" si="365"/>
        <v>0</v>
      </c>
      <c r="GP97" t="str">
        <f t="shared" ca="1" si="366"/>
        <v/>
      </c>
      <c r="GQ97" s="32">
        <f t="shared" ca="1" si="367"/>
        <v>0</v>
      </c>
      <c r="GR97" s="32">
        <f t="shared" ca="1" si="368"/>
        <v>0</v>
      </c>
      <c r="GS97" s="32">
        <f t="shared" ca="1" si="369"/>
        <v>0</v>
      </c>
      <c r="HL97" t="b">
        <f t="shared" ca="1" si="370"/>
        <v>0</v>
      </c>
      <c r="HM97" t="b">
        <f t="shared" ca="1" si="370"/>
        <v>0</v>
      </c>
      <c r="HN97" t="b">
        <f t="shared" ca="1" si="370"/>
        <v>0</v>
      </c>
      <c r="HO97" t="b">
        <f t="shared" ca="1" si="370"/>
        <v>0</v>
      </c>
      <c r="HP97" t="str">
        <f t="shared" ca="1" si="371"/>
        <v>FAUX\FAUX\FAUX\FAUX</v>
      </c>
      <c r="HQ97" t="b">
        <f ca="1">IF($D97,ISNA(MATCH(HP97,HP$1:HP96,0)))</f>
        <v>0</v>
      </c>
      <c r="HR97" s="5" t="e">
        <f t="shared" ca="1" si="372"/>
        <v>#N/A</v>
      </c>
      <c r="HS97" t="e">
        <f t="shared" ca="1" si="270"/>
        <v>#N/A</v>
      </c>
      <c r="HT97" t="b">
        <f t="shared" ca="1" si="373"/>
        <v>0</v>
      </c>
      <c r="HU97" t="b">
        <f t="shared" ca="1" si="374"/>
        <v>0</v>
      </c>
      <c r="HV97">
        <f t="shared" ca="1" si="250"/>
        <v>0</v>
      </c>
      <c r="HW97">
        <f t="shared" ca="1" si="438"/>
        <v>0</v>
      </c>
      <c r="HX97">
        <f t="shared" ca="1" si="375"/>
        <v>0</v>
      </c>
      <c r="HY97" s="235">
        <f t="shared" ca="1" si="376"/>
        <v>0</v>
      </c>
      <c r="HZ97" s="236">
        <f t="shared" ca="1" si="377"/>
        <v>9.7000000000000003E-3</v>
      </c>
      <c r="IA97" t="b">
        <f t="shared" ca="1" si="378"/>
        <v>0</v>
      </c>
      <c r="IB97" s="5" t="e">
        <f t="shared" ca="1" si="379"/>
        <v>#N/A</v>
      </c>
      <c r="IC97" s="8" t="e">
        <f t="shared" ca="1" si="380"/>
        <v>#N/A</v>
      </c>
      <c r="ID97" s="8" t="e">
        <f t="shared" ca="1" si="381"/>
        <v>#N/A</v>
      </c>
      <c r="IE97" s="8" t="e">
        <f t="shared" ca="1" si="382"/>
        <v>#N/A</v>
      </c>
      <c r="IF97" s="8" t="e">
        <f t="shared" ca="1" si="383"/>
        <v>#N/A</v>
      </c>
      <c r="IG97" s="8" t="e">
        <f t="shared" ca="1" si="384"/>
        <v>#N/A</v>
      </c>
      <c r="IH97" s="8" t="e">
        <f t="shared" ca="1" si="385"/>
        <v>#N/A</v>
      </c>
      <c r="II97" s="237" t="e">
        <f t="shared" ca="1" si="386"/>
        <v>#N/A</v>
      </c>
      <c r="IJ97" s="237" t="e">
        <f t="shared" ca="1" si="387"/>
        <v>#N/A</v>
      </c>
      <c r="IK97" s="8" t="e">
        <f t="shared" ca="1" si="388"/>
        <v>#N/A</v>
      </c>
      <c r="IM97" t="b">
        <f t="shared" ca="1" si="389"/>
        <v>0</v>
      </c>
      <c r="IN97" t="str">
        <f t="shared" ca="1" si="253"/>
        <v/>
      </c>
      <c r="IO97" s="32">
        <f t="shared" ca="1" si="390"/>
        <v>0</v>
      </c>
      <c r="IP97" s="32">
        <f t="shared" ca="1" si="391"/>
        <v>0</v>
      </c>
      <c r="IQ97" s="32">
        <f t="shared" ca="1" si="392"/>
        <v>0</v>
      </c>
      <c r="JJ97" t="b">
        <f t="shared" ca="1" si="393"/>
        <v>0</v>
      </c>
      <c r="JK97" t="b">
        <f t="shared" ca="1" si="393"/>
        <v>0</v>
      </c>
      <c r="JN97" t="str">
        <f t="shared" ca="1" si="394"/>
        <v>FAUX\FAUX</v>
      </c>
      <c r="JO97" t="b">
        <f ca="1">IF($D97,ISNA(MATCH(JN97,JN$1:JN96,0)))</f>
        <v>0</v>
      </c>
      <c r="JP97" s="5" t="e">
        <f t="shared" ca="1" si="395"/>
        <v>#N/A</v>
      </c>
      <c r="JQ97" t="e">
        <f t="shared" ca="1" si="271"/>
        <v>#N/A</v>
      </c>
      <c r="JR97" t="b">
        <f t="shared" ca="1" si="396"/>
        <v>0</v>
      </c>
      <c r="JS97" t="b">
        <f t="shared" ca="1" si="397"/>
        <v>0</v>
      </c>
      <c r="JT97">
        <f t="shared" ca="1" si="251"/>
        <v>0</v>
      </c>
      <c r="JU97">
        <f t="shared" ca="1" si="439"/>
        <v>0</v>
      </c>
      <c r="JV97">
        <f t="shared" ca="1" si="398"/>
        <v>0</v>
      </c>
      <c r="JW97" s="235">
        <f t="shared" ca="1" si="399"/>
        <v>0</v>
      </c>
      <c r="JX97" s="236">
        <f t="shared" ca="1" si="400"/>
        <v>9.7000000000000003E-3</v>
      </c>
      <c r="JY97" t="b">
        <f t="shared" ca="1" si="401"/>
        <v>0</v>
      </c>
      <c r="JZ97" s="5" t="e">
        <f t="shared" ca="1" si="402"/>
        <v>#N/A</v>
      </c>
      <c r="KA97" s="8" t="e">
        <f t="shared" ca="1" si="403"/>
        <v>#N/A</v>
      </c>
      <c r="KB97" s="8" t="e">
        <f t="shared" ca="1" si="404"/>
        <v>#N/A</v>
      </c>
      <c r="KC97" s="8" t="e">
        <f t="shared" ca="1" si="405"/>
        <v>#N/A</v>
      </c>
      <c r="KD97" s="8"/>
      <c r="KE97" s="8"/>
      <c r="KF97" s="8" t="e">
        <f t="shared" ca="1" si="406"/>
        <v>#N/A</v>
      </c>
      <c r="KG97" s="237" t="e">
        <f t="shared" ca="1" si="407"/>
        <v>#N/A</v>
      </c>
      <c r="KH97" s="237" t="e">
        <f t="shared" ca="1" si="408"/>
        <v>#N/A</v>
      </c>
      <c r="KI97" s="8" t="e">
        <f t="shared" ca="1" si="409"/>
        <v>#N/A</v>
      </c>
      <c r="KK97" t="b">
        <f t="shared" ca="1" si="410"/>
        <v>0</v>
      </c>
      <c r="KL97" t="str">
        <f t="shared" ca="1" si="254"/>
        <v/>
      </c>
      <c r="KM97" s="32">
        <f t="shared" ca="1" si="411"/>
        <v>0</v>
      </c>
      <c r="KN97" s="32">
        <f t="shared" ca="1" si="412"/>
        <v>0</v>
      </c>
      <c r="KO97" s="32">
        <f t="shared" ca="1" si="413"/>
        <v>0</v>
      </c>
      <c r="LH97" t="b">
        <f t="shared" ca="1" si="414"/>
        <v>0</v>
      </c>
      <c r="LI97" t="b">
        <f t="shared" ca="1" si="414"/>
        <v>0</v>
      </c>
      <c r="LL97" t="str">
        <f t="shared" ca="1" si="415"/>
        <v>FAUX\FAUX</v>
      </c>
      <c r="LM97" t="b">
        <f ca="1">IF($D97,ISNA(MATCH(LL97,LL$1:LL96,0)))</f>
        <v>0</v>
      </c>
      <c r="LN97" s="5" t="e">
        <f t="shared" ca="1" si="416"/>
        <v>#N/A</v>
      </c>
      <c r="LO97" t="e">
        <f t="shared" ca="1" si="272"/>
        <v>#N/A</v>
      </c>
      <c r="LP97" t="b">
        <f t="shared" ca="1" si="417"/>
        <v>0</v>
      </c>
      <c r="LQ97" t="b">
        <f t="shared" ca="1" si="418"/>
        <v>0</v>
      </c>
      <c r="LR97">
        <f t="shared" ca="1" si="252"/>
        <v>0</v>
      </c>
      <c r="LS97">
        <f t="shared" ca="1" si="440"/>
        <v>0</v>
      </c>
      <c r="LT97">
        <f t="shared" ca="1" si="419"/>
        <v>0</v>
      </c>
      <c r="LU97" s="235">
        <f t="shared" ca="1" si="420"/>
        <v>0</v>
      </c>
      <c r="LV97" s="236">
        <f t="shared" ca="1" si="421"/>
        <v>9.7000000000000003E-3</v>
      </c>
      <c r="LW97" t="b">
        <f t="shared" ca="1" si="422"/>
        <v>0</v>
      </c>
      <c r="LX97" s="5" t="e">
        <f t="shared" ca="1" si="423"/>
        <v>#N/A</v>
      </c>
      <c r="LY97" s="8" t="e">
        <f t="shared" ca="1" si="424"/>
        <v>#N/A</v>
      </c>
      <c r="LZ97" s="8" t="e">
        <f t="shared" ca="1" si="425"/>
        <v>#N/A</v>
      </c>
      <c r="MA97" s="8" t="e">
        <f t="shared" ca="1" si="426"/>
        <v>#N/A</v>
      </c>
      <c r="MB97" s="8"/>
      <c r="MC97" s="8"/>
      <c r="MD97" s="8" t="e">
        <f t="shared" ca="1" si="427"/>
        <v>#N/A</v>
      </c>
      <c r="ME97" s="237" t="e">
        <f t="shared" ca="1" si="428"/>
        <v>#N/A</v>
      </c>
      <c r="MF97" s="237" t="e">
        <f t="shared" ca="1" si="429"/>
        <v>#N/A</v>
      </c>
      <c r="MG97" s="8" t="e">
        <f t="shared" ca="1" si="430"/>
        <v>#N/A</v>
      </c>
      <c r="MI97" t="b">
        <f t="shared" ca="1" si="431"/>
        <v>0</v>
      </c>
      <c r="MJ97" t="str">
        <f t="shared" ca="1" si="255"/>
        <v/>
      </c>
      <c r="MK97" s="32">
        <f t="shared" ca="1" si="432"/>
        <v>0</v>
      </c>
      <c r="ML97" s="32">
        <f t="shared" ca="1" si="433"/>
        <v>0</v>
      </c>
      <c r="MM97" s="32">
        <f t="shared" ca="1" si="434"/>
        <v>0</v>
      </c>
    </row>
    <row r="98" spans="1:351" x14ac:dyDescent="0.3">
      <c r="A98">
        <f t="shared" ca="1" si="273"/>
        <v>88</v>
      </c>
      <c r="C98" t="e">
        <f ca="1">Coulisse!$HN98</f>
        <v>#N/A</v>
      </c>
      <c r="D98" t="b">
        <f t="shared" ca="1" si="274"/>
        <v>0</v>
      </c>
      <c r="F98" t="b">
        <f t="shared" ca="1" si="275"/>
        <v>0</v>
      </c>
      <c r="G98" t="b">
        <f t="shared" ca="1" si="275"/>
        <v>0</v>
      </c>
      <c r="T98" t="b">
        <f t="shared" ca="1" si="276"/>
        <v>0</v>
      </c>
      <c r="U98" t="b">
        <f t="shared" ca="1" si="276"/>
        <v>0</v>
      </c>
      <c r="V98" t="b">
        <f t="shared" ca="1" si="276"/>
        <v>0</v>
      </c>
      <c r="W98" t="str">
        <f t="shared" ca="1" si="277"/>
        <v>FAUX\FAUX\FAUX</v>
      </c>
      <c r="X98" t="b">
        <f ca="1">IF($D98,ISNA(MATCH(W98,W$1:W97,0)))</f>
        <v>0</v>
      </c>
      <c r="Y98" s="5" t="e">
        <f t="shared" ca="1" si="278"/>
        <v>#N/A</v>
      </c>
      <c r="Z98" t="e">
        <f t="shared" ca="1" si="265"/>
        <v>#N/A</v>
      </c>
      <c r="AA98" t="b">
        <f t="shared" ca="1" si="279"/>
        <v>0</v>
      </c>
      <c r="AB98" t="b">
        <f t="shared" ca="1" si="280"/>
        <v>0</v>
      </c>
      <c r="AC98">
        <f t="shared" ca="1" si="281"/>
        <v>0</v>
      </c>
      <c r="AD98">
        <f t="shared" ca="1" si="282"/>
        <v>0</v>
      </c>
      <c r="AE98">
        <f t="shared" ca="1" si="283"/>
        <v>0</v>
      </c>
      <c r="AF98" s="235">
        <f t="shared" ca="1" si="284"/>
        <v>0</v>
      </c>
      <c r="AG98" s="236">
        <f t="shared" ca="1" si="285"/>
        <v>9.7999999999999997E-3</v>
      </c>
      <c r="AH98" t="b">
        <f t="shared" ca="1" si="286"/>
        <v>0</v>
      </c>
      <c r="AI98" s="5" t="e">
        <f t="shared" ca="1" si="287"/>
        <v>#N/A</v>
      </c>
      <c r="AJ98" s="8" t="e">
        <f t="shared" ca="1" si="288"/>
        <v>#N/A</v>
      </c>
      <c r="AK98" s="8" t="e">
        <f t="shared" ca="1" si="289"/>
        <v>#N/A</v>
      </c>
      <c r="AL98" s="8" t="e">
        <f t="shared" ca="1" si="290"/>
        <v>#N/A</v>
      </c>
      <c r="AM98" s="8" t="e">
        <f t="shared" ca="1" si="291"/>
        <v>#N/A</v>
      </c>
      <c r="AN98" s="8" t="e">
        <f t="shared" ca="1" si="292"/>
        <v>#N/A</v>
      </c>
      <c r="AO98" s="237" t="e">
        <f t="shared" ca="1" si="293"/>
        <v>#N/A</v>
      </c>
      <c r="AP98" s="237" t="e">
        <f t="shared" ca="1" si="294"/>
        <v>#N/A</v>
      </c>
      <c r="AQ98" s="8" t="e">
        <f t="shared" ca="1" si="295"/>
        <v>#N/A</v>
      </c>
      <c r="AS98" t="b">
        <f t="shared" ca="1" si="296"/>
        <v>0</v>
      </c>
      <c r="AT98" t="str">
        <f t="shared" ca="1" si="297"/>
        <v/>
      </c>
      <c r="AU98" s="32">
        <f t="shared" ca="1" si="298"/>
        <v>0</v>
      </c>
      <c r="AV98" s="32">
        <f t="shared" ca="1" si="299"/>
        <v>0</v>
      </c>
      <c r="AW98" s="32">
        <f t="shared" ca="1" si="300"/>
        <v>0</v>
      </c>
      <c r="BR98" t="b">
        <f t="shared" ca="1" si="301"/>
        <v>0</v>
      </c>
      <c r="BU98" t="str">
        <f t="shared" ca="1" si="302"/>
        <v>FAUX\</v>
      </c>
      <c r="BV98" t="b">
        <f ca="1">IF($D98,ISNA(MATCH(BU98,BU$1:BU97,0)))</f>
        <v>0</v>
      </c>
      <c r="BW98" s="5" t="e">
        <f t="shared" ca="1" si="303"/>
        <v>#N/A</v>
      </c>
      <c r="BX98" t="e">
        <f t="shared" ca="1" si="266"/>
        <v>#N/A</v>
      </c>
      <c r="BY98" t="b">
        <f t="shared" ca="1" si="304"/>
        <v>0</v>
      </c>
      <c r="BZ98" t="b">
        <f t="shared" ca="1" si="305"/>
        <v>0</v>
      </c>
      <c r="CA98">
        <f t="shared" ref="CA98:CA103" ca="1" si="441">COUNTIF(BU:BU,BZ98)</f>
        <v>0</v>
      </c>
      <c r="CB98">
        <f t="shared" ca="1" si="435"/>
        <v>0</v>
      </c>
      <c r="CC98">
        <f t="shared" ca="1" si="306"/>
        <v>0</v>
      </c>
      <c r="CD98" s="235">
        <f t="shared" ca="1" si="307"/>
        <v>0</v>
      </c>
      <c r="CE98" s="236">
        <f t="shared" ca="1" si="308"/>
        <v>9.7999999999999997E-3</v>
      </c>
      <c r="CF98" t="b">
        <f t="shared" ca="1" si="309"/>
        <v>0</v>
      </c>
      <c r="CG98" s="5" t="e">
        <f t="shared" ca="1" si="310"/>
        <v>#N/A</v>
      </c>
      <c r="CH98" s="8" t="e">
        <f t="shared" ca="1" si="311"/>
        <v>#N/A</v>
      </c>
      <c r="CI98" s="8" t="e">
        <f t="shared" ca="1" si="312"/>
        <v>#N/A</v>
      </c>
      <c r="CJ98" s="8" t="e">
        <f t="shared" ca="1" si="313"/>
        <v>#N/A</v>
      </c>
      <c r="CK98" s="8" t="e">
        <f t="shared" ca="1" si="314"/>
        <v>#N/A</v>
      </c>
      <c r="CL98" s="8" t="e">
        <f t="shared" ca="1" si="315"/>
        <v>#N/A</v>
      </c>
      <c r="CM98" s="237" t="e">
        <f t="shared" ca="1" si="316"/>
        <v>#N/A</v>
      </c>
      <c r="CN98" s="237" t="e">
        <f t="shared" ca="1" si="317"/>
        <v>#N/A</v>
      </c>
      <c r="CO98" s="8" t="e">
        <f t="shared" ca="1" si="318"/>
        <v>#N/A</v>
      </c>
      <c r="CQ98" t="b">
        <f t="shared" ca="1" si="319"/>
        <v>0</v>
      </c>
      <c r="CR98" t="str">
        <f t="shared" ca="1" si="320"/>
        <v/>
      </c>
      <c r="CS98" s="32">
        <f t="shared" ca="1" si="321"/>
        <v>0</v>
      </c>
      <c r="CT98" s="32">
        <f t="shared" ca="1" si="322"/>
        <v>0</v>
      </c>
      <c r="CU98" s="32">
        <f t="shared" ca="1" si="323"/>
        <v>0</v>
      </c>
      <c r="DP98" t="b">
        <f t="shared" ca="1" si="324"/>
        <v>0</v>
      </c>
      <c r="DQ98" t="b">
        <f t="shared" ca="1" si="324"/>
        <v>0</v>
      </c>
      <c r="DR98" t="b">
        <f t="shared" ca="1" si="324"/>
        <v>0</v>
      </c>
      <c r="DS98" t="str">
        <f t="shared" ca="1" si="267"/>
        <v>FAUX\FAUX\FAUX</v>
      </c>
      <c r="DT98" t="b">
        <f ca="1">IF($D98,ISNA(MATCH(DS98,DS$1:DS97,0)))</f>
        <v>0</v>
      </c>
      <c r="DU98" s="5" t="e">
        <f t="shared" ca="1" si="325"/>
        <v>#N/A</v>
      </c>
      <c r="DV98" t="e">
        <f t="shared" ca="1" si="268"/>
        <v>#N/A</v>
      </c>
      <c r="DW98" t="b">
        <f t="shared" ca="1" si="326"/>
        <v>0</v>
      </c>
      <c r="DX98" t="b">
        <f t="shared" ca="1" si="327"/>
        <v>0</v>
      </c>
      <c r="DY98">
        <f t="shared" ref="DY98:DY103" ca="1" si="442">COUNTIF(DS:DS,DX98)</f>
        <v>0</v>
      </c>
      <c r="DZ98">
        <f t="shared" ca="1" si="436"/>
        <v>0</v>
      </c>
      <c r="EA98">
        <f t="shared" ca="1" si="328"/>
        <v>0</v>
      </c>
      <c r="EB98" s="235">
        <f t="shared" ca="1" si="329"/>
        <v>0</v>
      </c>
      <c r="EC98" s="236">
        <f t="shared" ca="1" si="330"/>
        <v>9.7999999999999997E-3</v>
      </c>
      <c r="ED98" t="b">
        <f t="shared" ca="1" si="331"/>
        <v>0</v>
      </c>
      <c r="EE98" s="5" t="e">
        <f t="shared" ca="1" si="332"/>
        <v>#N/A</v>
      </c>
      <c r="EF98" s="8" t="e">
        <f t="shared" ca="1" si="333"/>
        <v>#N/A</v>
      </c>
      <c r="EG98" s="8" t="e">
        <f t="shared" ca="1" si="334"/>
        <v>#N/A</v>
      </c>
      <c r="EH98" s="8" t="e">
        <f t="shared" ca="1" si="335"/>
        <v>#N/A</v>
      </c>
      <c r="EI98" s="8" t="e">
        <f t="shared" ca="1" si="336"/>
        <v>#N/A</v>
      </c>
      <c r="EJ98" s="8" t="e">
        <f t="shared" ca="1" si="337"/>
        <v>#N/A</v>
      </c>
      <c r="EK98" s="237" t="e">
        <f t="shared" ca="1" si="338"/>
        <v>#N/A</v>
      </c>
      <c r="EL98" s="237" t="e">
        <f t="shared" ca="1" si="339"/>
        <v>#N/A</v>
      </c>
      <c r="EM98" s="8" t="e">
        <f t="shared" ca="1" si="340"/>
        <v>#N/A</v>
      </c>
      <c r="EO98" t="b">
        <f t="shared" ca="1" si="341"/>
        <v>0</v>
      </c>
      <c r="EP98" t="str">
        <f t="shared" ca="1" si="342"/>
        <v/>
      </c>
      <c r="EQ98" s="32">
        <f t="shared" ca="1" si="343"/>
        <v>0</v>
      </c>
      <c r="ER98" s="32">
        <f t="shared" ca="1" si="344"/>
        <v>0</v>
      </c>
      <c r="ES98" s="32">
        <f t="shared" ca="1" si="345"/>
        <v>0</v>
      </c>
      <c r="FN98" t="b">
        <f t="shared" ca="1" si="346"/>
        <v>0</v>
      </c>
      <c r="FO98" t="b">
        <f t="shared" ca="1" si="346"/>
        <v>0</v>
      </c>
      <c r="FP98" t="b">
        <f t="shared" ca="1" si="346"/>
        <v>0</v>
      </c>
      <c r="FQ98" t="b">
        <f t="shared" ca="1" si="346"/>
        <v>0</v>
      </c>
      <c r="FR98" t="str">
        <f t="shared" ca="1" si="347"/>
        <v>FAUX\FAUX\FAUX\FAUX</v>
      </c>
      <c r="FS98" t="b">
        <f ca="1">IF($D98,ISNA(MATCH(FR98,FR$1:FR97,0)))</f>
        <v>0</v>
      </c>
      <c r="FT98" s="5" t="e">
        <f t="shared" ca="1" si="348"/>
        <v>#N/A</v>
      </c>
      <c r="FU98" t="e">
        <f t="shared" ca="1" si="269"/>
        <v>#N/A</v>
      </c>
      <c r="FV98" t="b">
        <f t="shared" ca="1" si="349"/>
        <v>0</v>
      </c>
      <c r="FW98" t="b">
        <f t="shared" ca="1" si="350"/>
        <v>0</v>
      </c>
      <c r="FX98">
        <f t="shared" ref="FX98:FX103" ca="1" si="443">COUNTIF(FR:FR,FW98)</f>
        <v>0</v>
      </c>
      <c r="FY98">
        <f t="shared" ca="1" si="437"/>
        <v>0</v>
      </c>
      <c r="FZ98">
        <f t="shared" ca="1" si="351"/>
        <v>0</v>
      </c>
      <c r="GA98" s="235">
        <f t="shared" ca="1" si="352"/>
        <v>0</v>
      </c>
      <c r="GB98" s="236">
        <f t="shared" ca="1" si="353"/>
        <v>9.7999999999999997E-3</v>
      </c>
      <c r="GC98" t="b">
        <f t="shared" ca="1" si="354"/>
        <v>0</v>
      </c>
      <c r="GD98" s="5" t="e">
        <f t="shared" ca="1" si="355"/>
        <v>#N/A</v>
      </c>
      <c r="GE98" s="8" t="e">
        <f t="shared" ca="1" si="356"/>
        <v>#N/A</v>
      </c>
      <c r="GF98" s="8" t="e">
        <f t="shared" ca="1" si="357"/>
        <v>#N/A</v>
      </c>
      <c r="GG98" s="8" t="e">
        <f t="shared" ca="1" si="358"/>
        <v>#N/A</v>
      </c>
      <c r="GH98" s="8" t="e">
        <f t="shared" ca="1" si="359"/>
        <v>#N/A</v>
      </c>
      <c r="GI98" s="8" t="e">
        <f t="shared" ca="1" si="360"/>
        <v>#N/A</v>
      </c>
      <c r="GJ98" s="8" t="e">
        <f t="shared" ca="1" si="361"/>
        <v>#N/A</v>
      </c>
      <c r="GK98" s="237" t="e">
        <f t="shared" ca="1" si="362"/>
        <v>#N/A</v>
      </c>
      <c r="GL98" s="237" t="e">
        <f t="shared" ca="1" si="363"/>
        <v>#N/A</v>
      </c>
      <c r="GM98" s="8" t="e">
        <f t="shared" ca="1" si="364"/>
        <v>#N/A</v>
      </c>
      <c r="GO98" t="b">
        <f t="shared" ca="1" si="365"/>
        <v>0</v>
      </c>
      <c r="GP98" t="str">
        <f t="shared" ca="1" si="366"/>
        <v/>
      </c>
      <c r="GQ98" s="32">
        <f t="shared" ca="1" si="367"/>
        <v>0</v>
      </c>
      <c r="GR98" s="32">
        <f t="shared" ca="1" si="368"/>
        <v>0</v>
      </c>
      <c r="GS98" s="32">
        <f t="shared" ca="1" si="369"/>
        <v>0</v>
      </c>
      <c r="HL98" t="b">
        <f t="shared" ca="1" si="370"/>
        <v>0</v>
      </c>
      <c r="HM98" t="b">
        <f t="shared" ca="1" si="370"/>
        <v>0</v>
      </c>
      <c r="HN98" t="b">
        <f t="shared" ca="1" si="370"/>
        <v>0</v>
      </c>
      <c r="HO98" t="b">
        <f t="shared" ca="1" si="370"/>
        <v>0</v>
      </c>
      <c r="HP98" t="str">
        <f t="shared" ca="1" si="371"/>
        <v>FAUX\FAUX\FAUX\FAUX</v>
      </c>
      <c r="HQ98" t="b">
        <f ca="1">IF($D98,ISNA(MATCH(HP98,HP$1:HP97,0)))</f>
        <v>0</v>
      </c>
      <c r="HR98" s="5" t="e">
        <f t="shared" ca="1" si="372"/>
        <v>#N/A</v>
      </c>
      <c r="HS98" t="e">
        <f t="shared" ca="1" si="270"/>
        <v>#N/A</v>
      </c>
      <c r="HT98" t="b">
        <f t="shared" ca="1" si="373"/>
        <v>0</v>
      </c>
      <c r="HU98" t="b">
        <f t="shared" ca="1" si="374"/>
        <v>0</v>
      </c>
      <c r="HV98">
        <f t="shared" ref="HV98:HV103" ca="1" si="444">COUNTIF(HP:HP,HU98)</f>
        <v>0</v>
      </c>
      <c r="HW98">
        <f t="shared" ca="1" si="438"/>
        <v>0</v>
      </c>
      <c r="HX98">
        <f t="shared" ca="1" si="375"/>
        <v>0</v>
      </c>
      <c r="HY98" s="235">
        <f t="shared" ca="1" si="376"/>
        <v>0</v>
      </c>
      <c r="HZ98" s="236">
        <f t="shared" ca="1" si="377"/>
        <v>9.7999999999999997E-3</v>
      </c>
      <c r="IA98" t="b">
        <f t="shared" ca="1" si="378"/>
        <v>0</v>
      </c>
      <c r="IB98" s="5" t="e">
        <f t="shared" ca="1" si="379"/>
        <v>#N/A</v>
      </c>
      <c r="IC98" s="8" t="e">
        <f t="shared" ca="1" si="380"/>
        <v>#N/A</v>
      </c>
      <c r="ID98" s="8" t="e">
        <f t="shared" ca="1" si="381"/>
        <v>#N/A</v>
      </c>
      <c r="IE98" s="8" t="e">
        <f t="shared" ca="1" si="382"/>
        <v>#N/A</v>
      </c>
      <c r="IF98" s="8" t="e">
        <f t="shared" ca="1" si="383"/>
        <v>#N/A</v>
      </c>
      <c r="IG98" s="8" t="e">
        <f t="shared" ca="1" si="384"/>
        <v>#N/A</v>
      </c>
      <c r="IH98" s="8" t="e">
        <f t="shared" ca="1" si="385"/>
        <v>#N/A</v>
      </c>
      <c r="II98" s="237" t="e">
        <f t="shared" ca="1" si="386"/>
        <v>#N/A</v>
      </c>
      <c r="IJ98" s="237" t="e">
        <f t="shared" ca="1" si="387"/>
        <v>#N/A</v>
      </c>
      <c r="IK98" s="8" t="e">
        <f t="shared" ca="1" si="388"/>
        <v>#N/A</v>
      </c>
      <c r="IM98" t="b">
        <f t="shared" ca="1" si="389"/>
        <v>0</v>
      </c>
      <c r="IN98" t="str">
        <f t="shared" ca="1" si="253"/>
        <v/>
      </c>
      <c r="IO98" s="32">
        <f t="shared" ca="1" si="390"/>
        <v>0</v>
      </c>
      <c r="IP98" s="32">
        <f t="shared" ca="1" si="391"/>
        <v>0</v>
      </c>
      <c r="IQ98" s="32">
        <f t="shared" ca="1" si="392"/>
        <v>0</v>
      </c>
      <c r="JJ98" t="b">
        <f t="shared" ca="1" si="393"/>
        <v>0</v>
      </c>
      <c r="JK98" t="b">
        <f t="shared" ca="1" si="393"/>
        <v>0</v>
      </c>
      <c r="JN98" t="str">
        <f t="shared" ca="1" si="394"/>
        <v>FAUX\FAUX</v>
      </c>
      <c r="JO98" t="b">
        <f ca="1">IF($D98,ISNA(MATCH(JN98,JN$1:JN97,0)))</f>
        <v>0</v>
      </c>
      <c r="JP98" s="5" t="e">
        <f t="shared" ca="1" si="395"/>
        <v>#N/A</v>
      </c>
      <c r="JQ98" t="e">
        <f t="shared" ca="1" si="271"/>
        <v>#N/A</v>
      </c>
      <c r="JR98" t="b">
        <f t="shared" ca="1" si="396"/>
        <v>0</v>
      </c>
      <c r="JS98" t="b">
        <f t="shared" ca="1" si="397"/>
        <v>0</v>
      </c>
      <c r="JT98">
        <f t="shared" ref="JT98:JT103" ca="1" si="445">COUNTIF(JN:JN,JS98)</f>
        <v>0</v>
      </c>
      <c r="JU98">
        <f t="shared" ca="1" si="439"/>
        <v>0</v>
      </c>
      <c r="JV98">
        <f t="shared" ca="1" si="398"/>
        <v>0</v>
      </c>
      <c r="JW98" s="235">
        <f t="shared" ca="1" si="399"/>
        <v>0</v>
      </c>
      <c r="JX98" s="236">
        <f t="shared" ca="1" si="400"/>
        <v>9.7999999999999997E-3</v>
      </c>
      <c r="JY98" t="b">
        <f t="shared" ca="1" si="401"/>
        <v>0</v>
      </c>
      <c r="JZ98" s="5" t="e">
        <f t="shared" ca="1" si="402"/>
        <v>#N/A</v>
      </c>
      <c r="KA98" s="8" t="e">
        <f t="shared" ca="1" si="403"/>
        <v>#N/A</v>
      </c>
      <c r="KB98" s="8" t="e">
        <f t="shared" ca="1" si="404"/>
        <v>#N/A</v>
      </c>
      <c r="KC98" s="8" t="e">
        <f t="shared" ca="1" si="405"/>
        <v>#N/A</v>
      </c>
      <c r="KD98" s="8"/>
      <c r="KE98" s="8"/>
      <c r="KF98" s="8" t="e">
        <f t="shared" ca="1" si="406"/>
        <v>#N/A</v>
      </c>
      <c r="KG98" s="237" t="e">
        <f t="shared" ca="1" si="407"/>
        <v>#N/A</v>
      </c>
      <c r="KH98" s="237" t="e">
        <f t="shared" ca="1" si="408"/>
        <v>#N/A</v>
      </c>
      <c r="KI98" s="8" t="e">
        <f t="shared" ca="1" si="409"/>
        <v>#N/A</v>
      </c>
      <c r="KK98" t="b">
        <f t="shared" ca="1" si="410"/>
        <v>0</v>
      </c>
      <c r="KL98" t="str">
        <f t="shared" ca="1" si="254"/>
        <v/>
      </c>
      <c r="KM98" s="32">
        <f t="shared" ca="1" si="411"/>
        <v>0</v>
      </c>
      <c r="KN98" s="32">
        <f t="shared" ca="1" si="412"/>
        <v>0</v>
      </c>
      <c r="KO98" s="32">
        <f t="shared" ca="1" si="413"/>
        <v>0</v>
      </c>
      <c r="LH98" t="b">
        <f t="shared" ca="1" si="414"/>
        <v>0</v>
      </c>
      <c r="LI98" t="b">
        <f t="shared" ca="1" si="414"/>
        <v>0</v>
      </c>
      <c r="LL98" t="str">
        <f t="shared" ca="1" si="415"/>
        <v>FAUX\FAUX</v>
      </c>
      <c r="LM98" t="b">
        <f ca="1">IF($D98,ISNA(MATCH(LL98,LL$1:LL97,0)))</f>
        <v>0</v>
      </c>
      <c r="LN98" s="5" t="e">
        <f t="shared" ca="1" si="416"/>
        <v>#N/A</v>
      </c>
      <c r="LO98" t="e">
        <f t="shared" ca="1" si="272"/>
        <v>#N/A</v>
      </c>
      <c r="LP98" t="b">
        <f t="shared" ca="1" si="417"/>
        <v>0</v>
      </c>
      <c r="LQ98" t="b">
        <f t="shared" ca="1" si="418"/>
        <v>0</v>
      </c>
      <c r="LR98">
        <f t="shared" ref="LR98:LR103" ca="1" si="446">COUNTIF(LL:LL,LQ98)</f>
        <v>0</v>
      </c>
      <c r="LS98">
        <f t="shared" ca="1" si="440"/>
        <v>0</v>
      </c>
      <c r="LT98">
        <f t="shared" ca="1" si="419"/>
        <v>0</v>
      </c>
      <c r="LU98" s="235">
        <f t="shared" ca="1" si="420"/>
        <v>0</v>
      </c>
      <c r="LV98" s="236">
        <f t="shared" ca="1" si="421"/>
        <v>9.7999999999999997E-3</v>
      </c>
      <c r="LW98" t="b">
        <f t="shared" ca="1" si="422"/>
        <v>0</v>
      </c>
      <c r="LX98" s="5" t="e">
        <f t="shared" ca="1" si="423"/>
        <v>#N/A</v>
      </c>
      <c r="LY98" s="8" t="e">
        <f t="shared" ca="1" si="424"/>
        <v>#N/A</v>
      </c>
      <c r="LZ98" s="8" t="e">
        <f t="shared" ca="1" si="425"/>
        <v>#N/A</v>
      </c>
      <c r="MA98" s="8" t="e">
        <f t="shared" ca="1" si="426"/>
        <v>#N/A</v>
      </c>
      <c r="MB98" s="8"/>
      <c r="MC98" s="8"/>
      <c r="MD98" s="8" t="e">
        <f t="shared" ca="1" si="427"/>
        <v>#N/A</v>
      </c>
      <c r="ME98" s="237" t="e">
        <f t="shared" ca="1" si="428"/>
        <v>#N/A</v>
      </c>
      <c r="MF98" s="237" t="e">
        <f t="shared" ca="1" si="429"/>
        <v>#N/A</v>
      </c>
      <c r="MG98" s="8" t="e">
        <f t="shared" ca="1" si="430"/>
        <v>#N/A</v>
      </c>
      <c r="MI98" t="b">
        <f t="shared" ca="1" si="431"/>
        <v>0</v>
      </c>
      <c r="MJ98" t="str">
        <f t="shared" ca="1" si="255"/>
        <v/>
      </c>
      <c r="MK98" s="32">
        <f t="shared" ca="1" si="432"/>
        <v>0</v>
      </c>
      <c r="ML98" s="32">
        <f t="shared" ca="1" si="433"/>
        <v>0</v>
      </c>
      <c r="MM98" s="32">
        <f t="shared" ca="1" si="434"/>
        <v>0</v>
      </c>
    </row>
    <row r="99" spans="1:351" x14ac:dyDescent="0.3">
      <c r="A99">
        <f t="shared" ca="1" si="273"/>
        <v>89</v>
      </c>
      <c r="C99" t="e">
        <f ca="1">Coulisse!$HN99</f>
        <v>#N/A</v>
      </c>
      <c r="D99" t="b">
        <f t="shared" ca="1" si="274"/>
        <v>0</v>
      </c>
      <c r="F99" t="b">
        <f t="shared" ca="1" si="275"/>
        <v>0</v>
      </c>
      <c r="G99" t="b">
        <f t="shared" ca="1" si="275"/>
        <v>0</v>
      </c>
      <c r="T99" t="b">
        <f t="shared" ca="1" si="276"/>
        <v>0</v>
      </c>
      <c r="U99" t="b">
        <f t="shared" ca="1" si="276"/>
        <v>0</v>
      </c>
      <c r="V99" t="b">
        <f t="shared" ca="1" si="276"/>
        <v>0</v>
      </c>
      <c r="W99" t="str">
        <f t="shared" ca="1" si="277"/>
        <v>FAUX\FAUX\FAUX</v>
      </c>
      <c r="X99" t="b">
        <f ca="1">IF($D99,ISNA(MATCH(W99,W$1:W98,0)))</f>
        <v>0</v>
      </c>
      <c r="Y99" s="5" t="e">
        <f t="shared" ca="1" si="278"/>
        <v>#N/A</v>
      </c>
      <c r="Z99" t="e">
        <f t="shared" ca="1" si="265"/>
        <v>#N/A</v>
      </c>
      <c r="AA99" t="b">
        <f t="shared" ca="1" si="279"/>
        <v>0</v>
      </c>
      <c r="AB99" t="b">
        <f t="shared" ca="1" si="280"/>
        <v>0</v>
      </c>
      <c r="AC99">
        <f t="shared" ca="1" si="281"/>
        <v>0</v>
      </c>
      <c r="AD99">
        <f t="shared" ca="1" si="282"/>
        <v>0</v>
      </c>
      <c r="AE99">
        <f t="shared" ca="1" si="283"/>
        <v>0</v>
      </c>
      <c r="AF99" s="235">
        <f t="shared" ca="1" si="284"/>
        <v>0</v>
      </c>
      <c r="AG99" s="236">
        <f t="shared" ca="1" si="285"/>
        <v>9.9000000000000008E-3</v>
      </c>
      <c r="AH99" t="b">
        <f t="shared" ca="1" si="286"/>
        <v>0</v>
      </c>
      <c r="AI99" s="5" t="e">
        <f t="shared" ca="1" si="287"/>
        <v>#N/A</v>
      </c>
      <c r="AJ99" s="8" t="e">
        <f t="shared" ca="1" si="288"/>
        <v>#N/A</v>
      </c>
      <c r="AK99" s="8" t="e">
        <f t="shared" ca="1" si="289"/>
        <v>#N/A</v>
      </c>
      <c r="AL99" s="8" t="e">
        <f t="shared" ca="1" si="290"/>
        <v>#N/A</v>
      </c>
      <c r="AM99" s="8" t="e">
        <f t="shared" ca="1" si="291"/>
        <v>#N/A</v>
      </c>
      <c r="AN99" s="8" t="e">
        <f t="shared" ca="1" si="292"/>
        <v>#N/A</v>
      </c>
      <c r="AO99" s="237" t="e">
        <f t="shared" ca="1" si="293"/>
        <v>#N/A</v>
      </c>
      <c r="AP99" s="237" t="e">
        <f t="shared" ca="1" si="294"/>
        <v>#N/A</v>
      </c>
      <c r="AQ99" s="8" t="e">
        <f t="shared" ca="1" si="295"/>
        <v>#N/A</v>
      </c>
      <c r="AS99" t="b">
        <f t="shared" ca="1" si="296"/>
        <v>0</v>
      </c>
      <c r="AT99" t="str">
        <f t="shared" ca="1" si="297"/>
        <v/>
      </c>
      <c r="AU99" s="32">
        <f t="shared" ca="1" si="298"/>
        <v>0</v>
      </c>
      <c r="AV99" s="32">
        <f t="shared" ca="1" si="299"/>
        <v>0</v>
      </c>
      <c r="AW99" s="32">
        <f t="shared" ca="1" si="300"/>
        <v>0</v>
      </c>
      <c r="BR99" t="b">
        <f t="shared" ca="1" si="301"/>
        <v>0</v>
      </c>
      <c r="BU99" t="str">
        <f t="shared" ca="1" si="302"/>
        <v>FAUX\</v>
      </c>
      <c r="BV99" t="b">
        <f ca="1">IF($D99,ISNA(MATCH(BU99,BU$1:BU98,0)))</f>
        <v>0</v>
      </c>
      <c r="BW99" s="5" t="e">
        <f t="shared" ca="1" si="303"/>
        <v>#N/A</v>
      </c>
      <c r="BX99" t="e">
        <f t="shared" ca="1" si="266"/>
        <v>#N/A</v>
      </c>
      <c r="BY99" t="b">
        <f t="shared" ca="1" si="304"/>
        <v>0</v>
      </c>
      <c r="BZ99" t="b">
        <f t="shared" ca="1" si="305"/>
        <v>0</v>
      </c>
      <c r="CA99">
        <f t="shared" ca="1" si="441"/>
        <v>0</v>
      </c>
      <c r="CB99">
        <f t="shared" ca="1" si="435"/>
        <v>0</v>
      </c>
      <c r="CC99">
        <f t="shared" ca="1" si="306"/>
        <v>0</v>
      </c>
      <c r="CD99" s="235">
        <f t="shared" ca="1" si="307"/>
        <v>0</v>
      </c>
      <c r="CE99" s="236">
        <f t="shared" ca="1" si="308"/>
        <v>9.9000000000000008E-3</v>
      </c>
      <c r="CF99" t="b">
        <f t="shared" ca="1" si="309"/>
        <v>0</v>
      </c>
      <c r="CG99" s="5" t="e">
        <f t="shared" ca="1" si="310"/>
        <v>#N/A</v>
      </c>
      <c r="CH99" s="8" t="e">
        <f t="shared" ca="1" si="311"/>
        <v>#N/A</v>
      </c>
      <c r="CI99" s="8" t="e">
        <f t="shared" ca="1" si="312"/>
        <v>#N/A</v>
      </c>
      <c r="CJ99" s="8" t="e">
        <f t="shared" ca="1" si="313"/>
        <v>#N/A</v>
      </c>
      <c r="CK99" s="8" t="e">
        <f t="shared" ca="1" si="314"/>
        <v>#N/A</v>
      </c>
      <c r="CL99" s="8" t="e">
        <f t="shared" ca="1" si="315"/>
        <v>#N/A</v>
      </c>
      <c r="CM99" s="237" t="e">
        <f t="shared" ca="1" si="316"/>
        <v>#N/A</v>
      </c>
      <c r="CN99" s="237" t="e">
        <f t="shared" ca="1" si="317"/>
        <v>#N/A</v>
      </c>
      <c r="CO99" s="8" t="e">
        <f t="shared" ca="1" si="318"/>
        <v>#N/A</v>
      </c>
      <c r="CQ99" t="b">
        <f t="shared" ca="1" si="319"/>
        <v>0</v>
      </c>
      <c r="CR99" t="str">
        <f t="shared" ca="1" si="320"/>
        <v/>
      </c>
      <c r="CS99" s="32">
        <f t="shared" ca="1" si="321"/>
        <v>0</v>
      </c>
      <c r="CT99" s="32">
        <f t="shared" ca="1" si="322"/>
        <v>0</v>
      </c>
      <c r="CU99" s="32">
        <f t="shared" ca="1" si="323"/>
        <v>0</v>
      </c>
      <c r="DP99" t="b">
        <f t="shared" ca="1" si="324"/>
        <v>0</v>
      </c>
      <c r="DQ99" t="b">
        <f t="shared" ca="1" si="324"/>
        <v>0</v>
      </c>
      <c r="DR99" t="b">
        <f t="shared" ca="1" si="324"/>
        <v>0</v>
      </c>
      <c r="DS99" t="str">
        <f t="shared" ca="1" si="267"/>
        <v>FAUX\FAUX\FAUX</v>
      </c>
      <c r="DT99" t="b">
        <f ca="1">IF($D99,ISNA(MATCH(DS99,DS$1:DS98,0)))</f>
        <v>0</v>
      </c>
      <c r="DU99" s="5" t="e">
        <f t="shared" ca="1" si="325"/>
        <v>#N/A</v>
      </c>
      <c r="DV99" t="e">
        <f t="shared" ca="1" si="268"/>
        <v>#N/A</v>
      </c>
      <c r="DW99" t="b">
        <f t="shared" ca="1" si="326"/>
        <v>0</v>
      </c>
      <c r="DX99" t="b">
        <f t="shared" ca="1" si="327"/>
        <v>0</v>
      </c>
      <c r="DY99">
        <f t="shared" ca="1" si="442"/>
        <v>0</v>
      </c>
      <c r="DZ99">
        <f t="shared" ca="1" si="436"/>
        <v>0</v>
      </c>
      <c r="EA99">
        <f t="shared" ca="1" si="328"/>
        <v>0</v>
      </c>
      <c r="EB99" s="235">
        <f t="shared" ca="1" si="329"/>
        <v>0</v>
      </c>
      <c r="EC99" s="236">
        <f t="shared" ca="1" si="330"/>
        <v>9.9000000000000008E-3</v>
      </c>
      <c r="ED99" t="b">
        <f t="shared" ca="1" si="331"/>
        <v>0</v>
      </c>
      <c r="EE99" s="5" t="e">
        <f t="shared" ca="1" si="332"/>
        <v>#N/A</v>
      </c>
      <c r="EF99" s="8" t="e">
        <f t="shared" ca="1" si="333"/>
        <v>#N/A</v>
      </c>
      <c r="EG99" s="8" t="e">
        <f t="shared" ca="1" si="334"/>
        <v>#N/A</v>
      </c>
      <c r="EH99" s="8" t="e">
        <f t="shared" ca="1" si="335"/>
        <v>#N/A</v>
      </c>
      <c r="EI99" s="8" t="e">
        <f t="shared" ca="1" si="336"/>
        <v>#N/A</v>
      </c>
      <c r="EJ99" s="8" t="e">
        <f t="shared" ca="1" si="337"/>
        <v>#N/A</v>
      </c>
      <c r="EK99" s="237" t="e">
        <f t="shared" ca="1" si="338"/>
        <v>#N/A</v>
      </c>
      <c r="EL99" s="237" t="e">
        <f t="shared" ca="1" si="339"/>
        <v>#N/A</v>
      </c>
      <c r="EM99" s="8" t="e">
        <f t="shared" ca="1" si="340"/>
        <v>#N/A</v>
      </c>
      <c r="EO99" t="b">
        <f t="shared" ca="1" si="341"/>
        <v>0</v>
      </c>
      <c r="EP99" t="str">
        <f t="shared" ca="1" si="342"/>
        <v/>
      </c>
      <c r="EQ99" s="32">
        <f t="shared" ca="1" si="343"/>
        <v>0</v>
      </c>
      <c r="ER99" s="32">
        <f t="shared" ca="1" si="344"/>
        <v>0</v>
      </c>
      <c r="ES99" s="32">
        <f t="shared" ca="1" si="345"/>
        <v>0</v>
      </c>
      <c r="FN99" t="b">
        <f t="shared" ca="1" si="346"/>
        <v>0</v>
      </c>
      <c r="FO99" t="b">
        <f t="shared" ca="1" si="346"/>
        <v>0</v>
      </c>
      <c r="FP99" t="b">
        <f t="shared" ca="1" si="346"/>
        <v>0</v>
      </c>
      <c r="FQ99" t="b">
        <f t="shared" ca="1" si="346"/>
        <v>0</v>
      </c>
      <c r="FR99" t="str">
        <f t="shared" ca="1" si="347"/>
        <v>FAUX\FAUX\FAUX\FAUX</v>
      </c>
      <c r="FS99" t="b">
        <f ca="1">IF($D99,ISNA(MATCH(FR99,FR$1:FR98,0)))</f>
        <v>0</v>
      </c>
      <c r="FT99" s="5" t="e">
        <f t="shared" ca="1" si="348"/>
        <v>#N/A</v>
      </c>
      <c r="FU99" t="e">
        <f t="shared" ca="1" si="269"/>
        <v>#N/A</v>
      </c>
      <c r="FV99" t="b">
        <f t="shared" ca="1" si="349"/>
        <v>0</v>
      </c>
      <c r="FW99" t="b">
        <f t="shared" ca="1" si="350"/>
        <v>0</v>
      </c>
      <c r="FX99">
        <f t="shared" ca="1" si="443"/>
        <v>0</v>
      </c>
      <c r="FY99">
        <f t="shared" ca="1" si="437"/>
        <v>0</v>
      </c>
      <c r="FZ99">
        <f t="shared" ca="1" si="351"/>
        <v>0</v>
      </c>
      <c r="GA99" s="235">
        <f t="shared" ca="1" si="352"/>
        <v>0</v>
      </c>
      <c r="GB99" s="236">
        <f t="shared" ca="1" si="353"/>
        <v>9.9000000000000008E-3</v>
      </c>
      <c r="GC99" t="b">
        <f t="shared" ca="1" si="354"/>
        <v>0</v>
      </c>
      <c r="GD99" s="5" t="e">
        <f t="shared" ca="1" si="355"/>
        <v>#N/A</v>
      </c>
      <c r="GE99" s="8" t="e">
        <f t="shared" ca="1" si="356"/>
        <v>#N/A</v>
      </c>
      <c r="GF99" s="8" t="e">
        <f t="shared" ca="1" si="357"/>
        <v>#N/A</v>
      </c>
      <c r="GG99" s="8" t="e">
        <f t="shared" ca="1" si="358"/>
        <v>#N/A</v>
      </c>
      <c r="GH99" s="8" t="e">
        <f t="shared" ca="1" si="359"/>
        <v>#N/A</v>
      </c>
      <c r="GI99" s="8" t="e">
        <f t="shared" ca="1" si="360"/>
        <v>#N/A</v>
      </c>
      <c r="GJ99" s="8" t="e">
        <f t="shared" ca="1" si="361"/>
        <v>#N/A</v>
      </c>
      <c r="GK99" s="237" t="e">
        <f t="shared" ca="1" si="362"/>
        <v>#N/A</v>
      </c>
      <c r="GL99" s="237" t="e">
        <f t="shared" ca="1" si="363"/>
        <v>#N/A</v>
      </c>
      <c r="GM99" s="8" t="e">
        <f t="shared" ca="1" si="364"/>
        <v>#N/A</v>
      </c>
      <c r="GO99" t="b">
        <f t="shared" ca="1" si="365"/>
        <v>0</v>
      </c>
      <c r="GP99" t="str">
        <f t="shared" ca="1" si="366"/>
        <v/>
      </c>
      <c r="GQ99" s="32">
        <f t="shared" ca="1" si="367"/>
        <v>0</v>
      </c>
      <c r="GR99" s="32">
        <f t="shared" ca="1" si="368"/>
        <v>0</v>
      </c>
      <c r="GS99" s="32">
        <f t="shared" ca="1" si="369"/>
        <v>0</v>
      </c>
      <c r="HL99" t="b">
        <f t="shared" ca="1" si="370"/>
        <v>0</v>
      </c>
      <c r="HM99" t="b">
        <f t="shared" ca="1" si="370"/>
        <v>0</v>
      </c>
      <c r="HN99" t="b">
        <f t="shared" ca="1" si="370"/>
        <v>0</v>
      </c>
      <c r="HO99" t="b">
        <f t="shared" ca="1" si="370"/>
        <v>0</v>
      </c>
      <c r="HP99" t="str">
        <f t="shared" ca="1" si="371"/>
        <v>FAUX\FAUX\FAUX\FAUX</v>
      </c>
      <c r="HQ99" t="b">
        <f ca="1">IF($D99,ISNA(MATCH(HP99,HP$1:HP98,0)))</f>
        <v>0</v>
      </c>
      <c r="HR99" s="5" t="e">
        <f t="shared" ca="1" si="372"/>
        <v>#N/A</v>
      </c>
      <c r="HS99" t="e">
        <f t="shared" ca="1" si="270"/>
        <v>#N/A</v>
      </c>
      <c r="HT99" t="b">
        <f t="shared" ca="1" si="373"/>
        <v>0</v>
      </c>
      <c r="HU99" t="b">
        <f t="shared" ca="1" si="374"/>
        <v>0</v>
      </c>
      <c r="HV99">
        <f t="shared" ca="1" si="444"/>
        <v>0</v>
      </c>
      <c r="HW99">
        <f t="shared" ca="1" si="438"/>
        <v>0</v>
      </c>
      <c r="HX99">
        <f t="shared" ca="1" si="375"/>
        <v>0</v>
      </c>
      <c r="HY99" s="235">
        <f t="shared" ca="1" si="376"/>
        <v>0</v>
      </c>
      <c r="HZ99" s="236">
        <f t="shared" ca="1" si="377"/>
        <v>9.9000000000000008E-3</v>
      </c>
      <c r="IA99" t="b">
        <f t="shared" ca="1" si="378"/>
        <v>0</v>
      </c>
      <c r="IB99" s="5" t="e">
        <f t="shared" ca="1" si="379"/>
        <v>#N/A</v>
      </c>
      <c r="IC99" s="8" t="e">
        <f t="shared" ca="1" si="380"/>
        <v>#N/A</v>
      </c>
      <c r="ID99" s="8" t="e">
        <f t="shared" ca="1" si="381"/>
        <v>#N/A</v>
      </c>
      <c r="IE99" s="8" t="e">
        <f t="shared" ca="1" si="382"/>
        <v>#N/A</v>
      </c>
      <c r="IF99" s="8" t="e">
        <f t="shared" ca="1" si="383"/>
        <v>#N/A</v>
      </c>
      <c r="IG99" s="8" t="e">
        <f t="shared" ca="1" si="384"/>
        <v>#N/A</v>
      </c>
      <c r="IH99" s="8" t="e">
        <f t="shared" ca="1" si="385"/>
        <v>#N/A</v>
      </c>
      <c r="II99" s="237" t="e">
        <f t="shared" ca="1" si="386"/>
        <v>#N/A</v>
      </c>
      <c r="IJ99" s="237" t="e">
        <f t="shared" ca="1" si="387"/>
        <v>#N/A</v>
      </c>
      <c r="IK99" s="8" t="e">
        <f t="shared" ca="1" si="388"/>
        <v>#N/A</v>
      </c>
      <c r="IM99" t="b">
        <f t="shared" ca="1" si="389"/>
        <v>0</v>
      </c>
      <c r="IN99" t="str">
        <f t="shared" ref="IN99:IN103" ca="1" si="447">IF(IM99,IL99&amp;" : "&amp;INDEX(IK$11:IK$103,IL99),"")</f>
        <v/>
      </c>
      <c r="IO99" s="32">
        <f t="shared" ca="1" si="390"/>
        <v>0</v>
      </c>
      <c r="IP99" s="32">
        <f t="shared" ca="1" si="391"/>
        <v>0</v>
      </c>
      <c r="IQ99" s="32">
        <f t="shared" ca="1" si="392"/>
        <v>0</v>
      </c>
      <c r="JJ99" t="b">
        <f t="shared" ca="1" si="393"/>
        <v>0</v>
      </c>
      <c r="JK99" t="b">
        <f t="shared" ca="1" si="393"/>
        <v>0</v>
      </c>
      <c r="JN99" t="str">
        <f t="shared" ca="1" si="394"/>
        <v>FAUX\FAUX</v>
      </c>
      <c r="JO99" t="b">
        <f ca="1">IF($D99,ISNA(MATCH(JN99,JN$1:JN98,0)))</f>
        <v>0</v>
      </c>
      <c r="JP99" s="5" t="e">
        <f t="shared" ca="1" si="395"/>
        <v>#N/A</v>
      </c>
      <c r="JQ99" t="e">
        <f t="shared" ca="1" si="271"/>
        <v>#N/A</v>
      </c>
      <c r="JR99" t="b">
        <f t="shared" ca="1" si="396"/>
        <v>0</v>
      </c>
      <c r="JS99" t="b">
        <f t="shared" ca="1" si="397"/>
        <v>0</v>
      </c>
      <c r="JT99">
        <f t="shared" ca="1" si="445"/>
        <v>0</v>
      </c>
      <c r="JU99">
        <f t="shared" ca="1" si="439"/>
        <v>0</v>
      </c>
      <c r="JV99">
        <f t="shared" ca="1" si="398"/>
        <v>0</v>
      </c>
      <c r="JW99" s="235">
        <f t="shared" ca="1" si="399"/>
        <v>0</v>
      </c>
      <c r="JX99" s="236">
        <f t="shared" ca="1" si="400"/>
        <v>9.9000000000000008E-3</v>
      </c>
      <c r="JY99" t="b">
        <f t="shared" ca="1" si="401"/>
        <v>0</v>
      </c>
      <c r="JZ99" s="5" t="e">
        <f t="shared" ca="1" si="402"/>
        <v>#N/A</v>
      </c>
      <c r="KA99" s="8" t="e">
        <f t="shared" ca="1" si="403"/>
        <v>#N/A</v>
      </c>
      <c r="KB99" s="8" t="e">
        <f t="shared" ca="1" si="404"/>
        <v>#N/A</v>
      </c>
      <c r="KC99" s="8" t="e">
        <f t="shared" ca="1" si="405"/>
        <v>#N/A</v>
      </c>
      <c r="KD99" s="8"/>
      <c r="KE99" s="8"/>
      <c r="KF99" s="8" t="e">
        <f t="shared" ca="1" si="406"/>
        <v>#N/A</v>
      </c>
      <c r="KG99" s="237" t="e">
        <f t="shared" ca="1" si="407"/>
        <v>#N/A</v>
      </c>
      <c r="KH99" s="237" t="e">
        <f t="shared" ca="1" si="408"/>
        <v>#N/A</v>
      </c>
      <c r="KI99" s="8" t="e">
        <f t="shared" ca="1" si="409"/>
        <v>#N/A</v>
      </c>
      <c r="KK99" t="b">
        <f t="shared" ca="1" si="410"/>
        <v>0</v>
      </c>
      <c r="KL99" t="str">
        <f t="shared" ref="KL99:KL103" ca="1" si="448">IF(KK99,KJ99&amp;" : "&amp;INDEX(KI$11:KI$103,KJ99),"")</f>
        <v/>
      </c>
      <c r="KM99" s="32">
        <f t="shared" ca="1" si="411"/>
        <v>0</v>
      </c>
      <c r="KN99" s="32">
        <f t="shared" ca="1" si="412"/>
        <v>0</v>
      </c>
      <c r="KO99" s="32">
        <f t="shared" ca="1" si="413"/>
        <v>0</v>
      </c>
      <c r="LH99" t="b">
        <f t="shared" ca="1" si="414"/>
        <v>0</v>
      </c>
      <c r="LI99" t="b">
        <f t="shared" ca="1" si="414"/>
        <v>0</v>
      </c>
      <c r="LL99" t="str">
        <f t="shared" ca="1" si="415"/>
        <v>FAUX\FAUX</v>
      </c>
      <c r="LM99" t="b">
        <f ca="1">IF($D99,ISNA(MATCH(LL99,LL$1:LL98,0)))</f>
        <v>0</v>
      </c>
      <c r="LN99" s="5" t="e">
        <f t="shared" ca="1" si="416"/>
        <v>#N/A</v>
      </c>
      <c r="LO99" t="e">
        <f t="shared" ca="1" si="272"/>
        <v>#N/A</v>
      </c>
      <c r="LP99" t="b">
        <f t="shared" ca="1" si="417"/>
        <v>0</v>
      </c>
      <c r="LQ99" t="b">
        <f t="shared" ca="1" si="418"/>
        <v>0</v>
      </c>
      <c r="LR99">
        <f t="shared" ca="1" si="446"/>
        <v>0</v>
      </c>
      <c r="LS99">
        <f t="shared" ca="1" si="440"/>
        <v>0</v>
      </c>
      <c r="LT99">
        <f t="shared" ca="1" si="419"/>
        <v>0</v>
      </c>
      <c r="LU99" s="235">
        <f t="shared" ca="1" si="420"/>
        <v>0</v>
      </c>
      <c r="LV99" s="236">
        <f t="shared" ca="1" si="421"/>
        <v>9.9000000000000008E-3</v>
      </c>
      <c r="LW99" t="b">
        <f t="shared" ca="1" si="422"/>
        <v>0</v>
      </c>
      <c r="LX99" s="5" t="e">
        <f t="shared" ca="1" si="423"/>
        <v>#N/A</v>
      </c>
      <c r="LY99" s="8" t="e">
        <f t="shared" ca="1" si="424"/>
        <v>#N/A</v>
      </c>
      <c r="LZ99" s="8" t="e">
        <f t="shared" ca="1" si="425"/>
        <v>#N/A</v>
      </c>
      <c r="MA99" s="8" t="e">
        <f t="shared" ca="1" si="426"/>
        <v>#N/A</v>
      </c>
      <c r="MB99" s="8"/>
      <c r="MC99" s="8"/>
      <c r="MD99" s="8" t="e">
        <f t="shared" ca="1" si="427"/>
        <v>#N/A</v>
      </c>
      <c r="ME99" s="237" t="e">
        <f t="shared" ca="1" si="428"/>
        <v>#N/A</v>
      </c>
      <c r="MF99" s="237" t="e">
        <f t="shared" ca="1" si="429"/>
        <v>#N/A</v>
      </c>
      <c r="MG99" s="8" t="e">
        <f t="shared" ca="1" si="430"/>
        <v>#N/A</v>
      </c>
      <c r="MI99" t="b">
        <f t="shared" ca="1" si="431"/>
        <v>0</v>
      </c>
      <c r="MJ99" t="str">
        <f t="shared" ref="MJ99:MJ103" ca="1" si="449">IF(MI99,MH99&amp;" : "&amp;INDEX(MG$11:MG$103,MH99),"")</f>
        <v/>
      </c>
      <c r="MK99" s="32">
        <f t="shared" ca="1" si="432"/>
        <v>0</v>
      </c>
      <c r="ML99" s="32">
        <f t="shared" ca="1" si="433"/>
        <v>0</v>
      </c>
      <c r="MM99" s="32">
        <f t="shared" ca="1" si="434"/>
        <v>0</v>
      </c>
    </row>
    <row r="100" spans="1:351" x14ac:dyDescent="0.3">
      <c r="A100">
        <f t="shared" ca="1" si="273"/>
        <v>90</v>
      </c>
      <c r="C100" t="e">
        <f ca="1">Coulisse!$HN100</f>
        <v>#N/A</v>
      </c>
      <c r="D100" t="b">
        <f t="shared" ca="1" si="274"/>
        <v>0</v>
      </c>
      <c r="F100" t="b">
        <f t="shared" ca="1" si="275"/>
        <v>0</v>
      </c>
      <c r="G100" t="b">
        <f t="shared" ca="1" si="275"/>
        <v>0</v>
      </c>
      <c r="T100" t="b">
        <f t="shared" ca="1" si="276"/>
        <v>0</v>
      </c>
      <c r="U100" t="b">
        <f t="shared" ca="1" si="276"/>
        <v>0</v>
      </c>
      <c r="V100" t="b">
        <f t="shared" ca="1" si="276"/>
        <v>0</v>
      </c>
      <c r="W100" t="str">
        <f t="shared" ca="1" si="277"/>
        <v>FAUX\FAUX\FAUX</v>
      </c>
      <c r="X100" t="b">
        <f ca="1">IF($D100,ISNA(MATCH(W100,W$1:W99,0)))</f>
        <v>0</v>
      </c>
      <c r="Y100" s="5" t="e">
        <f t="shared" ca="1" si="278"/>
        <v>#N/A</v>
      </c>
      <c r="Z100" t="e">
        <f t="shared" ca="1" si="265"/>
        <v>#N/A</v>
      </c>
      <c r="AA100" t="b">
        <f t="shared" ca="1" si="279"/>
        <v>0</v>
      </c>
      <c r="AB100" t="b">
        <f t="shared" ca="1" si="280"/>
        <v>0</v>
      </c>
      <c r="AC100">
        <f t="shared" ca="1" si="281"/>
        <v>0</v>
      </c>
      <c r="AD100">
        <f t="shared" ca="1" si="282"/>
        <v>0</v>
      </c>
      <c r="AE100">
        <f t="shared" ca="1" si="283"/>
        <v>0</v>
      </c>
      <c r="AF100" s="235">
        <f t="shared" ca="1" si="284"/>
        <v>0</v>
      </c>
      <c r="AG100" s="236">
        <f t="shared" ca="1" si="285"/>
        <v>0.01</v>
      </c>
      <c r="AH100" t="b">
        <f t="shared" ca="1" si="286"/>
        <v>0</v>
      </c>
      <c r="AI100" s="5" t="e">
        <f t="shared" ca="1" si="287"/>
        <v>#N/A</v>
      </c>
      <c r="AJ100" s="8" t="e">
        <f t="shared" ca="1" si="288"/>
        <v>#N/A</v>
      </c>
      <c r="AK100" s="8" t="e">
        <f t="shared" ca="1" si="289"/>
        <v>#N/A</v>
      </c>
      <c r="AL100" s="8" t="e">
        <f t="shared" ca="1" si="290"/>
        <v>#N/A</v>
      </c>
      <c r="AM100" s="8" t="e">
        <f t="shared" ca="1" si="291"/>
        <v>#N/A</v>
      </c>
      <c r="AN100" s="8" t="e">
        <f t="shared" ca="1" si="292"/>
        <v>#N/A</v>
      </c>
      <c r="AO100" s="237" t="e">
        <f t="shared" ca="1" si="293"/>
        <v>#N/A</v>
      </c>
      <c r="AP100" s="237" t="e">
        <f t="shared" ca="1" si="294"/>
        <v>#N/A</v>
      </c>
      <c r="AQ100" s="8" t="e">
        <f t="shared" ca="1" si="295"/>
        <v>#N/A</v>
      </c>
      <c r="AS100" t="b">
        <f t="shared" ca="1" si="296"/>
        <v>0</v>
      </c>
      <c r="AT100" t="str">
        <f t="shared" ca="1" si="297"/>
        <v/>
      </c>
      <c r="AU100" s="32">
        <f t="shared" ca="1" si="298"/>
        <v>0</v>
      </c>
      <c r="AV100" s="32">
        <f t="shared" ca="1" si="299"/>
        <v>0</v>
      </c>
      <c r="AW100" s="32">
        <f t="shared" ca="1" si="300"/>
        <v>0</v>
      </c>
      <c r="BR100" t="b">
        <f t="shared" ca="1" si="301"/>
        <v>0</v>
      </c>
      <c r="BU100" t="str">
        <f t="shared" ca="1" si="302"/>
        <v>FAUX\</v>
      </c>
      <c r="BV100" t="b">
        <f ca="1">IF($D100,ISNA(MATCH(BU100,BU$1:BU99,0)))</f>
        <v>0</v>
      </c>
      <c r="BW100" s="5" t="e">
        <f t="shared" ca="1" si="303"/>
        <v>#N/A</v>
      </c>
      <c r="BX100" t="e">
        <f t="shared" ca="1" si="266"/>
        <v>#N/A</v>
      </c>
      <c r="BY100" t="b">
        <f t="shared" ca="1" si="304"/>
        <v>0</v>
      </c>
      <c r="BZ100" t="b">
        <f t="shared" ca="1" si="305"/>
        <v>0</v>
      </c>
      <c r="CA100">
        <f t="shared" ca="1" si="441"/>
        <v>0</v>
      </c>
      <c r="CB100">
        <f t="shared" ca="1" si="435"/>
        <v>0</v>
      </c>
      <c r="CC100">
        <f t="shared" ca="1" si="306"/>
        <v>0</v>
      </c>
      <c r="CD100" s="235">
        <f t="shared" ca="1" si="307"/>
        <v>0</v>
      </c>
      <c r="CE100" s="236">
        <f t="shared" ca="1" si="308"/>
        <v>0.01</v>
      </c>
      <c r="CF100" t="b">
        <f t="shared" ca="1" si="309"/>
        <v>0</v>
      </c>
      <c r="CG100" s="5" t="e">
        <f t="shared" ca="1" si="310"/>
        <v>#N/A</v>
      </c>
      <c r="CH100" s="8" t="e">
        <f t="shared" ca="1" si="311"/>
        <v>#N/A</v>
      </c>
      <c r="CI100" s="8" t="e">
        <f t="shared" ca="1" si="312"/>
        <v>#N/A</v>
      </c>
      <c r="CJ100" s="8" t="e">
        <f t="shared" ca="1" si="313"/>
        <v>#N/A</v>
      </c>
      <c r="CK100" s="8" t="e">
        <f t="shared" ca="1" si="314"/>
        <v>#N/A</v>
      </c>
      <c r="CL100" s="8" t="e">
        <f t="shared" ca="1" si="315"/>
        <v>#N/A</v>
      </c>
      <c r="CM100" s="237" t="e">
        <f t="shared" ca="1" si="316"/>
        <v>#N/A</v>
      </c>
      <c r="CN100" s="237" t="e">
        <f t="shared" ca="1" si="317"/>
        <v>#N/A</v>
      </c>
      <c r="CO100" s="8" t="e">
        <f t="shared" ca="1" si="318"/>
        <v>#N/A</v>
      </c>
      <c r="CQ100" t="b">
        <f t="shared" ca="1" si="319"/>
        <v>0</v>
      </c>
      <c r="CR100" t="str">
        <f t="shared" ca="1" si="320"/>
        <v/>
      </c>
      <c r="CS100" s="32">
        <f t="shared" ca="1" si="321"/>
        <v>0</v>
      </c>
      <c r="CT100" s="32">
        <f t="shared" ca="1" si="322"/>
        <v>0</v>
      </c>
      <c r="CU100" s="32">
        <f t="shared" ca="1" si="323"/>
        <v>0</v>
      </c>
      <c r="DP100" t="b">
        <f t="shared" ca="1" si="324"/>
        <v>0</v>
      </c>
      <c r="DQ100" t="b">
        <f t="shared" ca="1" si="324"/>
        <v>0</v>
      </c>
      <c r="DR100" t="b">
        <f t="shared" ca="1" si="324"/>
        <v>0</v>
      </c>
      <c r="DS100" t="str">
        <f t="shared" ca="1" si="267"/>
        <v>FAUX\FAUX\FAUX</v>
      </c>
      <c r="DT100" t="b">
        <f ca="1">IF($D100,ISNA(MATCH(DS100,DS$1:DS99,0)))</f>
        <v>0</v>
      </c>
      <c r="DU100" s="5" t="e">
        <f t="shared" ca="1" si="325"/>
        <v>#N/A</v>
      </c>
      <c r="DV100" t="e">
        <f t="shared" ca="1" si="268"/>
        <v>#N/A</v>
      </c>
      <c r="DW100" t="b">
        <f t="shared" ca="1" si="326"/>
        <v>0</v>
      </c>
      <c r="DX100" t="b">
        <f t="shared" ca="1" si="327"/>
        <v>0</v>
      </c>
      <c r="DY100">
        <f t="shared" ca="1" si="442"/>
        <v>0</v>
      </c>
      <c r="DZ100">
        <f t="shared" ca="1" si="436"/>
        <v>0</v>
      </c>
      <c r="EA100">
        <f t="shared" ca="1" si="328"/>
        <v>0</v>
      </c>
      <c r="EB100" s="235">
        <f t="shared" ca="1" si="329"/>
        <v>0</v>
      </c>
      <c r="EC100" s="236">
        <f t="shared" ca="1" si="330"/>
        <v>0.01</v>
      </c>
      <c r="ED100" t="b">
        <f t="shared" ca="1" si="331"/>
        <v>0</v>
      </c>
      <c r="EE100" s="5" t="e">
        <f t="shared" ca="1" si="332"/>
        <v>#N/A</v>
      </c>
      <c r="EF100" s="8" t="e">
        <f t="shared" ca="1" si="333"/>
        <v>#N/A</v>
      </c>
      <c r="EG100" s="8" t="e">
        <f t="shared" ca="1" si="334"/>
        <v>#N/A</v>
      </c>
      <c r="EH100" s="8" t="e">
        <f t="shared" ca="1" si="335"/>
        <v>#N/A</v>
      </c>
      <c r="EI100" s="8" t="e">
        <f t="shared" ca="1" si="336"/>
        <v>#N/A</v>
      </c>
      <c r="EJ100" s="8" t="e">
        <f t="shared" ca="1" si="337"/>
        <v>#N/A</v>
      </c>
      <c r="EK100" s="237" t="e">
        <f t="shared" ca="1" si="338"/>
        <v>#N/A</v>
      </c>
      <c r="EL100" s="237" t="e">
        <f t="shared" ca="1" si="339"/>
        <v>#N/A</v>
      </c>
      <c r="EM100" s="8" t="e">
        <f t="shared" ca="1" si="340"/>
        <v>#N/A</v>
      </c>
      <c r="EO100" t="b">
        <f t="shared" ca="1" si="341"/>
        <v>0</v>
      </c>
      <c r="EP100" t="str">
        <f t="shared" ca="1" si="342"/>
        <v/>
      </c>
      <c r="EQ100" s="32">
        <f t="shared" ca="1" si="343"/>
        <v>0</v>
      </c>
      <c r="ER100" s="32">
        <f t="shared" ca="1" si="344"/>
        <v>0</v>
      </c>
      <c r="ES100" s="32">
        <f t="shared" ca="1" si="345"/>
        <v>0</v>
      </c>
      <c r="FN100" t="b">
        <f t="shared" ca="1" si="346"/>
        <v>0</v>
      </c>
      <c r="FO100" t="b">
        <f t="shared" ca="1" si="346"/>
        <v>0</v>
      </c>
      <c r="FP100" t="b">
        <f t="shared" ca="1" si="346"/>
        <v>0</v>
      </c>
      <c r="FQ100" t="b">
        <f t="shared" ca="1" si="346"/>
        <v>0</v>
      </c>
      <c r="FR100" t="str">
        <f t="shared" ca="1" si="347"/>
        <v>FAUX\FAUX\FAUX\FAUX</v>
      </c>
      <c r="FS100" t="b">
        <f ca="1">IF($D100,ISNA(MATCH(FR100,FR$1:FR99,0)))</f>
        <v>0</v>
      </c>
      <c r="FT100" s="5" t="e">
        <f t="shared" ca="1" si="348"/>
        <v>#N/A</v>
      </c>
      <c r="FU100" t="e">
        <f t="shared" ca="1" si="269"/>
        <v>#N/A</v>
      </c>
      <c r="FV100" t="b">
        <f t="shared" ca="1" si="349"/>
        <v>0</v>
      </c>
      <c r="FW100" t="b">
        <f t="shared" ca="1" si="350"/>
        <v>0</v>
      </c>
      <c r="FX100">
        <f t="shared" ca="1" si="443"/>
        <v>0</v>
      </c>
      <c r="FY100">
        <f t="shared" ca="1" si="437"/>
        <v>0</v>
      </c>
      <c r="FZ100">
        <f t="shared" ca="1" si="351"/>
        <v>0</v>
      </c>
      <c r="GA100" s="235">
        <f t="shared" ca="1" si="352"/>
        <v>0</v>
      </c>
      <c r="GB100" s="236">
        <f t="shared" ca="1" si="353"/>
        <v>0.01</v>
      </c>
      <c r="GC100" t="b">
        <f t="shared" ca="1" si="354"/>
        <v>0</v>
      </c>
      <c r="GD100" s="5" t="e">
        <f t="shared" ca="1" si="355"/>
        <v>#N/A</v>
      </c>
      <c r="GE100" s="8" t="e">
        <f t="shared" ca="1" si="356"/>
        <v>#N/A</v>
      </c>
      <c r="GF100" s="8" t="e">
        <f t="shared" ca="1" si="357"/>
        <v>#N/A</v>
      </c>
      <c r="GG100" s="8" t="e">
        <f t="shared" ca="1" si="358"/>
        <v>#N/A</v>
      </c>
      <c r="GH100" s="8" t="e">
        <f t="shared" ca="1" si="359"/>
        <v>#N/A</v>
      </c>
      <c r="GI100" s="8" t="e">
        <f t="shared" ca="1" si="360"/>
        <v>#N/A</v>
      </c>
      <c r="GJ100" s="8" t="e">
        <f t="shared" ca="1" si="361"/>
        <v>#N/A</v>
      </c>
      <c r="GK100" s="237" t="e">
        <f t="shared" ca="1" si="362"/>
        <v>#N/A</v>
      </c>
      <c r="GL100" s="237" t="e">
        <f t="shared" ca="1" si="363"/>
        <v>#N/A</v>
      </c>
      <c r="GM100" s="8" t="e">
        <f t="shared" ca="1" si="364"/>
        <v>#N/A</v>
      </c>
      <c r="GO100" t="b">
        <f t="shared" ca="1" si="365"/>
        <v>0</v>
      </c>
      <c r="GP100" t="str">
        <f t="shared" ca="1" si="366"/>
        <v/>
      </c>
      <c r="GQ100" s="32">
        <f t="shared" ca="1" si="367"/>
        <v>0</v>
      </c>
      <c r="GR100" s="32">
        <f t="shared" ca="1" si="368"/>
        <v>0</v>
      </c>
      <c r="GS100" s="32">
        <f t="shared" ca="1" si="369"/>
        <v>0</v>
      </c>
      <c r="HL100" t="b">
        <f t="shared" ca="1" si="370"/>
        <v>0</v>
      </c>
      <c r="HM100" t="b">
        <f t="shared" ca="1" si="370"/>
        <v>0</v>
      </c>
      <c r="HN100" t="b">
        <f t="shared" ca="1" si="370"/>
        <v>0</v>
      </c>
      <c r="HO100" t="b">
        <f t="shared" ca="1" si="370"/>
        <v>0</v>
      </c>
      <c r="HP100" t="str">
        <f t="shared" ca="1" si="371"/>
        <v>FAUX\FAUX\FAUX\FAUX</v>
      </c>
      <c r="HQ100" t="b">
        <f ca="1">IF($D100,ISNA(MATCH(HP100,HP$1:HP99,0)))</f>
        <v>0</v>
      </c>
      <c r="HR100" s="5" t="e">
        <f t="shared" ca="1" si="372"/>
        <v>#N/A</v>
      </c>
      <c r="HS100" t="e">
        <f t="shared" ca="1" si="270"/>
        <v>#N/A</v>
      </c>
      <c r="HT100" t="b">
        <f t="shared" ca="1" si="373"/>
        <v>0</v>
      </c>
      <c r="HU100" t="b">
        <f t="shared" ca="1" si="374"/>
        <v>0</v>
      </c>
      <c r="HV100">
        <f t="shared" ca="1" si="444"/>
        <v>0</v>
      </c>
      <c r="HW100">
        <f t="shared" ca="1" si="438"/>
        <v>0</v>
      </c>
      <c r="HX100">
        <f t="shared" ca="1" si="375"/>
        <v>0</v>
      </c>
      <c r="HY100" s="235">
        <f t="shared" ca="1" si="376"/>
        <v>0</v>
      </c>
      <c r="HZ100" s="236">
        <f t="shared" ca="1" si="377"/>
        <v>0.01</v>
      </c>
      <c r="IA100" t="b">
        <f t="shared" ca="1" si="378"/>
        <v>0</v>
      </c>
      <c r="IB100" s="5" t="e">
        <f t="shared" ca="1" si="379"/>
        <v>#N/A</v>
      </c>
      <c r="IC100" s="8" t="e">
        <f t="shared" ca="1" si="380"/>
        <v>#N/A</v>
      </c>
      <c r="ID100" s="8" t="e">
        <f t="shared" ca="1" si="381"/>
        <v>#N/A</v>
      </c>
      <c r="IE100" s="8" t="e">
        <f t="shared" ca="1" si="382"/>
        <v>#N/A</v>
      </c>
      <c r="IF100" s="8" t="e">
        <f t="shared" ca="1" si="383"/>
        <v>#N/A</v>
      </c>
      <c r="IG100" s="8" t="e">
        <f t="shared" ca="1" si="384"/>
        <v>#N/A</v>
      </c>
      <c r="IH100" s="8" t="e">
        <f t="shared" ca="1" si="385"/>
        <v>#N/A</v>
      </c>
      <c r="II100" s="237" t="e">
        <f t="shared" ca="1" si="386"/>
        <v>#N/A</v>
      </c>
      <c r="IJ100" s="237" t="e">
        <f t="shared" ca="1" si="387"/>
        <v>#N/A</v>
      </c>
      <c r="IK100" s="8" t="e">
        <f t="shared" ca="1" si="388"/>
        <v>#N/A</v>
      </c>
      <c r="IM100" t="b">
        <f t="shared" ca="1" si="389"/>
        <v>0</v>
      </c>
      <c r="IN100" t="str">
        <f t="shared" ca="1" si="447"/>
        <v/>
      </c>
      <c r="IO100" s="32">
        <f t="shared" ca="1" si="390"/>
        <v>0</v>
      </c>
      <c r="IP100" s="32">
        <f t="shared" ca="1" si="391"/>
        <v>0</v>
      </c>
      <c r="IQ100" s="32">
        <f t="shared" ca="1" si="392"/>
        <v>0</v>
      </c>
      <c r="JJ100" t="b">
        <f t="shared" ca="1" si="393"/>
        <v>0</v>
      </c>
      <c r="JK100" t="b">
        <f t="shared" ca="1" si="393"/>
        <v>0</v>
      </c>
      <c r="JN100" t="str">
        <f t="shared" ca="1" si="394"/>
        <v>FAUX\FAUX</v>
      </c>
      <c r="JO100" t="b">
        <f ca="1">IF($D100,ISNA(MATCH(JN100,JN$1:JN99,0)))</f>
        <v>0</v>
      </c>
      <c r="JP100" s="5" t="e">
        <f t="shared" ca="1" si="395"/>
        <v>#N/A</v>
      </c>
      <c r="JQ100" t="e">
        <f t="shared" ca="1" si="271"/>
        <v>#N/A</v>
      </c>
      <c r="JR100" t="b">
        <f t="shared" ca="1" si="396"/>
        <v>0</v>
      </c>
      <c r="JS100" t="b">
        <f t="shared" ca="1" si="397"/>
        <v>0</v>
      </c>
      <c r="JT100">
        <f t="shared" ca="1" si="445"/>
        <v>0</v>
      </c>
      <c r="JU100">
        <f t="shared" ca="1" si="439"/>
        <v>0</v>
      </c>
      <c r="JV100">
        <f t="shared" ca="1" si="398"/>
        <v>0</v>
      </c>
      <c r="JW100" s="235">
        <f t="shared" ca="1" si="399"/>
        <v>0</v>
      </c>
      <c r="JX100" s="236">
        <f t="shared" ca="1" si="400"/>
        <v>0.01</v>
      </c>
      <c r="JY100" t="b">
        <f t="shared" ca="1" si="401"/>
        <v>0</v>
      </c>
      <c r="JZ100" s="5" t="e">
        <f t="shared" ca="1" si="402"/>
        <v>#N/A</v>
      </c>
      <c r="KA100" s="8" t="e">
        <f t="shared" ca="1" si="403"/>
        <v>#N/A</v>
      </c>
      <c r="KB100" s="8" t="e">
        <f t="shared" ca="1" si="404"/>
        <v>#N/A</v>
      </c>
      <c r="KC100" s="8" t="e">
        <f t="shared" ca="1" si="405"/>
        <v>#N/A</v>
      </c>
      <c r="KD100" s="8"/>
      <c r="KE100" s="8"/>
      <c r="KF100" s="8" t="e">
        <f t="shared" ca="1" si="406"/>
        <v>#N/A</v>
      </c>
      <c r="KG100" s="237" t="e">
        <f t="shared" ca="1" si="407"/>
        <v>#N/A</v>
      </c>
      <c r="KH100" s="237" t="e">
        <f t="shared" ca="1" si="408"/>
        <v>#N/A</v>
      </c>
      <c r="KI100" s="8" t="e">
        <f t="shared" ca="1" si="409"/>
        <v>#N/A</v>
      </c>
      <c r="KK100" t="b">
        <f t="shared" ca="1" si="410"/>
        <v>0</v>
      </c>
      <c r="KL100" t="str">
        <f t="shared" ca="1" si="448"/>
        <v/>
      </c>
      <c r="KM100" s="32">
        <f t="shared" ca="1" si="411"/>
        <v>0</v>
      </c>
      <c r="KN100" s="32">
        <f t="shared" ca="1" si="412"/>
        <v>0</v>
      </c>
      <c r="KO100" s="32">
        <f t="shared" ca="1" si="413"/>
        <v>0</v>
      </c>
      <c r="LH100" t="b">
        <f t="shared" ca="1" si="414"/>
        <v>0</v>
      </c>
      <c r="LI100" t="b">
        <f t="shared" ca="1" si="414"/>
        <v>0</v>
      </c>
      <c r="LL100" t="str">
        <f t="shared" ca="1" si="415"/>
        <v>FAUX\FAUX</v>
      </c>
      <c r="LM100" t="b">
        <f ca="1">IF($D100,ISNA(MATCH(LL100,LL$1:LL99,0)))</f>
        <v>0</v>
      </c>
      <c r="LN100" s="5" t="e">
        <f t="shared" ca="1" si="416"/>
        <v>#N/A</v>
      </c>
      <c r="LO100" t="e">
        <f t="shared" ca="1" si="272"/>
        <v>#N/A</v>
      </c>
      <c r="LP100" t="b">
        <f t="shared" ca="1" si="417"/>
        <v>0</v>
      </c>
      <c r="LQ100" t="b">
        <f t="shared" ca="1" si="418"/>
        <v>0</v>
      </c>
      <c r="LR100">
        <f t="shared" ca="1" si="446"/>
        <v>0</v>
      </c>
      <c r="LS100">
        <f t="shared" ca="1" si="440"/>
        <v>0</v>
      </c>
      <c r="LT100">
        <f t="shared" ca="1" si="419"/>
        <v>0</v>
      </c>
      <c r="LU100" s="235">
        <f t="shared" ca="1" si="420"/>
        <v>0</v>
      </c>
      <c r="LV100" s="236">
        <f t="shared" ca="1" si="421"/>
        <v>0.01</v>
      </c>
      <c r="LW100" t="b">
        <f t="shared" ca="1" si="422"/>
        <v>0</v>
      </c>
      <c r="LX100" s="5" t="e">
        <f t="shared" ca="1" si="423"/>
        <v>#N/A</v>
      </c>
      <c r="LY100" s="8" t="e">
        <f t="shared" ca="1" si="424"/>
        <v>#N/A</v>
      </c>
      <c r="LZ100" s="8" t="e">
        <f t="shared" ca="1" si="425"/>
        <v>#N/A</v>
      </c>
      <c r="MA100" s="8" t="e">
        <f t="shared" ca="1" si="426"/>
        <v>#N/A</v>
      </c>
      <c r="MB100" s="8"/>
      <c r="MC100" s="8"/>
      <c r="MD100" s="8" t="e">
        <f t="shared" ca="1" si="427"/>
        <v>#N/A</v>
      </c>
      <c r="ME100" s="237" t="e">
        <f t="shared" ca="1" si="428"/>
        <v>#N/A</v>
      </c>
      <c r="MF100" s="237" t="e">
        <f t="shared" ca="1" si="429"/>
        <v>#N/A</v>
      </c>
      <c r="MG100" s="8" t="e">
        <f t="shared" ca="1" si="430"/>
        <v>#N/A</v>
      </c>
      <c r="MI100" t="b">
        <f t="shared" ca="1" si="431"/>
        <v>0</v>
      </c>
      <c r="MJ100" t="str">
        <f t="shared" ca="1" si="449"/>
        <v/>
      </c>
      <c r="MK100" s="32">
        <f t="shared" ca="1" si="432"/>
        <v>0</v>
      </c>
      <c r="ML100" s="32">
        <f t="shared" ca="1" si="433"/>
        <v>0</v>
      </c>
      <c r="MM100" s="32">
        <f t="shared" ca="1" si="434"/>
        <v>0</v>
      </c>
    </row>
    <row r="101" spans="1:351" x14ac:dyDescent="0.3">
      <c r="A101">
        <f t="shared" ca="1" si="273"/>
        <v>91</v>
      </c>
      <c r="C101" t="e">
        <f ca="1">Coulisse!$HN101</f>
        <v>#N/A</v>
      </c>
      <c r="D101" t="b">
        <f t="shared" ca="1" si="274"/>
        <v>0</v>
      </c>
      <c r="F101" t="b">
        <f t="shared" ca="1" si="275"/>
        <v>0</v>
      </c>
      <c r="G101" t="b">
        <f t="shared" ca="1" si="275"/>
        <v>0</v>
      </c>
      <c r="T101" t="b">
        <f t="shared" ca="1" si="276"/>
        <v>0</v>
      </c>
      <c r="U101" t="b">
        <f t="shared" ca="1" si="276"/>
        <v>0</v>
      </c>
      <c r="V101" t="b">
        <f t="shared" ca="1" si="276"/>
        <v>0</v>
      </c>
      <c r="W101" t="str">
        <f t="shared" ca="1" si="277"/>
        <v>FAUX\FAUX\FAUX</v>
      </c>
      <c r="X101" t="b">
        <f ca="1">IF($D101,ISNA(MATCH(W101,W$1:W100,0)))</f>
        <v>0</v>
      </c>
      <c r="Y101" s="5" t="e">
        <f t="shared" ca="1" si="278"/>
        <v>#N/A</v>
      </c>
      <c r="Z101" t="e">
        <f t="shared" ca="1" si="265"/>
        <v>#N/A</v>
      </c>
      <c r="AA101" t="b">
        <f t="shared" ca="1" si="279"/>
        <v>0</v>
      </c>
      <c r="AB101" t="b">
        <f t="shared" ca="1" si="280"/>
        <v>0</v>
      </c>
      <c r="AC101">
        <f t="shared" ca="1" si="281"/>
        <v>0</v>
      </c>
      <c r="AD101">
        <f t="shared" ca="1" si="282"/>
        <v>0</v>
      </c>
      <c r="AE101">
        <f t="shared" ca="1" si="283"/>
        <v>0</v>
      </c>
      <c r="AF101" s="235">
        <f t="shared" ca="1" si="284"/>
        <v>0</v>
      </c>
      <c r="AG101" s="236">
        <f t="shared" ca="1" si="285"/>
        <v>1.01E-2</v>
      </c>
      <c r="AH101" t="b">
        <f t="shared" ca="1" si="286"/>
        <v>0</v>
      </c>
      <c r="AI101" s="5" t="e">
        <f t="shared" ca="1" si="287"/>
        <v>#N/A</v>
      </c>
      <c r="AJ101" s="8" t="e">
        <f t="shared" ca="1" si="288"/>
        <v>#N/A</v>
      </c>
      <c r="AK101" s="8" t="e">
        <f t="shared" ca="1" si="289"/>
        <v>#N/A</v>
      </c>
      <c r="AL101" s="8" t="e">
        <f t="shared" ca="1" si="290"/>
        <v>#N/A</v>
      </c>
      <c r="AM101" s="8" t="e">
        <f t="shared" ca="1" si="291"/>
        <v>#N/A</v>
      </c>
      <c r="AN101" s="8" t="e">
        <f t="shared" ca="1" si="292"/>
        <v>#N/A</v>
      </c>
      <c r="AO101" s="237" t="e">
        <f t="shared" ca="1" si="293"/>
        <v>#N/A</v>
      </c>
      <c r="AP101" s="237" t="e">
        <f t="shared" ca="1" si="294"/>
        <v>#N/A</v>
      </c>
      <c r="AQ101" s="8" t="e">
        <f t="shared" ca="1" si="295"/>
        <v>#N/A</v>
      </c>
      <c r="AS101" t="b">
        <f t="shared" ca="1" si="296"/>
        <v>0</v>
      </c>
      <c r="AT101" t="str">
        <f t="shared" ca="1" si="297"/>
        <v/>
      </c>
      <c r="AU101" s="32">
        <f t="shared" ca="1" si="298"/>
        <v>0</v>
      </c>
      <c r="AV101" s="32">
        <f t="shared" ca="1" si="299"/>
        <v>0</v>
      </c>
      <c r="AW101" s="32">
        <f t="shared" ca="1" si="300"/>
        <v>0</v>
      </c>
      <c r="BR101" t="b">
        <f t="shared" ca="1" si="301"/>
        <v>0</v>
      </c>
      <c r="BU101" t="str">
        <f t="shared" ca="1" si="302"/>
        <v>FAUX\</v>
      </c>
      <c r="BV101" t="b">
        <f ca="1">IF($D101,ISNA(MATCH(BU101,BU$1:BU100,0)))</f>
        <v>0</v>
      </c>
      <c r="BW101" s="5" t="e">
        <f t="shared" ca="1" si="303"/>
        <v>#N/A</v>
      </c>
      <c r="BX101" t="e">
        <f t="shared" ca="1" si="266"/>
        <v>#N/A</v>
      </c>
      <c r="BY101" t="b">
        <f t="shared" ca="1" si="304"/>
        <v>0</v>
      </c>
      <c r="BZ101" t="b">
        <f t="shared" ca="1" si="305"/>
        <v>0</v>
      </c>
      <c r="CA101">
        <f t="shared" ca="1" si="441"/>
        <v>0</v>
      </c>
      <c r="CB101">
        <f t="shared" ca="1" si="435"/>
        <v>0</v>
      </c>
      <c r="CC101">
        <f t="shared" ca="1" si="306"/>
        <v>0</v>
      </c>
      <c r="CD101" s="235">
        <f t="shared" ca="1" si="307"/>
        <v>0</v>
      </c>
      <c r="CE101" s="236">
        <f t="shared" ca="1" si="308"/>
        <v>1.01E-2</v>
      </c>
      <c r="CF101" t="b">
        <f t="shared" ca="1" si="309"/>
        <v>0</v>
      </c>
      <c r="CG101" s="5" t="e">
        <f t="shared" ca="1" si="310"/>
        <v>#N/A</v>
      </c>
      <c r="CH101" s="8" t="e">
        <f t="shared" ca="1" si="311"/>
        <v>#N/A</v>
      </c>
      <c r="CI101" s="8" t="e">
        <f t="shared" ca="1" si="312"/>
        <v>#N/A</v>
      </c>
      <c r="CJ101" s="8" t="e">
        <f t="shared" ca="1" si="313"/>
        <v>#N/A</v>
      </c>
      <c r="CK101" s="8" t="e">
        <f t="shared" ca="1" si="314"/>
        <v>#N/A</v>
      </c>
      <c r="CL101" s="8" t="e">
        <f t="shared" ca="1" si="315"/>
        <v>#N/A</v>
      </c>
      <c r="CM101" s="237" t="e">
        <f t="shared" ca="1" si="316"/>
        <v>#N/A</v>
      </c>
      <c r="CN101" s="237" t="e">
        <f t="shared" ca="1" si="317"/>
        <v>#N/A</v>
      </c>
      <c r="CO101" s="8" t="e">
        <f t="shared" ca="1" si="318"/>
        <v>#N/A</v>
      </c>
      <c r="CQ101" t="b">
        <f t="shared" ca="1" si="319"/>
        <v>0</v>
      </c>
      <c r="CR101" t="str">
        <f t="shared" ca="1" si="320"/>
        <v/>
      </c>
      <c r="CS101" s="32">
        <f t="shared" ca="1" si="321"/>
        <v>0</v>
      </c>
      <c r="CT101" s="32">
        <f t="shared" ca="1" si="322"/>
        <v>0</v>
      </c>
      <c r="CU101" s="32">
        <f t="shared" ca="1" si="323"/>
        <v>0</v>
      </c>
      <c r="DP101" t="b">
        <f t="shared" ca="1" si="324"/>
        <v>0</v>
      </c>
      <c r="DQ101" t="b">
        <f t="shared" ca="1" si="324"/>
        <v>0</v>
      </c>
      <c r="DR101" t="b">
        <f t="shared" ca="1" si="324"/>
        <v>0</v>
      </c>
      <c r="DS101" t="str">
        <f t="shared" ca="1" si="267"/>
        <v>FAUX\FAUX\FAUX</v>
      </c>
      <c r="DT101" t="b">
        <f ca="1">IF($D101,ISNA(MATCH(DS101,DS$1:DS100,0)))</f>
        <v>0</v>
      </c>
      <c r="DU101" s="5" t="e">
        <f t="shared" ca="1" si="325"/>
        <v>#N/A</v>
      </c>
      <c r="DV101" t="e">
        <f t="shared" ca="1" si="268"/>
        <v>#N/A</v>
      </c>
      <c r="DW101" t="b">
        <f t="shared" ca="1" si="326"/>
        <v>0</v>
      </c>
      <c r="DX101" t="b">
        <f t="shared" ca="1" si="327"/>
        <v>0</v>
      </c>
      <c r="DY101">
        <f t="shared" ca="1" si="442"/>
        <v>0</v>
      </c>
      <c r="DZ101">
        <f t="shared" ca="1" si="436"/>
        <v>0</v>
      </c>
      <c r="EA101">
        <f t="shared" ca="1" si="328"/>
        <v>0</v>
      </c>
      <c r="EB101" s="235">
        <f t="shared" ca="1" si="329"/>
        <v>0</v>
      </c>
      <c r="EC101" s="236">
        <f t="shared" ca="1" si="330"/>
        <v>1.01E-2</v>
      </c>
      <c r="ED101" t="b">
        <f t="shared" ca="1" si="331"/>
        <v>0</v>
      </c>
      <c r="EE101" s="5" t="e">
        <f t="shared" ca="1" si="332"/>
        <v>#N/A</v>
      </c>
      <c r="EF101" s="8" t="e">
        <f t="shared" ca="1" si="333"/>
        <v>#N/A</v>
      </c>
      <c r="EG101" s="8" t="e">
        <f t="shared" ca="1" si="334"/>
        <v>#N/A</v>
      </c>
      <c r="EH101" s="8" t="e">
        <f t="shared" ca="1" si="335"/>
        <v>#N/A</v>
      </c>
      <c r="EI101" s="8" t="e">
        <f t="shared" ca="1" si="336"/>
        <v>#N/A</v>
      </c>
      <c r="EJ101" s="8" t="e">
        <f t="shared" ca="1" si="337"/>
        <v>#N/A</v>
      </c>
      <c r="EK101" s="237" t="e">
        <f t="shared" ca="1" si="338"/>
        <v>#N/A</v>
      </c>
      <c r="EL101" s="237" t="e">
        <f t="shared" ca="1" si="339"/>
        <v>#N/A</v>
      </c>
      <c r="EM101" s="8" t="e">
        <f t="shared" ca="1" si="340"/>
        <v>#N/A</v>
      </c>
      <c r="EO101" t="b">
        <f t="shared" ca="1" si="341"/>
        <v>0</v>
      </c>
      <c r="EP101" t="str">
        <f t="shared" ca="1" si="342"/>
        <v/>
      </c>
      <c r="EQ101" s="32">
        <f t="shared" ca="1" si="343"/>
        <v>0</v>
      </c>
      <c r="ER101" s="32">
        <f t="shared" ca="1" si="344"/>
        <v>0</v>
      </c>
      <c r="ES101" s="32">
        <f t="shared" ca="1" si="345"/>
        <v>0</v>
      </c>
      <c r="FN101" t="b">
        <f t="shared" ca="1" si="346"/>
        <v>0</v>
      </c>
      <c r="FO101" t="b">
        <f t="shared" ca="1" si="346"/>
        <v>0</v>
      </c>
      <c r="FP101" t="b">
        <f t="shared" ca="1" si="346"/>
        <v>0</v>
      </c>
      <c r="FQ101" t="b">
        <f t="shared" ca="1" si="346"/>
        <v>0</v>
      </c>
      <c r="FR101" t="str">
        <f t="shared" ca="1" si="347"/>
        <v>FAUX\FAUX\FAUX\FAUX</v>
      </c>
      <c r="FS101" t="b">
        <f ca="1">IF($D101,ISNA(MATCH(FR101,FR$1:FR100,0)))</f>
        <v>0</v>
      </c>
      <c r="FT101" s="5" t="e">
        <f t="shared" ca="1" si="348"/>
        <v>#N/A</v>
      </c>
      <c r="FU101" t="e">
        <f t="shared" ca="1" si="269"/>
        <v>#N/A</v>
      </c>
      <c r="FV101" t="b">
        <f t="shared" ca="1" si="349"/>
        <v>0</v>
      </c>
      <c r="FW101" t="b">
        <f t="shared" ca="1" si="350"/>
        <v>0</v>
      </c>
      <c r="FX101">
        <f t="shared" ca="1" si="443"/>
        <v>0</v>
      </c>
      <c r="FY101">
        <f t="shared" ca="1" si="437"/>
        <v>0</v>
      </c>
      <c r="FZ101">
        <f t="shared" ca="1" si="351"/>
        <v>0</v>
      </c>
      <c r="GA101" s="235">
        <f t="shared" ca="1" si="352"/>
        <v>0</v>
      </c>
      <c r="GB101" s="236">
        <f t="shared" ca="1" si="353"/>
        <v>1.01E-2</v>
      </c>
      <c r="GC101" t="b">
        <f t="shared" ca="1" si="354"/>
        <v>0</v>
      </c>
      <c r="GD101" s="5" t="e">
        <f t="shared" ca="1" si="355"/>
        <v>#N/A</v>
      </c>
      <c r="GE101" s="8" t="e">
        <f t="shared" ca="1" si="356"/>
        <v>#N/A</v>
      </c>
      <c r="GF101" s="8" t="e">
        <f t="shared" ca="1" si="357"/>
        <v>#N/A</v>
      </c>
      <c r="GG101" s="8" t="e">
        <f t="shared" ca="1" si="358"/>
        <v>#N/A</v>
      </c>
      <c r="GH101" s="8" t="e">
        <f t="shared" ca="1" si="359"/>
        <v>#N/A</v>
      </c>
      <c r="GI101" s="8" t="e">
        <f t="shared" ca="1" si="360"/>
        <v>#N/A</v>
      </c>
      <c r="GJ101" s="8" t="e">
        <f t="shared" ca="1" si="361"/>
        <v>#N/A</v>
      </c>
      <c r="GK101" s="237" t="e">
        <f t="shared" ca="1" si="362"/>
        <v>#N/A</v>
      </c>
      <c r="GL101" s="237" t="e">
        <f t="shared" ca="1" si="363"/>
        <v>#N/A</v>
      </c>
      <c r="GM101" s="8" t="e">
        <f t="shared" ca="1" si="364"/>
        <v>#N/A</v>
      </c>
      <c r="GO101" t="b">
        <f t="shared" ca="1" si="365"/>
        <v>0</v>
      </c>
      <c r="GP101" t="str">
        <f t="shared" ca="1" si="366"/>
        <v/>
      </c>
      <c r="GQ101" s="32">
        <f t="shared" ca="1" si="367"/>
        <v>0</v>
      </c>
      <c r="GR101" s="32">
        <f t="shared" ca="1" si="368"/>
        <v>0</v>
      </c>
      <c r="GS101" s="32">
        <f t="shared" ca="1" si="369"/>
        <v>0</v>
      </c>
      <c r="HL101" t="b">
        <f t="shared" ca="1" si="370"/>
        <v>0</v>
      </c>
      <c r="HM101" t="b">
        <f t="shared" ca="1" si="370"/>
        <v>0</v>
      </c>
      <c r="HN101" t="b">
        <f t="shared" ca="1" si="370"/>
        <v>0</v>
      </c>
      <c r="HO101" t="b">
        <f t="shared" ca="1" si="370"/>
        <v>0</v>
      </c>
      <c r="HP101" t="str">
        <f t="shared" ca="1" si="371"/>
        <v>FAUX\FAUX\FAUX\FAUX</v>
      </c>
      <c r="HQ101" t="b">
        <f ca="1">IF($D101,ISNA(MATCH(HP101,HP$1:HP100,0)))</f>
        <v>0</v>
      </c>
      <c r="HR101" s="5" t="e">
        <f t="shared" ca="1" si="372"/>
        <v>#N/A</v>
      </c>
      <c r="HS101" t="e">
        <f t="shared" ca="1" si="270"/>
        <v>#N/A</v>
      </c>
      <c r="HT101" t="b">
        <f t="shared" ca="1" si="373"/>
        <v>0</v>
      </c>
      <c r="HU101" t="b">
        <f t="shared" ca="1" si="374"/>
        <v>0</v>
      </c>
      <c r="HV101">
        <f t="shared" ca="1" si="444"/>
        <v>0</v>
      </c>
      <c r="HW101">
        <f t="shared" ca="1" si="438"/>
        <v>0</v>
      </c>
      <c r="HX101">
        <f t="shared" ca="1" si="375"/>
        <v>0</v>
      </c>
      <c r="HY101" s="235">
        <f t="shared" ca="1" si="376"/>
        <v>0</v>
      </c>
      <c r="HZ101" s="236">
        <f t="shared" ca="1" si="377"/>
        <v>1.01E-2</v>
      </c>
      <c r="IA101" t="b">
        <f t="shared" ca="1" si="378"/>
        <v>0</v>
      </c>
      <c r="IB101" s="5" t="e">
        <f t="shared" ca="1" si="379"/>
        <v>#N/A</v>
      </c>
      <c r="IC101" s="8" t="e">
        <f t="shared" ca="1" si="380"/>
        <v>#N/A</v>
      </c>
      <c r="ID101" s="8" t="e">
        <f t="shared" ca="1" si="381"/>
        <v>#N/A</v>
      </c>
      <c r="IE101" s="8" t="e">
        <f t="shared" ca="1" si="382"/>
        <v>#N/A</v>
      </c>
      <c r="IF101" s="8" t="e">
        <f t="shared" ca="1" si="383"/>
        <v>#N/A</v>
      </c>
      <c r="IG101" s="8" t="e">
        <f t="shared" ca="1" si="384"/>
        <v>#N/A</v>
      </c>
      <c r="IH101" s="8" t="e">
        <f t="shared" ca="1" si="385"/>
        <v>#N/A</v>
      </c>
      <c r="II101" s="237" t="e">
        <f t="shared" ca="1" si="386"/>
        <v>#N/A</v>
      </c>
      <c r="IJ101" s="237" t="e">
        <f t="shared" ca="1" si="387"/>
        <v>#N/A</v>
      </c>
      <c r="IK101" s="8" t="e">
        <f t="shared" ca="1" si="388"/>
        <v>#N/A</v>
      </c>
      <c r="IM101" t="b">
        <f t="shared" ca="1" si="389"/>
        <v>0</v>
      </c>
      <c r="IN101" t="str">
        <f t="shared" ca="1" si="447"/>
        <v/>
      </c>
      <c r="IO101" s="32">
        <f t="shared" ca="1" si="390"/>
        <v>0</v>
      </c>
      <c r="IP101" s="32">
        <f t="shared" ca="1" si="391"/>
        <v>0</v>
      </c>
      <c r="IQ101" s="32">
        <f t="shared" ca="1" si="392"/>
        <v>0</v>
      </c>
      <c r="JJ101" t="b">
        <f t="shared" ca="1" si="393"/>
        <v>0</v>
      </c>
      <c r="JK101" t="b">
        <f t="shared" ca="1" si="393"/>
        <v>0</v>
      </c>
      <c r="JN101" t="str">
        <f t="shared" ca="1" si="394"/>
        <v>FAUX\FAUX</v>
      </c>
      <c r="JO101" t="b">
        <f ca="1">IF($D101,ISNA(MATCH(JN101,JN$1:JN100,0)))</f>
        <v>0</v>
      </c>
      <c r="JP101" s="5" t="e">
        <f t="shared" ca="1" si="395"/>
        <v>#N/A</v>
      </c>
      <c r="JQ101" t="e">
        <f t="shared" ca="1" si="271"/>
        <v>#N/A</v>
      </c>
      <c r="JR101" t="b">
        <f t="shared" ca="1" si="396"/>
        <v>0</v>
      </c>
      <c r="JS101" t="b">
        <f t="shared" ca="1" si="397"/>
        <v>0</v>
      </c>
      <c r="JT101">
        <f t="shared" ca="1" si="445"/>
        <v>0</v>
      </c>
      <c r="JU101">
        <f t="shared" ca="1" si="439"/>
        <v>0</v>
      </c>
      <c r="JV101">
        <f t="shared" ca="1" si="398"/>
        <v>0</v>
      </c>
      <c r="JW101" s="235">
        <f t="shared" ca="1" si="399"/>
        <v>0</v>
      </c>
      <c r="JX101" s="236">
        <f t="shared" ca="1" si="400"/>
        <v>1.01E-2</v>
      </c>
      <c r="JY101" t="b">
        <f t="shared" ca="1" si="401"/>
        <v>0</v>
      </c>
      <c r="JZ101" s="5" t="e">
        <f t="shared" ca="1" si="402"/>
        <v>#N/A</v>
      </c>
      <c r="KA101" s="8" t="e">
        <f t="shared" ca="1" si="403"/>
        <v>#N/A</v>
      </c>
      <c r="KB101" s="8" t="e">
        <f t="shared" ca="1" si="404"/>
        <v>#N/A</v>
      </c>
      <c r="KC101" s="8" t="e">
        <f t="shared" ca="1" si="405"/>
        <v>#N/A</v>
      </c>
      <c r="KD101" s="8"/>
      <c r="KE101" s="8"/>
      <c r="KF101" s="8" t="e">
        <f t="shared" ca="1" si="406"/>
        <v>#N/A</v>
      </c>
      <c r="KG101" s="237" t="e">
        <f t="shared" ca="1" si="407"/>
        <v>#N/A</v>
      </c>
      <c r="KH101" s="237" t="e">
        <f t="shared" ca="1" si="408"/>
        <v>#N/A</v>
      </c>
      <c r="KI101" s="8" t="e">
        <f t="shared" ca="1" si="409"/>
        <v>#N/A</v>
      </c>
      <c r="KK101" t="b">
        <f t="shared" ca="1" si="410"/>
        <v>0</v>
      </c>
      <c r="KL101" t="str">
        <f t="shared" ca="1" si="448"/>
        <v/>
      </c>
      <c r="KM101" s="32">
        <f t="shared" ca="1" si="411"/>
        <v>0</v>
      </c>
      <c r="KN101" s="32">
        <f t="shared" ca="1" si="412"/>
        <v>0</v>
      </c>
      <c r="KO101" s="32">
        <f t="shared" ca="1" si="413"/>
        <v>0</v>
      </c>
      <c r="LH101" t="b">
        <f t="shared" ca="1" si="414"/>
        <v>0</v>
      </c>
      <c r="LI101" t="b">
        <f t="shared" ca="1" si="414"/>
        <v>0</v>
      </c>
      <c r="LL101" t="str">
        <f t="shared" ca="1" si="415"/>
        <v>FAUX\FAUX</v>
      </c>
      <c r="LM101" t="b">
        <f ca="1">IF($D101,ISNA(MATCH(LL101,LL$1:LL100,0)))</f>
        <v>0</v>
      </c>
      <c r="LN101" s="5" t="e">
        <f t="shared" ca="1" si="416"/>
        <v>#N/A</v>
      </c>
      <c r="LO101" t="e">
        <f t="shared" ca="1" si="272"/>
        <v>#N/A</v>
      </c>
      <c r="LP101" t="b">
        <f t="shared" ca="1" si="417"/>
        <v>0</v>
      </c>
      <c r="LQ101" t="b">
        <f t="shared" ca="1" si="418"/>
        <v>0</v>
      </c>
      <c r="LR101">
        <f t="shared" ca="1" si="446"/>
        <v>0</v>
      </c>
      <c r="LS101">
        <f t="shared" ca="1" si="440"/>
        <v>0</v>
      </c>
      <c r="LT101">
        <f t="shared" ca="1" si="419"/>
        <v>0</v>
      </c>
      <c r="LU101" s="235">
        <f t="shared" ca="1" si="420"/>
        <v>0</v>
      </c>
      <c r="LV101" s="236">
        <f t="shared" ca="1" si="421"/>
        <v>1.01E-2</v>
      </c>
      <c r="LW101" t="b">
        <f t="shared" ca="1" si="422"/>
        <v>0</v>
      </c>
      <c r="LX101" s="5" t="e">
        <f t="shared" ca="1" si="423"/>
        <v>#N/A</v>
      </c>
      <c r="LY101" s="8" t="e">
        <f t="shared" ca="1" si="424"/>
        <v>#N/A</v>
      </c>
      <c r="LZ101" s="8" t="e">
        <f t="shared" ca="1" si="425"/>
        <v>#N/A</v>
      </c>
      <c r="MA101" s="8" t="e">
        <f t="shared" ca="1" si="426"/>
        <v>#N/A</v>
      </c>
      <c r="MB101" s="8"/>
      <c r="MC101" s="8"/>
      <c r="MD101" s="8" t="e">
        <f t="shared" ca="1" si="427"/>
        <v>#N/A</v>
      </c>
      <c r="ME101" s="237" t="e">
        <f t="shared" ca="1" si="428"/>
        <v>#N/A</v>
      </c>
      <c r="MF101" s="237" t="e">
        <f t="shared" ca="1" si="429"/>
        <v>#N/A</v>
      </c>
      <c r="MG101" s="8" t="e">
        <f t="shared" ca="1" si="430"/>
        <v>#N/A</v>
      </c>
      <c r="MI101" t="b">
        <f t="shared" ca="1" si="431"/>
        <v>0</v>
      </c>
      <c r="MJ101" t="str">
        <f t="shared" ca="1" si="449"/>
        <v/>
      </c>
      <c r="MK101" s="32">
        <f t="shared" ca="1" si="432"/>
        <v>0</v>
      </c>
      <c r="ML101" s="32">
        <f t="shared" ca="1" si="433"/>
        <v>0</v>
      </c>
      <c r="MM101" s="32">
        <f t="shared" ca="1" si="434"/>
        <v>0</v>
      </c>
    </row>
    <row r="102" spans="1:351" x14ac:dyDescent="0.3">
      <c r="A102">
        <f t="shared" ca="1" si="273"/>
        <v>92</v>
      </c>
      <c r="C102" t="e">
        <f ca="1">Coulisse!$HN102</f>
        <v>#N/A</v>
      </c>
      <c r="D102" t="b">
        <f t="shared" ca="1" si="274"/>
        <v>0</v>
      </c>
      <c r="F102" t="b">
        <f t="shared" ca="1" si="275"/>
        <v>0</v>
      </c>
      <c r="G102" t="b">
        <f t="shared" ca="1" si="275"/>
        <v>0</v>
      </c>
      <c r="T102" t="b">
        <f t="shared" ca="1" si="276"/>
        <v>0</v>
      </c>
      <c r="U102" t="b">
        <f t="shared" ca="1" si="276"/>
        <v>0</v>
      </c>
      <c r="V102" t="b">
        <f t="shared" ca="1" si="276"/>
        <v>0</v>
      </c>
      <c r="W102" t="str">
        <f t="shared" ca="1" si="277"/>
        <v>FAUX\FAUX\FAUX</v>
      </c>
      <c r="X102" t="b">
        <f ca="1">IF($D102,ISNA(MATCH(W102,W$1:W101,0)))</f>
        <v>0</v>
      </c>
      <c r="Y102" s="5" t="e">
        <f t="shared" ca="1" si="278"/>
        <v>#N/A</v>
      </c>
      <c r="Z102" t="e">
        <f t="shared" ca="1" si="265"/>
        <v>#N/A</v>
      </c>
      <c r="AA102" t="b">
        <f t="shared" ca="1" si="279"/>
        <v>0</v>
      </c>
      <c r="AB102" t="b">
        <f t="shared" ca="1" si="280"/>
        <v>0</v>
      </c>
      <c r="AC102">
        <f t="shared" ca="1" si="281"/>
        <v>0</v>
      </c>
      <c r="AD102">
        <f t="shared" ca="1" si="282"/>
        <v>0</v>
      </c>
      <c r="AE102">
        <f t="shared" ca="1" si="283"/>
        <v>0</v>
      </c>
      <c r="AF102" s="235">
        <f t="shared" ca="1" si="284"/>
        <v>0</v>
      </c>
      <c r="AG102" s="236">
        <f t="shared" ca="1" si="285"/>
        <v>1.0200000000000001E-2</v>
      </c>
      <c r="AH102" t="b">
        <f t="shared" ca="1" si="286"/>
        <v>0</v>
      </c>
      <c r="AI102" s="5" t="e">
        <f t="shared" ca="1" si="287"/>
        <v>#N/A</v>
      </c>
      <c r="AJ102" s="8" t="e">
        <f t="shared" ca="1" si="288"/>
        <v>#N/A</v>
      </c>
      <c r="AK102" s="8" t="e">
        <f t="shared" ca="1" si="289"/>
        <v>#N/A</v>
      </c>
      <c r="AL102" s="8" t="e">
        <f t="shared" ca="1" si="290"/>
        <v>#N/A</v>
      </c>
      <c r="AM102" s="8" t="e">
        <f t="shared" ca="1" si="291"/>
        <v>#N/A</v>
      </c>
      <c r="AN102" s="8" t="e">
        <f t="shared" ca="1" si="292"/>
        <v>#N/A</v>
      </c>
      <c r="AO102" s="237" t="e">
        <f t="shared" ca="1" si="293"/>
        <v>#N/A</v>
      </c>
      <c r="AP102" s="237" t="e">
        <f t="shared" ca="1" si="294"/>
        <v>#N/A</v>
      </c>
      <c r="AQ102" s="8" t="e">
        <f t="shared" ca="1" si="295"/>
        <v>#N/A</v>
      </c>
      <c r="AS102" t="b">
        <f t="shared" ca="1" si="296"/>
        <v>0</v>
      </c>
      <c r="AT102" t="str">
        <f t="shared" ca="1" si="297"/>
        <v/>
      </c>
      <c r="AU102" s="32">
        <f t="shared" ca="1" si="298"/>
        <v>0</v>
      </c>
      <c r="AV102" s="32">
        <f t="shared" ca="1" si="299"/>
        <v>0</v>
      </c>
      <c r="AW102" s="32">
        <f t="shared" ca="1" si="300"/>
        <v>0</v>
      </c>
      <c r="BR102" t="b">
        <f t="shared" ca="1" si="301"/>
        <v>0</v>
      </c>
      <c r="BU102" t="str">
        <f t="shared" ca="1" si="302"/>
        <v>FAUX\</v>
      </c>
      <c r="BV102" t="b">
        <f ca="1">IF($D102,ISNA(MATCH(BU102,BU$1:BU101,0)))</f>
        <v>0</v>
      </c>
      <c r="BW102" s="5" t="e">
        <f t="shared" ca="1" si="303"/>
        <v>#N/A</v>
      </c>
      <c r="BX102" t="e">
        <f t="shared" ca="1" si="266"/>
        <v>#N/A</v>
      </c>
      <c r="BY102" t="b">
        <f t="shared" ca="1" si="304"/>
        <v>0</v>
      </c>
      <c r="BZ102" t="b">
        <f t="shared" ca="1" si="305"/>
        <v>0</v>
      </c>
      <c r="CA102">
        <f t="shared" ca="1" si="441"/>
        <v>0</v>
      </c>
      <c r="CB102">
        <f t="shared" ca="1" si="435"/>
        <v>0</v>
      </c>
      <c r="CC102">
        <f t="shared" ca="1" si="306"/>
        <v>0</v>
      </c>
      <c r="CD102" s="235">
        <f t="shared" ca="1" si="307"/>
        <v>0</v>
      </c>
      <c r="CE102" s="236">
        <f t="shared" ca="1" si="308"/>
        <v>1.0200000000000001E-2</v>
      </c>
      <c r="CF102" t="b">
        <f t="shared" ca="1" si="309"/>
        <v>0</v>
      </c>
      <c r="CG102" s="5" t="e">
        <f t="shared" ca="1" si="310"/>
        <v>#N/A</v>
      </c>
      <c r="CH102" s="8" t="e">
        <f t="shared" ca="1" si="311"/>
        <v>#N/A</v>
      </c>
      <c r="CI102" s="8" t="e">
        <f t="shared" ca="1" si="312"/>
        <v>#N/A</v>
      </c>
      <c r="CJ102" s="8" t="e">
        <f t="shared" ca="1" si="313"/>
        <v>#N/A</v>
      </c>
      <c r="CK102" s="8" t="e">
        <f t="shared" ca="1" si="314"/>
        <v>#N/A</v>
      </c>
      <c r="CL102" s="8" t="e">
        <f t="shared" ca="1" si="315"/>
        <v>#N/A</v>
      </c>
      <c r="CM102" s="237" t="e">
        <f t="shared" ca="1" si="316"/>
        <v>#N/A</v>
      </c>
      <c r="CN102" s="237" t="e">
        <f t="shared" ca="1" si="317"/>
        <v>#N/A</v>
      </c>
      <c r="CO102" s="8" t="e">
        <f t="shared" ca="1" si="318"/>
        <v>#N/A</v>
      </c>
      <c r="CQ102" t="b">
        <f t="shared" ca="1" si="319"/>
        <v>0</v>
      </c>
      <c r="CR102" t="str">
        <f t="shared" ca="1" si="320"/>
        <v/>
      </c>
      <c r="CS102" s="32">
        <f t="shared" ca="1" si="321"/>
        <v>0</v>
      </c>
      <c r="CT102" s="32">
        <f t="shared" ca="1" si="322"/>
        <v>0</v>
      </c>
      <c r="CU102" s="32">
        <f t="shared" ca="1" si="323"/>
        <v>0</v>
      </c>
      <c r="DP102" t="b">
        <f t="shared" ca="1" si="324"/>
        <v>0</v>
      </c>
      <c r="DQ102" t="b">
        <f t="shared" ca="1" si="324"/>
        <v>0</v>
      </c>
      <c r="DR102" t="b">
        <f t="shared" ca="1" si="324"/>
        <v>0</v>
      </c>
      <c r="DS102" t="str">
        <f t="shared" ca="1" si="267"/>
        <v>FAUX\FAUX\FAUX</v>
      </c>
      <c r="DT102" t="b">
        <f ca="1">IF($D102,ISNA(MATCH(DS102,DS$1:DS101,0)))</f>
        <v>0</v>
      </c>
      <c r="DU102" s="5" t="e">
        <f t="shared" ca="1" si="325"/>
        <v>#N/A</v>
      </c>
      <c r="DV102" t="e">
        <f t="shared" ca="1" si="268"/>
        <v>#N/A</v>
      </c>
      <c r="DW102" t="b">
        <f t="shared" ca="1" si="326"/>
        <v>0</v>
      </c>
      <c r="DX102" t="b">
        <f t="shared" ca="1" si="327"/>
        <v>0</v>
      </c>
      <c r="DY102">
        <f t="shared" ca="1" si="442"/>
        <v>0</v>
      </c>
      <c r="DZ102">
        <f t="shared" ca="1" si="436"/>
        <v>0</v>
      </c>
      <c r="EA102">
        <f t="shared" ca="1" si="328"/>
        <v>0</v>
      </c>
      <c r="EB102" s="235">
        <f t="shared" ca="1" si="329"/>
        <v>0</v>
      </c>
      <c r="EC102" s="236">
        <f t="shared" ca="1" si="330"/>
        <v>1.0200000000000001E-2</v>
      </c>
      <c r="ED102" t="b">
        <f t="shared" ca="1" si="331"/>
        <v>0</v>
      </c>
      <c r="EE102" s="5" t="e">
        <f t="shared" ca="1" si="332"/>
        <v>#N/A</v>
      </c>
      <c r="EF102" s="8" t="e">
        <f t="shared" ca="1" si="333"/>
        <v>#N/A</v>
      </c>
      <c r="EG102" s="8" t="e">
        <f t="shared" ca="1" si="334"/>
        <v>#N/A</v>
      </c>
      <c r="EH102" s="8" t="e">
        <f t="shared" ca="1" si="335"/>
        <v>#N/A</v>
      </c>
      <c r="EI102" s="8" t="e">
        <f t="shared" ca="1" si="336"/>
        <v>#N/A</v>
      </c>
      <c r="EJ102" s="8" t="e">
        <f t="shared" ca="1" si="337"/>
        <v>#N/A</v>
      </c>
      <c r="EK102" s="237" t="e">
        <f t="shared" ca="1" si="338"/>
        <v>#N/A</v>
      </c>
      <c r="EL102" s="237" t="e">
        <f t="shared" ca="1" si="339"/>
        <v>#N/A</v>
      </c>
      <c r="EM102" s="8" t="e">
        <f t="shared" ca="1" si="340"/>
        <v>#N/A</v>
      </c>
      <c r="EO102" t="b">
        <f t="shared" ca="1" si="341"/>
        <v>0</v>
      </c>
      <c r="EP102" t="str">
        <f t="shared" ca="1" si="342"/>
        <v/>
      </c>
      <c r="EQ102" s="32">
        <f t="shared" ca="1" si="343"/>
        <v>0</v>
      </c>
      <c r="ER102" s="32">
        <f t="shared" ca="1" si="344"/>
        <v>0</v>
      </c>
      <c r="ES102" s="32">
        <f t="shared" ca="1" si="345"/>
        <v>0</v>
      </c>
      <c r="FN102" t="b">
        <f t="shared" ca="1" si="346"/>
        <v>0</v>
      </c>
      <c r="FO102" t="b">
        <f t="shared" ca="1" si="346"/>
        <v>0</v>
      </c>
      <c r="FP102" t="b">
        <f t="shared" ca="1" si="346"/>
        <v>0</v>
      </c>
      <c r="FQ102" t="b">
        <f t="shared" ca="1" si="346"/>
        <v>0</v>
      </c>
      <c r="FR102" t="str">
        <f t="shared" ca="1" si="347"/>
        <v>FAUX\FAUX\FAUX\FAUX</v>
      </c>
      <c r="FS102" t="b">
        <f ca="1">IF($D102,ISNA(MATCH(FR102,FR$1:FR101,0)))</f>
        <v>0</v>
      </c>
      <c r="FT102" s="5" t="e">
        <f t="shared" ca="1" si="348"/>
        <v>#N/A</v>
      </c>
      <c r="FU102" t="e">
        <f t="shared" ca="1" si="269"/>
        <v>#N/A</v>
      </c>
      <c r="FV102" t="b">
        <f t="shared" ca="1" si="349"/>
        <v>0</v>
      </c>
      <c r="FW102" t="b">
        <f t="shared" ca="1" si="350"/>
        <v>0</v>
      </c>
      <c r="FX102">
        <f t="shared" ca="1" si="443"/>
        <v>0</v>
      </c>
      <c r="FY102">
        <f t="shared" ca="1" si="437"/>
        <v>0</v>
      </c>
      <c r="FZ102">
        <f t="shared" ca="1" si="351"/>
        <v>0</v>
      </c>
      <c r="GA102" s="235">
        <f t="shared" ca="1" si="352"/>
        <v>0</v>
      </c>
      <c r="GB102" s="236">
        <f t="shared" ca="1" si="353"/>
        <v>1.0200000000000001E-2</v>
      </c>
      <c r="GC102" t="b">
        <f t="shared" ca="1" si="354"/>
        <v>0</v>
      </c>
      <c r="GD102" s="5" t="e">
        <f t="shared" ca="1" si="355"/>
        <v>#N/A</v>
      </c>
      <c r="GE102" s="8" t="e">
        <f t="shared" ca="1" si="356"/>
        <v>#N/A</v>
      </c>
      <c r="GF102" s="8" t="e">
        <f t="shared" ca="1" si="357"/>
        <v>#N/A</v>
      </c>
      <c r="GG102" s="8" t="e">
        <f t="shared" ca="1" si="358"/>
        <v>#N/A</v>
      </c>
      <c r="GH102" s="8" t="e">
        <f t="shared" ca="1" si="359"/>
        <v>#N/A</v>
      </c>
      <c r="GI102" s="8" t="e">
        <f t="shared" ca="1" si="360"/>
        <v>#N/A</v>
      </c>
      <c r="GJ102" s="8" t="e">
        <f t="shared" ca="1" si="361"/>
        <v>#N/A</v>
      </c>
      <c r="GK102" s="237" t="e">
        <f t="shared" ca="1" si="362"/>
        <v>#N/A</v>
      </c>
      <c r="GL102" s="237" t="e">
        <f t="shared" ca="1" si="363"/>
        <v>#N/A</v>
      </c>
      <c r="GM102" s="8" t="e">
        <f t="shared" ca="1" si="364"/>
        <v>#N/A</v>
      </c>
      <c r="GO102" t="b">
        <f t="shared" ca="1" si="365"/>
        <v>0</v>
      </c>
      <c r="GP102" t="str">
        <f t="shared" ca="1" si="366"/>
        <v/>
      </c>
      <c r="GQ102" s="32">
        <f t="shared" ca="1" si="367"/>
        <v>0</v>
      </c>
      <c r="GR102" s="32">
        <f t="shared" ca="1" si="368"/>
        <v>0</v>
      </c>
      <c r="GS102" s="32">
        <f t="shared" ca="1" si="369"/>
        <v>0</v>
      </c>
      <c r="HL102" t="b">
        <f t="shared" ca="1" si="370"/>
        <v>0</v>
      </c>
      <c r="HM102" t="b">
        <f t="shared" ca="1" si="370"/>
        <v>0</v>
      </c>
      <c r="HN102" t="b">
        <f t="shared" ca="1" si="370"/>
        <v>0</v>
      </c>
      <c r="HO102" t="b">
        <f t="shared" ca="1" si="370"/>
        <v>0</v>
      </c>
      <c r="HP102" t="str">
        <f t="shared" ca="1" si="371"/>
        <v>FAUX\FAUX\FAUX\FAUX</v>
      </c>
      <c r="HQ102" t="b">
        <f ca="1">IF($D102,ISNA(MATCH(HP102,HP$1:HP101,0)))</f>
        <v>0</v>
      </c>
      <c r="HR102" s="5" t="e">
        <f t="shared" ca="1" si="372"/>
        <v>#N/A</v>
      </c>
      <c r="HS102" t="e">
        <f t="shared" ca="1" si="270"/>
        <v>#N/A</v>
      </c>
      <c r="HT102" t="b">
        <f t="shared" ca="1" si="373"/>
        <v>0</v>
      </c>
      <c r="HU102" t="b">
        <f t="shared" ca="1" si="374"/>
        <v>0</v>
      </c>
      <c r="HV102">
        <f t="shared" ca="1" si="444"/>
        <v>0</v>
      </c>
      <c r="HW102">
        <f t="shared" ca="1" si="438"/>
        <v>0</v>
      </c>
      <c r="HX102">
        <f t="shared" ca="1" si="375"/>
        <v>0</v>
      </c>
      <c r="HY102" s="235">
        <f t="shared" ca="1" si="376"/>
        <v>0</v>
      </c>
      <c r="HZ102" s="236">
        <f t="shared" ca="1" si="377"/>
        <v>1.0200000000000001E-2</v>
      </c>
      <c r="IA102" t="b">
        <f t="shared" ca="1" si="378"/>
        <v>0</v>
      </c>
      <c r="IB102" s="5" t="e">
        <f t="shared" ca="1" si="379"/>
        <v>#N/A</v>
      </c>
      <c r="IC102" s="8" t="e">
        <f t="shared" ca="1" si="380"/>
        <v>#N/A</v>
      </c>
      <c r="ID102" s="8" t="e">
        <f t="shared" ca="1" si="381"/>
        <v>#N/A</v>
      </c>
      <c r="IE102" s="8" t="e">
        <f t="shared" ca="1" si="382"/>
        <v>#N/A</v>
      </c>
      <c r="IF102" s="8" t="e">
        <f t="shared" ca="1" si="383"/>
        <v>#N/A</v>
      </c>
      <c r="IG102" s="8" t="e">
        <f t="shared" ca="1" si="384"/>
        <v>#N/A</v>
      </c>
      <c r="IH102" s="8" t="e">
        <f t="shared" ca="1" si="385"/>
        <v>#N/A</v>
      </c>
      <c r="II102" s="237" t="e">
        <f t="shared" ca="1" si="386"/>
        <v>#N/A</v>
      </c>
      <c r="IJ102" s="237" t="e">
        <f t="shared" ca="1" si="387"/>
        <v>#N/A</v>
      </c>
      <c r="IK102" s="8" t="e">
        <f t="shared" ca="1" si="388"/>
        <v>#N/A</v>
      </c>
      <c r="IM102" t="b">
        <f t="shared" ca="1" si="389"/>
        <v>0</v>
      </c>
      <c r="IN102" t="str">
        <f t="shared" ca="1" si="447"/>
        <v/>
      </c>
      <c r="IO102" s="32">
        <f t="shared" ca="1" si="390"/>
        <v>0</v>
      </c>
      <c r="IP102" s="32">
        <f t="shared" ca="1" si="391"/>
        <v>0</v>
      </c>
      <c r="IQ102" s="32">
        <f t="shared" ca="1" si="392"/>
        <v>0</v>
      </c>
      <c r="JJ102" t="b">
        <f t="shared" ca="1" si="393"/>
        <v>0</v>
      </c>
      <c r="JK102" t="b">
        <f t="shared" ca="1" si="393"/>
        <v>0</v>
      </c>
      <c r="JN102" t="str">
        <f t="shared" ca="1" si="394"/>
        <v>FAUX\FAUX</v>
      </c>
      <c r="JO102" t="b">
        <f ca="1">IF($D102,ISNA(MATCH(JN102,JN$1:JN101,0)))</f>
        <v>0</v>
      </c>
      <c r="JP102" s="5" t="e">
        <f t="shared" ca="1" si="395"/>
        <v>#N/A</v>
      </c>
      <c r="JQ102" t="e">
        <f t="shared" ca="1" si="271"/>
        <v>#N/A</v>
      </c>
      <c r="JR102" t="b">
        <f t="shared" ca="1" si="396"/>
        <v>0</v>
      </c>
      <c r="JS102" t="b">
        <f t="shared" ca="1" si="397"/>
        <v>0</v>
      </c>
      <c r="JT102">
        <f t="shared" ca="1" si="445"/>
        <v>0</v>
      </c>
      <c r="JU102">
        <f t="shared" ca="1" si="439"/>
        <v>0</v>
      </c>
      <c r="JV102">
        <f t="shared" ca="1" si="398"/>
        <v>0</v>
      </c>
      <c r="JW102" s="235">
        <f t="shared" ca="1" si="399"/>
        <v>0</v>
      </c>
      <c r="JX102" s="236">
        <f t="shared" ca="1" si="400"/>
        <v>1.0200000000000001E-2</v>
      </c>
      <c r="JY102" t="b">
        <f t="shared" ca="1" si="401"/>
        <v>0</v>
      </c>
      <c r="JZ102" s="5" t="e">
        <f t="shared" ca="1" si="402"/>
        <v>#N/A</v>
      </c>
      <c r="KA102" s="8" t="e">
        <f t="shared" ca="1" si="403"/>
        <v>#N/A</v>
      </c>
      <c r="KB102" s="8" t="e">
        <f t="shared" ca="1" si="404"/>
        <v>#N/A</v>
      </c>
      <c r="KC102" s="8" t="e">
        <f t="shared" ca="1" si="405"/>
        <v>#N/A</v>
      </c>
      <c r="KD102" s="8"/>
      <c r="KE102" s="8"/>
      <c r="KF102" s="8" t="e">
        <f t="shared" ca="1" si="406"/>
        <v>#N/A</v>
      </c>
      <c r="KG102" s="237" t="e">
        <f t="shared" ca="1" si="407"/>
        <v>#N/A</v>
      </c>
      <c r="KH102" s="237" t="e">
        <f t="shared" ca="1" si="408"/>
        <v>#N/A</v>
      </c>
      <c r="KI102" s="8" t="e">
        <f t="shared" ca="1" si="409"/>
        <v>#N/A</v>
      </c>
      <c r="KK102" t="b">
        <f t="shared" ca="1" si="410"/>
        <v>0</v>
      </c>
      <c r="KL102" t="str">
        <f t="shared" ca="1" si="448"/>
        <v/>
      </c>
      <c r="KM102" s="32">
        <f t="shared" ca="1" si="411"/>
        <v>0</v>
      </c>
      <c r="KN102" s="32">
        <f t="shared" ca="1" si="412"/>
        <v>0</v>
      </c>
      <c r="KO102" s="32">
        <f t="shared" ca="1" si="413"/>
        <v>0</v>
      </c>
      <c r="LH102" t="b">
        <f t="shared" ca="1" si="414"/>
        <v>0</v>
      </c>
      <c r="LI102" t="b">
        <f t="shared" ca="1" si="414"/>
        <v>0</v>
      </c>
      <c r="LL102" t="str">
        <f t="shared" ca="1" si="415"/>
        <v>FAUX\FAUX</v>
      </c>
      <c r="LM102" t="b">
        <f ca="1">IF($D102,ISNA(MATCH(LL102,LL$1:LL101,0)))</f>
        <v>0</v>
      </c>
      <c r="LN102" s="5" t="e">
        <f t="shared" ca="1" si="416"/>
        <v>#N/A</v>
      </c>
      <c r="LO102" t="e">
        <f t="shared" ca="1" si="272"/>
        <v>#N/A</v>
      </c>
      <c r="LP102" t="b">
        <f t="shared" ca="1" si="417"/>
        <v>0</v>
      </c>
      <c r="LQ102" t="b">
        <f t="shared" ca="1" si="418"/>
        <v>0</v>
      </c>
      <c r="LR102">
        <f t="shared" ca="1" si="446"/>
        <v>0</v>
      </c>
      <c r="LS102">
        <f t="shared" ca="1" si="440"/>
        <v>0</v>
      </c>
      <c r="LT102">
        <f t="shared" ca="1" si="419"/>
        <v>0</v>
      </c>
      <c r="LU102" s="235">
        <f t="shared" ca="1" si="420"/>
        <v>0</v>
      </c>
      <c r="LV102" s="236">
        <f t="shared" ca="1" si="421"/>
        <v>1.0200000000000001E-2</v>
      </c>
      <c r="LW102" t="b">
        <f t="shared" ca="1" si="422"/>
        <v>0</v>
      </c>
      <c r="LX102" s="5" t="e">
        <f t="shared" ca="1" si="423"/>
        <v>#N/A</v>
      </c>
      <c r="LY102" s="8" t="e">
        <f t="shared" ca="1" si="424"/>
        <v>#N/A</v>
      </c>
      <c r="LZ102" s="8" t="e">
        <f t="shared" ca="1" si="425"/>
        <v>#N/A</v>
      </c>
      <c r="MA102" s="8" t="e">
        <f t="shared" ca="1" si="426"/>
        <v>#N/A</v>
      </c>
      <c r="MB102" s="8"/>
      <c r="MC102" s="8"/>
      <c r="MD102" s="8" t="e">
        <f t="shared" ca="1" si="427"/>
        <v>#N/A</v>
      </c>
      <c r="ME102" s="237" t="e">
        <f t="shared" ca="1" si="428"/>
        <v>#N/A</v>
      </c>
      <c r="MF102" s="237" t="e">
        <f t="shared" ca="1" si="429"/>
        <v>#N/A</v>
      </c>
      <c r="MG102" s="8" t="e">
        <f t="shared" ca="1" si="430"/>
        <v>#N/A</v>
      </c>
      <c r="MI102" t="b">
        <f t="shared" ca="1" si="431"/>
        <v>0</v>
      </c>
      <c r="MJ102" t="str">
        <f t="shared" ca="1" si="449"/>
        <v/>
      </c>
      <c r="MK102" s="32">
        <f t="shared" ca="1" si="432"/>
        <v>0</v>
      </c>
      <c r="ML102" s="32">
        <f t="shared" ca="1" si="433"/>
        <v>0</v>
      </c>
      <c r="MM102" s="32">
        <f t="shared" ca="1" si="434"/>
        <v>0</v>
      </c>
    </row>
    <row r="103" spans="1:351" x14ac:dyDescent="0.3">
      <c r="A103">
        <f t="shared" ca="1" si="273"/>
        <v>93</v>
      </c>
      <c r="C103" t="e">
        <f ca="1">Coulisse!$HN103</f>
        <v>#N/A</v>
      </c>
      <c r="D103" t="b">
        <f t="shared" ca="1" si="274"/>
        <v>0</v>
      </c>
      <c r="F103" t="b">
        <f t="shared" ca="1" si="275"/>
        <v>0</v>
      </c>
      <c r="G103" t="b">
        <f t="shared" ca="1" si="275"/>
        <v>0</v>
      </c>
      <c r="T103" t="b">
        <f t="shared" ca="1" si="276"/>
        <v>0</v>
      </c>
      <c r="U103" t="b">
        <f t="shared" ca="1" si="276"/>
        <v>0</v>
      </c>
      <c r="V103" t="b">
        <f t="shared" ca="1" si="276"/>
        <v>0</v>
      </c>
      <c r="W103" t="str">
        <f t="shared" ca="1" si="277"/>
        <v>FAUX\FAUX\FAUX</v>
      </c>
      <c r="X103" t="b">
        <f ca="1">IF($D103,ISNA(MATCH(W103,W$1:W102,0)))</f>
        <v>0</v>
      </c>
      <c r="Y103" s="5" t="e">
        <f t="shared" ca="1" si="278"/>
        <v>#N/A</v>
      </c>
      <c r="Z103" t="e">
        <f t="shared" ca="1" si="265"/>
        <v>#N/A</v>
      </c>
      <c r="AA103" t="b">
        <f t="shared" ca="1" si="279"/>
        <v>0</v>
      </c>
      <c r="AB103" t="b">
        <f t="shared" ca="1" si="280"/>
        <v>0</v>
      </c>
      <c r="AC103">
        <f t="shared" ca="1" si="281"/>
        <v>0</v>
      </c>
      <c r="AD103">
        <f t="shared" ca="1" si="282"/>
        <v>0</v>
      </c>
      <c r="AE103">
        <f t="shared" ca="1" si="283"/>
        <v>0</v>
      </c>
      <c r="AF103" s="235">
        <f t="shared" ca="1" si="284"/>
        <v>0</v>
      </c>
      <c r="AG103" s="236">
        <f t="shared" ca="1" si="285"/>
        <v>1.03E-2</v>
      </c>
      <c r="AH103" t="b">
        <f t="shared" ca="1" si="286"/>
        <v>0</v>
      </c>
      <c r="AI103" s="5" t="e">
        <f t="shared" ca="1" si="287"/>
        <v>#N/A</v>
      </c>
      <c r="AJ103" s="8" t="e">
        <f t="shared" ca="1" si="288"/>
        <v>#N/A</v>
      </c>
      <c r="AK103" s="8" t="e">
        <f t="shared" ca="1" si="289"/>
        <v>#N/A</v>
      </c>
      <c r="AL103" s="8" t="e">
        <f t="shared" ca="1" si="290"/>
        <v>#N/A</v>
      </c>
      <c r="AM103" s="8" t="e">
        <f t="shared" ca="1" si="291"/>
        <v>#N/A</v>
      </c>
      <c r="AN103" s="8" t="e">
        <f t="shared" ca="1" si="292"/>
        <v>#N/A</v>
      </c>
      <c r="AO103" s="237" t="e">
        <f t="shared" ca="1" si="293"/>
        <v>#N/A</v>
      </c>
      <c r="AP103" s="237" t="e">
        <f t="shared" ca="1" si="294"/>
        <v>#N/A</v>
      </c>
      <c r="AQ103" s="8" t="e">
        <f t="shared" ca="1" si="295"/>
        <v>#N/A</v>
      </c>
      <c r="AS103" t="b">
        <f t="shared" ca="1" si="296"/>
        <v>0</v>
      </c>
      <c r="AT103" t="str">
        <f t="shared" ca="1" si="297"/>
        <v/>
      </c>
      <c r="AU103" s="32">
        <f t="shared" ca="1" si="298"/>
        <v>0</v>
      </c>
      <c r="AV103" s="32">
        <f t="shared" ca="1" si="299"/>
        <v>0</v>
      </c>
      <c r="AW103" s="32">
        <f t="shared" ca="1" si="300"/>
        <v>0</v>
      </c>
      <c r="BR103" t="b">
        <f t="shared" ca="1" si="301"/>
        <v>0</v>
      </c>
      <c r="BU103" t="str">
        <f t="shared" ca="1" si="302"/>
        <v>FAUX\</v>
      </c>
      <c r="BV103" t="b">
        <f ca="1">IF($D103,ISNA(MATCH(BU103,BU$1:BU102,0)))</f>
        <v>0</v>
      </c>
      <c r="BW103" s="5" t="e">
        <f t="shared" ca="1" si="303"/>
        <v>#N/A</v>
      </c>
      <c r="BX103" t="e">
        <f t="shared" ca="1" si="266"/>
        <v>#N/A</v>
      </c>
      <c r="BY103" t="b">
        <f t="shared" ca="1" si="304"/>
        <v>0</v>
      </c>
      <c r="BZ103" t="b">
        <f t="shared" ca="1" si="305"/>
        <v>0</v>
      </c>
      <c r="CA103">
        <f t="shared" ca="1" si="441"/>
        <v>0</v>
      </c>
      <c r="CB103">
        <f t="shared" ca="1" si="435"/>
        <v>0</v>
      </c>
      <c r="CC103">
        <f t="shared" ca="1" si="306"/>
        <v>0</v>
      </c>
      <c r="CD103" s="235">
        <f t="shared" ca="1" si="307"/>
        <v>0</v>
      </c>
      <c r="CE103" s="236">
        <f t="shared" ca="1" si="308"/>
        <v>1.03E-2</v>
      </c>
      <c r="CF103" t="b">
        <f t="shared" ca="1" si="309"/>
        <v>0</v>
      </c>
      <c r="CG103" s="5" t="e">
        <f t="shared" ca="1" si="310"/>
        <v>#N/A</v>
      </c>
      <c r="CH103" s="8" t="e">
        <f t="shared" ca="1" si="311"/>
        <v>#N/A</v>
      </c>
      <c r="CI103" s="8" t="e">
        <f t="shared" ca="1" si="312"/>
        <v>#N/A</v>
      </c>
      <c r="CJ103" s="8" t="e">
        <f t="shared" ca="1" si="313"/>
        <v>#N/A</v>
      </c>
      <c r="CK103" s="8" t="e">
        <f t="shared" ca="1" si="314"/>
        <v>#N/A</v>
      </c>
      <c r="CL103" s="8" t="e">
        <f t="shared" ca="1" si="315"/>
        <v>#N/A</v>
      </c>
      <c r="CM103" s="237" t="e">
        <f t="shared" ca="1" si="316"/>
        <v>#N/A</v>
      </c>
      <c r="CN103" s="237" t="e">
        <f t="shared" ca="1" si="317"/>
        <v>#N/A</v>
      </c>
      <c r="CO103" s="8" t="e">
        <f t="shared" ca="1" si="318"/>
        <v>#N/A</v>
      </c>
      <c r="CQ103" t="b">
        <f t="shared" ca="1" si="319"/>
        <v>0</v>
      </c>
      <c r="CR103" t="str">
        <f t="shared" ca="1" si="320"/>
        <v/>
      </c>
      <c r="CS103" s="32">
        <f t="shared" ca="1" si="321"/>
        <v>0</v>
      </c>
      <c r="CT103" s="32">
        <f t="shared" ca="1" si="322"/>
        <v>0</v>
      </c>
      <c r="CU103" s="32">
        <f t="shared" ca="1" si="323"/>
        <v>0</v>
      </c>
      <c r="DP103" t="b">
        <f t="shared" ca="1" si="324"/>
        <v>0</v>
      </c>
      <c r="DQ103" t="b">
        <f t="shared" ca="1" si="324"/>
        <v>0</v>
      </c>
      <c r="DR103" t="b">
        <f t="shared" ca="1" si="324"/>
        <v>0</v>
      </c>
      <c r="DS103" t="str">
        <f t="shared" ca="1" si="267"/>
        <v>FAUX\FAUX\FAUX</v>
      </c>
      <c r="DT103" t="b">
        <f ca="1">IF($D103,ISNA(MATCH(DS103,DS$1:DS102,0)))</f>
        <v>0</v>
      </c>
      <c r="DU103" s="5" t="e">
        <f t="shared" ca="1" si="325"/>
        <v>#N/A</v>
      </c>
      <c r="DV103" t="e">
        <f t="shared" ca="1" si="268"/>
        <v>#N/A</v>
      </c>
      <c r="DW103" t="b">
        <f t="shared" ca="1" si="326"/>
        <v>0</v>
      </c>
      <c r="DX103" t="b">
        <f t="shared" ca="1" si="327"/>
        <v>0</v>
      </c>
      <c r="DY103">
        <f t="shared" ca="1" si="442"/>
        <v>0</v>
      </c>
      <c r="DZ103">
        <f t="shared" ca="1" si="436"/>
        <v>0</v>
      </c>
      <c r="EA103">
        <f t="shared" ca="1" si="328"/>
        <v>0</v>
      </c>
      <c r="EB103" s="235">
        <f t="shared" ca="1" si="329"/>
        <v>0</v>
      </c>
      <c r="EC103" s="236">
        <f t="shared" ca="1" si="330"/>
        <v>1.03E-2</v>
      </c>
      <c r="ED103" t="b">
        <f t="shared" ca="1" si="331"/>
        <v>0</v>
      </c>
      <c r="EE103" s="5" t="e">
        <f t="shared" ca="1" si="332"/>
        <v>#N/A</v>
      </c>
      <c r="EF103" s="8" t="e">
        <f t="shared" ca="1" si="333"/>
        <v>#N/A</v>
      </c>
      <c r="EG103" s="8" t="e">
        <f t="shared" ca="1" si="334"/>
        <v>#N/A</v>
      </c>
      <c r="EH103" s="8" t="e">
        <f t="shared" ca="1" si="335"/>
        <v>#N/A</v>
      </c>
      <c r="EI103" s="8" t="e">
        <f t="shared" ca="1" si="336"/>
        <v>#N/A</v>
      </c>
      <c r="EJ103" s="8" t="e">
        <f t="shared" ca="1" si="337"/>
        <v>#N/A</v>
      </c>
      <c r="EK103" s="237" t="e">
        <f t="shared" ca="1" si="338"/>
        <v>#N/A</v>
      </c>
      <c r="EL103" s="237" t="e">
        <f t="shared" ca="1" si="339"/>
        <v>#N/A</v>
      </c>
      <c r="EM103" s="8" t="e">
        <f t="shared" ca="1" si="340"/>
        <v>#N/A</v>
      </c>
      <c r="EO103" t="b">
        <f t="shared" ca="1" si="341"/>
        <v>0</v>
      </c>
      <c r="EP103" t="str">
        <f t="shared" ca="1" si="342"/>
        <v/>
      </c>
      <c r="EQ103" s="32">
        <f t="shared" ca="1" si="343"/>
        <v>0</v>
      </c>
      <c r="ER103" s="32">
        <f t="shared" ca="1" si="344"/>
        <v>0</v>
      </c>
      <c r="ES103" s="32">
        <f t="shared" ca="1" si="345"/>
        <v>0</v>
      </c>
      <c r="FN103" t="b">
        <f t="shared" ca="1" si="346"/>
        <v>0</v>
      </c>
      <c r="FO103" t="b">
        <f t="shared" ca="1" si="346"/>
        <v>0</v>
      </c>
      <c r="FP103" t="b">
        <f t="shared" ca="1" si="346"/>
        <v>0</v>
      </c>
      <c r="FQ103" t="b">
        <f t="shared" ca="1" si="346"/>
        <v>0</v>
      </c>
      <c r="FR103" t="str">
        <f t="shared" ca="1" si="347"/>
        <v>FAUX\FAUX\FAUX\FAUX</v>
      </c>
      <c r="FS103" t="b">
        <f ca="1">IF($D103,ISNA(MATCH(FR103,FR$1:FR102,0)))</f>
        <v>0</v>
      </c>
      <c r="FT103" s="5" t="e">
        <f t="shared" ca="1" si="348"/>
        <v>#N/A</v>
      </c>
      <c r="FU103" t="e">
        <f t="shared" ca="1" si="269"/>
        <v>#N/A</v>
      </c>
      <c r="FV103" t="b">
        <f t="shared" ca="1" si="349"/>
        <v>0</v>
      </c>
      <c r="FW103" t="b">
        <f t="shared" ca="1" si="350"/>
        <v>0</v>
      </c>
      <c r="FX103">
        <f t="shared" ca="1" si="443"/>
        <v>0</v>
      </c>
      <c r="FY103">
        <f t="shared" ca="1" si="437"/>
        <v>0</v>
      </c>
      <c r="FZ103">
        <f t="shared" ca="1" si="351"/>
        <v>0</v>
      </c>
      <c r="GA103" s="235">
        <f t="shared" ca="1" si="352"/>
        <v>0</v>
      </c>
      <c r="GB103" s="236">
        <f t="shared" ca="1" si="353"/>
        <v>1.03E-2</v>
      </c>
      <c r="GC103" t="b">
        <f t="shared" ca="1" si="354"/>
        <v>0</v>
      </c>
      <c r="GD103" s="5" t="e">
        <f t="shared" ca="1" si="355"/>
        <v>#N/A</v>
      </c>
      <c r="GE103" s="8" t="e">
        <f t="shared" ca="1" si="356"/>
        <v>#N/A</v>
      </c>
      <c r="GF103" s="8" t="e">
        <f t="shared" ca="1" si="357"/>
        <v>#N/A</v>
      </c>
      <c r="GG103" s="8" t="e">
        <f t="shared" ca="1" si="358"/>
        <v>#N/A</v>
      </c>
      <c r="GH103" s="8" t="e">
        <f t="shared" ca="1" si="359"/>
        <v>#N/A</v>
      </c>
      <c r="GI103" s="8" t="e">
        <f t="shared" ca="1" si="360"/>
        <v>#N/A</v>
      </c>
      <c r="GJ103" s="8" t="e">
        <f t="shared" ca="1" si="361"/>
        <v>#N/A</v>
      </c>
      <c r="GK103" s="237" t="e">
        <f t="shared" ca="1" si="362"/>
        <v>#N/A</v>
      </c>
      <c r="GL103" s="237" t="e">
        <f t="shared" ca="1" si="363"/>
        <v>#N/A</v>
      </c>
      <c r="GM103" s="8" t="e">
        <f t="shared" ca="1" si="364"/>
        <v>#N/A</v>
      </c>
      <c r="GO103" t="b">
        <f t="shared" ca="1" si="365"/>
        <v>0</v>
      </c>
      <c r="GP103" t="str">
        <f t="shared" ca="1" si="366"/>
        <v/>
      </c>
      <c r="GQ103" s="32">
        <f t="shared" ca="1" si="367"/>
        <v>0</v>
      </c>
      <c r="GR103" s="32">
        <f t="shared" ca="1" si="368"/>
        <v>0</v>
      </c>
      <c r="GS103" s="32">
        <f t="shared" ca="1" si="369"/>
        <v>0</v>
      </c>
      <c r="HL103" t="b">
        <f t="shared" ca="1" si="370"/>
        <v>0</v>
      </c>
      <c r="HM103" t="b">
        <f t="shared" ca="1" si="370"/>
        <v>0</v>
      </c>
      <c r="HN103" t="b">
        <f t="shared" ca="1" si="370"/>
        <v>0</v>
      </c>
      <c r="HO103" t="b">
        <f t="shared" ca="1" si="370"/>
        <v>0</v>
      </c>
      <c r="HP103" t="str">
        <f t="shared" ca="1" si="371"/>
        <v>FAUX\FAUX\FAUX\FAUX</v>
      </c>
      <c r="HQ103" t="b">
        <f ca="1">IF($D103,ISNA(MATCH(HP103,HP$1:HP102,0)))</f>
        <v>0</v>
      </c>
      <c r="HR103" s="5" t="e">
        <f t="shared" ca="1" si="372"/>
        <v>#N/A</v>
      </c>
      <c r="HS103" t="e">
        <f t="shared" ca="1" si="270"/>
        <v>#N/A</v>
      </c>
      <c r="HT103" t="b">
        <f t="shared" ca="1" si="373"/>
        <v>0</v>
      </c>
      <c r="HU103" t="b">
        <f t="shared" ca="1" si="374"/>
        <v>0</v>
      </c>
      <c r="HV103">
        <f t="shared" ca="1" si="444"/>
        <v>0</v>
      </c>
      <c r="HW103">
        <f t="shared" ca="1" si="438"/>
        <v>0</v>
      </c>
      <c r="HX103">
        <f t="shared" ca="1" si="375"/>
        <v>0</v>
      </c>
      <c r="HY103" s="235">
        <f t="shared" ca="1" si="376"/>
        <v>0</v>
      </c>
      <c r="HZ103" s="236">
        <f t="shared" ca="1" si="377"/>
        <v>1.03E-2</v>
      </c>
      <c r="IA103" t="b">
        <f t="shared" ca="1" si="378"/>
        <v>0</v>
      </c>
      <c r="IB103" s="5" t="e">
        <f t="shared" ca="1" si="379"/>
        <v>#N/A</v>
      </c>
      <c r="IC103" s="8" t="e">
        <f t="shared" ca="1" si="380"/>
        <v>#N/A</v>
      </c>
      <c r="ID103" s="8" t="e">
        <f t="shared" ca="1" si="381"/>
        <v>#N/A</v>
      </c>
      <c r="IE103" s="8" t="e">
        <f t="shared" ca="1" si="382"/>
        <v>#N/A</v>
      </c>
      <c r="IF103" s="8" t="e">
        <f t="shared" ca="1" si="383"/>
        <v>#N/A</v>
      </c>
      <c r="IG103" s="8" t="e">
        <f t="shared" ca="1" si="384"/>
        <v>#N/A</v>
      </c>
      <c r="IH103" s="8" t="e">
        <f t="shared" ca="1" si="385"/>
        <v>#N/A</v>
      </c>
      <c r="II103" s="237" t="e">
        <f t="shared" ca="1" si="386"/>
        <v>#N/A</v>
      </c>
      <c r="IJ103" s="237" t="e">
        <f t="shared" ca="1" si="387"/>
        <v>#N/A</v>
      </c>
      <c r="IK103" s="8" t="e">
        <f t="shared" ca="1" si="388"/>
        <v>#N/A</v>
      </c>
      <c r="IM103" t="b">
        <f t="shared" ca="1" si="389"/>
        <v>0</v>
      </c>
      <c r="IN103" t="str">
        <f t="shared" ca="1" si="447"/>
        <v/>
      </c>
      <c r="IO103" s="32">
        <f t="shared" ca="1" si="390"/>
        <v>0</v>
      </c>
      <c r="IP103" s="32">
        <f t="shared" ca="1" si="391"/>
        <v>0</v>
      </c>
      <c r="IQ103" s="32">
        <f t="shared" ca="1" si="392"/>
        <v>0</v>
      </c>
      <c r="JJ103" t="b">
        <f t="shared" ca="1" si="393"/>
        <v>0</v>
      </c>
      <c r="JK103" t="b">
        <f t="shared" ca="1" si="393"/>
        <v>0</v>
      </c>
      <c r="JN103" t="str">
        <f t="shared" ca="1" si="394"/>
        <v>FAUX\FAUX</v>
      </c>
      <c r="JO103" t="b">
        <f ca="1">IF($D103,ISNA(MATCH(JN103,JN$1:JN102,0)))</f>
        <v>0</v>
      </c>
      <c r="JP103" s="5" t="e">
        <f t="shared" ca="1" si="395"/>
        <v>#N/A</v>
      </c>
      <c r="JQ103" t="e">
        <f t="shared" ca="1" si="271"/>
        <v>#N/A</v>
      </c>
      <c r="JR103" t="b">
        <f t="shared" ca="1" si="396"/>
        <v>0</v>
      </c>
      <c r="JS103" t="b">
        <f t="shared" ca="1" si="397"/>
        <v>0</v>
      </c>
      <c r="JT103">
        <f t="shared" ca="1" si="445"/>
        <v>0</v>
      </c>
      <c r="JU103">
        <f t="shared" ca="1" si="439"/>
        <v>0</v>
      </c>
      <c r="JV103">
        <f t="shared" ca="1" si="398"/>
        <v>0</v>
      </c>
      <c r="JW103" s="235">
        <f t="shared" ca="1" si="399"/>
        <v>0</v>
      </c>
      <c r="JX103" s="236">
        <f t="shared" ca="1" si="400"/>
        <v>1.03E-2</v>
      </c>
      <c r="JY103" t="b">
        <f t="shared" ca="1" si="401"/>
        <v>0</v>
      </c>
      <c r="JZ103" s="5" t="e">
        <f t="shared" ca="1" si="402"/>
        <v>#N/A</v>
      </c>
      <c r="KA103" s="8" t="e">
        <f t="shared" ca="1" si="403"/>
        <v>#N/A</v>
      </c>
      <c r="KB103" s="8" t="e">
        <f t="shared" ca="1" si="404"/>
        <v>#N/A</v>
      </c>
      <c r="KC103" s="8" t="e">
        <f t="shared" ca="1" si="405"/>
        <v>#N/A</v>
      </c>
      <c r="KD103" s="8"/>
      <c r="KE103" s="8"/>
      <c r="KF103" s="8" t="e">
        <f t="shared" ca="1" si="406"/>
        <v>#N/A</v>
      </c>
      <c r="KG103" s="237" t="e">
        <f t="shared" ca="1" si="407"/>
        <v>#N/A</v>
      </c>
      <c r="KH103" s="237" t="e">
        <f t="shared" ca="1" si="408"/>
        <v>#N/A</v>
      </c>
      <c r="KI103" s="8" t="e">
        <f t="shared" ca="1" si="409"/>
        <v>#N/A</v>
      </c>
      <c r="KK103" t="b">
        <f t="shared" ca="1" si="410"/>
        <v>0</v>
      </c>
      <c r="KL103" t="str">
        <f t="shared" ca="1" si="448"/>
        <v/>
      </c>
      <c r="KM103" s="32">
        <f t="shared" ca="1" si="411"/>
        <v>0</v>
      </c>
      <c r="KN103" s="32">
        <f t="shared" ca="1" si="412"/>
        <v>0</v>
      </c>
      <c r="KO103" s="32">
        <f t="shared" ca="1" si="413"/>
        <v>0</v>
      </c>
      <c r="LH103" t="b">
        <f t="shared" ca="1" si="414"/>
        <v>0</v>
      </c>
      <c r="LI103" t="b">
        <f t="shared" ca="1" si="414"/>
        <v>0</v>
      </c>
      <c r="LL103" t="str">
        <f t="shared" ca="1" si="415"/>
        <v>FAUX\FAUX</v>
      </c>
      <c r="LM103" t="b">
        <f ca="1">IF($D103,ISNA(MATCH(LL103,LL$1:LL102,0)))</f>
        <v>0</v>
      </c>
      <c r="LN103" s="5" t="e">
        <f t="shared" ca="1" si="416"/>
        <v>#N/A</v>
      </c>
      <c r="LO103" t="e">
        <f t="shared" ca="1" si="272"/>
        <v>#N/A</v>
      </c>
      <c r="LP103" t="b">
        <f t="shared" ca="1" si="417"/>
        <v>0</v>
      </c>
      <c r="LQ103" t="b">
        <f t="shared" ca="1" si="418"/>
        <v>0</v>
      </c>
      <c r="LR103">
        <f t="shared" ca="1" si="446"/>
        <v>0</v>
      </c>
      <c r="LS103">
        <f t="shared" ca="1" si="440"/>
        <v>0</v>
      </c>
      <c r="LT103">
        <f t="shared" ca="1" si="419"/>
        <v>0</v>
      </c>
      <c r="LU103" s="235">
        <f t="shared" ca="1" si="420"/>
        <v>0</v>
      </c>
      <c r="LV103" s="236">
        <f t="shared" ca="1" si="421"/>
        <v>1.03E-2</v>
      </c>
      <c r="LW103" t="b">
        <f t="shared" ca="1" si="422"/>
        <v>0</v>
      </c>
      <c r="LX103" s="5" t="e">
        <f t="shared" ca="1" si="423"/>
        <v>#N/A</v>
      </c>
      <c r="LY103" s="8" t="e">
        <f t="shared" ca="1" si="424"/>
        <v>#N/A</v>
      </c>
      <c r="LZ103" s="8" t="e">
        <f t="shared" ca="1" si="425"/>
        <v>#N/A</v>
      </c>
      <c r="MA103" s="8" t="e">
        <f t="shared" ca="1" si="426"/>
        <v>#N/A</v>
      </c>
      <c r="MB103" s="8"/>
      <c r="MC103" s="8"/>
      <c r="MD103" s="8" t="e">
        <f t="shared" ca="1" si="427"/>
        <v>#N/A</v>
      </c>
      <c r="ME103" s="237" t="e">
        <f t="shared" ca="1" si="428"/>
        <v>#N/A</v>
      </c>
      <c r="MF103" s="237" t="e">
        <f t="shared" ca="1" si="429"/>
        <v>#N/A</v>
      </c>
      <c r="MG103" s="8" t="e">
        <f t="shared" ca="1" si="430"/>
        <v>#N/A</v>
      </c>
      <c r="MI103" t="b">
        <f t="shared" ca="1" si="431"/>
        <v>0</v>
      </c>
      <c r="MJ103" t="str">
        <f t="shared" ca="1" si="449"/>
        <v/>
      </c>
      <c r="MK103" s="32">
        <f t="shared" ca="1" si="432"/>
        <v>0</v>
      </c>
      <c r="ML103" s="32">
        <f t="shared" ca="1" si="433"/>
        <v>0</v>
      </c>
      <c r="MM103" s="32">
        <f t="shared" ca="1" si="434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9"/>
  <dimension ref="H7:BF34"/>
  <sheetViews>
    <sheetView topLeftCell="V5" workbookViewId="0">
      <selection activeCell="AG30" sqref="AG30"/>
    </sheetView>
  </sheetViews>
  <sheetFormatPr baseColWidth="10" defaultRowHeight="14.4" x14ac:dyDescent="0.3"/>
  <cols>
    <col min="12" max="12" width="19.88671875" bestFit="1" customWidth="1"/>
    <col min="13" max="13" width="23.5546875" bestFit="1" customWidth="1"/>
    <col min="16" max="16" width="15.88671875" bestFit="1" customWidth="1"/>
    <col min="32" max="32" width="19.88671875" bestFit="1" customWidth="1"/>
    <col min="33" max="33" width="23.5546875" bestFit="1" customWidth="1"/>
    <col min="36" max="36" width="15.88671875" bestFit="1" customWidth="1"/>
    <col min="52" max="52" width="19.88671875" bestFit="1" customWidth="1"/>
    <col min="53" max="53" width="23.5546875" bestFit="1" customWidth="1"/>
    <col min="56" max="56" width="15.88671875" bestFit="1" customWidth="1"/>
  </cols>
  <sheetData>
    <row r="7" spans="8:58" x14ac:dyDescent="0.3">
      <c r="H7" s="299">
        <f>ROWS(H$11:H$19)</f>
        <v>9</v>
      </c>
    </row>
    <row r="9" spans="8:58" x14ac:dyDescent="0.3">
      <c r="N9" s="340" t="s">
        <v>228</v>
      </c>
      <c r="O9" s="340"/>
      <c r="AH9" s="340" t="s">
        <v>228</v>
      </c>
      <c r="AI9" s="340"/>
      <c r="BB9" s="340" t="s">
        <v>228</v>
      </c>
      <c r="BC9" s="340"/>
    </row>
    <row r="10" spans="8:58" x14ac:dyDescent="0.3">
      <c r="H10" s="7" t="str">
        <f>Param!$L$9</f>
        <v>TYPE PROD</v>
      </c>
      <c r="J10" s="7" t="str">
        <f>Param!$O$9</f>
        <v>Groupe selon EN/ISO</v>
      </c>
      <c r="L10" s="8" t="str">
        <f>J10</f>
        <v>Groupe selon EN/ISO</v>
      </c>
      <c r="M10" s="8" t="str">
        <f>H10</f>
        <v>TYPE PROD</v>
      </c>
      <c r="N10" s="301" t="str">
        <f>+L10</f>
        <v>Groupe selon EN/ISO</v>
      </c>
      <c r="O10" s="301" t="str">
        <f>+N10</f>
        <v>Groupe selon EN/ISO</v>
      </c>
      <c r="P10" s="200"/>
      <c r="AD10" s="7" t="str">
        <f>Param!$R$9</f>
        <v>TEST RESISTANCE
Abrasion Profonde
ou PEI selon EN/ISO</v>
      </c>
      <c r="AF10" s="8" t="str">
        <f>AD10</f>
        <v>TEST RESISTANCE
Abrasion Profonde
ou PEI selon EN/ISO</v>
      </c>
      <c r="AG10" s="8">
        <f>AB10</f>
        <v>0</v>
      </c>
      <c r="AH10" s="301" t="str">
        <f>+AF10</f>
        <v>TEST RESISTANCE
Abrasion Profonde
ou PEI selon EN/ISO</v>
      </c>
      <c r="AI10" s="301" t="str">
        <f>+AH10</f>
        <v>TEST RESISTANCE
Abrasion Profonde
ou PEI selon EN/ISO</v>
      </c>
      <c r="AJ10" s="200"/>
      <c r="AX10" s="7" t="str">
        <f>Param!$U$9</f>
        <v>UPEC/CSTB</v>
      </c>
      <c r="AZ10" s="8" t="str">
        <f>AX10</f>
        <v>UPEC/CSTB</v>
      </c>
      <c r="BA10" s="8">
        <f>AV10</f>
        <v>0</v>
      </c>
      <c r="BB10" s="301" t="str">
        <f>+AZ10</f>
        <v>UPEC/CSTB</v>
      </c>
      <c r="BC10" s="301" t="str">
        <f>+BB10</f>
        <v>UPEC/CSTB</v>
      </c>
      <c r="BD10" s="200"/>
    </row>
    <row r="11" spans="8:58" x14ac:dyDescent="0.3">
      <c r="H11" s="298" t="s">
        <v>49</v>
      </c>
      <c r="J11" s="298" t="s">
        <v>44</v>
      </c>
      <c r="L11" s="303" t="s">
        <v>44</v>
      </c>
      <c r="M11" s="303" t="s">
        <v>49</v>
      </c>
      <c r="N11">
        <f t="shared" ref="N11:N24" si="0">MATCH(L11,RgPlageAudit01,0)</f>
        <v>1</v>
      </c>
      <c r="O11">
        <f t="shared" ref="O11:O24" si="1">MATCH(M11,RgPlageAuditxx,0)</f>
        <v>1</v>
      </c>
      <c r="P11" s="200">
        <f>N11*$H$7</f>
        <v>9</v>
      </c>
      <c r="Q11">
        <f>O11-1</f>
        <v>0</v>
      </c>
      <c r="R11" s="302">
        <f>SUM(P11:Q11)</f>
        <v>9</v>
      </c>
      <c r="AD11" s="298" t="s">
        <v>57</v>
      </c>
      <c r="AF11" s="303" t="s">
        <v>57</v>
      </c>
      <c r="AG11" s="303" t="s">
        <v>49</v>
      </c>
      <c r="AH11">
        <f t="shared" ref="AH11:AH26" si="2">MATCH(AF11,RgPlageAudit02,0)</f>
        <v>1</v>
      </c>
      <c r="AI11">
        <f t="shared" ref="AI11:AI26" si="3">MATCH(AG11,RgPlageAuditxx,0)</f>
        <v>1</v>
      </c>
      <c r="AJ11" s="200">
        <f>AH11*$H$7</f>
        <v>9</v>
      </c>
      <c r="AK11">
        <f>AI11-1</f>
        <v>0</v>
      </c>
      <c r="AL11" s="302">
        <f>SUM(AJ11:AK11)</f>
        <v>9</v>
      </c>
      <c r="AX11" s="298" t="s">
        <v>211</v>
      </c>
      <c r="AZ11" s="303" t="s">
        <v>211</v>
      </c>
      <c r="BA11" s="303" t="s">
        <v>52</v>
      </c>
      <c r="BB11">
        <f t="shared" ref="BB11:BB19" si="4">MATCH(AZ11,RgPlageAudit03,0)</f>
        <v>1</v>
      </c>
      <c r="BC11">
        <f t="shared" ref="BC11:BC19" si="5">MATCH(BA11,RgPlageAuditxx,0)</f>
        <v>3</v>
      </c>
      <c r="BD11" s="200">
        <f>BB11*$H$7</f>
        <v>9</v>
      </c>
      <c r="BE11">
        <f>BC11-1</f>
        <v>2</v>
      </c>
      <c r="BF11" s="302">
        <f>SUM(BD11:BE11)</f>
        <v>11</v>
      </c>
    </row>
    <row r="12" spans="8:58" x14ac:dyDescent="0.3">
      <c r="H12" s="298" t="s">
        <v>51</v>
      </c>
      <c r="J12" s="298" t="s">
        <v>45</v>
      </c>
      <c r="L12" s="303" t="s">
        <v>44</v>
      </c>
      <c r="M12" s="303" t="s">
        <v>51</v>
      </c>
      <c r="N12">
        <f t="shared" si="0"/>
        <v>1</v>
      </c>
      <c r="O12">
        <f t="shared" si="1"/>
        <v>2</v>
      </c>
      <c r="P12" s="200">
        <f t="shared" ref="P12:P24" si="6">N12*$H$7</f>
        <v>9</v>
      </c>
      <c r="Q12">
        <f t="shared" ref="Q12:Q20" si="7">O12-1</f>
        <v>1</v>
      </c>
      <c r="R12" s="302">
        <f t="shared" ref="R12:R24" si="8">SUM(P12:Q12)</f>
        <v>10</v>
      </c>
      <c r="AD12" s="298" t="s">
        <v>58</v>
      </c>
      <c r="AF12" s="304" t="s">
        <v>57</v>
      </c>
      <c r="AG12" s="304" t="s">
        <v>51</v>
      </c>
      <c r="AH12">
        <f t="shared" si="2"/>
        <v>1</v>
      </c>
      <c r="AI12">
        <f t="shared" si="3"/>
        <v>2</v>
      </c>
      <c r="AJ12" s="200">
        <f t="shared" ref="AJ12:AJ23" si="9">AH12*$H$7</f>
        <v>9</v>
      </c>
      <c r="AK12">
        <f t="shared" ref="AK12:AK23" si="10">AI12-1</f>
        <v>1</v>
      </c>
      <c r="AL12" s="302">
        <f t="shared" ref="AL12:AL23" si="11">SUM(AJ12:AK12)</f>
        <v>10</v>
      </c>
      <c r="AX12" s="298" t="s">
        <v>212</v>
      </c>
      <c r="AZ12" s="303" t="s">
        <v>211</v>
      </c>
      <c r="BA12" s="303" t="s">
        <v>53</v>
      </c>
      <c r="BB12">
        <f t="shared" si="4"/>
        <v>1</v>
      </c>
      <c r="BC12">
        <f t="shared" si="5"/>
        <v>4</v>
      </c>
      <c r="BD12" s="200">
        <f t="shared" ref="BD12:BD18" si="12">BB12*$H$7</f>
        <v>9</v>
      </c>
      <c r="BE12">
        <f t="shared" ref="BE12:BE17" si="13">BC12-1</f>
        <v>3</v>
      </c>
      <c r="BF12" s="302">
        <f t="shared" ref="BF12:BF18" si="14">SUM(BD12:BE12)</f>
        <v>12</v>
      </c>
    </row>
    <row r="13" spans="8:58" x14ac:dyDescent="0.3">
      <c r="H13" s="298" t="s">
        <v>52</v>
      </c>
      <c r="J13" s="298" t="s">
        <v>46</v>
      </c>
      <c r="L13" s="303" t="s">
        <v>44</v>
      </c>
      <c r="M13" s="303" t="s">
        <v>52</v>
      </c>
      <c r="N13">
        <f t="shared" si="0"/>
        <v>1</v>
      </c>
      <c r="O13">
        <f t="shared" si="1"/>
        <v>3</v>
      </c>
      <c r="P13" s="200">
        <f t="shared" si="6"/>
        <v>9</v>
      </c>
      <c r="Q13">
        <f t="shared" si="7"/>
        <v>2</v>
      </c>
      <c r="R13" s="302">
        <f t="shared" si="8"/>
        <v>11</v>
      </c>
      <c r="AD13" s="298" t="s">
        <v>59</v>
      </c>
      <c r="AF13" s="303" t="s">
        <v>58</v>
      </c>
      <c r="AG13" s="303" t="s">
        <v>53</v>
      </c>
      <c r="AH13">
        <f t="shared" si="2"/>
        <v>2</v>
      </c>
      <c r="AI13">
        <f t="shared" si="3"/>
        <v>4</v>
      </c>
      <c r="AJ13" s="200">
        <f t="shared" si="9"/>
        <v>18</v>
      </c>
      <c r="AK13">
        <f t="shared" si="10"/>
        <v>3</v>
      </c>
      <c r="AL13" s="302">
        <f t="shared" si="11"/>
        <v>21</v>
      </c>
      <c r="AX13" s="298" t="s">
        <v>213</v>
      </c>
      <c r="AZ13" s="304" t="s">
        <v>211</v>
      </c>
      <c r="BA13" s="304" t="s">
        <v>54</v>
      </c>
      <c r="BB13">
        <f t="shared" si="4"/>
        <v>1</v>
      </c>
      <c r="BC13">
        <f t="shared" si="5"/>
        <v>5</v>
      </c>
      <c r="BD13" s="200">
        <f t="shared" si="12"/>
        <v>9</v>
      </c>
      <c r="BE13">
        <f t="shared" si="13"/>
        <v>4</v>
      </c>
      <c r="BF13" s="302">
        <f t="shared" si="14"/>
        <v>13</v>
      </c>
    </row>
    <row r="14" spans="8:58" x14ac:dyDescent="0.3">
      <c r="H14" s="298" t="s">
        <v>53</v>
      </c>
      <c r="J14" s="298" t="s">
        <v>47</v>
      </c>
      <c r="L14" s="303" t="s">
        <v>44</v>
      </c>
      <c r="M14" s="303" t="s">
        <v>53</v>
      </c>
      <c r="N14">
        <f t="shared" si="0"/>
        <v>1</v>
      </c>
      <c r="O14">
        <f t="shared" si="1"/>
        <v>4</v>
      </c>
      <c r="P14" s="200">
        <f t="shared" si="6"/>
        <v>9</v>
      </c>
      <c r="Q14">
        <f t="shared" si="7"/>
        <v>3</v>
      </c>
      <c r="R14" s="302">
        <f t="shared" si="8"/>
        <v>12</v>
      </c>
      <c r="AD14" s="298" t="s">
        <v>60</v>
      </c>
      <c r="AF14" s="303" t="s">
        <v>58</v>
      </c>
      <c r="AG14" s="303" t="s">
        <v>54</v>
      </c>
      <c r="AH14">
        <f t="shared" si="2"/>
        <v>2</v>
      </c>
      <c r="AI14">
        <f t="shared" si="3"/>
        <v>5</v>
      </c>
      <c r="AJ14" s="200">
        <f t="shared" si="9"/>
        <v>18</v>
      </c>
      <c r="AK14">
        <f t="shared" si="10"/>
        <v>4</v>
      </c>
      <c r="AL14" s="302">
        <f t="shared" si="11"/>
        <v>22</v>
      </c>
      <c r="AX14" s="298" t="s">
        <v>214</v>
      </c>
      <c r="AZ14" s="303" t="s">
        <v>212</v>
      </c>
      <c r="BA14" s="303" t="s">
        <v>49</v>
      </c>
      <c r="BB14">
        <f t="shared" si="4"/>
        <v>2</v>
      </c>
      <c r="BC14">
        <f t="shared" si="5"/>
        <v>1</v>
      </c>
      <c r="BD14" s="200">
        <f t="shared" si="12"/>
        <v>18</v>
      </c>
      <c r="BE14">
        <f t="shared" si="13"/>
        <v>0</v>
      </c>
      <c r="BF14" s="302">
        <f t="shared" si="14"/>
        <v>18</v>
      </c>
    </row>
    <row r="15" spans="8:58" x14ac:dyDescent="0.3">
      <c r="H15" s="298" t="s">
        <v>54</v>
      </c>
      <c r="J15" s="298" t="s">
        <v>48</v>
      </c>
      <c r="L15" s="304" t="s">
        <v>45</v>
      </c>
      <c r="M15" s="304" t="s">
        <v>54</v>
      </c>
      <c r="N15">
        <f t="shared" si="0"/>
        <v>2</v>
      </c>
      <c r="O15">
        <f t="shared" si="1"/>
        <v>5</v>
      </c>
      <c r="P15" s="200">
        <f t="shared" si="6"/>
        <v>18</v>
      </c>
      <c r="Q15">
        <f t="shared" si="7"/>
        <v>4</v>
      </c>
      <c r="R15" s="302">
        <f t="shared" si="8"/>
        <v>22</v>
      </c>
      <c r="AD15" s="298" t="s">
        <v>61</v>
      </c>
      <c r="AF15" s="304" t="s">
        <v>58</v>
      </c>
      <c r="AG15" s="304" t="s">
        <v>55</v>
      </c>
      <c r="AH15">
        <f t="shared" si="2"/>
        <v>2</v>
      </c>
      <c r="AI15">
        <f t="shared" si="3"/>
        <v>6</v>
      </c>
      <c r="AJ15" s="200">
        <f t="shared" si="9"/>
        <v>18</v>
      </c>
      <c r="AK15">
        <f t="shared" si="10"/>
        <v>5</v>
      </c>
      <c r="AL15" s="302">
        <f t="shared" si="11"/>
        <v>23</v>
      </c>
      <c r="AX15" s="298" t="s">
        <v>229</v>
      </c>
      <c r="AZ15" s="304" t="s">
        <v>212</v>
      </c>
      <c r="BA15" s="304" t="s">
        <v>51</v>
      </c>
      <c r="BB15">
        <f t="shared" si="4"/>
        <v>2</v>
      </c>
      <c r="BC15">
        <f t="shared" si="5"/>
        <v>2</v>
      </c>
      <c r="BD15" s="200">
        <f t="shared" si="12"/>
        <v>18</v>
      </c>
      <c r="BE15">
        <f t="shared" si="13"/>
        <v>1</v>
      </c>
      <c r="BF15" s="302">
        <f t="shared" si="14"/>
        <v>19</v>
      </c>
    </row>
    <row r="16" spans="8:58" x14ac:dyDescent="0.3">
      <c r="H16" s="298" t="s">
        <v>55</v>
      </c>
      <c r="L16" s="300" t="s">
        <v>46</v>
      </c>
      <c r="M16" s="300" t="s">
        <v>55</v>
      </c>
      <c r="N16">
        <f t="shared" si="0"/>
        <v>3</v>
      </c>
      <c r="O16">
        <f t="shared" si="1"/>
        <v>6</v>
      </c>
      <c r="P16" s="200">
        <f t="shared" si="6"/>
        <v>27</v>
      </c>
      <c r="Q16">
        <f t="shared" si="7"/>
        <v>5</v>
      </c>
      <c r="R16" s="302">
        <f t="shared" si="8"/>
        <v>32</v>
      </c>
      <c r="AD16" s="298" t="s">
        <v>229</v>
      </c>
      <c r="AF16" s="303" t="s">
        <v>59</v>
      </c>
      <c r="AG16" s="303" t="s">
        <v>53</v>
      </c>
      <c r="AH16">
        <f t="shared" si="2"/>
        <v>3</v>
      </c>
      <c r="AI16">
        <f t="shared" si="3"/>
        <v>4</v>
      </c>
      <c r="AJ16" s="200">
        <f t="shared" si="9"/>
        <v>27</v>
      </c>
      <c r="AK16">
        <f t="shared" si="10"/>
        <v>3</v>
      </c>
      <c r="AL16" s="302">
        <f t="shared" si="11"/>
        <v>30</v>
      </c>
      <c r="AZ16" s="303" t="s">
        <v>213</v>
      </c>
      <c r="BA16" s="303" t="s">
        <v>49</v>
      </c>
      <c r="BB16">
        <f t="shared" si="4"/>
        <v>3</v>
      </c>
      <c r="BC16">
        <f t="shared" si="5"/>
        <v>1</v>
      </c>
      <c r="BD16" s="200">
        <f t="shared" si="12"/>
        <v>27</v>
      </c>
      <c r="BE16">
        <f t="shared" si="13"/>
        <v>0</v>
      </c>
      <c r="BF16" s="302">
        <f t="shared" si="14"/>
        <v>27</v>
      </c>
    </row>
    <row r="17" spans="8:58" x14ac:dyDescent="0.3">
      <c r="H17" s="298" t="s">
        <v>56</v>
      </c>
      <c r="L17" s="304" t="s">
        <v>46</v>
      </c>
      <c r="M17" s="304" t="s">
        <v>56</v>
      </c>
      <c r="N17">
        <f t="shared" si="0"/>
        <v>3</v>
      </c>
      <c r="O17">
        <f t="shared" si="1"/>
        <v>7</v>
      </c>
      <c r="P17" s="200">
        <f t="shared" si="6"/>
        <v>27</v>
      </c>
      <c r="Q17">
        <f t="shared" si="7"/>
        <v>6</v>
      </c>
      <c r="R17" s="302">
        <f t="shared" si="8"/>
        <v>33</v>
      </c>
      <c r="AF17" s="303" t="s">
        <v>59</v>
      </c>
      <c r="AG17" s="303" t="s">
        <v>54</v>
      </c>
      <c r="AH17">
        <f t="shared" si="2"/>
        <v>3</v>
      </c>
      <c r="AI17">
        <f t="shared" si="3"/>
        <v>5</v>
      </c>
      <c r="AJ17" s="200">
        <f t="shared" si="9"/>
        <v>27</v>
      </c>
      <c r="AK17">
        <f t="shared" si="10"/>
        <v>4</v>
      </c>
      <c r="AL17" s="302">
        <f t="shared" si="11"/>
        <v>31</v>
      </c>
      <c r="AZ17" s="304" t="s">
        <v>213</v>
      </c>
      <c r="BA17" s="304" t="s">
        <v>51</v>
      </c>
      <c r="BB17">
        <f t="shared" si="4"/>
        <v>3</v>
      </c>
      <c r="BC17">
        <f t="shared" si="5"/>
        <v>2</v>
      </c>
      <c r="BD17" s="200">
        <f t="shared" si="12"/>
        <v>27</v>
      </c>
      <c r="BE17">
        <f t="shared" si="13"/>
        <v>1</v>
      </c>
      <c r="BF17" s="302">
        <f t="shared" si="14"/>
        <v>28</v>
      </c>
    </row>
    <row r="18" spans="8:58" x14ac:dyDescent="0.3">
      <c r="H18" s="298" t="s">
        <v>187</v>
      </c>
      <c r="L18" s="300" t="s">
        <v>47</v>
      </c>
      <c r="M18" s="300" t="s">
        <v>55</v>
      </c>
      <c r="N18">
        <f t="shared" si="0"/>
        <v>4</v>
      </c>
      <c r="O18">
        <f t="shared" si="1"/>
        <v>6</v>
      </c>
      <c r="P18" s="200">
        <f t="shared" si="6"/>
        <v>36</v>
      </c>
      <c r="Q18">
        <f t="shared" si="7"/>
        <v>5</v>
      </c>
      <c r="R18" s="302">
        <f t="shared" si="8"/>
        <v>41</v>
      </c>
      <c r="AF18" s="304" t="s">
        <v>59</v>
      </c>
      <c r="AG18" s="304" t="s">
        <v>55</v>
      </c>
      <c r="AH18">
        <f t="shared" si="2"/>
        <v>3</v>
      </c>
      <c r="AI18">
        <f t="shared" si="3"/>
        <v>6</v>
      </c>
      <c r="AJ18" s="200">
        <f t="shared" si="9"/>
        <v>27</v>
      </c>
      <c r="AK18">
        <f t="shared" si="10"/>
        <v>5</v>
      </c>
      <c r="AL18" s="302">
        <f t="shared" si="11"/>
        <v>32</v>
      </c>
      <c r="AZ18" s="324" t="s">
        <v>214</v>
      </c>
      <c r="BA18" s="324" t="s">
        <v>49</v>
      </c>
      <c r="BB18">
        <f t="shared" si="4"/>
        <v>4</v>
      </c>
      <c r="BC18">
        <f t="shared" si="5"/>
        <v>1</v>
      </c>
      <c r="BD18" s="200">
        <f t="shared" si="12"/>
        <v>36</v>
      </c>
      <c r="BE18">
        <f>BC18-1</f>
        <v>0</v>
      </c>
      <c r="BF18" s="302">
        <f t="shared" si="14"/>
        <v>36</v>
      </c>
    </row>
    <row r="19" spans="8:58" x14ac:dyDescent="0.3">
      <c r="H19" s="298" t="s">
        <v>188</v>
      </c>
      <c r="L19" s="300" t="s">
        <v>47</v>
      </c>
      <c r="M19" s="300" t="s">
        <v>56</v>
      </c>
      <c r="N19">
        <f t="shared" si="0"/>
        <v>4</v>
      </c>
      <c r="O19">
        <f t="shared" si="1"/>
        <v>7</v>
      </c>
      <c r="P19" s="200">
        <f t="shared" si="6"/>
        <v>36</v>
      </c>
      <c r="Q19">
        <f t="shared" si="7"/>
        <v>6</v>
      </c>
      <c r="R19" s="302">
        <f t="shared" si="8"/>
        <v>42</v>
      </c>
      <c r="AF19" s="303" t="s">
        <v>60</v>
      </c>
      <c r="AG19" s="303" t="s">
        <v>52</v>
      </c>
      <c r="AH19">
        <f t="shared" si="2"/>
        <v>4</v>
      </c>
      <c r="AI19">
        <f t="shared" si="3"/>
        <v>3</v>
      </c>
      <c r="AJ19" s="200">
        <f t="shared" si="9"/>
        <v>36</v>
      </c>
      <c r="AK19">
        <f t="shared" si="10"/>
        <v>2</v>
      </c>
      <c r="AL19" s="302">
        <f t="shared" si="11"/>
        <v>38</v>
      </c>
      <c r="AZ19" s="303" t="s">
        <v>229</v>
      </c>
      <c r="BA19" s="303" t="s">
        <v>49</v>
      </c>
      <c r="BB19">
        <f t="shared" si="4"/>
        <v>5</v>
      </c>
      <c r="BC19">
        <f t="shared" si="5"/>
        <v>1</v>
      </c>
      <c r="BD19" s="200">
        <f t="shared" ref="BD19" si="15">BB19*$H$7</f>
        <v>45</v>
      </c>
      <c r="BE19">
        <f t="shared" ref="BE19" si="16">BC19-1</f>
        <v>0</v>
      </c>
      <c r="BF19" s="302">
        <f t="shared" ref="BF19" si="17">SUM(BD19:BE19)</f>
        <v>45</v>
      </c>
    </row>
    <row r="20" spans="8:58" x14ac:dyDescent="0.3">
      <c r="L20" s="300" t="s">
        <v>47</v>
      </c>
      <c r="M20" s="300" t="s">
        <v>187</v>
      </c>
      <c r="N20">
        <f t="shared" si="0"/>
        <v>4</v>
      </c>
      <c r="O20">
        <f t="shared" si="1"/>
        <v>8</v>
      </c>
      <c r="P20" s="200">
        <f t="shared" si="6"/>
        <v>36</v>
      </c>
      <c r="Q20">
        <f t="shared" si="7"/>
        <v>7</v>
      </c>
      <c r="R20" s="302">
        <f t="shared" si="8"/>
        <v>43</v>
      </c>
      <c r="AF20" s="303" t="s">
        <v>60</v>
      </c>
      <c r="AG20" s="303" t="s">
        <v>53</v>
      </c>
      <c r="AH20">
        <f t="shared" si="2"/>
        <v>4</v>
      </c>
      <c r="AI20">
        <f t="shared" si="3"/>
        <v>4</v>
      </c>
      <c r="AJ20" s="200">
        <f t="shared" si="9"/>
        <v>36</v>
      </c>
      <c r="AK20">
        <f t="shared" si="10"/>
        <v>3</v>
      </c>
      <c r="AL20" s="302">
        <f t="shared" si="11"/>
        <v>39</v>
      </c>
      <c r="AZ20" s="303" t="s">
        <v>229</v>
      </c>
      <c r="BA20" s="303" t="s">
        <v>51</v>
      </c>
      <c r="BB20">
        <f t="shared" ref="BB20:BB27" si="18">MATCH(AZ20,RgPlageAudit03,0)</f>
        <v>5</v>
      </c>
      <c r="BC20">
        <f t="shared" ref="BC20:BC27" si="19">MATCH(BA20,RgPlageAuditxx,0)</f>
        <v>2</v>
      </c>
      <c r="BD20" s="200">
        <f t="shared" ref="BD20:BD27" si="20">BB20*$H$7</f>
        <v>45</v>
      </c>
      <c r="BE20">
        <f t="shared" ref="BE20:BE27" si="21">BC20-1</f>
        <v>1</v>
      </c>
      <c r="BF20" s="302">
        <f t="shared" ref="BF20:BF27" si="22">SUM(BD20:BE20)</f>
        <v>46</v>
      </c>
    </row>
    <row r="21" spans="8:58" x14ac:dyDescent="0.3">
      <c r="L21" s="304" t="s">
        <v>47</v>
      </c>
      <c r="M21" s="304" t="s">
        <v>188</v>
      </c>
      <c r="N21">
        <f t="shared" si="0"/>
        <v>4</v>
      </c>
      <c r="O21">
        <f t="shared" si="1"/>
        <v>9</v>
      </c>
      <c r="P21" s="200">
        <f t="shared" si="6"/>
        <v>36</v>
      </c>
      <c r="Q21">
        <f t="shared" ref="Q21:Q24" si="23">O21-1</f>
        <v>8</v>
      </c>
      <c r="R21" s="302">
        <f t="shared" si="8"/>
        <v>44</v>
      </c>
      <c r="AF21" s="303" t="s">
        <v>60</v>
      </c>
      <c r="AG21" s="303" t="s">
        <v>54</v>
      </c>
      <c r="AH21">
        <f t="shared" si="2"/>
        <v>4</v>
      </c>
      <c r="AI21">
        <f t="shared" si="3"/>
        <v>5</v>
      </c>
      <c r="AJ21" s="200">
        <f t="shared" si="9"/>
        <v>36</v>
      </c>
      <c r="AK21">
        <f t="shared" si="10"/>
        <v>4</v>
      </c>
      <c r="AL21" s="302">
        <f t="shared" si="11"/>
        <v>40</v>
      </c>
      <c r="AZ21" s="303" t="s">
        <v>229</v>
      </c>
      <c r="BA21" s="303" t="s">
        <v>52</v>
      </c>
      <c r="BB21">
        <f t="shared" si="18"/>
        <v>5</v>
      </c>
      <c r="BC21">
        <f t="shared" si="19"/>
        <v>3</v>
      </c>
      <c r="BD21" s="200">
        <f t="shared" si="20"/>
        <v>45</v>
      </c>
      <c r="BE21">
        <f t="shared" si="21"/>
        <v>2</v>
      </c>
      <c r="BF21" s="302">
        <f t="shared" si="22"/>
        <v>47</v>
      </c>
    </row>
    <row r="22" spans="8:58" x14ac:dyDescent="0.3">
      <c r="L22" s="300" t="s">
        <v>48</v>
      </c>
      <c r="M22" s="300" t="s">
        <v>56</v>
      </c>
      <c r="N22">
        <f t="shared" si="0"/>
        <v>5</v>
      </c>
      <c r="O22">
        <f t="shared" si="1"/>
        <v>7</v>
      </c>
      <c r="P22" s="200">
        <f t="shared" si="6"/>
        <v>45</v>
      </c>
      <c r="Q22">
        <f t="shared" si="23"/>
        <v>6</v>
      </c>
      <c r="R22" s="302">
        <f t="shared" si="8"/>
        <v>51</v>
      </c>
      <c r="AF22" s="304" t="s">
        <v>60</v>
      </c>
      <c r="AG22" s="304" t="s">
        <v>55</v>
      </c>
      <c r="AH22">
        <f t="shared" si="2"/>
        <v>4</v>
      </c>
      <c r="AI22">
        <f t="shared" si="3"/>
        <v>6</v>
      </c>
      <c r="AJ22" s="200">
        <f t="shared" si="9"/>
        <v>36</v>
      </c>
      <c r="AK22">
        <f t="shared" si="10"/>
        <v>5</v>
      </c>
      <c r="AL22" s="302">
        <f t="shared" si="11"/>
        <v>41</v>
      </c>
      <c r="AZ22" s="303" t="s">
        <v>229</v>
      </c>
      <c r="BA22" s="303" t="s">
        <v>53</v>
      </c>
      <c r="BB22">
        <f t="shared" si="18"/>
        <v>5</v>
      </c>
      <c r="BC22">
        <f t="shared" si="19"/>
        <v>4</v>
      </c>
      <c r="BD22" s="200">
        <f t="shared" si="20"/>
        <v>45</v>
      </c>
      <c r="BE22">
        <f t="shared" si="21"/>
        <v>3</v>
      </c>
      <c r="BF22" s="302">
        <f t="shared" si="22"/>
        <v>48</v>
      </c>
    </row>
    <row r="23" spans="8:58" x14ac:dyDescent="0.3">
      <c r="L23" s="300" t="s">
        <v>48</v>
      </c>
      <c r="M23" s="300" t="s">
        <v>187</v>
      </c>
      <c r="N23">
        <f t="shared" si="0"/>
        <v>5</v>
      </c>
      <c r="O23">
        <f t="shared" si="1"/>
        <v>8</v>
      </c>
      <c r="P23" s="200">
        <f t="shared" si="6"/>
        <v>45</v>
      </c>
      <c r="Q23">
        <f t="shared" si="23"/>
        <v>7</v>
      </c>
      <c r="R23" s="302">
        <f t="shared" si="8"/>
        <v>52</v>
      </c>
      <c r="AF23" s="303" t="s">
        <v>61</v>
      </c>
      <c r="AG23" s="303" t="s">
        <v>52</v>
      </c>
      <c r="AH23">
        <f t="shared" si="2"/>
        <v>5</v>
      </c>
      <c r="AI23">
        <f t="shared" si="3"/>
        <v>3</v>
      </c>
      <c r="AJ23" s="200">
        <f t="shared" si="9"/>
        <v>45</v>
      </c>
      <c r="AK23">
        <f t="shared" si="10"/>
        <v>2</v>
      </c>
      <c r="AL23" s="302">
        <f t="shared" si="11"/>
        <v>47</v>
      </c>
      <c r="AZ23" s="303" t="s">
        <v>229</v>
      </c>
      <c r="BA23" s="303" t="s">
        <v>54</v>
      </c>
      <c r="BB23">
        <f t="shared" si="18"/>
        <v>5</v>
      </c>
      <c r="BC23">
        <f t="shared" si="19"/>
        <v>5</v>
      </c>
      <c r="BD23" s="200">
        <f t="shared" si="20"/>
        <v>45</v>
      </c>
      <c r="BE23">
        <f t="shared" si="21"/>
        <v>4</v>
      </c>
      <c r="BF23" s="302">
        <f t="shared" si="22"/>
        <v>49</v>
      </c>
    </row>
    <row r="24" spans="8:58" x14ac:dyDescent="0.3">
      <c r="L24" s="300" t="s">
        <v>48</v>
      </c>
      <c r="M24" s="300" t="s">
        <v>188</v>
      </c>
      <c r="N24">
        <f t="shared" si="0"/>
        <v>5</v>
      </c>
      <c r="O24">
        <f t="shared" si="1"/>
        <v>9</v>
      </c>
      <c r="P24" s="200">
        <f t="shared" si="6"/>
        <v>45</v>
      </c>
      <c r="Q24">
        <f t="shared" si="23"/>
        <v>8</v>
      </c>
      <c r="R24" s="302">
        <f t="shared" si="8"/>
        <v>53</v>
      </c>
      <c r="AF24" s="303" t="s">
        <v>61</v>
      </c>
      <c r="AG24" s="303" t="s">
        <v>53</v>
      </c>
      <c r="AH24">
        <f t="shared" si="2"/>
        <v>5</v>
      </c>
      <c r="AI24">
        <f t="shared" si="3"/>
        <v>4</v>
      </c>
      <c r="AJ24" s="200">
        <f t="shared" ref="AJ24:AJ25" si="24">AH24*$H$7</f>
        <v>45</v>
      </c>
      <c r="AK24">
        <f t="shared" ref="AK24:AK25" si="25">AI24-1</f>
        <v>3</v>
      </c>
      <c r="AL24" s="302">
        <f t="shared" ref="AL24:AL25" si="26">SUM(AJ24:AK24)</f>
        <v>48</v>
      </c>
      <c r="AZ24" s="303" t="s">
        <v>229</v>
      </c>
      <c r="BA24" s="303" t="s">
        <v>55</v>
      </c>
      <c r="BB24">
        <f t="shared" si="18"/>
        <v>5</v>
      </c>
      <c r="BC24">
        <f t="shared" si="19"/>
        <v>6</v>
      </c>
      <c r="BD24" s="200">
        <f t="shared" si="20"/>
        <v>45</v>
      </c>
      <c r="BE24">
        <f t="shared" si="21"/>
        <v>5</v>
      </c>
      <c r="BF24" s="302">
        <f t="shared" si="22"/>
        <v>50</v>
      </c>
    </row>
    <row r="25" spans="8:58" x14ac:dyDescent="0.3">
      <c r="AF25" s="304" t="s">
        <v>61</v>
      </c>
      <c r="AG25" s="304" t="s">
        <v>54</v>
      </c>
      <c r="AH25" s="196">
        <f t="shared" si="2"/>
        <v>5</v>
      </c>
      <c r="AI25" s="196">
        <f t="shared" si="3"/>
        <v>5</v>
      </c>
      <c r="AJ25" s="202">
        <f t="shared" si="24"/>
        <v>45</v>
      </c>
      <c r="AK25" s="196">
        <f t="shared" si="25"/>
        <v>4</v>
      </c>
      <c r="AL25" s="323">
        <f t="shared" si="26"/>
        <v>49</v>
      </c>
      <c r="AZ25" s="303" t="s">
        <v>229</v>
      </c>
      <c r="BA25" s="303" t="s">
        <v>56</v>
      </c>
      <c r="BB25">
        <f t="shared" si="18"/>
        <v>5</v>
      </c>
      <c r="BC25">
        <f t="shared" si="19"/>
        <v>7</v>
      </c>
      <c r="BD25" s="200">
        <f t="shared" si="20"/>
        <v>45</v>
      </c>
      <c r="BE25">
        <f t="shared" si="21"/>
        <v>6</v>
      </c>
      <c r="BF25" s="302">
        <f t="shared" si="22"/>
        <v>51</v>
      </c>
    </row>
    <row r="26" spans="8:58" x14ac:dyDescent="0.3">
      <c r="AF26" s="303" t="s">
        <v>229</v>
      </c>
      <c r="AG26" s="303" t="s">
        <v>49</v>
      </c>
      <c r="AH26">
        <f t="shared" si="2"/>
        <v>6</v>
      </c>
      <c r="AI26">
        <f t="shared" si="3"/>
        <v>1</v>
      </c>
      <c r="AJ26" s="200">
        <f t="shared" ref="AJ26" si="27">AH26*$H$7</f>
        <v>54</v>
      </c>
      <c r="AK26">
        <f t="shared" ref="AK26" si="28">AI26-1</f>
        <v>0</v>
      </c>
      <c r="AL26" s="302">
        <f t="shared" ref="AL26" si="29">SUM(AJ26:AK26)</f>
        <v>54</v>
      </c>
      <c r="AZ26" s="303" t="s">
        <v>229</v>
      </c>
      <c r="BA26" s="303" t="s">
        <v>187</v>
      </c>
      <c r="BB26">
        <f t="shared" si="18"/>
        <v>5</v>
      </c>
      <c r="BC26">
        <f t="shared" si="19"/>
        <v>8</v>
      </c>
      <c r="BD26" s="200">
        <f t="shared" si="20"/>
        <v>45</v>
      </c>
      <c r="BE26">
        <f t="shared" si="21"/>
        <v>7</v>
      </c>
      <c r="BF26" s="302">
        <f t="shared" si="22"/>
        <v>52</v>
      </c>
    </row>
    <row r="27" spans="8:58" x14ac:dyDescent="0.3">
      <c r="AF27" s="303" t="s">
        <v>229</v>
      </c>
      <c r="AG27" s="303" t="s">
        <v>51</v>
      </c>
      <c r="AH27">
        <f t="shared" ref="AH27:AH34" si="30">MATCH(AF27,RgPlageAudit02,0)</f>
        <v>6</v>
      </c>
      <c r="AI27">
        <f t="shared" ref="AI27:AI34" si="31">MATCH(AG27,RgPlageAuditxx,0)</f>
        <v>2</v>
      </c>
      <c r="AJ27" s="200">
        <f t="shared" ref="AJ27:AJ34" si="32">AH27*$H$7</f>
        <v>54</v>
      </c>
      <c r="AK27">
        <f t="shared" ref="AK27:AK34" si="33">AI27-1</f>
        <v>1</v>
      </c>
      <c r="AL27" s="302">
        <f t="shared" ref="AL27:AL34" si="34">SUM(AJ27:AK27)</f>
        <v>55</v>
      </c>
      <c r="AZ27" s="303" t="s">
        <v>229</v>
      </c>
      <c r="BA27" s="303" t="s">
        <v>188</v>
      </c>
      <c r="BB27">
        <f t="shared" si="18"/>
        <v>5</v>
      </c>
      <c r="BC27">
        <f t="shared" si="19"/>
        <v>9</v>
      </c>
      <c r="BD27" s="200">
        <f t="shared" si="20"/>
        <v>45</v>
      </c>
      <c r="BE27">
        <f t="shared" si="21"/>
        <v>8</v>
      </c>
      <c r="BF27" s="302">
        <f t="shared" si="22"/>
        <v>53</v>
      </c>
    </row>
    <row r="28" spans="8:58" x14ac:dyDescent="0.3">
      <c r="AF28" s="303" t="s">
        <v>229</v>
      </c>
      <c r="AG28" s="303" t="s">
        <v>52</v>
      </c>
      <c r="AH28">
        <f t="shared" si="30"/>
        <v>6</v>
      </c>
      <c r="AI28">
        <f t="shared" si="31"/>
        <v>3</v>
      </c>
      <c r="AJ28" s="200">
        <f t="shared" si="32"/>
        <v>54</v>
      </c>
      <c r="AK28">
        <f t="shared" si="33"/>
        <v>2</v>
      </c>
      <c r="AL28" s="302">
        <f t="shared" si="34"/>
        <v>56</v>
      </c>
    </row>
    <row r="29" spans="8:58" x14ac:dyDescent="0.3">
      <c r="AF29" s="303" t="s">
        <v>229</v>
      </c>
      <c r="AG29" s="303" t="s">
        <v>53</v>
      </c>
      <c r="AH29">
        <f t="shared" si="30"/>
        <v>6</v>
      </c>
      <c r="AI29">
        <f t="shared" si="31"/>
        <v>4</v>
      </c>
      <c r="AJ29" s="200">
        <f t="shared" si="32"/>
        <v>54</v>
      </c>
      <c r="AK29">
        <f t="shared" si="33"/>
        <v>3</v>
      </c>
      <c r="AL29" s="302">
        <f t="shared" si="34"/>
        <v>57</v>
      </c>
    </row>
    <row r="30" spans="8:58" x14ac:dyDescent="0.3">
      <c r="AF30" s="303" t="s">
        <v>229</v>
      </c>
      <c r="AG30" s="303" t="s">
        <v>54</v>
      </c>
      <c r="AH30">
        <f t="shared" si="30"/>
        <v>6</v>
      </c>
      <c r="AI30">
        <f t="shared" si="31"/>
        <v>5</v>
      </c>
      <c r="AJ30" s="200">
        <f t="shared" si="32"/>
        <v>54</v>
      </c>
      <c r="AK30">
        <f t="shared" si="33"/>
        <v>4</v>
      </c>
      <c r="AL30" s="302">
        <f t="shared" si="34"/>
        <v>58</v>
      </c>
    </row>
    <row r="31" spans="8:58" x14ac:dyDescent="0.3">
      <c r="AF31" s="303" t="s">
        <v>229</v>
      </c>
      <c r="AG31" s="303" t="s">
        <v>55</v>
      </c>
      <c r="AH31">
        <f t="shared" si="30"/>
        <v>6</v>
      </c>
      <c r="AI31">
        <f t="shared" si="31"/>
        <v>6</v>
      </c>
      <c r="AJ31" s="200">
        <f t="shared" si="32"/>
        <v>54</v>
      </c>
      <c r="AK31">
        <f t="shared" si="33"/>
        <v>5</v>
      </c>
      <c r="AL31" s="302">
        <f t="shared" si="34"/>
        <v>59</v>
      </c>
    </row>
    <row r="32" spans="8:58" x14ac:dyDescent="0.3">
      <c r="AF32" s="303" t="s">
        <v>229</v>
      </c>
      <c r="AG32" s="303" t="s">
        <v>56</v>
      </c>
      <c r="AH32">
        <f t="shared" si="30"/>
        <v>6</v>
      </c>
      <c r="AI32">
        <f t="shared" si="31"/>
        <v>7</v>
      </c>
      <c r="AJ32" s="200">
        <f t="shared" si="32"/>
        <v>54</v>
      </c>
      <c r="AK32">
        <f t="shared" si="33"/>
        <v>6</v>
      </c>
      <c r="AL32" s="302">
        <f t="shared" si="34"/>
        <v>60</v>
      </c>
    </row>
    <row r="33" spans="32:38" x14ac:dyDescent="0.3">
      <c r="AF33" s="303" t="s">
        <v>229</v>
      </c>
      <c r="AG33" s="303" t="s">
        <v>187</v>
      </c>
      <c r="AH33">
        <f t="shared" si="30"/>
        <v>6</v>
      </c>
      <c r="AI33">
        <f t="shared" si="31"/>
        <v>8</v>
      </c>
      <c r="AJ33" s="200">
        <f t="shared" si="32"/>
        <v>54</v>
      </c>
      <c r="AK33">
        <f t="shared" si="33"/>
        <v>7</v>
      </c>
      <c r="AL33" s="302">
        <f t="shared" si="34"/>
        <v>61</v>
      </c>
    </row>
    <row r="34" spans="32:38" x14ac:dyDescent="0.3">
      <c r="AF34" s="303" t="s">
        <v>229</v>
      </c>
      <c r="AG34" s="303" t="s">
        <v>188</v>
      </c>
      <c r="AH34">
        <f t="shared" si="30"/>
        <v>6</v>
      </c>
      <c r="AI34">
        <f t="shared" si="31"/>
        <v>9</v>
      </c>
      <c r="AJ34" s="200">
        <f t="shared" si="32"/>
        <v>54</v>
      </c>
      <c r="AK34">
        <f t="shared" si="33"/>
        <v>8</v>
      </c>
      <c r="AL34" s="302">
        <f t="shared" si="34"/>
        <v>62</v>
      </c>
    </row>
  </sheetData>
  <mergeCells count="3">
    <mergeCell ref="N9:O9"/>
    <mergeCell ref="AH9:AI9"/>
    <mergeCell ref="BB9:BC9"/>
  </mergeCells>
  <dataValidations count="4">
    <dataValidation type="list" allowBlank="1" showInputMessage="1" showErrorMessage="1" sqref="M11:M24 BA11:BA27 AG11:AG34" xr:uid="{00000000-0002-0000-0300-000000000000}">
      <formula1>RgPlageAuditxx</formula1>
    </dataValidation>
    <dataValidation type="list" allowBlank="1" showInputMessage="1" showErrorMessage="1" sqref="L11:L24" xr:uid="{00000000-0002-0000-0300-000001000000}">
      <formula1>RgPlageAudit01</formula1>
    </dataValidation>
    <dataValidation type="list" allowBlank="1" showInputMessage="1" showErrorMessage="1" sqref="AZ11:AZ27" xr:uid="{00000000-0002-0000-0300-000002000000}">
      <formula1>RgPlageAudit03</formula1>
    </dataValidation>
    <dataValidation type="list" allowBlank="1" showInputMessage="1" showErrorMessage="1" sqref="AF11:AF34" xr:uid="{00000000-0002-0000-0300-000003000000}">
      <formula1>RgPlageAudit02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theme="9" tint="0.59999389629810485"/>
    <pageSetUpPr fitToPage="1"/>
  </sheetPr>
  <dimension ref="A1:DA106"/>
  <sheetViews>
    <sheetView showGridLines="0" tabSelected="1" topLeftCell="I6" zoomScale="90" zoomScaleNormal="90" workbookViewId="0">
      <pane xSplit="6" ySplit="5" topLeftCell="O11" activePane="bottomRight" state="frozen"/>
      <selection activeCell="I6" sqref="I6"/>
      <selection pane="topRight" activeCell="O6" sqref="O6"/>
      <selection pane="bottomLeft" activeCell="I11" sqref="I11"/>
      <selection pane="bottomRight" activeCell="J11" sqref="J11"/>
    </sheetView>
  </sheetViews>
  <sheetFormatPr baseColWidth="10" defaultColWidth="0" defaultRowHeight="14.4" zeroHeight="1" x14ac:dyDescent="0.3"/>
  <cols>
    <col min="1" max="8" width="11.44140625" customWidth="1"/>
    <col min="9" max="9" width="2.6640625" customWidth="1"/>
    <col min="10" max="10" width="25.109375" bestFit="1" customWidth="1"/>
    <col min="11" max="11" width="15.44140625" bestFit="1" customWidth="1"/>
    <col min="12" max="12" width="14.109375" bestFit="1" customWidth="1"/>
    <col min="13" max="13" width="11.6640625" customWidth="1"/>
    <col min="14" max="14" width="23" bestFit="1" customWidth="1"/>
    <col min="15" max="15" width="3.109375" customWidth="1"/>
    <col min="16" max="16" width="17.33203125" customWidth="1"/>
    <col min="17" max="17" width="5.5546875" style="47" hidden="1" customWidth="1"/>
    <col min="18" max="18" width="6.5546875" style="47" hidden="1" customWidth="1"/>
    <col min="19" max="19" width="6.109375" style="47" hidden="1" customWidth="1"/>
    <col min="20" max="20" width="5.5546875" style="47" hidden="1" customWidth="1"/>
    <col min="21" max="21" width="6.5546875" style="47" hidden="1" customWidth="1"/>
    <col min="22" max="22" width="79.6640625" bestFit="1" customWidth="1"/>
    <col min="23" max="23" width="18.109375" customWidth="1"/>
    <col min="24" max="24" width="2.88671875" style="47" hidden="1" customWidth="1"/>
    <col min="25" max="26" width="6.5546875" style="47" hidden="1" customWidth="1"/>
    <col min="27" max="27" width="3.88671875" style="47" hidden="1" customWidth="1"/>
    <col min="28" max="28" width="5.6640625" style="47" hidden="1" customWidth="1"/>
    <col min="29" max="29" width="6.44140625" style="47" hidden="1" customWidth="1"/>
    <col min="30" max="30" width="6.44140625" style="313" bestFit="1" customWidth="1"/>
    <col min="31" max="31" width="5.5546875" style="47" hidden="1" customWidth="1"/>
    <col min="32" max="32" width="6.5546875" style="47" hidden="1" customWidth="1"/>
    <col min="33" max="33" width="79.6640625" bestFit="1" customWidth="1"/>
    <col min="34" max="34" width="23.109375" bestFit="1" customWidth="1"/>
    <col min="35" max="35" width="5.5546875" hidden="1" customWidth="1"/>
    <col min="36" max="36" width="6.5546875" hidden="1" customWidth="1"/>
    <col min="37" max="37" width="6.6640625" hidden="1" customWidth="1"/>
    <col min="38" max="39" width="4.33203125" hidden="1" customWidth="1"/>
    <col min="40" max="40" width="6.6640625" hidden="1" customWidth="1"/>
    <col min="41" max="41" width="6.44140625" bestFit="1" customWidth="1"/>
    <col min="42" max="42" width="5.5546875" style="47" hidden="1" customWidth="1"/>
    <col min="43" max="43" width="6.5546875" style="47" hidden="1" customWidth="1"/>
    <col min="44" max="44" width="79.6640625" bestFit="1" customWidth="1"/>
    <col min="45" max="45" width="3.109375" customWidth="1"/>
    <col min="46" max="46" width="15.44140625" bestFit="1" customWidth="1"/>
    <col min="47" max="47" width="5.5546875" hidden="1" customWidth="1"/>
    <col min="48" max="48" width="6.5546875" hidden="1" customWidth="1"/>
    <col min="49" max="49" width="6.6640625" hidden="1" customWidth="1"/>
    <col min="50" max="51" width="4.33203125" hidden="1" customWidth="1"/>
    <col min="52" max="52" width="6.6640625" hidden="1" customWidth="1"/>
    <col min="53" max="53" width="6.44140625" bestFit="1" customWidth="1"/>
    <col min="54" max="54" width="5.5546875" style="47" hidden="1" customWidth="1"/>
    <col min="55" max="55" width="6.5546875" style="47" hidden="1" customWidth="1"/>
    <col min="56" max="56" width="79.6640625" bestFit="1" customWidth="1"/>
    <col min="57" max="57" width="3.109375" customWidth="1"/>
    <col min="58" max="58" width="14.44140625" bestFit="1" customWidth="1"/>
    <col min="59" max="59" width="18" bestFit="1" customWidth="1"/>
    <col min="60" max="60" width="18.44140625" bestFit="1" customWidth="1"/>
    <col min="61" max="61" width="3.109375" customWidth="1"/>
    <col min="62" max="62" width="20.44140625" bestFit="1" customWidth="1"/>
    <col min="63" max="63" width="8.33203125" style="1" customWidth="1"/>
    <col min="64" max="64" width="10.88671875" style="1" bestFit="1" customWidth="1"/>
    <col min="65" max="65" width="15.109375" style="1" bestFit="1" customWidth="1"/>
    <col min="66" max="66" width="3.109375" style="1" customWidth="1"/>
    <col min="67" max="67" width="15.88671875" style="1" bestFit="1" customWidth="1"/>
    <col min="68" max="68" width="9.44140625" style="1" bestFit="1" customWidth="1"/>
    <col min="69" max="69" width="16" style="1" bestFit="1" customWidth="1"/>
    <col min="70" max="70" width="14.88671875" style="1" bestFit="1" customWidth="1"/>
    <col min="71" max="71" width="3.109375" customWidth="1"/>
    <col min="72" max="72" width="14.33203125" style="1" customWidth="1"/>
    <col min="73" max="73" width="21" bestFit="1" customWidth="1"/>
    <col min="74" max="74" width="3.109375" customWidth="1"/>
    <col min="75" max="75" width="18.6640625" bestFit="1" customWidth="1"/>
    <col min="76" max="76" width="25.33203125" bestFit="1" customWidth="1"/>
    <col min="77" max="77" width="2.6640625" customWidth="1"/>
    <col min="78" max="105" width="0" hidden="1" customWidth="1"/>
    <col min="106" max="16384" width="11.44140625" hidden="1"/>
  </cols>
  <sheetData>
    <row r="1" spans="1:76" hidden="1" x14ac:dyDescent="0.3">
      <c r="A1" s="34" t="s">
        <v>174</v>
      </c>
      <c r="B1" s="35"/>
      <c r="C1" s="35"/>
      <c r="D1" s="35"/>
      <c r="E1" s="35"/>
      <c r="F1" s="35"/>
      <c r="G1" s="35"/>
      <c r="H1" s="36"/>
    </row>
    <row r="2" spans="1:76" hidden="1" x14ac:dyDescent="0.3">
      <c r="A2" s="5"/>
      <c r="B2" s="37"/>
      <c r="C2" s="37"/>
      <c r="D2" s="37"/>
      <c r="E2" s="37"/>
      <c r="F2" s="37"/>
      <c r="G2" s="37"/>
      <c r="H2" s="38"/>
    </row>
    <row r="3" spans="1:76" hidden="1" x14ac:dyDescent="0.3">
      <c r="A3" s="5"/>
      <c r="B3" s="37"/>
      <c r="C3" s="37"/>
      <c r="D3" s="37"/>
      <c r="E3" s="37"/>
      <c r="F3" s="37"/>
      <c r="G3" s="37"/>
      <c r="H3" s="38"/>
    </row>
    <row r="4" spans="1:76" hidden="1" x14ac:dyDescent="0.3">
      <c r="A4" s="5"/>
      <c r="B4" s="37"/>
      <c r="C4" s="37"/>
      <c r="D4" s="37"/>
      <c r="E4" s="37"/>
      <c r="F4" s="37"/>
      <c r="G4" s="37"/>
      <c r="H4" s="38"/>
    </row>
    <row r="5" spans="1:76" ht="15" hidden="1" thickBot="1" x14ac:dyDescent="0.35">
      <c r="A5" s="39"/>
      <c r="B5" s="40"/>
      <c r="C5" s="40"/>
      <c r="D5" s="40"/>
      <c r="E5" s="40"/>
      <c r="F5" s="40"/>
      <c r="G5" s="40"/>
      <c r="H5" s="41"/>
    </row>
    <row r="6" spans="1:76" ht="22.5" customHeight="1" x14ac:dyDescent="0.3">
      <c r="J6" s="195" t="str">
        <f>A_Ver</f>
        <v>2020 10 01  Ver14</v>
      </c>
      <c r="K6" s="33">
        <f>+K8/K7</f>
        <v>1</v>
      </c>
      <c r="L6" s="33">
        <f>+L8/L7</f>
        <v>1</v>
      </c>
      <c r="M6" s="33"/>
      <c r="O6" s="188"/>
      <c r="AS6" s="188"/>
      <c r="BE6" s="188"/>
      <c r="BI6" s="188"/>
      <c r="BN6" s="190"/>
      <c r="BS6" s="188"/>
      <c r="BV6" s="188"/>
    </row>
    <row r="7" spans="1:76" x14ac:dyDescent="0.3">
      <c r="J7" t="s">
        <v>172</v>
      </c>
      <c r="K7" s="31">
        <f>SUM(K$11:K$200)</f>
        <v>277950</v>
      </c>
      <c r="L7" s="31">
        <f>SUM(L$11:L$200)</f>
        <v>3926000</v>
      </c>
      <c r="M7" s="31"/>
      <c r="O7" s="188"/>
      <c r="AS7" s="188"/>
      <c r="BE7" s="188"/>
      <c r="BI7" s="188"/>
      <c r="BN7" s="190"/>
      <c r="BS7" s="188"/>
      <c r="BV7" s="188"/>
    </row>
    <row r="8" spans="1:76" ht="15" thickBot="1" x14ac:dyDescent="0.35">
      <c r="J8" t="s">
        <v>173</v>
      </c>
      <c r="K8" s="31">
        <f>SUBTOTAL(9,K$11:K$200)</f>
        <v>277950</v>
      </c>
      <c r="L8" s="31">
        <f>SUBTOTAL(9,L$11:L$200)</f>
        <v>3926000</v>
      </c>
      <c r="M8" s="31"/>
      <c r="O8" s="188"/>
      <c r="AS8" s="188"/>
      <c r="BE8" s="188"/>
      <c r="BI8" s="188"/>
      <c r="BN8" s="190"/>
      <c r="BS8" s="188"/>
      <c r="BV8" s="188"/>
    </row>
    <row r="9" spans="1:76" ht="33" customHeight="1" x14ac:dyDescent="0.3">
      <c r="J9" s="343" t="s">
        <v>171</v>
      </c>
      <c r="K9" s="344"/>
      <c r="L9" s="344"/>
      <c r="M9" s="344"/>
      <c r="N9" s="345"/>
      <c r="O9" s="188"/>
      <c r="P9" s="357" t="s">
        <v>62</v>
      </c>
      <c r="Q9" s="358"/>
      <c r="R9" s="358"/>
      <c r="S9" s="358"/>
      <c r="T9" s="358"/>
      <c r="U9" s="358"/>
      <c r="V9" s="358"/>
      <c r="W9" s="358"/>
      <c r="X9" s="310"/>
      <c r="Y9" s="310"/>
      <c r="Z9" s="310"/>
      <c r="AA9" s="310"/>
      <c r="AB9" s="310"/>
      <c r="AC9" s="310"/>
      <c r="AD9" s="274"/>
      <c r="AE9" s="232"/>
      <c r="AF9" s="232"/>
      <c r="AG9" s="358" t="str">
        <f>+P9</f>
        <v>CRITERES PRODUCTION</v>
      </c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9"/>
      <c r="AS9" s="188"/>
      <c r="AT9" s="360" t="s">
        <v>134</v>
      </c>
      <c r="AU9" s="361"/>
      <c r="AV9" s="361"/>
      <c r="AW9" s="361"/>
      <c r="AX9" s="361"/>
      <c r="AY9" s="361"/>
      <c r="AZ9" s="361"/>
      <c r="BA9" s="361"/>
      <c r="BB9" s="361"/>
      <c r="BC9" s="361"/>
      <c r="BD9" s="362"/>
      <c r="BE9" s="188"/>
      <c r="BF9" s="346" t="s">
        <v>116</v>
      </c>
      <c r="BG9" s="347"/>
      <c r="BH9" s="348"/>
      <c r="BI9" s="188"/>
      <c r="BJ9" s="351" t="s">
        <v>117</v>
      </c>
      <c r="BK9" s="352"/>
      <c r="BL9" s="352"/>
      <c r="BM9" s="353"/>
      <c r="BN9" s="191"/>
      <c r="BO9" s="354" t="s">
        <v>118</v>
      </c>
      <c r="BP9" s="355"/>
      <c r="BQ9" s="355"/>
      <c r="BR9" s="356"/>
      <c r="BS9" s="188"/>
      <c r="BT9" s="349" t="s">
        <v>145</v>
      </c>
      <c r="BU9" s="350"/>
      <c r="BV9" s="194"/>
      <c r="BW9" s="341" t="s">
        <v>157</v>
      </c>
      <c r="BX9" s="342"/>
    </row>
    <row r="10" spans="1:76" ht="43.2" x14ac:dyDescent="0.3">
      <c r="J10" s="10" t="s">
        <v>41</v>
      </c>
      <c r="K10" s="11" t="s">
        <v>163</v>
      </c>
      <c r="L10" s="10" t="s">
        <v>164</v>
      </c>
      <c r="M10" s="279" t="s">
        <v>222</v>
      </c>
      <c r="N10" s="12" t="s">
        <v>40</v>
      </c>
      <c r="O10" s="188"/>
      <c r="P10" s="13" t="s">
        <v>28</v>
      </c>
      <c r="Q10" s="306"/>
      <c r="R10" s="306"/>
      <c r="S10" s="306"/>
      <c r="T10" s="206"/>
      <c r="U10" s="206"/>
      <c r="V10" s="210" t="str">
        <f>Param!$M$10</f>
        <v>commentaires</v>
      </c>
      <c r="W10" s="14" t="s">
        <v>43</v>
      </c>
      <c r="X10" s="306"/>
      <c r="Y10" s="306"/>
      <c r="Z10" s="306"/>
      <c r="AA10" s="306"/>
      <c r="AB10" s="306"/>
      <c r="AC10" s="306"/>
      <c r="AD10" s="305"/>
      <c r="AE10" s="206"/>
      <c r="AF10" s="206"/>
      <c r="AG10" s="210" t="str">
        <f>Param!$M10</f>
        <v>commentaires</v>
      </c>
      <c r="AH10" s="15" t="s">
        <v>136</v>
      </c>
      <c r="AI10" s="315"/>
      <c r="AJ10" s="315"/>
      <c r="AK10" s="315"/>
      <c r="AL10" s="315"/>
      <c r="AM10" s="315"/>
      <c r="AN10" s="315"/>
      <c r="AO10" s="315"/>
      <c r="AP10" s="206"/>
      <c r="AQ10" s="206"/>
      <c r="AR10" s="210" t="str">
        <f>Param!$M10</f>
        <v>commentaires</v>
      </c>
      <c r="AS10" s="188"/>
      <c r="AT10" s="16" t="s">
        <v>135</v>
      </c>
      <c r="AU10" s="322"/>
      <c r="AV10" s="322"/>
      <c r="AW10" s="322"/>
      <c r="AX10" s="322"/>
      <c r="AY10" s="322"/>
      <c r="AZ10" s="322"/>
      <c r="BA10" s="322"/>
      <c r="BB10" s="206"/>
      <c r="BC10" s="206"/>
      <c r="BD10" s="210" t="str">
        <f>Param!$M10</f>
        <v>commentaires</v>
      </c>
      <c r="BE10" s="188"/>
      <c r="BF10" s="17" t="s">
        <v>50</v>
      </c>
      <c r="BG10" s="18" t="s">
        <v>25</v>
      </c>
      <c r="BH10" s="19" t="s">
        <v>12</v>
      </c>
      <c r="BI10" s="188"/>
      <c r="BJ10" s="20" t="s">
        <v>91</v>
      </c>
      <c r="BK10" s="21" t="s">
        <v>227</v>
      </c>
      <c r="BL10" s="21" t="s">
        <v>98</v>
      </c>
      <c r="BM10" s="22" t="s">
        <v>195</v>
      </c>
      <c r="BN10" s="192"/>
      <c r="BO10" s="24" t="s">
        <v>110</v>
      </c>
      <c r="BP10" s="25" t="s">
        <v>10</v>
      </c>
      <c r="BQ10" s="25" t="s">
        <v>11</v>
      </c>
      <c r="BR10" s="26" t="s">
        <v>196</v>
      </c>
      <c r="BS10" s="188"/>
      <c r="BT10" s="27" t="s">
        <v>125</v>
      </c>
      <c r="BU10" s="28" t="s">
        <v>159</v>
      </c>
      <c r="BV10" s="194"/>
      <c r="BW10" s="29" t="s">
        <v>144</v>
      </c>
      <c r="BX10" s="30" t="s">
        <v>146</v>
      </c>
    </row>
    <row r="11" spans="1:76" ht="15.6" x14ac:dyDescent="0.3">
      <c r="A11">
        <f>MATCH($N11,Coulisse!$J$104:$J$107,0)</f>
        <v>1</v>
      </c>
      <c r="C11">
        <f>SUBTOTAL(9,$K11:$L11)</f>
        <v>650000</v>
      </c>
      <c r="D11" s="31" t="b">
        <f>ABS(SUM($K11:$L11))&gt;1</f>
        <v>1</v>
      </c>
      <c r="E11" t="b">
        <f ca="1">NOT(ISNA(MATCH(ROW(),Coulisse!$HX:$HX,0)))</f>
        <v>0</v>
      </c>
      <c r="J11" s="125" t="s">
        <v>30</v>
      </c>
      <c r="K11" s="126">
        <v>50000</v>
      </c>
      <c r="L11" s="238">
        <v>600000</v>
      </c>
      <c r="M11" s="280">
        <f>IF($L11=0,0,$L11/$K11)</f>
        <v>12</v>
      </c>
      <c r="N11" s="127" t="s">
        <v>23</v>
      </c>
      <c r="O11" s="189"/>
      <c r="P11" s="128" t="s">
        <v>52</v>
      </c>
      <c r="Q11" s="307">
        <f t="shared" ref="Q11:Q42" si="0">MATCH($P11,RgPlageAuditxx,0)</f>
        <v>3</v>
      </c>
      <c r="R11" s="307" t="b">
        <f>ISNA(Q11)</f>
        <v>0</v>
      </c>
      <c r="S11" s="307"/>
      <c r="T11" s="207">
        <f>MATCH(P11,Param!$L:$L,0)</f>
        <v>13</v>
      </c>
      <c r="U11" s="207" t="b">
        <f>NOT(ISNA(T11))</f>
        <v>1</v>
      </c>
      <c r="V11" s="211" t="str">
        <f>IF(U11,INDEX(Param!$M:$M,T11),"")</f>
        <v>Grès Cérame Emaillé Teinté dans la Masse TEST PEI</v>
      </c>
      <c r="W11" s="129" t="s">
        <v>44</v>
      </c>
      <c r="X11" s="307">
        <f t="shared" ref="X11:X42" si="1">MATCH($W11,RgPlageAudit01,0)</f>
        <v>1</v>
      </c>
      <c r="Y11" s="307" t="b">
        <f>ISNA(X11)</f>
        <v>0</v>
      </c>
      <c r="Z11" s="311" t="b">
        <f>OR(Y11,$R11)</f>
        <v>0</v>
      </c>
      <c r="AA11" s="307">
        <f t="shared" ref="AA11:AA42" si="2">X11*RgNbAuditxx</f>
        <v>9</v>
      </c>
      <c r="AB11" s="311">
        <f>AA11+$Q11-1</f>
        <v>11</v>
      </c>
      <c r="AC11" s="311" t="b">
        <f t="shared" ref="AC11:AC42" si="3">NOT(ISNA(MATCH(AB11,RgEquivAudit01,0)))</f>
        <v>1</v>
      </c>
      <c r="AD11" s="319" t="str">
        <f t="shared" ref="AD11:AD42" si="4">IF(Z11,"",IF(AC11,AudotOk,AudotBerk))</f>
        <v>C</v>
      </c>
      <c r="AE11" s="207">
        <f>MATCH(W11,Param!$O:$O,0)</f>
        <v>11</v>
      </c>
      <c r="AF11" s="207" t="b">
        <f>NOT(ISNA(AE11))</f>
        <v>1</v>
      </c>
      <c r="AG11" s="211" t="str">
        <f>IF(AF11,INDEX(Param!$P:$P,AE11),"")</f>
        <v>Seul les GC sont considérés BIa, c’est-à-dire Grès Cérame à très faible Absorption d'Eau</v>
      </c>
      <c r="AH11" s="130" t="s">
        <v>60</v>
      </c>
      <c r="AI11" s="307">
        <f t="shared" ref="AI11:AI42" si="5">MATCH($AH11,RgPlageAudit02,0)</f>
        <v>4</v>
      </c>
      <c r="AJ11" s="307" t="b">
        <f>ISNA(AI11)</f>
        <v>0</v>
      </c>
      <c r="AK11" s="311" t="b">
        <f>OR(AJ11,$R11)</f>
        <v>0</v>
      </c>
      <c r="AL11" s="307">
        <f t="shared" ref="AL11:AL42" si="6">AI11*RgNbAuditxx</f>
        <v>36</v>
      </c>
      <c r="AM11" s="311">
        <f>AL11+$Q11-1</f>
        <v>38</v>
      </c>
      <c r="AN11" s="311" t="b">
        <f t="shared" ref="AN11:AN42" si="7">NOT(ISNA(MATCH(AM11,RgEquivAudit02,0)))</f>
        <v>1</v>
      </c>
      <c r="AO11" s="316" t="str">
        <f t="shared" ref="AO11:AO42" si="8">IF(AK11,"",IF(AN11,AudotOk,AudotBerk))</f>
        <v>C</v>
      </c>
      <c r="AP11" s="207">
        <f>MATCH(AH11,Param!$R:$R,0)</f>
        <v>14</v>
      </c>
      <c r="AQ11" s="207" t="b">
        <f>NOT(ISNA(AP11))</f>
        <v>1</v>
      </c>
      <c r="AR11" s="211" t="str">
        <f>IF(AQ11,INDEX(Param!$S:$S,AP11),"")</f>
        <v>Uniquement Valable pour Type de Production GCE+GE</v>
      </c>
      <c r="AS11" s="189"/>
      <c r="AT11" s="131" t="s">
        <v>211</v>
      </c>
      <c r="AU11" s="325">
        <f t="shared" ref="AU11:AU42" si="9">MATCH($AT11,RgPlageAudit03,0)</f>
        <v>1</v>
      </c>
      <c r="AV11" s="326" t="b">
        <f>ISNA(AU11)</f>
        <v>0</v>
      </c>
      <c r="AW11" s="327" t="b">
        <f>OR(AV11,$R11)</f>
        <v>0</v>
      </c>
      <c r="AX11" s="326">
        <f t="shared" ref="AX11:AX42" si="10">AU11*RgNbAuditxx</f>
        <v>9</v>
      </c>
      <c r="AY11" s="327">
        <f>AX11+$Q11-1</f>
        <v>11</v>
      </c>
      <c r="AZ11" s="327" t="b">
        <f t="shared" ref="AZ11:AZ42" si="11">NOT(ISNA(MATCH(AY11,RgEquivAudit03,0)))</f>
        <v>1</v>
      </c>
      <c r="BA11" s="328" t="str">
        <f t="shared" ref="BA11:BA42" si="12">IF(AW11,"",IF(AZ11,AudotOk,AudotBerk))</f>
        <v>C</v>
      </c>
      <c r="BB11" s="207">
        <f>MATCH(AT11,Param!$U:$U,0)</f>
        <v>11</v>
      </c>
      <c r="BC11" s="207" t="b">
        <f>NOT(ISNA(BB11))</f>
        <v>1</v>
      </c>
      <c r="BD11" s="211" t="str">
        <f>IF(BC11,INDEX(Param!$V:$V,BB11),"")</f>
        <v>Seulement pour les GCE et GE PB</v>
      </c>
      <c r="BE11" s="189"/>
      <c r="BF11" s="132" t="s">
        <v>21</v>
      </c>
      <c r="BG11" s="133" t="s">
        <v>26</v>
      </c>
      <c r="BH11" s="134" t="s">
        <v>2</v>
      </c>
      <c r="BI11" s="189"/>
      <c r="BJ11" s="135" t="s">
        <v>13</v>
      </c>
      <c r="BK11" s="136"/>
      <c r="BL11" s="136"/>
      <c r="BM11" s="137">
        <v>8</v>
      </c>
      <c r="BN11" s="193"/>
      <c r="BO11" s="138" t="s">
        <v>108</v>
      </c>
      <c r="BP11" s="139" t="s">
        <v>16</v>
      </c>
      <c r="BQ11" s="140" t="s">
        <v>22</v>
      </c>
      <c r="BR11" s="141" t="s">
        <v>114</v>
      </c>
      <c r="BS11" s="188"/>
      <c r="BT11" s="142" t="s">
        <v>17</v>
      </c>
      <c r="BU11" s="143" t="s">
        <v>158</v>
      </c>
      <c r="BV11" s="194"/>
      <c r="BW11" s="144" t="s">
        <v>162</v>
      </c>
      <c r="BX11" s="145" t="s">
        <v>151</v>
      </c>
    </row>
    <row r="12" spans="1:76" x14ac:dyDescent="0.3">
      <c r="A12">
        <f>MATCH($N12,Coulisse!$J$104:$J$107,0)</f>
        <v>1</v>
      </c>
      <c r="C12">
        <f t="shared" ref="C12:C75" si="13">SUBTOTAL(9,$K12:$L12)</f>
        <v>668000</v>
      </c>
      <c r="D12" s="31" t="b">
        <f t="shared" ref="D12:D75" si="14">ABS(SUM($K12:$L12))&gt;1</f>
        <v>1</v>
      </c>
      <c r="E12" t="b">
        <f ca="1">NOT(ISNA(MATCH(ROW(),Coulisse!$HX:$HX,0)))</f>
        <v>1</v>
      </c>
      <c r="J12" s="146" t="s">
        <v>31</v>
      </c>
      <c r="K12" s="147">
        <v>58000</v>
      </c>
      <c r="L12" s="239">
        <v>610000</v>
      </c>
      <c r="M12" s="281">
        <f t="shared" ref="M12:M75" si="15">IF($L12=0,0,$L12/$K12)</f>
        <v>10.517241379310345</v>
      </c>
      <c r="N12" s="148" t="s">
        <v>23</v>
      </c>
      <c r="O12" s="189"/>
      <c r="P12" s="149" t="s">
        <v>53</v>
      </c>
      <c r="Q12" s="308">
        <f t="shared" si="0"/>
        <v>4</v>
      </c>
      <c r="R12" s="308" t="b">
        <f>ISNA(Q12)</f>
        <v>0</v>
      </c>
      <c r="S12" s="308"/>
      <c r="T12" s="208">
        <f>MATCH(P12,Param!$L:$L,0)</f>
        <v>14</v>
      </c>
      <c r="U12" s="208" t="b">
        <f t="shared" ref="U12:U75" si="16">NOT(ISNA(T12))</f>
        <v>1</v>
      </c>
      <c r="V12" s="212" t="str">
        <f>IF(U12,INDEX(Param!$M:$M,T12),"")</f>
        <v>Grès Cérame Emaillé TEST PEI</v>
      </c>
      <c r="W12" s="150" t="s">
        <v>44</v>
      </c>
      <c r="X12" s="308">
        <f t="shared" si="1"/>
        <v>1</v>
      </c>
      <c r="Y12" s="308" t="b">
        <f>ISNA(X12)</f>
        <v>0</v>
      </c>
      <c r="Z12" s="312" t="b">
        <f t="shared" ref="Z12:Z75" si="17">OR(Y12,$R12)</f>
        <v>0</v>
      </c>
      <c r="AA12" s="308">
        <f t="shared" si="2"/>
        <v>9</v>
      </c>
      <c r="AB12" s="312">
        <f t="shared" ref="AB12:AB75" si="18">AA12+$Q12-1</f>
        <v>12</v>
      </c>
      <c r="AC12" s="312" t="b">
        <f t="shared" si="3"/>
        <v>1</v>
      </c>
      <c r="AD12" s="320" t="str">
        <f t="shared" si="4"/>
        <v>C</v>
      </c>
      <c r="AE12" s="208">
        <f>MATCH(W12,Param!$O:$O,0)</f>
        <v>11</v>
      </c>
      <c r="AF12" s="208" t="b">
        <f t="shared" ref="AF12:AF14" si="19">NOT(ISNA(AE12))</f>
        <v>1</v>
      </c>
      <c r="AG12" s="212" t="str">
        <f>IF(AF12,INDEX(Param!$P:$P,AE12),"")</f>
        <v>Seul les GC sont considérés BIa, c’est-à-dire Grès Cérame à très faible Absorption d'Eau</v>
      </c>
      <c r="AH12" s="151" t="s">
        <v>60</v>
      </c>
      <c r="AI12" s="308">
        <f t="shared" si="5"/>
        <v>4</v>
      </c>
      <c r="AJ12" s="308" t="b">
        <f>ISNA(AI12)</f>
        <v>0</v>
      </c>
      <c r="AK12" s="312" t="b">
        <f>OR(AJ12,$R12)</f>
        <v>0</v>
      </c>
      <c r="AL12" s="308">
        <f t="shared" si="6"/>
        <v>36</v>
      </c>
      <c r="AM12" s="312">
        <f>AL12+$Q12-1</f>
        <v>39</v>
      </c>
      <c r="AN12" s="312" t="b">
        <f t="shared" si="7"/>
        <v>1</v>
      </c>
      <c r="AO12" s="317" t="str">
        <f t="shared" si="8"/>
        <v>C</v>
      </c>
      <c r="AP12" s="208">
        <f>MATCH(AH12,Param!$R:$R,0)</f>
        <v>14</v>
      </c>
      <c r="AQ12" s="208" t="b">
        <f t="shared" ref="AQ12:AQ75" si="20">NOT(ISNA(AP12))</f>
        <v>1</v>
      </c>
      <c r="AR12" s="212" t="str">
        <f>IF(AQ12,INDEX(Param!$S:$S,AP12),"")</f>
        <v>Uniquement Valable pour Type de Production GCE+GE</v>
      </c>
      <c r="AS12" s="189"/>
      <c r="AT12" s="152" t="s">
        <v>211</v>
      </c>
      <c r="AU12" s="329">
        <f t="shared" si="9"/>
        <v>1</v>
      </c>
      <c r="AV12" s="330" t="b">
        <f>ISNA(AU12)</f>
        <v>0</v>
      </c>
      <c r="AW12" s="331" t="b">
        <f>OR(AV12,$R12)</f>
        <v>0</v>
      </c>
      <c r="AX12" s="330">
        <f t="shared" si="10"/>
        <v>9</v>
      </c>
      <c r="AY12" s="331">
        <f>AX12+$Q12-1</f>
        <v>12</v>
      </c>
      <c r="AZ12" s="331" t="b">
        <f t="shared" si="11"/>
        <v>1</v>
      </c>
      <c r="BA12" s="332" t="str">
        <f t="shared" si="12"/>
        <v>C</v>
      </c>
      <c r="BB12" s="208">
        <f>MATCH(AT12,Param!$U:$U,0)</f>
        <v>11</v>
      </c>
      <c r="BC12" s="208" t="b">
        <f t="shared" ref="BC12:BC75" si="21">NOT(ISNA(BB12))</f>
        <v>1</v>
      </c>
      <c r="BD12" s="212" t="str">
        <f>IF(BC12,INDEX(Param!$V:$V,BB12),"")</f>
        <v>Seulement pour les GCE et GE PB</v>
      </c>
      <c r="BE12" s="189"/>
      <c r="BF12" s="153" t="s">
        <v>21</v>
      </c>
      <c r="BG12" s="154" t="s">
        <v>26</v>
      </c>
      <c r="BH12" s="155" t="s">
        <v>8</v>
      </c>
      <c r="BI12" s="189"/>
      <c r="BJ12" s="156" t="s">
        <v>237</v>
      </c>
      <c r="BK12" s="157" t="s">
        <v>95</v>
      </c>
      <c r="BL12" s="157" t="s">
        <v>100</v>
      </c>
      <c r="BM12" s="158">
        <v>7.5</v>
      </c>
      <c r="BN12" s="193"/>
      <c r="BO12" s="159" t="s">
        <v>14</v>
      </c>
      <c r="BP12" s="160" t="s">
        <v>16</v>
      </c>
      <c r="BQ12" s="161" t="s">
        <v>15</v>
      </c>
      <c r="BR12" s="162" t="s">
        <v>114</v>
      </c>
      <c r="BS12" s="188"/>
      <c r="BT12" s="163" t="s">
        <v>17</v>
      </c>
      <c r="BU12" s="164" t="s">
        <v>138</v>
      </c>
      <c r="BV12" s="188"/>
      <c r="BW12" s="165" t="s">
        <v>142</v>
      </c>
      <c r="BX12" s="166" t="s">
        <v>151</v>
      </c>
    </row>
    <row r="13" spans="1:76" x14ac:dyDescent="0.3">
      <c r="A13">
        <f>MATCH($N13,Coulisse!$J$104:$J$107,0)</f>
        <v>2</v>
      </c>
      <c r="C13">
        <f t="shared" si="13"/>
        <v>56000</v>
      </c>
      <c r="D13" s="31" t="b">
        <f t="shared" si="14"/>
        <v>1</v>
      </c>
      <c r="E13" t="b">
        <f ca="1">NOT(ISNA(MATCH(ROW(),Coulisse!$HX:$HX,0)))</f>
        <v>0</v>
      </c>
      <c r="J13" s="146" t="s">
        <v>32</v>
      </c>
      <c r="K13" s="147">
        <v>3500</v>
      </c>
      <c r="L13" s="239">
        <v>52500</v>
      </c>
      <c r="M13" s="281">
        <f t="shared" si="15"/>
        <v>15</v>
      </c>
      <c r="N13" s="148" t="s">
        <v>42</v>
      </c>
      <c r="O13" s="2"/>
      <c r="P13" s="149" t="s">
        <v>56</v>
      </c>
      <c r="Q13" s="308">
        <f t="shared" si="0"/>
        <v>7</v>
      </c>
      <c r="R13" s="308" t="b">
        <f t="shared" ref="R13:R76" si="22">ISNA(Q13)</f>
        <v>0</v>
      </c>
      <c r="S13" s="308"/>
      <c r="T13" s="208">
        <f>MATCH(P13,Param!$L:$L,0)</f>
        <v>17</v>
      </c>
      <c r="U13" s="208" t="b">
        <f t="shared" si="16"/>
        <v>1</v>
      </c>
      <c r="V13" s="212" t="str">
        <f>IF(U13,INDEX(Param!$M:$M,T13),"")</f>
        <v>Faïence Pâte Blanche</v>
      </c>
      <c r="W13" s="150" t="s">
        <v>46</v>
      </c>
      <c r="X13" s="308">
        <f t="shared" si="1"/>
        <v>3</v>
      </c>
      <c r="Y13" s="308" t="b">
        <f t="shared" ref="Y13:Y76" si="23">ISNA(X13)</f>
        <v>0</v>
      </c>
      <c r="Z13" s="312" t="b">
        <f t="shared" si="17"/>
        <v>0</v>
      </c>
      <c r="AA13" s="308">
        <f t="shared" si="2"/>
        <v>27</v>
      </c>
      <c r="AB13" s="312">
        <f t="shared" si="18"/>
        <v>33</v>
      </c>
      <c r="AC13" s="312" t="b">
        <f t="shared" si="3"/>
        <v>1</v>
      </c>
      <c r="AD13" s="320" t="str">
        <f t="shared" si="4"/>
        <v>C</v>
      </c>
      <c r="AE13" s="208">
        <f>MATCH(W13,Param!$O:$O,0)</f>
        <v>13</v>
      </c>
      <c r="AF13" s="208" t="b">
        <f t="shared" si="19"/>
        <v>1</v>
      </c>
      <c r="AG13" s="212">
        <f>IF(AF13,INDEX(Param!$P:$P,AE13),"")</f>
        <v>0</v>
      </c>
      <c r="AH13" s="151"/>
      <c r="AI13" s="308" t="e">
        <f t="shared" si="5"/>
        <v>#N/A</v>
      </c>
      <c r="AJ13" s="308" t="b">
        <f t="shared" ref="AJ13:AJ76" si="24">ISNA(AI13)</f>
        <v>1</v>
      </c>
      <c r="AK13" s="312" t="b">
        <f t="shared" ref="AK13:AK76" si="25">OR(AJ13,$R13)</f>
        <v>1</v>
      </c>
      <c r="AL13" s="308" t="e">
        <f t="shared" si="6"/>
        <v>#N/A</v>
      </c>
      <c r="AM13" s="312" t="e">
        <f t="shared" ref="AM13:AM76" si="26">AL13+$Q13-1</f>
        <v>#N/A</v>
      </c>
      <c r="AN13" s="312" t="b">
        <f t="shared" si="7"/>
        <v>0</v>
      </c>
      <c r="AO13" s="317" t="str">
        <f t="shared" si="8"/>
        <v/>
      </c>
      <c r="AP13" s="208" t="e">
        <f>MATCH(AH13,Param!$R:$R,0)</f>
        <v>#N/A</v>
      </c>
      <c r="AQ13" s="208" t="b">
        <f t="shared" si="20"/>
        <v>0</v>
      </c>
      <c r="AR13" s="212" t="str">
        <f>IF(AQ13,INDEX(Param!$S:$S,AP13),"")</f>
        <v/>
      </c>
      <c r="AS13" s="2"/>
      <c r="AT13" s="152" t="s">
        <v>265</v>
      </c>
      <c r="AU13" s="329" t="e">
        <f t="shared" si="9"/>
        <v>#N/A</v>
      </c>
      <c r="AV13" s="330" t="b">
        <f t="shared" ref="AV13:AV76" si="27">ISNA(AU13)</f>
        <v>1</v>
      </c>
      <c r="AW13" s="331" t="b">
        <f t="shared" ref="AW13:AW76" si="28">OR(AV13,$R13)</f>
        <v>1</v>
      </c>
      <c r="AX13" s="330" t="e">
        <f t="shared" si="10"/>
        <v>#N/A</v>
      </c>
      <c r="AY13" s="331" t="e">
        <f t="shared" ref="AY13:AY76" si="29">AX13+$Q13-1</f>
        <v>#N/A</v>
      </c>
      <c r="AZ13" s="331" t="b">
        <f t="shared" si="11"/>
        <v>0</v>
      </c>
      <c r="BA13" s="332" t="str">
        <f t="shared" si="12"/>
        <v/>
      </c>
      <c r="BB13" s="208" t="e">
        <f>MATCH(AT13,Param!$U:$U,0)</f>
        <v>#N/A</v>
      </c>
      <c r="BC13" s="208" t="b">
        <f t="shared" si="21"/>
        <v>0</v>
      </c>
      <c r="BD13" s="212" t="str">
        <f>IF(BC13,INDEX(Param!$V:$V,BB13),"")</f>
        <v/>
      </c>
      <c r="BE13" s="2"/>
      <c r="BF13" s="153" t="s">
        <v>65</v>
      </c>
      <c r="BG13" s="154" t="s">
        <v>84</v>
      </c>
      <c r="BH13" s="155" t="s">
        <v>124</v>
      </c>
      <c r="BI13" s="2"/>
      <c r="BJ13" s="156" t="s">
        <v>13</v>
      </c>
      <c r="BK13" s="157"/>
      <c r="BL13" s="157"/>
      <c r="BM13" s="158">
        <v>6</v>
      </c>
      <c r="BN13" s="23"/>
      <c r="BO13" s="159" t="s">
        <v>20</v>
      </c>
      <c r="BP13" s="160" t="s">
        <v>15</v>
      </c>
      <c r="BQ13" s="161" t="s">
        <v>3</v>
      </c>
      <c r="BR13" s="162" t="s">
        <v>114</v>
      </c>
      <c r="BT13" s="163" t="s">
        <v>17</v>
      </c>
      <c r="BU13" s="164" t="s">
        <v>124</v>
      </c>
      <c r="BW13" s="165" t="s">
        <v>143</v>
      </c>
      <c r="BX13" s="166" t="s">
        <v>147</v>
      </c>
    </row>
    <row r="14" spans="1:76" x14ac:dyDescent="0.3">
      <c r="A14">
        <f>MATCH($N14,Coulisse!$J$104:$J$107,0)</f>
        <v>3</v>
      </c>
      <c r="C14">
        <f t="shared" si="13"/>
        <v>248000</v>
      </c>
      <c r="D14" s="31" t="b">
        <f t="shared" si="14"/>
        <v>1</v>
      </c>
      <c r="E14" t="b">
        <f ca="1">NOT(ISNA(MATCH(ROW(),Coulisse!$HX:$HX,0)))</f>
        <v>0</v>
      </c>
      <c r="J14" s="146" t="s">
        <v>33</v>
      </c>
      <c r="K14" s="147">
        <v>12000</v>
      </c>
      <c r="L14" s="239">
        <v>236000</v>
      </c>
      <c r="M14" s="281">
        <f t="shared" si="15"/>
        <v>19.666666666666668</v>
      </c>
      <c r="N14" s="148" t="s">
        <v>39</v>
      </c>
      <c r="O14" s="189"/>
      <c r="P14" s="149" t="s">
        <v>53</v>
      </c>
      <c r="Q14" s="308">
        <f t="shared" si="0"/>
        <v>4</v>
      </c>
      <c r="R14" s="308" t="b">
        <f t="shared" si="22"/>
        <v>0</v>
      </c>
      <c r="S14" s="308"/>
      <c r="T14" s="208">
        <f>MATCH(P14,Param!$L:$L,0)</f>
        <v>14</v>
      </c>
      <c r="U14" s="208" t="b">
        <f t="shared" si="16"/>
        <v>1</v>
      </c>
      <c r="V14" s="212" t="str">
        <f>IF(U14,INDEX(Param!$M:$M,T14),"")</f>
        <v>Grès Cérame Emaillé TEST PEI</v>
      </c>
      <c r="W14" s="150" t="s">
        <v>44</v>
      </c>
      <c r="X14" s="308">
        <f t="shared" si="1"/>
        <v>1</v>
      </c>
      <c r="Y14" s="308" t="b">
        <f t="shared" si="23"/>
        <v>0</v>
      </c>
      <c r="Z14" s="312" t="b">
        <f t="shared" si="17"/>
        <v>0</v>
      </c>
      <c r="AA14" s="308">
        <f t="shared" si="2"/>
        <v>9</v>
      </c>
      <c r="AB14" s="312">
        <f t="shared" si="18"/>
        <v>12</v>
      </c>
      <c r="AC14" s="312" t="b">
        <f t="shared" si="3"/>
        <v>1</v>
      </c>
      <c r="AD14" s="320" t="str">
        <f t="shared" si="4"/>
        <v>C</v>
      </c>
      <c r="AE14" s="208">
        <f>MATCH(W14,Param!$O:$O,0)</f>
        <v>11</v>
      </c>
      <c r="AF14" s="208" t="b">
        <f t="shared" si="19"/>
        <v>1</v>
      </c>
      <c r="AG14" s="212" t="str">
        <f>IF(AF14,INDEX(Param!$P:$P,AE14),"")</f>
        <v>Seul les GC sont considérés BIa, c’est-à-dire Grès Cérame à très faible Absorption d'Eau</v>
      </c>
      <c r="AH14" s="151" t="s">
        <v>59</v>
      </c>
      <c r="AI14" s="308">
        <f t="shared" si="5"/>
        <v>3</v>
      </c>
      <c r="AJ14" s="308" t="b">
        <f t="shared" si="24"/>
        <v>0</v>
      </c>
      <c r="AK14" s="312" t="b">
        <f t="shared" si="25"/>
        <v>0</v>
      </c>
      <c r="AL14" s="308">
        <f t="shared" si="6"/>
        <v>27</v>
      </c>
      <c r="AM14" s="312">
        <f t="shared" si="26"/>
        <v>30</v>
      </c>
      <c r="AN14" s="312" t="b">
        <f t="shared" si="7"/>
        <v>1</v>
      </c>
      <c r="AO14" s="317" t="str">
        <f t="shared" si="8"/>
        <v>C</v>
      </c>
      <c r="AP14" s="208">
        <f>MATCH(AH14,Param!$R:$R,0)</f>
        <v>13</v>
      </c>
      <c r="AQ14" s="208" t="b">
        <f t="shared" si="20"/>
        <v>1</v>
      </c>
      <c r="AR14" s="212" t="str">
        <f>IF(AQ14,INDEX(Param!$S:$S,AP14),"")</f>
        <v>Uniquement Valable pour Type de Production GCE+GE</v>
      </c>
      <c r="AS14" s="189"/>
      <c r="AT14" s="152" t="s">
        <v>265</v>
      </c>
      <c r="AU14" s="329" t="e">
        <f t="shared" si="9"/>
        <v>#N/A</v>
      </c>
      <c r="AV14" s="330" t="b">
        <f t="shared" si="27"/>
        <v>1</v>
      </c>
      <c r="AW14" s="331" t="b">
        <f t="shared" si="28"/>
        <v>1</v>
      </c>
      <c r="AX14" s="330" t="e">
        <f t="shared" si="10"/>
        <v>#N/A</v>
      </c>
      <c r="AY14" s="331" t="e">
        <f t="shared" si="29"/>
        <v>#N/A</v>
      </c>
      <c r="AZ14" s="331" t="b">
        <f t="shared" si="11"/>
        <v>0</v>
      </c>
      <c r="BA14" s="332" t="str">
        <f t="shared" si="12"/>
        <v/>
      </c>
      <c r="BB14" s="208" t="e">
        <f>MATCH(AT14,Param!$U:$U,0)</f>
        <v>#N/A</v>
      </c>
      <c r="BC14" s="208" t="b">
        <f t="shared" si="21"/>
        <v>0</v>
      </c>
      <c r="BD14" s="212" t="str">
        <f>IF(BC14,INDEX(Param!$V:$V,BB14),"")</f>
        <v/>
      </c>
      <c r="BE14" s="189"/>
      <c r="BF14" s="153" t="s">
        <v>80</v>
      </c>
      <c r="BG14" s="154" t="s">
        <v>83</v>
      </c>
      <c r="BH14" s="155" t="s">
        <v>0</v>
      </c>
      <c r="BI14" s="189"/>
      <c r="BJ14" s="156" t="s">
        <v>93</v>
      </c>
      <c r="BK14" s="157" t="s">
        <v>95</v>
      </c>
      <c r="BL14" s="157" t="s">
        <v>99</v>
      </c>
      <c r="BM14" s="158">
        <v>8.5</v>
      </c>
      <c r="BN14" s="193"/>
      <c r="BO14" s="159" t="s">
        <v>104</v>
      </c>
      <c r="BP14" s="160" t="s">
        <v>15</v>
      </c>
      <c r="BQ14" s="161" t="s">
        <v>15</v>
      </c>
      <c r="BR14" s="162" t="s">
        <v>4</v>
      </c>
      <c r="BS14" s="188"/>
      <c r="BT14" s="163" t="s">
        <v>17</v>
      </c>
      <c r="BU14" s="164" t="s">
        <v>138</v>
      </c>
      <c r="BV14" s="188"/>
      <c r="BW14" s="165" t="s">
        <v>143</v>
      </c>
      <c r="BX14" s="166" t="s">
        <v>147</v>
      </c>
    </row>
    <row r="15" spans="1:76" ht="28.8" x14ac:dyDescent="0.3">
      <c r="A15">
        <f>MATCH($N15,Coulisse!$J$104:$J$107,0)</f>
        <v>1</v>
      </c>
      <c r="C15">
        <f t="shared" si="13"/>
        <v>291000</v>
      </c>
      <c r="D15" s="31" t="b">
        <f t="shared" si="14"/>
        <v>1</v>
      </c>
      <c r="E15" t="b">
        <f ca="1">NOT(ISNA(MATCH(ROW(),Coulisse!$HX:$HX,0)))</f>
        <v>0</v>
      </c>
      <c r="J15" s="146" t="s">
        <v>34</v>
      </c>
      <c r="K15" s="147">
        <v>8000</v>
      </c>
      <c r="L15" s="239">
        <v>283000</v>
      </c>
      <c r="M15" s="281">
        <f t="shared" si="15"/>
        <v>35.375</v>
      </c>
      <c r="N15" s="148" t="s">
        <v>23</v>
      </c>
      <c r="O15" s="189"/>
      <c r="P15" s="149" t="s">
        <v>51</v>
      </c>
      <c r="Q15" s="308">
        <f t="shared" si="0"/>
        <v>2</v>
      </c>
      <c r="R15" s="308" t="b">
        <f t="shared" si="22"/>
        <v>0</v>
      </c>
      <c r="S15" s="308"/>
      <c r="T15" s="208">
        <f>MATCH(P15,Param!$L:$L,0)</f>
        <v>12</v>
      </c>
      <c r="U15" s="208" t="b">
        <f t="shared" si="16"/>
        <v>1</v>
      </c>
      <c r="V15" s="212" t="str">
        <f>IF(U15,INDEX(Param!$M:$M,T15),"")</f>
        <v>Grès Cérame Décoré Coloré dans la Masse TEST ABRASION PROFONFE</v>
      </c>
      <c r="W15" s="150" t="s">
        <v>44</v>
      </c>
      <c r="X15" s="308">
        <f t="shared" si="1"/>
        <v>1</v>
      </c>
      <c r="Y15" s="308" t="b">
        <f t="shared" si="23"/>
        <v>0</v>
      </c>
      <c r="Z15" s="312" t="b">
        <f t="shared" si="17"/>
        <v>0</v>
      </c>
      <c r="AA15" s="308">
        <f t="shared" si="2"/>
        <v>9</v>
      </c>
      <c r="AB15" s="312">
        <f t="shared" si="18"/>
        <v>10</v>
      </c>
      <c r="AC15" s="312" t="b">
        <f t="shared" si="3"/>
        <v>1</v>
      </c>
      <c r="AD15" s="320" t="str">
        <f t="shared" si="4"/>
        <v>C</v>
      </c>
      <c r="AE15" s="208">
        <f>MATCH(W15,Param!$O:$O,0)</f>
        <v>11</v>
      </c>
      <c r="AF15" s="208" t="b">
        <f t="shared" ref="AF15:AF78" si="30">NOT(ISNA(AE15))</f>
        <v>1</v>
      </c>
      <c r="AG15" s="212" t="str">
        <f>IF(AF15,INDEX(Param!$P:$P,AE15),"")</f>
        <v>Seul les GC sont considérés BIa, c’est-à-dire Grès Cérame à très faible Absorption d'Eau</v>
      </c>
      <c r="AH15" s="151" t="s">
        <v>57</v>
      </c>
      <c r="AI15" s="308">
        <f t="shared" si="5"/>
        <v>1</v>
      </c>
      <c r="AJ15" s="308" t="b">
        <f t="shared" si="24"/>
        <v>0</v>
      </c>
      <c r="AK15" s="312" t="b">
        <f t="shared" si="25"/>
        <v>0</v>
      </c>
      <c r="AL15" s="308">
        <f t="shared" si="6"/>
        <v>9</v>
      </c>
      <c r="AM15" s="312">
        <f t="shared" si="26"/>
        <v>10</v>
      </c>
      <c r="AN15" s="312" t="b">
        <f t="shared" si="7"/>
        <v>1</v>
      </c>
      <c r="AO15" s="317" t="str">
        <f t="shared" si="8"/>
        <v>C</v>
      </c>
      <c r="AP15" s="208">
        <f>MATCH(AH15,Param!$R:$R,0)</f>
        <v>11</v>
      </c>
      <c r="AQ15" s="208" t="b">
        <f t="shared" si="20"/>
        <v>1</v>
      </c>
      <c r="AR15" s="212" t="str">
        <f>IF(AQ15,INDEX(Param!$S:$S,AP15),"")</f>
        <v>Uniquement Valable pour Type de Production GC+GCD</v>
      </c>
      <c r="AS15" s="189"/>
      <c r="AT15" s="152" t="s">
        <v>212</v>
      </c>
      <c r="AU15" s="329">
        <f t="shared" si="9"/>
        <v>2</v>
      </c>
      <c r="AV15" s="330" t="b">
        <f t="shared" si="27"/>
        <v>0</v>
      </c>
      <c r="AW15" s="331" t="b">
        <f t="shared" si="28"/>
        <v>0</v>
      </c>
      <c r="AX15" s="330">
        <f t="shared" si="10"/>
        <v>18</v>
      </c>
      <c r="AY15" s="331">
        <f t="shared" si="29"/>
        <v>19</v>
      </c>
      <c r="AZ15" s="331" t="b">
        <f t="shared" si="11"/>
        <v>1</v>
      </c>
      <c r="BA15" s="332" t="str">
        <f t="shared" si="12"/>
        <v>C</v>
      </c>
      <c r="BB15" s="208">
        <f>MATCH(AT15,Param!$U:$U,0)</f>
        <v>12</v>
      </c>
      <c r="BC15" s="208" t="b">
        <f t="shared" si="21"/>
        <v>1</v>
      </c>
      <c r="BD15" s="212" t="str">
        <f>IF(BC15,INDEX(Param!$V:$V,BB15),"")</f>
        <v>Seulement pour GC et GCD</v>
      </c>
      <c r="BE15" s="189"/>
      <c r="BF15" s="153" t="s">
        <v>73</v>
      </c>
      <c r="BG15" s="154" t="s">
        <v>27</v>
      </c>
      <c r="BH15" s="155" t="s">
        <v>8</v>
      </c>
      <c r="BI15" s="189"/>
      <c r="BJ15" s="156" t="s">
        <v>102</v>
      </c>
      <c r="BK15" s="157" t="s">
        <v>96</v>
      </c>
      <c r="BL15" s="157" t="s">
        <v>101</v>
      </c>
      <c r="BM15" s="158">
        <v>9</v>
      </c>
      <c r="BN15" s="193"/>
      <c r="BO15" s="159" t="s">
        <v>20</v>
      </c>
      <c r="BP15" s="160" t="s">
        <v>15</v>
      </c>
      <c r="BQ15" s="161" t="s">
        <v>19</v>
      </c>
      <c r="BR15" s="162" t="s">
        <v>4</v>
      </c>
      <c r="BS15" s="188"/>
      <c r="BT15" s="163" t="s">
        <v>121</v>
      </c>
      <c r="BU15" s="164" t="s">
        <v>138</v>
      </c>
      <c r="BV15" s="188"/>
      <c r="BW15" s="165" t="s">
        <v>141</v>
      </c>
      <c r="BX15" s="166" t="s">
        <v>148</v>
      </c>
    </row>
    <row r="16" spans="1:76" x14ac:dyDescent="0.3">
      <c r="A16">
        <f>MATCH($N16,Coulisse!$J$104:$J$107,0)</f>
        <v>4</v>
      </c>
      <c r="C16">
        <f t="shared" si="13"/>
        <v>510000</v>
      </c>
      <c r="D16" s="31" t="b">
        <f t="shared" si="14"/>
        <v>1</v>
      </c>
      <c r="E16" t="b">
        <f ca="1">NOT(ISNA(MATCH(ROW(),Coulisse!$HX:$HX,0)))</f>
        <v>0</v>
      </c>
      <c r="J16" s="146" t="s">
        <v>35</v>
      </c>
      <c r="K16" s="147">
        <v>34000</v>
      </c>
      <c r="L16" s="239">
        <v>476000</v>
      </c>
      <c r="M16" s="281">
        <f t="shared" si="15"/>
        <v>14</v>
      </c>
      <c r="N16" s="148" t="s">
        <v>24</v>
      </c>
      <c r="O16" s="2"/>
      <c r="P16" s="149" t="s">
        <v>52</v>
      </c>
      <c r="Q16" s="308">
        <f t="shared" si="0"/>
        <v>3</v>
      </c>
      <c r="R16" s="308" t="b">
        <f t="shared" si="22"/>
        <v>0</v>
      </c>
      <c r="S16" s="308"/>
      <c r="T16" s="208">
        <f>MATCH(P16,Param!$L:$L,0)</f>
        <v>13</v>
      </c>
      <c r="U16" s="208" t="b">
        <f t="shared" si="16"/>
        <v>1</v>
      </c>
      <c r="V16" s="212" t="str">
        <f>IF(U16,INDEX(Param!$M:$M,T16),"")</f>
        <v>Grès Cérame Emaillé Teinté dans la Masse TEST PEI</v>
      </c>
      <c r="W16" s="150" t="s">
        <v>44</v>
      </c>
      <c r="X16" s="308">
        <f t="shared" si="1"/>
        <v>1</v>
      </c>
      <c r="Y16" s="308" t="b">
        <f t="shared" si="23"/>
        <v>0</v>
      </c>
      <c r="Z16" s="312" t="b">
        <f t="shared" si="17"/>
        <v>0</v>
      </c>
      <c r="AA16" s="308">
        <f t="shared" si="2"/>
        <v>9</v>
      </c>
      <c r="AB16" s="312">
        <f t="shared" si="18"/>
        <v>11</v>
      </c>
      <c r="AC16" s="312" t="b">
        <f t="shared" si="3"/>
        <v>1</v>
      </c>
      <c r="AD16" s="320" t="str">
        <f t="shared" si="4"/>
        <v>C</v>
      </c>
      <c r="AE16" s="208">
        <f>MATCH(W16,Param!$O:$O,0)</f>
        <v>11</v>
      </c>
      <c r="AF16" s="208" t="b">
        <f t="shared" si="30"/>
        <v>1</v>
      </c>
      <c r="AG16" s="212" t="str">
        <f>IF(AF16,INDEX(Param!$P:$P,AE16),"")</f>
        <v>Seul les GC sont considérés BIa, c’est-à-dire Grès Cérame à très faible Absorption d'Eau</v>
      </c>
      <c r="AH16" s="151" t="s">
        <v>61</v>
      </c>
      <c r="AI16" s="308">
        <f t="shared" si="5"/>
        <v>5</v>
      </c>
      <c r="AJ16" s="308" t="b">
        <f t="shared" si="24"/>
        <v>0</v>
      </c>
      <c r="AK16" s="312" t="b">
        <f t="shared" si="25"/>
        <v>0</v>
      </c>
      <c r="AL16" s="308">
        <f t="shared" si="6"/>
        <v>45</v>
      </c>
      <c r="AM16" s="312">
        <f t="shared" si="26"/>
        <v>47</v>
      </c>
      <c r="AN16" s="312" t="b">
        <f t="shared" si="7"/>
        <v>1</v>
      </c>
      <c r="AO16" s="317" t="str">
        <f t="shared" si="8"/>
        <v>C</v>
      </c>
      <c r="AP16" s="208">
        <f>MATCH(AH16,Param!$R:$R,0)</f>
        <v>15</v>
      </c>
      <c r="AQ16" s="208" t="b">
        <f t="shared" si="20"/>
        <v>1</v>
      </c>
      <c r="AR16" s="212" t="str">
        <f>IF(AQ16,INDEX(Param!$S:$S,AP16),"")</f>
        <v>Uniquement Valable pour Type de Production GCE+GE</v>
      </c>
      <c r="AS16" s="2"/>
      <c r="AT16" s="152" t="s">
        <v>211</v>
      </c>
      <c r="AU16" s="329">
        <f t="shared" si="9"/>
        <v>1</v>
      </c>
      <c r="AV16" s="330" t="b">
        <f t="shared" si="27"/>
        <v>0</v>
      </c>
      <c r="AW16" s="331" t="b">
        <f t="shared" si="28"/>
        <v>0</v>
      </c>
      <c r="AX16" s="330">
        <f t="shared" si="10"/>
        <v>9</v>
      </c>
      <c r="AY16" s="331">
        <f t="shared" si="29"/>
        <v>11</v>
      </c>
      <c r="AZ16" s="331" t="b">
        <f t="shared" si="11"/>
        <v>1</v>
      </c>
      <c r="BA16" s="332" t="str">
        <f t="shared" si="12"/>
        <v>C</v>
      </c>
      <c r="BB16" s="208">
        <f>MATCH(AT16,Param!$U:$U,0)</f>
        <v>11</v>
      </c>
      <c r="BC16" s="208" t="b">
        <f t="shared" si="21"/>
        <v>1</v>
      </c>
      <c r="BD16" s="212" t="str">
        <f>IF(BC16,INDEX(Param!$V:$V,BB16),"")</f>
        <v>Seulement pour les GCE et GE PB</v>
      </c>
      <c r="BE16" s="2"/>
      <c r="BF16" s="153" t="s">
        <v>21</v>
      </c>
      <c r="BG16" s="154" t="s">
        <v>26</v>
      </c>
      <c r="BH16" s="155" t="s">
        <v>86</v>
      </c>
      <c r="BI16" s="2"/>
      <c r="BJ16" s="156" t="s">
        <v>13</v>
      </c>
      <c r="BK16" s="157" t="s">
        <v>94</v>
      </c>
      <c r="BL16" s="157"/>
      <c r="BM16" s="158">
        <v>7</v>
      </c>
      <c r="BN16" s="23"/>
      <c r="BO16" s="159" t="s">
        <v>103</v>
      </c>
      <c r="BP16" s="160" t="s">
        <v>16</v>
      </c>
      <c r="BQ16" s="161" t="s">
        <v>22</v>
      </c>
      <c r="BR16" s="162" t="s">
        <v>114</v>
      </c>
      <c r="BT16" s="163" t="s">
        <v>17</v>
      </c>
      <c r="BU16" s="164" t="s">
        <v>251</v>
      </c>
      <c r="BW16" s="165" t="s">
        <v>142</v>
      </c>
      <c r="BX16" s="166" t="s">
        <v>151</v>
      </c>
    </row>
    <row r="17" spans="1:76" x14ac:dyDescent="0.3">
      <c r="A17">
        <f>MATCH($N17,Coulisse!$J$104:$J$107,0)</f>
        <v>1</v>
      </c>
      <c r="C17">
        <f t="shared" si="13"/>
        <v>1230000</v>
      </c>
      <c r="D17" s="31" t="b">
        <f t="shared" si="14"/>
        <v>1</v>
      </c>
      <c r="E17" t="b">
        <f ca="1">NOT(ISNA(MATCH(ROW(),Coulisse!$HX:$HX,0)))</f>
        <v>1</v>
      </c>
      <c r="J17" s="146" t="s">
        <v>29</v>
      </c>
      <c r="K17" s="147">
        <v>80000</v>
      </c>
      <c r="L17" s="239">
        <v>1150000</v>
      </c>
      <c r="M17" s="281">
        <f t="shared" si="15"/>
        <v>14.375</v>
      </c>
      <c r="N17" s="148" t="s">
        <v>23</v>
      </c>
      <c r="O17" s="189"/>
      <c r="P17" s="149" t="s">
        <v>51</v>
      </c>
      <c r="Q17" s="308">
        <f t="shared" si="0"/>
        <v>2</v>
      </c>
      <c r="R17" s="308" t="b">
        <f t="shared" si="22"/>
        <v>0</v>
      </c>
      <c r="S17" s="308"/>
      <c r="T17" s="208">
        <f>MATCH(P17,Param!$L:$L,0)</f>
        <v>12</v>
      </c>
      <c r="U17" s="208" t="b">
        <f t="shared" si="16"/>
        <v>1</v>
      </c>
      <c r="V17" s="212" t="str">
        <f>IF(U17,INDEX(Param!$M:$M,T17),"")</f>
        <v>Grès Cérame Décoré Coloré dans la Masse TEST ABRASION PROFONFE</v>
      </c>
      <c r="W17" s="150" t="s">
        <v>44</v>
      </c>
      <c r="X17" s="308">
        <f t="shared" si="1"/>
        <v>1</v>
      </c>
      <c r="Y17" s="308" t="b">
        <f t="shared" si="23"/>
        <v>0</v>
      </c>
      <c r="Z17" s="312" t="b">
        <f t="shared" si="17"/>
        <v>0</v>
      </c>
      <c r="AA17" s="308">
        <f t="shared" si="2"/>
        <v>9</v>
      </c>
      <c r="AB17" s="312">
        <f t="shared" si="18"/>
        <v>10</v>
      </c>
      <c r="AC17" s="312" t="b">
        <f t="shared" si="3"/>
        <v>1</v>
      </c>
      <c r="AD17" s="320" t="str">
        <f t="shared" si="4"/>
        <v>C</v>
      </c>
      <c r="AE17" s="208">
        <f>MATCH(W17,Param!$O:$O,0)</f>
        <v>11</v>
      </c>
      <c r="AF17" s="208" t="b">
        <f t="shared" si="30"/>
        <v>1</v>
      </c>
      <c r="AG17" s="212" t="str">
        <f>IF(AF17,INDEX(Param!$P:$P,AE17),"")</f>
        <v>Seul les GC sont considérés BIa, c’est-à-dire Grès Cérame à très faible Absorption d'Eau</v>
      </c>
      <c r="AH17" s="151" t="s">
        <v>57</v>
      </c>
      <c r="AI17" s="308">
        <f t="shared" si="5"/>
        <v>1</v>
      </c>
      <c r="AJ17" s="308" t="b">
        <f t="shared" si="24"/>
        <v>0</v>
      </c>
      <c r="AK17" s="312" t="b">
        <f t="shared" si="25"/>
        <v>0</v>
      </c>
      <c r="AL17" s="308">
        <f t="shared" si="6"/>
        <v>9</v>
      </c>
      <c r="AM17" s="312">
        <f t="shared" si="26"/>
        <v>10</v>
      </c>
      <c r="AN17" s="312" t="b">
        <f t="shared" si="7"/>
        <v>1</v>
      </c>
      <c r="AO17" s="317" t="str">
        <f t="shared" si="8"/>
        <v>C</v>
      </c>
      <c r="AP17" s="208">
        <f>MATCH(AH17,Param!$R:$R,0)</f>
        <v>11</v>
      </c>
      <c r="AQ17" s="208" t="b">
        <f t="shared" si="20"/>
        <v>1</v>
      </c>
      <c r="AR17" s="212" t="str">
        <f>IF(AQ17,INDEX(Param!$S:$S,AP17),"")</f>
        <v>Uniquement Valable pour Type de Production GC+GCD</v>
      </c>
      <c r="AS17" s="189"/>
      <c r="AT17" s="152" t="s">
        <v>212</v>
      </c>
      <c r="AU17" s="329">
        <f t="shared" si="9"/>
        <v>2</v>
      </c>
      <c r="AV17" s="330" t="b">
        <f t="shared" si="27"/>
        <v>0</v>
      </c>
      <c r="AW17" s="331" t="b">
        <f t="shared" si="28"/>
        <v>0</v>
      </c>
      <c r="AX17" s="330">
        <f t="shared" si="10"/>
        <v>18</v>
      </c>
      <c r="AY17" s="331">
        <f t="shared" si="29"/>
        <v>19</v>
      </c>
      <c r="AZ17" s="331" t="b">
        <f t="shared" si="11"/>
        <v>1</v>
      </c>
      <c r="BA17" s="332" t="str">
        <f t="shared" si="12"/>
        <v>C</v>
      </c>
      <c r="BB17" s="208">
        <f>MATCH(AT17,Param!$U:$U,0)</f>
        <v>12</v>
      </c>
      <c r="BC17" s="208" t="b">
        <f t="shared" si="21"/>
        <v>1</v>
      </c>
      <c r="BD17" s="212" t="str">
        <f>IF(BC17,INDEX(Param!$V:$V,BB17),"")</f>
        <v>Seulement pour GC et GCD</v>
      </c>
      <c r="BE17" s="189"/>
      <c r="BF17" s="153" t="s">
        <v>71</v>
      </c>
      <c r="BG17" s="154" t="s">
        <v>83</v>
      </c>
      <c r="BH17" s="155" t="s">
        <v>2</v>
      </c>
      <c r="BI17" s="189"/>
      <c r="BJ17" s="156" t="s">
        <v>237</v>
      </c>
      <c r="BK17" s="157" t="s">
        <v>95</v>
      </c>
      <c r="BL17" s="157" t="s">
        <v>99</v>
      </c>
      <c r="BM17" s="158">
        <v>7.5</v>
      </c>
      <c r="BN17" s="193"/>
      <c r="BO17" s="159" t="s">
        <v>18</v>
      </c>
      <c r="BP17" s="160" t="s">
        <v>15</v>
      </c>
      <c r="BQ17" s="161" t="s">
        <v>22</v>
      </c>
      <c r="BR17" s="162" t="s">
        <v>115</v>
      </c>
      <c r="BS17" s="188"/>
      <c r="BT17" s="163" t="s">
        <v>17</v>
      </c>
      <c r="BU17" s="164" t="s">
        <v>158</v>
      </c>
      <c r="BV17" s="188"/>
      <c r="BW17" s="165" t="s">
        <v>162</v>
      </c>
      <c r="BX17" s="166" t="s">
        <v>149</v>
      </c>
    </row>
    <row r="18" spans="1:76" ht="28.8" x14ac:dyDescent="0.3">
      <c r="A18">
        <f>MATCH($N18,Coulisse!$J$104:$J$107,0)</f>
        <v>2</v>
      </c>
      <c r="C18">
        <f t="shared" si="13"/>
        <v>29650</v>
      </c>
      <c r="D18" s="31" t="b">
        <f t="shared" si="14"/>
        <v>1</v>
      </c>
      <c r="E18" t="b">
        <f ca="1">NOT(ISNA(MATCH(ROW(),Coulisse!$HX:$HX,0)))</f>
        <v>0</v>
      </c>
      <c r="J18" s="146" t="s">
        <v>36</v>
      </c>
      <c r="K18" s="147">
        <v>1650</v>
      </c>
      <c r="L18" s="239">
        <v>28000</v>
      </c>
      <c r="M18" s="281">
        <f t="shared" si="15"/>
        <v>16.969696969696969</v>
      </c>
      <c r="N18" s="148" t="s">
        <v>42</v>
      </c>
      <c r="O18" s="2"/>
      <c r="P18" s="149" t="s">
        <v>53</v>
      </c>
      <c r="Q18" s="308">
        <f t="shared" si="0"/>
        <v>4</v>
      </c>
      <c r="R18" s="308" t="b">
        <f t="shared" si="22"/>
        <v>0</v>
      </c>
      <c r="S18" s="308"/>
      <c r="T18" s="208">
        <f>MATCH(P18,Param!$L:$L,0)</f>
        <v>14</v>
      </c>
      <c r="U18" s="208" t="b">
        <f t="shared" si="16"/>
        <v>1</v>
      </c>
      <c r="V18" s="212" t="str">
        <f>IF(U18,INDEX(Param!$M:$M,T18),"")</f>
        <v>Grès Cérame Emaillé TEST PEI</v>
      </c>
      <c r="W18" s="150" t="s">
        <v>44</v>
      </c>
      <c r="X18" s="308">
        <f t="shared" si="1"/>
        <v>1</v>
      </c>
      <c r="Y18" s="308" t="b">
        <f t="shared" si="23"/>
        <v>0</v>
      </c>
      <c r="Z18" s="312" t="b">
        <f t="shared" si="17"/>
        <v>0</v>
      </c>
      <c r="AA18" s="308">
        <f t="shared" si="2"/>
        <v>9</v>
      </c>
      <c r="AB18" s="312">
        <f t="shared" si="18"/>
        <v>12</v>
      </c>
      <c r="AC18" s="312" t="b">
        <f t="shared" si="3"/>
        <v>1</v>
      </c>
      <c r="AD18" s="320" t="str">
        <f t="shared" si="4"/>
        <v>C</v>
      </c>
      <c r="AE18" s="208">
        <f>MATCH(W18,Param!$O:$O,0)</f>
        <v>11</v>
      </c>
      <c r="AF18" s="208" t="b">
        <f t="shared" si="30"/>
        <v>1</v>
      </c>
      <c r="AG18" s="212" t="str">
        <f>IF(AF18,INDEX(Param!$P:$P,AE18),"")</f>
        <v>Seul les GC sont considérés BIa, c’est-à-dire Grès Cérame à très faible Absorption d'Eau</v>
      </c>
      <c r="AH18" s="151" t="s">
        <v>60</v>
      </c>
      <c r="AI18" s="308">
        <f t="shared" si="5"/>
        <v>4</v>
      </c>
      <c r="AJ18" s="308" t="b">
        <f t="shared" si="24"/>
        <v>0</v>
      </c>
      <c r="AK18" s="312" t="b">
        <f t="shared" si="25"/>
        <v>0</v>
      </c>
      <c r="AL18" s="308">
        <f t="shared" si="6"/>
        <v>36</v>
      </c>
      <c r="AM18" s="312">
        <f t="shared" si="26"/>
        <v>39</v>
      </c>
      <c r="AN18" s="312" t="b">
        <f t="shared" si="7"/>
        <v>1</v>
      </c>
      <c r="AO18" s="317" t="str">
        <f t="shared" si="8"/>
        <v>C</v>
      </c>
      <c r="AP18" s="208">
        <f>MATCH(AH18,Param!$R:$R,0)</f>
        <v>14</v>
      </c>
      <c r="AQ18" s="208" t="b">
        <f t="shared" si="20"/>
        <v>1</v>
      </c>
      <c r="AR18" s="212" t="str">
        <f>IF(AQ18,INDEX(Param!$S:$S,AP18),"")</f>
        <v>Uniquement Valable pour Type de Production GCE+GE</v>
      </c>
      <c r="AS18" s="2"/>
      <c r="AT18" s="152" t="s">
        <v>265</v>
      </c>
      <c r="AU18" s="329" t="e">
        <f t="shared" si="9"/>
        <v>#N/A</v>
      </c>
      <c r="AV18" s="330" t="b">
        <f t="shared" si="27"/>
        <v>1</v>
      </c>
      <c r="AW18" s="331" t="b">
        <f t="shared" si="28"/>
        <v>1</v>
      </c>
      <c r="AX18" s="330" t="e">
        <f t="shared" si="10"/>
        <v>#N/A</v>
      </c>
      <c r="AY18" s="331" t="e">
        <f t="shared" si="29"/>
        <v>#N/A</v>
      </c>
      <c r="AZ18" s="331" t="b">
        <f t="shared" si="11"/>
        <v>0</v>
      </c>
      <c r="BA18" s="332" t="str">
        <f t="shared" si="12"/>
        <v/>
      </c>
      <c r="BB18" s="208" t="e">
        <f>MATCH(AT18,Param!$U:$U,0)</f>
        <v>#N/A</v>
      </c>
      <c r="BC18" s="208" t="b">
        <f t="shared" si="21"/>
        <v>0</v>
      </c>
      <c r="BD18" s="212" t="str">
        <f>IF(BC18,INDEX(Param!$V:$V,BB18),"")</f>
        <v/>
      </c>
      <c r="BE18" s="2"/>
      <c r="BF18" s="153" t="s">
        <v>78</v>
      </c>
      <c r="BG18" s="154" t="s">
        <v>254</v>
      </c>
      <c r="BH18" s="155" t="s">
        <v>87</v>
      </c>
      <c r="BI18" s="2"/>
      <c r="BJ18" s="156" t="s">
        <v>238</v>
      </c>
      <c r="BK18" s="157" t="s">
        <v>96</v>
      </c>
      <c r="BL18" s="157" t="s">
        <v>101</v>
      </c>
      <c r="BM18" s="158">
        <v>7.5</v>
      </c>
      <c r="BN18" s="23"/>
      <c r="BO18" s="159" t="s">
        <v>111</v>
      </c>
      <c r="BP18" s="160" t="s">
        <v>113</v>
      </c>
      <c r="BQ18" s="161" t="s">
        <v>19</v>
      </c>
      <c r="BR18" s="162" t="s">
        <v>4</v>
      </c>
      <c r="BT18" s="163" t="s">
        <v>121</v>
      </c>
      <c r="BU18" s="164" t="s">
        <v>138</v>
      </c>
      <c r="BW18" s="165" t="s">
        <v>162</v>
      </c>
      <c r="BX18" s="166" t="s">
        <v>147</v>
      </c>
    </row>
    <row r="19" spans="1:76" ht="28.8" x14ac:dyDescent="0.3">
      <c r="A19">
        <f>MATCH($N19,Coulisse!$J$104:$J$107,0)</f>
        <v>1</v>
      </c>
      <c r="C19">
        <f t="shared" si="13"/>
        <v>187800</v>
      </c>
      <c r="D19" s="31" t="b">
        <f t="shared" si="14"/>
        <v>1</v>
      </c>
      <c r="E19" t="b">
        <f ca="1">NOT(ISNA(MATCH(ROW(),Coulisse!$HX:$HX,0)))</f>
        <v>0</v>
      </c>
      <c r="J19" s="146" t="s">
        <v>37</v>
      </c>
      <c r="K19" s="147">
        <v>7800</v>
      </c>
      <c r="L19" s="239">
        <v>180000</v>
      </c>
      <c r="M19" s="281">
        <f t="shared" si="15"/>
        <v>23.076923076923077</v>
      </c>
      <c r="N19" s="148" t="s">
        <v>23</v>
      </c>
      <c r="O19" s="189"/>
      <c r="P19" s="149" t="s">
        <v>51</v>
      </c>
      <c r="Q19" s="308">
        <f t="shared" si="0"/>
        <v>2</v>
      </c>
      <c r="R19" s="308" t="b">
        <f t="shared" si="22"/>
        <v>0</v>
      </c>
      <c r="S19" s="308"/>
      <c r="T19" s="208">
        <f>MATCH(P19,Param!$L:$L,0)</f>
        <v>12</v>
      </c>
      <c r="U19" s="208" t="b">
        <f t="shared" si="16"/>
        <v>1</v>
      </c>
      <c r="V19" s="212" t="str">
        <f>IF(U19,INDEX(Param!$M:$M,T19),"")</f>
        <v>Grès Cérame Décoré Coloré dans la Masse TEST ABRASION PROFONFE</v>
      </c>
      <c r="W19" s="150" t="s">
        <v>44</v>
      </c>
      <c r="X19" s="308">
        <f t="shared" si="1"/>
        <v>1</v>
      </c>
      <c r="Y19" s="308" t="b">
        <f t="shared" si="23"/>
        <v>0</v>
      </c>
      <c r="Z19" s="312" t="b">
        <f t="shared" si="17"/>
        <v>0</v>
      </c>
      <c r="AA19" s="308">
        <f t="shared" si="2"/>
        <v>9</v>
      </c>
      <c r="AB19" s="312">
        <f t="shared" si="18"/>
        <v>10</v>
      </c>
      <c r="AC19" s="312" t="b">
        <f t="shared" si="3"/>
        <v>1</v>
      </c>
      <c r="AD19" s="320" t="str">
        <f t="shared" si="4"/>
        <v>C</v>
      </c>
      <c r="AE19" s="208">
        <f>MATCH(W19,Param!$O:$O,0)</f>
        <v>11</v>
      </c>
      <c r="AF19" s="208" t="b">
        <f t="shared" si="30"/>
        <v>1</v>
      </c>
      <c r="AG19" s="212" t="str">
        <f>IF(AF19,INDEX(Param!$P:$P,AE19),"")</f>
        <v>Seul les GC sont considérés BIa, c’est-à-dire Grès Cérame à très faible Absorption d'Eau</v>
      </c>
      <c r="AH19" s="151" t="s">
        <v>57</v>
      </c>
      <c r="AI19" s="308">
        <f t="shared" si="5"/>
        <v>1</v>
      </c>
      <c r="AJ19" s="308" t="b">
        <f t="shared" si="24"/>
        <v>0</v>
      </c>
      <c r="AK19" s="312" t="b">
        <f t="shared" si="25"/>
        <v>0</v>
      </c>
      <c r="AL19" s="308">
        <f t="shared" si="6"/>
        <v>9</v>
      </c>
      <c r="AM19" s="312">
        <f t="shared" si="26"/>
        <v>10</v>
      </c>
      <c r="AN19" s="312" t="b">
        <f t="shared" si="7"/>
        <v>1</v>
      </c>
      <c r="AO19" s="317" t="str">
        <f t="shared" si="8"/>
        <v>C</v>
      </c>
      <c r="AP19" s="208">
        <f>MATCH(AH19,Param!$R:$R,0)</f>
        <v>11</v>
      </c>
      <c r="AQ19" s="208" t="b">
        <f t="shared" si="20"/>
        <v>1</v>
      </c>
      <c r="AR19" s="212" t="str">
        <f>IF(AQ19,INDEX(Param!$S:$S,AP19),"")</f>
        <v>Uniquement Valable pour Type de Production GC+GCD</v>
      </c>
      <c r="AS19" s="189"/>
      <c r="AT19" s="152" t="s">
        <v>212</v>
      </c>
      <c r="AU19" s="329">
        <f t="shared" si="9"/>
        <v>2</v>
      </c>
      <c r="AV19" s="330" t="b">
        <f t="shared" si="27"/>
        <v>0</v>
      </c>
      <c r="AW19" s="331" t="b">
        <f t="shared" si="28"/>
        <v>0</v>
      </c>
      <c r="AX19" s="330">
        <f t="shared" si="10"/>
        <v>18</v>
      </c>
      <c r="AY19" s="331">
        <f t="shared" si="29"/>
        <v>19</v>
      </c>
      <c r="AZ19" s="331" t="b">
        <f t="shared" si="11"/>
        <v>1</v>
      </c>
      <c r="BA19" s="332" t="str">
        <f t="shared" si="12"/>
        <v>C</v>
      </c>
      <c r="BB19" s="208">
        <f>MATCH(AT19,Param!$U:$U,0)</f>
        <v>12</v>
      </c>
      <c r="BC19" s="208" t="b">
        <f t="shared" si="21"/>
        <v>1</v>
      </c>
      <c r="BD19" s="212" t="str">
        <f>IF(BC19,INDEX(Param!$V:$V,BB19),"")</f>
        <v>Seulement pour GC et GCD</v>
      </c>
      <c r="BE19" s="189"/>
      <c r="BF19" s="153" t="s">
        <v>74</v>
      </c>
      <c r="BG19" s="154" t="s">
        <v>252</v>
      </c>
      <c r="BH19" s="155" t="s">
        <v>86</v>
      </c>
      <c r="BI19" s="189"/>
      <c r="BJ19" s="156" t="s">
        <v>93</v>
      </c>
      <c r="BK19" s="157" t="s">
        <v>95</v>
      </c>
      <c r="BL19" s="157" t="s">
        <v>99</v>
      </c>
      <c r="BM19" s="158">
        <v>9</v>
      </c>
      <c r="BN19" s="193"/>
      <c r="BO19" s="159" t="s">
        <v>105</v>
      </c>
      <c r="BP19" s="160" t="s">
        <v>16</v>
      </c>
      <c r="BQ19" s="161" t="s">
        <v>15</v>
      </c>
      <c r="BR19" s="162" t="s">
        <v>4</v>
      </c>
      <c r="BS19" s="188"/>
      <c r="BT19" s="163" t="s">
        <v>17</v>
      </c>
      <c r="BU19" s="164" t="s">
        <v>158</v>
      </c>
      <c r="BV19" s="188"/>
      <c r="BW19" s="165" t="s">
        <v>141</v>
      </c>
      <c r="BX19" s="166" t="s">
        <v>153</v>
      </c>
    </row>
    <row r="20" spans="1:76" ht="28.8" x14ac:dyDescent="0.3">
      <c r="A20">
        <f>MATCH($N20,Coulisse!$J$104:$J$107,0)</f>
        <v>3</v>
      </c>
      <c r="C20">
        <f t="shared" si="13"/>
        <v>333500</v>
      </c>
      <c r="D20" s="31" t="b">
        <f t="shared" si="14"/>
        <v>1</v>
      </c>
      <c r="E20" t="b">
        <f ca="1">NOT(ISNA(MATCH(ROW(),Coulisse!$HX:$HX,0)))</f>
        <v>0</v>
      </c>
      <c r="J20" s="146" t="s">
        <v>38</v>
      </c>
      <c r="K20" s="147">
        <v>23000</v>
      </c>
      <c r="L20" s="239">
        <v>310500</v>
      </c>
      <c r="M20" s="281">
        <f t="shared" si="15"/>
        <v>13.5</v>
      </c>
      <c r="N20" s="148" t="s">
        <v>39</v>
      </c>
      <c r="O20" s="189"/>
      <c r="P20" s="149" t="s">
        <v>187</v>
      </c>
      <c r="Q20" s="308">
        <f t="shared" si="0"/>
        <v>8</v>
      </c>
      <c r="R20" s="308" t="b">
        <f t="shared" si="22"/>
        <v>0</v>
      </c>
      <c r="S20" s="308"/>
      <c r="T20" s="208">
        <f>MATCH(P20,Param!$L:$L,0)</f>
        <v>18</v>
      </c>
      <c r="U20" s="208" t="b">
        <f t="shared" si="16"/>
        <v>1</v>
      </c>
      <c r="V20" s="212" t="str">
        <f>IF(U20,INDEX(Param!$M:$M,T20),"")</f>
        <v>Faïence Pâte Rouge</v>
      </c>
      <c r="W20" s="150" t="s">
        <v>48</v>
      </c>
      <c r="X20" s="308">
        <f t="shared" si="1"/>
        <v>5</v>
      </c>
      <c r="Y20" s="308" t="b">
        <f t="shared" si="23"/>
        <v>0</v>
      </c>
      <c r="Z20" s="312" t="b">
        <f t="shared" si="17"/>
        <v>0</v>
      </c>
      <c r="AA20" s="308">
        <f t="shared" si="2"/>
        <v>45</v>
      </c>
      <c r="AB20" s="312">
        <f t="shared" si="18"/>
        <v>52</v>
      </c>
      <c r="AC20" s="312" t="b">
        <f t="shared" si="3"/>
        <v>1</v>
      </c>
      <c r="AD20" s="320" t="str">
        <f t="shared" si="4"/>
        <v>C</v>
      </c>
      <c r="AE20" s="208">
        <f>MATCH(W20,Param!$O:$O,0)</f>
        <v>15</v>
      </c>
      <c r="AF20" s="208" t="b">
        <f t="shared" si="30"/>
        <v>1</v>
      </c>
      <c r="AG20" s="212">
        <f>IF(AF20,INDEX(Param!$P:$P,AE20),"")</f>
        <v>0</v>
      </c>
      <c r="AH20" s="151"/>
      <c r="AI20" s="308" t="e">
        <f t="shared" si="5"/>
        <v>#N/A</v>
      </c>
      <c r="AJ20" s="308" t="b">
        <f t="shared" si="24"/>
        <v>1</v>
      </c>
      <c r="AK20" s="312" t="b">
        <f t="shared" si="25"/>
        <v>1</v>
      </c>
      <c r="AL20" s="308" t="e">
        <f t="shared" si="6"/>
        <v>#N/A</v>
      </c>
      <c r="AM20" s="312" t="e">
        <f t="shared" si="26"/>
        <v>#N/A</v>
      </c>
      <c r="AN20" s="312" t="b">
        <f t="shared" si="7"/>
        <v>0</v>
      </c>
      <c r="AO20" s="317" t="str">
        <f t="shared" si="8"/>
        <v/>
      </c>
      <c r="AP20" s="208" t="e">
        <f>MATCH(AH20,Param!$R:$R,0)</f>
        <v>#N/A</v>
      </c>
      <c r="AQ20" s="208" t="b">
        <f t="shared" si="20"/>
        <v>0</v>
      </c>
      <c r="AR20" s="212" t="str">
        <f>IF(AQ20,INDEX(Param!$S:$S,AP20),"")</f>
        <v/>
      </c>
      <c r="AS20" s="189"/>
      <c r="AT20" s="152" t="s">
        <v>265</v>
      </c>
      <c r="AU20" s="329" t="e">
        <f t="shared" si="9"/>
        <v>#N/A</v>
      </c>
      <c r="AV20" s="330" t="b">
        <f t="shared" si="27"/>
        <v>1</v>
      </c>
      <c r="AW20" s="331" t="b">
        <f t="shared" si="28"/>
        <v>1</v>
      </c>
      <c r="AX20" s="330" t="e">
        <f t="shared" si="10"/>
        <v>#N/A</v>
      </c>
      <c r="AY20" s="331" t="e">
        <f t="shared" si="29"/>
        <v>#N/A</v>
      </c>
      <c r="AZ20" s="331" t="b">
        <f t="shared" si="11"/>
        <v>0</v>
      </c>
      <c r="BA20" s="332" t="str">
        <f t="shared" si="12"/>
        <v/>
      </c>
      <c r="BB20" s="208" t="e">
        <f>MATCH(AT20,Param!$U:$U,0)</f>
        <v>#N/A</v>
      </c>
      <c r="BC20" s="208" t="b">
        <f t="shared" si="21"/>
        <v>0</v>
      </c>
      <c r="BD20" s="212" t="str">
        <f>IF(BC20,INDEX(Param!$V:$V,BB20),"")</f>
        <v/>
      </c>
      <c r="BE20" s="189"/>
      <c r="BF20" s="153" t="s">
        <v>79</v>
      </c>
      <c r="BG20" s="154" t="s">
        <v>84</v>
      </c>
      <c r="BH20" s="155" t="s">
        <v>245</v>
      </c>
      <c r="BI20" s="189"/>
      <c r="BJ20" s="156" t="s">
        <v>13</v>
      </c>
      <c r="BK20" s="157"/>
      <c r="BL20" s="157"/>
      <c r="BM20" s="158">
        <v>6</v>
      </c>
      <c r="BN20" s="193"/>
      <c r="BO20" s="159" t="s">
        <v>129</v>
      </c>
      <c r="BP20" s="160" t="s">
        <v>16</v>
      </c>
      <c r="BQ20" s="161" t="s">
        <v>3</v>
      </c>
      <c r="BR20" s="162" t="s">
        <v>5</v>
      </c>
      <c r="BS20" s="188"/>
      <c r="BT20" s="163" t="s">
        <v>17</v>
      </c>
      <c r="BU20" s="164" t="s">
        <v>250</v>
      </c>
      <c r="BV20" s="188"/>
      <c r="BW20" s="165" t="s">
        <v>162</v>
      </c>
      <c r="BX20" s="166" t="s">
        <v>147</v>
      </c>
    </row>
    <row r="21" spans="1:76" x14ac:dyDescent="0.3">
      <c r="A21" t="e">
        <f>MATCH($N21,Coulisse!$J$104:$J$107,0)</f>
        <v>#N/A</v>
      </c>
      <c r="C21">
        <f t="shared" si="13"/>
        <v>0</v>
      </c>
      <c r="D21" s="31" t="b">
        <f t="shared" si="14"/>
        <v>0</v>
      </c>
      <c r="E21" t="b">
        <f ca="1">NOT(ISNA(MATCH(ROW(),Coulisse!$HX:$HX,0)))</f>
        <v>0</v>
      </c>
      <c r="J21" s="146"/>
      <c r="K21" s="147"/>
      <c r="L21" s="239"/>
      <c r="M21" s="281">
        <f t="shared" si="15"/>
        <v>0</v>
      </c>
      <c r="N21" s="148"/>
      <c r="O21" s="2"/>
      <c r="P21" s="149"/>
      <c r="Q21" s="308" t="e">
        <f t="shared" si="0"/>
        <v>#N/A</v>
      </c>
      <c r="R21" s="308" t="b">
        <f t="shared" si="22"/>
        <v>1</v>
      </c>
      <c r="S21" s="308"/>
      <c r="T21" s="208" t="e">
        <f>MATCH(P21,Param!$L:$L,0)</f>
        <v>#N/A</v>
      </c>
      <c r="U21" s="208" t="b">
        <f t="shared" si="16"/>
        <v>0</v>
      </c>
      <c r="V21" s="212" t="str">
        <f>IF(U21,INDEX(Param!$M:$M,T21),"")</f>
        <v/>
      </c>
      <c r="W21" s="150"/>
      <c r="X21" s="308" t="e">
        <f t="shared" si="1"/>
        <v>#N/A</v>
      </c>
      <c r="Y21" s="308" t="b">
        <f t="shared" si="23"/>
        <v>1</v>
      </c>
      <c r="Z21" s="312" t="b">
        <f t="shared" si="17"/>
        <v>1</v>
      </c>
      <c r="AA21" s="308" t="e">
        <f t="shared" si="2"/>
        <v>#N/A</v>
      </c>
      <c r="AB21" s="312" t="e">
        <f t="shared" si="18"/>
        <v>#N/A</v>
      </c>
      <c r="AC21" s="312" t="b">
        <f t="shared" si="3"/>
        <v>0</v>
      </c>
      <c r="AD21" s="320" t="str">
        <f t="shared" si="4"/>
        <v/>
      </c>
      <c r="AE21" s="208" t="e">
        <f>MATCH(W21,Param!$O:$O,0)</f>
        <v>#N/A</v>
      </c>
      <c r="AF21" s="208" t="b">
        <f t="shared" si="30"/>
        <v>0</v>
      </c>
      <c r="AG21" s="212" t="str">
        <f>IF(AF21,INDEX(Param!$P:$P,AE21),"")</f>
        <v/>
      </c>
      <c r="AH21" s="151"/>
      <c r="AI21" s="308" t="e">
        <f t="shared" si="5"/>
        <v>#N/A</v>
      </c>
      <c r="AJ21" s="308" t="b">
        <f t="shared" si="24"/>
        <v>1</v>
      </c>
      <c r="AK21" s="312" t="b">
        <f t="shared" si="25"/>
        <v>1</v>
      </c>
      <c r="AL21" s="308" t="e">
        <f t="shared" si="6"/>
        <v>#N/A</v>
      </c>
      <c r="AM21" s="312" t="e">
        <f t="shared" si="26"/>
        <v>#N/A</v>
      </c>
      <c r="AN21" s="312" t="b">
        <f t="shared" si="7"/>
        <v>0</v>
      </c>
      <c r="AO21" s="317" t="str">
        <f t="shared" si="8"/>
        <v/>
      </c>
      <c r="AP21" s="208" t="e">
        <f>MATCH(AH21,Param!$R:$R,0)</f>
        <v>#N/A</v>
      </c>
      <c r="AQ21" s="208" t="b">
        <f t="shared" si="20"/>
        <v>0</v>
      </c>
      <c r="AR21" s="212" t="str">
        <f>IF(AQ21,INDEX(Param!$S:$S,AP21),"")</f>
        <v/>
      </c>
      <c r="AS21" s="2"/>
      <c r="AT21" s="152"/>
      <c r="AU21" s="329" t="e">
        <f t="shared" si="9"/>
        <v>#N/A</v>
      </c>
      <c r="AV21" s="330" t="b">
        <f t="shared" si="27"/>
        <v>1</v>
      </c>
      <c r="AW21" s="331" t="b">
        <f t="shared" si="28"/>
        <v>1</v>
      </c>
      <c r="AX21" s="330" t="e">
        <f t="shared" si="10"/>
        <v>#N/A</v>
      </c>
      <c r="AY21" s="331" t="e">
        <f t="shared" si="29"/>
        <v>#N/A</v>
      </c>
      <c r="AZ21" s="331" t="b">
        <f t="shared" si="11"/>
        <v>0</v>
      </c>
      <c r="BA21" s="332" t="str">
        <f t="shared" si="12"/>
        <v/>
      </c>
      <c r="BB21" s="208" t="e">
        <f>MATCH(AT21,Param!$U:$U,0)</f>
        <v>#N/A</v>
      </c>
      <c r="BC21" s="208" t="b">
        <f t="shared" si="21"/>
        <v>0</v>
      </c>
      <c r="BD21" s="212" t="str">
        <f>IF(BC21,INDEX(Param!$V:$V,BB21),"")</f>
        <v/>
      </c>
      <c r="BE21" s="2"/>
      <c r="BF21" s="153"/>
      <c r="BG21" s="154"/>
      <c r="BH21" s="155"/>
      <c r="BI21" s="2"/>
      <c r="BJ21" s="156"/>
      <c r="BK21" s="157"/>
      <c r="BL21" s="157"/>
      <c r="BM21" s="158"/>
      <c r="BN21" s="23"/>
      <c r="BO21" s="159"/>
      <c r="BP21" s="160"/>
      <c r="BQ21" s="161"/>
      <c r="BR21" s="162"/>
      <c r="BT21" s="163"/>
      <c r="BU21" s="164"/>
      <c r="BW21" s="165"/>
      <c r="BX21" s="166"/>
    </row>
    <row r="22" spans="1:76" x14ac:dyDescent="0.3">
      <c r="A22" t="e">
        <f>MATCH($N22,Coulisse!$J$104:$J$107,0)</f>
        <v>#N/A</v>
      </c>
      <c r="C22">
        <f t="shared" si="13"/>
        <v>0</v>
      </c>
      <c r="D22" s="31" t="b">
        <f t="shared" si="14"/>
        <v>0</v>
      </c>
      <c r="E22" t="b">
        <f ca="1">NOT(ISNA(MATCH(ROW(),Coulisse!$HX:$HX,0)))</f>
        <v>0</v>
      </c>
      <c r="J22" s="146"/>
      <c r="K22" s="147"/>
      <c r="L22" s="239"/>
      <c r="M22" s="281">
        <f t="shared" si="15"/>
        <v>0</v>
      </c>
      <c r="N22" s="148"/>
      <c r="O22" s="2"/>
      <c r="P22" s="149"/>
      <c r="Q22" s="308" t="e">
        <f t="shared" si="0"/>
        <v>#N/A</v>
      </c>
      <c r="R22" s="308" t="b">
        <f t="shared" si="22"/>
        <v>1</v>
      </c>
      <c r="S22" s="308"/>
      <c r="T22" s="208" t="e">
        <f>MATCH(P22,Param!$L:$L,0)</f>
        <v>#N/A</v>
      </c>
      <c r="U22" s="208" t="b">
        <f t="shared" si="16"/>
        <v>0</v>
      </c>
      <c r="V22" s="212" t="str">
        <f>IF(U22,INDEX(Param!$M:$M,T22),"")</f>
        <v/>
      </c>
      <c r="W22" s="150"/>
      <c r="X22" s="308" t="e">
        <f t="shared" si="1"/>
        <v>#N/A</v>
      </c>
      <c r="Y22" s="308" t="b">
        <f t="shared" si="23"/>
        <v>1</v>
      </c>
      <c r="Z22" s="312" t="b">
        <f t="shared" si="17"/>
        <v>1</v>
      </c>
      <c r="AA22" s="308" t="e">
        <f t="shared" si="2"/>
        <v>#N/A</v>
      </c>
      <c r="AB22" s="312" t="e">
        <f t="shared" si="18"/>
        <v>#N/A</v>
      </c>
      <c r="AC22" s="312" t="b">
        <f t="shared" si="3"/>
        <v>0</v>
      </c>
      <c r="AD22" s="320" t="str">
        <f t="shared" si="4"/>
        <v/>
      </c>
      <c r="AE22" s="208" t="e">
        <f>MATCH(W22,Param!$O:$O,0)</f>
        <v>#N/A</v>
      </c>
      <c r="AF22" s="208" t="b">
        <f t="shared" si="30"/>
        <v>0</v>
      </c>
      <c r="AG22" s="212" t="str">
        <f>IF(AF22,INDEX(Param!$P:$P,AE22),"")</f>
        <v/>
      </c>
      <c r="AH22" s="151"/>
      <c r="AI22" s="308" t="e">
        <f t="shared" si="5"/>
        <v>#N/A</v>
      </c>
      <c r="AJ22" s="308" t="b">
        <f t="shared" si="24"/>
        <v>1</v>
      </c>
      <c r="AK22" s="312" t="b">
        <f t="shared" si="25"/>
        <v>1</v>
      </c>
      <c r="AL22" s="308" t="e">
        <f t="shared" si="6"/>
        <v>#N/A</v>
      </c>
      <c r="AM22" s="312" t="e">
        <f t="shared" si="26"/>
        <v>#N/A</v>
      </c>
      <c r="AN22" s="312" t="b">
        <f t="shared" si="7"/>
        <v>0</v>
      </c>
      <c r="AO22" s="317" t="str">
        <f t="shared" si="8"/>
        <v/>
      </c>
      <c r="AP22" s="208" t="e">
        <f>MATCH(AH22,Param!$R:$R,0)</f>
        <v>#N/A</v>
      </c>
      <c r="AQ22" s="208" t="b">
        <f t="shared" si="20"/>
        <v>0</v>
      </c>
      <c r="AR22" s="212" t="str">
        <f>IF(AQ22,INDEX(Param!$S:$S,AP22),"")</f>
        <v/>
      </c>
      <c r="AS22" s="2"/>
      <c r="AT22" s="152"/>
      <c r="AU22" s="329" t="e">
        <f t="shared" si="9"/>
        <v>#N/A</v>
      </c>
      <c r="AV22" s="330" t="b">
        <f t="shared" si="27"/>
        <v>1</v>
      </c>
      <c r="AW22" s="331" t="b">
        <f t="shared" si="28"/>
        <v>1</v>
      </c>
      <c r="AX22" s="330" t="e">
        <f t="shared" si="10"/>
        <v>#N/A</v>
      </c>
      <c r="AY22" s="331" t="e">
        <f t="shared" si="29"/>
        <v>#N/A</v>
      </c>
      <c r="AZ22" s="331" t="b">
        <f t="shared" si="11"/>
        <v>0</v>
      </c>
      <c r="BA22" s="332" t="str">
        <f t="shared" si="12"/>
        <v/>
      </c>
      <c r="BB22" s="208" t="e">
        <f>MATCH(AT22,Param!$U:$U,0)</f>
        <v>#N/A</v>
      </c>
      <c r="BC22" s="208" t="b">
        <f t="shared" si="21"/>
        <v>0</v>
      </c>
      <c r="BD22" s="212" t="str">
        <f>IF(BC22,INDEX(Param!$V:$V,BB22),"")</f>
        <v/>
      </c>
      <c r="BE22" s="2"/>
      <c r="BF22" s="153"/>
      <c r="BG22" s="154"/>
      <c r="BH22" s="155"/>
      <c r="BI22" s="2"/>
      <c r="BJ22" s="156"/>
      <c r="BK22" s="157"/>
      <c r="BL22" s="157"/>
      <c r="BM22" s="158"/>
      <c r="BN22" s="23"/>
      <c r="BO22" s="159"/>
      <c r="BP22" s="160"/>
      <c r="BQ22" s="161"/>
      <c r="BR22" s="162"/>
      <c r="BT22" s="163"/>
      <c r="BU22" s="335"/>
      <c r="BW22" s="165"/>
      <c r="BX22" s="166"/>
    </row>
    <row r="23" spans="1:76" x14ac:dyDescent="0.3">
      <c r="A23" t="e">
        <f>MATCH($N23,Coulisse!$J$104:$J$107,0)</f>
        <v>#N/A</v>
      </c>
      <c r="C23">
        <f t="shared" si="13"/>
        <v>0</v>
      </c>
      <c r="D23" s="31" t="b">
        <f t="shared" si="14"/>
        <v>0</v>
      </c>
      <c r="E23" t="b">
        <f ca="1">NOT(ISNA(MATCH(ROW(),Coulisse!$HX:$HX,0)))</f>
        <v>0</v>
      </c>
      <c r="J23" s="146"/>
      <c r="K23" s="147"/>
      <c r="L23" s="239"/>
      <c r="M23" s="281">
        <f t="shared" si="15"/>
        <v>0</v>
      </c>
      <c r="N23" s="148"/>
      <c r="O23" s="2"/>
      <c r="P23" s="149"/>
      <c r="Q23" s="308" t="e">
        <f t="shared" si="0"/>
        <v>#N/A</v>
      </c>
      <c r="R23" s="308" t="b">
        <f t="shared" si="22"/>
        <v>1</v>
      </c>
      <c r="S23" s="308"/>
      <c r="T23" s="208" t="e">
        <f>MATCH(P23,Param!$L:$L,0)</f>
        <v>#N/A</v>
      </c>
      <c r="U23" s="208" t="b">
        <f t="shared" si="16"/>
        <v>0</v>
      </c>
      <c r="V23" s="212" t="str">
        <f>IF(U23,INDEX(Param!$M:$M,T23),"")</f>
        <v/>
      </c>
      <c r="W23" s="150"/>
      <c r="X23" s="308" t="e">
        <f t="shared" si="1"/>
        <v>#N/A</v>
      </c>
      <c r="Y23" s="308" t="b">
        <f t="shared" si="23"/>
        <v>1</v>
      </c>
      <c r="Z23" s="312" t="b">
        <f t="shared" si="17"/>
        <v>1</v>
      </c>
      <c r="AA23" s="308" t="e">
        <f t="shared" si="2"/>
        <v>#N/A</v>
      </c>
      <c r="AB23" s="312" t="e">
        <f t="shared" si="18"/>
        <v>#N/A</v>
      </c>
      <c r="AC23" s="312" t="b">
        <f t="shared" si="3"/>
        <v>0</v>
      </c>
      <c r="AD23" s="320" t="str">
        <f t="shared" si="4"/>
        <v/>
      </c>
      <c r="AE23" s="208" t="e">
        <f>MATCH(W23,Param!$O:$O,0)</f>
        <v>#N/A</v>
      </c>
      <c r="AF23" s="208" t="b">
        <f t="shared" si="30"/>
        <v>0</v>
      </c>
      <c r="AG23" s="212" t="str">
        <f>IF(AF23,INDEX(Param!$P:$P,AE23),"")</f>
        <v/>
      </c>
      <c r="AH23" s="151"/>
      <c r="AI23" s="308" t="e">
        <f t="shared" si="5"/>
        <v>#N/A</v>
      </c>
      <c r="AJ23" s="308" t="b">
        <f t="shared" si="24"/>
        <v>1</v>
      </c>
      <c r="AK23" s="312" t="b">
        <f t="shared" si="25"/>
        <v>1</v>
      </c>
      <c r="AL23" s="308" t="e">
        <f t="shared" si="6"/>
        <v>#N/A</v>
      </c>
      <c r="AM23" s="312" t="e">
        <f t="shared" si="26"/>
        <v>#N/A</v>
      </c>
      <c r="AN23" s="312" t="b">
        <f t="shared" si="7"/>
        <v>0</v>
      </c>
      <c r="AO23" s="317" t="str">
        <f t="shared" si="8"/>
        <v/>
      </c>
      <c r="AP23" s="208" t="e">
        <f>MATCH(AH23,Param!$R:$R,0)</f>
        <v>#N/A</v>
      </c>
      <c r="AQ23" s="208" t="b">
        <f t="shared" si="20"/>
        <v>0</v>
      </c>
      <c r="AR23" s="212" t="str">
        <f>IF(AQ23,INDEX(Param!$S:$S,AP23),"")</f>
        <v/>
      </c>
      <c r="AS23" s="2"/>
      <c r="AT23" s="152"/>
      <c r="AU23" s="329" t="e">
        <f t="shared" si="9"/>
        <v>#N/A</v>
      </c>
      <c r="AV23" s="330" t="b">
        <f t="shared" si="27"/>
        <v>1</v>
      </c>
      <c r="AW23" s="331" t="b">
        <f t="shared" si="28"/>
        <v>1</v>
      </c>
      <c r="AX23" s="330" t="e">
        <f t="shared" si="10"/>
        <v>#N/A</v>
      </c>
      <c r="AY23" s="331" t="e">
        <f t="shared" si="29"/>
        <v>#N/A</v>
      </c>
      <c r="AZ23" s="331" t="b">
        <f t="shared" si="11"/>
        <v>0</v>
      </c>
      <c r="BA23" s="332" t="str">
        <f t="shared" si="12"/>
        <v/>
      </c>
      <c r="BB23" s="208" t="e">
        <f>MATCH(AT23,Param!$U:$U,0)</f>
        <v>#N/A</v>
      </c>
      <c r="BC23" s="208" t="b">
        <f t="shared" si="21"/>
        <v>0</v>
      </c>
      <c r="BD23" s="212" t="str">
        <f>IF(BC23,INDEX(Param!$V:$V,BB23),"")</f>
        <v/>
      </c>
      <c r="BE23" s="2"/>
      <c r="BF23" s="153"/>
      <c r="BG23" s="154"/>
      <c r="BH23" s="155"/>
      <c r="BI23" s="2"/>
      <c r="BJ23" s="156"/>
      <c r="BK23" s="157"/>
      <c r="BL23" s="157"/>
      <c r="BM23" s="158"/>
      <c r="BN23" s="23"/>
      <c r="BO23" s="159"/>
      <c r="BP23" s="160"/>
      <c r="BQ23" s="161"/>
      <c r="BR23" s="162"/>
      <c r="BT23" s="163"/>
      <c r="BU23" s="335"/>
      <c r="BW23" s="165"/>
      <c r="BX23" s="166"/>
    </row>
    <row r="24" spans="1:76" x14ac:dyDescent="0.3">
      <c r="A24" t="e">
        <f>MATCH($N24,Coulisse!$J$104:$J$107,0)</f>
        <v>#N/A</v>
      </c>
      <c r="C24">
        <f t="shared" si="13"/>
        <v>0</v>
      </c>
      <c r="D24" s="31" t="b">
        <f t="shared" si="14"/>
        <v>0</v>
      </c>
      <c r="E24" t="b">
        <f ca="1">NOT(ISNA(MATCH(ROW(),Coulisse!$HX:$HX,0)))</f>
        <v>0</v>
      </c>
      <c r="J24" s="146"/>
      <c r="K24" s="147"/>
      <c r="L24" s="239"/>
      <c r="M24" s="281">
        <f t="shared" si="15"/>
        <v>0</v>
      </c>
      <c r="N24" s="148"/>
      <c r="O24" s="189"/>
      <c r="P24" s="149"/>
      <c r="Q24" s="308" t="e">
        <f t="shared" si="0"/>
        <v>#N/A</v>
      </c>
      <c r="R24" s="308" t="b">
        <f t="shared" si="22"/>
        <v>1</v>
      </c>
      <c r="S24" s="308"/>
      <c r="T24" s="208" t="e">
        <f>MATCH(P24,Param!$L:$L,0)</f>
        <v>#N/A</v>
      </c>
      <c r="U24" s="208" t="b">
        <f t="shared" si="16"/>
        <v>0</v>
      </c>
      <c r="V24" s="212" t="str">
        <f>IF(U24,INDEX(Param!$M:$M,T24),"")</f>
        <v/>
      </c>
      <c r="W24" s="150"/>
      <c r="X24" s="308" t="e">
        <f t="shared" si="1"/>
        <v>#N/A</v>
      </c>
      <c r="Y24" s="308" t="b">
        <f t="shared" si="23"/>
        <v>1</v>
      </c>
      <c r="Z24" s="312" t="b">
        <f t="shared" si="17"/>
        <v>1</v>
      </c>
      <c r="AA24" s="308" t="e">
        <f t="shared" si="2"/>
        <v>#N/A</v>
      </c>
      <c r="AB24" s="312" t="e">
        <f t="shared" si="18"/>
        <v>#N/A</v>
      </c>
      <c r="AC24" s="312" t="b">
        <f t="shared" si="3"/>
        <v>0</v>
      </c>
      <c r="AD24" s="320" t="str">
        <f t="shared" si="4"/>
        <v/>
      </c>
      <c r="AE24" s="208" t="e">
        <f>MATCH(W24,Param!$O:$O,0)</f>
        <v>#N/A</v>
      </c>
      <c r="AF24" s="208" t="b">
        <f t="shared" si="30"/>
        <v>0</v>
      </c>
      <c r="AG24" s="212" t="str">
        <f>IF(AF24,INDEX(Param!$P:$P,AE24),"")</f>
        <v/>
      </c>
      <c r="AH24" s="151"/>
      <c r="AI24" s="308" t="e">
        <f t="shared" si="5"/>
        <v>#N/A</v>
      </c>
      <c r="AJ24" s="308" t="b">
        <f t="shared" si="24"/>
        <v>1</v>
      </c>
      <c r="AK24" s="312" t="b">
        <f t="shared" si="25"/>
        <v>1</v>
      </c>
      <c r="AL24" s="308" t="e">
        <f t="shared" si="6"/>
        <v>#N/A</v>
      </c>
      <c r="AM24" s="312" t="e">
        <f t="shared" si="26"/>
        <v>#N/A</v>
      </c>
      <c r="AN24" s="312" t="b">
        <f t="shared" si="7"/>
        <v>0</v>
      </c>
      <c r="AO24" s="317" t="str">
        <f t="shared" si="8"/>
        <v/>
      </c>
      <c r="AP24" s="208" t="e">
        <f>MATCH(AH24,Param!$R:$R,0)</f>
        <v>#N/A</v>
      </c>
      <c r="AQ24" s="208" t="b">
        <f t="shared" si="20"/>
        <v>0</v>
      </c>
      <c r="AR24" s="212" t="str">
        <f>IF(AQ24,INDEX(Param!$S:$S,AP24),"")</f>
        <v/>
      </c>
      <c r="AS24" s="189"/>
      <c r="AT24" s="152"/>
      <c r="AU24" s="329" t="e">
        <f t="shared" si="9"/>
        <v>#N/A</v>
      </c>
      <c r="AV24" s="330" t="b">
        <f t="shared" si="27"/>
        <v>1</v>
      </c>
      <c r="AW24" s="331" t="b">
        <f t="shared" si="28"/>
        <v>1</v>
      </c>
      <c r="AX24" s="330" t="e">
        <f t="shared" si="10"/>
        <v>#N/A</v>
      </c>
      <c r="AY24" s="331" t="e">
        <f t="shared" si="29"/>
        <v>#N/A</v>
      </c>
      <c r="AZ24" s="331" t="b">
        <f t="shared" si="11"/>
        <v>0</v>
      </c>
      <c r="BA24" s="332" t="str">
        <f t="shared" si="12"/>
        <v/>
      </c>
      <c r="BB24" s="208" t="e">
        <f>MATCH(AT24,Param!$U:$U,0)</f>
        <v>#N/A</v>
      </c>
      <c r="BC24" s="208" t="b">
        <f t="shared" si="21"/>
        <v>0</v>
      </c>
      <c r="BD24" s="212" t="str">
        <f>IF(BC24,INDEX(Param!$V:$V,BB24),"")</f>
        <v/>
      </c>
      <c r="BE24" s="189"/>
      <c r="BF24" s="153"/>
      <c r="BG24" s="154"/>
      <c r="BH24" s="155"/>
      <c r="BI24" s="189"/>
      <c r="BJ24" s="156"/>
      <c r="BK24" s="157"/>
      <c r="BL24" s="157"/>
      <c r="BM24" s="158"/>
      <c r="BN24" s="193"/>
      <c r="BO24" s="159"/>
      <c r="BP24" s="160"/>
      <c r="BQ24" s="161"/>
      <c r="BR24" s="162"/>
      <c r="BS24" s="188"/>
      <c r="BT24" s="163"/>
      <c r="BU24" s="335"/>
      <c r="BV24" s="188"/>
      <c r="BW24" s="165"/>
      <c r="BX24" s="166"/>
    </row>
    <row r="25" spans="1:76" x14ac:dyDescent="0.3">
      <c r="A25" t="e">
        <f>MATCH($N25,Coulisse!$J$104:$J$107,0)</f>
        <v>#N/A</v>
      </c>
      <c r="C25">
        <f t="shared" si="13"/>
        <v>0</v>
      </c>
      <c r="D25" s="31" t="b">
        <f t="shared" si="14"/>
        <v>0</v>
      </c>
      <c r="E25" t="b">
        <f ca="1">NOT(ISNA(MATCH(ROW(),Coulisse!$HX:$HX,0)))</f>
        <v>0</v>
      </c>
      <c r="J25" s="146"/>
      <c r="K25" s="147"/>
      <c r="L25" s="239"/>
      <c r="M25" s="281">
        <f t="shared" si="15"/>
        <v>0</v>
      </c>
      <c r="N25" s="148"/>
      <c r="O25" s="189"/>
      <c r="P25" s="149"/>
      <c r="Q25" s="308" t="e">
        <f t="shared" si="0"/>
        <v>#N/A</v>
      </c>
      <c r="R25" s="308" t="b">
        <f t="shared" si="22"/>
        <v>1</v>
      </c>
      <c r="S25" s="308"/>
      <c r="T25" s="208" t="e">
        <f>MATCH(P25,Param!$L:$L,0)</f>
        <v>#N/A</v>
      </c>
      <c r="U25" s="208" t="b">
        <f t="shared" si="16"/>
        <v>0</v>
      </c>
      <c r="V25" s="212" t="str">
        <f>IF(U25,INDEX(Param!$M:$M,T25),"")</f>
        <v/>
      </c>
      <c r="W25" s="150"/>
      <c r="X25" s="308" t="e">
        <f t="shared" si="1"/>
        <v>#N/A</v>
      </c>
      <c r="Y25" s="308" t="b">
        <f t="shared" si="23"/>
        <v>1</v>
      </c>
      <c r="Z25" s="312" t="b">
        <f t="shared" si="17"/>
        <v>1</v>
      </c>
      <c r="AA25" s="308" t="e">
        <f t="shared" si="2"/>
        <v>#N/A</v>
      </c>
      <c r="AB25" s="312" t="e">
        <f t="shared" si="18"/>
        <v>#N/A</v>
      </c>
      <c r="AC25" s="312" t="b">
        <f t="shared" si="3"/>
        <v>0</v>
      </c>
      <c r="AD25" s="320" t="str">
        <f t="shared" si="4"/>
        <v/>
      </c>
      <c r="AE25" s="208" t="e">
        <f>MATCH(W25,Param!$O:$O,0)</f>
        <v>#N/A</v>
      </c>
      <c r="AF25" s="208" t="b">
        <f t="shared" si="30"/>
        <v>0</v>
      </c>
      <c r="AG25" s="212" t="str">
        <f>IF(AF25,INDEX(Param!$P:$P,AE25),"")</f>
        <v/>
      </c>
      <c r="AH25" s="151"/>
      <c r="AI25" s="308" t="e">
        <f t="shared" si="5"/>
        <v>#N/A</v>
      </c>
      <c r="AJ25" s="308" t="b">
        <f t="shared" si="24"/>
        <v>1</v>
      </c>
      <c r="AK25" s="312" t="b">
        <f t="shared" si="25"/>
        <v>1</v>
      </c>
      <c r="AL25" s="308" t="e">
        <f t="shared" si="6"/>
        <v>#N/A</v>
      </c>
      <c r="AM25" s="312" t="e">
        <f t="shared" si="26"/>
        <v>#N/A</v>
      </c>
      <c r="AN25" s="312" t="b">
        <f t="shared" si="7"/>
        <v>0</v>
      </c>
      <c r="AO25" s="317" t="str">
        <f t="shared" si="8"/>
        <v/>
      </c>
      <c r="AP25" s="208" t="e">
        <f>MATCH(AH25,Param!$R:$R,0)</f>
        <v>#N/A</v>
      </c>
      <c r="AQ25" s="208" t="b">
        <f t="shared" si="20"/>
        <v>0</v>
      </c>
      <c r="AR25" s="212" t="str">
        <f>IF(AQ25,INDEX(Param!$S:$S,AP25),"")</f>
        <v/>
      </c>
      <c r="AS25" s="189"/>
      <c r="AT25" s="152"/>
      <c r="AU25" s="329" t="e">
        <f t="shared" si="9"/>
        <v>#N/A</v>
      </c>
      <c r="AV25" s="330" t="b">
        <f t="shared" si="27"/>
        <v>1</v>
      </c>
      <c r="AW25" s="331" t="b">
        <f t="shared" si="28"/>
        <v>1</v>
      </c>
      <c r="AX25" s="330" t="e">
        <f t="shared" si="10"/>
        <v>#N/A</v>
      </c>
      <c r="AY25" s="331" t="e">
        <f t="shared" si="29"/>
        <v>#N/A</v>
      </c>
      <c r="AZ25" s="331" t="b">
        <f t="shared" si="11"/>
        <v>0</v>
      </c>
      <c r="BA25" s="332" t="str">
        <f t="shared" si="12"/>
        <v/>
      </c>
      <c r="BB25" s="208" t="e">
        <f>MATCH(AT25,Param!$U:$U,0)</f>
        <v>#N/A</v>
      </c>
      <c r="BC25" s="208" t="b">
        <f t="shared" si="21"/>
        <v>0</v>
      </c>
      <c r="BD25" s="212" t="str">
        <f>IF(BC25,INDEX(Param!$V:$V,BB25),"")</f>
        <v/>
      </c>
      <c r="BE25" s="189"/>
      <c r="BF25" s="153"/>
      <c r="BG25" s="154"/>
      <c r="BH25" s="155"/>
      <c r="BI25" s="189"/>
      <c r="BJ25" s="156"/>
      <c r="BK25" s="157"/>
      <c r="BL25" s="157"/>
      <c r="BM25" s="158"/>
      <c r="BN25" s="193"/>
      <c r="BO25" s="159"/>
      <c r="BP25" s="160"/>
      <c r="BQ25" s="161"/>
      <c r="BR25" s="162"/>
      <c r="BS25" s="188"/>
      <c r="BT25" s="163"/>
      <c r="BU25" s="335"/>
      <c r="BV25" s="188"/>
      <c r="BW25" s="165"/>
      <c r="BX25" s="166"/>
    </row>
    <row r="26" spans="1:76" x14ac:dyDescent="0.3">
      <c r="A26" t="e">
        <f>MATCH($N26,Coulisse!$J$104:$J$107,0)</f>
        <v>#N/A</v>
      </c>
      <c r="C26">
        <f t="shared" si="13"/>
        <v>0</v>
      </c>
      <c r="D26" s="31" t="b">
        <f t="shared" si="14"/>
        <v>0</v>
      </c>
      <c r="E26" t="b">
        <f ca="1">NOT(ISNA(MATCH(ROW(),Coulisse!$HX:$HX,0)))</f>
        <v>0</v>
      </c>
      <c r="J26" s="146"/>
      <c r="K26" s="147"/>
      <c r="L26" s="239"/>
      <c r="M26" s="281">
        <f t="shared" si="15"/>
        <v>0</v>
      </c>
      <c r="N26" s="148"/>
      <c r="O26" s="189"/>
      <c r="P26" s="149"/>
      <c r="Q26" s="308" t="e">
        <f t="shared" si="0"/>
        <v>#N/A</v>
      </c>
      <c r="R26" s="308" t="b">
        <f t="shared" si="22"/>
        <v>1</v>
      </c>
      <c r="S26" s="308"/>
      <c r="T26" s="208" t="e">
        <f>MATCH(P26,Param!$L:$L,0)</f>
        <v>#N/A</v>
      </c>
      <c r="U26" s="208" t="b">
        <f t="shared" si="16"/>
        <v>0</v>
      </c>
      <c r="V26" s="212" t="str">
        <f>IF(U26,INDEX(Param!$M:$M,T26),"")</f>
        <v/>
      </c>
      <c r="W26" s="150"/>
      <c r="X26" s="308" t="e">
        <f t="shared" si="1"/>
        <v>#N/A</v>
      </c>
      <c r="Y26" s="308" t="b">
        <f t="shared" si="23"/>
        <v>1</v>
      </c>
      <c r="Z26" s="312" t="b">
        <f t="shared" si="17"/>
        <v>1</v>
      </c>
      <c r="AA26" s="308" t="e">
        <f t="shared" si="2"/>
        <v>#N/A</v>
      </c>
      <c r="AB26" s="312" t="e">
        <f t="shared" si="18"/>
        <v>#N/A</v>
      </c>
      <c r="AC26" s="312" t="b">
        <f t="shared" si="3"/>
        <v>0</v>
      </c>
      <c r="AD26" s="320" t="str">
        <f t="shared" si="4"/>
        <v/>
      </c>
      <c r="AE26" s="208" t="e">
        <f>MATCH(W26,Param!$O:$O,0)</f>
        <v>#N/A</v>
      </c>
      <c r="AF26" s="208" t="b">
        <f t="shared" si="30"/>
        <v>0</v>
      </c>
      <c r="AG26" s="212" t="str">
        <f>IF(AF26,INDEX(Param!$P:$P,AE26),"")</f>
        <v/>
      </c>
      <c r="AH26" s="151"/>
      <c r="AI26" s="308" t="e">
        <f t="shared" si="5"/>
        <v>#N/A</v>
      </c>
      <c r="AJ26" s="308" t="b">
        <f t="shared" si="24"/>
        <v>1</v>
      </c>
      <c r="AK26" s="312" t="b">
        <f t="shared" si="25"/>
        <v>1</v>
      </c>
      <c r="AL26" s="308" t="e">
        <f t="shared" si="6"/>
        <v>#N/A</v>
      </c>
      <c r="AM26" s="312" t="e">
        <f t="shared" si="26"/>
        <v>#N/A</v>
      </c>
      <c r="AN26" s="312" t="b">
        <f t="shared" si="7"/>
        <v>0</v>
      </c>
      <c r="AO26" s="317" t="str">
        <f t="shared" si="8"/>
        <v/>
      </c>
      <c r="AP26" s="208" t="e">
        <f>MATCH(AH26,Param!$R:$R,0)</f>
        <v>#N/A</v>
      </c>
      <c r="AQ26" s="208" t="b">
        <f t="shared" si="20"/>
        <v>0</v>
      </c>
      <c r="AR26" s="212" t="str">
        <f>IF(AQ26,INDEX(Param!$S:$S,AP26),"")</f>
        <v/>
      </c>
      <c r="AS26" s="189"/>
      <c r="AT26" s="152"/>
      <c r="AU26" s="329" t="e">
        <f t="shared" si="9"/>
        <v>#N/A</v>
      </c>
      <c r="AV26" s="330" t="b">
        <f t="shared" si="27"/>
        <v>1</v>
      </c>
      <c r="AW26" s="331" t="b">
        <f t="shared" si="28"/>
        <v>1</v>
      </c>
      <c r="AX26" s="330" t="e">
        <f t="shared" si="10"/>
        <v>#N/A</v>
      </c>
      <c r="AY26" s="331" t="e">
        <f t="shared" si="29"/>
        <v>#N/A</v>
      </c>
      <c r="AZ26" s="331" t="b">
        <f t="shared" si="11"/>
        <v>0</v>
      </c>
      <c r="BA26" s="332" t="str">
        <f t="shared" si="12"/>
        <v/>
      </c>
      <c r="BB26" s="208" t="e">
        <f>MATCH(AT26,Param!$U:$U,0)</f>
        <v>#N/A</v>
      </c>
      <c r="BC26" s="208" t="b">
        <f t="shared" si="21"/>
        <v>0</v>
      </c>
      <c r="BD26" s="212" t="str">
        <f>IF(BC26,INDEX(Param!$V:$V,BB26),"")</f>
        <v/>
      </c>
      <c r="BE26" s="189"/>
      <c r="BF26" s="153"/>
      <c r="BG26" s="154"/>
      <c r="BH26" s="155"/>
      <c r="BI26" s="189"/>
      <c r="BJ26" s="156"/>
      <c r="BK26" s="157"/>
      <c r="BL26" s="157"/>
      <c r="BM26" s="158"/>
      <c r="BN26" s="193"/>
      <c r="BO26" s="159"/>
      <c r="BP26" s="160"/>
      <c r="BQ26" s="161"/>
      <c r="BR26" s="162"/>
      <c r="BS26" s="188"/>
      <c r="BT26" s="163"/>
      <c r="BU26" s="335"/>
      <c r="BV26" s="188"/>
      <c r="BW26" s="165"/>
      <c r="BX26" s="166"/>
    </row>
    <row r="27" spans="1:76" x14ac:dyDescent="0.3">
      <c r="A27" t="e">
        <f>MATCH($N27,Coulisse!$J$104:$J$107,0)</f>
        <v>#N/A</v>
      </c>
      <c r="C27">
        <f t="shared" si="13"/>
        <v>0</v>
      </c>
      <c r="D27" s="31" t="b">
        <f t="shared" si="14"/>
        <v>0</v>
      </c>
      <c r="E27" t="b">
        <f ca="1">NOT(ISNA(MATCH(ROW(),Coulisse!$HX:$HX,0)))</f>
        <v>0</v>
      </c>
      <c r="J27" s="146"/>
      <c r="K27" s="147"/>
      <c r="L27" s="239"/>
      <c r="M27" s="281">
        <f t="shared" si="15"/>
        <v>0</v>
      </c>
      <c r="N27" s="148"/>
      <c r="O27" s="2"/>
      <c r="P27" s="149"/>
      <c r="Q27" s="308" t="e">
        <f t="shared" si="0"/>
        <v>#N/A</v>
      </c>
      <c r="R27" s="308" t="b">
        <f t="shared" si="22"/>
        <v>1</v>
      </c>
      <c r="S27" s="308"/>
      <c r="T27" s="208" t="e">
        <f>MATCH(P27,Param!$L:$L,0)</f>
        <v>#N/A</v>
      </c>
      <c r="U27" s="208" t="b">
        <f t="shared" si="16"/>
        <v>0</v>
      </c>
      <c r="V27" s="212" t="str">
        <f>IF(U27,INDEX(Param!$M:$M,T27),"")</f>
        <v/>
      </c>
      <c r="W27" s="150"/>
      <c r="X27" s="308" t="e">
        <f t="shared" si="1"/>
        <v>#N/A</v>
      </c>
      <c r="Y27" s="308" t="b">
        <f t="shared" si="23"/>
        <v>1</v>
      </c>
      <c r="Z27" s="312" t="b">
        <f t="shared" si="17"/>
        <v>1</v>
      </c>
      <c r="AA27" s="308" t="e">
        <f t="shared" si="2"/>
        <v>#N/A</v>
      </c>
      <c r="AB27" s="312" t="e">
        <f t="shared" si="18"/>
        <v>#N/A</v>
      </c>
      <c r="AC27" s="312" t="b">
        <f t="shared" si="3"/>
        <v>0</v>
      </c>
      <c r="AD27" s="320" t="str">
        <f t="shared" si="4"/>
        <v/>
      </c>
      <c r="AE27" s="208" t="e">
        <f>MATCH(W27,Param!$O:$O,0)</f>
        <v>#N/A</v>
      </c>
      <c r="AF27" s="208" t="b">
        <f t="shared" si="30"/>
        <v>0</v>
      </c>
      <c r="AG27" s="212" t="str">
        <f>IF(AF27,INDEX(Param!$P:$P,AE27),"")</f>
        <v/>
      </c>
      <c r="AH27" s="151"/>
      <c r="AI27" s="308" t="e">
        <f t="shared" si="5"/>
        <v>#N/A</v>
      </c>
      <c r="AJ27" s="308" t="b">
        <f t="shared" si="24"/>
        <v>1</v>
      </c>
      <c r="AK27" s="312" t="b">
        <f t="shared" si="25"/>
        <v>1</v>
      </c>
      <c r="AL27" s="308" t="e">
        <f t="shared" si="6"/>
        <v>#N/A</v>
      </c>
      <c r="AM27" s="312" t="e">
        <f t="shared" si="26"/>
        <v>#N/A</v>
      </c>
      <c r="AN27" s="312" t="b">
        <f t="shared" si="7"/>
        <v>0</v>
      </c>
      <c r="AO27" s="317" t="str">
        <f t="shared" si="8"/>
        <v/>
      </c>
      <c r="AP27" s="208" t="e">
        <f>MATCH(AH27,Param!$R:$R,0)</f>
        <v>#N/A</v>
      </c>
      <c r="AQ27" s="208" t="b">
        <f t="shared" si="20"/>
        <v>0</v>
      </c>
      <c r="AR27" s="212" t="str">
        <f>IF(AQ27,INDEX(Param!$S:$S,AP27),"")</f>
        <v/>
      </c>
      <c r="AS27" s="2"/>
      <c r="AT27" s="152"/>
      <c r="AU27" s="329" t="e">
        <f t="shared" si="9"/>
        <v>#N/A</v>
      </c>
      <c r="AV27" s="330" t="b">
        <f t="shared" si="27"/>
        <v>1</v>
      </c>
      <c r="AW27" s="331" t="b">
        <f t="shared" si="28"/>
        <v>1</v>
      </c>
      <c r="AX27" s="330" t="e">
        <f t="shared" si="10"/>
        <v>#N/A</v>
      </c>
      <c r="AY27" s="331" t="e">
        <f t="shared" si="29"/>
        <v>#N/A</v>
      </c>
      <c r="AZ27" s="331" t="b">
        <f t="shared" si="11"/>
        <v>0</v>
      </c>
      <c r="BA27" s="332" t="str">
        <f t="shared" si="12"/>
        <v/>
      </c>
      <c r="BB27" s="208" t="e">
        <f>MATCH(AT27,Param!$U:$U,0)</f>
        <v>#N/A</v>
      </c>
      <c r="BC27" s="208" t="b">
        <f t="shared" si="21"/>
        <v>0</v>
      </c>
      <c r="BD27" s="212" t="str">
        <f>IF(BC27,INDEX(Param!$V:$V,BB27),"")</f>
        <v/>
      </c>
      <c r="BE27" s="2"/>
      <c r="BF27" s="153"/>
      <c r="BG27" s="154"/>
      <c r="BH27" s="155"/>
      <c r="BI27" s="2"/>
      <c r="BJ27" s="156"/>
      <c r="BK27" s="157"/>
      <c r="BL27" s="157"/>
      <c r="BM27" s="158"/>
      <c r="BN27" s="23"/>
      <c r="BO27" s="159"/>
      <c r="BP27" s="160"/>
      <c r="BQ27" s="161"/>
      <c r="BR27" s="162"/>
      <c r="BT27" s="163"/>
      <c r="BU27" s="335"/>
      <c r="BW27" s="165"/>
      <c r="BX27" s="166"/>
    </row>
    <row r="28" spans="1:76" x14ac:dyDescent="0.3">
      <c r="A28" t="e">
        <f>MATCH($N28,Coulisse!$J$104:$J$107,0)</f>
        <v>#N/A</v>
      </c>
      <c r="C28">
        <f t="shared" si="13"/>
        <v>0</v>
      </c>
      <c r="D28" s="31" t="b">
        <f t="shared" si="14"/>
        <v>0</v>
      </c>
      <c r="E28" t="b">
        <f ca="1">NOT(ISNA(MATCH(ROW(),Coulisse!$HX:$HX,0)))</f>
        <v>0</v>
      </c>
      <c r="J28" s="146"/>
      <c r="K28" s="147"/>
      <c r="L28" s="239"/>
      <c r="M28" s="281">
        <f t="shared" si="15"/>
        <v>0</v>
      </c>
      <c r="N28" s="148"/>
      <c r="O28" s="189"/>
      <c r="P28" s="149"/>
      <c r="Q28" s="308" t="e">
        <f t="shared" si="0"/>
        <v>#N/A</v>
      </c>
      <c r="R28" s="308" t="b">
        <f t="shared" si="22"/>
        <v>1</v>
      </c>
      <c r="S28" s="308"/>
      <c r="T28" s="208" t="e">
        <f>MATCH(P28,Param!$L:$L,0)</f>
        <v>#N/A</v>
      </c>
      <c r="U28" s="208" t="b">
        <f t="shared" si="16"/>
        <v>0</v>
      </c>
      <c r="V28" s="212" t="str">
        <f>IF(U28,INDEX(Param!$M:$M,T28),"")</f>
        <v/>
      </c>
      <c r="W28" s="150"/>
      <c r="X28" s="308" t="e">
        <f t="shared" si="1"/>
        <v>#N/A</v>
      </c>
      <c r="Y28" s="308" t="b">
        <f t="shared" si="23"/>
        <v>1</v>
      </c>
      <c r="Z28" s="312" t="b">
        <f t="shared" si="17"/>
        <v>1</v>
      </c>
      <c r="AA28" s="308" t="e">
        <f t="shared" si="2"/>
        <v>#N/A</v>
      </c>
      <c r="AB28" s="312" t="e">
        <f t="shared" si="18"/>
        <v>#N/A</v>
      </c>
      <c r="AC28" s="312" t="b">
        <f t="shared" si="3"/>
        <v>0</v>
      </c>
      <c r="AD28" s="320" t="str">
        <f t="shared" si="4"/>
        <v/>
      </c>
      <c r="AE28" s="208" t="e">
        <f>MATCH(W28,Param!$O:$O,0)</f>
        <v>#N/A</v>
      </c>
      <c r="AF28" s="208" t="b">
        <f t="shared" si="30"/>
        <v>0</v>
      </c>
      <c r="AG28" s="212" t="str">
        <f>IF(AF28,INDEX(Param!$P:$P,AE28),"")</f>
        <v/>
      </c>
      <c r="AH28" s="151"/>
      <c r="AI28" s="308" t="e">
        <f t="shared" si="5"/>
        <v>#N/A</v>
      </c>
      <c r="AJ28" s="308" t="b">
        <f t="shared" si="24"/>
        <v>1</v>
      </c>
      <c r="AK28" s="312" t="b">
        <f t="shared" si="25"/>
        <v>1</v>
      </c>
      <c r="AL28" s="308" t="e">
        <f t="shared" si="6"/>
        <v>#N/A</v>
      </c>
      <c r="AM28" s="312" t="e">
        <f t="shared" si="26"/>
        <v>#N/A</v>
      </c>
      <c r="AN28" s="312" t="b">
        <f t="shared" si="7"/>
        <v>0</v>
      </c>
      <c r="AO28" s="317" t="str">
        <f t="shared" si="8"/>
        <v/>
      </c>
      <c r="AP28" s="208" t="e">
        <f>MATCH(AH28,Param!$R:$R,0)</f>
        <v>#N/A</v>
      </c>
      <c r="AQ28" s="208" t="b">
        <f t="shared" si="20"/>
        <v>0</v>
      </c>
      <c r="AR28" s="212" t="str">
        <f>IF(AQ28,INDEX(Param!$S:$S,AP28),"")</f>
        <v/>
      </c>
      <c r="AS28" s="189"/>
      <c r="AT28" s="152"/>
      <c r="AU28" s="329" t="e">
        <f t="shared" si="9"/>
        <v>#N/A</v>
      </c>
      <c r="AV28" s="330" t="b">
        <f t="shared" si="27"/>
        <v>1</v>
      </c>
      <c r="AW28" s="331" t="b">
        <f t="shared" si="28"/>
        <v>1</v>
      </c>
      <c r="AX28" s="330" t="e">
        <f t="shared" si="10"/>
        <v>#N/A</v>
      </c>
      <c r="AY28" s="331" t="e">
        <f t="shared" si="29"/>
        <v>#N/A</v>
      </c>
      <c r="AZ28" s="331" t="b">
        <f t="shared" si="11"/>
        <v>0</v>
      </c>
      <c r="BA28" s="332" t="str">
        <f t="shared" si="12"/>
        <v/>
      </c>
      <c r="BB28" s="208" t="e">
        <f>MATCH(AT28,Param!$U:$U,0)</f>
        <v>#N/A</v>
      </c>
      <c r="BC28" s="208" t="b">
        <f t="shared" si="21"/>
        <v>0</v>
      </c>
      <c r="BD28" s="212" t="str">
        <f>IF(BC28,INDEX(Param!$V:$V,BB28),"")</f>
        <v/>
      </c>
      <c r="BE28" s="189"/>
      <c r="BF28" s="153"/>
      <c r="BG28" s="154"/>
      <c r="BH28" s="155"/>
      <c r="BI28" s="189"/>
      <c r="BJ28" s="156"/>
      <c r="BK28" s="157"/>
      <c r="BL28" s="157"/>
      <c r="BM28" s="158"/>
      <c r="BN28" s="193"/>
      <c r="BO28" s="334"/>
      <c r="BP28" s="160"/>
      <c r="BQ28" s="161"/>
      <c r="BR28" s="162"/>
      <c r="BS28" s="188"/>
      <c r="BT28" s="163"/>
      <c r="BU28" s="335"/>
      <c r="BV28" s="188"/>
      <c r="BW28" s="165"/>
      <c r="BX28" s="166"/>
    </row>
    <row r="29" spans="1:76" x14ac:dyDescent="0.3">
      <c r="A29" t="e">
        <f>MATCH($N29,Coulisse!$J$104:$J$107,0)</f>
        <v>#N/A</v>
      </c>
      <c r="C29">
        <f t="shared" si="13"/>
        <v>0</v>
      </c>
      <c r="D29" s="31" t="b">
        <f t="shared" si="14"/>
        <v>0</v>
      </c>
      <c r="E29" t="b">
        <f ca="1">NOT(ISNA(MATCH(ROW(),Coulisse!$HX:$HX,0)))</f>
        <v>0</v>
      </c>
      <c r="J29" s="146"/>
      <c r="K29" s="147"/>
      <c r="L29" s="239"/>
      <c r="M29" s="281">
        <f t="shared" si="15"/>
        <v>0</v>
      </c>
      <c r="N29" s="148"/>
      <c r="O29" s="2"/>
      <c r="P29" s="149"/>
      <c r="Q29" s="308" t="e">
        <f t="shared" si="0"/>
        <v>#N/A</v>
      </c>
      <c r="R29" s="308" t="b">
        <f t="shared" si="22"/>
        <v>1</v>
      </c>
      <c r="S29" s="308"/>
      <c r="T29" s="208" t="e">
        <f>MATCH(P29,Param!$L:$L,0)</f>
        <v>#N/A</v>
      </c>
      <c r="U29" s="208" t="b">
        <f t="shared" si="16"/>
        <v>0</v>
      </c>
      <c r="V29" s="212" t="str">
        <f>IF(U29,INDEX(Param!$M:$M,T29),"")</f>
        <v/>
      </c>
      <c r="W29" s="150"/>
      <c r="X29" s="308" t="e">
        <f t="shared" si="1"/>
        <v>#N/A</v>
      </c>
      <c r="Y29" s="308" t="b">
        <f t="shared" si="23"/>
        <v>1</v>
      </c>
      <c r="Z29" s="312" t="b">
        <f t="shared" si="17"/>
        <v>1</v>
      </c>
      <c r="AA29" s="308" t="e">
        <f t="shared" si="2"/>
        <v>#N/A</v>
      </c>
      <c r="AB29" s="312" t="e">
        <f t="shared" si="18"/>
        <v>#N/A</v>
      </c>
      <c r="AC29" s="312" t="b">
        <f t="shared" si="3"/>
        <v>0</v>
      </c>
      <c r="AD29" s="320" t="str">
        <f t="shared" si="4"/>
        <v/>
      </c>
      <c r="AE29" s="208" t="e">
        <f>MATCH(W29,Param!$O:$O,0)</f>
        <v>#N/A</v>
      </c>
      <c r="AF29" s="208" t="b">
        <f t="shared" si="30"/>
        <v>0</v>
      </c>
      <c r="AG29" s="212" t="str">
        <f>IF(AF29,INDEX(Param!$P:$P,AE29),"")</f>
        <v/>
      </c>
      <c r="AH29" s="151"/>
      <c r="AI29" s="308" t="e">
        <f t="shared" si="5"/>
        <v>#N/A</v>
      </c>
      <c r="AJ29" s="308" t="b">
        <f t="shared" si="24"/>
        <v>1</v>
      </c>
      <c r="AK29" s="312" t="b">
        <f t="shared" si="25"/>
        <v>1</v>
      </c>
      <c r="AL29" s="308" t="e">
        <f t="shared" si="6"/>
        <v>#N/A</v>
      </c>
      <c r="AM29" s="312" t="e">
        <f t="shared" si="26"/>
        <v>#N/A</v>
      </c>
      <c r="AN29" s="312" t="b">
        <f t="shared" si="7"/>
        <v>0</v>
      </c>
      <c r="AO29" s="317" t="str">
        <f t="shared" si="8"/>
        <v/>
      </c>
      <c r="AP29" s="208" t="e">
        <f>MATCH(AH29,Param!$R:$R,0)</f>
        <v>#N/A</v>
      </c>
      <c r="AQ29" s="208" t="b">
        <f t="shared" si="20"/>
        <v>0</v>
      </c>
      <c r="AR29" s="212" t="str">
        <f>IF(AQ29,INDEX(Param!$S:$S,AP29),"")</f>
        <v/>
      </c>
      <c r="AS29" s="2"/>
      <c r="AT29" s="152"/>
      <c r="AU29" s="329" t="e">
        <f t="shared" si="9"/>
        <v>#N/A</v>
      </c>
      <c r="AV29" s="330" t="b">
        <f t="shared" si="27"/>
        <v>1</v>
      </c>
      <c r="AW29" s="331" t="b">
        <f t="shared" si="28"/>
        <v>1</v>
      </c>
      <c r="AX29" s="330" t="e">
        <f t="shared" si="10"/>
        <v>#N/A</v>
      </c>
      <c r="AY29" s="331" t="e">
        <f t="shared" si="29"/>
        <v>#N/A</v>
      </c>
      <c r="AZ29" s="331" t="b">
        <f t="shared" si="11"/>
        <v>0</v>
      </c>
      <c r="BA29" s="332" t="str">
        <f t="shared" si="12"/>
        <v/>
      </c>
      <c r="BB29" s="208" t="e">
        <f>MATCH(AT29,Param!$U:$U,0)</f>
        <v>#N/A</v>
      </c>
      <c r="BC29" s="208" t="b">
        <f t="shared" si="21"/>
        <v>0</v>
      </c>
      <c r="BD29" s="212" t="str">
        <f>IF(BC29,INDEX(Param!$V:$V,BB29),"")</f>
        <v/>
      </c>
      <c r="BE29" s="2"/>
      <c r="BF29" s="153"/>
      <c r="BG29" s="154"/>
      <c r="BH29" s="155"/>
      <c r="BI29" s="2"/>
      <c r="BJ29" s="156"/>
      <c r="BK29" s="157"/>
      <c r="BL29" s="157"/>
      <c r="BM29" s="158"/>
      <c r="BN29" s="23"/>
      <c r="BO29" s="334"/>
      <c r="BP29" s="160"/>
      <c r="BQ29" s="161"/>
      <c r="BR29" s="162"/>
      <c r="BT29" s="163"/>
      <c r="BU29" s="335"/>
      <c r="BW29" s="165"/>
      <c r="BX29" s="166"/>
    </row>
    <row r="30" spans="1:76" x14ac:dyDescent="0.3">
      <c r="A30" t="e">
        <f>MATCH($N30,Coulisse!$J$104:$J$107,0)</f>
        <v>#N/A</v>
      </c>
      <c r="C30">
        <f t="shared" si="13"/>
        <v>0</v>
      </c>
      <c r="D30" s="31" t="b">
        <f t="shared" si="14"/>
        <v>0</v>
      </c>
      <c r="E30" t="b">
        <f ca="1">NOT(ISNA(MATCH(ROW(),Coulisse!$HX:$HX,0)))</f>
        <v>0</v>
      </c>
      <c r="J30" s="146"/>
      <c r="K30" s="147"/>
      <c r="L30" s="239"/>
      <c r="M30" s="281">
        <f t="shared" si="15"/>
        <v>0</v>
      </c>
      <c r="N30" s="148"/>
      <c r="O30" s="189"/>
      <c r="P30" s="149"/>
      <c r="Q30" s="308" t="e">
        <f t="shared" si="0"/>
        <v>#N/A</v>
      </c>
      <c r="R30" s="308" t="b">
        <f t="shared" si="22"/>
        <v>1</v>
      </c>
      <c r="S30" s="308"/>
      <c r="T30" s="208" t="e">
        <f>MATCH(P30,Param!$L:$L,0)</f>
        <v>#N/A</v>
      </c>
      <c r="U30" s="208" t="b">
        <f t="shared" si="16"/>
        <v>0</v>
      </c>
      <c r="V30" s="212" t="str">
        <f>IF(U30,INDEX(Param!$M:$M,T30),"")</f>
        <v/>
      </c>
      <c r="W30" s="150"/>
      <c r="X30" s="308" t="e">
        <f t="shared" si="1"/>
        <v>#N/A</v>
      </c>
      <c r="Y30" s="308" t="b">
        <f t="shared" si="23"/>
        <v>1</v>
      </c>
      <c r="Z30" s="312" t="b">
        <f t="shared" si="17"/>
        <v>1</v>
      </c>
      <c r="AA30" s="308" t="e">
        <f t="shared" si="2"/>
        <v>#N/A</v>
      </c>
      <c r="AB30" s="312" t="e">
        <f t="shared" si="18"/>
        <v>#N/A</v>
      </c>
      <c r="AC30" s="312" t="b">
        <f t="shared" si="3"/>
        <v>0</v>
      </c>
      <c r="AD30" s="320" t="str">
        <f t="shared" si="4"/>
        <v/>
      </c>
      <c r="AE30" s="208" t="e">
        <f>MATCH(W30,Param!$O:$O,0)</f>
        <v>#N/A</v>
      </c>
      <c r="AF30" s="208" t="b">
        <f t="shared" si="30"/>
        <v>0</v>
      </c>
      <c r="AG30" s="212" t="str">
        <f>IF(AF30,INDEX(Param!$P:$P,AE30),"")</f>
        <v/>
      </c>
      <c r="AH30" s="151"/>
      <c r="AI30" s="308" t="e">
        <f t="shared" si="5"/>
        <v>#N/A</v>
      </c>
      <c r="AJ30" s="308" t="b">
        <f t="shared" si="24"/>
        <v>1</v>
      </c>
      <c r="AK30" s="312" t="b">
        <f t="shared" si="25"/>
        <v>1</v>
      </c>
      <c r="AL30" s="308" t="e">
        <f t="shared" si="6"/>
        <v>#N/A</v>
      </c>
      <c r="AM30" s="312" t="e">
        <f t="shared" si="26"/>
        <v>#N/A</v>
      </c>
      <c r="AN30" s="312" t="b">
        <f t="shared" si="7"/>
        <v>0</v>
      </c>
      <c r="AO30" s="317" t="str">
        <f t="shared" si="8"/>
        <v/>
      </c>
      <c r="AP30" s="208" t="e">
        <f>MATCH(AH30,Param!$R:$R,0)</f>
        <v>#N/A</v>
      </c>
      <c r="AQ30" s="208" t="b">
        <f t="shared" si="20"/>
        <v>0</v>
      </c>
      <c r="AR30" s="212" t="str">
        <f>IF(AQ30,INDEX(Param!$S:$S,AP30),"")</f>
        <v/>
      </c>
      <c r="AS30" s="189"/>
      <c r="AT30" s="152"/>
      <c r="AU30" s="329" t="e">
        <f t="shared" si="9"/>
        <v>#N/A</v>
      </c>
      <c r="AV30" s="330" t="b">
        <f t="shared" si="27"/>
        <v>1</v>
      </c>
      <c r="AW30" s="331" t="b">
        <f t="shared" si="28"/>
        <v>1</v>
      </c>
      <c r="AX30" s="330" t="e">
        <f t="shared" si="10"/>
        <v>#N/A</v>
      </c>
      <c r="AY30" s="331" t="e">
        <f t="shared" si="29"/>
        <v>#N/A</v>
      </c>
      <c r="AZ30" s="331" t="b">
        <f t="shared" si="11"/>
        <v>0</v>
      </c>
      <c r="BA30" s="332" t="str">
        <f t="shared" si="12"/>
        <v/>
      </c>
      <c r="BB30" s="208" t="e">
        <f>MATCH(AT30,Param!$U:$U,0)</f>
        <v>#N/A</v>
      </c>
      <c r="BC30" s="208" t="b">
        <f t="shared" si="21"/>
        <v>0</v>
      </c>
      <c r="BD30" s="212" t="str">
        <f>IF(BC30,INDEX(Param!$V:$V,BB30),"")</f>
        <v/>
      </c>
      <c r="BE30" s="189"/>
      <c r="BF30" s="153"/>
      <c r="BG30" s="154"/>
      <c r="BH30" s="155"/>
      <c r="BI30" s="189"/>
      <c r="BJ30" s="156"/>
      <c r="BK30" s="157"/>
      <c r="BL30" s="157"/>
      <c r="BM30" s="158"/>
      <c r="BN30" s="193"/>
      <c r="BO30" s="334"/>
      <c r="BP30" s="160"/>
      <c r="BQ30" s="161"/>
      <c r="BR30" s="162"/>
      <c r="BS30" s="188"/>
      <c r="BT30" s="163"/>
      <c r="BU30" s="335"/>
      <c r="BV30" s="188"/>
      <c r="BW30" s="165"/>
      <c r="BX30" s="166"/>
    </row>
    <row r="31" spans="1:76" x14ac:dyDescent="0.3">
      <c r="A31" t="e">
        <f>MATCH($N31,Coulisse!$J$104:$J$107,0)</f>
        <v>#N/A</v>
      </c>
      <c r="C31">
        <f t="shared" si="13"/>
        <v>0</v>
      </c>
      <c r="D31" s="31" t="b">
        <f t="shared" si="14"/>
        <v>0</v>
      </c>
      <c r="E31" t="b">
        <f ca="1">NOT(ISNA(MATCH(ROW(),Coulisse!$HX:$HX,0)))</f>
        <v>0</v>
      </c>
      <c r="J31" s="146"/>
      <c r="K31" s="147"/>
      <c r="L31" s="239"/>
      <c r="M31" s="281">
        <f t="shared" si="15"/>
        <v>0</v>
      </c>
      <c r="N31" s="148"/>
      <c r="O31" s="189"/>
      <c r="P31" s="149"/>
      <c r="Q31" s="308" t="e">
        <f t="shared" si="0"/>
        <v>#N/A</v>
      </c>
      <c r="R31" s="308" t="b">
        <f t="shared" si="22"/>
        <v>1</v>
      </c>
      <c r="S31" s="308"/>
      <c r="T31" s="208" t="e">
        <f>MATCH(P31,Param!$L:$L,0)</f>
        <v>#N/A</v>
      </c>
      <c r="U31" s="208" t="b">
        <f t="shared" si="16"/>
        <v>0</v>
      </c>
      <c r="V31" s="212" t="str">
        <f>IF(U31,INDEX(Param!$M:$M,T31),"")</f>
        <v/>
      </c>
      <c r="W31" s="150"/>
      <c r="X31" s="308" t="e">
        <f t="shared" si="1"/>
        <v>#N/A</v>
      </c>
      <c r="Y31" s="308" t="b">
        <f t="shared" si="23"/>
        <v>1</v>
      </c>
      <c r="Z31" s="312" t="b">
        <f t="shared" si="17"/>
        <v>1</v>
      </c>
      <c r="AA31" s="308" t="e">
        <f t="shared" si="2"/>
        <v>#N/A</v>
      </c>
      <c r="AB31" s="312" t="e">
        <f t="shared" si="18"/>
        <v>#N/A</v>
      </c>
      <c r="AC31" s="312" t="b">
        <f t="shared" si="3"/>
        <v>0</v>
      </c>
      <c r="AD31" s="320" t="str">
        <f t="shared" si="4"/>
        <v/>
      </c>
      <c r="AE31" s="208" t="e">
        <f>MATCH(W31,Param!$O:$O,0)</f>
        <v>#N/A</v>
      </c>
      <c r="AF31" s="208" t="b">
        <f t="shared" si="30"/>
        <v>0</v>
      </c>
      <c r="AG31" s="212" t="str">
        <f>IF(AF31,INDEX(Param!$P:$P,AE31),"")</f>
        <v/>
      </c>
      <c r="AH31" s="151"/>
      <c r="AI31" s="308" t="e">
        <f t="shared" si="5"/>
        <v>#N/A</v>
      </c>
      <c r="AJ31" s="308" t="b">
        <f t="shared" si="24"/>
        <v>1</v>
      </c>
      <c r="AK31" s="312" t="b">
        <f t="shared" si="25"/>
        <v>1</v>
      </c>
      <c r="AL31" s="308" t="e">
        <f t="shared" si="6"/>
        <v>#N/A</v>
      </c>
      <c r="AM31" s="312" t="e">
        <f t="shared" si="26"/>
        <v>#N/A</v>
      </c>
      <c r="AN31" s="312" t="b">
        <f t="shared" si="7"/>
        <v>0</v>
      </c>
      <c r="AO31" s="317" t="str">
        <f t="shared" si="8"/>
        <v/>
      </c>
      <c r="AP31" s="208" t="e">
        <f>MATCH(AH31,Param!$R:$R,0)</f>
        <v>#N/A</v>
      </c>
      <c r="AQ31" s="208" t="b">
        <f t="shared" si="20"/>
        <v>0</v>
      </c>
      <c r="AR31" s="212" t="str">
        <f>IF(AQ31,INDEX(Param!$S:$S,AP31),"")</f>
        <v/>
      </c>
      <c r="AS31" s="189"/>
      <c r="AT31" s="152"/>
      <c r="AU31" s="329" t="e">
        <f t="shared" si="9"/>
        <v>#N/A</v>
      </c>
      <c r="AV31" s="330" t="b">
        <f t="shared" si="27"/>
        <v>1</v>
      </c>
      <c r="AW31" s="331" t="b">
        <f t="shared" si="28"/>
        <v>1</v>
      </c>
      <c r="AX31" s="330" t="e">
        <f t="shared" si="10"/>
        <v>#N/A</v>
      </c>
      <c r="AY31" s="331" t="e">
        <f t="shared" si="29"/>
        <v>#N/A</v>
      </c>
      <c r="AZ31" s="331" t="b">
        <f t="shared" si="11"/>
        <v>0</v>
      </c>
      <c r="BA31" s="332" t="str">
        <f t="shared" si="12"/>
        <v/>
      </c>
      <c r="BB31" s="208" t="e">
        <f>MATCH(AT31,Param!$U:$U,0)</f>
        <v>#N/A</v>
      </c>
      <c r="BC31" s="208" t="b">
        <f t="shared" si="21"/>
        <v>0</v>
      </c>
      <c r="BD31" s="212" t="str">
        <f>IF(BC31,INDEX(Param!$V:$V,BB31),"")</f>
        <v/>
      </c>
      <c r="BE31" s="189"/>
      <c r="BF31" s="153"/>
      <c r="BG31" s="154"/>
      <c r="BH31" s="155"/>
      <c r="BI31" s="189"/>
      <c r="BJ31" s="156"/>
      <c r="BK31" s="157"/>
      <c r="BL31" s="157"/>
      <c r="BM31" s="158"/>
      <c r="BN31" s="193"/>
      <c r="BO31" s="334"/>
      <c r="BP31" s="160"/>
      <c r="BQ31" s="161"/>
      <c r="BR31" s="162"/>
      <c r="BS31" s="188"/>
      <c r="BT31" s="163"/>
      <c r="BU31" s="335"/>
      <c r="BV31" s="188"/>
      <c r="BW31" s="165"/>
      <c r="BX31" s="166"/>
    </row>
    <row r="32" spans="1:76" x14ac:dyDescent="0.3">
      <c r="A32" t="e">
        <f>MATCH($N32,Coulisse!$J$104:$J$107,0)</f>
        <v>#N/A</v>
      </c>
      <c r="C32">
        <f t="shared" si="13"/>
        <v>0</v>
      </c>
      <c r="D32" s="31" t="b">
        <f t="shared" si="14"/>
        <v>0</v>
      </c>
      <c r="E32" t="b">
        <f ca="1">NOT(ISNA(MATCH(ROW(),Coulisse!$HX:$HX,0)))</f>
        <v>0</v>
      </c>
      <c r="J32" s="146"/>
      <c r="K32" s="147"/>
      <c r="L32" s="239"/>
      <c r="M32" s="281">
        <f t="shared" si="15"/>
        <v>0</v>
      </c>
      <c r="N32" s="148"/>
      <c r="O32" s="189"/>
      <c r="P32" s="149"/>
      <c r="Q32" s="308" t="e">
        <f t="shared" si="0"/>
        <v>#N/A</v>
      </c>
      <c r="R32" s="308" t="b">
        <f t="shared" si="22"/>
        <v>1</v>
      </c>
      <c r="S32" s="308"/>
      <c r="T32" s="208" t="e">
        <f>MATCH(P32,Param!$L:$L,0)</f>
        <v>#N/A</v>
      </c>
      <c r="U32" s="208" t="b">
        <f t="shared" si="16"/>
        <v>0</v>
      </c>
      <c r="V32" s="212" t="str">
        <f>IF(U32,INDEX(Param!$M:$M,T32),"")</f>
        <v/>
      </c>
      <c r="W32" s="150"/>
      <c r="X32" s="308" t="e">
        <f t="shared" si="1"/>
        <v>#N/A</v>
      </c>
      <c r="Y32" s="308" t="b">
        <f t="shared" si="23"/>
        <v>1</v>
      </c>
      <c r="Z32" s="312" t="b">
        <f t="shared" si="17"/>
        <v>1</v>
      </c>
      <c r="AA32" s="308" t="e">
        <f t="shared" si="2"/>
        <v>#N/A</v>
      </c>
      <c r="AB32" s="312" t="e">
        <f t="shared" si="18"/>
        <v>#N/A</v>
      </c>
      <c r="AC32" s="312" t="b">
        <f t="shared" si="3"/>
        <v>0</v>
      </c>
      <c r="AD32" s="320" t="str">
        <f t="shared" si="4"/>
        <v/>
      </c>
      <c r="AE32" s="208" t="e">
        <f>MATCH(W32,Param!$O:$O,0)</f>
        <v>#N/A</v>
      </c>
      <c r="AF32" s="208" t="b">
        <f t="shared" si="30"/>
        <v>0</v>
      </c>
      <c r="AG32" s="212" t="str">
        <f>IF(AF32,INDEX(Param!$P:$P,AE32),"")</f>
        <v/>
      </c>
      <c r="AH32" s="151"/>
      <c r="AI32" s="308" t="e">
        <f t="shared" si="5"/>
        <v>#N/A</v>
      </c>
      <c r="AJ32" s="308" t="b">
        <f t="shared" si="24"/>
        <v>1</v>
      </c>
      <c r="AK32" s="312" t="b">
        <f t="shared" si="25"/>
        <v>1</v>
      </c>
      <c r="AL32" s="308" t="e">
        <f t="shared" si="6"/>
        <v>#N/A</v>
      </c>
      <c r="AM32" s="312" t="e">
        <f t="shared" si="26"/>
        <v>#N/A</v>
      </c>
      <c r="AN32" s="312" t="b">
        <f t="shared" si="7"/>
        <v>0</v>
      </c>
      <c r="AO32" s="317" t="str">
        <f t="shared" si="8"/>
        <v/>
      </c>
      <c r="AP32" s="208" t="e">
        <f>MATCH(AH32,Param!$R:$R,0)</f>
        <v>#N/A</v>
      </c>
      <c r="AQ32" s="208" t="b">
        <f t="shared" si="20"/>
        <v>0</v>
      </c>
      <c r="AR32" s="212" t="str">
        <f>IF(AQ32,INDEX(Param!$S:$S,AP32),"")</f>
        <v/>
      </c>
      <c r="AS32" s="189"/>
      <c r="AT32" s="152"/>
      <c r="AU32" s="329" t="e">
        <f t="shared" si="9"/>
        <v>#N/A</v>
      </c>
      <c r="AV32" s="330" t="b">
        <f t="shared" si="27"/>
        <v>1</v>
      </c>
      <c r="AW32" s="331" t="b">
        <f t="shared" si="28"/>
        <v>1</v>
      </c>
      <c r="AX32" s="330" t="e">
        <f t="shared" si="10"/>
        <v>#N/A</v>
      </c>
      <c r="AY32" s="331" t="e">
        <f t="shared" si="29"/>
        <v>#N/A</v>
      </c>
      <c r="AZ32" s="331" t="b">
        <f t="shared" si="11"/>
        <v>0</v>
      </c>
      <c r="BA32" s="332" t="str">
        <f t="shared" si="12"/>
        <v/>
      </c>
      <c r="BB32" s="208" t="e">
        <f>MATCH(AT32,Param!$U:$U,0)</f>
        <v>#N/A</v>
      </c>
      <c r="BC32" s="208" t="b">
        <f t="shared" si="21"/>
        <v>0</v>
      </c>
      <c r="BD32" s="212" t="str">
        <f>IF(BC32,INDEX(Param!$V:$V,BB32),"")</f>
        <v/>
      </c>
      <c r="BE32" s="189"/>
      <c r="BF32" s="153"/>
      <c r="BG32" s="154"/>
      <c r="BH32" s="155"/>
      <c r="BI32" s="189"/>
      <c r="BJ32" s="156"/>
      <c r="BK32" s="157"/>
      <c r="BL32" s="157"/>
      <c r="BM32" s="158"/>
      <c r="BN32" s="193"/>
      <c r="BO32" s="334"/>
      <c r="BP32" s="160"/>
      <c r="BQ32" s="161"/>
      <c r="BR32" s="162"/>
      <c r="BS32" s="188"/>
      <c r="BT32" s="163"/>
      <c r="BU32" s="335"/>
      <c r="BV32" s="188"/>
      <c r="BW32" s="165"/>
      <c r="BX32" s="166"/>
    </row>
    <row r="33" spans="1:76" x14ac:dyDescent="0.3">
      <c r="A33" t="e">
        <f>MATCH($N33,Coulisse!$J$104:$J$107,0)</f>
        <v>#N/A</v>
      </c>
      <c r="C33">
        <f t="shared" si="13"/>
        <v>0</v>
      </c>
      <c r="D33" s="31" t="b">
        <f t="shared" si="14"/>
        <v>0</v>
      </c>
      <c r="E33" t="b">
        <f ca="1">NOT(ISNA(MATCH(ROW(),Coulisse!$HX:$HX,0)))</f>
        <v>0</v>
      </c>
      <c r="J33" s="146"/>
      <c r="K33" s="147"/>
      <c r="L33" s="239"/>
      <c r="M33" s="281">
        <f t="shared" si="15"/>
        <v>0</v>
      </c>
      <c r="N33" s="148"/>
      <c r="O33" s="189"/>
      <c r="P33" s="149"/>
      <c r="Q33" s="308" t="e">
        <f t="shared" si="0"/>
        <v>#N/A</v>
      </c>
      <c r="R33" s="308" t="b">
        <f t="shared" si="22"/>
        <v>1</v>
      </c>
      <c r="S33" s="308"/>
      <c r="T33" s="208" t="e">
        <f>MATCH(P33,Param!$L:$L,0)</f>
        <v>#N/A</v>
      </c>
      <c r="U33" s="208" t="b">
        <f t="shared" si="16"/>
        <v>0</v>
      </c>
      <c r="V33" s="212" t="str">
        <f>IF(U33,INDEX(Param!$M:$M,T33),"")</f>
        <v/>
      </c>
      <c r="W33" s="150"/>
      <c r="X33" s="308" t="e">
        <f t="shared" si="1"/>
        <v>#N/A</v>
      </c>
      <c r="Y33" s="308" t="b">
        <f t="shared" si="23"/>
        <v>1</v>
      </c>
      <c r="Z33" s="312" t="b">
        <f t="shared" si="17"/>
        <v>1</v>
      </c>
      <c r="AA33" s="308" t="e">
        <f t="shared" si="2"/>
        <v>#N/A</v>
      </c>
      <c r="AB33" s="312" t="e">
        <f t="shared" si="18"/>
        <v>#N/A</v>
      </c>
      <c r="AC33" s="312" t="b">
        <f t="shared" si="3"/>
        <v>0</v>
      </c>
      <c r="AD33" s="320" t="str">
        <f t="shared" si="4"/>
        <v/>
      </c>
      <c r="AE33" s="208" t="e">
        <f>MATCH(W33,Param!$O:$O,0)</f>
        <v>#N/A</v>
      </c>
      <c r="AF33" s="208" t="b">
        <f t="shared" si="30"/>
        <v>0</v>
      </c>
      <c r="AG33" s="212" t="str">
        <f>IF(AF33,INDEX(Param!$P:$P,AE33),"")</f>
        <v/>
      </c>
      <c r="AH33" s="151"/>
      <c r="AI33" s="308" t="e">
        <f t="shared" si="5"/>
        <v>#N/A</v>
      </c>
      <c r="AJ33" s="308" t="b">
        <f t="shared" si="24"/>
        <v>1</v>
      </c>
      <c r="AK33" s="312" t="b">
        <f t="shared" si="25"/>
        <v>1</v>
      </c>
      <c r="AL33" s="308" t="e">
        <f t="shared" si="6"/>
        <v>#N/A</v>
      </c>
      <c r="AM33" s="312" t="e">
        <f t="shared" si="26"/>
        <v>#N/A</v>
      </c>
      <c r="AN33" s="312" t="b">
        <f t="shared" si="7"/>
        <v>0</v>
      </c>
      <c r="AO33" s="317" t="str">
        <f t="shared" si="8"/>
        <v/>
      </c>
      <c r="AP33" s="208" t="e">
        <f>MATCH(AH33,Param!$R:$R,0)</f>
        <v>#N/A</v>
      </c>
      <c r="AQ33" s="208" t="b">
        <f t="shared" si="20"/>
        <v>0</v>
      </c>
      <c r="AR33" s="212" t="str">
        <f>IF(AQ33,INDEX(Param!$S:$S,AP33),"")</f>
        <v/>
      </c>
      <c r="AS33" s="189"/>
      <c r="AT33" s="152"/>
      <c r="AU33" s="329" t="e">
        <f t="shared" si="9"/>
        <v>#N/A</v>
      </c>
      <c r="AV33" s="330" t="b">
        <f t="shared" si="27"/>
        <v>1</v>
      </c>
      <c r="AW33" s="331" t="b">
        <f t="shared" si="28"/>
        <v>1</v>
      </c>
      <c r="AX33" s="330" t="e">
        <f t="shared" si="10"/>
        <v>#N/A</v>
      </c>
      <c r="AY33" s="331" t="e">
        <f t="shared" si="29"/>
        <v>#N/A</v>
      </c>
      <c r="AZ33" s="331" t="b">
        <f t="shared" si="11"/>
        <v>0</v>
      </c>
      <c r="BA33" s="332" t="str">
        <f t="shared" si="12"/>
        <v/>
      </c>
      <c r="BB33" s="208" t="e">
        <f>MATCH(AT33,Param!$U:$U,0)</f>
        <v>#N/A</v>
      </c>
      <c r="BC33" s="208" t="b">
        <f t="shared" si="21"/>
        <v>0</v>
      </c>
      <c r="BD33" s="212" t="str">
        <f>IF(BC33,INDEX(Param!$V:$V,BB33),"")</f>
        <v/>
      </c>
      <c r="BE33" s="189"/>
      <c r="BF33" s="153"/>
      <c r="BG33" s="154"/>
      <c r="BH33" s="155"/>
      <c r="BI33" s="189"/>
      <c r="BJ33" s="156"/>
      <c r="BK33" s="157"/>
      <c r="BL33" s="157"/>
      <c r="BM33" s="158"/>
      <c r="BN33" s="193"/>
      <c r="BO33" s="334"/>
      <c r="BP33" s="160"/>
      <c r="BQ33" s="161"/>
      <c r="BR33" s="162"/>
      <c r="BS33" s="188"/>
      <c r="BT33" s="163"/>
      <c r="BU33" s="335"/>
      <c r="BV33" s="188"/>
      <c r="BW33" s="165"/>
      <c r="BX33" s="166"/>
    </row>
    <row r="34" spans="1:76" x14ac:dyDescent="0.3">
      <c r="A34" t="e">
        <f>MATCH($N34,Coulisse!$J$104:$J$107,0)</f>
        <v>#N/A</v>
      </c>
      <c r="C34">
        <f t="shared" si="13"/>
        <v>0</v>
      </c>
      <c r="D34" s="31" t="b">
        <f t="shared" si="14"/>
        <v>0</v>
      </c>
      <c r="E34" t="b">
        <f ca="1">NOT(ISNA(MATCH(ROW(),Coulisse!$HX:$HX,0)))</f>
        <v>0</v>
      </c>
      <c r="J34" s="146"/>
      <c r="K34" s="147"/>
      <c r="L34" s="239"/>
      <c r="M34" s="281">
        <f t="shared" si="15"/>
        <v>0</v>
      </c>
      <c r="N34" s="148"/>
      <c r="O34" s="189"/>
      <c r="P34" s="149"/>
      <c r="Q34" s="308" t="e">
        <f t="shared" si="0"/>
        <v>#N/A</v>
      </c>
      <c r="R34" s="308" t="b">
        <f t="shared" si="22"/>
        <v>1</v>
      </c>
      <c r="S34" s="308"/>
      <c r="T34" s="208" t="e">
        <f>MATCH(P34,Param!$L:$L,0)</f>
        <v>#N/A</v>
      </c>
      <c r="U34" s="208" t="b">
        <f t="shared" si="16"/>
        <v>0</v>
      </c>
      <c r="V34" s="212" t="str">
        <f>IF(U34,INDEX(Param!$M:$M,T34),"")</f>
        <v/>
      </c>
      <c r="W34" s="150"/>
      <c r="X34" s="308" t="e">
        <f t="shared" si="1"/>
        <v>#N/A</v>
      </c>
      <c r="Y34" s="308" t="b">
        <f t="shared" si="23"/>
        <v>1</v>
      </c>
      <c r="Z34" s="312" t="b">
        <f t="shared" si="17"/>
        <v>1</v>
      </c>
      <c r="AA34" s="308" t="e">
        <f t="shared" si="2"/>
        <v>#N/A</v>
      </c>
      <c r="AB34" s="312" t="e">
        <f t="shared" si="18"/>
        <v>#N/A</v>
      </c>
      <c r="AC34" s="312" t="b">
        <f t="shared" si="3"/>
        <v>0</v>
      </c>
      <c r="AD34" s="320" t="str">
        <f t="shared" si="4"/>
        <v/>
      </c>
      <c r="AE34" s="208" t="e">
        <f>MATCH(W34,Param!$O:$O,0)</f>
        <v>#N/A</v>
      </c>
      <c r="AF34" s="208" t="b">
        <f t="shared" si="30"/>
        <v>0</v>
      </c>
      <c r="AG34" s="212" t="str">
        <f>IF(AF34,INDEX(Param!$P:$P,AE34),"")</f>
        <v/>
      </c>
      <c r="AH34" s="151"/>
      <c r="AI34" s="308" t="e">
        <f t="shared" si="5"/>
        <v>#N/A</v>
      </c>
      <c r="AJ34" s="308" t="b">
        <f t="shared" si="24"/>
        <v>1</v>
      </c>
      <c r="AK34" s="312" t="b">
        <f t="shared" si="25"/>
        <v>1</v>
      </c>
      <c r="AL34" s="308" t="e">
        <f t="shared" si="6"/>
        <v>#N/A</v>
      </c>
      <c r="AM34" s="312" t="e">
        <f t="shared" si="26"/>
        <v>#N/A</v>
      </c>
      <c r="AN34" s="312" t="b">
        <f t="shared" si="7"/>
        <v>0</v>
      </c>
      <c r="AO34" s="317" t="str">
        <f t="shared" si="8"/>
        <v/>
      </c>
      <c r="AP34" s="208" t="e">
        <f>MATCH(AH34,Param!$R:$R,0)</f>
        <v>#N/A</v>
      </c>
      <c r="AQ34" s="208" t="b">
        <f t="shared" si="20"/>
        <v>0</v>
      </c>
      <c r="AR34" s="212" t="str">
        <f>IF(AQ34,INDEX(Param!$S:$S,AP34),"")</f>
        <v/>
      </c>
      <c r="AS34" s="189"/>
      <c r="AT34" s="152"/>
      <c r="AU34" s="329" t="e">
        <f t="shared" si="9"/>
        <v>#N/A</v>
      </c>
      <c r="AV34" s="330" t="b">
        <f t="shared" si="27"/>
        <v>1</v>
      </c>
      <c r="AW34" s="331" t="b">
        <f t="shared" si="28"/>
        <v>1</v>
      </c>
      <c r="AX34" s="330" t="e">
        <f t="shared" si="10"/>
        <v>#N/A</v>
      </c>
      <c r="AY34" s="331" t="e">
        <f t="shared" si="29"/>
        <v>#N/A</v>
      </c>
      <c r="AZ34" s="331" t="b">
        <f t="shared" si="11"/>
        <v>0</v>
      </c>
      <c r="BA34" s="332" t="str">
        <f t="shared" si="12"/>
        <v/>
      </c>
      <c r="BB34" s="208" t="e">
        <f>MATCH(AT34,Param!$U:$U,0)</f>
        <v>#N/A</v>
      </c>
      <c r="BC34" s="208" t="b">
        <f t="shared" si="21"/>
        <v>0</v>
      </c>
      <c r="BD34" s="212" t="str">
        <f>IF(BC34,INDEX(Param!$V:$V,BB34),"")</f>
        <v/>
      </c>
      <c r="BE34" s="189"/>
      <c r="BF34" s="153"/>
      <c r="BG34" s="154"/>
      <c r="BH34" s="155"/>
      <c r="BI34" s="189"/>
      <c r="BJ34" s="156"/>
      <c r="BK34" s="157"/>
      <c r="BL34" s="157"/>
      <c r="BM34" s="158"/>
      <c r="BN34" s="193"/>
      <c r="BO34" s="334"/>
      <c r="BP34" s="160"/>
      <c r="BQ34" s="161"/>
      <c r="BR34" s="162"/>
      <c r="BS34" s="188"/>
      <c r="BT34" s="163"/>
      <c r="BU34" s="335"/>
      <c r="BV34" s="188"/>
      <c r="BW34" s="165"/>
      <c r="BX34" s="166"/>
    </row>
    <row r="35" spans="1:76" x14ac:dyDescent="0.3">
      <c r="A35" t="e">
        <f>MATCH($N35,Coulisse!$J$104:$J$107,0)</f>
        <v>#N/A</v>
      </c>
      <c r="C35">
        <f t="shared" si="13"/>
        <v>0</v>
      </c>
      <c r="D35" s="31" t="b">
        <f t="shared" si="14"/>
        <v>0</v>
      </c>
      <c r="E35" t="b">
        <f ca="1">NOT(ISNA(MATCH(ROW(),Coulisse!$HX:$HX,0)))</f>
        <v>0</v>
      </c>
      <c r="J35" s="146"/>
      <c r="K35" s="147"/>
      <c r="L35" s="239"/>
      <c r="M35" s="281">
        <f t="shared" si="15"/>
        <v>0</v>
      </c>
      <c r="N35" s="148"/>
      <c r="O35" s="189"/>
      <c r="P35" s="149"/>
      <c r="Q35" s="308" t="e">
        <f t="shared" si="0"/>
        <v>#N/A</v>
      </c>
      <c r="R35" s="308" t="b">
        <f t="shared" si="22"/>
        <v>1</v>
      </c>
      <c r="S35" s="308"/>
      <c r="T35" s="208" t="e">
        <f>MATCH(P35,Param!$L:$L,0)</f>
        <v>#N/A</v>
      </c>
      <c r="U35" s="208" t="b">
        <f t="shared" si="16"/>
        <v>0</v>
      </c>
      <c r="V35" s="212" t="str">
        <f>IF(U35,INDEX(Param!$M:$M,T35),"")</f>
        <v/>
      </c>
      <c r="W35" s="150"/>
      <c r="X35" s="308" t="e">
        <f t="shared" si="1"/>
        <v>#N/A</v>
      </c>
      <c r="Y35" s="308" t="b">
        <f t="shared" si="23"/>
        <v>1</v>
      </c>
      <c r="Z35" s="312" t="b">
        <f t="shared" si="17"/>
        <v>1</v>
      </c>
      <c r="AA35" s="308" t="e">
        <f t="shared" si="2"/>
        <v>#N/A</v>
      </c>
      <c r="AB35" s="312" t="e">
        <f t="shared" si="18"/>
        <v>#N/A</v>
      </c>
      <c r="AC35" s="312" t="b">
        <f t="shared" si="3"/>
        <v>0</v>
      </c>
      <c r="AD35" s="320" t="str">
        <f t="shared" si="4"/>
        <v/>
      </c>
      <c r="AE35" s="208" t="e">
        <f>MATCH(W35,Param!$O:$O,0)</f>
        <v>#N/A</v>
      </c>
      <c r="AF35" s="208" t="b">
        <f t="shared" si="30"/>
        <v>0</v>
      </c>
      <c r="AG35" s="212" t="str">
        <f>IF(AF35,INDEX(Param!$P:$P,AE35),"")</f>
        <v/>
      </c>
      <c r="AH35" s="151"/>
      <c r="AI35" s="308" t="e">
        <f t="shared" si="5"/>
        <v>#N/A</v>
      </c>
      <c r="AJ35" s="308" t="b">
        <f t="shared" si="24"/>
        <v>1</v>
      </c>
      <c r="AK35" s="312" t="b">
        <f t="shared" si="25"/>
        <v>1</v>
      </c>
      <c r="AL35" s="308" t="e">
        <f t="shared" si="6"/>
        <v>#N/A</v>
      </c>
      <c r="AM35" s="312" t="e">
        <f t="shared" si="26"/>
        <v>#N/A</v>
      </c>
      <c r="AN35" s="312" t="b">
        <f t="shared" si="7"/>
        <v>0</v>
      </c>
      <c r="AO35" s="317" t="str">
        <f t="shared" si="8"/>
        <v/>
      </c>
      <c r="AP35" s="208" t="e">
        <f>MATCH(AH35,Param!$R:$R,0)</f>
        <v>#N/A</v>
      </c>
      <c r="AQ35" s="208" t="b">
        <f t="shared" si="20"/>
        <v>0</v>
      </c>
      <c r="AR35" s="212" t="str">
        <f>IF(AQ35,INDEX(Param!$S:$S,AP35),"")</f>
        <v/>
      </c>
      <c r="AS35" s="189"/>
      <c r="AT35" s="152"/>
      <c r="AU35" s="329" t="e">
        <f t="shared" si="9"/>
        <v>#N/A</v>
      </c>
      <c r="AV35" s="330" t="b">
        <f t="shared" si="27"/>
        <v>1</v>
      </c>
      <c r="AW35" s="331" t="b">
        <f t="shared" si="28"/>
        <v>1</v>
      </c>
      <c r="AX35" s="330" t="e">
        <f t="shared" si="10"/>
        <v>#N/A</v>
      </c>
      <c r="AY35" s="331" t="e">
        <f t="shared" si="29"/>
        <v>#N/A</v>
      </c>
      <c r="AZ35" s="331" t="b">
        <f t="shared" si="11"/>
        <v>0</v>
      </c>
      <c r="BA35" s="332" t="str">
        <f t="shared" si="12"/>
        <v/>
      </c>
      <c r="BB35" s="208" t="e">
        <f>MATCH(AT35,Param!$U:$U,0)</f>
        <v>#N/A</v>
      </c>
      <c r="BC35" s="208" t="b">
        <f t="shared" si="21"/>
        <v>0</v>
      </c>
      <c r="BD35" s="212" t="str">
        <f>IF(BC35,INDEX(Param!$V:$V,BB35),"")</f>
        <v/>
      </c>
      <c r="BE35" s="189"/>
      <c r="BF35" s="153"/>
      <c r="BG35" s="154"/>
      <c r="BH35" s="155"/>
      <c r="BI35" s="189"/>
      <c r="BJ35" s="156"/>
      <c r="BK35" s="157"/>
      <c r="BL35" s="157"/>
      <c r="BM35" s="158"/>
      <c r="BN35" s="193"/>
      <c r="BO35" s="334"/>
      <c r="BP35" s="160"/>
      <c r="BQ35" s="161"/>
      <c r="BR35" s="162"/>
      <c r="BS35" s="188"/>
      <c r="BT35" s="163"/>
      <c r="BU35" s="335"/>
      <c r="BV35" s="188"/>
      <c r="BW35" s="165"/>
      <c r="BX35" s="166"/>
    </row>
    <row r="36" spans="1:76" x14ac:dyDescent="0.3">
      <c r="A36" t="e">
        <f>MATCH($N36,Coulisse!$J$104:$J$107,0)</f>
        <v>#N/A</v>
      </c>
      <c r="C36">
        <f t="shared" si="13"/>
        <v>0</v>
      </c>
      <c r="D36" s="31" t="b">
        <f t="shared" si="14"/>
        <v>0</v>
      </c>
      <c r="E36" t="b">
        <f ca="1">NOT(ISNA(MATCH(ROW(),Coulisse!$HX:$HX,0)))</f>
        <v>0</v>
      </c>
      <c r="J36" s="146"/>
      <c r="K36" s="147"/>
      <c r="L36" s="239"/>
      <c r="M36" s="281">
        <f t="shared" si="15"/>
        <v>0</v>
      </c>
      <c r="N36" s="148"/>
      <c r="O36" s="189"/>
      <c r="P36" s="149"/>
      <c r="Q36" s="308" t="e">
        <f t="shared" si="0"/>
        <v>#N/A</v>
      </c>
      <c r="R36" s="308" t="b">
        <f t="shared" si="22"/>
        <v>1</v>
      </c>
      <c r="S36" s="308"/>
      <c r="T36" s="208" t="e">
        <f>MATCH(P36,Param!$L:$L,0)</f>
        <v>#N/A</v>
      </c>
      <c r="U36" s="208" t="b">
        <f t="shared" si="16"/>
        <v>0</v>
      </c>
      <c r="V36" s="212" t="str">
        <f>IF(U36,INDEX(Param!$M:$M,T36),"")</f>
        <v/>
      </c>
      <c r="W36" s="150"/>
      <c r="X36" s="308" t="e">
        <f t="shared" si="1"/>
        <v>#N/A</v>
      </c>
      <c r="Y36" s="308" t="b">
        <f t="shared" si="23"/>
        <v>1</v>
      </c>
      <c r="Z36" s="312" t="b">
        <f t="shared" si="17"/>
        <v>1</v>
      </c>
      <c r="AA36" s="308" t="e">
        <f t="shared" si="2"/>
        <v>#N/A</v>
      </c>
      <c r="AB36" s="312" t="e">
        <f t="shared" si="18"/>
        <v>#N/A</v>
      </c>
      <c r="AC36" s="312" t="b">
        <f t="shared" si="3"/>
        <v>0</v>
      </c>
      <c r="AD36" s="320" t="str">
        <f t="shared" si="4"/>
        <v/>
      </c>
      <c r="AE36" s="208" t="e">
        <f>MATCH(W36,Param!$O:$O,0)</f>
        <v>#N/A</v>
      </c>
      <c r="AF36" s="208" t="b">
        <f t="shared" si="30"/>
        <v>0</v>
      </c>
      <c r="AG36" s="212" t="str">
        <f>IF(AF36,INDEX(Param!$P:$P,AE36),"")</f>
        <v/>
      </c>
      <c r="AH36" s="151"/>
      <c r="AI36" s="308" t="e">
        <f t="shared" si="5"/>
        <v>#N/A</v>
      </c>
      <c r="AJ36" s="308" t="b">
        <f t="shared" si="24"/>
        <v>1</v>
      </c>
      <c r="AK36" s="312" t="b">
        <f t="shared" si="25"/>
        <v>1</v>
      </c>
      <c r="AL36" s="308" t="e">
        <f t="shared" si="6"/>
        <v>#N/A</v>
      </c>
      <c r="AM36" s="312" t="e">
        <f t="shared" si="26"/>
        <v>#N/A</v>
      </c>
      <c r="AN36" s="312" t="b">
        <f t="shared" si="7"/>
        <v>0</v>
      </c>
      <c r="AO36" s="317" t="str">
        <f t="shared" si="8"/>
        <v/>
      </c>
      <c r="AP36" s="208" t="e">
        <f>MATCH(AH36,Param!$R:$R,0)</f>
        <v>#N/A</v>
      </c>
      <c r="AQ36" s="208" t="b">
        <f t="shared" si="20"/>
        <v>0</v>
      </c>
      <c r="AR36" s="212" t="str">
        <f>IF(AQ36,INDEX(Param!$S:$S,AP36),"")</f>
        <v/>
      </c>
      <c r="AS36" s="189"/>
      <c r="AT36" s="152"/>
      <c r="AU36" s="329" t="e">
        <f t="shared" si="9"/>
        <v>#N/A</v>
      </c>
      <c r="AV36" s="330" t="b">
        <f t="shared" si="27"/>
        <v>1</v>
      </c>
      <c r="AW36" s="331" t="b">
        <f t="shared" si="28"/>
        <v>1</v>
      </c>
      <c r="AX36" s="330" t="e">
        <f t="shared" si="10"/>
        <v>#N/A</v>
      </c>
      <c r="AY36" s="331" t="e">
        <f t="shared" si="29"/>
        <v>#N/A</v>
      </c>
      <c r="AZ36" s="331" t="b">
        <f t="shared" si="11"/>
        <v>0</v>
      </c>
      <c r="BA36" s="332" t="str">
        <f t="shared" si="12"/>
        <v/>
      </c>
      <c r="BB36" s="208" t="e">
        <f>MATCH(AT36,Param!$U:$U,0)</f>
        <v>#N/A</v>
      </c>
      <c r="BC36" s="208" t="b">
        <f t="shared" si="21"/>
        <v>0</v>
      </c>
      <c r="BD36" s="212" t="str">
        <f>IF(BC36,INDEX(Param!$V:$V,BB36),"")</f>
        <v/>
      </c>
      <c r="BE36" s="189"/>
      <c r="BF36" s="153"/>
      <c r="BG36" s="154"/>
      <c r="BH36" s="155"/>
      <c r="BI36" s="189"/>
      <c r="BJ36" s="156"/>
      <c r="BK36" s="157"/>
      <c r="BL36" s="157"/>
      <c r="BM36" s="158"/>
      <c r="BN36" s="193"/>
      <c r="BO36" s="159"/>
      <c r="BP36" s="160"/>
      <c r="BQ36" s="161"/>
      <c r="BR36" s="162"/>
      <c r="BS36" s="188"/>
      <c r="BT36" s="163"/>
      <c r="BU36" s="164"/>
      <c r="BV36" s="188"/>
      <c r="BW36" s="165"/>
      <c r="BX36" s="166"/>
    </row>
    <row r="37" spans="1:76" x14ac:dyDescent="0.3">
      <c r="A37" t="e">
        <f>MATCH($N37,Coulisse!$J$104:$J$107,0)</f>
        <v>#N/A</v>
      </c>
      <c r="C37">
        <f t="shared" si="13"/>
        <v>0</v>
      </c>
      <c r="D37" s="31" t="b">
        <f t="shared" si="14"/>
        <v>0</v>
      </c>
      <c r="E37" t="b">
        <f ca="1">NOT(ISNA(MATCH(ROW(),Coulisse!$HX:$HX,0)))</f>
        <v>0</v>
      </c>
      <c r="J37" s="146"/>
      <c r="K37" s="147"/>
      <c r="L37" s="239"/>
      <c r="M37" s="281">
        <f t="shared" si="15"/>
        <v>0</v>
      </c>
      <c r="N37" s="148"/>
      <c r="O37" s="189"/>
      <c r="P37" s="149"/>
      <c r="Q37" s="308" t="e">
        <f t="shared" si="0"/>
        <v>#N/A</v>
      </c>
      <c r="R37" s="308" t="b">
        <f t="shared" si="22"/>
        <v>1</v>
      </c>
      <c r="S37" s="308"/>
      <c r="T37" s="208" t="e">
        <f>MATCH(P37,Param!$L:$L,0)</f>
        <v>#N/A</v>
      </c>
      <c r="U37" s="208" t="b">
        <f t="shared" si="16"/>
        <v>0</v>
      </c>
      <c r="V37" s="212" t="str">
        <f>IF(U37,INDEX(Param!$M:$M,T37),"")</f>
        <v/>
      </c>
      <c r="W37" s="150"/>
      <c r="X37" s="308" t="e">
        <f t="shared" si="1"/>
        <v>#N/A</v>
      </c>
      <c r="Y37" s="308" t="b">
        <f t="shared" si="23"/>
        <v>1</v>
      </c>
      <c r="Z37" s="312" t="b">
        <f t="shared" si="17"/>
        <v>1</v>
      </c>
      <c r="AA37" s="308" t="e">
        <f t="shared" si="2"/>
        <v>#N/A</v>
      </c>
      <c r="AB37" s="312" t="e">
        <f t="shared" si="18"/>
        <v>#N/A</v>
      </c>
      <c r="AC37" s="312" t="b">
        <f t="shared" si="3"/>
        <v>0</v>
      </c>
      <c r="AD37" s="320" t="str">
        <f t="shared" si="4"/>
        <v/>
      </c>
      <c r="AE37" s="208" t="e">
        <f>MATCH(W37,Param!$O:$O,0)</f>
        <v>#N/A</v>
      </c>
      <c r="AF37" s="208" t="b">
        <f t="shared" si="30"/>
        <v>0</v>
      </c>
      <c r="AG37" s="212" t="str">
        <f>IF(AF37,INDEX(Param!$P:$P,AE37),"")</f>
        <v/>
      </c>
      <c r="AH37" s="151"/>
      <c r="AI37" s="308" t="e">
        <f t="shared" si="5"/>
        <v>#N/A</v>
      </c>
      <c r="AJ37" s="308" t="b">
        <f t="shared" si="24"/>
        <v>1</v>
      </c>
      <c r="AK37" s="312" t="b">
        <f t="shared" si="25"/>
        <v>1</v>
      </c>
      <c r="AL37" s="308" t="e">
        <f t="shared" si="6"/>
        <v>#N/A</v>
      </c>
      <c r="AM37" s="312" t="e">
        <f t="shared" si="26"/>
        <v>#N/A</v>
      </c>
      <c r="AN37" s="312" t="b">
        <f t="shared" si="7"/>
        <v>0</v>
      </c>
      <c r="AO37" s="317" t="str">
        <f t="shared" si="8"/>
        <v/>
      </c>
      <c r="AP37" s="208" t="e">
        <f>MATCH(AH37,Param!$R:$R,0)</f>
        <v>#N/A</v>
      </c>
      <c r="AQ37" s="208" t="b">
        <f t="shared" si="20"/>
        <v>0</v>
      </c>
      <c r="AR37" s="212" t="str">
        <f>IF(AQ37,INDEX(Param!$S:$S,AP37),"")</f>
        <v/>
      </c>
      <c r="AS37" s="189"/>
      <c r="AT37" s="152"/>
      <c r="AU37" s="329" t="e">
        <f t="shared" si="9"/>
        <v>#N/A</v>
      </c>
      <c r="AV37" s="330" t="b">
        <f t="shared" si="27"/>
        <v>1</v>
      </c>
      <c r="AW37" s="331" t="b">
        <f t="shared" si="28"/>
        <v>1</v>
      </c>
      <c r="AX37" s="330" t="e">
        <f t="shared" si="10"/>
        <v>#N/A</v>
      </c>
      <c r="AY37" s="331" t="e">
        <f t="shared" si="29"/>
        <v>#N/A</v>
      </c>
      <c r="AZ37" s="331" t="b">
        <f t="shared" si="11"/>
        <v>0</v>
      </c>
      <c r="BA37" s="332" t="str">
        <f t="shared" si="12"/>
        <v/>
      </c>
      <c r="BB37" s="208" t="e">
        <f>MATCH(AT37,Param!$U:$U,0)</f>
        <v>#N/A</v>
      </c>
      <c r="BC37" s="208" t="b">
        <f t="shared" si="21"/>
        <v>0</v>
      </c>
      <c r="BD37" s="212" t="str">
        <f>IF(BC37,INDEX(Param!$V:$V,BB37),"")</f>
        <v/>
      </c>
      <c r="BE37" s="189"/>
      <c r="BF37" s="153"/>
      <c r="BG37" s="154"/>
      <c r="BH37" s="155"/>
      <c r="BI37" s="189"/>
      <c r="BJ37" s="156"/>
      <c r="BK37" s="157"/>
      <c r="BL37" s="157"/>
      <c r="BM37" s="158"/>
      <c r="BN37" s="193"/>
      <c r="BO37" s="159"/>
      <c r="BP37" s="160"/>
      <c r="BQ37" s="161"/>
      <c r="BR37" s="162"/>
      <c r="BS37" s="188"/>
      <c r="BT37" s="163"/>
      <c r="BU37" s="164"/>
      <c r="BV37" s="188"/>
      <c r="BW37" s="165"/>
      <c r="BX37" s="166"/>
    </row>
    <row r="38" spans="1:76" x14ac:dyDescent="0.3">
      <c r="A38" t="e">
        <f>MATCH($N38,Coulisse!$J$104:$J$107,0)</f>
        <v>#N/A</v>
      </c>
      <c r="C38">
        <f t="shared" si="13"/>
        <v>0</v>
      </c>
      <c r="D38" s="31" t="b">
        <f t="shared" si="14"/>
        <v>0</v>
      </c>
      <c r="E38" t="b">
        <f ca="1">NOT(ISNA(MATCH(ROW(),Coulisse!$HX:$HX,0)))</f>
        <v>0</v>
      </c>
      <c r="J38" s="146"/>
      <c r="K38" s="147"/>
      <c r="L38" s="239"/>
      <c r="M38" s="281">
        <f t="shared" si="15"/>
        <v>0</v>
      </c>
      <c r="N38" s="148"/>
      <c r="O38" s="189"/>
      <c r="P38" s="149"/>
      <c r="Q38" s="308" t="e">
        <f t="shared" si="0"/>
        <v>#N/A</v>
      </c>
      <c r="R38" s="308" t="b">
        <f t="shared" si="22"/>
        <v>1</v>
      </c>
      <c r="S38" s="308"/>
      <c r="T38" s="208" t="e">
        <f>MATCH(P38,Param!$L:$L,0)</f>
        <v>#N/A</v>
      </c>
      <c r="U38" s="208" t="b">
        <f t="shared" si="16"/>
        <v>0</v>
      </c>
      <c r="V38" s="212" t="str">
        <f>IF(U38,INDEX(Param!$M:$M,T38),"")</f>
        <v/>
      </c>
      <c r="W38" s="150"/>
      <c r="X38" s="308" t="e">
        <f t="shared" si="1"/>
        <v>#N/A</v>
      </c>
      <c r="Y38" s="308" t="b">
        <f t="shared" si="23"/>
        <v>1</v>
      </c>
      <c r="Z38" s="312" t="b">
        <f t="shared" si="17"/>
        <v>1</v>
      </c>
      <c r="AA38" s="308" t="e">
        <f t="shared" si="2"/>
        <v>#N/A</v>
      </c>
      <c r="AB38" s="312" t="e">
        <f t="shared" si="18"/>
        <v>#N/A</v>
      </c>
      <c r="AC38" s="312" t="b">
        <f t="shared" si="3"/>
        <v>0</v>
      </c>
      <c r="AD38" s="320" t="str">
        <f t="shared" si="4"/>
        <v/>
      </c>
      <c r="AE38" s="208" t="e">
        <f>MATCH(W38,Param!$O:$O,0)</f>
        <v>#N/A</v>
      </c>
      <c r="AF38" s="208" t="b">
        <f t="shared" si="30"/>
        <v>0</v>
      </c>
      <c r="AG38" s="212" t="str">
        <f>IF(AF38,INDEX(Param!$P:$P,AE38),"")</f>
        <v/>
      </c>
      <c r="AH38" s="151"/>
      <c r="AI38" s="308" t="e">
        <f t="shared" si="5"/>
        <v>#N/A</v>
      </c>
      <c r="AJ38" s="308" t="b">
        <f t="shared" si="24"/>
        <v>1</v>
      </c>
      <c r="AK38" s="312" t="b">
        <f t="shared" si="25"/>
        <v>1</v>
      </c>
      <c r="AL38" s="308" t="e">
        <f t="shared" si="6"/>
        <v>#N/A</v>
      </c>
      <c r="AM38" s="312" t="e">
        <f t="shared" si="26"/>
        <v>#N/A</v>
      </c>
      <c r="AN38" s="312" t="b">
        <f t="shared" si="7"/>
        <v>0</v>
      </c>
      <c r="AO38" s="317" t="str">
        <f t="shared" si="8"/>
        <v/>
      </c>
      <c r="AP38" s="208" t="e">
        <f>MATCH(AH38,Param!$R:$R,0)</f>
        <v>#N/A</v>
      </c>
      <c r="AQ38" s="208" t="b">
        <f t="shared" si="20"/>
        <v>0</v>
      </c>
      <c r="AR38" s="212" t="str">
        <f>IF(AQ38,INDEX(Param!$S:$S,AP38),"")</f>
        <v/>
      </c>
      <c r="AS38" s="189"/>
      <c r="AT38" s="152"/>
      <c r="AU38" s="329" t="e">
        <f t="shared" si="9"/>
        <v>#N/A</v>
      </c>
      <c r="AV38" s="330" t="b">
        <f t="shared" si="27"/>
        <v>1</v>
      </c>
      <c r="AW38" s="331" t="b">
        <f t="shared" si="28"/>
        <v>1</v>
      </c>
      <c r="AX38" s="330" t="e">
        <f t="shared" si="10"/>
        <v>#N/A</v>
      </c>
      <c r="AY38" s="331" t="e">
        <f t="shared" si="29"/>
        <v>#N/A</v>
      </c>
      <c r="AZ38" s="331" t="b">
        <f t="shared" si="11"/>
        <v>0</v>
      </c>
      <c r="BA38" s="332" t="str">
        <f t="shared" si="12"/>
        <v/>
      </c>
      <c r="BB38" s="208" t="e">
        <f>MATCH(AT38,Param!$U:$U,0)</f>
        <v>#N/A</v>
      </c>
      <c r="BC38" s="208" t="b">
        <f t="shared" si="21"/>
        <v>0</v>
      </c>
      <c r="BD38" s="212" t="str">
        <f>IF(BC38,INDEX(Param!$V:$V,BB38),"")</f>
        <v/>
      </c>
      <c r="BE38" s="189"/>
      <c r="BF38" s="153"/>
      <c r="BG38" s="154"/>
      <c r="BH38" s="155"/>
      <c r="BI38" s="189"/>
      <c r="BJ38" s="156"/>
      <c r="BK38" s="157"/>
      <c r="BL38" s="157"/>
      <c r="BM38" s="158"/>
      <c r="BN38" s="193"/>
      <c r="BO38" s="159"/>
      <c r="BP38" s="160"/>
      <c r="BQ38" s="161"/>
      <c r="BR38" s="162"/>
      <c r="BS38" s="188"/>
      <c r="BT38" s="163"/>
      <c r="BU38" s="164"/>
      <c r="BV38" s="188"/>
      <c r="BW38" s="165"/>
      <c r="BX38" s="166"/>
    </row>
    <row r="39" spans="1:76" x14ac:dyDescent="0.3">
      <c r="A39" t="e">
        <f>MATCH($N39,Coulisse!$J$104:$J$107,0)</f>
        <v>#N/A</v>
      </c>
      <c r="C39">
        <f t="shared" si="13"/>
        <v>0</v>
      </c>
      <c r="D39" s="31" t="b">
        <f t="shared" si="14"/>
        <v>0</v>
      </c>
      <c r="E39" t="b">
        <f ca="1">NOT(ISNA(MATCH(ROW(),Coulisse!$HX:$HX,0)))</f>
        <v>0</v>
      </c>
      <c r="J39" s="146"/>
      <c r="K39" s="147"/>
      <c r="L39" s="239"/>
      <c r="M39" s="281">
        <f t="shared" si="15"/>
        <v>0</v>
      </c>
      <c r="N39" s="148"/>
      <c r="O39" s="189"/>
      <c r="P39" s="149"/>
      <c r="Q39" s="308" t="e">
        <f t="shared" si="0"/>
        <v>#N/A</v>
      </c>
      <c r="R39" s="308" t="b">
        <f t="shared" si="22"/>
        <v>1</v>
      </c>
      <c r="S39" s="308"/>
      <c r="T39" s="208" t="e">
        <f>MATCH(P39,Param!$L:$L,0)</f>
        <v>#N/A</v>
      </c>
      <c r="U39" s="208" t="b">
        <f t="shared" si="16"/>
        <v>0</v>
      </c>
      <c r="V39" s="212" t="str">
        <f>IF(U39,INDEX(Param!$M:$M,T39),"")</f>
        <v/>
      </c>
      <c r="W39" s="150"/>
      <c r="X39" s="308" t="e">
        <f t="shared" si="1"/>
        <v>#N/A</v>
      </c>
      <c r="Y39" s="308" t="b">
        <f t="shared" si="23"/>
        <v>1</v>
      </c>
      <c r="Z39" s="312" t="b">
        <f t="shared" si="17"/>
        <v>1</v>
      </c>
      <c r="AA39" s="308" t="e">
        <f t="shared" si="2"/>
        <v>#N/A</v>
      </c>
      <c r="AB39" s="312" t="e">
        <f t="shared" si="18"/>
        <v>#N/A</v>
      </c>
      <c r="AC39" s="312" t="b">
        <f t="shared" si="3"/>
        <v>0</v>
      </c>
      <c r="AD39" s="320" t="str">
        <f t="shared" si="4"/>
        <v/>
      </c>
      <c r="AE39" s="208" t="e">
        <f>MATCH(W39,Param!$O:$O,0)</f>
        <v>#N/A</v>
      </c>
      <c r="AF39" s="208" t="b">
        <f t="shared" si="30"/>
        <v>0</v>
      </c>
      <c r="AG39" s="212" t="str">
        <f>IF(AF39,INDEX(Param!$P:$P,AE39),"")</f>
        <v/>
      </c>
      <c r="AH39" s="151"/>
      <c r="AI39" s="308" t="e">
        <f t="shared" si="5"/>
        <v>#N/A</v>
      </c>
      <c r="AJ39" s="308" t="b">
        <f t="shared" si="24"/>
        <v>1</v>
      </c>
      <c r="AK39" s="312" t="b">
        <f t="shared" si="25"/>
        <v>1</v>
      </c>
      <c r="AL39" s="308" t="e">
        <f t="shared" si="6"/>
        <v>#N/A</v>
      </c>
      <c r="AM39" s="312" t="e">
        <f t="shared" si="26"/>
        <v>#N/A</v>
      </c>
      <c r="AN39" s="312" t="b">
        <f t="shared" si="7"/>
        <v>0</v>
      </c>
      <c r="AO39" s="317" t="str">
        <f t="shared" si="8"/>
        <v/>
      </c>
      <c r="AP39" s="208" t="e">
        <f>MATCH(AH39,Param!$R:$R,0)</f>
        <v>#N/A</v>
      </c>
      <c r="AQ39" s="208" t="b">
        <f t="shared" si="20"/>
        <v>0</v>
      </c>
      <c r="AR39" s="212" t="str">
        <f>IF(AQ39,INDEX(Param!$S:$S,AP39),"")</f>
        <v/>
      </c>
      <c r="AS39" s="189"/>
      <c r="AT39" s="152"/>
      <c r="AU39" s="329" t="e">
        <f t="shared" si="9"/>
        <v>#N/A</v>
      </c>
      <c r="AV39" s="330" t="b">
        <f t="shared" si="27"/>
        <v>1</v>
      </c>
      <c r="AW39" s="331" t="b">
        <f t="shared" si="28"/>
        <v>1</v>
      </c>
      <c r="AX39" s="330" t="e">
        <f t="shared" si="10"/>
        <v>#N/A</v>
      </c>
      <c r="AY39" s="331" t="e">
        <f t="shared" si="29"/>
        <v>#N/A</v>
      </c>
      <c r="AZ39" s="331" t="b">
        <f t="shared" si="11"/>
        <v>0</v>
      </c>
      <c r="BA39" s="332" t="str">
        <f t="shared" si="12"/>
        <v/>
      </c>
      <c r="BB39" s="208" t="e">
        <f>MATCH(AT39,Param!$U:$U,0)</f>
        <v>#N/A</v>
      </c>
      <c r="BC39" s="208" t="b">
        <f t="shared" si="21"/>
        <v>0</v>
      </c>
      <c r="BD39" s="212" t="str">
        <f>IF(BC39,INDEX(Param!$V:$V,BB39),"")</f>
        <v/>
      </c>
      <c r="BE39" s="189"/>
      <c r="BF39" s="153"/>
      <c r="BG39" s="154"/>
      <c r="BH39" s="155"/>
      <c r="BI39" s="189"/>
      <c r="BJ39" s="156"/>
      <c r="BK39" s="157"/>
      <c r="BL39" s="157"/>
      <c r="BM39" s="158"/>
      <c r="BN39" s="193"/>
      <c r="BO39" s="159"/>
      <c r="BP39" s="160"/>
      <c r="BQ39" s="161"/>
      <c r="BR39" s="162"/>
      <c r="BS39" s="188"/>
      <c r="BT39" s="163"/>
      <c r="BU39" s="164"/>
      <c r="BV39" s="188"/>
      <c r="BW39" s="165"/>
      <c r="BX39" s="166"/>
    </row>
    <row r="40" spans="1:76" x14ac:dyDescent="0.3">
      <c r="A40" t="e">
        <f>MATCH($N40,Coulisse!$J$104:$J$107,0)</f>
        <v>#N/A</v>
      </c>
      <c r="C40">
        <f t="shared" si="13"/>
        <v>0</v>
      </c>
      <c r="D40" s="31" t="b">
        <f t="shared" si="14"/>
        <v>0</v>
      </c>
      <c r="E40" t="b">
        <f ca="1">NOT(ISNA(MATCH(ROW(),Coulisse!$HX:$HX,0)))</f>
        <v>0</v>
      </c>
      <c r="J40" s="146"/>
      <c r="K40" s="147"/>
      <c r="L40" s="239"/>
      <c r="M40" s="281">
        <f t="shared" si="15"/>
        <v>0</v>
      </c>
      <c r="N40" s="148"/>
      <c r="O40" s="189"/>
      <c r="P40" s="149"/>
      <c r="Q40" s="308" t="e">
        <f t="shared" si="0"/>
        <v>#N/A</v>
      </c>
      <c r="R40" s="308" t="b">
        <f t="shared" si="22"/>
        <v>1</v>
      </c>
      <c r="S40" s="308"/>
      <c r="T40" s="208" t="e">
        <f>MATCH(P40,Param!$L:$L,0)</f>
        <v>#N/A</v>
      </c>
      <c r="U40" s="208" t="b">
        <f t="shared" si="16"/>
        <v>0</v>
      </c>
      <c r="V40" s="212" t="str">
        <f>IF(U40,INDEX(Param!$M:$M,T40),"")</f>
        <v/>
      </c>
      <c r="W40" s="150"/>
      <c r="X40" s="308" t="e">
        <f t="shared" si="1"/>
        <v>#N/A</v>
      </c>
      <c r="Y40" s="308" t="b">
        <f t="shared" si="23"/>
        <v>1</v>
      </c>
      <c r="Z40" s="312" t="b">
        <f t="shared" si="17"/>
        <v>1</v>
      </c>
      <c r="AA40" s="308" t="e">
        <f t="shared" si="2"/>
        <v>#N/A</v>
      </c>
      <c r="AB40" s="312" t="e">
        <f t="shared" si="18"/>
        <v>#N/A</v>
      </c>
      <c r="AC40" s="312" t="b">
        <f t="shared" si="3"/>
        <v>0</v>
      </c>
      <c r="AD40" s="320" t="str">
        <f t="shared" si="4"/>
        <v/>
      </c>
      <c r="AE40" s="208" t="e">
        <f>MATCH(W40,Param!$O:$O,0)</f>
        <v>#N/A</v>
      </c>
      <c r="AF40" s="208" t="b">
        <f t="shared" si="30"/>
        <v>0</v>
      </c>
      <c r="AG40" s="212" t="str">
        <f>IF(AF40,INDEX(Param!$P:$P,AE40),"")</f>
        <v/>
      </c>
      <c r="AH40" s="151"/>
      <c r="AI40" s="308" t="e">
        <f t="shared" si="5"/>
        <v>#N/A</v>
      </c>
      <c r="AJ40" s="308" t="b">
        <f t="shared" si="24"/>
        <v>1</v>
      </c>
      <c r="AK40" s="312" t="b">
        <f t="shared" si="25"/>
        <v>1</v>
      </c>
      <c r="AL40" s="308" t="e">
        <f t="shared" si="6"/>
        <v>#N/A</v>
      </c>
      <c r="AM40" s="312" t="e">
        <f t="shared" si="26"/>
        <v>#N/A</v>
      </c>
      <c r="AN40" s="312" t="b">
        <f t="shared" si="7"/>
        <v>0</v>
      </c>
      <c r="AO40" s="317" t="str">
        <f t="shared" si="8"/>
        <v/>
      </c>
      <c r="AP40" s="208" t="e">
        <f>MATCH(AH40,Param!$R:$R,0)</f>
        <v>#N/A</v>
      </c>
      <c r="AQ40" s="208" t="b">
        <f t="shared" si="20"/>
        <v>0</v>
      </c>
      <c r="AR40" s="212" t="str">
        <f>IF(AQ40,INDEX(Param!$S:$S,AP40),"")</f>
        <v/>
      </c>
      <c r="AS40" s="189"/>
      <c r="AT40" s="152"/>
      <c r="AU40" s="329" t="e">
        <f t="shared" si="9"/>
        <v>#N/A</v>
      </c>
      <c r="AV40" s="330" t="b">
        <f t="shared" si="27"/>
        <v>1</v>
      </c>
      <c r="AW40" s="331" t="b">
        <f t="shared" si="28"/>
        <v>1</v>
      </c>
      <c r="AX40" s="330" t="e">
        <f t="shared" si="10"/>
        <v>#N/A</v>
      </c>
      <c r="AY40" s="331" t="e">
        <f t="shared" si="29"/>
        <v>#N/A</v>
      </c>
      <c r="AZ40" s="331" t="b">
        <f t="shared" si="11"/>
        <v>0</v>
      </c>
      <c r="BA40" s="332" t="str">
        <f t="shared" si="12"/>
        <v/>
      </c>
      <c r="BB40" s="208" t="e">
        <f>MATCH(AT40,Param!$U:$U,0)</f>
        <v>#N/A</v>
      </c>
      <c r="BC40" s="208" t="b">
        <f t="shared" si="21"/>
        <v>0</v>
      </c>
      <c r="BD40" s="212" t="str">
        <f>IF(BC40,INDEX(Param!$V:$V,BB40),"")</f>
        <v/>
      </c>
      <c r="BE40" s="189"/>
      <c r="BF40" s="153"/>
      <c r="BG40" s="154"/>
      <c r="BH40" s="155"/>
      <c r="BI40" s="189"/>
      <c r="BJ40" s="156"/>
      <c r="BK40" s="157"/>
      <c r="BL40" s="157"/>
      <c r="BM40" s="158"/>
      <c r="BN40" s="193"/>
      <c r="BO40" s="159"/>
      <c r="BP40" s="160"/>
      <c r="BQ40" s="161"/>
      <c r="BR40" s="162"/>
      <c r="BS40" s="188"/>
      <c r="BT40" s="163"/>
      <c r="BU40" s="164"/>
      <c r="BV40" s="188"/>
      <c r="BW40" s="165"/>
      <c r="BX40" s="166"/>
    </row>
    <row r="41" spans="1:76" x14ac:dyDescent="0.3">
      <c r="A41" t="e">
        <f>MATCH($N41,Coulisse!$J$104:$J$107,0)</f>
        <v>#N/A</v>
      </c>
      <c r="C41">
        <f t="shared" si="13"/>
        <v>0</v>
      </c>
      <c r="D41" s="31" t="b">
        <f t="shared" si="14"/>
        <v>0</v>
      </c>
      <c r="E41" t="b">
        <f ca="1">NOT(ISNA(MATCH(ROW(),Coulisse!$HX:$HX,0)))</f>
        <v>0</v>
      </c>
      <c r="J41" s="146"/>
      <c r="K41" s="147"/>
      <c r="L41" s="239"/>
      <c r="M41" s="281">
        <f t="shared" si="15"/>
        <v>0</v>
      </c>
      <c r="N41" s="148"/>
      <c r="O41" s="189"/>
      <c r="P41" s="149"/>
      <c r="Q41" s="308" t="e">
        <f t="shared" si="0"/>
        <v>#N/A</v>
      </c>
      <c r="R41" s="308" t="b">
        <f t="shared" si="22"/>
        <v>1</v>
      </c>
      <c r="S41" s="308"/>
      <c r="T41" s="208" t="e">
        <f>MATCH(P41,Param!$L:$L,0)</f>
        <v>#N/A</v>
      </c>
      <c r="U41" s="208" t="b">
        <f t="shared" si="16"/>
        <v>0</v>
      </c>
      <c r="V41" s="212" t="str">
        <f>IF(U41,INDEX(Param!$M:$M,T41),"")</f>
        <v/>
      </c>
      <c r="W41" s="150"/>
      <c r="X41" s="308" t="e">
        <f t="shared" si="1"/>
        <v>#N/A</v>
      </c>
      <c r="Y41" s="308" t="b">
        <f t="shared" si="23"/>
        <v>1</v>
      </c>
      <c r="Z41" s="312" t="b">
        <f t="shared" si="17"/>
        <v>1</v>
      </c>
      <c r="AA41" s="308" t="e">
        <f t="shared" si="2"/>
        <v>#N/A</v>
      </c>
      <c r="AB41" s="312" t="e">
        <f t="shared" si="18"/>
        <v>#N/A</v>
      </c>
      <c r="AC41" s="312" t="b">
        <f t="shared" si="3"/>
        <v>0</v>
      </c>
      <c r="AD41" s="320" t="str">
        <f t="shared" si="4"/>
        <v/>
      </c>
      <c r="AE41" s="208" t="e">
        <f>MATCH(W41,Param!$O:$O,0)</f>
        <v>#N/A</v>
      </c>
      <c r="AF41" s="208" t="b">
        <f t="shared" si="30"/>
        <v>0</v>
      </c>
      <c r="AG41" s="212" t="str">
        <f>IF(AF41,INDEX(Param!$P:$P,AE41),"")</f>
        <v/>
      </c>
      <c r="AH41" s="151"/>
      <c r="AI41" s="308" t="e">
        <f t="shared" si="5"/>
        <v>#N/A</v>
      </c>
      <c r="AJ41" s="308" t="b">
        <f t="shared" si="24"/>
        <v>1</v>
      </c>
      <c r="AK41" s="312" t="b">
        <f t="shared" si="25"/>
        <v>1</v>
      </c>
      <c r="AL41" s="308" t="e">
        <f t="shared" si="6"/>
        <v>#N/A</v>
      </c>
      <c r="AM41" s="312" t="e">
        <f t="shared" si="26"/>
        <v>#N/A</v>
      </c>
      <c r="AN41" s="312" t="b">
        <f t="shared" si="7"/>
        <v>0</v>
      </c>
      <c r="AO41" s="317" t="str">
        <f t="shared" si="8"/>
        <v/>
      </c>
      <c r="AP41" s="208" t="e">
        <f>MATCH(AH41,Param!$R:$R,0)</f>
        <v>#N/A</v>
      </c>
      <c r="AQ41" s="208" t="b">
        <f t="shared" si="20"/>
        <v>0</v>
      </c>
      <c r="AR41" s="212" t="str">
        <f>IF(AQ41,INDEX(Param!$S:$S,AP41),"")</f>
        <v/>
      </c>
      <c r="AS41" s="189"/>
      <c r="AT41" s="152"/>
      <c r="AU41" s="329" t="e">
        <f t="shared" si="9"/>
        <v>#N/A</v>
      </c>
      <c r="AV41" s="330" t="b">
        <f t="shared" si="27"/>
        <v>1</v>
      </c>
      <c r="AW41" s="331" t="b">
        <f t="shared" si="28"/>
        <v>1</v>
      </c>
      <c r="AX41" s="330" t="e">
        <f t="shared" si="10"/>
        <v>#N/A</v>
      </c>
      <c r="AY41" s="331" t="e">
        <f t="shared" si="29"/>
        <v>#N/A</v>
      </c>
      <c r="AZ41" s="331" t="b">
        <f t="shared" si="11"/>
        <v>0</v>
      </c>
      <c r="BA41" s="332" t="str">
        <f t="shared" si="12"/>
        <v/>
      </c>
      <c r="BB41" s="208" t="e">
        <f>MATCH(AT41,Param!$U:$U,0)</f>
        <v>#N/A</v>
      </c>
      <c r="BC41" s="208" t="b">
        <f t="shared" si="21"/>
        <v>0</v>
      </c>
      <c r="BD41" s="212" t="str">
        <f>IF(BC41,INDEX(Param!$V:$V,BB41),"")</f>
        <v/>
      </c>
      <c r="BE41" s="189"/>
      <c r="BF41" s="153"/>
      <c r="BG41" s="154"/>
      <c r="BH41" s="155"/>
      <c r="BI41" s="189"/>
      <c r="BJ41" s="156"/>
      <c r="BK41" s="157"/>
      <c r="BL41" s="157"/>
      <c r="BM41" s="158"/>
      <c r="BN41" s="193"/>
      <c r="BO41" s="159"/>
      <c r="BP41" s="160"/>
      <c r="BQ41" s="161"/>
      <c r="BR41" s="162"/>
      <c r="BS41" s="188"/>
      <c r="BT41" s="163"/>
      <c r="BU41" s="164"/>
      <c r="BV41" s="188"/>
      <c r="BW41" s="165"/>
      <c r="BX41" s="166"/>
    </row>
    <row r="42" spans="1:76" x14ac:dyDescent="0.3">
      <c r="A42" t="e">
        <f>MATCH($N42,Coulisse!$J$104:$J$107,0)</f>
        <v>#N/A</v>
      </c>
      <c r="C42">
        <f t="shared" si="13"/>
        <v>0</v>
      </c>
      <c r="D42" s="31" t="b">
        <f t="shared" si="14"/>
        <v>0</v>
      </c>
      <c r="E42" t="b">
        <f ca="1">NOT(ISNA(MATCH(ROW(),Coulisse!$HX:$HX,0)))</f>
        <v>0</v>
      </c>
      <c r="J42" s="146"/>
      <c r="K42" s="147"/>
      <c r="L42" s="239"/>
      <c r="M42" s="281">
        <f t="shared" si="15"/>
        <v>0</v>
      </c>
      <c r="N42" s="148"/>
      <c r="O42" s="189"/>
      <c r="P42" s="149"/>
      <c r="Q42" s="308" t="e">
        <f t="shared" si="0"/>
        <v>#N/A</v>
      </c>
      <c r="R42" s="308" t="b">
        <f t="shared" si="22"/>
        <v>1</v>
      </c>
      <c r="S42" s="308"/>
      <c r="T42" s="208" t="e">
        <f>MATCH(P42,Param!$L:$L,0)</f>
        <v>#N/A</v>
      </c>
      <c r="U42" s="208" t="b">
        <f t="shared" si="16"/>
        <v>0</v>
      </c>
      <c r="V42" s="212" t="str">
        <f>IF(U42,INDEX(Param!$M:$M,T42),"")</f>
        <v/>
      </c>
      <c r="W42" s="150"/>
      <c r="X42" s="308" t="e">
        <f t="shared" si="1"/>
        <v>#N/A</v>
      </c>
      <c r="Y42" s="308" t="b">
        <f t="shared" si="23"/>
        <v>1</v>
      </c>
      <c r="Z42" s="312" t="b">
        <f t="shared" si="17"/>
        <v>1</v>
      </c>
      <c r="AA42" s="308" t="e">
        <f t="shared" si="2"/>
        <v>#N/A</v>
      </c>
      <c r="AB42" s="312" t="e">
        <f t="shared" si="18"/>
        <v>#N/A</v>
      </c>
      <c r="AC42" s="312" t="b">
        <f t="shared" si="3"/>
        <v>0</v>
      </c>
      <c r="AD42" s="320" t="str">
        <f t="shared" si="4"/>
        <v/>
      </c>
      <c r="AE42" s="208" t="e">
        <f>MATCH(W42,Param!$O:$O,0)</f>
        <v>#N/A</v>
      </c>
      <c r="AF42" s="208" t="b">
        <f t="shared" si="30"/>
        <v>0</v>
      </c>
      <c r="AG42" s="212" t="str">
        <f>IF(AF42,INDEX(Param!$P:$P,AE42),"")</f>
        <v/>
      </c>
      <c r="AH42" s="151"/>
      <c r="AI42" s="308" t="e">
        <f t="shared" si="5"/>
        <v>#N/A</v>
      </c>
      <c r="AJ42" s="308" t="b">
        <f t="shared" si="24"/>
        <v>1</v>
      </c>
      <c r="AK42" s="312" t="b">
        <f t="shared" si="25"/>
        <v>1</v>
      </c>
      <c r="AL42" s="308" t="e">
        <f t="shared" si="6"/>
        <v>#N/A</v>
      </c>
      <c r="AM42" s="312" t="e">
        <f t="shared" si="26"/>
        <v>#N/A</v>
      </c>
      <c r="AN42" s="312" t="b">
        <f t="shared" si="7"/>
        <v>0</v>
      </c>
      <c r="AO42" s="317" t="str">
        <f t="shared" si="8"/>
        <v/>
      </c>
      <c r="AP42" s="208" t="e">
        <f>MATCH(AH42,Param!$R:$R,0)</f>
        <v>#N/A</v>
      </c>
      <c r="AQ42" s="208" t="b">
        <f t="shared" si="20"/>
        <v>0</v>
      </c>
      <c r="AR42" s="212" t="str">
        <f>IF(AQ42,INDEX(Param!$S:$S,AP42),"")</f>
        <v/>
      </c>
      <c r="AS42" s="189"/>
      <c r="AT42" s="152"/>
      <c r="AU42" s="329" t="e">
        <f t="shared" si="9"/>
        <v>#N/A</v>
      </c>
      <c r="AV42" s="330" t="b">
        <f t="shared" si="27"/>
        <v>1</v>
      </c>
      <c r="AW42" s="331" t="b">
        <f t="shared" si="28"/>
        <v>1</v>
      </c>
      <c r="AX42" s="330" t="e">
        <f t="shared" si="10"/>
        <v>#N/A</v>
      </c>
      <c r="AY42" s="331" t="e">
        <f t="shared" si="29"/>
        <v>#N/A</v>
      </c>
      <c r="AZ42" s="331" t="b">
        <f t="shared" si="11"/>
        <v>0</v>
      </c>
      <c r="BA42" s="332" t="str">
        <f t="shared" si="12"/>
        <v/>
      </c>
      <c r="BB42" s="208" t="e">
        <f>MATCH(AT42,Param!$U:$U,0)</f>
        <v>#N/A</v>
      </c>
      <c r="BC42" s="208" t="b">
        <f t="shared" si="21"/>
        <v>0</v>
      </c>
      <c r="BD42" s="212" t="str">
        <f>IF(BC42,INDEX(Param!$V:$V,BB42),"")</f>
        <v/>
      </c>
      <c r="BE42" s="189"/>
      <c r="BF42" s="153"/>
      <c r="BG42" s="154"/>
      <c r="BH42" s="155"/>
      <c r="BI42" s="189"/>
      <c r="BJ42" s="156"/>
      <c r="BK42" s="157"/>
      <c r="BL42" s="157"/>
      <c r="BM42" s="158"/>
      <c r="BN42" s="193"/>
      <c r="BO42" s="159"/>
      <c r="BP42" s="160"/>
      <c r="BQ42" s="161"/>
      <c r="BR42" s="162"/>
      <c r="BS42" s="188"/>
      <c r="BT42" s="163"/>
      <c r="BU42" s="164"/>
      <c r="BV42" s="188"/>
      <c r="BW42" s="165"/>
      <c r="BX42" s="166"/>
    </row>
    <row r="43" spans="1:76" x14ac:dyDescent="0.3">
      <c r="A43" t="e">
        <f>MATCH($N43,Coulisse!$J$104:$J$107,0)</f>
        <v>#N/A</v>
      </c>
      <c r="C43">
        <f t="shared" si="13"/>
        <v>0</v>
      </c>
      <c r="D43" s="31" t="b">
        <f t="shared" si="14"/>
        <v>0</v>
      </c>
      <c r="E43" t="b">
        <f ca="1">NOT(ISNA(MATCH(ROW(),Coulisse!$HX:$HX,0)))</f>
        <v>0</v>
      </c>
      <c r="J43" s="146"/>
      <c r="K43" s="147"/>
      <c r="L43" s="239"/>
      <c r="M43" s="281">
        <f t="shared" si="15"/>
        <v>0</v>
      </c>
      <c r="N43" s="148"/>
      <c r="O43" s="189"/>
      <c r="P43" s="149"/>
      <c r="Q43" s="308" t="e">
        <f t="shared" ref="Q43:Q74" si="31">MATCH($P43,RgPlageAuditxx,0)</f>
        <v>#N/A</v>
      </c>
      <c r="R43" s="308" t="b">
        <f t="shared" si="22"/>
        <v>1</v>
      </c>
      <c r="S43" s="308"/>
      <c r="T43" s="208" t="e">
        <f>MATCH(P43,Param!$L:$L,0)</f>
        <v>#N/A</v>
      </c>
      <c r="U43" s="208" t="b">
        <f t="shared" si="16"/>
        <v>0</v>
      </c>
      <c r="V43" s="212" t="str">
        <f>IF(U43,INDEX(Param!$M:$M,T43),"")</f>
        <v/>
      </c>
      <c r="W43" s="150"/>
      <c r="X43" s="308" t="e">
        <f t="shared" ref="X43:X74" si="32">MATCH($W43,RgPlageAudit01,0)</f>
        <v>#N/A</v>
      </c>
      <c r="Y43" s="308" t="b">
        <f t="shared" si="23"/>
        <v>1</v>
      </c>
      <c r="Z43" s="312" t="b">
        <f t="shared" si="17"/>
        <v>1</v>
      </c>
      <c r="AA43" s="308" t="e">
        <f t="shared" ref="AA43:AA74" si="33">X43*RgNbAuditxx</f>
        <v>#N/A</v>
      </c>
      <c r="AB43" s="312" t="e">
        <f t="shared" si="18"/>
        <v>#N/A</v>
      </c>
      <c r="AC43" s="312" t="b">
        <f t="shared" ref="AC43:AC74" si="34">NOT(ISNA(MATCH(AB43,RgEquivAudit01,0)))</f>
        <v>0</v>
      </c>
      <c r="AD43" s="320" t="str">
        <f t="shared" ref="AD43:AD74" si="35">IF(Z43,"",IF(AC43,AudotOk,AudotBerk))</f>
        <v/>
      </c>
      <c r="AE43" s="208" t="e">
        <f>MATCH(W43,Param!$O:$O,0)</f>
        <v>#N/A</v>
      </c>
      <c r="AF43" s="208" t="b">
        <f t="shared" si="30"/>
        <v>0</v>
      </c>
      <c r="AG43" s="212" t="str">
        <f>IF(AF43,INDEX(Param!$P:$P,AE43),"")</f>
        <v/>
      </c>
      <c r="AH43" s="151"/>
      <c r="AI43" s="308" t="e">
        <f t="shared" ref="AI43:AI74" si="36">MATCH($AH43,RgPlageAudit02,0)</f>
        <v>#N/A</v>
      </c>
      <c r="AJ43" s="308" t="b">
        <f t="shared" si="24"/>
        <v>1</v>
      </c>
      <c r="AK43" s="312" t="b">
        <f t="shared" si="25"/>
        <v>1</v>
      </c>
      <c r="AL43" s="308" t="e">
        <f t="shared" ref="AL43:AL74" si="37">AI43*RgNbAuditxx</f>
        <v>#N/A</v>
      </c>
      <c r="AM43" s="312" t="e">
        <f t="shared" si="26"/>
        <v>#N/A</v>
      </c>
      <c r="AN43" s="312" t="b">
        <f t="shared" ref="AN43:AN74" si="38">NOT(ISNA(MATCH(AM43,RgEquivAudit02,0)))</f>
        <v>0</v>
      </c>
      <c r="AO43" s="317" t="str">
        <f t="shared" ref="AO43:AO74" si="39">IF(AK43,"",IF(AN43,AudotOk,AudotBerk))</f>
        <v/>
      </c>
      <c r="AP43" s="208" t="e">
        <f>MATCH(AH43,Param!$R:$R,0)</f>
        <v>#N/A</v>
      </c>
      <c r="AQ43" s="208" t="b">
        <f t="shared" si="20"/>
        <v>0</v>
      </c>
      <c r="AR43" s="212" t="str">
        <f>IF(AQ43,INDEX(Param!$S:$S,AP43),"")</f>
        <v/>
      </c>
      <c r="AS43" s="189"/>
      <c r="AT43" s="152"/>
      <c r="AU43" s="329" t="e">
        <f t="shared" ref="AU43:AU74" si="40">MATCH($AT43,RgPlageAudit03,0)</f>
        <v>#N/A</v>
      </c>
      <c r="AV43" s="330" t="b">
        <f t="shared" si="27"/>
        <v>1</v>
      </c>
      <c r="AW43" s="331" t="b">
        <f t="shared" si="28"/>
        <v>1</v>
      </c>
      <c r="AX43" s="330" t="e">
        <f t="shared" ref="AX43:AX74" si="41">AU43*RgNbAuditxx</f>
        <v>#N/A</v>
      </c>
      <c r="AY43" s="331" t="e">
        <f t="shared" si="29"/>
        <v>#N/A</v>
      </c>
      <c r="AZ43" s="331" t="b">
        <f t="shared" ref="AZ43:AZ74" si="42">NOT(ISNA(MATCH(AY43,RgEquivAudit03,0)))</f>
        <v>0</v>
      </c>
      <c r="BA43" s="332" t="str">
        <f t="shared" ref="BA43:BA74" si="43">IF(AW43,"",IF(AZ43,AudotOk,AudotBerk))</f>
        <v/>
      </c>
      <c r="BB43" s="208" t="e">
        <f>MATCH(AT43,Param!$U:$U,0)</f>
        <v>#N/A</v>
      </c>
      <c r="BC43" s="208" t="b">
        <f t="shared" si="21"/>
        <v>0</v>
      </c>
      <c r="BD43" s="212" t="str">
        <f>IF(BC43,INDEX(Param!$V:$V,BB43),"")</f>
        <v/>
      </c>
      <c r="BE43" s="189"/>
      <c r="BF43" s="153"/>
      <c r="BG43" s="154"/>
      <c r="BH43" s="155"/>
      <c r="BI43" s="189"/>
      <c r="BJ43" s="156"/>
      <c r="BK43" s="157"/>
      <c r="BL43" s="157"/>
      <c r="BM43" s="158"/>
      <c r="BN43" s="193"/>
      <c r="BO43" s="159"/>
      <c r="BP43" s="160"/>
      <c r="BQ43" s="161"/>
      <c r="BR43" s="162"/>
      <c r="BS43" s="188"/>
      <c r="BT43" s="163"/>
      <c r="BU43" s="164"/>
      <c r="BV43" s="188"/>
      <c r="BW43" s="165"/>
      <c r="BX43" s="166"/>
    </row>
    <row r="44" spans="1:76" x14ac:dyDescent="0.3">
      <c r="A44" t="e">
        <f>MATCH($N44,Coulisse!$J$104:$J$107,0)</f>
        <v>#N/A</v>
      </c>
      <c r="C44">
        <f t="shared" si="13"/>
        <v>0</v>
      </c>
      <c r="D44" s="31" t="b">
        <f t="shared" si="14"/>
        <v>0</v>
      </c>
      <c r="E44" t="b">
        <f ca="1">NOT(ISNA(MATCH(ROW(),Coulisse!$HX:$HX,0)))</f>
        <v>0</v>
      </c>
      <c r="J44" s="146"/>
      <c r="K44" s="147"/>
      <c r="L44" s="239"/>
      <c r="M44" s="281">
        <f t="shared" si="15"/>
        <v>0</v>
      </c>
      <c r="N44" s="148"/>
      <c r="O44" s="189"/>
      <c r="P44" s="149"/>
      <c r="Q44" s="308" t="e">
        <f t="shared" si="31"/>
        <v>#N/A</v>
      </c>
      <c r="R44" s="308" t="b">
        <f t="shared" si="22"/>
        <v>1</v>
      </c>
      <c r="S44" s="308"/>
      <c r="T44" s="208" t="e">
        <f>MATCH(P44,Param!$L:$L,0)</f>
        <v>#N/A</v>
      </c>
      <c r="U44" s="208" t="b">
        <f t="shared" si="16"/>
        <v>0</v>
      </c>
      <c r="V44" s="212" t="str">
        <f>IF(U44,INDEX(Param!$M:$M,T44),"")</f>
        <v/>
      </c>
      <c r="W44" s="150"/>
      <c r="X44" s="308" t="e">
        <f t="shared" si="32"/>
        <v>#N/A</v>
      </c>
      <c r="Y44" s="308" t="b">
        <f t="shared" si="23"/>
        <v>1</v>
      </c>
      <c r="Z44" s="312" t="b">
        <f t="shared" si="17"/>
        <v>1</v>
      </c>
      <c r="AA44" s="308" t="e">
        <f t="shared" si="33"/>
        <v>#N/A</v>
      </c>
      <c r="AB44" s="312" t="e">
        <f t="shared" si="18"/>
        <v>#N/A</v>
      </c>
      <c r="AC44" s="312" t="b">
        <f t="shared" si="34"/>
        <v>0</v>
      </c>
      <c r="AD44" s="320" t="str">
        <f t="shared" si="35"/>
        <v/>
      </c>
      <c r="AE44" s="208" t="e">
        <f>MATCH(W44,Param!$O:$O,0)</f>
        <v>#N/A</v>
      </c>
      <c r="AF44" s="208" t="b">
        <f t="shared" si="30"/>
        <v>0</v>
      </c>
      <c r="AG44" s="212" t="str">
        <f>IF(AF44,INDEX(Param!$P:$P,AE44),"")</f>
        <v/>
      </c>
      <c r="AH44" s="151"/>
      <c r="AI44" s="308" t="e">
        <f t="shared" si="36"/>
        <v>#N/A</v>
      </c>
      <c r="AJ44" s="308" t="b">
        <f t="shared" si="24"/>
        <v>1</v>
      </c>
      <c r="AK44" s="312" t="b">
        <f t="shared" si="25"/>
        <v>1</v>
      </c>
      <c r="AL44" s="308" t="e">
        <f t="shared" si="37"/>
        <v>#N/A</v>
      </c>
      <c r="AM44" s="312" t="e">
        <f t="shared" si="26"/>
        <v>#N/A</v>
      </c>
      <c r="AN44" s="312" t="b">
        <f t="shared" si="38"/>
        <v>0</v>
      </c>
      <c r="AO44" s="317" t="str">
        <f t="shared" si="39"/>
        <v/>
      </c>
      <c r="AP44" s="208" t="e">
        <f>MATCH(AH44,Param!$R:$R,0)</f>
        <v>#N/A</v>
      </c>
      <c r="AQ44" s="208" t="b">
        <f t="shared" si="20"/>
        <v>0</v>
      </c>
      <c r="AR44" s="212" t="str">
        <f>IF(AQ44,INDEX(Param!$S:$S,AP44),"")</f>
        <v/>
      </c>
      <c r="AS44" s="189"/>
      <c r="AT44" s="152"/>
      <c r="AU44" s="329" t="e">
        <f t="shared" si="40"/>
        <v>#N/A</v>
      </c>
      <c r="AV44" s="330" t="b">
        <f t="shared" si="27"/>
        <v>1</v>
      </c>
      <c r="AW44" s="331" t="b">
        <f t="shared" si="28"/>
        <v>1</v>
      </c>
      <c r="AX44" s="330" t="e">
        <f t="shared" si="41"/>
        <v>#N/A</v>
      </c>
      <c r="AY44" s="331" t="e">
        <f t="shared" si="29"/>
        <v>#N/A</v>
      </c>
      <c r="AZ44" s="331" t="b">
        <f t="shared" si="42"/>
        <v>0</v>
      </c>
      <c r="BA44" s="332" t="str">
        <f t="shared" si="43"/>
        <v/>
      </c>
      <c r="BB44" s="208" t="e">
        <f>MATCH(AT44,Param!$U:$U,0)</f>
        <v>#N/A</v>
      </c>
      <c r="BC44" s="208" t="b">
        <f t="shared" si="21"/>
        <v>0</v>
      </c>
      <c r="BD44" s="212" t="str">
        <f>IF(BC44,INDEX(Param!$V:$V,BB44),"")</f>
        <v/>
      </c>
      <c r="BE44" s="189"/>
      <c r="BF44" s="153"/>
      <c r="BG44" s="154"/>
      <c r="BH44" s="155"/>
      <c r="BI44" s="189"/>
      <c r="BJ44" s="156"/>
      <c r="BK44" s="157"/>
      <c r="BL44" s="157"/>
      <c r="BM44" s="158"/>
      <c r="BN44" s="193"/>
      <c r="BO44" s="159"/>
      <c r="BP44" s="160"/>
      <c r="BQ44" s="161"/>
      <c r="BR44" s="162"/>
      <c r="BS44" s="188"/>
      <c r="BT44" s="163"/>
      <c r="BU44" s="164"/>
      <c r="BV44" s="188"/>
      <c r="BW44" s="165"/>
      <c r="BX44" s="166"/>
    </row>
    <row r="45" spans="1:76" x14ac:dyDescent="0.3">
      <c r="A45" t="e">
        <f>MATCH($N45,Coulisse!$J$104:$J$107,0)</f>
        <v>#N/A</v>
      </c>
      <c r="C45">
        <f t="shared" si="13"/>
        <v>0</v>
      </c>
      <c r="D45" s="31" t="b">
        <f t="shared" si="14"/>
        <v>0</v>
      </c>
      <c r="E45" t="b">
        <f ca="1">NOT(ISNA(MATCH(ROW(),Coulisse!$HX:$HX,0)))</f>
        <v>0</v>
      </c>
      <c r="J45" s="146"/>
      <c r="K45" s="147"/>
      <c r="L45" s="239"/>
      <c r="M45" s="281">
        <f t="shared" si="15"/>
        <v>0</v>
      </c>
      <c r="N45" s="148"/>
      <c r="O45" s="189"/>
      <c r="P45" s="149"/>
      <c r="Q45" s="308" t="e">
        <f t="shared" si="31"/>
        <v>#N/A</v>
      </c>
      <c r="R45" s="308" t="b">
        <f t="shared" si="22"/>
        <v>1</v>
      </c>
      <c r="S45" s="308"/>
      <c r="T45" s="208" t="e">
        <f>MATCH(P45,Param!$L:$L,0)</f>
        <v>#N/A</v>
      </c>
      <c r="U45" s="208" t="b">
        <f t="shared" si="16"/>
        <v>0</v>
      </c>
      <c r="V45" s="212" t="str">
        <f>IF(U45,INDEX(Param!$M:$M,T45),"")</f>
        <v/>
      </c>
      <c r="W45" s="150"/>
      <c r="X45" s="308" t="e">
        <f t="shared" si="32"/>
        <v>#N/A</v>
      </c>
      <c r="Y45" s="308" t="b">
        <f t="shared" si="23"/>
        <v>1</v>
      </c>
      <c r="Z45" s="312" t="b">
        <f t="shared" si="17"/>
        <v>1</v>
      </c>
      <c r="AA45" s="308" t="e">
        <f t="shared" si="33"/>
        <v>#N/A</v>
      </c>
      <c r="AB45" s="312" t="e">
        <f t="shared" si="18"/>
        <v>#N/A</v>
      </c>
      <c r="AC45" s="312" t="b">
        <f t="shared" si="34"/>
        <v>0</v>
      </c>
      <c r="AD45" s="320" t="str">
        <f t="shared" si="35"/>
        <v/>
      </c>
      <c r="AE45" s="208" t="e">
        <f>MATCH(W45,Param!$O:$O,0)</f>
        <v>#N/A</v>
      </c>
      <c r="AF45" s="208" t="b">
        <f t="shared" si="30"/>
        <v>0</v>
      </c>
      <c r="AG45" s="212" t="str">
        <f>IF(AF45,INDEX(Param!$P:$P,AE45),"")</f>
        <v/>
      </c>
      <c r="AH45" s="151"/>
      <c r="AI45" s="308" t="e">
        <f t="shared" si="36"/>
        <v>#N/A</v>
      </c>
      <c r="AJ45" s="308" t="b">
        <f t="shared" si="24"/>
        <v>1</v>
      </c>
      <c r="AK45" s="312" t="b">
        <f t="shared" si="25"/>
        <v>1</v>
      </c>
      <c r="AL45" s="308" t="e">
        <f t="shared" si="37"/>
        <v>#N/A</v>
      </c>
      <c r="AM45" s="312" t="e">
        <f t="shared" si="26"/>
        <v>#N/A</v>
      </c>
      <c r="AN45" s="312" t="b">
        <f t="shared" si="38"/>
        <v>0</v>
      </c>
      <c r="AO45" s="317" t="str">
        <f t="shared" si="39"/>
        <v/>
      </c>
      <c r="AP45" s="208" t="e">
        <f>MATCH(AH45,Param!$R:$R,0)</f>
        <v>#N/A</v>
      </c>
      <c r="AQ45" s="208" t="b">
        <f t="shared" si="20"/>
        <v>0</v>
      </c>
      <c r="AR45" s="212" t="str">
        <f>IF(AQ45,INDEX(Param!$S:$S,AP45),"")</f>
        <v/>
      </c>
      <c r="AS45" s="189"/>
      <c r="AT45" s="152"/>
      <c r="AU45" s="329" t="e">
        <f t="shared" si="40"/>
        <v>#N/A</v>
      </c>
      <c r="AV45" s="330" t="b">
        <f t="shared" si="27"/>
        <v>1</v>
      </c>
      <c r="AW45" s="331" t="b">
        <f t="shared" si="28"/>
        <v>1</v>
      </c>
      <c r="AX45" s="330" t="e">
        <f t="shared" si="41"/>
        <v>#N/A</v>
      </c>
      <c r="AY45" s="331" t="e">
        <f t="shared" si="29"/>
        <v>#N/A</v>
      </c>
      <c r="AZ45" s="331" t="b">
        <f t="shared" si="42"/>
        <v>0</v>
      </c>
      <c r="BA45" s="332" t="str">
        <f t="shared" si="43"/>
        <v/>
      </c>
      <c r="BB45" s="208" t="e">
        <f>MATCH(AT45,Param!$U:$U,0)</f>
        <v>#N/A</v>
      </c>
      <c r="BC45" s="208" t="b">
        <f t="shared" si="21"/>
        <v>0</v>
      </c>
      <c r="BD45" s="212" t="str">
        <f>IF(BC45,INDEX(Param!$V:$V,BB45),"")</f>
        <v/>
      </c>
      <c r="BE45" s="189"/>
      <c r="BF45" s="153"/>
      <c r="BG45" s="154"/>
      <c r="BH45" s="155"/>
      <c r="BI45" s="189"/>
      <c r="BJ45" s="156"/>
      <c r="BK45" s="157"/>
      <c r="BL45" s="157"/>
      <c r="BM45" s="158"/>
      <c r="BN45" s="193"/>
      <c r="BO45" s="159"/>
      <c r="BP45" s="160"/>
      <c r="BQ45" s="161"/>
      <c r="BR45" s="162"/>
      <c r="BS45" s="188"/>
      <c r="BT45" s="163"/>
      <c r="BU45" s="164"/>
      <c r="BV45" s="188"/>
      <c r="BW45" s="165"/>
      <c r="BX45" s="166"/>
    </row>
    <row r="46" spans="1:76" x14ac:dyDescent="0.3">
      <c r="A46" t="e">
        <f>MATCH($N46,Coulisse!$J$104:$J$107,0)</f>
        <v>#N/A</v>
      </c>
      <c r="C46">
        <f t="shared" si="13"/>
        <v>0</v>
      </c>
      <c r="D46" s="31" t="b">
        <f t="shared" si="14"/>
        <v>0</v>
      </c>
      <c r="E46" t="b">
        <f ca="1">NOT(ISNA(MATCH(ROW(),Coulisse!$HX:$HX,0)))</f>
        <v>0</v>
      </c>
      <c r="J46" s="146"/>
      <c r="K46" s="147"/>
      <c r="L46" s="239"/>
      <c r="M46" s="281">
        <f t="shared" si="15"/>
        <v>0</v>
      </c>
      <c r="N46" s="148"/>
      <c r="O46" s="189"/>
      <c r="P46" s="149"/>
      <c r="Q46" s="308" t="e">
        <f t="shared" si="31"/>
        <v>#N/A</v>
      </c>
      <c r="R46" s="308" t="b">
        <f t="shared" si="22"/>
        <v>1</v>
      </c>
      <c r="S46" s="308"/>
      <c r="T46" s="208" t="e">
        <f>MATCH(P46,Param!$L:$L,0)</f>
        <v>#N/A</v>
      </c>
      <c r="U46" s="208" t="b">
        <f t="shared" si="16"/>
        <v>0</v>
      </c>
      <c r="V46" s="212" t="str">
        <f>IF(U46,INDEX(Param!$M:$M,T46),"")</f>
        <v/>
      </c>
      <c r="W46" s="150"/>
      <c r="X46" s="308" t="e">
        <f t="shared" si="32"/>
        <v>#N/A</v>
      </c>
      <c r="Y46" s="308" t="b">
        <f t="shared" si="23"/>
        <v>1</v>
      </c>
      <c r="Z46" s="312" t="b">
        <f t="shared" si="17"/>
        <v>1</v>
      </c>
      <c r="AA46" s="308" t="e">
        <f t="shared" si="33"/>
        <v>#N/A</v>
      </c>
      <c r="AB46" s="312" t="e">
        <f t="shared" si="18"/>
        <v>#N/A</v>
      </c>
      <c r="AC46" s="312" t="b">
        <f t="shared" si="34"/>
        <v>0</v>
      </c>
      <c r="AD46" s="320" t="str">
        <f t="shared" si="35"/>
        <v/>
      </c>
      <c r="AE46" s="208" t="e">
        <f>MATCH(W46,Param!$O:$O,0)</f>
        <v>#N/A</v>
      </c>
      <c r="AF46" s="208" t="b">
        <f t="shared" si="30"/>
        <v>0</v>
      </c>
      <c r="AG46" s="212" t="str">
        <f>IF(AF46,INDEX(Param!$P:$P,AE46),"")</f>
        <v/>
      </c>
      <c r="AH46" s="151"/>
      <c r="AI46" s="308" t="e">
        <f t="shared" si="36"/>
        <v>#N/A</v>
      </c>
      <c r="AJ46" s="308" t="b">
        <f t="shared" si="24"/>
        <v>1</v>
      </c>
      <c r="AK46" s="312" t="b">
        <f t="shared" si="25"/>
        <v>1</v>
      </c>
      <c r="AL46" s="308" t="e">
        <f t="shared" si="37"/>
        <v>#N/A</v>
      </c>
      <c r="AM46" s="312" t="e">
        <f t="shared" si="26"/>
        <v>#N/A</v>
      </c>
      <c r="AN46" s="312" t="b">
        <f t="shared" si="38"/>
        <v>0</v>
      </c>
      <c r="AO46" s="317" t="str">
        <f t="shared" si="39"/>
        <v/>
      </c>
      <c r="AP46" s="208" t="e">
        <f>MATCH(AH46,Param!$R:$R,0)</f>
        <v>#N/A</v>
      </c>
      <c r="AQ46" s="208" t="b">
        <f t="shared" si="20"/>
        <v>0</v>
      </c>
      <c r="AR46" s="212" t="str">
        <f>IF(AQ46,INDEX(Param!$S:$S,AP46),"")</f>
        <v/>
      </c>
      <c r="AS46" s="189"/>
      <c r="AT46" s="152"/>
      <c r="AU46" s="329" t="e">
        <f t="shared" si="40"/>
        <v>#N/A</v>
      </c>
      <c r="AV46" s="330" t="b">
        <f t="shared" si="27"/>
        <v>1</v>
      </c>
      <c r="AW46" s="331" t="b">
        <f t="shared" si="28"/>
        <v>1</v>
      </c>
      <c r="AX46" s="330" t="e">
        <f t="shared" si="41"/>
        <v>#N/A</v>
      </c>
      <c r="AY46" s="331" t="e">
        <f t="shared" si="29"/>
        <v>#N/A</v>
      </c>
      <c r="AZ46" s="331" t="b">
        <f t="shared" si="42"/>
        <v>0</v>
      </c>
      <c r="BA46" s="332" t="str">
        <f t="shared" si="43"/>
        <v/>
      </c>
      <c r="BB46" s="208" t="e">
        <f>MATCH(AT46,Param!$U:$U,0)</f>
        <v>#N/A</v>
      </c>
      <c r="BC46" s="208" t="b">
        <f t="shared" si="21"/>
        <v>0</v>
      </c>
      <c r="BD46" s="212" t="str">
        <f>IF(BC46,INDEX(Param!$V:$V,BB46),"")</f>
        <v/>
      </c>
      <c r="BE46" s="189"/>
      <c r="BF46" s="153"/>
      <c r="BG46" s="154"/>
      <c r="BH46" s="155"/>
      <c r="BI46" s="189"/>
      <c r="BJ46" s="156"/>
      <c r="BK46" s="157"/>
      <c r="BL46" s="157"/>
      <c r="BM46" s="158"/>
      <c r="BN46" s="193"/>
      <c r="BO46" s="159"/>
      <c r="BP46" s="160"/>
      <c r="BQ46" s="161"/>
      <c r="BR46" s="162"/>
      <c r="BS46" s="188"/>
      <c r="BT46" s="163"/>
      <c r="BU46" s="164"/>
      <c r="BV46" s="188"/>
      <c r="BW46" s="165"/>
      <c r="BX46" s="166"/>
    </row>
    <row r="47" spans="1:76" x14ac:dyDescent="0.3">
      <c r="A47" t="e">
        <f>MATCH($N47,Coulisse!$J$104:$J$107,0)</f>
        <v>#N/A</v>
      </c>
      <c r="C47">
        <f t="shared" si="13"/>
        <v>0</v>
      </c>
      <c r="D47" s="31" t="b">
        <f t="shared" si="14"/>
        <v>0</v>
      </c>
      <c r="E47" t="b">
        <f ca="1">NOT(ISNA(MATCH(ROW(),Coulisse!$HX:$HX,0)))</f>
        <v>0</v>
      </c>
      <c r="J47" s="146"/>
      <c r="K47" s="147"/>
      <c r="L47" s="239"/>
      <c r="M47" s="281">
        <f t="shared" si="15"/>
        <v>0</v>
      </c>
      <c r="N47" s="148"/>
      <c r="O47" s="189"/>
      <c r="P47" s="149"/>
      <c r="Q47" s="308" t="e">
        <f t="shared" si="31"/>
        <v>#N/A</v>
      </c>
      <c r="R47" s="308" t="b">
        <f t="shared" si="22"/>
        <v>1</v>
      </c>
      <c r="S47" s="308"/>
      <c r="T47" s="208" t="e">
        <f>MATCH(P47,Param!$L:$L,0)</f>
        <v>#N/A</v>
      </c>
      <c r="U47" s="208" t="b">
        <f t="shared" si="16"/>
        <v>0</v>
      </c>
      <c r="V47" s="212" t="str">
        <f>IF(U47,INDEX(Param!$M:$M,T47),"")</f>
        <v/>
      </c>
      <c r="W47" s="150"/>
      <c r="X47" s="308" t="e">
        <f t="shared" si="32"/>
        <v>#N/A</v>
      </c>
      <c r="Y47" s="308" t="b">
        <f t="shared" si="23"/>
        <v>1</v>
      </c>
      <c r="Z47" s="312" t="b">
        <f t="shared" si="17"/>
        <v>1</v>
      </c>
      <c r="AA47" s="308" t="e">
        <f t="shared" si="33"/>
        <v>#N/A</v>
      </c>
      <c r="AB47" s="312" t="e">
        <f t="shared" si="18"/>
        <v>#N/A</v>
      </c>
      <c r="AC47" s="312" t="b">
        <f t="shared" si="34"/>
        <v>0</v>
      </c>
      <c r="AD47" s="320" t="str">
        <f t="shared" si="35"/>
        <v/>
      </c>
      <c r="AE47" s="208" t="e">
        <f>MATCH(W47,Param!$O:$O,0)</f>
        <v>#N/A</v>
      </c>
      <c r="AF47" s="208" t="b">
        <f t="shared" si="30"/>
        <v>0</v>
      </c>
      <c r="AG47" s="212" t="str">
        <f>IF(AF47,INDEX(Param!$P:$P,AE47),"")</f>
        <v/>
      </c>
      <c r="AH47" s="151"/>
      <c r="AI47" s="308" t="e">
        <f t="shared" si="36"/>
        <v>#N/A</v>
      </c>
      <c r="AJ47" s="308" t="b">
        <f t="shared" si="24"/>
        <v>1</v>
      </c>
      <c r="AK47" s="312" t="b">
        <f t="shared" si="25"/>
        <v>1</v>
      </c>
      <c r="AL47" s="308" t="e">
        <f t="shared" si="37"/>
        <v>#N/A</v>
      </c>
      <c r="AM47" s="312" t="e">
        <f t="shared" si="26"/>
        <v>#N/A</v>
      </c>
      <c r="AN47" s="312" t="b">
        <f t="shared" si="38"/>
        <v>0</v>
      </c>
      <c r="AO47" s="317" t="str">
        <f t="shared" si="39"/>
        <v/>
      </c>
      <c r="AP47" s="208" t="e">
        <f>MATCH(AH47,Param!$R:$R,0)</f>
        <v>#N/A</v>
      </c>
      <c r="AQ47" s="208" t="b">
        <f t="shared" si="20"/>
        <v>0</v>
      </c>
      <c r="AR47" s="212" t="str">
        <f>IF(AQ47,INDEX(Param!$S:$S,AP47),"")</f>
        <v/>
      </c>
      <c r="AS47" s="189"/>
      <c r="AT47" s="152"/>
      <c r="AU47" s="329" t="e">
        <f t="shared" si="40"/>
        <v>#N/A</v>
      </c>
      <c r="AV47" s="330" t="b">
        <f t="shared" si="27"/>
        <v>1</v>
      </c>
      <c r="AW47" s="331" t="b">
        <f t="shared" si="28"/>
        <v>1</v>
      </c>
      <c r="AX47" s="330" t="e">
        <f t="shared" si="41"/>
        <v>#N/A</v>
      </c>
      <c r="AY47" s="331" t="e">
        <f t="shared" si="29"/>
        <v>#N/A</v>
      </c>
      <c r="AZ47" s="331" t="b">
        <f t="shared" si="42"/>
        <v>0</v>
      </c>
      <c r="BA47" s="332" t="str">
        <f t="shared" si="43"/>
        <v/>
      </c>
      <c r="BB47" s="208" t="e">
        <f>MATCH(AT47,Param!$U:$U,0)</f>
        <v>#N/A</v>
      </c>
      <c r="BC47" s="208" t="b">
        <f t="shared" si="21"/>
        <v>0</v>
      </c>
      <c r="BD47" s="212" t="str">
        <f>IF(BC47,INDEX(Param!$V:$V,BB47),"")</f>
        <v/>
      </c>
      <c r="BE47" s="189"/>
      <c r="BF47" s="153"/>
      <c r="BG47" s="154"/>
      <c r="BH47" s="155"/>
      <c r="BI47" s="189"/>
      <c r="BJ47" s="156"/>
      <c r="BK47" s="157"/>
      <c r="BL47" s="157"/>
      <c r="BM47" s="158"/>
      <c r="BN47" s="193"/>
      <c r="BO47" s="159"/>
      <c r="BP47" s="160"/>
      <c r="BQ47" s="161"/>
      <c r="BR47" s="162"/>
      <c r="BS47" s="188"/>
      <c r="BT47" s="163"/>
      <c r="BU47" s="164"/>
      <c r="BV47" s="188"/>
      <c r="BW47" s="165"/>
      <c r="BX47" s="166"/>
    </row>
    <row r="48" spans="1:76" x14ac:dyDescent="0.3">
      <c r="A48" t="e">
        <f>MATCH($N48,Coulisse!$J$104:$J$107,0)</f>
        <v>#N/A</v>
      </c>
      <c r="C48">
        <f t="shared" si="13"/>
        <v>0</v>
      </c>
      <c r="D48" s="31" t="b">
        <f t="shared" si="14"/>
        <v>0</v>
      </c>
      <c r="E48" t="b">
        <f ca="1">NOT(ISNA(MATCH(ROW(),Coulisse!$HX:$HX,0)))</f>
        <v>0</v>
      </c>
      <c r="J48" s="146"/>
      <c r="K48" s="147"/>
      <c r="L48" s="239"/>
      <c r="M48" s="281">
        <f t="shared" si="15"/>
        <v>0</v>
      </c>
      <c r="N48" s="148"/>
      <c r="O48" s="189"/>
      <c r="P48" s="149"/>
      <c r="Q48" s="308" t="e">
        <f t="shared" si="31"/>
        <v>#N/A</v>
      </c>
      <c r="R48" s="308" t="b">
        <f t="shared" si="22"/>
        <v>1</v>
      </c>
      <c r="S48" s="308"/>
      <c r="T48" s="208" t="e">
        <f>MATCH(P48,Param!$L:$L,0)</f>
        <v>#N/A</v>
      </c>
      <c r="U48" s="208" t="b">
        <f t="shared" si="16"/>
        <v>0</v>
      </c>
      <c r="V48" s="212" t="str">
        <f>IF(U48,INDEX(Param!$M:$M,T48),"")</f>
        <v/>
      </c>
      <c r="W48" s="150"/>
      <c r="X48" s="308" t="e">
        <f t="shared" si="32"/>
        <v>#N/A</v>
      </c>
      <c r="Y48" s="308" t="b">
        <f t="shared" si="23"/>
        <v>1</v>
      </c>
      <c r="Z48" s="312" t="b">
        <f t="shared" si="17"/>
        <v>1</v>
      </c>
      <c r="AA48" s="308" t="e">
        <f t="shared" si="33"/>
        <v>#N/A</v>
      </c>
      <c r="AB48" s="312" t="e">
        <f t="shared" si="18"/>
        <v>#N/A</v>
      </c>
      <c r="AC48" s="312" t="b">
        <f t="shared" si="34"/>
        <v>0</v>
      </c>
      <c r="AD48" s="320" t="str">
        <f t="shared" si="35"/>
        <v/>
      </c>
      <c r="AE48" s="208" t="e">
        <f>MATCH(W48,Param!$O:$O,0)</f>
        <v>#N/A</v>
      </c>
      <c r="AF48" s="208" t="b">
        <f t="shared" si="30"/>
        <v>0</v>
      </c>
      <c r="AG48" s="212" t="str">
        <f>IF(AF48,INDEX(Param!$P:$P,AE48),"")</f>
        <v/>
      </c>
      <c r="AH48" s="151"/>
      <c r="AI48" s="308" t="e">
        <f t="shared" si="36"/>
        <v>#N/A</v>
      </c>
      <c r="AJ48" s="308" t="b">
        <f t="shared" si="24"/>
        <v>1</v>
      </c>
      <c r="AK48" s="312" t="b">
        <f t="shared" si="25"/>
        <v>1</v>
      </c>
      <c r="AL48" s="308" t="e">
        <f t="shared" si="37"/>
        <v>#N/A</v>
      </c>
      <c r="AM48" s="312" t="e">
        <f t="shared" si="26"/>
        <v>#N/A</v>
      </c>
      <c r="AN48" s="312" t="b">
        <f t="shared" si="38"/>
        <v>0</v>
      </c>
      <c r="AO48" s="317" t="str">
        <f t="shared" si="39"/>
        <v/>
      </c>
      <c r="AP48" s="208" t="e">
        <f>MATCH(AH48,Param!$R:$R,0)</f>
        <v>#N/A</v>
      </c>
      <c r="AQ48" s="208" t="b">
        <f t="shared" si="20"/>
        <v>0</v>
      </c>
      <c r="AR48" s="212" t="str">
        <f>IF(AQ48,INDEX(Param!$S:$S,AP48),"")</f>
        <v/>
      </c>
      <c r="AS48" s="189"/>
      <c r="AT48" s="152"/>
      <c r="AU48" s="329" t="e">
        <f t="shared" si="40"/>
        <v>#N/A</v>
      </c>
      <c r="AV48" s="330" t="b">
        <f t="shared" si="27"/>
        <v>1</v>
      </c>
      <c r="AW48" s="331" t="b">
        <f t="shared" si="28"/>
        <v>1</v>
      </c>
      <c r="AX48" s="330" t="e">
        <f t="shared" si="41"/>
        <v>#N/A</v>
      </c>
      <c r="AY48" s="331" t="e">
        <f t="shared" si="29"/>
        <v>#N/A</v>
      </c>
      <c r="AZ48" s="331" t="b">
        <f t="shared" si="42"/>
        <v>0</v>
      </c>
      <c r="BA48" s="332" t="str">
        <f t="shared" si="43"/>
        <v/>
      </c>
      <c r="BB48" s="208" t="e">
        <f>MATCH(AT48,Param!$U:$U,0)</f>
        <v>#N/A</v>
      </c>
      <c r="BC48" s="208" t="b">
        <f t="shared" si="21"/>
        <v>0</v>
      </c>
      <c r="BD48" s="212" t="str">
        <f>IF(BC48,INDEX(Param!$V:$V,BB48),"")</f>
        <v/>
      </c>
      <c r="BE48" s="189"/>
      <c r="BF48" s="153"/>
      <c r="BG48" s="154"/>
      <c r="BH48" s="155"/>
      <c r="BI48" s="189"/>
      <c r="BJ48" s="156"/>
      <c r="BK48" s="157"/>
      <c r="BL48" s="157"/>
      <c r="BM48" s="158"/>
      <c r="BN48" s="193"/>
      <c r="BO48" s="159"/>
      <c r="BP48" s="160"/>
      <c r="BQ48" s="161"/>
      <c r="BR48" s="162"/>
      <c r="BS48" s="188"/>
      <c r="BT48" s="163"/>
      <c r="BU48" s="164"/>
      <c r="BV48" s="188"/>
      <c r="BW48" s="165"/>
      <c r="BX48" s="166"/>
    </row>
    <row r="49" spans="1:76" x14ac:dyDescent="0.3">
      <c r="A49" t="e">
        <f>MATCH($N49,Coulisse!$J$104:$J$107,0)</f>
        <v>#N/A</v>
      </c>
      <c r="C49">
        <f t="shared" si="13"/>
        <v>0</v>
      </c>
      <c r="D49" s="31" t="b">
        <f t="shared" si="14"/>
        <v>0</v>
      </c>
      <c r="E49" t="b">
        <f ca="1">NOT(ISNA(MATCH(ROW(),Coulisse!$HX:$HX,0)))</f>
        <v>0</v>
      </c>
      <c r="J49" s="146"/>
      <c r="K49" s="147"/>
      <c r="L49" s="239"/>
      <c r="M49" s="281">
        <f t="shared" si="15"/>
        <v>0</v>
      </c>
      <c r="N49" s="148"/>
      <c r="O49" s="189"/>
      <c r="P49" s="149"/>
      <c r="Q49" s="308" t="e">
        <f t="shared" si="31"/>
        <v>#N/A</v>
      </c>
      <c r="R49" s="308" t="b">
        <f t="shared" si="22"/>
        <v>1</v>
      </c>
      <c r="S49" s="308"/>
      <c r="T49" s="208" t="e">
        <f>MATCH(P49,Param!$L:$L,0)</f>
        <v>#N/A</v>
      </c>
      <c r="U49" s="208" t="b">
        <f t="shared" si="16"/>
        <v>0</v>
      </c>
      <c r="V49" s="212" t="str">
        <f>IF(U49,INDEX(Param!$M:$M,T49),"")</f>
        <v/>
      </c>
      <c r="W49" s="150"/>
      <c r="X49" s="308" t="e">
        <f t="shared" si="32"/>
        <v>#N/A</v>
      </c>
      <c r="Y49" s="308" t="b">
        <f t="shared" si="23"/>
        <v>1</v>
      </c>
      <c r="Z49" s="312" t="b">
        <f t="shared" si="17"/>
        <v>1</v>
      </c>
      <c r="AA49" s="308" t="e">
        <f t="shared" si="33"/>
        <v>#N/A</v>
      </c>
      <c r="AB49" s="312" t="e">
        <f t="shared" si="18"/>
        <v>#N/A</v>
      </c>
      <c r="AC49" s="312" t="b">
        <f t="shared" si="34"/>
        <v>0</v>
      </c>
      <c r="AD49" s="320" t="str">
        <f t="shared" si="35"/>
        <v/>
      </c>
      <c r="AE49" s="208" t="e">
        <f>MATCH(W49,Param!$O:$O,0)</f>
        <v>#N/A</v>
      </c>
      <c r="AF49" s="208" t="b">
        <f t="shared" si="30"/>
        <v>0</v>
      </c>
      <c r="AG49" s="212" t="str">
        <f>IF(AF49,INDEX(Param!$P:$P,AE49),"")</f>
        <v/>
      </c>
      <c r="AH49" s="151"/>
      <c r="AI49" s="308" t="e">
        <f t="shared" si="36"/>
        <v>#N/A</v>
      </c>
      <c r="AJ49" s="308" t="b">
        <f t="shared" si="24"/>
        <v>1</v>
      </c>
      <c r="AK49" s="312" t="b">
        <f t="shared" si="25"/>
        <v>1</v>
      </c>
      <c r="AL49" s="308" t="e">
        <f t="shared" si="37"/>
        <v>#N/A</v>
      </c>
      <c r="AM49" s="312" t="e">
        <f t="shared" si="26"/>
        <v>#N/A</v>
      </c>
      <c r="AN49" s="312" t="b">
        <f t="shared" si="38"/>
        <v>0</v>
      </c>
      <c r="AO49" s="317" t="str">
        <f t="shared" si="39"/>
        <v/>
      </c>
      <c r="AP49" s="208" t="e">
        <f>MATCH(AH49,Param!$R:$R,0)</f>
        <v>#N/A</v>
      </c>
      <c r="AQ49" s="208" t="b">
        <f t="shared" si="20"/>
        <v>0</v>
      </c>
      <c r="AR49" s="212" t="str">
        <f>IF(AQ49,INDEX(Param!$S:$S,AP49),"")</f>
        <v/>
      </c>
      <c r="AS49" s="189"/>
      <c r="AT49" s="152"/>
      <c r="AU49" s="329" t="e">
        <f t="shared" si="40"/>
        <v>#N/A</v>
      </c>
      <c r="AV49" s="330" t="b">
        <f t="shared" si="27"/>
        <v>1</v>
      </c>
      <c r="AW49" s="331" t="b">
        <f t="shared" si="28"/>
        <v>1</v>
      </c>
      <c r="AX49" s="330" t="e">
        <f t="shared" si="41"/>
        <v>#N/A</v>
      </c>
      <c r="AY49" s="331" t="e">
        <f t="shared" si="29"/>
        <v>#N/A</v>
      </c>
      <c r="AZ49" s="331" t="b">
        <f t="shared" si="42"/>
        <v>0</v>
      </c>
      <c r="BA49" s="332" t="str">
        <f t="shared" si="43"/>
        <v/>
      </c>
      <c r="BB49" s="208" t="e">
        <f>MATCH(AT49,Param!$U:$U,0)</f>
        <v>#N/A</v>
      </c>
      <c r="BC49" s="208" t="b">
        <f t="shared" si="21"/>
        <v>0</v>
      </c>
      <c r="BD49" s="212" t="str">
        <f>IF(BC49,INDEX(Param!$V:$V,BB49),"")</f>
        <v/>
      </c>
      <c r="BE49" s="189"/>
      <c r="BF49" s="153"/>
      <c r="BG49" s="154"/>
      <c r="BH49" s="155"/>
      <c r="BI49" s="189"/>
      <c r="BJ49" s="156"/>
      <c r="BK49" s="157"/>
      <c r="BL49" s="157"/>
      <c r="BM49" s="158"/>
      <c r="BN49" s="193"/>
      <c r="BO49" s="159"/>
      <c r="BP49" s="160"/>
      <c r="BQ49" s="161"/>
      <c r="BR49" s="162"/>
      <c r="BS49" s="188"/>
      <c r="BT49" s="163"/>
      <c r="BU49" s="164"/>
      <c r="BV49" s="188"/>
      <c r="BW49" s="165"/>
      <c r="BX49" s="166"/>
    </row>
    <row r="50" spans="1:76" x14ac:dyDescent="0.3">
      <c r="A50" t="e">
        <f>MATCH($N50,Coulisse!$J$104:$J$107,0)</f>
        <v>#N/A</v>
      </c>
      <c r="C50">
        <f t="shared" si="13"/>
        <v>0</v>
      </c>
      <c r="D50" s="31" t="b">
        <f t="shared" si="14"/>
        <v>0</v>
      </c>
      <c r="E50" t="b">
        <f ca="1">NOT(ISNA(MATCH(ROW(),Coulisse!$HX:$HX,0)))</f>
        <v>0</v>
      </c>
      <c r="J50" s="146"/>
      <c r="K50" s="147"/>
      <c r="L50" s="239"/>
      <c r="M50" s="281">
        <f t="shared" si="15"/>
        <v>0</v>
      </c>
      <c r="N50" s="148"/>
      <c r="O50" s="189"/>
      <c r="P50" s="149"/>
      <c r="Q50" s="308" t="e">
        <f t="shared" si="31"/>
        <v>#N/A</v>
      </c>
      <c r="R50" s="308" t="b">
        <f t="shared" si="22"/>
        <v>1</v>
      </c>
      <c r="S50" s="308"/>
      <c r="T50" s="208" t="e">
        <f>MATCH(P50,Param!$L:$L,0)</f>
        <v>#N/A</v>
      </c>
      <c r="U50" s="208" t="b">
        <f t="shared" si="16"/>
        <v>0</v>
      </c>
      <c r="V50" s="212" t="str">
        <f>IF(U50,INDEX(Param!$M:$M,T50),"")</f>
        <v/>
      </c>
      <c r="W50" s="150"/>
      <c r="X50" s="308" t="e">
        <f t="shared" si="32"/>
        <v>#N/A</v>
      </c>
      <c r="Y50" s="308" t="b">
        <f t="shared" si="23"/>
        <v>1</v>
      </c>
      <c r="Z50" s="312" t="b">
        <f t="shared" si="17"/>
        <v>1</v>
      </c>
      <c r="AA50" s="308" t="e">
        <f t="shared" si="33"/>
        <v>#N/A</v>
      </c>
      <c r="AB50" s="312" t="e">
        <f t="shared" si="18"/>
        <v>#N/A</v>
      </c>
      <c r="AC50" s="312" t="b">
        <f t="shared" si="34"/>
        <v>0</v>
      </c>
      <c r="AD50" s="320" t="str">
        <f t="shared" si="35"/>
        <v/>
      </c>
      <c r="AE50" s="208" t="e">
        <f>MATCH(W50,Param!$O:$O,0)</f>
        <v>#N/A</v>
      </c>
      <c r="AF50" s="208" t="b">
        <f t="shared" si="30"/>
        <v>0</v>
      </c>
      <c r="AG50" s="212" t="str">
        <f>IF(AF50,INDEX(Param!$P:$P,AE50),"")</f>
        <v/>
      </c>
      <c r="AH50" s="151"/>
      <c r="AI50" s="308" t="e">
        <f t="shared" si="36"/>
        <v>#N/A</v>
      </c>
      <c r="AJ50" s="308" t="b">
        <f t="shared" si="24"/>
        <v>1</v>
      </c>
      <c r="AK50" s="312" t="b">
        <f t="shared" si="25"/>
        <v>1</v>
      </c>
      <c r="AL50" s="308" t="e">
        <f t="shared" si="37"/>
        <v>#N/A</v>
      </c>
      <c r="AM50" s="312" t="e">
        <f t="shared" si="26"/>
        <v>#N/A</v>
      </c>
      <c r="AN50" s="312" t="b">
        <f t="shared" si="38"/>
        <v>0</v>
      </c>
      <c r="AO50" s="317" t="str">
        <f t="shared" si="39"/>
        <v/>
      </c>
      <c r="AP50" s="208" t="e">
        <f>MATCH(AH50,Param!$R:$R,0)</f>
        <v>#N/A</v>
      </c>
      <c r="AQ50" s="208" t="b">
        <f t="shared" si="20"/>
        <v>0</v>
      </c>
      <c r="AR50" s="212" t="str">
        <f>IF(AQ50,INDEX(Param!$S:$S,AP50),"")</f>
        <v/>
      </c>
      <c r="AS50" s="189"/>
      <c r="AT50" s="152"/>
      <c r="AU50" s="329" t="e">
        <f t="shared" si="40"/>
        <v>#N/A</v>
      </c>
      <c r="AV50" s="330" t="b">
        <f t="shared" si="27"/>
        <v>1</v>
      </c>
      <c r="AW50" s="331" t="b">
        <f t="shared" si="28"/>
        <v>1</v>
      </c>
      <c r="AX50" s="330" t="e">
        <f t="shared" si="41"/>
        <v>#N/A</v>
      </c>
      <c r="AY50" s="331" t="e">
        <f t="shared" si="29"/>
        <v>#N/A</v>
      </c>
      <c r="AZ50" s="331" t="b">
        <f t="shared" si="42"/>
        <v>0</v>
      </c>
      <c r="BA50" s="332" t="str">
        <f t="shared" si="43"/>
        <v/>
      </c>
      <c r="BB50" s="208" t="e">
        <f>MATCH(AT50,Param!$U:$U,0)</f>
        <v>#N/A</v>
      </c>
      <c r="BC50" s="208" t="b">
        <f t="shared" si="21"/>
        <v>0</v>
      </c>
      <c r="BD50" s="212" t="str">
        <f>IF(BC50,INDEX(Param!$V:$V,BB50),"")</f>
        <v/>
      </c>
      <c r="BE50" s="189"/>
      <c r="BF50" s="153"/>
      <c r="BG50" s="154"/>
      <c r="BH50" s="155"/>
      <c r="BI50" s="189"/>
      <c r="BJ50" s="156"/>
      <c r="BK50" s="157"/>
      <c r="BL50" s="157"/>
      <c r="BM50" s="158"/>
      <c r="BN50" s="193"/>
      <c r="BO50" s="159"/>
      <c r="BP50" s="160"/>
      <c r="BQ50" s="161"/>
      <c r="BR50" s="162"/>
      <c r="BS50" s="188"/>
      <c r="BT50" s="163"/>
      <c r="BU50" s="164"/>
      <c r="BV50" s="188"/>
      <c r="BW50" s="165"/>
      <c r="BX50" s="166"/>
    </row>
    <row r="51" spans="1:76" x14ac:dyDescent="0.3">
      <c r="A51" t="e">
        <f>MATCH($N51,Coulisse!$J$104:$J$107,0)</f>
        <v>#N/A</v>
      </c>
      <c r="C51">
        <f t="shared" si="13"/>
        <v>0</v>
      </c>
      <c r="D51" s="31" t="b">
        <f t="shared" si="14"/>
        <v>0</v>
      </c>
      <c r="E51" t="b">
        <f ca="1">NOT(ISNA(MATCH(ROW(),Coulisse!$HX:$HX,0)))</f>
        <v>0</v>
      </c>
      <c r="J51" s="146"/>
      <c r="K51" s="147"/>
      <c r="L51" s="239"/>
      <c r="M51" s="281">
        <f t="shared" si="15"/>
        <v>0</v>
      </c>
      <c r="N51" s="148"/>
      <c r="O51" s="189"/>
      <c r="P51" s="149"/>
      <c r="Q51" s="308" t="e">
        <f t="shared" si="31"/>
        <v>#N/A</v>
      </c>
      <c r="R51" s="308" t="b">
        <f t="shared" si="22"/>
        <v>1</v>
      </c>
      <c r="S51" s="308"/>
      <c r="T51" s="208" t="e">
        <f>MATCH(P51,Param!$L:$L,0)</f>
        <v>#N/A</v>
      </c>
      <c r="U51" s="208" t="b">
        <f t="shared" si="16"/>
        <v>0</v>
      </c>
      <c r="V51" s="212" t="str">
        <f>IF(U51,INDEX(Param!$M:$M,T51),"")</f>
        <v/>
      </c>
      <c r="W51" s="150"/>
      <c r="X51" s="308" t="e">
        <f t="shared" si="32"/>
        <v>#N/A</v>
      </c>
      <c r="Y51" s="308" t="b">
        <f t="shared" si="23"/>
        <v>1</v>
      </c>
      <c r="Z51" s="312" t="b">
        <f t="shared" si="17"/>
        <v>1</v>
      </c>
      <c r="AA51" s="308" t="e">
        <f t="shared" si="33"/>
        <v>#N/A</v>
      </c>
      <c r="AB51" s="312" t="e">
        <f t="shared" si="18"/>
        <v>#N/A</v>
      </c>
      <c r="AC51" s="312" t="b">
        <f t="shared" si="34"/>
        <v>0</v>
      </c>
      <c r="AD51" s="320" t="str">
        <f t="shared" si="35"/>
        <v/>
      </c>
      <c r="AE51" s="208" t="e">
        <f>MATCH(W51,Param!$O:$O,0)</f>
        <v>#N/A</v>
      </c>
      <c r="AF51" s="208" t="b">
        <f t="shared" si="30"/>
        <v>0</v>
      </c>
      <c r="AG51" s="212" t="str">
        <f>IF(AF51,INDEX(Param!$P:$P,AE51),"")</f>
        <v/>
      </c>
      <c r="AH51" s="151"/>
      <c r="AI51" s="308" t="e">
        <f t="shared" si="36"/>
        <v>#N/A</v>
      </c>
      <c r="AJ51" s="308" t="b">
        <f t="shared" si="24"/>
        <v>1</v>
      </c>
      <c r="AK51" s="312" t="b">
        <f t="shared" si="25"/>
        <v>1</v>
      </c>
      <c r="AL51" s="308" t="e">
        <f t="shared" si="37"/>
        <v>#N/A</v>
      </c>
      <c r="AM51" s="312" t="e">
        <f t="shared" si="26"/>
        <v>#N/A</v>
      </c>
      <c r="AN51" s="312" t="b">
        <f t="shared" si="38"/>
        <v>0</v>
      </c>
      <c r="AO51" s="317" t="str">
        <f t="shared" si="39"/>
        <v/>
      </c>
      <c r="AP51" s="208" t="e">
        <f>MATCH(AH51,Param!$R:$R,0)</f>
        <v>#N/A</v>
      </c>
      <c r="AQ51" s="208" t="b">
        <f t="shared" si="20"/>
        <v>0</v>
      </c>
      <c r="AR51" s="212" t="str">
        <f>IF(AQ51,INDEX(Param!$S:$S,AP51),"")</f>
        <v/>
      </c>
      <c r="AS51" s="189"/>
      <c r="AT51" s="152"/>
      <c r="AU51" s="329" t="e">
        <f t="shared" si="40"/>
        <v>#N/A</v>
      </c>
      <c r="AV51" s="330" t="b">
        <f t="shared" si="27"/>
        <v>1</v>
      </c>
      <c r="AW51" s="331" t="b">
        <f t="shared" si="28"/>
        <v>1</v>
      </c>
      <c r="AX51" s="330" t="e">
        <f t="shared" si="41"/>
        <v>#N/A</v>
      </c>
      <c r="AY51" s="331" t="e">
        <f t="shared" si="29"/>
        <v>#N/A</v>
      </c>
      <c r="AZ51" s="331" t="b">
        <f t="shared" si="42"/>
        <v>0</v>
      </c>
      <c r="BA51" s="332" t="str">
        <f t="shared" si="43"/>
        <v/>
      </c>
      <c r="BB51" s="208" t="e">
        <f>MATCH(AT51,Param!$U:$U,0)</f>
        <v>#N/A</v>
      </c>
      <c r="BC51" s="208" t="b">
        <f t="shared" si="21"/>
        <v>0</v>
      </c>
      <c r="BD51" s="212" t="str">
        <f>IF(BC51,INDEX(Param!$V:$V,BB51),"")</f>
        <v/>
      </c>
      <c r="BE51" s="189"/>
      <c r="BF51" s="153"/>
      <c r="BG51" s="154"/>
      <c r="BH51" s="155"/>
      <c r="BI51" s="189"/>
      <c r="BJ51" s="156"/>
      <c r="BK51" s="157"/>
      <c r="BL51" s="157"/>
      <c r="BM51" s="158"/>
      <c r="BN51" s="193"/>
      <c r="BO51" s="159"/>
      <c r="BP51" s="160"/>
      <c r="BQ51" s="161"/>
      <c r="BR51" s="162"/>
      <c r="BS51" s="188"/>
      <c r="BT51" s="163"/>
      <c r="BU51" s="164"/>
      <c r="BV51" s="188"/>
      <c r="BW51" s="165"/>
      <c r="BX51" s="166"/>
    </row>
    <row r="52" spans="1:76" x14ac:dyDescent="0.3">
      <c r="A52" t="e">
        <f>MATCH($N52,Coulisse!$J$104:$J$107,0)</f>
        <v>#N/A</v>
      </c>
      <c r="C52">
        <f t="shared" si="13"/>
        <v>0</v>
      </c>
      <c r="D52" s="31" t="b">
        <f t="shared" si="14"/>
        <v>0</v>
      </c>
      <c r="E52" t="b">
        <f ca="1">NOT(ISNA(MATCH(ROW(),Coulisse!$HX:$HX,0)))</f>
        <v>0</v>
      </c>
      <c r="J52" s="146"/>
      <c r="K52" s="147"/>
      <c r="L52" s="239"/>
      <c r="M52" s="281">
        <f t="shared" si="15"/>
        <v>0</v>
      </c>
      <c r="N52" s="148"/>
      <c r="O52" s="189"/>
      <c r="P52" s="149"/>
      <c r="Q52" s="308" t="e">
        <f t="shared" si="31"/>
        <v>#N/A</v>
      </c>
      <c r="R52" s="308" t="b">
        <f t="shared" si="22"/>
        <v>1</v>
      </c>
      <c r="S52" s="308"/>
      <c r="T52" s="208" t="e">
        <f>MATCH(P52,Param!$L:$L,0)</f>
        <v>#N/A</v>
      </c>
      <c r="U52" s="208" t="b">
        <f t="shared" si="16"/>
        <v>0</v>
      </c>
      <c r="V52" s="212" t="str">
        <f>IF(U52,INDEX(Param!$M:$M,T52),"")</f>
        <v/>
      </c>
      <c r="W52" s="150"/>
      <c r="X52" s="308" t="e">
        <f t="shared" si="32"/>
        <v>#N/A</v>
      </c>
      <c r="Y52" s="308" t="b">
        <f t="shared" si="23"/>
        <v>1</v>
      </c>
      <c r="Z52" s="312" t="b">
        <f t="shared" si="17"/>
        <v>1</v>
      </c>
      <c r="AA52" s="308" t="e">
        <f t="shared" si="33"/>
        <v>#N/A</v>
      </c>
      <c r="AB52" s="312" t="e">
        <f t="shared" si="18"/>
        <v>#N/A</v>
      </c>
      <c r="AC52" s="312" t="b">
        <f t="shared" si="34"/>
        <v>0</v>
      </c>
      <c r="AD52" s="320" t="str">
        <f t="shared" si="35"/>
        <v/>
      </c>
      <c r="AE52" s="208" t="e">
        <f>MATCH(W52,Param!$O:$O,0)</f>
        <v>#N/A</v>
      </c>
      <c r="AF52" s="208" t="b">
        <f t="shared" si="30"/>
        <v>0</v>
      </c>
      <c r="AG52" s="212" t="str">
        <f>IF(AF52,INDEX(Param!$P:$P,AE52),"")</f>
        <v/>
      </c>
      <c r="AH52" s="151"/>
      <c r="AI52" s="308" t="e">
        <f t="shared" si="36"/>
        <v>#N/A</v>
      </c>
      <c r="AJ52" s="308" t="b">
        <f t="shared" si="24"/>
        <v>1</v>
      </c>
      <c r="AK52" s="312" t="b">
        <f t="shared" si="25"/>
        <v>1</v>
      </c>
      <c r="AL52" s="308" t="e">
        <f t="shared" si="37"/>
        <v>#N/A</v>
      </c>
      <c r="AM52" s="312" t="e">
        <f t="shared" si="26"/>
        <v>#N/A</v>
      </c>
      <c r="AN52" s="312" t="b">
        <f t="shared" si="38"/>
        <v>0</v>
      </c>
      <c r="AO52" s="317" t="str">
        <f t="shared" si="39"/>
        <v/>
      </c>
      <c r="AP52" s="208" t="e">
        <f>MATCH(AH52,Param!$R:$R,0)</f>
        <v>#N/A</v>
      </c>
      <c r="AQ52" s="208" t="b">
        <f t="shared" si="20"/>
        <v>0</v>
      </c>
      <c r="AR52" s="212" t="str">
        <f>IF(AQ52,INDEX(Param!$S:$S,AP52),"")</f>
        <v/>
      </c>
      <c r="AS52" s="189"/>
      <c r="AT52" s="152"/>
      <c r="AU52" s="329" t="e">
        <f t="shared" si="40"/>
        <v>#N/A</v>
      </c>
      <c r="AV52" s="330" t="b">
        <f t="shared" si="27"/>
        <v>1</v>
      </c>
      <c r="AW52" s="331" t="b">
        <f t="shared" si="28"/>
        <v>1</v>
      </c>
      <c r="AX52" s="330" t="e">
        <f t="shared" si="41"/>
        <v>#N/A</v>
      </c>
      <c r="AY52" s="331" t="e">
        <f t="shared" si="29"/>
        <v>#N/A</v>
      </c>
      <c r="AZ52" s="331" t="b">
        <f t="shared" si="42"/>
        <v>0</v>
      </c>
      <c r="BA52" s="332" t="str">
        <f t="shared" si="43"/>
        <v/>
      </c>
      <c r="BB52" s="208" t="e">
        <f>MATCH(AT52,Param!$U:$U,0)</f>
        <v>#N/A</v>
      </c>
      <c r="BC52" s="208" t="b">
        <f t="shared" si="21"/>
        <v>0</v>
      </c>
      <c r="BD52" s="212" t="str">
        <f>IF(BC52,INDEX(Param!$V:$V,BB52),"")</f>
        <v/>
      </c>
      <c r="BE52" s="189"/>
      <c r="BF52" s="153"/>
      <c r="BG52" s="154"/>
      <c r="BH52" s="155"/>
      <c r="BI52" s="189"/>
      <c r="BJ52" s="156"/>
      <c r="BK52" s="157"/>
      <c r="BL52" s="157"/>
      <c r="BM52" s="158"/>
      <c r="BN52" s="193"/>
      <c r="BO52" s="159"/>
      <c r="BP52" s="160"/>
      <c r="BQ52" s="161"/>
      <c r="BR52" s="162"/>
      <c r="BS52" s="188"/>
      <c r="BT52" s="163"/>
      <c r="BU52" s="164"/>
      <c r="BV52" s="188"/>
      <c r="BW52" s="165"/>
      <c r="BX52" s="166"/>
    </row>
    <row r="53" spans="1:76" x14ac:dyDescent="0.3">
      <c r="A53" t="e">
        <f>MATCH($N53,Coulisse!$J$104:$J$107,0)</f>
        <v>#N/A</v>
      </c>
      <c r="C53">
        <f t="shared" si="13"/>
        <v>0</v>
      </c>
      <c r="D53" s="31" t="b">
        <f t="shared" si="14"/>
        <v>0</v>
      </c>
      <c r="E53" t="b">
        <f ca="1">NOT(ISNA(MATCH(ROW(),Coulisse!$HX:$HX,0)))</f>
        <v>0</v>
      </c>
      <c r="J53" s="146"/>
      <c r="K53" s="147"/>
      <c r="L53" s="239"/>
      <c r="M53" s="281">
        <f t="shared" si="15"/>
        <v>0</v>
      </c>
      <c r="N53" s="148"/>
      <c r="O53" s="189"/>
      <c r="P53" s="149"/>
      <c r="Q53" s="308" t="e">
        <f t="shared" si="31"/>
        <v>#N/A</v>
      </c>
      <c r="R53" s="308" t="b">
        <f t="shared" si="22"/>
        <v>1</v>
      </c>
      <c r="S53" s="308"/>
      <c r="T53" s="208" t="e">
        <f>MATCH(P53,Param!$L:$L,0)</f>
        <v>#N/A</v>
      </c>
      <c r="U53" s="208" t="b">
        <f t="shared" si="16"/>
        <v>0</v>
      </c>
      <c r="V53" s="212" t="str">
        <f>IF(U53,INDEX(Param!$M:$M,T53),"")</f>
        <v/>
      </c>
      <c r="W53" s="150"/>
      <c r="X53" s="308" t="e">
        <f t="shared" si="32"/>
        <v>#N/A</v>
      </c>
      <c r="Y53" s="308" t="b">
        <f t="shared" si="23"/>
        <v>1</v>
      </c>
      <c r="Z53" s="312" t="b">
        <f t="shared" si="17"/>
        <v>1</v>
      </c>
      <c r="AA53" s="308" t="e">
        <f t="shared" si="33"/>
        <v>#N/A</v>
      </c>
      <c r="AB53" s="312" t="e">
        <f t="shared" si="18"/>
        <v>#N/A</v>
      </c>
      <c r="AC53" s="312" t="b">
        <f t="shared" si="34"/>
        <v>0</v>
      </c>
      <c r="AD53" s="320" t="str">
        <f t="shared" si="35"/>
        <v/>
      </c>
      <c r="AE53" s="208" t="e">
        <f>MATCH(W53,Param!$O:$O,0)</f>
        <v>#N/A</v>
      </c>
      <c r="AF53" s="208" t="b">
        <f t="shared" si="30"/>
        <v>0</v>
      </c>
      <c r="AG53" s="212" t="str">
        <f>IF(AF53,INDEX(Param!$P:$P,AE53),"")</f>
        <v/>
      </c>
      <c r="AH53" s="151"/>
      <c r="AI53" s="308" t="e">
        <f t="shared" si="36"/>
        <v>#N/A</v>
      </c>
      <c r="AJ53" s="308" t="b">
        <f t="shared" si="24"/>
        <v>1</v>
      </c>
      <c r="AK53" s="312" t="b">
        <f t="shared" si="25"/>
        <v>1</v>
      </c>
      <c r="AL53" s="308" t="e">
        <f t="shared" si="37"/>
        <v>#N/A</v>
      </c>
      <c r="AM53" s="312" t="e">
        <f t="shared" si="26"/>
        <v>#N/A</v>
      </c>
      <c r="AN53" s="312" t="b">
        <f t="shared" si="38"/>
        <v>0</v>
      </c>
      <c r="AO53" s="317" t="str">
        <f t="shared" si="39"/>
        <v/>
      </c>
      <c r="AP53" s="208" t="e">
        <f>MATCH(AH53,Param!$R:$R,0)</f>
        <v>#N/A</v>
      </c>
      <c r="AQ53" s="208" t="b">
        <f t="shared" si="20"/>
        <v>0</v>
      </c>
      <c r="AR53" s="212" t="str">
        <f>IF(AQ53,INDEX(Param!$S:$S,AP53),"")</f>
        <v/>
      </c>
      <c r="AS53" s="189"/>
      <c r="AT53" s="152"/>
      <c r="AU53" s="329" t="e">
        <f t="shared" si="40"/>
        <v>#N/A</v>
      </c>
      <c r="AV53" s="330" t="b">
        <f t="shared" si="27"/>
        <v>1</v>
      </c>
      <c r="AW53" s="331" t="b">
        <f t="shared" si="28"/>
        <v>1</v>
      </c>
      <c r="AX53" s="330" t="e">
        <f t="shared" si="41"/>
        <v>#N/A</v>
      </c>
      <c r="AY53" s="331" t="e">
        <f t="shared" si="29"/>
        <v>#N/A</v>
      </c>
      <c r="AZ53" s="331" t="b">
        <f t="shared" si="42"/>
        <v>0</v>
      </c>
      <c r="BA53" s="332" t="str">
        <f t="shared" si="43"/>
        <v/>
      </c>
      <c r="BB53" s="208" t="e">
        <f>MATCH(AT53,Param!$U:$U,0)</f>
        <v>#N/A</v>
      </c>
      <c r="BC53" s="208" t="b">
        <f t="shared" si="21"/>
        <v>0</v>
      </c>
      <c r="BD53" s="212" t="str">
        <f>IF(BC53,INDEX(Param!$V:$V,BB53),"")</f>
        <v/>
      </c>
      <c r="BE53" s="189"/>
      <c r="BF53" s="153"/>
      <c r="BG53" s="154"/>
      <c r="BH53" s="155"/>
      <c r="BI53" s="189"/>
      <c r="BJ53" s="156"/>
      <c r="BK53" s="157"/>
      <c r="BL53" s="157"/>
      <c r="BM53" s="158"/>
      <c r="BN53" s="193"/>
      <c r="BO53" s="159"/>
      <c r="BP53" s="160"/>
      <c r="BQ53" s="161"/>
      <c r="BR53" s="162"/>
      <c r="BS53" s="188"/>
      <c r="BT53" s="163"/>
      <c r="BU53" s="164"/>
      <c r="BV53" s="188"/>
      <c r="BW53" s="165"/>
      <c r="BX53" s="166"/>
    </row>
    <row r="54" spans="1:76" x14ac:dyDescent="0.3">
      <c r="A54" t="e">
        <f>MATCH($N54,Coulisse!$J$104:$J$107,0)</f>
        <v>#N/A</v>
      </c>
      <c r="C54">
        <f t="shared" si="13"/>
        <v>0</v>
      </c>
      <c r="D54" s="31" t="b">
        <f t="shared" si="14"/>
        <v>0</v>
      </c>
      <c r="E54" t="b">
        <f ca="1">NOT(ISNA(MATCH(ROW(),Coulisse!$HX:$HX,0)))</f>
        <v>0</v>
      </c>
      <c r="J54" s="146"/>
      <c r="K54" s="147"/>
      <c r="L54" s="239"/>
      <c r="M54" s="281">
        <f t="shared" si="15"/>
        <v>0</v>
      </c>
      <c r="N54" s="148"/>
      <c r="O54" s="189"/>
      <c r="P54" s="149"/>
      <c r="Q54" s="308" t="e">
        <f t="shared" si="31"/>
        <v>#N/A</v>
      </c>
      <c r="R54" s="308" t="b">
        <f t="shared" si="22"/>
        <v>1</v>
      </c>
      <c r="S54" s="308"/>
      <c r="T54" s="208" t="e">
        <f>MATCH(P54,Param!$L:$L,0)</f>
        <v>#N/A</v>
      </c>
      <c r="U54" s="208" t="b">
        <f t="shared" si="16"/>
        <v>0</v>
      </c>
      <c r="V54" s="212" t="str">
        <f>IF(U54,INDEX(Param!$M:$M,T54),"")</f>
        <v/>
      </c>
      <c r="W54" s="150"/>
      <c r="X54" s="308" t="e">
        <f t="shared" si="32"/>
        <v>#N/A</v>
      </c>
      <c r="Y54" s="308" t="b">
        <f t="shared" si="23"/>
        <v>1</v>
      </c>
      <c r="Z54" s="312" t="b">
        <f t="shared" si="17"/>
        <v>1</v>
      </c>
      <c r="AA54" s="308" t="e">
        <f t="shared" si="33"/>
        <v>#N/A</v>
      </c>
      <c r="AB54" s="312" t="e">
        <f t="shared" si="18"/>
        <v>#N/A</v>
      </c>
      <c r="AC54" s="312" t="b">
        <f t="shared" si="34"/>
        <v>0</v>
      </c>
      <c r="AD54" s="320" t="str">
        <f t="shared" si="35"/>
        <v/>
      </c>
      <c r="AE54" s="208" t="e">
        <f>MATCH(W54,Param!$O:$O,0)</f>
        <v>#N/A</v>
      </c>
      <c r="AF54" s="208" t="b">
        <f t="shared" si="30"/>
        <v>0</v>
      </c>
      <c r="AG54" s="212" t="str">
        <f>IF(AF54,INDEX(Param!$P:$P,AE54),"")</f>
        <v/>
      </c>
      <c r="AH54" s="151"/>
      <c r="AI54" s="308" t="e">
        <f t="shared" si="36"/>
        <v>#N/A</v>
      </c>
      <c r="AJ54" s="308" t="b">
        <f t="shared" si="24"/>
        <v>1</v>
      </c>
      <c r="AK54" s="312" t="b">
        <f t="shared" si="25"/>
        <v>1</v>
      </c>
      <c r="AL54" s="308" t="e">
        <f t="shared" si="37"/>
        <v>#N/A</v>
      </c>
      <c r="AM54" s="312" t="e">
        <f t="shared" si="26"/>
        <v>#N/A</v>
      </c>
      <c r="AN54" s="312" t="b">
        <f t="shared" si="38"/>
        <v>0</v>
      </c>
      <c r="AO54" s="317" t="str">
        <f t="shared" si="39"/>
        <v/>
      </c>
      <c r="AP54" s="208" t="e">
        <f>MATCH(AH54,Param!$R:$R,0)</f>
        <v>#N/A</v>
      </c>
      <c r="AQ54" s="208" t="b">
        <f t="shared" si="20"/>
        <v>0</v>
      </c>
      <c r="AR54" s="212" t="str">
        <f>IF(AQ54,INDEX(Param!$S:$S,AP54),"")</f>
        <v/>
      </c>
      <c r="AS54" s="189"/>
      <c r="AT54" s="152"/>
      <c r="AU54" s="329" t="e">
        <f t="shared" si="40"/>
        <v>#N/A</v>
      </c>
      <c r="AV54" s="330" t="b">
        <f t="shared" si="27"/>
        <v>1</v>
      </c>
      <c r="AW54" s="331" t="b">
        <f t="shared" si="28"/>
        <v>1</v>
      </c>
      <c r="AX54" s="330" t="e">
        <f t="shared" si="41"/>
        <v>#N/A</v>
      </c>
      <c r="AY54" s="331" t="e">
        <f t="shared" si="29"/>
        <v>#N/A</v>
      </c>
      <c r="AZ54" s="331" t="b">
        <f t="shared" si="42"/>
        <v>0</v>
      </c>
      <c r="BA54" s="332" t="str">
        <f t="shared" si="43"/>
        <v/>
      </c>
      <c r="BB54" s="208" t="e">
        <f>MATCH(AT54,Param!$U:$U,0)</f>
        <v>#N/A</v>
      </c>
      <c r="BC54" s="208" t="b">
        <f t="shared" si="21"/>
        <v>0</v>
      </c>
      <c r="BD54" s="212" t="str">
        <f>IF(BC54,INDEX(Param!$V:$V,BB54),"")</f>
        <v/>
      </c>
      <c r="BE54" s="189"/>
      <c r="BF54" s="153"/>
      <c r="BG54" s="154"/>
      <c r="BH54" s="155"/>
      <c r="BI54" s="189"/>
      <c r="BJ54" s="156"/>
      <c r="BK54" s="157"/>
      <c r="BL54" s="157"/>
      <c r="BM54" s="158"/>
      <c r="BN54" s="193"/>
      <c r="BO54" s="159"/>
      <c r="BP54" s="160"/>
      <c r="BQ54" s="161"/>
      <c r="BR54" s="162"/>
      <c r="BS54" s="188"/>
      <c r="BT54" s="163"/>
      <c r="BU54" s="164"/>
      <c r="BV54" s="188"/>
      <c r="BW54" s="165"/>
      <c r="BX54" s="166"/>
    </row>
    <row r="55" spans="1:76" x14ac:dyDescent="0.3">
      <c r="A55" t="e">
        <f>MATCH($N55,Coulisse!$J$104:$J$107,0)</f>
        <v>#N/A</v>
      </c>
      <c r="C55">
        <f t="shared" si="13"/>
        <v>0</v>
      </c>
      <c r="D55" s="31" t="b">
        <f t="shared" si="14"/>
        <v>0</v>
      </c>
      <c r="E55" t="b">
        <f ca="1">NOT(ISNA(MATCH(ROW(),Coulisse!$HX:$HX,0)))</f>
        <v>0</v>
      </c>
      <c r="J55" s="146"/>
      <c r="K55" s="147"/>
      <c r="L55" s="239"/>
      <c r="M55" s="281">
        <f t="shared" si="15"/>
        <v>0</v>
      </c>
      <c r="N55" s="148"/>
      <c r="O55" s="189"/>
      <c r="P55" s="149"/>
      <c r="Q55" s="308" t="e">
        <f t="shared" si="31"/>
        <v>#N/A</v>
      </c>
      <c r="R55" s="308" t="b">
        <f t="shared" si="22"/>
        <v>1</v>
      </c>
      <c r="S55" s="308"/>
      <c r="T55" s="208" t="e">
        <f>MATCH(P55,Param!$L:$L,0)</f>
        <v>#N/A</v>
      </c>
      <c r="U55" s="208" t="b">
        <f t="shared" si="16"/>
        <v>0</v>
      </c>
      <c r="V55" s="212" t="str">
        <f>IF(U55,INDEX(Param!$M:$M,T55),"")</f>
        <v/>
      </c>
      <c r="W55" s="150"/>
      <c r="X55" s="308" t="e">
        <f t="shared" si="32"/>
        <v>#N/A</v>
      </c>
      <c r="Y55" s="308" t="b">
        <f t="shared" si="23"/>
        <v>1</v>
      </c>
      <c r="Z55" s="312" t="b">
        <f t="shared" si="17"/>
        <v>1</v>
      </c>
      <c r="AA55" s="308" t="e">
        <f t="shared" si="33"/>
        <v>#N/A</v>
      </c>
      <c r="AB55" s="312" t="e">
        <f t="shared" si="18"/>
        <v>#N/A</v>
      </c>
      <c r="AC55" s="312" t="b">
        <f t="shared" si="34"/>
        <v>0</v>
      </c>
      <c r="AD55" s="320" t="str">
        <f t="shared" si="35"/>
        <v/>
      </c>
      <c r="AE55" s="208" t="e">
        <f>MATCH(W55,Param!$O:$O,0)</f>
        <v>#N/A</v>
      </c>
      <c r="AF55" s="208" t="b">
        <f t="shared" si="30"/>
        <v>0</v>
      </c>
      <c r="AG55" s="212" t="str">
        <f>IF(AF55,INDEX(Param!$P:$P,AE55),"")</f>
        <v/>
      </c>
      <c r="AH55" s="151"/>
      <c r="AI55" s="308" t="e">
        <f t="shared" si="36"/>
        <v>#N/A</v>
      </c>
      <c r="AJ55" s="308" t="b">
        <f t="shared" si="24"/>
        <v>1</v>
      </c>
      <c r="AK55" s="312" t="b">
        <f t="shared" si="25"/>
        <v>1</v>
      </c>
      <c r="AL55" s="308" t="e">
        <f t="shared" si="37"/>
        <v>#N/A</v>
      </c>
      <c r="AM55" s="312" t="e">
        <f t="shared" si="26"/>
        <v>#N/A</v>
      </c>
      <c r="AN55" s="312" t="b">
        <f t="shared" si="38"/>
        <v>0</v>
      </c>
      <c r="AO55" s="317" t="str">
        <f t="shared" si="39"/>
        <v/>
      </c>
      <c r="AP55" s="208" t="e">
        <f>MATCH(AH55,Param!$R:$R,0)</f>
        <v>#N/A</v>
      </c>
      <c r="AQ55" s="208" t="b">
        <f t="shared" si="20"/>
        <v>0</v>
      </c>
      <c r="AR55" s="212" t="str">
        <f>IF(AQ55,INDEX(Param!$S:$S,AP55),"")</f>
        <v/>
      </c>
      <c r="AS55" s="189"/>
      <c r="AT55" s="152"/>
      <c r="AU55" s="329" t="e">
        <f t="shared" si="40"/>
        <v>#N/A</v>
      </c>
      <c r="AV55" s="330" t="b">
        <f t="shared" si="27"/>
        <v>1</v>
      </c>
      <c r="AW55" s="331" t="b">
        <f t="shared" si="28"/>
        <v>1</v>
      </c>
      <c r="AX55" s="330" t="e">
        <f t="shared" si="41"/>
        <v>#N/A</v>
      </c>
      <c r="AY55" s="331" t="e">
        <f t="shared" si="29"/>
        <v>#N/A</v>
      </c>
      <c r="AZ55" s="331" t="b">
        <f t="shared" si="42"/>
        <v>0</v>
      </c>
      <c r="BA55" s="332" t="str">
        <f t="shared" si="43"/>
        <v/>
      </c>
      <c r="BB55" s="208" t="e">
        <f>MATCH(AT55,Param!$U:$U,0)</f>
        <v>#N/A</v>
      </c>
      <c r="BC55" s="208" t="b">
        <f t="shared" si="21"/>
        <v>0</v>
      </c>
      <c r="BD55" s="212" t="str">
        <f>IF(BC55,INDEX(Param!$V:$V,BB55),"")</f>
        <v/>
      </c>
      <c r="BE55" s="189"/>
      <c r="BF55" s="153"/>
      <c r="BG55" s="154"/>
      <c r="BH55" s="155"/>
      <c r="BI55" s="189"/>
      <c r="BJ55" s="156"/>
      <c r="BK55" s="157"/>
      <c r="BL55" s="157"/>
      <c r="BM55" s="158"/>
      <c r="BN55" s="193"/>
      <c r="BO55" s="159"/>
      <c r="BP55" s="160"/>
      <c r="BQ55" s="161"/>
      <c r="BR55" s="162"/>
      <c r="BS55" s="188"/>
      <c r="BT55" s="163"/>
      <c r="BU55" s="164"/>
      <c r="BV55" s="188"/>
      <c r="BW55" s="165"/>
      <c r="BX55" s="166"/>
    </row>
    <row r="56" spans="1:76" x14ac:dyDescent="0.3">
      <c r="A56" t="e">
        <f>MATCH($N56,Coulisse!$J$104:$J$107,0)</f>
        <v>#N/A</v>
      </c>
      <c r="C56">
        <f t="shared" si="13"/>
        <v>0</v>
      </c>
      <c r="D56" s="31" t="b">
        <f t="shared" si="14"/>
        <v>0</v>
      </c>
      <c r="E56" t="b">
        <f ca="1">NOT(ISNA(MATCH(ROW(),Coulisse!$HX:$HX,0)))</f>
        <v>0</v>
      </c>
      <c r="J56" s="146"/>
      <c r="K56" s="147"/>
      <c r="L56" s="239"/>
      <c r="M56" s="281">
        <f t="shared" si="15"/>
        <v>0</v>
      </c>
      <c r="N56" s="148"/>
      <c r="O56" s="189"/>
      <c r="P56" s="149"/>
      <c r="Q56" s="308" t="e">
        <f t="shared" si="31"/>
        <v>#N/A</v>
      </c>
      <c r="R56" s="308" t="b">
        <f t="shared" si="22"/>
        <v>1</v>
      </c>
      <c r="S56" s="308"/>
      <c r="T56" s="208" t="e">
        <f>MATCH(P56,Param!$L:$L,0)</f>
        <v>#N/A</v>
      </c>
      <c r="U56" s="208" t="b">
        <f t="shared" si="16"/>
        <v>0</v>
      </c>
      <c r="V56" s="212" t="str">
        <f>IF(U56,INDEX(Param!$M:$M,T56),"")</f>
        <v/>
      </c>
      <c r="W56" s="150"/>
      <c r="X56" s="308" t="e">
        <f t="shared" si="32"/>
        <v>#N/A</v>
      </c>
      <c r="Y56" s="308" t="b">
        <f t="shared" si="23"/>
        <v>1</v>
      </c>
      <c r="Z56" s="312" t="b">
        <f t="shared" si="17"/>
        <v>1</v>
      </c>
      <c r="AA56" s="308" t="e">
        <f t="shared" si="33"/>
        <v>#N/A</v>
      </c>
      <c r="AB56" s="312" t="e">
        <f t="shared" si="18"/>
        <v>#N/A</v>
      </c>
      <c r="AC56" s="312" t="b">
        <f t="shared" si="34"/>
        <v>0</v>
      </c>
      <c r="AD56" s="320" t="str">
        <f t="shared" si="35"/>
        <v/>
      </c>
      <c r="AE56" s="208" t="e">
        <f>MATCH(W56,Param!$O:$O,0)</f>
        <v>#N/A</v>
      </c>
      <c r="AF56" s="208" t="b">
        <f t="shared" si="30"/>
        <v>0</v>
      </c>
      <c r="AG56" s="212" t="str">
        <f>IF(AF56,INDEX(Param!$P:$P,AE56),"")</f>
        <v/>
      </c>
      <c r="AH56" s="151"/>
      <c r="AI56" s="308" t="e">
        <f t="shared" si="36"/>
        <v>#N/A</v>
      </c>
      <c r="AJ56" s="308" t="b">
        <f t="shared" si="24"/>
        <v>1</v>
      </c>
      <c r="AK56" s="312" t="b">
        <f t="shared" si="25"/>
        <v>1</v>
      </c>
      <c r="AL56" s="308" t="e">
        <f t="shared" si="37"/>
        <v>#N/A</v>
      </c>
      <c r="AM56" s="312" t="e">
        <f t="shared" si="26"/>
        <v>#N/A</v>
      </c>
      <c r="AN56" s="312" t="b">
        <f t="shared" si="38"/>
        <v>0</v>
      </c>
      <c r="AO56" s="317" t="str">
        <f t="shared" si="39"/>
        <v/>
      </c>
      <c r="AP56" s="208" t="e">
        <f>MATCH(AH56,Param!$R:$R,0)</f>
        <v>#N/A</v>
      </c>
      <c r="AQ56" s="208" t="b">
        <f t="shared" si="20"/>
        <v>0</v>
      </c>
      <c r="AR56" s="212" t="str">
        <f>IF(AQ56,INDEX(Param!$S:$S,AP56),"")</f>
        <v/>
      </c>
      <c r="AS56" s="189"/>
      <c r="AT56" s="152"/>
      <c r="AU56" s="329" t="e">
        <f t="shared" si="40"/>
        <v>#N/A</v>
      </c>
      <c r="AV56" s="330" t="b">
        <f t="shared" si="27"/>
        <v>1</v>
      </c>
      <c r="AW56" s="331" t="b">
        <f t="shared" si="28"/>
        <v>1</v>
      </c>
      <c r="AX56" s="330" t="e">
        <f t="shared" si="41"/>
        <v>#N/A</v>
      </c>
      <c r="AY56" s="331" t="e">
        <f t="shared" si="29"/>
        <v>#N/A</v>
      </c>
      <c r="AZ56" s="331" t="b">
        <f t="shared" si="42"/>
        <v>0</v>
      </c>
      <c r="BA56" s="332" t="str">
        <f t="shared" si="43"/>
        <v/>
      </c>
      <c r="BB56" s="208" t="e">
        <f>MATCH(AT56,Param!$U:$U,0)</f>
        <v>#N/A</v>
      </c>
      <c r="BC56" s="208" t="b">
        <f t="shared" si="21"/>
        <v>0</v>
      </c>
      <c r="BD56" s="212" t="str">
        <f>IF(BC56,INDEX(Param!$V:$V,BB56),"")</f>
        <v/>
      </c>
      <c r="BE56" s="189"/>
      <c r="BF56" s="153"/>
      <c r="BG56" s="154"/>
      <c r="BH56" s="155"/>
      <c r="BI56" s="189"/>
      <c r="BJ56" s="156"/>
      <c r="BK56" s="157"/>
      <c r="BL56" s="157"/>
      <c r="BM56" s="158"/>
      <c r="BN56" s="193"/>
      <c r="BO56" s="159"/>
      <c r="BP56" s="160"/>
      <c r="BQ56" s="161"/>
      <c r="BR56" s="162"/>
      <c r="BS56" s="188"/>
      <c r="BT56" s="163"/>
      <c r="BU56" s="164"/>
      <c r="BV56" s="188"/>
      <c r="BW56" s="165"/>
      <c r="BX56" s="166"/>
    </row>
    <row r="57" spans="1:76" x14ac:dyDescent="0.3">
      <c r="A57" t="e">
        <f>MATCH($N57,Coulisse!$J$104:$J$107,0)</f>
        <v>#N/A</v>
      </c>
      <c r="C57">
        <f t="shared" si="13"/>
        <v>0</v>
      </c>
      <c r="D57" s="31" t="b">
        <f t="shared" si="14"/>
        <v>0</v>
      </c>
      <c r="E57" t="b">
        <f ca="1">NOT(ISNA(MATCH(ROW(),Coulisse!$HX:$HX,0)))</f>
        <v>0</v>
      </c>
      <c r="J57" s="146"/>
      <c r="K57" s="147"/>
      <c r="L57" s="239"/>
      <c r="M57" s="281">
        <f t="shared" si="15"/>
        <v>0</v>
      </c>
      <c r="N57" s="148"/>
      <c r="O57" s="189"/>
      <c r="P57" s="149"/>
      <c r="Q57" s="308" t="e">
        <f t="shared" si="31"/>
        <v>#N/A</v>
      </c>
      <c r="R57" s="308" t="b">
        <f t="shared" si="22"/>
        <v>1</v>
      </c>
      <c r="S57" s="308"/>
      <c r="T57" s="208" t="e">
        <f>MATCH(P57,Param!$L:$L,0)</f>
        <v>#N/A</v>
      </c>
      <c r="U57" s="208" t="b">
        <f t="shared" si="16"/>
        <v>0</v>
      </c>
      <c r="V57" s="212" t="str">
        <f>IF(U57,INDEX(Param!$M:$M,T57),"")</f>
        <v/>
      </c>
      <c r="W57" s="150"/>
      <c r="X57" s="308" t="e">
        <f t="shared" si="32"/>
        <v>#N/A</v>
      </c>
      <c r="Y57" s="308" t="b">
        <f t="shared" si="23"/>
        <v>1</v>
      </c>
      <c r="Z57" s="312" t="b">
        <f t="shared" si="17"/>
        <v>1</v>
      </c>
      <c r="AA57" s="308" t="e">
        <f t="shared" si="33"/>
        <v>#N/A</v>
      </c>
      <c r="AB57" s="312" t="e">
        <f t="shared" si="18"/>
        <v>#N/A</v>
      </c>
      <c r="AC57" s="312" t="b">
        <f t="shared" si="34"/>
        <v>0</v>
      </c>
      <c r="AD57" s="320" t="str">
        <f t="shared" si="35"/>
        <v/>
      </c>
      <c r="AE57" s="208" t="e">
        <f>MATCH(W57,Param!$O:$O,0)</f>
        <v>#N/A</v>
      </c>
      <c r="AF57" s="208" t="b">
        <f t="shared" si="30"/>
        <v>0</v>
      </c>
      <c r="AG57" s="212" t="str">
        <f>IF(AF57,INDEX(Param!$P:$P,AE57),"")</f>
        <v/>
      </c>
      <c r="AH57" s="151"/>
      <c r="AI57" s="308" t="e">
        <f t="shared" si="36"/>
        <v>#N/A</v>
      </c>
      <c r="AJ57" s="308" t="b">
        <f t="shared" si="24"/>
        <v>1</v>
      </c>
      <c r="AK57" s="312" t="b">
        <f t="shared" si="25"/>
        <v>1</v>
      </c>
      <c r="AL57" s="308" t="e">
        <f t="shared" si="37"/>
        <v>#N/A</v>
      </c>
      <c r="AM57" s="312" t="e">
        <f t="shared" si="26"/>
        <v>#N/A</v>
      </c>
      <c r="AN57" s="312" t="b">
        <f t="shared" si="38"/>
        <v>0</v>
      </c>
      <c r="AO57" s="317" t="str">
        <f t="shared" si="39"/>
        <v/>
      </c>
      <c r="AP57" s="208" t="e">
        <f>MATCH(AH57,Param!$R:$R,0)</f>
        <v>#N/A</v>
      </c>
      <c r="AQ57" s="208" t="b">
        <f t="shared" si="20"/>
        <v>0</v>
      </c>
      <c r="AR57" s="212" t="str">
        <f>IF(AQ57,INDEX(Param!$S:$S,AP57),"")</f>
        <v/>
      </c>
      <c r="AS57" s="189"/>
      <c r="AT57" s="152"/>
      <c r="AU57" s="329" t="e">
        <f t="shared" si="40"/>
        <v>#N/A</v>
      </c>
      <c r="AV57" s="330" t="b">
        <f t="shared" si="27"/>
        <v>1</v>
      </c>
      <c r="AW57" s="331" t="b">
        <f t="shared" si="28"/>
        <v>1</v>
      </c>
      <c r="AX57" s="330" t="e">
        <f t="shared" si="41"/>
        <v>#N/A</v>
      </c>
      <c r="AY57" s="331" t="e">
        <f t="shared" si="29"/>
        <v>#N/A</v>
      </c>
      <c r="AZ57" s="331" t="b">
        <f t="shared" si="42"/>
        <v>0</v>
      </c>
      <c r="BA57" s="332" t="str">
        <f t="shared" si="43"/>
        <v/>
      </c>
      <c r="BB57" s="208" t="e">
        <f>MATCH(AT57,Param!$U:$U,0)</f>
        <v>#N/A</v>
      </c>
      <c r="BC57" s="208" t="b">
        <f t="shared" si="21"/>
        <v>0</v>
      </c>
      <c r="BD57" s="212" t="str">
        <f>IF(BC57,INDEX(Param!$V:$V,BB57),"")</f>
        <v/>
      </c>
      <c r="BE57" s="189"/>
      <c r="BF57" s="153"/>
      <c r="BG57" s="154"/>
      <c r="BH57" s="155"/>
      <c r="BI57" s="189"/>
      <c r="BJ57" s="156"/>
      <c r="BK57" s="157"/>
      <c r="BL57" s="157"/>
      <c r="BM57" s="158"/>
      <c r="BN57" s="193"/>
      <c r="BO57" s="159"/>
      <c r="BP57" s="160"/>
      <c r="BQ57" s="161"/>
      <c r="BR57" s="162"/>
      <c r="BS57" s="188"/>
      <c r="BT57" s="163"/>
      <c r="BU57" s="164"/>
      <c r="BV57" s="188"/>
      <c r="BW57" s="165"/>
      <c r="BX57" s="166"/>
    </row>
    <row r="58" spans="1:76" x14ac:dyDescent="0.3">
      <c r="A58" t="e">
        <f>MATCH($N58,Coulisse!$J$104:$J$107,0)</f>
        <v>#N/A</v>
      </c>
      <c r="C58">
        <f t="shared" si="13"/>
        <v>0</v>
      </c>
      <c r="D58" s="31" t="b">
        <f t="shared" si="14"/>
        <v>0</v>
      </c>
      <c r="E58" t="b">
        <f ca="1">NOT(ISNA(MATCH(ROW(),Coulisse!$HX:$HX,0)))</f>
        <v>0</v>
      </c>
      <c r="J58" s="146"/>
      <c r="K58" s="147"/>
      <c r="L58" s="239"/>
      <c r="M58" s="281">
        <f t="shared" si="15"/>
        <v>0</v>
      </c>
      <c r="N58" s="148"/>
      <c r="O58" s="189"/>
      <c r="P58" s="149"/>
      <c r="Q58" s="308" t="e">
        <f t="shared" si="31"/>
        <v>#N/A</v>
      </c>
      <c r="R58" s="308" t="b">
        <f t="shared" si="22"/>
        <v>1</v>
      </c>
      <c r="S58" s="308"/>
      <c r="T58" s="208" t="e">
        <f>MATCH(P58,Param!$L:$L,0)</f>
        <v>#N/A</v>
      </c>
      <c r="U58" s="208" t="b">
        <f t="shared" si="16"/>
        <v>0</v>
      </c>
      <c r="V58" s="212" t="str">
        <f>IF(U58,INDEX(Param!$M:$M,T58),"")</f>
        <v/>
      </c>
      <c r="W58" s="150"/>
      <c r="X58" s="308" t="e">
        <f t="shared" si="32"/>
        <v>#N/A</v>
      </c>
      <c r="Y58" s="308" t="b">
        <f t="shared" si="23"/>
        <v>1</v>
      </c>
      <c r="Z58" s="312" t="b">
        <f t="shared" si="17"/>
        <v>1</v>
      </c>
      <c r="AA58" s="308" t="e">
        <f t="shared" si="33"/>
        <v>#N/A</v>
      </c>
      <c r="AB58" s="312" t="e">
        <f t="shared" si="18"/>
        <v>#N/A</v>
      </c>
      <c r="AC58" s="312" t="b">
        <f t="shared" si="34"/>
        <v>0</v>
      </c>
      <c r="AD58" s="320" t="str">
        <f t="shared" si="35"/>
        <v/>
      </c>
      <c r="AE58" s="208" t="e">
        <f>MATCH(W58,Param!$O:$O,0)</f>
        <v>#N/A</v>
      </c>
      <c r="AF58" s="208" t="b">
        <f t="shared" si="30"/>
        <v>0</v>
      </c>
      <c r="AG58" s="212" t="str">
        <f>IF(AF58,INDEX(Param!$P:$P,AE58),"")</f>
        <v/>
      </c>
      <c r="AH58" s="151"/>
      <c r="AI58" s="308" t="e">
        <f t="shared" si="36"/>
        <v>#N/A</v>
      </c>
      <c r="AJ58" s="308" t="b">
        <f t="shared" si="24"/>
        <v>1</v>
      </c>
      <c r="AK58" s="312" t="b">
        <f t="shared" si="25"/>
        <v>1</v>
      </c>
      <c r="AL58" s="308" t="e">
        <f t="shared" si="37"/>
        <v>#N/A</v>
      </c>
      <c r="AM58" s="312" t="e">
        <f t="shared" si="26"/>
        <v>#N/A</v>
      </c>
      <c r="AN58" s="312" t="b">
        <f t="shared" si="38"/>
        <v>0</v>
      </c>
      <c r="AO58" s="317" t="str">
        <f t="shared" si="39"/>
        <v/>
      </c>
      <c r="AP58" s="208" t="e">
        <f>MATCH(AH58,Param!$R:$R,0)</f>
        <v>#N/A</v>
      </c>
      <c r="AQ58" s="208" t="b">
        <f t="shared" si="20"/>
        <v>0</v>
      </c>
      <c r="AR58" s="212" t="str">
        <f>IF(AQ58,INDEX(Param!$S:$S,AP58),"")</f>
        <v/>
      </c>
      <c r="AS58" s="189"/>
      <c r="AT58" s="152"/>
      <c r="AU58" s="329" t="e">
        <f t="shared" si="40"/>
        <v>#N/A</v>
      </c>
      <c r="AV58" s="330" t="b">
        <f t="shared" si="27"/>
        <v>1</v>
      </c>
      <c r="AW58" s="331" t="b">
        <f t="shared" si="28"/>
        <v>1</v>
      </c>
      <c r="AX58" s="330" t="e">
        <f t="shared" si="41"/>
        <v>#N/A</v>
      </c>
      <c r="AY58" s="331" t="e">
        <f t="shared" si="29"/>
        <v>#N/A</v>
      </c>
      <c r="AZ58" s="331" t="b">
        <f t="shared" si="42"/>
        <v>0</v>
      </c>
      <c r="BA58" s="332" t="str">
        <f t="shared" si="43"/>
        <v/>
      </c>
      <c r="BB58" s="208" t="e">
        <f>MATCH(AT58,Param!$U:$U,0)</f>
        <v>#N/A</v>
      </c>
      <c r="BC58" s="208" t="b">
        <f t="shared" si="21"/>
        <v>0</v>
      </c>
      <c r="BD58" s="212" t="str">
        <f>IF(BC58,INDEX(Param!$V:$V,BB58),"")</f>
        <v/>
      </c>
      <c r="BE58" s="189"/>
      <c r="BF58" s="153"/>
      <c r="BG58" s="154"/>
      <c r="BH58" s="155"/>
      <c r="BI58" s="189"/>
      <c r="BJ58" s="156"/>
      <c r="BK58" s="157"/>
      <c r="BL58" s="157"/>
      <c r="BM58" s="158"/>
      <c r="BN58" s="193"/>
      <c r="BO58" s="159"/>
      <c r="BP58" s="160"/>
      <c r="BQ58" s="161"/>
      <c r="BR58" s="162"/>
      <c r="BS58" s="188"/>
      <c r="BT58" s="163"/>
      <c r="BU58" s="164"/>
      <c r="BV58" s="188"/>
      <c r="BW58" s="165"/>
      <c r="BX58" s="166"/>
    </row>
    <row r="59" spans="1:76" x14ac:dyDescent="0.3">
      <c r="A59" t="e">
        <f>MATCH($N59,Coulisse!$J$104:$J$107,0)</f>
        <v>#N/A</v>
      </c>
      <c r="C59">
        <f t="shared" si="13"/>
        <v>0</v>
      </c>
      <c r="D59" s="31" t="b">
        <f t="shared" si="14"/>
        <v>0</v>
      </c>
      <c r="E59" t="b">
        <f ca="1">NOT(ISNA(MATCH(ROW(),Coulisse!$HX:$HX,0)))</f>
        <v>0</v>
      </c>
      <c r="J59" s="146"/>
      <c r="K59" s="147"/>
      <c r="L59" s="239"/>
      <c r="M59" s="281">
        <f t="shared" si="15"/>
        <v>0</v>
      </c>
      <c r="N59" s="148"/>
      <c r="O59" s="189"/>
      <c r="P59" s="149"/>
      <c r="Q59" s="308" t="e">
        <f t="shared" si="31"/>
        <v>#N/A</v>
      </c>
      <c r="R59" s="308" t="b">
        <f t="shared" si="22"/>
        <v>1</v>
      </c>
      <c r="S59" s="308"/>
      <c r="T59" s="208" t="e">
        <f>MATCH(P59,Param!$L:$L,0)</f>
        <v>#N/A</v>
      </c>
      <c r="U59" s="208" t="b">
        <f t="shared" si="16"/>
        <v>0</v>
      </c>
      <c r="V59" s="212" t="str">
        <f>IF(U59,INDEX(Param!$M:$M,T59),"")</f>
        <v/>
      </c>
      <c r="W59" s="150"/>
      <c r="X59" s="308" t="e">
        <f t="shared" si="32"/>
        <v>#N/A</v>
      </c>
      <c r="Y59" s="308" t="b">
        <f t="shared" si="23"/>
        <v>1</v>
      </c>
      <c r="Z59" s="312" t="b">
        <f t="shared" si="17"/>
        <v>1</v>
      </c>
      <c r="AA59" s="308" t="e">
        <f t="shared" si="33"/>
        <v>#N/A</v>
      </c>
      <c r="AB59" s="312" t="e">
        <f t="shared" si="18"/>
        <v>#N/A</v>
      </c>
      <c r="AC59" s="312" t="b">
        <f t="shared" si="34"/>
        <v>0</v>
      </c>
      <c r="AD59" s="320" t="str">
        <f t="shared" si="35"/>
        <v/>
      </c>
      <c r="AE59" s="208" t="e">
        <f>MATCH(W59,Param!$O:$O,0)</f>
        <v>#N/A</v>
      </c>
      <c r="AF59" s="208" t="b">
        <f t="shared" si="30"/>
        <v>0</v>
      </c>
      <c r="AG59" s="212" t="str">
        <f>IF(AF59,INDEX(Param!$P:$P,AE59),"")</f>
        <v/>
      </c>
      <c r="AH59" s="151"/>
      <c r="AI59" s="308" t="e">
        <f t="shared" si="36"/>
        <v>#N/A</v>
      </c>
      <c r="AJ59" s="308" t="b">
        <f t="shared" si="24"/>
        <v>1</v>
      </c>
      <c r="AK59" s="312" t="b">
        <f t="shared" si="25"/>
        <v>1</v>
      </c>
      <c r="AL59" s="308" t="e">
        <f t="shared" si="37"/>
        <v>#N/A</v>
      </c>
      <c r="AM59" s="312" t="e">
        <f t="shared" si="26"/>
        <v>#N/A</v>
      </c>
      <c r="AN59" s="312" t="b">
        <f t="shared" si="38"/>
        <v>0</v>
      </c>
      <c r="AO59" s="317" t="str">
        <f t="shared" si="39"/>
        <v/>
      </c>
      <c r="AP59" s="208" t="e">
        <f>MATCH(AH59,Param!$R:$R,0)</f>
        <v>#N/A</v>
      </c>
      <c r="AQ59" s="208" t="b">
        <f t="shared" si="20"/>
        <v>0</v>
      </c>
      <c r="AR59" s="212" t="str">
        <f>IF(AQ59,INDEX(Param!$S:$S,AP59),"")</f>
        <v/>
      </c>
      <c r="AS59" s="189"/>
      <c r="AT59" s="152"/>
      <c r="AU59" s="329" t="e">
        <f t="shared" si="40"/>
        <v>#N/A</v>
      </c>
      <c r="AV59" s="330" t="b">
        <f t="shared" si="27"/>
        <v>1</v>
      </c>
      <c r="AW59" s="331" t="b">
        <f t="shared" si="28"/>
        <v>1</v>
      </c>
      <c r="AX59" s="330" t="e">
        <f t="shared" si="41"/>
        <v>#N/A</v>
      </c>
      <c r="AY59" s="331" t="e">
        <f t="shared" si="29"/>
        <v>#N/A</v>
      </c>
      <c r="AZ59" s="331" t="b">
        <f t="shared" si="42"/>
        <v>0</v>
      </c>
      <c r="BA59" s="332" t="str">
        <f t="shared" si="43"/>
        <v/>
      </c>
      <c r="BB59" s="208" t="e">
        <f>MATCH(AT59,Param!$U:$U,0)</f>
        <v>#N/A</v>
      </c>
      <c r="BC59" s="208" t="b">
        <f t="shared" si="21"/>
        <v>0</v>
      </c>
      <c r="BD59" s="212" t="str">
        <f>IF(BC59,INDEX(Param!$V:$V,BB59),"")</f>
        <v/>
      </c>
      <c r="BE59" s="189"/>
      <c r="BF59" s="153"/>
      <c r="BG59" s="154"/>
      <c r="BH59" s="155"/>
      <c r="BI59" s="189"/>
      <c r="BJ59" s="156"/>
      <c r="BK59" s="157"/>
      <c r="BL59" s="157"/>
      <c r="BM59" s="158"/>
      <c r="BN59" s="193"/>
      <c r="BO59" s="159"/>
      <c r="BP59" s="160"/>
      <c r="BQ59" s="161"/>
      <c r="BR59" s="162"/>
      <c r="BS59" s="188"/>
      <c r="BT59" s="163"/>
      <c r="BU59" s="164"/>
      <c r="BV59" s="188"/>
      <c r="BW59" s="165"/>
      <c r="BX59" s="166"/>
    </row>
    <row r="60" spans="1:76" x14ac:dyDescent="0.3">
      <c r="A60" t="e">
        <f>MATCH($N60,Coulisse!$J$104:$J$107,0)</f>
        <v>#N/A</v>
      </c>
      <c r="C60">
        <f t="shared" si="13"/>
        <v>0</v>
      </c>
      <c r="D60" s="31" t="b">
        <f t="shared" si="14"/>
        <v>0</v>
      </c>
      <c r="E60" t="b">
        <f ca="1">NOT(ISNA(MATCH(ROW(),Coulisse!$HX:$HX,0)))</f>
        <v>0</v>
      </c>
      <c r="J60" s="146"/>
      <c r="K60" s="147"/>
      <c r="L60" s="239"/>
      <c r="M60" s="281">
        <f t="shared" si="15"/>
        <v>0</v>
      </c>
      <c r="N60" s="148"/>
      <c r="O60" s="189"/>
      <c r="P60" s="149"/>
      <c r="Q60" s="308" t="e">
        <f t="shared" si="31"/>
        <v>#N/A</v>
      </c>
      <c r="R60" s="308" t="b">
        <f t="shared" si="22"/>
        <v>1</v>
      </c>
      <c r="S60" s="308"/>
      <c r="T60" s="208" t="e">
        <f>MATCH(P60,Param!$L:$L,0)</f>
        <v>#N/A</v>
      </c>
      <c r="U60" s="208" t="b">
        <f t="shared" si="16"/>
        <v>0</v>
      </c>
      <c r="V60" s="212" t="str">
        <f>IF(U60,INDEX(Param!$M:$M,T60),"")</f>
        <v/>
      </c>
      <c r="W60" s="150"/>
      <c r="X60" s="308" t="e">
        <f t="shared" si="32"/>
        <v>#N/A</v>
      </c>
      <c r="Y60" s="308" t="b">
        <f t="shared" si="23"/>
        <v>1</v>
      </c>
      <c r="Z60" s="312" t="b">
        <f t="shared" si="17"/>
        <v>1</v>
      </c>
      <c r="AA60" s="308" t="e">
        <f t="shared" si="33"/>
        <v>#N/A</v>
      </c>
      <c r="AB60" s="312" t="e">
        <f t="shared" si="18"/>
        <v>#N/A</v>
      </c>
      <c r="AC60" s="312" t="b">
        <f t="shared" si="34"/>
        <v>0</v>
      </c>
      <c r="AD60" s="320" t="str">
        <f t="shared" si="35"/>
        <v/>
      </c>
      <c r="AE60" s="208" t="e">
        <f>MATCH(W60,Param!$O:$O,0)</f>
        <v>#N/A</v>
      </c>
      <c r="AF60" s="208" t="b">
        <f t="shared" si="30"/>
        <v>0</v>
      </c>
      <c r="AG60" s="212" t="str">
        <f>IF(AF60,INDEX(Param!$P:$P,AE60),"")</f>
        <v/>
      </c>
      <c r="AH60" s="151"/>
      <c r="AI60" s="308" t="e">
        <f t="shared" si="36"/>
        <v>#N/A</v>
      </c>
      <c r="AJ60" s="308" t="b">
        <f t="shared" si="24"/>
        <v>1</v>
      </c>
      <c r="AK60" s="312" t="b">
        <f t="shared" si="25"/>
        <v>1</v>
      </c>
      <c r="AL60" s="308" t="e">
        <f t="shared" si="37"/>
        <v>#N/A</v>
      </c>
      <c r="AM60" s="312" t="e">
        <f t="shared" si="26"/>
        <v>#N/A</v>
      </c>
      <c r="AN60" s="312" t="b">
        <f t="shared" si="38"/>
        <v>0</v>
      </c>
      <c r="AO60" s="317" t="str">
        <f t="shared" si="39"/>
        <v/>
      </c>
      <c r="AP60" s="208" t="e">
        <f>MATCH(AH60,Param!$R:$R,0)</f>
        <v>#N/A</v>
      </c>
      <c r="AQ60" s="208" t="b">
        <f t="shared" si="20"/>
        <v>0</v>
      </c>
      <c r="AR60" s="212" t="str">
        <f>IF(AQ60,INDEX(Param!$S:$S,AP60),"")</f>
        <v/>
      </c>
      <c r="AS60" s="189"/>
      <c r="AT60" s="152"/>
      <c r="AU60" s="329" t="e">
        <f t="shared" si="40"/>
        <v>#N/A</v>
      </c>
      <c r="AV60" s="330" t="b">
        <f t="shared" si="27"/>
        <v>1</v>
      </c>
      <c r="AW60" s="331" t="b">
        <f t="shared" si="28"/>
        <v>1</v>
      </c>
      <c r="AX60" s="330" t="e">
        <f t="shared" si="41"/>
        <v>#N/A</v>
      </c>
      <c r="AY60" s="331" t="e">
        <f t="shared" si="29"/>
        <v>#N/A</v>
      </c>
      <c r="AZ60" s="331" t="b">
        <f t="shared" si="42"/>
        <v>0</v>
      </c>
      <c r="BA60" s="332" t="str">
        <f t="shared" si="43"/>
        <v/>
      </c>
      <c r="BB60" s="208" t="e">
        <f>MATCH(AT60,Param!$U:$U,0)</f>
        <v>#N/A</v>
      </c>
      <c r="BC60" s="208" t="b">
        <f t="shared" si="21"/>
        <v>0</v>
      </c>
      <c r="BD60" s="212" t="str">
        <f>IF(BC60,INDEX(Param!$V:$V,BB60),"")</f>
        <v/>
      </c>
      <c r="BE60" s="189"/>
      <c r="BF60" s="153"/>
      <c r="BG60" s="154"/>
      <c r="BH60" s="155"/>
      <c r="BI60" s="189"/>
      <c r="BJ60" s="156"/>
      <c r="BK60" s="157"/>
      <c r="BL60" s="157"/>
      <c r="BM60" s="158"/>
      <c r="BN60" s="193"/>
      <c r="BO60" s="159"/>
      <c r="BP60" s="160"/>
      <c r="BQ60" s="161"/>
      <c r="BR60" s="162"/>
      <c r="BS60" s="188"/>
      <c r="BT60" s="163"/>
      <c r="BU60" s="164"/>
      <c r="BV60" s="188"/>
      <c r="BW60" s="165"/>
      <c r="BX60" s="166"/>
    </row>
    <row r="61" spans="1:76" x14ac:dyDescent="0.3">
      <c r="A61" t="e">
        <f>MATCH($N61,Coulisse!$J$104:$J$107,0)</f>
        <v>#N/A</v>
      </c>
      <c r="C61">
        <f t="shared" si="13"/>
        <v>0</v>
      </c>
      <c r="D61" s="31" t="b">
        <f t="shared" si="14"/>
        <v>0</v>
      </c>
      <c r="E61" t="b">
        <f ca="1">NOT(ISNA(MATCH(ROW(),Coulisse!$HX:$HX,0)))</f>
        <v>0</v>
      </c>
      <c r="J61" s="146"/>
      <c r="K61" s="147"/>
      <c r="L61" s="239"/>
      <c r="M61" s="281">
        <f t="shared" si="15"/>
        <v>0</v>
      </c>
      <c r="N61" s="148"/>
      <c r="O61" s="189"/>
      <c r="P61" s="149"/>
      <c r="Q61" s="308" t="e">
        <f t="shared" si="31"/>
        <v>#N/A</v>
      </c>
      <c r="R61" s="308" t="b">
        <f t="shared" si="22"/>
        <v>1</v>
      </c>
      <c r="S61" s="308"/>
      <c r="T61" s="208" t="e">
        <f>MATCH(P61,Param!$L:$L,0)</f>
        <v>#N/A</v>
      </c>
      <c r="U61" s="208" t="b">
        <f t="shared" si="16"/>
        <v>0</v>
      </c>
      <c r="V61" s="212" t="str">
        <f>IF(U61,INDEX(Param!$M:$M,T61),"")</f>
        <v/>
      </c>
      <c r="W61" s="150"/>
      <c r="X61" s="308" t="e">
        <f t="shared" si="32"/>
        <v>#N/A</v>
      </c>
      <c r="Y61" s="308" t="b">
        <f t="shared" si="23"/>
        <v>1</v>
      </c>
      <c r="Z61" s="312" t="b">
        <f t="shared" si="17"/>
        <v>1</v>
      </c>
      <c r="AA61" s="308" t="e">
        <f t="shared" si="33"/>
        <v>#N/A</v>
      </c>
      <c r="AB61" s="312" t="e">
        <f t="shared" si="18"/>
        <v>#N/A</v>
      </c>
      <c r="AC61" s="312" t="b">
        <f t="shared" si="34"/>
        <v>0</v>
      </c>
      <c r="AD61" s="320" t="str">
        <f t="shared" si="35"/>
        <v/>
      </c>
      <c r="AE61" s="208" t="e">
        <f>MATCH(W61,Param!$O:$O,0)</f>
        <v>#N/A</v>
      </c>
      <c r="AF61" s="208" t="b">
        <f t="shared" si="30"/>
        <v>0</v>
      </c>
      <c r="AG61" s="212" t="str">
        <f>IF(AF61,INDEX(Param!$P:$P,AE61),"")</f>
        <v/>
      </c>
      <c r="AH61" s="151"/>
      <c r="AI61" s="308" t="e">
        <f t="shared" si="36"/>
        <v>#N/A</v>
      </c>
      <c r="AJ61" s="308" t="b">
        <f t="shared" si="24"/>
        <v>1</v>
      </c>
      <c r="AK61" s="312" t="b">
        <f t="shared" si="25"/>
        <v>1</v>
      </c>
      <c r="AL61" s="308" t="e">
        <f t="shared" si="37"/>
        <v>#N/A</v>
      </c>
      <c r="AM61" s="312" t="e">
        <f t="shared" si="26"/>
        <v>#N/A</v>
      </c>
      <c r="AN61" s="312" t="b">
        <f t="shared" si="38"/>
        <v>0</v>
      </c>
      <c r="AO61" s="317" t="str">
        <f t="shared" si="39"/>
        <v/>
      </c>
      <c r="AP61" s="208" t="e">
        <f>MATCH(AH61,Param!$R:$R,0)</f>
        <v>#N/A</v>
      </c>
      <c r="AQ61" s="208" t="b">
        <f t="shared" si="20"/>
        <v>0</v>
      </c>
      <c r="AR61" s="212" t="str">
        <f>IF(AQ61,INDEX(Param!$S:$S,AP61),"")</f>
        <v/>
      </c>
      <c r="AS61" s="189"/>
      <c r="AT61" s="152"/>
      <c r="AU61" s="329" t="e">
        <f t="shared" si="40"/>
        <v>#N/A</v>
      </c>
      <c r="AV61" s="330" t="b">
        <f t="shared" si="27"/>
        <v>1</v>
      </c>
      <c r="AW61" s="331" t="b">
        <f t="shared" si="28"/>
        <v>1</v>
      </c>
      <c r="AX61" s="330" t="e">
        <f t="shared" si="41"/>
        <v>#N/A</v>
      </c>
      <c r="AY61" s="331" t="e">
        <f t="shared" si="29"/>
        <v>#N/A</v>
      </c>
      <c r="AZ61" s="331" t="b">
        <f t="shared" si="42"/>
        <v>0</v>
      </c>
      <c r="BA61" s="332" t="str">
        <f t="shared" si="43"/>
        <v/>
      </c>
      <c r="BB61" s="208" t="e">
        <f>MATCH(AT61,Param!$U:$U,0)</f>
        <v>#N/A</v>
      </c>
      <c r="BC61" s="208" t="b">
        <f t="shared" si="21"/>
        <v>0</v>
      </c>
      <c r="BD61" s="212" t="str">
        <f>IF(BC61,INDEX(Param!$V:$V,BB61),"")</f>
        <v/>
      </c>
      <c r="BE61" s="189"/>
      <c r="BF61" s="153"/>
      <c r="BG61" s="154"/>
      <c r="BH61" s="155"/>
      <c r="BI61" s="189"/>
      <c r="BJ61" s="156"/>
      <c r="BK61" s="157"/>
      <c r="BL61" s="157"/>
      <c r="BM61" s="158"/>
      <c r="BN61" s="193"/>
      <c r="BO61" s="159"/>
      <c r="BP61" s="160"/>
      <c r="BQ61" s="161"/>
      <c r="BR61" s="162"/>
      <c r="BS61" s="188"/>
      <c r="BT61" s="163"/>
      <c r="BU61" s="164"/>
      <c r="BV61" s="188"/>
      <c r="BW61" s="165"/>
      <c r="BX61" s="166"/>
    </row>
    <row r="62" spans="1:76" x14ac:dyDescent="0.3">
      <c r="A62" t="e">
        <f>MATCH($N62,Coulisse!$J$104:$J$107,0)</f>
        <v>#N/A</v>
      </c>
      <c r="C62">
        <f t="shared" si="13"/>
        <v>0</v>
      </c>
      <c r="D62" s="31" t="b">
        <f t="shared" si="14"/>
        <v>0</v>
      </c>
      <c r="E62" t="b">
        <f ca="1">NOT(ISNA(MATCH(ROW(),Coulisse!$HX:$HX,0)))</f>
        <v>0</v>
      </c>
      <c r="J62" s="146"/>
      <c r="K62" s="147"/>
      <c r="L62" s="239"/>
      <c r="M62" s="281">
        <f t="shared" si="15"/>
        <v>0</v>
      </c>
      <c r="N62" s="148"/>
      <c r="O62" s="189"/>
      <c r="P62" s="149"/>
      <c r="Q62" s="308" t="e">
        <f t="shared" si="31"/>
        <v>#N/A</v>
      </c>
      <c r="R62" s="308" t="b">
        <f t="shared" si="22"/>
        <v>1</v>
      </c>
      <c r="S62" s="308"/>
      <c r="T62" s="208" t="e">
        <f>MATCH(P62,Param!$L:$L,0)</f>
        <v>#N/A</v>
      </c>
      <c r="U62" s="208" t="b">
        <f t="shared" si="16"/>
        <v>0</v>
      </c>
      <c r="V62" s="212" t="str">
        <f>IF(U62,INDEX(Param!$M:$M,T62),"")</f>
        <v/>
      </c>
      <c r="W62" s="150"/>
      <c r="X62" s="308" t="e">
        <f t="shared" si="32"/>
        <v>#N/A</v>
      </c>
      <c r="Y62" s="308" t="b">
        <f t="shared" si="23"/>
        <v>1</v>
      </c>
      <c r="Z62" s="312" t="b">
        <f t="shared" si="17"/>
        <v>1</v>
      </c>
      <c r="AA62" s="308" t="e">
        <f t="shared" si="33"/>
        <v>#N/A</v>
      </c>
      <c r="AB62" s="312" t="e">
        <f t="shared" si="18"/>
        <v>#N/A</v>
      </c>
      <c r="AC62" s="312" t="b">
        <f t="shared" si="34"/>
        <v>0</v>
      </c>
      <c r="AD62" s="320" t="str">
        <f t="shared" si="35"/>
        <v/>
      </c>
      <c r="AE62" s="208" t="e">
        <f>MATCH(W62,Param!$O:$O,0)</f>
        <v>#N/A</v>
      </c>
      <c r="AF62" s="208" t="b">
        <f t="shared" si="30"/>
        <v>0</v>
      </c>
      <c r="AG62" s="212" t="str">
        <f>IF(AF62,INDEX(Param!$P:$P,AE62),"")</f>
        <v/>
      </c>
      <c r="AH62" s="151"/>
      <c r="AI62" s="308" t="e">
        <f t="shared" si="36"/>
        <v>#N/A</v>
      </c>
      <c r="AJ62" s="308" t="b">
        <f t="shared" si="24"/>
        <v>1</v>
      </c>
      <c r="AK62" s="312" t="b">
        <f t="shared" si="25"/>
        <v>1</v>
      </c>
      <c r="AL62" s="308" t="e">
        <f t="shared" si="37"/>
        <v>#N/A</v>
      </c>
      <c r="AM62" s="312" t="e">
        <f t="shared" si="26"/>
        <v>#N/A</v>
      </c>
      <c r="AN62" s="312" t="b">
        <f t="shared" si="38"/>
        <v>0</v>
      </c>
      <c r="AO62" s="317" t="str">
        <f t="shared" si="39"/>
        <v/>
      </c>
      <c r="AP62" s="208" t="e">
        <f>MATCH(AH62,Param!$R:$R,0)</f>
        <v>#N/A</v>
      </c>
      <c r="AQ62" s="208" t="b">
        <f t="shared" si="20"/>
        <v>0</v>
      </c>
      <c r="AR62" s="212" t="str">
        <f>IF(AQ62,INDEX(Param!$S:$S,AP62),"")</f>
        <v/>
      </c>
      <c r="AS62" s="189"/>
      <c r="AT62" s="152"/>
      <c r="AU62" s="329" t="e">
        <f t="shared" si="40"/>
        <v>#N/A</v>
      </c>
      <c r="AV62" s="330" t="b">
        <f t="shared" si="27"/>
        <v>1</v>
      </c>
      <c r="AW62" s="331" t="b">
        <f t="shared" si="28"/>
        <v>1</v>
      </c>
      <c r="AX62" s="330" t="e">
        <f t="shared" si="41"/>
        <v>#N/A</v>
      </c>
      <c r="AY62" s="331" t="e">
        <f t="shared" si="29"/>
        <v>#N/A</v>
      </c>
      <c r="AZ62" s="331" t="b">
        <f t="shared" si="42"/>
        <v>0</v>
      </c>
      <c r="BA62" s="332" t="str">
        <f t="shared" si="43"/>
        <v/>
      </c>
      <c r="BB62" s="208" t="e">
        <f>MATCH(AT62,Param!$U:$U,0)</f>
        <v>#N/A</v>
      </c>
      <c r="BC62" s="208" t="b">
        <f t="shared" si="21"/>
        <v>0</v>
      </c>
      <c r="BD62" s="212" t="str">
        <f>IF(BC62,INDEX(Param!$V:$V,BB62),"")</f>
        <v/>
      </c>
      <c r="BE62" s="189"/>
      <c r="BF62" s="153"/>
      <c r="BG62" s="154"/>
      <c r="BH62" s="155"/>
      <c r="BI62" s="189"/>
      <c r="BJ62" s="156"/>
      <c r="BK62" s="157"/>
      <c r="BL62" s="157"/>
      <c r="BM62" s="158"/>
      <c r="BN62" s="193"/>
      <c r="BO62" s="159"/>
      <c r="BP62" s="160"/>
      <c r="BQ62" s="161"/>
      <c r="BR62" s="162"/>
      <c r="BS62" s="188"/>
      <c r="BT62" s="163"/>
      <c r="BU62" s="164"/>
      <c r="BV62" s="188"/>
      <c r="BW62" s="165"/>
      <c r="BX62" s="166"/>
    </row>
    <row r="63" spans="1:76" x14ac:dyDescent="0.3">
      <c r="A63" t="e">
        <f>MATCH($N63,Coulisse!$J$104:$J$107,0)</f>
        <v>#N/A</v>
      </c>
      <c r="C63">
        <f t="shared" si="13"/>
        <v>0</v>
      </c>
      <c r="D63" s="31" t="b">
        <f t="shared" si="14"/>
        <v>0</v>
      </c>
      <c r="E63" t="b">
        <f ca="1">NOT(ISNA(MATCH(ROW(),Coulisse!$HX:$HX,0)))</f>
        <v>0</v>
      </c>
      <c r="J63" s="146"/>
      <c r="K63" s="147"/>
      <c r="L63" s="239"/>
      <c r="M63" s="281">
        <f t="shared" si="15"/>
        <v>0</v>
      </c>
      <c r="N63" s="148"/>
      <c r="O63" s="189"/>
      <c r="P63" s="149"/>
      <c r="Q63" s="308" t="e">
        <f t="shared" si="31"/>
        <v>#N/A</v>
      </c>
      <c r="R63" s="308" t="b">
        <f t="shared" si="22"/>
        <v>1</v>
      </c>
      <c r="S63" s="308"/>
      <c r="T63" s="208" t="e">
        <f>MATCH(P63,Param!$L:$L,0)</f>
        <v>#N/A</v>
      </c>
      <c r="U63" s="208" t="b">
        <f t="shared" si="16"/>
        <v>0</v>
      </c>
      <c r="V63" s="212" t="str">
        <f>IF(U63,INDEX(Param!$M:$M,T63),"")</f>
        <v/>
      </c>
      <c r="W63" s="150"/>
      <c r="X63" s="308" t="e">
        <f t="shared" si="32"/>
        <v>#N/A</v>
      </c>
      <c r="Y63" s="308" t="b">
        <f t="shared" si="23"/>
        <v>1</v>
      </c>
      <c r="Z63" s="312" t="b">
        <f t="shared" si="17"/>
        <v>1</v>
      </c>
      <c r="AA63" s="308" t="e">
        <f t="shared" si="33"/>
        <v>#N/A</v>
      </c>
      <c r="AB63" s="312" t="e">
        <f t="shared" si="18"/>
        <v>#N/A</v>
      </c>
      <c r="AC63" s="312" t="b">
        <f t="shared" si="34"/>
        <v>0</v>
      </c>
      <c r="AD63" s="320" t="str">
        <f t="shared" si="35"/>
        <v/>
      </c>
      <c r="AE63" s="208" t="e">
        <f>MATCH(W63,Param!$O:$O,0)</f>
        <v>#N/A</v>
      </c>
      <c r="AF63" s="208" t="b">
        <f t="shared" si="30"/>
        <v>0</v>
      </c>
      <c r="AG63" s="212" t="str">
        <f>IF(AF63,INDEX(Param!$P:$P,AE63),"")</f>
        <v/>
      </c>
      <c r="AH63" s="151"/>
      <c r="AI63" s="308" t="e">
        <f t="shared" si="36"/>
        <v>#N/A</v>
      </c>
      <c r="AJ63" s="308" t="b">
        <f t="shared" si="24"/>
        <v>1</v>
      </c>
      <c r="AK63" s="312" t="b">
        <f t="shared" si="25"/>
        <v>1</v>
      </c>
      <c r="AL63" s="308" t="e">
        <f t="shared" si="37"/>
        <v>#N/A</v>
      </c>
      <c r="AM63" s="312" t="e">
        <f t="shared" si="26"/>
        <v>#N/A</v>
      </c>
      <c r="AN63" s="312" t="b">
        <f t="shared" si="38"/>
        <v>0</v>
      </c>
      <c r="AO63" s="317" t="str">
        <f t="shared" si="39"/>
        <v/>
      </c>
      <c r="AP63" s="208" t="e">
        <f>MATCH(AH63,Param!$R:$R,0)</f>
        <v>#N/A</v>
      </c>
      <c r="AQ63" s="208" t="b">
        <f t="shared" si="20"/>
        <v>0</v>
      </c>
      <c r="AR63" s="212" t="str">
        <f>IF(AQ63,INDEX(Param!$S:$S,AP63),"")</f>
        <v/>
      </c>
      <c r="AS63" s="189"/>
      <c r="AT63" s="152"/>
      <c r="AU63" s="329" t="e">
        <f t="shared" si="40"/>
        <v>#N/A</v>
      </c>
      <c r="AV63" s="330" t="b">
        <f t="shared" si="27"/>
        <v>1</v>
      </c>
      <c r="AW63" s="331" t="b">
        <f t="shared" si="28"/>
        <v>1</v>
      </c>
      <c r="AX63" s="330" t="e">
        <f t="shared" si="41"/>
        <v>#N/A</v>
      </c>
      <c r="AY63" s="331" t="e">
        <f t="shared" si="29"/>
        <v>#N/A</v>
      </c>
      <c r="AZ63" s="331" t="b">
        <f t="shared" si="42"/>
        <v>0</v>
      </c>
      <c r="BA63" s="332" t="str">
        <f t="shared" si="43"/>
        <v/>
      </c>
      <c r="BB63" s="208" t="e">
        <f>MATCH(AT63,Param!$U:$U,0)</f>
        <v>#N/A</v>
      </c>
      <c r="BC63" s="208" t="b">
        <f t="shared" si="21"/>
        <v>0</v>
      </c>
      <c r="BD63" s="212" t="str">
        <f>IF(BC63,INDEX(Param!$V:$V,BB63),"")</f>
        <v/>
      </c>
      <c r="BE63" s="189"/>
      <c r="BF63" s="153"/>
      <c r="BG63" s="154"/>
      <c r="BH63" s="155"/>
      <c r="BI63" s="189"/>
      <c r="BJ63" s="156"/>
      <c r="BK63" s="157"/>
      <c r="BL63" s="157"/>
      <c r="BM63" s="158"/>
      <c r="BN63" s="193"/>
      <c r="BO63" s="159"/>
      <c r="BP63" s="160"/>
      <c r="BQ63" s="161"/>
      <c r="BR63" s="162"/>
      <c r="BS63" s="188"/>
      <c r="BT63" s="163"/>
      <c r="BU63" s="164"/>
      <c r="BV63" s="188"/>
      <c r="BW63" s="165"/>
      <c r="BX63" s="166"/>
    </row>
    <row r="64" spans="1:76" x14ac:dyDescent="0.3">
      <c r="A64" t="e">
        <f>MATCH($N64,Coulisse!$J$104:$J$107,0)</f>
        <v>#N/A</v>
      </c>
      <c r="C64">
        <f t="shared" si="13"/>
        <v>0</v>
      </c>
      <c r="D64" s="31" t="b">
        <f t="shared" si="14"/>
        <v>0</v>
      </c>
      <c r="E64" t="b">
        <f ca="1">NOT(ISNA(MATCH(ROW(),Coulisse!$HX:$HX,0)))</f>
        <v>0</v>
      </c>
      <c r="J64" s="146"/>
      <c r="K64" s="147"/>
      <c r="L64" s="239"/>
      <c r="M64" s="281">
        <f t="shared" si="15"/>
        <v>0</v>
      </c>
      <c r="N64" s="148"/>
      <c r="O64" s="189"/>
      <c r="P64" s="149"/>
      <c r="Q64" s="308" t="e">
        <f t="shared" si="31"/>
        <v>#N/A</v>
      </c>
      <c r="R64" s="308" t="b">
        <f t="shared" si="22"/>
        <v>1</v>
      </c>
      <c r="S64" s="308"/>
      <c r="T64" s="208" t="e">
        <f>MATCH(P64,Param!$L:$L,0)</f>
        <v>#N/A</v>
      </c>
      <c r="U64" s="208" t="b">
        <f t="shared" si="16"/>
        <v>0</v>
      </c>
      <c r="V64" s="212" t="str">
        <f>IF(U64,INDEX(Param!$M:$M,T64),"")</f>
        <v/>
      </c>
      <c r="W64" s="150"/>
      <c r="X64" s="308" t="e">
        <f t="shared" si="32"/>
        <v>#N/A</v>
      </c>
      <c r="Y64" s="308" t="b">
        <f t="shared" si="23"/>
        <v>1</v>
      </c>
      <c r="Z64" s="312" t="b">
        <f t="shared" si="17"/>
        <v>1</v>
      </c>
      <c r="AA64" s="308" t="e">
        <f t="shared" si="33"/>
        <v>#N/A</v>
      </c>
      <c r="AB64" s="312" t="e">
        <f t="shared" si="18"/>
        <v>#N/A</v>
      </c>
      <c r="AC64" s="312" t="b">
        <f t="shared" si="34"/>
        <v>0</v>
      </c>
      <c r="AD64" s="320" t="str">
        <f t="shared" si="35"/>
        <v/>
      </c>
      <c r="AE64" s="208" t="e">
        <f>MATCH(W64,Param!$O:$O,0)</f>
        <v>#N/A</v>
      </c>
      <c r="AF64" s="208" t="b">
        <f t="shared" si="30"/>
        <v>0</v>
      </c>
      <c r="AG64" s="212" t="str">
        <f>IF(AF64,INDEX(Param!$P:$P,AE64),"")</f>
        <v/>
      </c>
      <c r="AH64" s="151"/>
      <c r="AI64" s="308" t="e">
        <f t="shared" si="36"/>
        <v>#N/A</v>
      </c>
      <c r="AJ64" s="308" t="b">
        <f t="shared" si="24"/>
        <v>1</v>
      </c>
      <c r="AK64" s="312" t="b">
        <f t="shared" si="25"/>
        <v>1</v>
      </c>
      <c r="AL64" s="308" t="e">
        <f t="shared" si="37"/>
        <v>#N/A</v>
      </c>
      <c r="AM64" s="312" t="e">
        <f t="shared" si="26"/>
        <v>#N/A</v>
      </c>
      <c r="AN64" s="312" t="b">
        <f t="shared" si="38"/>
        <v>0</v>
      </c>
      <c r="AO64" s="317" t="str">
        <f t="shared" si="39"/>
        <v/>
      </c>
      <c r="AP64" s="208" t="e">
        <f>MATCH(AH64,Param!$R:$R,0)</f>
        <v>#N/A</v>
      </c>
      <c r="AQ64" s="208" t="b">
        <f t="shared" si="20"/>
        <v>0</v>
      </c>
      <c r="AR64" s="212" t="str">
        <f>IF(AQ64,INDEX(Param!$S:$S,AP64),"")</f>
        <v/>
      </c>
      <c r="AS64" s="189"/>
      <c r="AT64" s="152"/>
      <c r="AU64" s="329" t="e">
        <f t="shared" si="40"/>
        <v>#N/A</v>
      </c>
      <c r="AV64" s="330" t="b">
        <f t="shared" si="27"/>
        <v>1</v>
      </c>
      <c r="AW64" s="331" t="b">
        <f t="shared" si="28"/>
        <v>1</v>
      </c>
      <c r="AX64" s="330" t="e">
        <f t="shared" si="41"/>
        <v>#N/A</v>
      </c>
      <c r="AY64" s="331" t="e">
        <f t="shared" si="29"/>
        <v>#N/A</v>
      </c>
      <c r="AZ64" s="331" t="b">
        <f t="shared" si="42"/>
        <v>0</v>
      </c>
      <c r="BA64" s="332" t="str">
        <f t="shared" si="43"/>
        <v/>
      </c>
      <c r="BB64" s="208" t="e">
        <f>MATCH(AT64,Param!$U:$U,0)</f>
        <v>#N/A</v>
      </c>
      <c r="BC64" s="208" t="b">
        <f t="shared" si="21"/>
        <v>0</v>
      </c>
      <c r="BD64" s="212" t="str">
        <f>IF(BC64,INDEX(Param!$V:$V,BB64),"")</f>
        <v/>
      </c>
      <c r="BE64" s="189"/>
      <c r="BF64" s="153"/>
      <c r="BG64" s="154"/>
      <c r="BH64" s="155"/>
      <c r="BI64" s="189"/>
      <c r="BJ64" s="156"/>
      <c r="BK64" s="157"/>
      <c r="BL64" s="157"/>
      <c r="BM64" s="158"/>
      <c r="BN64" s="193"/>
      <c r="BO64" s="159"/>
      <c r="BP64" s="160"/>
      <c r="BQ64" s="161"/>
      <c r="BR64" s="162"/>
      <c r="BS64" s="188"/>
      <c r="BT64" s="163"/>
      <c r="BU64" s="164"/>
      <c r="BV64" s="188"/>
      <c r="BW64" s="165"/>
      <c r="BX64" s="166"/>
    </row>
    <row r="65" spans="1:76" x14ac:dyDescent="0.3">
      <c r="A65" t="e">
        <f>MATCH($N65,Coulisse!$J$104:$J$107,0)</f>
        <v>#N/A</v>
      </c>
      <c r="C65">
        <f t="shared" si="13"/>
        <v>0</v>
      </c>
      <c r="D65" s="31" t="b">
        <f t="shared" si="14"/>
        <v>0</v>
      </c>
      <c r="E65" t="b">
        <f ca="1">NOT(ISNA(MATCH(ROW(),Coulisse!$HX:$HX,0)))</f>
        <v>0</v>
      </c>
      <c r="J65" s="146"/>
      <c r="K65" s="147"/>
      <c r="L65" s="239"/>
      <c r="M65" s="281">
        <f t="shared" si="15"/>
        <v>0</v>
      </c>
      <c r="N65" s="148"/>
      <c r="O65" s="189"/>
      <c r="P65" s="149"/>
      <c r="Q65" s="308" t="e">
        <f t="shared" si="31"/>
        <v>#N/A</v>
      </c>
      <c r="R65" s="308" t="b">
        <f t="shared" si="22"/>
        <v>1</v>
      </c>
      <c r="S65" s="308"/>
      <c r="T65" s="208" t="e">
        <f>MATCH(P65,Param!$L:$L,0)</f>
        <v>#N/A</v>
      </c>
      <c r="U65" s="208" t="b">
        <f t="shared" si="16"/>
        <v>0</v>
      </c>
      <c r="V65" s="212" t="str">
        <f>IF(U65,INDEX(Param!$M:$M,T65),"")</f>
        <v/>
      </c>
      <c r="W65" s="150"/>
      <c r="X65" s="308" t="e">
        <f t="shared" si="32"/>
        <v>#N/A</v>
      </c>
      <c r="Y65" s="308" t="b">
        <f t="shared" si="23"/>
        <v>1</v>
      </c>
      <c r="Z65" s="312" t="b">
        <f t="shared" si="17"/>
        <v>1</v>
      </c>
      <c r="AA65" s="308" t="e">
        <f t="shared" si="33"/>
        <v>#N/A</v>
      </c>
      <c r="AB65" s="312" t="e">
        <f t="shared" si="18"/>
        <v>#N/A</v>
      </c>
      <c r="AC65" s="312" t="b">
        <f t="shared" si="34"/>
        <v>0</v>
      </c>
      <c r="AD65" s="320" t="str">
        <f t="shared" si="35"/>
        <v/>
      </c>
      <c r="AE65" s="208" t="e">
        <f>MATCH(W65,Param!$O:$O,0)</f>
        <v>#N/A</v>
      </c>
      <c r="AF65" s="208" t="b">
        <f t="shared" si="30"/>
        <v>0</v>
      </c>
      <c r="AG65" s="212" t="str">
        <f>IF(AF65,INDEX(Param!$P:$P,AE65),"")</f>
        <v/>
      </c>
      <c r="AH65" s="151"/>
      <c r="AI65" s="308" t="e">
        <f t="shared" si="36"/>
        <v>#N/A</v>
      </c>
      <c r="AJ65" s="308" t="b">
        <f t="shared" si="24"/>
        <v>1</v>
      </c>
      <c r="AK65" s="312" t="b">
        <f t="shared" si="25"/>
        <v>1</v>
      </c>
      <c r="AL65" s="308" t="e">
        <f t="shared" si="37"/>
        <v>#N/A</v>
      </c>
      <c r="AM65" s="312" t="e">
        <f t="shared" si="26"/>
        <v>#N/A</v>
      </c>
      <c r="AN65" s="312" t="b">
        <f t="shared" si="38"/>
        <v>0</v>
      </c>
      <c r="AO65" s="317" t="str">
        <f t="shared" si="39"/>
        <v/>
      </c>
      <c r="AP65" s="208" t="e">
        <f>MATCH(AH65,Param!$R:$R,0)</f>
        <v>#N/A</v>
      </c>
      <c r="AQ65" s="208" t="b">
        <f t="shared" si="20"/>
        <v>0</v>
      </c>
      <c r="AR65" s="212" t="str">
        <f>IF(AQ65,INDEX(Param!$S:$S,AP65),"")</f>
        <v/>
      </c>
      <c r="AS65" s="189"/>
      <c r="AT65" s="152"/>
      <c r="AU65" s="329" t="e">
        <f t="shared" si="40"/>
        <v>#N/A</v>
      </c>
      <c r="AV65" s="330" t="b">
        <f t="shared" si="27"/>
        <v>1</v>
      </c>
      <c r="AW65" s="331" t="b">
        <f t="shared" si="28"/>
        <v>1</v>
      </c>
      <c r="AX65" s="330" t="e">
        <f t="shared" si="41"/>
        <v>#N/A</v>
      </c>
      <c r="AY65" s="331" t="e">
        <f t="shared" si="29"/>
        <v>#N/A</v>
      </c>
      <c r="AZ65" s="331" t="b">
        <f t="shared" si="42"/>
        <v>0</v>
      </c>
      <c r="BA65" s="332" t="str">
        <f t="shared" si="43"/>
        <v/>
      </c>
      <c r="BB65" s="208" t="e">
        <f>MATCH(AT65,Param!$U:$U,0)</f>
        <v>#N/A</v>
      </c>
      <c r="BC65" s="208" t="b">
        <f t="shared" si="21"/>
        <v>0</v>
      </c>
      <c r="BD65" s="212" t="str">
        <f>IF(BC65,INDEX(Param!$V:$V,BB65),"")</f>
        <v/>
      </c>
      <c r="BE65" s="189"/>
      <c r="BF65" s="153"/>
      <c r="BG65" s="154"/>
      <c r="BH65" s="155"/>
      <c r="BI65" s="189"/>
      <c r="BJ65" s="156"/>
      <c r="BK65" s="157"/>
      <c r="BL65" s="157"/>
      <c r="BM65" s="158"/>
      <c r="BN65" s="193"/>
      <c r="BO65" s="159"/>
      <c r="BP65" s="160"/>
      <c r="BQ65" s="161"/>
      <c r="BR65" s="162"/>
      <c r="BS65" s="188"/>
      <c r="BT65" s="163"/>
      <c r="BU65" s="164"/>
      <c r="BV65" s="188"/>
      <c r="BW65" s="165"/>
      <c r="BX65" s="166"/>
    </row>
    <row r="66" spans="1:76" x14ac:dyDescent="0.3">
      <c r="A66" t="e">
        <f>MATCH($N66,Coulisse!$J$104:$J$107,0)</f>
        <v>#N/A</v>
      </c>
      <c r="C66">
        <f t="shared" si="13"/>
        <v>0</v>
      </c>
      <c r="D66" s="31" t="b">
        <f t="shared" si="14"/>
        <v>0</v>
      </c>
      <c r="E66" t="b">
        <f ca="1">NOT(ISNA(MATCH(ROW(),Coulisse!$HX:$HX,0)))</f>
        <v>0</v>
      </c>
      <c r="J66" s="146"/>
      <c r="K66" s="147"/>
      <c r="L66" s="239"/>
      <c r="M66" s="281">
        <f t="shared" si="15"/>
        <v>0</v>
      </c>
      <c r="N66" s="148"/>
      <c r="O66" s="189"/>
      <c r="P66" s="149"/>
      <c r="Q66" s="308" t="e">
        <f t="shared" si="31"/>
        <v>#N/A</v>
      </c>
      <c r="R66" s="308" t="b">
        <f t="shared" si="22"/>
        <v>1</v>
      </c>
      <c r="S66" s="308"/>
      <c r="T66" s="208" t="e">
        <f>MATCH(P66,Param!$L:$L,0)</f>
        <v>#N/A</v>
      </c>
      <c r="U66" s="208" t="b">
        <f t="shared" si="16"/>
        <v>0</v>
      </c>
      <c r="V66" s="212" t="str">
        <f>IF(U66,INDEX(Param!$M:$M,T66),"")</f>
        <v/>
      </c>
      <c r="W66" s="150"/>
      <c r="X66" s="308" t="e">
        <f t="shared" si="32"/>
        <v>#N/A</v>
      </c>
      <c r="Y66" s="308" t="b">
        <f t="shared" si="23"/>
        <v>1</v>
      </c>
      <c r="Z66" s="312" t="b">
        <f t="shared" si="17"/>
        <v>1</v>
      </c>
      <c r="AA66" s="308" t="e">
        <f t="shared" si="33"/>
        <v>#N/A</v>
      </c>
      <c r="AB66" s="312" t="e">
        <f t="shared" si="18"/>
        <v>#N/A</v>
      </c>
      <c r="AC66" s="312" t="b">
        <f t="shared" si="34"/>
        <v>0</v>
      </c>
      <c r="AD66" s="320" t="str">
        <f t="shared" si="35"/>
        <v/>
      </c>
      <c r="AE66" s="208" t="e">
        <f>MATCH(W66,Param!$O:$O,0)</f>
        <v>#N/A</v>
      </c>
      <c r="AF66" s="208" t="b">
        <f t="shared" si="30"/>
        <v>0</v>
      </c>
      <c r="AG66" s="212" t="str">
        <f>IF(AF66,INDEX(Param!$P:$P,AE66),"")</f>
        <v/>
      </c>
      <c r="AH66" s="151"/>
      <c r="AI66" s="308" t="e">
        <f t="shared" si="36"/>
        <v>#N/A</v>
      </c>
      <c r="AJ66" s="308" t="b">
        <f t="shared" si="24"/>
        <v>1</v>
      </c>
      <c r="AK66" s="312" t="b">
        <f t="shared" si="25"/>
        <v>1</v>
      </c>
      <c r="AL66" s="308" t="e">
        <f t="shared" si="37"/>
        <v>#N/A</v>
      </c>
      <c r="AM66" s="312" t="e">
        <f t="shared" si="26"/>
        <v>#N/A</v>
      </c>
      <c r="AN66" s="312" t="b">
        <f t="shared" si="38"/>
        <v>0</v>
      </c>
      <c r="AO66" s="317" t="str">
        <f t="shared" si="39"/>
        <v/>
      </c>
      <c r="AP66" s="208" t="e">
        <f>MATCH(AH66,Param!$R:$R,0)</f>
        <v>#N/A</v>
      </c>
      <c r="AQ66" s="208" t="b">
        <f t="shared" si="20"/>
        <v>0</v>
      </c>
      <c r="AR66" s="212" t="str">
        <f>IF(AQ66,INDEX(Param!$S:$S,AP66),"")</f>
        <v/>
      </c>
      <c r="AS66" s="189"/>
      <c r="AT66" s="152"/>
      <c r="AU66" s="329" t="e">
        <f t="shared" si="40"/>
        <v>#N/A</v>
      </c>
      <c r="AV66" s="330" t="b">
        <f t="shared" si="27"/>
        <v>1</v>
      </c>
      <c r="AW66" s="331" t="b">
        <f t="shared" si="28"/>
        <v>1</v>
      </c>
      <c r="AX66" s="330" t="e">
        <f t="shared" si="41"/>
        <v>#N/A</v>
      </c>
      <c r="AY66" s="331" t="e">
        <f t="shared" si="29"/>
        <v>#N/A</v>
      </c>
      <c r="AZ66" s="331" t="b">
        <f t="shared" si="42"/>
        <v>0</v>
      </c>
      <c r="BA66" s="332" t="str">
        <f t="shared" si="43"/>
        <v/>
      </c>
      <c r="BB66" s="208" t="e">
        <f>MATCH(AT66,Param!$U:$U,0)</f>
        <v>#N/A</v>
      </c>
      <c r="BC66" s="208" t="b">
        <f t="shared" si="21"/>
        <v>0</v>
      </c>
      <c r="BD66" s="212" t="str">
        <f>IF(BC66,INDEX(Param!$V:$V,BB66),"")</f>
        <v/>
      </c>
      <c r="BE66" s="189"/>
      <c r="BF66" s="153"/>
      <c r="BG66" s="154"/>
      <c r="BH66" s="155"/>
      <c r="BI66" s="189"/>
      <c r="BJ66" s="156"/>
      <c r="BK66" s="157"/>
      <c r="BL66" s="157"/>
      <c r="BM66" s="158"/>
      <c r="BN66" s="193"/>
      <c r="BO66" s="159"/>
      <c r="BP66" s="160"/>
      <c r="BQ66" s="161"/>
      <c r="BR66" s="162"/>
      <c r="BS66" s="188"/>
      <c r="BT66" s="163"/>
      <c r="BU66" s="164"/>
      <c r="BV66" s="188"/>
      <c r="BW66" s="165"/>
      <c r="BX66" s="166"/>
    </row>
    <row r="67" spans="1:76" x14ac:dyDescent="0.3">
      <c r="A67" t="e">
        <f>MATCH($N67,Coulisse!$J$104:$J$107,0)</f>
        <v>#N/A</v>
      </c>
      <c r="C67">
        <f t="shared" si="13"/>
        <v>0</v>
      </c>
      <c r="D67" s="31" t="b">
        <f t="shared" si="14"/>
        <v>0</v>
      </c>
      <c r="E67" t="b">
        <f ca="1">NOT(ISNA(MATCH(ROW(),Coulisse!$HX:$HX,0)))</f>
        <v>0</v>
      </c>
      <c r="J67" s="146"/>
      <c r="K67" s="147"/>
      <c r="L67" s="239"/>
      <c r="M67" s="281">
        <f t="shared" si="15"/>
        <v>0</v>
      </c>
      <c r="N67" s="148"/>
      <c r="O67" s="189"/>
      <c r="P67" s="149"/>
      <c r="Q67" s="308" t="e">
        <f t="shared" si="31"/>
        <v>#N/A</v>
      </c>
      <c r="R67" s="308" t="b">
        <f t="shared" si="22"/>
        <v>1</v>
      </c>
      <c r="S67" s="308"/>
      <c r="T67" s="208" t="e">
        <f>MATCH(P67,Param!$L:$L,0)</f>
        <v>#N/A</v>
      </c>
      <c r="U67" s="208" t="b">
        <f t="shared" si="16"/>
        <v>0</v>
      </c>
      <c r="V67" s="212" t="str">
        <f>IF(U67,INDEX(Param!$M:$M,T67),"")</f>
        <v/>
      </c>
      <c r="W67" s="150"/>
      <c r="X67" s="308" t="e">
        <f t="shared" si="32"/>
        <v>#N/A</v>
      </c>
      <c r="Y67" s="308" t="b">
        <f t="shared" si="23"/>
        <v>1</v>
      </c>
      <c r="Z67" s="312" t="b">
        <f t="shared" si="17"/>
        <v>1</v>
      </c>
      <c r="AA67" s="308" t="e">
        <f t="shared" si="33"/>
        <v>#N/A</v>
      </c>
      <c r="AB67" s="312" t="e">
        <f t="shared" si="18"/>
        <v>#N/A</v>
      </c>
      <c r="AC67" s="312" t="b">
        <f t="shared" si="34"/>
        <v>0</v>
      </c>
      <c r="AD67" s="320" t="str">
        <f t="shared" si="35"/>
        <v/>
      </c>
      <c r="AE67" s="208" t="e">
        <f>MATCH(W67,Param!$O:$O,0)</f>
        <v>#N/A</v>
      </c>
      <c r="AF67" s="208" t="b">
        <f t="shared" si="30"/>
        <v>0</v>
      </c>
      <c r="AG67" s="212" t="str">
        <f>IF(AF67,INDEX(Param!$P:$P,AE67),"")</f>
        <v/>
      </c>
      <c r="AH67" s="151"/>
      <c r="AI67" s="308" t="e">
        <f t="shared" si="36"/>
        <v>#N/A</v>
      </c>
      <c r="AJ67" s="308" t="b">
        <f t="shared" si="24"/>
        <v>1</v>
      </c>
      <c r="AK67" s="312" t="b">
        <f t="shared" si="25"/>
        <v>1</v>
      </c>
      <c r="AL67" s="308" t="e">
        <f t="shared" si="37"/>
        <v>#N/A</v>
      </c>
      <c r="AM67" s="312" t="e">
        <f t="shared" si="26"/>
        <v>#N/A</v>
      </c>
      <c r="AN67" s="312" t="b">
        <f t="shared" si="38"/>
        <v>0</v>
      </c>
      <c r="AO67" s="317" t="str">
        <f t="shared" si="39"/>
        <v/>
      </c>
      <c r="AP67" s="208" t="e">
        <f>MATCH(AH67,Param!$R:$R,0)</f>
        <v>#N/A</v>
      </c>
      <c r="AQ67" s="208" t="b">
        <f t="shared" si="20"/>
        <v>0</v>
      </c>
      <c r="AR67" s="212" t="str">
        <f>IF(AQ67,INDEX(Param!$S:$S,AP67),"")</f>
        <v/>
      </c>
      <c r="AS67" s="189"/>
      <c r="AT67" s="152"/>
      <c r="AU67" s="329" t="e">
        <f t="shared" si="40"/>
        <v>#N/A</v>
      </c>
      <c r="AV67" s="330" t="b">
        <f t="shared" si="27"/>
        <v>1</v>
      </c>
      <c r="AW67" s="331" t="b">
        <f t="shared" si="28"/>
        <v>1</v>
      </c>
      <c r="AX67" s="330" t="e">
        <f t="shared" si="41"/>
        <v>#N/A</v>
      </c>
      <c r="AY67" s="331" t="e">
        <f t="shared" si="29"/>
        <v>#N/A</v>
      </c>
      <c r="AZ67" s="331" t="b">
        <f t="shared" si="42"/>
        <v>0</v>
      </c>
      <c r="BA67" s="332" t="str">
        <f t="shared" si="43"/>
        <v/>
      </c>
      <c r="BB67" s="208" t="e">
        <f>MATCH(AT67,Param!$U:$U,0)</f>
        <v>#N/A</v>
      </c>
      <c r="BC67" s="208" t="b">
        <f t="shared" si="21"/>
        <v>0</v>
      </c>
      <c r="BD67" s="212" t="str">
        <f>IF(BC67,INDEX(Param!$V:$V,BB67),"")</f>
        <v/>
      </c>
      <c r="BE67" s="189"/>
      <c r="BF67" s="153"/>
      <c r="BG67" s="154"/>
      <c r="BH67" s="155"/>
      <c r="BI67" s="189"/>
      <c r="BJ67" s="156"/>
      <c r="BK67" s="157"/>
      <c r="BL67" s="157"/>
      <c r="BM67" s="158"/>
      <c r="BN67" s="193"/>
      <c r="BO67" s="159"/>
      <c r="BP67" s="160"/>
      <c r="BQ67" s="161"/>
      <c r="BR67" s="162"/>
      <c r="BS67" s="188"/>
      <c r="BT67" s="163"/>
      <c r="BU67" s="164"/>
      <c r="BV67" s="188"/>
      <c r="BW67" s="165"/>
      <c r="BX67" s="166"/>
    </row>
    <row r="68" spans="1:76" x14ac:dyDescent="0.3">
      <c r="A68" t="e">
        <f>MATCH($N68,Coulisse!$J$104:$J$107,0)</f>
        <v>#N/A</v>
      </c>
      <c r="C68">
        <f t="shared" si="13"/>
        <v>0</v>
      </c>
      <c r="D68" s="31" t="b">
        <f t="shared" si="14"/>
        <v>0</v>
      </c>
      <c r="E68" t="b">
        <f ca="1">NOT(ISNA(MATCH(ROW(),Coulisse!$HX:$HX,0)))</f>
        <v>0</v>
      </c>
      <c r="J68" s="146"/>
      <c r="K68" s="147"/>
      <c r="L68" s="239"/>
      <c r="M68" s="281">
        <f t="shared" si="15"/>
        <v>0</v>
      </c>
      <c r="N68" s="148"/>
      <c r="O68" s="189"/>
      <c r="P68" s="149"/>
      <c r="Q68" s="308" t="e">
        <f t="shared" si="31"/>
        <v>#N/A</v>
      </c>
      <c r="R68" s="308" t="b">
        <f t="shared" si="22"/>
        <v>1</v>
      </c>
      <c r="S68" s="308"/>
      <c r="T68" s="208" t="e">
        <f>MATCH(P68,Param!$L:$L,0)</f>
        <v>#N/A</v>
      </c>
      <c r="U68" s="208" t="b">
        <f t="shared" si="16"/>
        <v>0</v>
      </c>
      <c r="V68" s="212" t="str">
        <f>IF(U68,INDEX(Param!$M:$M,T68),"")</f>
        <v/>
      </c>
      <c r="W68" s="150"/>
      <c r="X68" s="308" t="e">
        <f t="shared" si="32"/>
        <v>#N/A</v>
      </c>
      <c r="Y68" s="308" t="b">
        <f t="shared" si="23"/>
        <v>1</v>
      </c>
      <c r="Z68" s="312" t="b">
        <f t="shared" si="17"/>
        <v>1</v>
      </c>
      <c r="AA68" s="308" t="e">
        <f t="shared" si="33"/>
        <v>#N/A</v>
      </c>
      <c r="AB68" s="312" t="e">
        <f t="shared" si="18"/>
        <v>#N/A</v>
      </c>
      <c r="AC68" s="312" t="b">
        <f t="shared" si="34"/>
        <v>0</v>
      </c>
      <c r="AD68" s="320" t="str">
        <f t="shared" si="35"/>
        <v/>
      </c>
      <c r="AE68" s="208" t="e">
        <f>MATCH(W68,Param!$O:$O,0)</f>
        <v>#N/A</v>
      </c>
      <c r="AF68" s="208" t="b">
        <f t="shared" si="30"/>
        <v>0</v>
      </c>
      <c r="AG68" s="212" t="str">
        <f>IF(AF68,INDEX(Param!$P:$P,AE68),"")</f>
        <v/>
      </c>
      <c r="AH68" s="151"/>
      <c r="AI68" s="308" t="e">
        <f t="shared" si="36"/>
        <v>#N/A</v>
      </c>
      <c r="AJ68" s="308" t="b">
        <f t="shared" si="24"/>
        <v>1</v>
      </c>
      <c r="AK68" s="312" t="b">
        <f t="shared" si="25"/>
        <v>1</v>
      </c>
      <c r="AL68" s="308" t="e">
        <f t="shared" si="37"/>
        <v>#N/A</v>
      </c>
      <c r="AM68" s="312" t="e">
        <f t="shared" si="26"/>
        <v>#N/A</v>
      </c>
      <c r="AN68" s="312" t="b">
        <f t="shared" si="38"/>
        <v>0</v>
      </c>
      <c r="AO68" s="317" t="str">
        <f t="shared" si="39"/>
        <v/>
      </c>
      <c r="AP68" s="208" t="e">
        <f>MATCH(AH68,Param!$R:$R,0)</f>
        <v>#N/A</v>
      </c>
      <c r="AQ68" s="208" t="b">
        <f t="shared" si="20"/>
        <v>0</v>
      </c>
      <c r="AR68" s="212" t="str">
        <f>IF(AQ68,INDEX(Param!$S:$S,AP68),"")</f>
        <v/>
      </c>
      <c r="AS68" s="189"/>
      <c r="AT68" s="152"/>
      <c r="AU68" s="329" t="e">
        <f t="shared" si="40"/>
        <v>#N/A</v>
      </c>
      <c r="AV68" s="330" t="b">
        <f t="shared" si="27"/>
        <v>1</v>
      </c>
      <c r="AW68" s="331" t="b">
        <f t="shared" si="28"/>
        <v>1</v>
      </c>
      <c r="AX68" s="330" t="e">
        <f t="shared" si="41"/>
        <v>#N/A</v>
      </c>
      <c r="AY68" s="331" t="e">
        <f t="shared" si="29"/>
        <v>#N/A</v>
      </c>
      <c r="AZ68" s="331" t="b">
        <f t="shared" si="42"/>
        <v>0</v>
      </c>
      <c r="BA68" s="332" t="str">
        <f t="shared" si="43"/>
        <v/>
      </c>
      <c r="BB68" s="208" t="e">
        <f>MATCH(AT68,Param!$U:$U,0)</f>
        <v>#N/A</v>
      </c>
      <c r="BC68" s="208" t="b">
        <f t="shared" si="21"/>
        <v>0</v>
      </c>
      <c r="BD68" s="212" t="str">
        <f>IF(BC68,INDEX(Param!$V:$V,BB68),"")</f>
        <v/>
      </c>
      <c r="BE68" s="189"/>
      <c r="BF68" s="153"/>
      <c r="BG68" s="154"/>
      <c r="BH68" s="155"/>
      <c r="BI68" s="189"/>
      <c r="BJ68" s="156"/>
      <c r="BK68" s="157"/>
      <c r="BL68" s="157"/>
      <c r="BM68" s="158"/>
      <c r="BN68" s="193"/>
      <c r="BO68" s="159"/>
      <c r="BP68" s="160"/>
      <c r="BQ68" s="161"/>
      <c r="BR68" s="162"/>
      <c r="BS68" s="188"/>
      <c r="BT68" s="163"/>
      <c r="BU68" s="164"/>
      <c r="BV68" s="188"/>
      <c r="BW68" s="165"/>
      <c r="BX68" s="166"/>
    </row>
    <row r="69" spans="1:76" x14ac:dyDescent="0.3">
      <c r="A69" t="e">
        <f>MATCH($N69,Coulisse!$J$104:$J$107,0)</f>
        <v>#N/A</v>
      </c>
      <c r="C69">
        <f t="shared" si="13"/>
        <v>0</v>
      </c>
      <c r="D69" s="31" t="b">
        <f t="shared" si="14"/>
        <v>0</v>
      </c>
      <c r="E69" t="b">
        <f ca="1">NOT(ISNA(MATCH(ROW(),Coulisse!$HX:$HX,0)))</f>
        <v>0</v>
      </c>
      <c r="J69" s="146"/>
      <c r="K69" s="147"/>
      <c r="L69" s="239"/>
      <c r="M69" s="281">
        <f t="shared" si="15"/>
        <v>0</v>
      </c>
      <c r="N69" s="148"/>
      <c r="O69" s="189"/>
      <c r="P69" s="149"/>
      <c r="Q69" s="308" t="e">
        <f t="shared" si="31"/>
        <v>#N/A</v>
      </c>
      <c r="R69" s="308" t="b">
        <f t="shared" si="22"/>
        <v>1</v>
      </c>
      <c r="S69" s="308"/>
      <c r="T69" s="208" t="e">
        <f>MATCH(P69,Param!$L:$L,0)</f>
        <v>#N/A</v>
      </c>
      <c r="U69" s="208" t="b">
        <f t="shared" si="16"/>
        <v>0</v>
      </c>
      <c r="V69" s="212" t="str">
        <f>IF(U69,INDEX(Param!$M:$M,T69),"")</f>
        <v/>
      </c>
      <c r="W69" s="150"/>
      <c r="X69" s="308" t="e">
        <f t="shared" si="32"/>
        <v>#N/A</v>
      </c>
      <c r="Y69" s="308" t="b">
        <f t="shared" si="23"/>
        <v>1</v>
      </c>
      <c r="Z69" s="312" t="b">
        <f t="shared" si="17"/>
        <v>1</v>
      </c>
      <c r="AA69" s="308" t="e">
        <f t="shared" si="33"/>
        <v>#N/A</v>
      </c>
      <c r="AB69" s="312" t="e">
        <f t="shared" si="18"/>
        <v>#N/A</v>
      </c>
      <c r="AC69" s="312" t="b">
        <f t="shared" si="34"/>
        <v>0</v>
      </c>
      <c r="AD69" s="320" t="str">
        <f t="shared" si="35"/>
        <v/>
      </c>
      <c r="AE69" s="208" t="e">
        <f>MATCH(W69,Param!$O:$O,0)</f>
        <v>#N/A</v>
      </c>
      <c r="AF69" s="208" t="b">
        <f t="shared" si="30"/>
        <v>0</v>
      </c>
      <c r="AG69" s="212" t="str">
        <f>IF(AF69,INDEX(Param!$P:$P,AE69),"")</f>
        <v/>
      </c>
      <c r="AH69" s="151"/>
      <c r="AI69" s="308" t="e">
        <f t="shared" si="36"/>
        <v>#N/A</v>
      </c>
      <c r="AJ69" s="308" t="b">
        <f t="shared" si="24"/>
        <v>1</v>
      </c>
      <c r="AK69" s="312" t="b">
        <f t="shared" si="25"/>
        <v>1</v>
      </c>
      <c r="AL69" s="308" t="e">
        <f t="shared" si="37"/>
        <v>#N/A</v>
      </c>
      <c r="AM69" s="312" t="e">
        <f t="shared" si="26"/>
        <v>#N/A</v>
      </c>
      <c r="AN69" s="312" t="b">
        <f t="shared" si="38"/>
        <v>0</v>
      </c>
      <c r="AO69" s="317" t="str">
        <f t="shared" si="39"/>
        <v/>
      </c>
      <c r="AP69" s="208" t="e">
        <f>MATCH(AH69,Param!$R:$R,0)</f>
        <v>#N/A</v>
      </c>
      <c r="AQ69" s="208" t="b">
        <f t="shared" si="20"/>
        <v>0</v>
      </c>
      <c r="AR69" s="212" t="str">
        <f>IF(AQ69,INDEX(Param!$S:$S,AP69),"")</f>
        <v/>
      </c>
      <c r="AS69" s="189"/>
      <c r="AT69" s="152"/>
      <c r="AU69" s="329" t="e">
        <f t="shared" si="40"/>
        <v>#N/A</v>
      </c>
      <c r="AV69" s="330" t="b">
        <f t="shared" si="27"/>
        <v>1</v>
      </c>
      <c r="AW69" s="331" t="b">
        <f t="shared" si="28"/>
        <v>1</v>
      </c>
      <c r="AX69" s="330" t="e">
        <f t="shared" si="41"/>
        <v>#N/A</v>
      </c>
      <c r="AY69" s="331" t="e">
        <f t="shared" si="29"/>
        <v>#N/A</v>
      </c>
      <c r="AZ69" s="331" t="b">
        <f t="shared" si="42"/>
        <v>0</v>
      </c>
      <c r="BA69" s="332" t="str">
        <f t="shared" si="43"/>
        <v/>
      </c>
      <c r="BB69" s="208" t="e">
        <f>MATCH(AT69,Param!$U:$U,0)</f>
        <v>#N/A</v>
      </c>
      <c r="BC69" s="208" t="b">
        <f t="shared" si="21"/>
        <v>0</v>
      </c>
      <c r="BD69" s="212" t="str">
        <f>IF(BC69,INDEX(Param!$V:$V,BB69),"")</f>
        <v/>
      </c>
      <c r="BE69" s="189"/>
      <c r="BF69" s="153"/>
      <c r="BG69" s="154"/>
      <c r="BH69" s="155"/>
      <c r="BI69" s="189"/>
      <c r="BJ69" s="156"/>
      <c r="BK69" s="157"/>
      <c r="BL69" s="157"/>
      <c r="BM69" s="158"/>
      <c r="BN69" s="193"/>
      <c r="BO69" s="159"/>
      <c r="BP69" s="160"/>
      <c r="BQ69" s="161"/>
      <c r="BR69" s="162"/>
      <c r="BS69" s="188"/>
      <c r="BT69" s="163"/>
      <c r="BU69" s="164"/>
      <c r="BV69" s="188"/>
      <c r="BW69" s="165"/>
      <c r="BX69" s="166"/>
    </row>
    <row r="70" spans="1:76" x14ac:dyDescent="0.3">
      <c r="A70" t="e">
        <f>MATCH($N70,Coulisse!$J$104:$J$107,0)</f>
        <v>#N/A</v>
      </c>
      <c r="C70">
        <f t="shared" si="13"/>
        <v>0</v>
      </c>
      <c r="D70" s="31" t="b">
        <f t="shared" si="14"/>
        <v>0</v>
      </c>
      <c r="E70" t="b">
        <f ca="1">NOT(ISNA(MATCH(ROW(),Coulisse!$HX:$HX,0)))</f>
        <v>0</v>
      </c>
      <c r="J70" s="146"/>
      <c r="K70" s="147"/>
      <c r="L70" s="239"/>
      <c r="M70" s="281">
        <f t="shared" si="15"/>
        <v>0</v>
      </c>
      <c r="N70" s="148"/>
      <c r="O70" s="189"/>
      <c r="P70" s="149"/>
      <c r="Q70" s="308" t="e">
        <f t="shared" si="31"/>
        <v>#N/A</v>
      </c>
      <c r="R70" s="308" t="b">
        <f t="shared" si="22"/>
        <v>1</v>
      </c>
      <c r="S70" s="308"/>
      <c r="T70" s="208" t="e">
        <f>MATCH(P70,Param!$L:$L,0)</f>
        <v>#N/A</v>
      </c>
      <c r="U70" s="208" t="b">
        <f t="shared" si="16"/>
        <v>0</v>
      </c>
      <c r="V70" s="212" t="str">
        <f>IF(U70,INDEX(Param!$M:$M,T70),"")</f>
        <v/>
      </c>
      <c r="W70" s="150"/>
      <c r="X70" s="308" t="e">
        <f t="shared" si="32"/>
        <v>#N/A</v>
      </c>
      <c r="Y70" s="308" t="b">
        <f t="shared" si="23"/>
        <v>1</v>
      </c>
      <c r="Z70" s="312" t="b">
        <f t="shared" si="17"/>
        <v>1</v>
      </c>
      <c r="AA70" s="308" t="e">
        <f t="shared" si="33"/>
        <v>#N/A</v>
      </c>
      <c r="AB70" s="312" t="e">
        <f t="shared" si="18"/>
        <v>#N/A</v>
      </c>
      <c r="AC70" s="312" t="b">
        <f t="shared" si="34"/>
        <v>0</v>
      </c>
      <c r="AD70" s="320" t="str">
        <f t="shared" si="35"/>
        <v/>
      </c>
      <c r="AE70" s="208" t="e">
        <f>MATCH(W70,Param!$O:$O,0)</f>
        <v>#N/A</v>
      </c>
      <c r="AF70" s="208" t="b">
        <f t="shared" si="30"/>
        <v>0</v>
      </c>
      <c r="AG70" s="212" t="str">
        <f>IF(AF70,INDEX(Param!$P:$P,AE70),"")</f>
        <v/>
      </c>
      <c r="AH70" s="151"/>
      <c r="AI70" s="308" t="e">
        <f t="shared" si="36"/>
        <v>#N/A</v>
      </c>
      <c r="AJ70" s="308" t="b">
        <f t="shared" si="24"/>
        <v>1</v>
      </c>
      <c r="AK70" s="312" t="b">
        <f t="shared" si="25"/>
        <v>1</v>
      </c>
      <c r="AL70" s="308" t="e">
        <f t="shared" si="37"/>
        <v>#N/A</v>
      </c>
      <c r="AM70" s="312" t="e">
        <f t="shared" si="26"/>
        <v>#N/A</v>
      </c>
      <c r="AN70" s="312" t="b">
        <f t="shared" si="38"/>
        <v>0</v>
      </c>
      <c r="AO70" s="317" t="str">
        <f t="shared" si="39"/>
        <v/>
      </c>
      <c r="AP70" s="208" t="e">
        <f>MATCH(AH70,Param!$R:$R,0)</f>
        <v>#N/A</v>
      </c>
      <c r="AQ70" s="208" t="b">
        <f t="shared" si="20"/>
        <v>0</v>
      </c>
      <c r="AR70" s="212" t="str">
        <f>IF(AQ70,INDEX(Param!$S:$S,AP70),"")</f>
        <v/>
      </c>
      <c r="AS70" s="189"/>
      <c r="AT70" s="152"/>
      <c r="AU70" s="329" t="e">
        <f t="shared" si="40"/>
        <v>#N/A</v>
      </c>
      <c r="AV70" s="330" t="b">
        <f t="shared" si="27"/>
        <v>1</v>
      </c>
      <c r="AW70" s="331" t="b">
        <f t="shared" si="28"/>
        <v>1</v>
      </c>
      <c r="AX70" s="330" t="e">
        <f t="shared" si="41"/>
        <v>#N/A</v>
      </c>
      <c r="AY70" s="331" t="e">
        <f t="shared" si="29"/>
        <v>#N/A</v>
      </c>
      <c r="AZ70" s="331" t="b">
        <f t="shared" si="42"/>
        <v>0</v>
      </c>
      <c r="BA70" s="332" t="str">
        <f t="shared" si="43"/>
        <v/>
      </c>
      <c r="BB70" s="208" t="e">
        <f>MATCH(AT70,Param!$U:$U,0)</f>
        <v>#N/A</v>
      </c>
      <c r="BC70" s="208" t="b">
        <f t="shared" si="21"/>
        <v>0</v>
      </c>
      <c r="BD70" s="212" t="str">
        <f>IF(BC70,INDEX(Param!$V:$V,BB70),"")</f>
        <v/>
      </c>
      <c r="BE70" s="189"/>
      <c r="BF70" s="153"/>
      <c r="BG70" s="154"/>
      <c r="BH70" s="155"/>
      <c r="BI70" s="189"/>
      <c r="BJ70" s="156"/>
      <c r="BK70" s="157"/>
      <c r="BL70" s="157"/>
      <c r="BM70" s="158"/>
      <c r="BN70" s="193"/>
      <c r="BO70" s="159"/>
      <c r="BP70" s="160"/>
      <c r="BQ70" s="161"/>
      <c r="BR70" s="162"/>
      <c r="BS70" s="188"/>
      <c r="BT70" s="163"/>
      <c r="BU70" s="164"/>
      <c r="BV70" s="188"/>
      <c r="BW70" s="165"/>
      <c r="BX70" s="166"/>
    </row>
    <row r="71" spans="1:76" x14ac:dyDescent="0.3">
      <c r="A71" t="e">
        <f>MATCH($N71,Coulisse!$J$104:$J$107,0)</f>
        <v>#N/A</v>
      </c>
      <c r="C71">
        <f t="shared" si="13"/>
        <v>0</v>
      </c>
      <c r="D71" s="31" t="b">
        <f t="shared" si="14"/>
        <v>0</v>
      </c>
      <c r="E71" t="b">
        <f ca="1">NOT(ISNA(MATCH(ROW(),Coulisse!$HX:$HX,0)))</f>
        <v>0</v>
      </c>
      <c r="J71" s="146"/>
      <c r="K71" s="147"/>
      <c r="L71" s="239"/>
      <c r="M71" s="281">
        <f t="shared" si="15"/>
        <v>0</v>
      </c>
      <c r="N71" s="148"/>
      <c r="O71" s="189"/>
      <c r="P71" s="149"/>
      <c r="Q71" s="308" t="e">
        <f t="shared" si="31"/>
        <v>#N/A</v>
      </c>
      <c r="R71" s="308" t="b">
        <f t="shared" si="22"/>
        <v>1</v>
      </c>
      <c r="S71" s="308"/>
      <c r="T71" s="208" t="e">
        <f>MATCH(P71,Param!$L:$L,0)</f>
        <v>#N/A</v>
      </c>
      <c r="U71" s="208" t="b">
        <f t="shared" si="16"/>
        <v>0</v>
      </c>
      <c r="V71" s="212" t="str">
        <f>IF(U71,INDEX(Param!$M:$M,T71),"")</f>
        <v/>
      </c>
      <c r="W71" s="150"/>
      <c r="X71" s="308" t="e">
        <f t="shared" si="32"/>
        <v>#N/A</v>
      </c>
      <c r="Y71" s="308" t="b">
        <f t="shared" si="23"/>
        <v>1</v>
      </c>
      <c r="Z71" s="312" t="b">
        <f t="shared" si="17"/>
        <v>1</v>
      </c>
      <c r="AA71" s="308" t="e">
        <f t="shared" si="33"/>
        <v>#N/A</v>
      </c>
      <c r="AB71" s="312" t="e">
        <f t="shared" si="18"/>
        <v>#N/A</v>
      </c>
      <c r="AC71" s="312" t="b">
        <f t="shared" si="34"/>
        <v>0</v>
      </c>
      <c r="AD71" s="320" t="str">
        <f t="shared" si="35"/>
        <v/>
      </c>
      <c r="AE71" s="208" t="e">
        <f>MATCH(W71,Param!$O:$O,0)</f>
        <v>#N/A</v>
      </c>
      <c r="AF71" s="208" t="b">
        <f t="shared" si="30"/>
        <v>0</v>
      </c>
      <c r="AG71" s="212" t="str">
        <f>IF(AF71,INDEX(Param!$P:$P,AE71),"")</f>
        <v/>
      </c>
      <c r="AH71" s="151"/>
      <c r="AI71" s="308" t="e">
        <f t="shared" si="36"/>
        <v>#N/A</v>
      </c>
      <c r="AJ71" s="308" t="b">
        <f t="shared" si="24"/>
        <v>1</v>
      </c>
      <c r="AK71" s="312" t="b">
        <f t="shared" si="25"/>
        <v>1</v>
      </c>
      <c r="AL71" s="308" t="e">
        <f t="shared" si="37"/>
        <v>#N/A</v>
      </c>
      <c r="AM71" s="312" t="e">
        <f t="shared" si="26"/>
        <v>#N/A</v>
      </c>
      <c r="AN71" s="312" t="b">
        <f t="shared" si="38"/>
        <v>0</v>
      </c>
      <c r="AO71" s="317" t="str">
        <f t="shared" si="39"/>
        <v/>
      </c>
      <c r="AP71" s="208" t="e">
        <f>MATCH(AH71,Param!$R:$R,0)</f>
        <v>#N/A</v>
      </c>
      <c r="AQ71" s="208" t="b">
        <f t="shared" si="20"/>
        <v>0</v>
      </c>
      <c r="AR71" s="212" t="str">
        <f>IF(AQ71,INDEX(Param!$S:$S,AP71),"")</f>
        <v/>
      </c>
      <c r="AS71" s="189"/>
      <c r="AT71" s="152"/>
      <c r="AU71" s="329" t="e">
        <f t="shared" si="40"/>
        <v>#N/A</v>
      </c>
      <c r="AV71" s="330" t="b">
        <f t="shared" si="27"/>
        <v>1</v>
      </c>
      <c r="AW71" s="331" t="b">
        <f t="shared" si="28"/>
        <v>1</v>
      </c>
      <c r="AX71" s="330" t="e">
        <f t="shared" si="41"/>
        <v>#N/A</v>
      </c>
      <c r="AY71" s="331" t="e">
        <f t="shared" si="29"/>
        <v>#N/A</v>
      </c>
      <c r="AZ71" s="331" t="b">
        <f t="shared" si="42"/>
        <v>0</v>
      </c>
      <c r="BA71" s="332" t="str">
        <f t="shared" si="43"/>
        <v/>
      </c>
      <c r="BB71" s="208" t="e">
        <f>MATCH(AT71,Param!$U:$U,0)</f>
        <v>#N/A</v>
      </c>
      <c r="BC71" s="208" t="b">
        <f t="shared" si="21"/>
        <v>0</v>
      </c>
      <c r="BD71" s="212" t="str">
        <f>IF(BC71,INDEX(Param!$V:$V,BB71),"")</f>
        <v/>
      </c>
      <c r="BE71" s="189"/>
      <c r="BF71" s="153"/>
      <c r="BG71" s="154"/>
      <c r="BH71" s="155"/>
      <c r="BI71" s="189"/>
      <c r="BJ71" s="156"/>
      <c r="BK71" s="157"/>
      <c r="BL71" s="157"/>
      <c r="BM71" s="158"/>
      <c r="BN71" s="193"/>
      <c r="BO71" s="159"/>
      <c r="BP71" s="160"/>
      <c r="BQ71" s="161"/>
      <c r="BR71" s="162"/>
      <c r="BS71" s="188"/>
      <c r="BT71" s="163"/>
      <c r="BU71" s="164"/>
      <c r="BV71" s="188"/>
      <c r="BW71" s="165"/>
      <c r="BX71" s="166"/>
    </row>
    <row r="72" spans="1:76" x14ac:dyDescent="0.3">
      <c r="A72" t="e">
        <f>MATCH($N72,Coulisse!$J$104:$J$107,0)</f>
        <v>#N/A</v>
      </c>
      <c r="C72">
        <f t="shared" si="13"/>
        <v>0</v>
      </c>
      <c r="D72" s="31" t="b">
        <f t="shared" si="14"/>
        <v>0</v>
      </c>
      <c r="E72" t="b">
        <f ca="1">NOT(ISNA(MATCH(ROW(),Coulisse!$HX:$HX,0)))</f>
        <v>0</v>
      </c>
      <c r="J72" s="146"/>
      <c r="K72" s="147"/>
      <c r="L72" s="239"/>
      <c r="M72" s="281">
        <f t="shared" si="15"/>
        <v>0</v>
      </c>
      <c r="N72" s="148"/>
      <c r="O72" s="189"/>
      <c r="P72" s="149"/>
      <c r="Q72" s="308" t="e">
        <f t="shared" si="31"/>
        <v>#N/A</v>
      </c>
      <c r="R72" s="308" t="b">
        <f t="shared" si="22"/>
        <v>1</v>
      </c>
      <c r="S72" s="308"/>
      <c r="T72" s="208" t="e">
        <f>MATCH(P72,Param!$L:$L,0)</f>
        <v>#N/A</v>
      </c>
      <c r="U72" s="208" t="b">
        <f t="shared" si="16"/>
        <v>0</v>
      </c>
      <c r="V72" s="212" t="str">
        <f>IF(U72,INDEX(Param!$M:$M,T72),"")</f>
        <v/>
      </c>
      <c r="W72" s="150"/>
      <c r="X72" s="308" t="e">
        <f t="shared" si="32"/>
        <v>#N/A</v>
      </c>
      <c r="Y72" s="308" t="b">
        <f t="shared" si="23"/>
        <v>1</v>
      </c>
      <c r="Z72" s="312" t="b">
        <f t="shared" si="17"/>
        <v>1</v>
      </c>
      <c r="AA72" s="308" t="e">
        <f t="shared" si="33"/>
        <v>#N/A</v>
      </c>
      <c r="AB72" s="312" t="e">
        <f t="shared" si="18"/>
        <v>#N/A</v>
      </c>
      <c r="AC72" s="312" t="b">
        <f t="shared" si="34"/>
        <v>0</v>
      </c>
      <c r="AD72" s="320" t="str">
        <f t="shared" si="35"/>
        <v/>
      </c>
      <c r="AE72" s="208" t="e">
        <f>MATCH(W72,Param!$O:$O,0)</f>
        <v>#N/A</v>
      </c>
      <c r="AF72" s="208" t="b">
        <f t="shared" si="30"/>
        <v>0</v>
      </c>
      <c r="AG72" s="212" t="str">
        <f>IF(AF72,INDEX(Param!$P:$P,AE72),"")</f>
        <v/>
      </c>
      <c r="AH72" s="151"/>
      <c r="AI72" s="308" t="e">
        <f t="shared" si="36"/>
        <v>#N/A</v>
      </c>
      <c r="AJ72" s="308" t="b">
        <f t="shared" si="24"/>
        <v>1</v>
      </c>
      <c r="AK72" s="312" t="b">
        <f t="shared" si="25"/>
        <v>1</v>
      </c>
      <c r="AL72" s="308" t="e">
        <f t="shared" si="37"/>
        <v>#N/A</v>
      </c>
      <c r="AM72" s="312" t="e">
        <f t="shared" si="26"/>
        <v>#N/A</v>
      </c>
      <c r="AN72" s="312" t="b">
        <f t="shared" si="38"/>
        <v>0</v>
      </c>
      <c r="AO72" s="317" t="str">
        <f t="shared" si="39"/>
        <v/>
      </c>
      <c r="AP72" s="208" t="e">
        <f>MATCH(AH72,Param!$R:$R,0)</f>
        <v>#N/A</v>
      </c>
      <c r="AQ72" s="208" t="b">
        <f t="shared" si="20"/>
        <v>0</v>
      </c>
      <c r="AR72" s="212" t="str">
        <f>IF(AQ72,INDEX(Param!$S:$S,AP72),"")</f>
        <v/>
      </c>
      <c r="AS72" s="189"/>
      <c r="AT72" s="152"/>
      <c r="AU72" s="329" t="e">
        <f t="shared" si="40"/>
        <v>#N/A</v>
      </c>
      <c r="AV72" s="330" t="b">
        <f t="shared" si="27"/>
        <v>1</v>
      </c>
      <c r="AW72" s="331" t="b">
        <f t="shared" si="28"/>
        <v>1</v>
      </c>
      <c r="AX72" s="330" t="e">
        <f t="shared" si="41"/>
        <v>#N/A</v>
      </c>
      <c r="AY72" s="331" t="e">
        <f t="shared" si="29"/>
        <v>#N/A</v>
      </c>
      <c r="AZ72" s="331" t="b">
        <f t="shared" si="42"/>
        <v>0</v>
      </c>
      <c r="BA72" s="332" t="str">
        <f t="shared" si="43"/>
        <v/>
      </c>
      <c r="BB72" s="208" t="e">
        <f>MATCH(AT72,Param!$U:$U,0)</f>
        <v>#N/A</v>
      </c>
      <c r="BC72" s="208" t="b">
        <f t="shared" si="21"/>
        <v>0</v>
      </c>
      <c r="BD72" s="212" t="str">
        <f>IF(BC72,INDEX(Param!$V:$V,BB72),"")</f>
        <v/>
      </c>
      <c r="BE72" s="189"/>
      <c r="BF72" s="153"/>
      <c r="BG72" s="154"/>
      <c r="BH72" s="155"/>
      <c r="BI72" s="189"/>
      <c r="BJ72" s="156"/>
      <c r="BK72" s="157"/>
      <c r="BL72" s="157"/>
      <c r="BM72" s="158"/>
      <c r="BN72" s="193"/>
      <c r="BO72" s="159"/>
      <c r="BP72" s="160"/>
      <c r="BQ72" s="161"/>
      <c r="BR72" s="162"/>
      <c r="BS72" s="188"/>
      <c r="BT72" s="163"/>
      <c r="BU72" s="164"/>
      <c r="BV72" s="188"/>
      <c r="BW72" s="165"/>
      <c r="BX72" s="166"/>
    </row>
    <row r="73" spans="1:76" x14ac:dyDescent="0.3">
      <c r="A73" t="e">
        <f>MATCH($N73,Coulisse!$J$104:$J$107,0)</f>
        <v>#N/A</v>
      </c>
      <c r="C73">
        <f t="shared" si="13"/>
        <v>0</v>
      </c>
      <c r="D73" s="31" t="b">
        <f t="shared" si="14"/>
        <v>0</v>
      </c>
      <c r="E73" t="b">
        <f ca="1">NOT(ISNA(MATCH(ROW(),Coulisse!$HX:$HX,0)))</f>
        <v>0</v>
      </c>
      <c r="J73" s="146"/>
      <c r="K73" s="147"/>
      <c r="L73" s="239"/>
      <c r="M73" s="281">
        <f t="shared" si="15"/>
        <v>0</v>
      </c>
      <c r="N73" s="148"/>
      <c r="O73" s="189"/>
      <c r="P73" s="149"/>
      <c r="Q73" s="308" t="e">
        <f t="shared" si="31"/>
        <v>#N/A</v>
      </c>
      <c r="R73" s="308" t="b">
        <f t="shared" si="22"/>
        <v>1</v>
      </c>
      <c r="S73" s="308"/>
      <c r="T73" s="208" t="e">
        <f>MATCH(P73,Param!$L:$L,0)</f>
        <v>#N/A</v>
      </c>
      <c r="U73" s="208" t="b">
        <f t="shared" si="16"/>
        <v>0</v>
      </c>
      <c r="V73" s="212" t="str">
        <f>IF(U73,INDEX(Param!$M:$M,T73),"")</f>
        <v/>
      </c>
      <c r="W73" s="150"/>
      <c r="X73" s="308" t="e">
        <f t="shared" si="32"/>
        <v>#N/A</v>
      </c>
      <c r="Y73" s="308" t="b">
        <f t="shared" si="23"/>
        <v>1</v>
      </c>
      <c r="Z73" s="312" t="b">
        <f t="shared" si="17"/>
        <v>1</v>
      </c>
      <c r="AA73" s="308" t="e">
        <f t="shared" si="33"/>
        <v>#N/A</v>
      </c>
      <c r="AB73" s="312" t="e">
        <f t="shared" si="18"/>
        <v>#N/A</v>
      </c>
      <c r="AC73" s="312" t="b">
        <f t="shared" si="34"/>
        <v>0</v>
      </c>
      <c r="AD73" s="320" t="str">
        <f t="shared" si="35"/>
        <v/>
      </c>
      <c r="AE73" s="208" t="e">
        <f>MATCH(W73,Param!$O:$O,0)</f>
        <v>#N/A</v>
      </c>
      <c r="AF73" s="208" t="b">
        <f t="shared" si="30"/>
        <v>0</v>
      </c>
      <c r="AG73" s="212" t="str">
        <f>IF(AF73,INDEX(Param!$P:$P,AE73),"")</f>
        <v/>
      </c>
      <c r="AH73" s="151"/>
      <c r="AI73" s="308" t="e">
        <f t="shared" si="36"/>
        <v>#N/A</v>
      </c>
      <c r="AJ73" s="308" t="b">
        <f t="shared" si="24"/>
        <v>1</v>
      </c>
      <c r="AK73" s="312" t="b">
        <f t="shared" si="25"/>
        <v>1</v>
      </c>
      <c r="AL73" s="308" t="e">
        <f t="shared" si="37"/>
        <v>#N/A</v>
      </c>
      <c r="AM73" s="312" t="e">
        <f t="shared" si="26"/>
        <v>#N/A</v>
      </c>
      <c r="AN73" s="312" t="b">
        <f t="shared" si="38"/>
        <v>0</v>
      </c>
      <c r="AO73" s="317" t="str">
        <f t="shared" si="39"/>
        <v/>
      </c>
      <c r="AP73" s="208" t="e">
        <f>MATCH(AH73,Param!$R:$R,0)</f>
        <v>#N/A</v>
      </c>
      <c r="AQ73" s="208" t="b">
        <f t="shared" si="20"/>
        <v>0</v>
      </c>
      <c r="AR73" s="212" t="str">
        <f>IF(AQ73,INDEX(Param!$S:$S,AP73),"")</f>
        <v/>
      </c>
      <c r="AS73" s="189"/>
      <c r="AT73" s="152"/>
      <c r="AU73" s="329" t="e">
        <f t="shared" si="40"/>
        <v>#N/A</v>
      </c>
      <c r="AV73" s="330" t="b">
        <f t="shared" si="27"/>
        <v>1</v>
      </c>
      <c r="AW73" s="331" t="b">
        <f t="shared" si="28"/>
        <v>1</v>
      </c>
      <c r="AX73" s="330" t="e">
        <f t="shared" si="41"/>
        <v>#N/A</v>
      </c>
      <c r="AY73" s="331" t="e">
        <f t="shared" si="29"/>
        <v>#N/A</v>
      </c>
      <c r="AZ73" s="331" t="b">
        <f t="shared" si="42"/>
        <v>0</v>
      </c>
      <c r="BA73" s="332" t="str">
        <f t="shared" si="43"/>
        <v/>
      </c>
      <c r="BB73" s="208" t="e">
        <f>MATCH(AT73,Param!$U:$U,0)</f>
        <v>#N/A</v>
      </c>
      <c r="BC73" s="208" t="b">
        <f t="shared" si="21"/>
        <v>0</v>
      </c>
      <c r="BD73" s="212" t="str">
        <f>IF(BC73,INDEX(Param!$V:$V,BB73),"")</f>
        <v/>
      </c>
      <c r="BE73" s="189"/>
      <c r="BF73" s="153"/>
      <c r="BG73" s="154"/>
      <c r="BH73" s="155"/>
      <c r="BI73" s="189"/>
      <c r="BJ73" s="156"/>
      <c r="BK73" s="157"/>
      <c r="BL73" s="157"/>
      <c r="BM73" s="158"/>
      <c r="BN73" s="193"/>
      <c r="BO73" s="159"/>
      <c r="BP73" s="160"/>
      <c r="BQ73" s="161"/>
      <c r="BR73" s="162"/>
      <c r="BS73" s="188"/>
      <c r="BT73" s="163"/>
      <c r="BU73" s="164"/>
      <c r="BV73" s="188"/>
      <c r="BW73" s="165"/>
      <c r="BX73" s="166"/>
    </row>
    <row r="74" spans="1:76" x14ac:dyDescent="0.3">
      <c r="A74" t="e">
        <f>MATCH($N74,Coulisse!$J$104:$J$107,0)</f>
        <v>#N/A</v>
      </c>
      <c r="C74">
        <f t="shared" si="13"/>
        <v>0</v>
      </c>
      <c r="D74" s="31" t="b">
        <f t="shared" si="14"/>
        <v>0</v>
      </c>
      <c r="E74" t="b">
        <f ca="1">NOT(ISNA(MATCH(ROW(),Coulisse!$HX:$HX,0)))</f>
        <v>0</v>
      </c>
      <c r="J74" s="146"/>
      <c r="K74" s="147"/>
      <c r="L74" s="239"/>
      <c r="M74" s="281">
        <f t="shared" si="15"/>
        <v>0</v>
      </c>
      <c r="N74" s="148"/>
      <c r="O74" s="189"/>
      <c r="P74" s="149"/>
      <c r="Q74" s="308" t="e">
        <f t="shared" si="31"/>
        <v>#N/A</v>
      </c>
      <c r="R74" s="308" t="b">
        <f t="shared" si="22"/>
        <v>1</v>
      </c>
      <c r="S74" s="308"/>
      <c r="T74" s="208" t="e">
        <f>MATCH(P74,Param!$L:$L,0)</f>
        <v>#N/A</v>
      </c>
      <c r="U74" s="208" t="b">
        <f t="shared" si="16"/>
        <v>0</v>
      </c>
      <c r="V74" s="212" t="str">
        <f>IF(U74,INDEX(Param!$M:$M,T74),"")</f>
        <v/>
      </c>
      <c r="W74" s="150"/>
      <c r="X74" s="308" t="e">
        <f t="shared" si="32"/>
        <v>#N/A</v>
      </c>
      <c r="Y74" s="308" t="b">
        <f t="shared" si="23"/>
        <v>1</v>
      </c>
      <c r="Z74" s="312" t="b">
        <f t="shared" si="17"/>
        <v>1</v>
      </c>
      <c r="AA74" s="308" t="e">
        <f t="shared" si="33"/>
        <v>#N/A</v>
      </c>
      <c r="AB74" s="312" t="e">
        <f t="shared" si="18"/>
        <v>#N/A</v>
      </c>
      <c r="AC74" s="312" t="b">
        <f t="shared" si="34"/>
        <v>0</v>
      </c>
      <c r="AD74" s="320" t="str">
        <f t="shared" si="35"/>
        <v/>
      </c>
      <c r="AE74" s="208" t="e">
        <f>MATCH(W74,Param!$O:$O,0)</f>
        <v>#N/A</v>
      </c>
      <c r="AF74" s="208" t="b">
        <f t="shared" si="30"/>
        <v>0</v>
      </c>
      <c r="AG74" s="212" t="str">
        <f>IF(AF74,INDEX(Param!$P:$P,AE74),"")</f>
        <v/>
      </c>
      <c r="AH74" s="151"/>
      <c r="AI74" s="308" t="e">
        <f t="shared" si="36"/>
        <v>#N/A</v>
      </c>
      <c r="AJ74" s="308" t="b">
        <f t="shared" si="24"/>
        <v>1</v>
      </c>
      <c r="AK74" s="312" t="b">
        <f t="shared" si="25"/>
        <v>1</v>
      </c>
      <c r="AL74" s="308" t="e">
        <f t="shared" si="37"/>
        <v>#N/A</v>
      </c>
      <c r="AM74" s="312" t="e">
        <f t="shared" si="26"/>
        <v>#N/A</v>
      </c>
      <c r="AN74" s="312" t="b">
        <f t="shared" si="38"/>
        <v>0</v>
      </c>
      <c r="AO74" s="317" t="str">
        <f t="shared" si="39"/>
        <v/>
      </c>
      <c r="AP74" s="208" t="e">
        <f>MATCH(AH74,Param!$R:$R,0)</f>
        <v>#N/A</v>
      </c>
      <c r="AQ74" s="208" t="b">
        <f t="shared" si="20"/>
        <v>0</v>
      </c>
      <c r="AR74" s="212" t="str">
        <f>IF(AQ74,INDEX(Param!$S:$S,AP74),"")</f>
        <v/>
      </c>
      <c r="AS74" s="189"/>
      <c r="AT74" s="152"/>
      <c r="AU74" s="329" t="e">
        <f t="shared" si="40"/>
        <v>#N/A</v>
      </c>
      <c r="AV74" s="330" t="b">
        <f t="shared" si="27"/>
        <v>1</v>
      </c>
      <c r="AW74" s="331" t="b">
        <f t="shared" si="28"/>
        <v>1</v>
      </c>
      <c r="AX74" s="330" t="e">
        <f t="shared" si="41"/>
        <v>#N/A</v>
      </c>
      <c r="AY74" s="331" t="e">
        <f t="shared" si="29"/>
        <v>#N/A</v>
      </c>
      <c r="AZ74" s="331" t="b">
        <f t="shared" si="42"/>
        <v>0</v>
      </c>
      <c r="BA74" s="332" t="str">
        <f t="shared" si="43"/>
        <v/>
      </c>
      <c r="BB74" s="208" t="e">
        <f>MATCH(AT74,Param!$U:$U,0)</f>
        <v>#N/A</v>
      </c>
      <c r="BC74" s="208" t="b">
        <f t="shared" si="21"/>
        <v>0</v>
      </c>
      <c r="BD74" s="212" t="str">
        <f>IF(BC74,INDEX(Param!$V:$V,BB74),"")</f>
        <v/>
      </c>
      <c r="BE74" s="189"/>
      <c r="BF74" s="153"/>
      <c r="BG74" s="154"/>
      <c r="BH74" s="155"/>
      <c r="BI74" s="189"/>
      <c r="BJ74" s="156"/>
      <c r="BK74" s="157"/>
      <c r="BL74" s="157"/>
      <c r="BM74" s="158"/>
      <c r="BN74" s="193"/>
      <c r="BO74" s="159"/>
      <c r="BP74" s="160"/>
      <c r="BQ74" s="161"/>
      <c r="BR74" s="162"/>
      <c r="BS74" s="188"/>
      <c r="BT74" s="163"/>
      <c r="BU74" s="164"/>
      <c r="BV74" s="188"/>
      <c r="BW74" s="165"/>
      <c r="BX74" s="166"/>
    </row>
    <row r="75" spans="1:76" x14ac:dyDescent="0.3">
      <c r="A75" t="e">
        <f>MATCH($N75,Coulisse!$J$104:$J$107,0)</f>
        <v>#N/A</v>
      </c>
      <c r="C75">
        <f t="shared" si="13"/>
        <v>0</v>
      </c>
      <c r="D75" s="31" t="b">
        <f t="shared" si="14"/>
        <v>0</v>
      </c>
      <c r="E75" t="b">
        <f ca="1">NOT(ISNA(MATCH(ROW(),Coulisse!$HX:$HX,0)))</f>
        <v>0</v>
      </c>
      <c r="J75" s="146"/>
      <c r="K75" s="147"/>
      <c r="L75" s="239"/>
      <c r="M75" s="281">
        <f t="shared" si="15"/>
        <v>0</v>
      </c>
      <c r="N75" s="148"/>
      <c r="O75" s="189"/>
      <c r="P75" s="149"/>
      <c r="Q75" s="308" t="e">
        <f t="shared" ref="Q75:Q103" si="44">MATCH($P75,RgPlageAuditxx,0)</f>
        <v>#N/A</v>
      </c>
      <c r="R75" s="308" t="b">
        <f t="shared" si="22"/>
        <v>1</v>
      </c>
      <c r="S75" s="308"/>
      <c r="T75" s="208" t="e">
        <f>MATCH(P75,Param!$L:$L,0)</f>
        <v>#N/A</v>
      </c>
      <c r="U75" s="208" t="b">
        <f t="shared" si="16"/>
        <v>0</v>
      </c>
      <c r="V75" s="212" t="str">
        <f>IF(U75,INDEX(Param!$M:$M,T75),"")</f>
        <v/>
      </c>
      <c r="W75" s="150"/>
      <c r="X75" s="308" t="e">
        <f t="shared" ref="X75:X103" si="45">MATCH($W75,RgPlageAudit01,0)</f>
        <v>#N/A</v>
      </c>
      <c r="Y75" s="308" t="b">
        <f t="shared" si="23"/>
        <v>1</v>
      </c>
      <c r="Z75" s="312" t="b">
        <f t="shared" si="17"/>
        <v>1</v>
      </c>
      <c r="AA75" s="308" t="e">
        <f t="shared" ref="AA75:AA103" si="46">X75*RgNbAuditxx</f>
        <v>#N/A</v>
      </c>
      <c r="AB75" s="312" t="e">
        <f t="shared" si="18"/>
        <v>#N/A</v>
      </c>
      <c r="AC75" s="312" t="b">
        <f t="shared" ref="AC75:AC103" si="47">NOT(ISNA(MATCH(AB75,RgEquivAudit01,0)))</f>
        <v>0</v>
      </c>
      <c r="AD75" s="320" t="str">
        <f t="shared" ref="AD75:AD103" si="48">IF(Z75,"",IF(AC75,AudotOk,AudotBerk))</f>
        <v/>
      </c>
      <c r="AE75" s="208" t="e">
        <f>MATCH(W75,Param!$O:$O,0)</f>
        <v>#N/A</v>
      </c>
      <c r="AF75" s="208" t="b">
        <f t="shared" si="30"/>
        <v>0</v>
      </c>
      <c r="AG75" s="212" t="str">
        <f>IF(AF75,INDEX(Param!$P:$P,AE75),"")</f>
        <v/>
      </c>
      <c r="AH75" s="151"/>
      <c r="AI75" s="308" t="e">
        <f t="shared" ref="AI75:AI103" si="49">MATCH($AH75,RgPlageAudit02,0)</f>
        <v>#N/A</v>
      </c>
      <c r="AJ75" s="308" t="b">
        <f t="shared" si="24"/>
        <v>1</v>
      </c>
      <c r="AK75" s="312" t="b">
        <f t="shared" si="25"/>
        <v>1</v>
      </c>
      <c r="AL75" s="308" t="e">
        <f t="shared" ref="AL75:AL103" si="50">AI75*RgNbAuditxx</f>
        <v>#N/A</v>
      </c>
      <c r="AM75" s="312" t="e">
        <f t="shared" si="26"/>
        <v>#N/A</v>
      </c>
      <c r="AN75" s="312" t="b">
        <f t="shared" ref="AN75:AN103" si="51">NOT(ISNA(MATCH(AM75,RgEquivAudit02,0)))</f>
        <v>0</v>
      </c>
      <c r="AO75" s="317" t="str">
        <f t="shared" ref="AO75:AO103" si="52">IF(AK75,"",IF(AN75,AudotOk,AudotBerk))</f>
        <v/>
      </c>
      <c r="AP75" s="208" t="e">
        <f>MATCH(AH75,Param!$R:$R,0)</f>
        <v>#N/A</v>
      </c>
      <c r="AQ75" s="208" t="b">
        <f t="shared" si="20"/>
        <v>0</v>
      </c>
      <c r="AR75" s="212" t="str">
        <f>IF(AQ75,INDEX(Param!$S:$S,AP75),"")</f>
        <v/>
      </c>
      <c r="AS75" s="189"/>
      <c r="AT75" s="152"/>
      <c r="AU75" s="329" t="e">
        <f t="shared" ref="AU75:AU103" si="53">MATCH($AT75,RgPlageAudit03,0)</f>
        <v>#N/A</v>
      </c>
      <c r="AV75" s="330" t="b">
        <f t="shared" si="27"/>
        <v>1</v>
      </c>
      <c r="AW75" s="331" t="b">
        <f t="shared" si="28"/>
        <v>1</v>
      </c>
      <c r="AX75" s="330" t="e">
        <f t="shared" ref="AX75:AX103" si="54">AU75*RgNbAuditxx</f>
        <v>#N/A</v>
      </c>
      <c r="AY75" s="331" t="e">
        <f t="shared" si="29"/>
        <v>#N/A</v>
      </c>
      <c r="AZ75" s="331" t="b">
        <f t="shared" ref="AZ75:AZ103" si="55">NOT(ISNA(MATCH(AY75,RgEquivAudit03,0)))</f>
        <v>0</v>
      </c>
      <c r="BA75" s="332" t="str">
        <f t="shared" ref="BA75:BA103" si="56">IF(AW75,"",IF(AZ75,AudotOk,AudotBerk))</f>
        <v/>
      </c>
      <c r="BB75" s="208" t="e">
        <f>MATCH(AT75,Param!$U:$U,0)</f>
        <v>#N/A</v>
      </c>
      <c r="BC75" s="208" t="b">
        <f t="shared" si="21"/>
        <v>0</v>
      </c>
      <c r="BD75" s="212" t="str">
        <f>IF(BC75,INDEX(Param!$V:$V,BB75),"")</f>
        <v/>
      </c>
      <c r="BE75" s="189"/>
      <c r="BF75" s="153"/>
      <c r="BG75" s="154"/>
      <c r="BH75" s="155"/>
      <c r="BI75" s="189"/>
      <c r="BJ75" s="156"/>
      <c r="BK75" s="157"/>
      <c r="BL75" s="157"/>
      <c r="BM75" s="158"/>
      <c r="BN75" s="193"/>
      <c r="BO75" s="159"/>
      <c r="BP75" s="160"/>
      <c r="BQ75" s="161"/>
      <c r="BR75" s="162"/>
      <c r="BS75" s="188"/>
      <c r="BT75" s="163"/>
      <c r="BU75" s="164"/>
      <c r="BV75" s="188"/>
      <c r="BW75" s="165"/>
      <c r="BX75" s="166"/>
    </row>
    <row r="76" spans="1:76" x14ac:dyDescent="0.3">
      <c r="A76" t="e">
        <f>MATCH($N76,Coulisse!$J$104:$J$107,0)</f>
        <v>#N/A</v>
      </c>
      <c r="C76">
        <f t="shared" ref="C76:C103" si="57">SUBTOTAL(9,$K76:$L76)</f>
        <v>0</v>
      </c>
      <c r="D76" s="31" t="b">
        <f t="shared" ref="D76:D103" si="58">ABS(SUM($K76:$L76))&gt;1</f>
        <v>0</v>
      </c>
      <c r="E76" t="b">
        <f ca="1">NOT(ISNA(MATCH(ROW(),Coulisse!$HX:$HX,0)))</f>
        <v>0</v>
      </c>
      <c r="J76" s="146"/>
      <c r="K76" s="147"/>
      <c r="L76" s="239"/>
      <c r="M76" s="281">
        <f t="shared" ref="M76:M103" si="59">IF($L76=0,0,$L76/$K76)</f>
        <v>0</v>
      </c>
      <c r="N76" s="148"/>
      <c r="O76" s="189"/>
      <c r="P76" s="149"/>
      <c r="Q76" s="308" t="e">
        <f t="shared" si="44"/>
        <v>#N/A</v>
      </c>
      <c r="R76" s="308" t="b">
        <f t="shared" si="22"/>
        <v>1</v>
      </c>
      <c r="S76" s="308"/>
      <c r="T76" s="208" t="e">
        <f>MATCH(P76,Param!$L:$L,0)</f>
        <v>#N/A</v>
      </c>
      <c r="U76" s="208" t="b">
        <f t="shared" ref="U76:U103" si="60">NOT(ISNA(T76))</f>
        <v>0</v>
      </c>
      <c r="V76" s="212" t="str">
        <f>IF(U76,INDEX(Param!$M:$M,T76),"")</f>
        <v/>
      </c>
      <c r="W76" s="150"/>
      <c r="X76" s="308" t="e">
        <f t="shared" si="45"/>
        <v>#N/A</v>
      </c>
      <c r="Y76" s="308" t="b">
        <f t="shared" si="23"/>
        <v>1</v>
      </c>
      <c r="Z76" s="312" t="b">
        <f t="shared" ref="Z76:Z103" si="61">OR(Y76,$R76)</f>
        <v>1</v>
      </c>
      <c r="AA76" s="308" t="e">
        <f t="shared" si="46"/>
        <v>#N/A</v>
      </c>
      <c r="AB76" s="312" t="e">
        <f t="shared" ref="AB76:AB103" si="62">AA76+$Q76-1</f>
        <v>#N/A</v>
      </c>
      <c r="AC76" s="312" t="b">
        <f t="shared" si="47"/>
        <v>0</v>
      </c>
      <c r="AD76" s="320" t="str">
        <f t="shared" si="48"/>
        <v/>
      </c>
      <c r="AE76" s="208" t="e">
        <f>MATCH(W76,Param!$O:$O,0)</f>
        <v>#N/A</v>
      </c>
      <c r="AF76" s="208" t="b">
        <f t="shared" si="30"/>
        <v>0</v>
      </c>
      <c r="AG76" s="212" t="str">
        <f>IF(AF76,INDEX(Param!$P:$P,AE76),"")</f>
        <v/>
      </c>
      <c r="AH76" s="151"/>
      <c r="AI76" s="308" t="e">
        <f t="shared" si="49"/>
        <v>#N/A</v>
      </c>
      <c r="AJ76" s="308" t="b">
        <f t="shared" si="24"/>
        <v>1</v>
      </c>
      <c r="AK76" s="312" t="b">
        <f t="shared" si="25"/>
        <v>1</v>
      </c>
      <c r="AL76" s="308" t="e">
        <f t="shared" si="50"/>
        <v>#N/A</v>
      </c>
      <c r="AM76" s="312" t="e">
        <f t="shared" si="26"/>
        <v>#N/A</v>
      </c>
      <c r="AN76" s="312" t="b">
        <f t="shared" si="51"/>
        <v>0</v>
      </c>
      <c r="AO76" s="317" t="str">
        <f t="shared" si="52"/>
        <v/>
      </c>
      <c r="AP76" s="208" t="e">
        <f>MATCH(AH76,Param!$R:$R,0)</f>
        <v>#N/A</v>
      </c>
      <c r="AQ76" s="208" t="b">
        <f t="shared" ref="AQ76:AQ103" si="63">NOT(ISNA(AP76))</f>
        <v>0</v>
      </c>
      <c r="AR76" s="212" t="str">
        <f>IF(AQ76,INDEX(Param!$S:$S,AP76),"")</f>
        <v/>
      </c>
      <c r="AS76" s="189"/>
      <c r="AT76" s="152"/>
      <c r="AU76" s="329" t="e">
        <f t="shared" si="53"/>
        <v>#N/A</v>
      </c>
      <c r="AV76" s="330" t="b">
        <f t="shared" si="27"/>
        <v>1</v>
      </c>
      <c r="AW76" s="331" t="b">
        <f t="shared" si="28"/>
        <v>1</v>
      </c>
      <c r="AX76" s="330" t="e">
        <f t="shared" si="54"/>
        <v>#N/A</v>
      </c>
      <c r="AY76" s="331" t="e">
        <f t="shared" si="29"/>
        <v>#N/A</v>
      </c>
      <c r="AZ76" s="331" t="b">
        <f t="shared" si="55"/>
        <v>0</v>
      </c>
      <c r="BA76" s="332" t="str">
        <f t="shared" si="56"/>
        <v/>
      </c>
      <c r="BB76" s="208" t="e">
        <f>MATCH(AT76,Param!$U:$U,0)</f>
        <v>#N/A</v>
      </c>
      <c r="BC76" s="208" t="b">
        <f t="shared" ref="BC76:BC103" si="64">NOT(ISNA(BB76))</f>
        <v>0</v>
      </c>
      <c r="BD76" s="212" t="str">
        <f>IF(BC76,INDEX(Param!$V:$V,BB76),"")</f>
        <v/>
      </c>
      <c r="BE76" s="189"/>
      <c r="BF76" s="153"/>
      <c r="BG76" s="154"/>
      <c r="BH76" s="155"/>
      <c r="BI76" s="189"/>
      <c r="BJ76" s="156"/>
      <c r="BK76" s="157"/>
      <c r="BL76" s="157"/>
      <c r="BM76" s="158"/>
      <c r="BN76" s="193"/>
      <c r="BO76" s="159"/>
      <c r="BP76" s="160"/>
      <c r="BQ76" s="161"/>
      <c r="BR76" s="162"/>
      <c r="BS76" s="188"/>
      <c r="BT76" s="163"/>
      <c r="BU76" s="164"/>
      <c r="BV76" s="188"/>
      <c r="BW76" s="165"/>
      <c r="BX76" s="166"/>
    </row>
    <row r="77" spans="1:76" x14ac:dyDescent="0.3">
      <c r="A77" t="e">
        <f>MATCH($N77,Coulisse!$J$104:$J$107,0)</f>
        <v>#N/A</v>
      </c>
      <c r="C77">
        <f t="shared" si="57"/>
        <v>0</v>
      </c>
      <c r="D77" s="31" t="b">
        <f t="shared" si="58"/>
        <v>0</v>
      </c>
      <c r="E77" t="b">
        <f ca="1">NOT(ISNA(MATCH(ROW(),Coulisse!$HX:$HX,0)))</f>
        <v>0</v>
      </c>
      <c r="J77" s="146"/>
      <c r="K77" s="147"/>
      <c r="L77" s="239"/>
      <c r="M77" s="281">
        <f t="shared" si="59"/>
        <v>0</v>
      </c>
      <c r="N77" s="148"/>
      <c r="O77" s="189"/>
      <c r="P77" s="149"/>
      <c r="Q77" s="308" t="e">
        <f t="shared" si="44"/>
        <v>#N/A</v>
      </c>
      <c r="R77" s="308" t="b">
        <f t="shared" ref="R77:R103" si="65">ISNA(Q77)</f>
        <v>1</v>
      </c>
      <c r="S77" s="308"/>
      <c r="T77" s="208" t="e">
        <f>MATCH(P77,Param!$L:$L,0)</f>
        <v>#N/A</v>
      </c>
      <c r="U77" s="208" t="b">
        <f t="shared" si="60"/>
        <v>0</v>
      </c>
      <c r="V77" s="212" t="str">
        <f>IF(U77,INDEX(Param!$M:$M,T77),"")</f>
        <v/>
      </c>
      <c r="W77" s="150"/>
      <c r="X77" s="308" t="e">
        <f t="shared" si="45"/>
        <v>#N/A</v>
      </c>
      <c r="Y77" s="308" t="b">
        <f t="shared" ref="Y77:Y103" si="66">ISNA(X77)</f>
        <v>1</v>
      </c>
      <c r="Z77" s="312" t="b">
        <f t="shared" si="61"/>
        <v>1</v>
      </c>
      <c r="AA77" s="308" t="e">
        <f t="shared" si="46"/>
        <v>#N/A</v>
      </c>
      <c r="AB77" s="312" t="e">
        <f t="shared" si="62"/>
        <v>#N/A</v>
      </c>
      <c r="AC77" s="312" t="b">
        <f t="shared" si="47"/>
        <v>0</v>
      </c>
      <c r="AD77" s="320" t="str">
        <f t="shared" si="48"/>
        <v/>
      </c>
      <c r="AE77" s="208" t="e">
        <f>MATCH(W77,Param!$O:$O,0)</f>
        <v>#N/A</v>
      </c>
      <c r="AF77" s="208" t="b">
        <f t="shared" si="30"/>
        <v>0</v>
      </c>
      <c r="AG77" s="212" t="str">
        <f>IF(AF77,INDEX(Param!$P:$P,AE77),"")</f>
        <v/>
      </c>
      <c r="AH77" s="151"/>
      <c r="AI77" s="308" t="e">
        <f t="shared" si="49"/>
        <v>#N/A</v>
      </c>
      <c r="AJ77" s="308" t="b">
        <f t="shared" ref="AJ77:AJ103" si="67">ISNA(AI77)</f>
        <v>1</v>
      </c>
      <c r="AK77" s="312" t="b">
        <f t="shared" ref="AK77:AK103" si="68">OR(AJ77,$R77)</f>
        <v>1</v>
      </c>
      <c r="AL77" s="308" t="e">
        <f t="shared" si="50"/>
        <v>#N/A</v>
      </c>
      <c r="AM77" s="312" t="e">
        <f t="shared" ref="AM77:AM103" si="69">AL77+$Q77-1</f>
        <v>#N/A</v>
      </c>
      <c r="AN77" s="312" t="b">
        <f t="shared" si="51"/>
        <v>0</v>
      </c>
      <c r="AO77" s="317" t="str">
        <f t="shared" si="52"/>
        <v/>
      </c>
      <c r="AP77" s="208" t="e">
        <f>MATCH(AH77,Param!$R:$R,0)</f>
        <v>#N/A</v>
      </c>
      <c r="AQ77" s="208" t="b">
        <f t="shared" si="63"/>
        <v>0</v>
      </c>
      <c r="AR77" s="212" t="str">
        <f>IF(AQ77,INDEX(Param!$S:$S,AP77),"")</f>
        <v/>
      </c>
      <c r="AS77" s="189"/>
      <c r="AT77" s="152"/>
      <c r="AU77" s="329" t="e">
        <f t="shared" si="53"/>
        <v>#N/A</v>
      </c>
      <c r="AV77" s="330" t="b">
        <f t="shared" ref="AV77:AV103" si="70">ISNA(AU77)</f>
        <v>1</v>
      </c>
      <c r="AW77" s="331" t="b">
        <f t="shared" ref="AW77:AW103" si="71">OR(AV77,$R77)</f>
        <v>1</v>
      </c>
      <c r="AX77" s="330" t="e">
        <f t="shared" si="54"/>
        <v>#N/A</v>
      </c>
      <c r="AY77" s="331" t="e">
        <f t="shared" ref="AY77:AY103" si="72">AX77+$Q77-1</f>
        <v>#N/A</v>
      </c>
      <c r="AZ77" s="331" t="b">
        <f t="shared" si="55"/>
        <v>0</v>
      </c>
      <c r="BA77" s="332" t="str">
        <f t="shared" si="56"/>
        <v/>
      </c>
      <c r="BB77" s="208" t="e">
        <f>MATCH(AT77,Param!$U:$U,0)</f>
        <v>#N/A</v>
      </c>
      <c r="BC77" s="208" t="b">
        <f t="shared" si="64"/>
        <v>0</v>
      </c>
      <c r="BD77" s="212" t="str">
        <f>IF(BC77,INDEX(Param!$V:$V,BB77),"")</f>
        <v/>
      </c>
      <c r="BE77" s="189"/>
      <c r="BF77" s="153"/>
      <c r="BG77" s="154"/>
      <c r="BH77" s="155"/>
      <c r="BI77" s="189"/>
      <c r="BJ77" s="156"/>
      <c r="BK77" s="157"/>
      <c r="BL77" s="157"/>
      <c r="BM77" s="158"/>
      <c r="BN77" s="193"/>
      <c r="BO77" s="159"/>
      <c r="BP77" s="160"/>
      <c r="BQ77" s="161"/>
      <c r="BR77" s="162"/>
      <c r="BS77" s="188"/>
      <c r="BT77" s="163"/>
      <c r="BU77" s="164"/>
      <c r="BV77" s="188"/>
      <c r="BW77" s="165"/>
      <c r="BX77" s="166"/>
    </row>
    <row r="78" spans="1:76" x14ac:dyDescent="0.3">
      <c r="A78" t="e">
        <f>MATCH($N78,Coulisse!$J$104:$J$107,0)</f>
        <v>#N/A</v>
      </c>
      <c r="C78">
        <f t="shared" si="57"/>
        <v>0</v>
      </c>
      <c r="D78" s="31" t="b">
        <f t="shared" si="58"/>
        <v>0</v>
      </c>
      <c r="E78" t="b">
        <f ca="1">NOT(ISNA(MATCH(ROW(),Coulisse!$HX:$HX,0)))</f>
        <v>0</v>
      </c>
      <c r="J78" s="146"/>
      <c r="K78" s="147"/>
      <c r="L78" s="239"/>
      <c r="M78" s="281">
        <f t="shared" si="59"/>
        <v>0</v>
      </c>
      <c r="N78" s="148"/>
      <c r="O78" s="189"/>
      <c r="P78" s="149"/>
      <c r="Q78" s="308" t="e">
        <f t="shared" si="44"/>
        <v>#N/A</v>
      </c>
      <c r="R78" s="308" t="b">
        <f t="shared" si="65"/>
        <v>1</v>
      </c>
      <c r="S78" s="308"/>
      <c r="T78" s="208" t="e">
        <f>MATCH(P78,Param!$L:$L,0)</f>
        <v>#N/A</v>
      </c>
      <c r="U78" s="208" t="b">
        <f t="shared" si="60"/>
        <v>0</v>
      </c>
      <c r="V78" s="212" t="str">
        <f>IF(U78,INDEX(Param!$M:$M,T78),"")</f>
        <v/>
      </c>
      <c r="W78" s="150"/>
      <c r="X78" s="308" t="e">
        <f t="shared" si="45"/>
        <v>#N/A</v>
      </c>
      <c r="Y78" s="308" t="b">
        <f t="shared" si="66"/>
        <v>1</v>
      </c>
      <c r="Z78" s="312" t="b">
        <f t="shared" si="61"/>
        <v>1</v>
      </c>
      <c r="AA78" s="308" t="e">
        <f t="shared" si="46"/>
        <v>#N/A</v>
      </c>
      <c r="AB78" s="312" t="e">
        <f t="shared" si="62"/>
        <v>#N/A</v>
      </c>
      <c r="AC78" s="312" t="b">
        <f t="shared" si="47"/>
        <v>0</v>
      </c>
      <c r="AD78" s="320" t="str">
        <f t="shared" si="48"/>
        <v/>
      </c>
      <c r="AE78" s="208" t="e">
        <f>MATCH(W78,Param!$O:$O,0)</f>
        <v>#N/A</v>
      </c>
      <c r="AF78" s="208" t="b">
        <f t="shared" si="30"/>
        <v>0</v>
      </c>
      <c r="AG78" s="212" t="str">
        <f>IF(AF78,INDEX(Param!$P:$P,AE78),"")</f>
        <v/>
      </c>
      <c r="AH78" s="151"/>
      <c r="AI78" s="308" t="e">
        <f t="shared" si="49"/>
        <v>#N/A</v>
      </c>
      <c r="AJ78" s="308" t="b">
        <f t="shared" si="67"/>
        <v>1</v>
      </c>
      <c r="AK78" s="312" t="b">
        <f t="shared" si="68"/>
        <v>1</v>
      </c>
      <c r="AL78" s="308" t="e">
        <f t="shared" si="50"/>
        <v>#N/A</v>
      </c>
      <c r="AM78" s="312" t="e">
        <f t="shared" si="69"/>
        <v>#N/A</v>
      </c>
      <c r="AN78" s="312" t="b">
        <f t="shared" si="51"/>
        <v>0</v>
      </c>
      <c r="AO78" s="317" t="str">
        <f t="shared" si="52"/>
        <v/>
      </c>
      <c r="AP78" s="208" t="e">
        <f>MATCH(AH78,Param!$R:$R,0)</f>
        <v>#N/A</v>
      </c>
      <c r="AQ78" s="208" t="b">
        <f t="shared" si="63"/>
        <v>0</v>
      </c>
      <c r="AR78" s="212" t="str">
        <f>IF(AQ78,INDEX(Param!$S:$S,AP78),"")</f>
        <v/>
      </c>
      <c r="AS78" s="189"/>
      <c r="AT78" s="152"/>
      <c r="AU78" s="329" t="e">
        <f t="shared" si="53"/>
        <v>#N/A</v>
      </c>
      <c r="AV78" s="330" t="b">
        <f t="shared" si="70"/>
        <v>1</v>
      </c>
      <c r="AW78" s="331" t="b">
        <f t="shared" si="71"/>
        <v>1</v>
      </c>
      <c r="AX78" s="330" t="e">
        <f t="shared" si="54"/>
        <v>#N/A</v>
      </c>
      <c r="AY78" s="331" t="e">
        <f t="shared" si="72"/>
        <v>#N/A</v>
      </c>
      <c r="AZ78" s="331" t="b">
        <f t="shared" si="55"/>
        <v>0</v>
      </c>
      <c r="BA78" s="332" t="str">
        <f t="shared" si="56"/>
        <v/>
      </c>
      <c r="BB78" s="208" t="e">
        <f>MATCH(AT78,Param!$U:$U,0)</f>
        <v>#N/A</v>
      </c>
      <c r="BC78" s="208" t="b">
        <f t="shared" si="64"/>
        <v>0</v>
      </c>
      <c r="BD78" s="212" t="str">
        <f>IF(BC78,INDEX(Param!$V:$V,BB78),"")</f>
        <v/>
      </c>
      <c r="BE78" s="189"/>
      <c r="BF78" s="153"/>
      <c r="BG78" s="154"/>
      <c r="BH78" s="155"/>
      <c r="BI78" s="189"/>
      <c r="BJ78" s="156"/>
      <c r="BK78" s="157"/>
      <c r="BL78" s="157"/>
      <c r="BM78" s="158"/>
      <c r="BN78" s="193"/>
      <c r="BO78" s="159"/>
      <c r="BP78" s="160"/>
      <c r="BQ78" s="161"/>
      <c r="BR78" s="162"/>
      <c r="BS78" s="188"/>
      <c r="BT78" s="163"/>
      <c r="BU78" s="164"/>
      <c r="BV78" s="188"/>
      <c r="BW78" s="165"/>
      <c r="BX78" s="166"/>
    </row>
    <row r="79" spans="1:76" x14ac:dyDescent="0.3">
      <c r="A79" t="e">
        <f>MATCH($N79,Coulisse!$J$104:$J$107,0)</f>
        <v>#N/A</v>
      </c>
      <c r="C79">
        <f t="shared" si="57"/>
        <v>0</v>
      </c>
      <c r="D79" s="31" t="b">
        <f t="shared" si="58"/>
        <v>0</v>
      </c>
      <c r="E79" t="b">
        <f ca="1">NOT(ISNA(MATCH(ROW(),Coulisse!$HX:$HX,0)))</f>
        <v>0</v>
      </c>
      <c r="J79" s="146"/>
      <c r="K79" s="147"/>
      <c r="L79" s="239"/>
      <c r="M79" s="281">
        <f t="shared" si="59"/>
        <v>0</v>
      </c>
      <c r="N79" s="148"/>
      <c r="O79" s="189"/>
      <c r="P79" s="149"/>
      <c r="Q79" s="308" t="e">
        <f t="shared" si="44"/>
        <v>#N/A</v>
      </c>
      <c r="R79" s="308" t="b">
        <f t="shared" si="65"/>
        <v>1</v>
      </c>
      <c r="S79" s="308"/>
      <c r="T79" s="208" t="e">
        <f>MATCH(P79,Param!$L:$L,0)</f>
        <v>#N/A</v>
      </c>
      <c r="U79" s="208" t="b">
        <f t="shared" si="60"/>
        <v>0</v>
      </c>
      <c r="V79" s="212" t="str">
        <f>IF(U79,INDEX(Param!$M:$M,T79),"")</f>
        <v/>
      </c>
      <c r="W79" s="150"/>
      <c r="X79" s="308" t="e">
        <f t="shared" si="45"/>
        <v>#N/A</v>
      </c>
      <c r="Y79" s="308" t="b">
        <f t="shared" si="66"/>
        <v>1</v>
      </c>
      <c r="Z79" s="312" t="b">
        <f t="shared" si="61"/>
        <v>1</v>
      </c>
      <c r="AA79" s="308" t="e">
        <f t="shared" si="46"/>
        <v>#N/A</v>
      </c>
      <c r="AB79" s="312" t="e">
        <f t="shared" si="62"/>
        <v>#N/A</v>
      </c>
      <c r="AC79" s="312" t="b">
        <f t="shared" si="47"/>
        <v>0</v>
      </c>
      <c r="AD79" s="320" t="str">
        <f t="shared" si="48"/>
        <v/>
      </c>
      <c r="AE79" s="208" t="e">
        <f>MATCH(W79,Param!$O:$O,0)</f>
        <v>#N/A</v>
      </c>
      <c r="AF79" s="208" t="b">
        <f t="shared" ref="AF79:AF103" si="73">NOT(ISNA(AE79))</f>
        <v>0</v>
      </c>
      <c r="AG79" s="212" t="str">
        <f>IF(AF79,INDEX(Param!$P:$P,AE79),"")</f>
        <v/>
      </c>
      <c r="AH79" s="151"/>
      <c r="AI79" s="308" t="e">
        <f t="shared" si="49"/>
        <v>#N/A</v>
      </c>
      <c r="AJ79" s="308" t="b">
        <f t="shared" si="67"/>
        <v>1</v>
      </c>
      <c r="AK79" s="312" t="b">
        <f t="shared" si="68"/>
        <v>1</v>
      </c>
      <c r="AL79" s="308" t="e">
        <f t="shared" si="50"/>
        <v>#N/A</v>
      </c>
      <c r="AM79" s="312" t="e">
        <f t="shared" si="69"/>
        <v>#N/A</v>
      </c>
      <c r="AN79" s="312" t="b">
        <f t="shared" si="51"/>
        <v>0</v>
      </c>
      <c r="AO79" s="317" t="str">
        <f t="shared" si="52"/>
        <v/>
      </c>
      <c r="AP79" s="208" t="e">
        <f>MATCH(AH79,Param!$R:$R,0)</f>
        <v>#N/A</v>
      </c>
      <c r="AQ79" s="208" t="b">
        <f t="shared" si="63"/>
        <v>0</v>
      </c>
      <c r="AR79" s="212" t="str">
        <f>IF(AQ79,INDEX(Param!$S:$S,AP79),"")</f>
        <v/>
      </c>
      <c r="AS79" s="189"/>
      <c r="AT79" s="152"/>
      <c r="AU79" s="329" t="e">
        <f t="shared" si="53"/>
        <v>#N/A</v>
      </c>
      <c r="AV79" s="330" t="b">
        <f t="shared" si="70"/>
        <v>1</v>
      </c>
      <c r="AW79" s="331" t="b">
        <f t="shared" si="71"/>
        <v>1</v>
      </c>
      <c r="AX79" s="330" t="e">
        <f t="shared" si="54"/>
        <v>#N/A</v>
      </c>
      <c r="AY79" s="331" t="e">
        <f t="shared" si="72"/>
        <v>#N/A</v>
      </c>
      <c r="AZ79" s="331" t="b">
        <f t="shared" si="55"/>
        <v>0</v>
      </c>
      <c r="BA79" s="332" t="str">
        <f t="shared" si="56"/>
        <v/>
      </c>
      <c r="BB79" s="208" t="e">
        <f>MATCH(AT79,Param!$U:$U,0)</f>
        <v>#N/A</v>
      </c>
      <c r="BC79" s="208" t="b">
        <f t="shared" si="64"/>
        <v>0</v>
      </c>
      <c r="BD79" s="212" t="str">
        <f>IF(BC79,INDEX(Param!$V:$V,BB79),"")</f>
        <v/>
      </c>
      <c r="BE79" s="189"/>
      <c r="BF79" s="153"/>
      <c r="BG79" s="154"/>
      <c r="BH79" s="155"/>
      <c r="BI79" s="189"/>
      <c r="BJ79" s="156"/>
      <c r="BK79" s="157"/>
      <c r="BL79" s="157"/>
      <c r="BM79" s="158"/>
      <c r="BN79" s="193"/>
      <c r="BO79" s="159"/>
      <c r="BP79" s="160"/>
      <c r="BQ79" s="161"/>
      <c r="BR79" s="162"/>
      <c r="BS79" s="188"/>
      <c r="BT79" s="163"/>
      <c r="BU79" s="164"/>
      <c r="BV79" s="188"/>
      <c r="BW79" s="165"/>
      <c r="BX79" s="166"/>
    </row>
    <row r="80" spans="1:76" x14ac:dyDescent="0.3">
      <c r="A80" t="e">
        <f>MATCH($N80,Coulisse!$J$104:$J$107,0)</f>
        <v>#N/A</v>
      </c>
      <c r="C80">
        <f t="shared" si="57"/>
        <v>0</v>
      </c>
      <c r="D80" s="31" t="b">
        <f t="shared" si="58"/>
        <v>0</v>
      </c>
      <c r="E80" t="b">
        <f ca="1">NOT(ISNA(MATCH(ROW(),Coulisse!$HX:$HX,0)))</f>
        <v>0</v>
      </c>
      <c r="J80" s="146"/>
      <c r="K80" s="147"/>
      <c r="L80" s="239"/>
      <c r="M80" s="281">
        <f t="shared" si="59"/>
        <v>0</v>
      </c>
      <c r="N80" s="148"/>
      <c r="O80" s="189"/>
      <c r="P80" s="149"/>
      <c r="Q80" s="308" t="e">
        <f t="shared" si="44"/>
        <v>#N/A</v>
      </c>
      <c r="R80" s="308" t="b">
        <f t="shared" si="65"/>
        <v>1</v>
      </c>
      <c r="S80" s="308"/>
      <c r="T80" s="208" t="e">
        <f>MATCH(P80,Param!$L:$L,0)</f>
        <v>#N/A</v>
      </c>
      <c r="U80" s="208" t="b">
        <f t="shared" si="60"/>
        <v>0</v>
      </c>
      <c r="V80" s="212" t="str">
        <f>IF(U80,INDEX(Param!$M:$M,T80),"")</f>
        <v/>
      </c>
      <c r="W80" s="150"/>
      <c r="X80" s="308" t="e">
        <f t="shared" si="45"/>
        <v>#N/A</v>
      </c>
      <c r="Y80" s="308" t="b">
        <f t="shared" si="66"/>
        <v>1</v>
      </c>
      <c r="Z80" s="312" t="b">
        <f t="shared" si="61"/>
        <v>1</v>
      </c>
      <c r="AA80" s="308" t="e">
        <f t="shared" si="46"/>
        <v>#N/A</v>
      </c>
      <c r="AB80" s="312" t="e">
        <f t="shared" si="62"/>
        <v>#N/A</v>
      </c>
      <c r="AC80" s="312" t="b">
        <f t="shared" si="47"/>
        <v>0</v>
      </c>
      <c r="AD80" s="320" t="str">
        <f t="shared" si="48"/>
        <v/>
      </c>
      <c r="AE80" s="208" t="e">
        <f>MATCH(W80,Param!$O:$O,0)</f>
        <v>#N/A</v>
      </c>
      <c r="AF80" s="208" t="b">
        <f t="shared" si="73"/>
        <v>0</v>
      </c>
      <c r="AG80" s="212" t="str">
        <f>IF(AF80,INDEX(Param!$P:$P,AE80),"")</f>
        <v/>
      </c>
      <c r="AH80" s="151"/>
      <c r="AI80" s="308" t="e">
        <f t="shared" si="49"/>
        <v>#N/A</v>
      </c>
      <c r="AJ80" s="308" t="b">
        <f t="shared" si="67"/>
        <v>1</v>
      </c>
      <c r="AK80" s="312" t="b">
        <f t="shared" si="68"/>
        <v>1</v>
      </c>
      <c r="AL80" s="308" t="e">
        <f t="shared" si="50"/>
        <v>#N/A</v>
      </c>
      <c r="AM80" s="312" t="e">
        <f t="shared" si="69"/>
        <v>#N/A</v>
      </c>
      <c r="AN80" s="312" t="b">
        <f t="shared" si="51"/>
        <v>0</v>
      </c>
      <c r="AO80" s="317" t="str">
        <f t="shared" si="52"/>
        <v/>
      </c>
      <c r="AP80" s="208" t="e">
        <f>MATCH(AH80,Param!$R:$R,0)</f>
        <v>#N/A</v>
      </c>
      <c r="AQ80" s="208" t="b">
        <f t="shared" si="63"/>
        <v>0</v>
      </c>
      <c r="AR80" s="212" t="str">
        <f>IF(AQ80,INDEX(Param!$S:$S,AP80),"")</f>
        <v/>
      </c>
      <c r="AS80" s="189"/>
      <c r="AT80" s="152"/>
      <c r="AU80" s="329" t="e">
        <f t="shared" si="53"/>
        <v>#N/A</v>
      </c>
      <c r="AV80" s="330" t="b">
        <f t="shared" si="70"/>
        <v>1</v>
      </c>
      <c r="AW80" s="331" t="b">
        <f t="shared" si="71"/>
        <v>1</v>
      </c>
      <c r="AX80" s="330" t="e">
        <f t="shared" si="54"/>
        <v>#N/A</v>
      </c>
      <c r="AY80" s="331" t="e">
        <f t="shared" si="72"/>
        <v>#N/A</v>
      </c>
      <c r="AZ80" s="331" t="b">
        <f t="shared" si="55"/>
        <v>0</v>
      </c>
      <c r="BA80" s="332" t="str">
        <f t="shared" si="56"/>
        <v/>
      </c>
      <c r="BB80" s="208" t="e">
        <f>MATCH(AT80,Param!$U:$U,0)</f>
        <v>#N/A</v>
      </c>
      <c r="BC80" s="208" t="b">
        <f t="shared" si="64"/>
        <v>0</v>
      </c>
      <c r="BD80" s="212" t="str">
        <f>IF(BC80,INDEX(Param!$V:$V,BB80),"")</f>
        <v/>
      </c>
      <c r="BE80" s="189"/>
      <c r="BF80" s="153"/>
      <c r="BG80" s="154"/>
      <c r="BH80" s="155"/>
      <c r="BI80" s="189"/>
      <c r="BJ80" s="156"/>
      <c r="BK80" s="157"/>
      <c r="BL80" s="157"/>
      <c r="BM80" s="158"/>
      <c r="BN80" s="193"/>
      <c r="BO80" s="159"/>
      <c r="BP80" s="160"/>
      <c r="BQ80" s="161"/>
      <c r="BR80" s="162"/>
      <c r="BS80" s="188"/>
      <c r="BT80" s="163"/>
      <c r="BU80" s="164"/>
      <c r="BV80" s="188"/>
      <c r="BW80" s="165"/>
      <c r="BX80" s="166"/>
    </row>
    <row r="81" spans="1:76" x14ac:dyDescent="0.3">
      <c r="A81" t="e">
        <f>MATCH($N81,Coulisse!$J$104:$J$107,0)</f>
        <v>#N/A</v>
      </c>
      <c r="C81">
        <f t="shared" si="57"/>
        <v>0</v>
      </c>
      <c r="D81" s="31" t="b">
        <f t="shared" si="58"/>
        <v>0</v>
      </c>
      <c r="E81" t="b">
        <f ca="1">NOT(ISNA(MATCH(ROW(),Coulisse!$HX:$HX,0)))</f>
        <v>0</v>
      </c>
      <c r="J81" s="146"/>
      <c r="K81" s="147"/>
      <c r="L81" s="239"/>
      <c r="M81" s="281">
        <f t="shared" si="59"/>
        <v>0</v>
      </c>
      <c r="N81" s="148"/>
      <c r="O81" s="189"/>
      <c r="P81" s="149"/>
      <c r="Q81" s="308" t="e">
        <f t="shared" si="44"/>
        <v>#N/A</v>
      </c>
      <c r="R81" s="308" t="b">
        <f t="shared" si="65"/>
        <v>1</v>
      </c>
      <c r="S81" s="308"/>
      <c r="T81" s="208" t="e">
        <f>MATCH(P81,Param!$L:$L,0)</f>
        <v>#N/A</v>
      </c>
      <c r="U81" s="208" t="b">
        <f t="shared" si="60"/>
        <v>0</v>
      </c>
      <c r="V81" s="212" t="str">
        <f>IF(U81,INDEX(Param!$M:$M,T81),"")</f>
        <v/>
      </c>
      <c r="W81" s="150"/>
      <c r="X81" s="308" t="e">
        <f t="shared" si="45"/>
        <v>#N/A</v>
      </c>
      <c r="Y81" s="308" t="b">
        <f t="shared" si="66"/>
        <v>1</v>
      </c>
      <c r="Z81" s="312" t="b">
        <f t="shared" si="61"/>
        <v>1</v>
      </c>
      <c r="AA81" s="308" t="e">
        <f t="shared" si="46"/>
        <v>#N/A</v>
      </c>
      <c r="AB81" s="312" t="e">
        <f t="shared" si="62"/>
        <v>#N/A</v>
      </c>
      <c r="AC81" s="312" t="b">
        <f t="shared" si="47"/>
        <v>0</v>
      </c>
      <c r="AD81" s="320" t="str">
        <f t="shared" si="48"/>
        <v/>
      </c>
      <c r="AE81" s="208" t="e">
        <f>MATCH(W81,Param!$O:$O,0)</f>
        <v>#N/A</v>
      </c>
      <c r="AF81" s="208" t="b">
        <f t="shared" si="73"/>
        <v>0</v>
      </c>
      <c r="AG81" s="212" t="str">
        <f>IF(AF81,INDEX(Param!$P:$P,AE81),"")</f>
        <v/>
      </c>
      <c r="AH81" s="151"/>
      <c r="AI81" s="308" t="e">
        <f t="shared" si="49"/>
        <v>#N/A</v>
      </c>
      <c r="AJ81" s="308" t="b">
        <f t="shared" si="67"/>
        <v>1</v>
      </c>
      <c r="AK81" s="312" t="b">
        <f t="shared" si="68"/>
        <v>1</v>
      </c>
      <c r="AL81" s="308" t="e">
        <f t="shared" si="50"/>
        <v>#N/A</v>
      </c>
      <c r="AM81" s="312" t="e">
        <f t="shared" si="69"/>
        <v>#N/A</v>
      </c>
      <c r="AN81" s="312" t="b">
        <f t="shared" si="51"/>
        <v>0</v>
      </c>
      <c r="AO81" s="317" t="str">
        <f t="shared" si="52"/>
        <v/>
      </c>
      <c r="AP81" s="208" t="e">
        <f>MATCH(AH81,Param!$R:$R,0)</f>
        <v>#N/A</v>
      </c>
      <c r="AQ81" s="208" t="b">
        <f t="shared" si="63"/>
        <v>0</v>
      </c>
      <c r="AR81" s="212" t="str">
        <f>IF(AQ81,INDEX(Param!$S:$S,AP81),"")</f>
        <v/>
      </c>
      <c r="AS81" s="189"/>
      <c r="AT81" s="152"/>
      <c r="AU81" s="329" t="e">
        <f t="shared" si="53"/>
        <v>#N/A</v>
      </c>
      <c r="AV81" s="330" t="b">
        <f t="shared" si="70"/>
        <v>1</v>
      </c>
      <c r="AW81" s="331" t="b">
        <f t="shared" si="71"/>
        <v>1</v>
      </c>
      <c r="AX81" s="330" t="e">
        <f t="shared" si="54"/>
        <v>#N/A</v>
      </c>
      <c r="AY81" s="331" t="e">
        <f t="shared" si="72"/>
        <v>#N/A</v>
      </c>
      <c r="AZ81" s="331" t="b">
        <f t="shared" si="55"/>
        <v>0</v>
      </c>
      <c r="BA81" s="332" t="str">
        <f t="shared" si="56"/>
        <v/>
      </c>
      <c r="BB81" s="208" t="e">
        <f>MATCH(AT81,Param!$U:$U,0)</f>
        <v>#N/A</v>
      </c>
      <c r="BC81" s="208" t="b">
        <f t="shared" si="64"/>
        <v>0</v>
      </c>
      <c r="BD81" s="212" t="str">
        <f>IF(BC81,INDEX(Param!$V:$V,BB81),"")</f>
        <v/>
      </c>
      <c r="BE81" s="189"/>
      <c r="BF81" s="153"/>
      <c r="BG81" s="154"/>
      <c r="BH81" s="155"/>
      <c r="BI81" s="189"/>
      <c r="BJ81" s="156"/>
      <c r="BK81" s="157"/>
      <c r="BL81" s="157"/>
      <c r="BM81" s="158"/>
      <c r="BN81" s="193"/>
      <c r="BO81" s="159"/>
      <c r="BP81" s="160"/>
      <c r="BQ81" s="161"/>
      <c r="BR81" s="162"/>
      <c r="BS81" s="188"/>
      <c r="BT81" s="163"/>
      <c r="BU81" s="164"/>
      <c r="BV81" s="188"/>
      <c r="BW81" s="165"/>
      <c r="BX81" s="166"/>
    </row>
    <row r="82" spans="1:76" x14ac:dyDescent="0.3">
      <c r="A82" t="e">
        <f>MATCH($N82,Coulisse!$J$104:$J$107,0)</f>
        <v>#N/A</v>
      </c>
      <c r="C82">
        <f t="shared" si="57"/>
        <v>0</v>
      </c>
      <c r="D82" s="31" t="b">
        <f t="shared" si="58"/>
        <v>0</v>
      </c>
      <c r="E82" t="b">
        <f ca="1">NOT(ISNA(MATCH(ROW(),Coulisse!$HX:$HX,0)))</f>
        <v>0</v>
      </c>
      <c r="J82" s="146"/>
      <c r="K82" s="147"/>
      <c r="L82" s="239"/>
      <c r="M82" s="281">
        <f t="shared" si="59"/>
        <v>0</v>
      </c>
      <c r="N82" s="148"/>
      <c r="O82" s="189"/>
      <c r="P82" s="149"/>
      <c r="Q82" s="308" t="e">
        <f t="shared" si="44"/>
        <v>#N/A</v>
      </c>
      <c r="R82" s="308" t="b">
        <f t="shared" si="65"/>
        <v>1</v>
      </c>
      <c r="S82" s="308"/>
      <c r="T82" s="208" t="e">
        <f>MATCH(P82,Param!$L:$L,0)</f>
        <v>#N/A</v>
      </c>
      <c r="U82" s="208" t="b">
        <f t="shared" si="60"/>
        <v>0</v>
      </c>
      <c r="V82" s="212" t="str">
        <f>IF(U82,INDEX(Param!$M:$M,T82),"")</f>
        <v/>
      </c>
      <c r="W82" s="150"/>
      <c r="X82" s="308" t="e">
        <f t="shared" si="45"/>
        <v>#N/A</v>
      </c>
      <c r="Y82" s="308" t="b">
        <f t="shared" si="66"/>
        <v>1</v>
      </c>
      <c r="Z82" s="312" t="b">
        <f t="shared" si="61"/>
        <v>1</v>
      </c>
      <c r="AA82" s="308" t="e">
        <f t="shared" si="46"/>
        <v>#N/A</v>
      </c>
      <c r="AB82" s="312" t="e">
        <f t="shared" si="62"/>
        <v>#N/A</v>
      </c>
      <c r="AC82" s="312" t="b">
        <f t="shared" si="47"/>
        <v>0</v>
      </c>
      <c r="AD82" s="320" t="str">
        <f t="shared" si="48"/>
        <v/>
      </c>
      <c r="AE82" s="208" t="e">
        <f>MATCH(W82,Param!$O:$O,0)</f>
        <v>#N/A</v>
      </c>
      <c r="AF82" s="208" t="b">
        <f t="shared" si="73"/>
        <v>0</v>
      </c>
      <c r="AG82" s="212" t="str">
        <f>IF(AF82,INDEX(Param!$P:$P,AE82),"")</f>
        <v/>
      </c>
      <c r="AH82" s="151"/>
      <c r="AI82" s="308" t="e">
        <f t="shared" si="49"/>
        <v>#N/A</v>
      </c>
      <c r="AJ82" s="308" t="b">
        <f t="shared" si="67"/>
        <v>1</v>
      </c>
      <c r="AK82" s="312" t="b">
        <f t="shared" si="68"/>
        <v>1</v>
      </c>
      <c r="AL82" s="308" t="e">
        <f t="shared" si="50"/>
        <v>#N/A</v>
      </c>
      <c r="AM82" s="312" t="e">
        <f t="shared" si="69"/>
        <v>#N/A</v>
      </c>
      <c r="AN82" s="312" t="b">
        <f t="shared" si="51"/>
        <v>0</v>
      </c>
      <c r="AO82" s="317" t="str">
        <f t="shared" si="52"/>
        <v/>
      </c>
      <c r="AP82" s="208" t="e">
        <f>MATCH(AH82,Param!$R:$R,0)</f>
        <v>#N/A</v>
      </c>
      <c r="AQ82" s="208" t="b">
        <f t="shared" si="63"/>
        <v>0</v>
      </c>
      <c r="AR82" s="212" t="str">
        <f>IF(AQ82,INDEX(Param!$S:$S,AP82),"")</f>
        <v/>
      </c>
      <c r="AS82" s="189"/>
      <c r="AT82" s="152"/>
      <c r="AU82" s="329" t="e">
        <f t="shared" si="53"/>
        <v>#N/A</v>
      </c>
      <c r="AV82" s="330" t="b">
        <f t="shared" si="70"/>
        <v>1</v>
      </c>
      <c r="AW82" s="331" t="b">
        <f t="shared" si="71"/>
        <v>1</v>
      </c>
      <c r="AX82" s="330" t="e">
        <f t="shared" si="54"/>
        <v>#N/A</v>
      </c>
      <c r="AY82" s="331" t="e">
        <f t="shared" si="72"/>
        <v>#N/A</v>
      </c>
      <c r="AZ82" s="331" t="b">
        <f t="shared" si="55"/>
        <v>0</v>
      </c>
      <c r="BA82" s="332" t="str">
        <f t="shared" si="56"/>
        <v/>
      </c>
      <c r="BB82" s="208" t="e">
        <f>MATCH(AT82,Param!$U:$U,0)</f>
        <v>#N/A</v>
      </c>
      <c r="BC82" s="208" t="b">
        <f t="shared" si="64"/>
        <v>0</v>
      </c>
      <c r="BD82" s="212" t="str">
        <f>IF(BC82,INDEX(Param!$V:$V,BB82),"")</f>
        <v/>
      </c>
      <c r="BE82" s="189"/>
      <c r="BF82" s="153"/>
      <c r="BG82" s="154"/>
      <c r="BH82" s="155"/>
      <c r="BI82" s="189"/>
      <c r="BJ82" s="156"/>
      <c r="BK82" s="157"/>
      <c r="BL82" s="157"/>
      <c r="BM82" s="158"/>
      <c r="BN82" s="193"/>
      <c r="BO82" s="159"/>
      <c r="BP82" s="160"/>
      <c r="BQ82" s="161"/>
      <c r="BR82" s="162"/>
      <c r="BS82" s="188"/>
      <c r="BT82" s="163"/>
      <c r="BU82" s="164"/>
      <c r="BV82" s="188"/>
      <c r="BW82" s="165"/>
      <c r="BX82" s="166"/>
    </row>
    <row r="83" spans="1:76" x14ac:dyDescent="0.3">
      <c r="A83" t="e">
        <f>MATCH($N83,Coulisse!$J$104:$J$107,0)</f>
        <v>#N/A</v>
      </c>
      <c r="C83">
        <f t="shared" si="57"/>
        <v>0</v>
      </c>
      <c r="D83" s="31" t="b">
        <f t="shared" si="58"/>
        <v>0</v>
      </c>
      <c r="E83" t="b">
        <f ca="1">NOT(ISNA(MATCH(ROW(),Coulisse!$HX:$HX,0)))</f>
        <v>0</v>
      </c>
      <c r="J83" s="146"/>
      <c r="K83" s="147"/>
      <c r="L83" s="239"/>
      <c r="M83" s="281">
        <f t="shared" si="59"/>
        <v>0</v>
      </c>
      <c r="N83" s="148"/>
      <c r="O83" s="189"/>
      <c r="P83" s="149"/>
      <c r="Q83" s="308" t="e">
        <f t="shared" si="44"/>
        <v>#N/A</v>
      </c>
      <c r="R83" s="308" t="b">
        <f t="shared" si="65"/>
        <v>1</v>
      </c>
      <c r="S83" s="308"/>
      <c r="T83" s="208" t="e">
        <f>MATCH(P83,Param!$L:$L,0)</f>
        <v>#N/A</v>
      </c>
      <c r="U83" s="208" t="b">
        <f t="shared" si="60"/>
        <v>0</v>
      </c>
      <c r="V83" s="212" t="str">
        <f>IF(U83,INDEX(Param!$M:$M,T83),"")</f>
        <v/>
      </c>
      <c r="W83" s="150"/>
      <c r="X83" s="308" t="e">
        <f t="shared" si="45"/>
        <v>#N/A</v>
      </c>
      <c r="Y83" s="308" t="b">
        <f t="shared" si="66"/>
        <v>1</v>
      </c>
      <c r="Z83" s="312" t="b">
        <f t="shared" si="61"/>
        <v>1</v>
      </c>
      <c r="AA83" s="308" t="e">
        <f t="shared" si="46"/>
        <v>#N/A</v>
      </c>
      <c r="AB83" s="312" t="e">
        <f t="shared" si="62"/>
        <v>#N/A</v>
      </c>
      <c r="AC83" s="312" t="b">
        <f t="shared" si="47"/>
        <v>0</v>
      </c>
      <c r="AD83" s="320" t="str">
        <f t="shared" si="48"/>
        <v/>
      </c>
      <c r="AE83" s="208" t="e">
        <f>MATCH(W83,Param!$O:$O,0)</f>
        <v>#N/A</v>
      </c>
      <c r="AF83" s="208" t="b">
        <f t="shared" si="73"/>
        <v>0</v>
      </c>
      <c r="AG83" s="212" t="str">
        <f>IF(AF83,INDEX(Param!$P:$P,AE83),"")</f>
        <v/>
      </c>
      <c r="AH83" s="151"/>
      <c r="AI83" s="308" t="e">
        <f t="shared" si="49"/>
        <v>#N/A</v>
      </c>
      <c r="AJ83" s="308" t="b">
        <f t="shared" si="67"/>
        <v>1</v>
      </c>
      <c r="AK83" s="312" t="b">
        <f t="shared" si="68"/>
        <v>1</v>
      </c>
      <c r="AL83" s="308" t="e">
        <f t="shared" si="50"/>
        <v>#N/A</v>
      </c>
      <c r="AM83" s="312" t="e">
        <f t="shared" si="69"/>
        <v>#N/A</v>
      </c>
      <c r="AN83" s="312" t="b">
        <f t="shared" si="51"/>
        <v>0</v>
      </c>
      <c r="AO83" s="317" t="str">
        <f t="shared" si="52"/>
        <v/>
      </c>
      <c r="AP83" s="208" t="e">
        <f>MATCH(AH83,Param!$R:$R,0)</f>
        <v>#N/A</v>
      </c>
      <c r="AQ83" s="208" t="b">
        <f t="shared" si="63"/>
        <v>0</v>
      </c>
      <c r="AR83" s="212" t="str">
        <f>IF(AQ83,INDEX(Param!$S:$S,AP83),"")</f>
        <v/>
      </c>
      <c r="AS83" s="189"/>
      <c r="AT83" s="152"/>
      <c r="AU83" s="329" t="e">
        <f t="shared" si="53"/>
        <v>#N/A</v>
      </c>
      <c r="AV83" s="330" t="b">
        <f t="shared" si="70"/>
        <v>1</v>
      </c>
      <c r="AW83" s="331" t="b">
        <f t="shared" si="71"/>
        <v>1</v>
      </c>
      <c r="AX83" s="330" t="e">
        <f t="shared" si="54"/>
        <v>#N/A</v>
      </c>
      <c r="AY83" s="331" t="e">
        <f t="shared" si="72"/>
        <v>#N/A</v>
      </c>
      <c r="AZ83" s="331" t="b">
        <f t="shared" si="55"/>
        <v>0</v>
      </c>
      <c r="BA83" s="332" t="str">
        <f t="shared" si="56"/>
        <v/>
      </c>
      <c r="BB83" s="208" t="e">
        <f>MATCH(AT83,Param!$U:$U,0)</f>
        <v>#N/A</v>
      </c>
      <c r="BC83" s="208" t="b">
        <f t="shared" si="64"/>
        <v>0</v>
      </c>
      <c r="BD83" s="212" t="str">
        <f>IF(BC83,INDEX(Param!$V:$V,BB83),"")</f>
        <v/>
      </c>
      <c r="BE83" s="189"/>
      <c r="BF83" s="153"/>
      <c r="BG83" s="154"/>
      <c r="BH83" s="155"/>
      <c r="BI83" s="189"/>
      <c r="BJ83" s="156"/>
      <c r="BK83" s="157"/>
      <c r="BL83" s="157"/>
      <c r="BM83" s="158"/>
      <c r="BN83" s="193"/>
      <c r="BO83" s="159"/>
      <c r="BP83" s="160"/>
      <c r="BQ83" s="161"/>
      <c r="BR83" s="162"/>
      <c r="BS83" s="188"/>
      <c r="BT83" s="163"/>
      <c r="BU83" s="164"/>
      <c r="BV83" s="188"/>
      <c r="BW83" s="165"/>
      <c r="BX83" s="166"/>
    </row>
    <row r="84" spans="1:76" x14ac:dyDescent="0.3">
      <c r="A84" t="e">
        <f>MATCH($N84,Coulisse!$J$104:$J$107,0)</f>
        <v>#N/A</v>
      </c>
      <c r="C84">
        <f t="shared" si="57"/>
        <v>0</v>
      </c>
      <c r="D84" s="31" t="b">
        <f t="shared" si="58"/>
        <v>0</v>
      </c>
      <c r="E84" t="b">
        <f ca="1">NOT(ISNA(MATCH(ROW(),Coulisse!$HX:$HX,0)))</f>
        <v>0</v>
      </c>
      <c r="J84" s="146"/>
      <c r="K84" s="147"/>
      <c r="L84" s="239"/>
      <c r="M84" s="281">
        <f t="shared" si="59"/>
        <v>0</v>
      </c>
      <c r="N84" s="148"/>
      <c r="O84" s="189"/>
      <c r="P84" s="149"/>
      <c r="Q84" s="308" t="e">
        <f t="shared" si="44"/>
        <v>#N/A</v>
      </c>
      <c r="R84" s="308" t="b">
        <f t="shared" si="65"/>
        <v>1</v>
      </c>
      <c r="S84" s="308"/>
      <c r="T84" s="208" t="e">
        <f>MATCH(P84,Param!$L:$L,0)</f>
        <v>#N/A</v>
      </c>
      <c r="U84" s="208" t="b">
        <f t="shared" si="60"/>
        <v>0</v>
      </c>
      <c r="V84" s="212" t="str">
        <f>IF(U84,INDEX(Param!$M:$M,T84),"")</f>
        <v/>
      </c>
      <c r="W84" s="150"/>
      <c r="X84" s="308" t="e">
        <f t="shared" si="45"/>
        <v>#N/A</v>
      </c>
      <c r="Y84" s="308" t="b">
        <f t="shared" si="66"/>
        <v>1</v>
      </c>
      <c r="Z84" s="312" t="b">
        <f t="shared" si="61"/>
        <v>1</v>
      </c>
      <c r="AA84" s="308" t="e">
        <f t="shared" si="46"/>
        <v>#N/A</v>
      </c>
      <c r="AB84" s="312" t="e">
        <f t="shared" si="62"/>
        <v>#N/A</v>
      </c>
      <c r="AC84" s="312" t="b">
        <f t="shared" si="47"/>
        <v>0</v>
      </c>
      <c r="AD84" s="320" t="str">
        <f t="shared" si="48"/>
        <v/>
      </c>
      <c r="AE84" s="208" t="e">
        <f>MATCH(W84,Param!$O:$O,0)</f>
        <v>#N/A</v>
      </c>
      <c r="AF84" s="208" t="b">
        <f t="shared" si="73"/>
        <v>0</v>
      </c>
      <c r="AG84" s="212" t="str">
        <f>IF(AF84,INDEX(Param!$P:$P,AE84),"")</f>
        <v/>
      </c>
      <c r="AH84" s="151"/>
      <c r="AI84" s="308" t="e">
        <f t="shared" si="49"/>
        <v>#N/A</v>
      </c>
      <c r="AJ84" s="308" t="b">
        <f t="shared" si="67"/>
        <v>1</v>
      </c>
      <c r="AK84" s="312" t="b">
        <f t="shared" si="68"/>
        <v>1</v>
      </c>
      <c r="AL84" s="308" t="e">
        <f t="shared" si="50"/>
        <v>#N/A</v>
      </c>
      <c r="AM84" s="312" t="e">
        <f t="shared" si="69"/>
        <v>#N/A</v>
      </c>
      <c r="AN84" s="312" t="b">
        <f t="shared" si="51"/>
        <v>0</v>
      </c>
      <c r="AO84" s="317" t="str">
        <f t="shared" si="52"/>
        <v/>
      </c>
      <c r="AP84" s="208" t="e">
        <f>MATCH(AH84,Param!$R:$R,0)</f>
        <v>#N/A</v>
      </c>
      <c r="AQ84" s="208" t="b">
        <f t="shared" si="63"/>
        <v>0</v>
      </c>
      <c r="AR84" s="212" t="str">
        <f>IF(AQ84,INDEX(Param!$S:$S,AP84),"")</f>
        <v/>
      </c>
      <c r="AS84" s="189"/>
      <c r="AT84" s="152"/>
      <c r="AU84" s="329" t="e">
        <f t="shared" si="53"/>
        <v>#N/A</v>
      </c>
      <c r="AV84" s="330" t="b">
        <f t="shared" si="70"/>
        <v>1</v>
      </c>
      <c r="AW84" s="331" t="b">
        <f t="shared" si="71"/>
        <v>1</v>
      </c>
      <c r="AX84" s="330" t="e">
        <f t="shared" si="54"/>
        <v>#N/A</v>
      </c>
      <c r="AY84" s="331" t="e">
        <f t="shared" si="72"/>
        <v>#N/A</v>
      </c>
      <c r="AZ84" s="331" t="b">
        <f t="shared" si="55"/>
        <v>0</v>
      </c>
      <c r="BA84" s="332" t="str">
        <f t="shared" si="56"/>
        <v/>
      </c>
      <c r="BB84" s="208" t="e">
        <f>MATCH(AT84,Param!$U:$U,0)</f>
        <v>#N/A</v>
      </c>
      <c r="BC84" s="208" t="b">
        <f t="shared" si="64"/>
        <v>0</v>
      </c>
      <c r="BD84" s="212" t="str">
        <f>IF(BC84,INDEX(Param!$V:$V,BB84),"")</f>
        <v/>
      </c>
      <c r="BE84" s="189"/>
      <c r="BF84" s="153"/>
      <c r="BG84" s="154"/>
      <c r="BH84" s="155"/>
      <c r="BI84" s="189"/>
      <c r="BJ84" s="156"/>
      <c r="BK84" s="157"/>
      <c r="BL84" s="157"/>
      <c r="BM84" s="158"/>
      <c r="BN84" s="193"/>
      <c r="BO84" s="159"/>
      <c r="BP84" s="160"/>
      <c r="BQ84" s="161"/>
      <c r="BR84" s="162"/>
      <c r="BS84" s="188"/>
      <c r="BT84" s="163"/>
      <c r="BU84" s="164"/>
      <c r="BV84" s="188"/>
      <c r="BW84" s="165"/>
      <c r="BX84" s="166"/>
    </row>
    <row r="85" spans="1:76" x14ac:dyDescent="0.3">
      <c r="A85" t="e">
        <f>MATCH($N85,Coulisse!$J$104:$J$107,0)</f>
        <v>#N/A</v>
      </c>
      <c r="C85">
        <f t="shared" si="57"/>
        <v>0</v>
      </c>
      <c r="D85" s="31" t="b">
        <f t="shared" si="58"/>
        <v>0</v>
      </c>
      <c r="E85" t="b">
        <f ca="1">NOT(ISNA(MATCH(ROW(),Coulisse!$HX:$HX,0)))</f>
        <v>0</v>
      </c>
      <c r="J85" s="146"/>
      <c r="K85" s="147"/>
      <c r="L85" s="239"/>
      <c r="M85" s="281">
        <f t="shared" si="59"/>
        <v>0</v>
      </c>
      <c r="N85" s="148"/>
      <c r="O85" s="189"/>
      <c r="P85" s="149"/>
      <c r="Q85" s="308" t="e">
        <f t="shared" si="44"/>
        <v>#N/A</v>
      </c>
      <c r="R85" s="308" t="b">
        <f t="shared" si="65"/>
        <v>1</v>
      </c>
      <c r="S85" s="308"/>
      <c r="T85" s="208" t="e">
        <f>MATCH(P85,Param!$L:$L,0)</f>
        <v>#N/A</v>
      </c>
      <c r="U85" s="208" t="b">
        <f t="shared" si="60"/>
        <v>0</v>
      </c>
      <c r="V85" s="212" t="str">
        <f>IF(U85,INDEX(Param!$M:$M,T85),"")</f>
        <v/>
      </c>
      <c r="W85" s="150"/>
      <c r="X85" s="308" t="e">
        <f t="shared" si="45"/>
        <v>#N/A</v>
      </c>
      <c r="Y85" s="308" t="b">
        <f t="shared" si="66"/>
        <v>1</v>
      </c>
      <c r="Z85" s="312" t="b">
        <f t="shared" si="61"/>
        <v>1</v>
      </c>
      <c r="AA85" s="308" t="e">
        <f t="shared" si="46"/>
        <v>#N/A</v>
      </c>
      <c r="AB85" s="312" t="e">
        <f t="shared" si="62"/>
        <v>#N/A</v>
      </c>
      <c r="AC85" s="312" t="b">
        <f t="shared" si="47"/>
        <v>0</v>
      </c>
      <c r="AD85" s="320" t="str">
        <f t="shared" si="48"/>
        <v/>
      </c>
      <c r="AE85" s="208" t="e">
        <f>MATCH(W85,Param!$O:$O,0)</f>
        <v>#N/A</v>
      </c>
      <c r="AF85" s="208" t="b">
        <f t="shared" si="73"/>
        <v>0</v>
      </c>
      <c r="AG85" s="212" t="str">
        <f>IF(AF85,INDEX(Param!$P:$P,AE85),"")</f>
        <v/>
      </c>
      <c r="AH85" s="151"/>
      <c r="AI85" s="308" t="e">
        <f t="shared" si="49"/>
        <v>#N/A</v>
      </c>
      <c r="AJ85" s="308" t="b">
        <f t="shared" si="67"/>
        <v>1</v>
      </c>
      <c r="AK85" s="312" t="b">
        <f t="shared" si="68"/>
        <v>1</v>
      </c>
      <c r="AL85" s="308" t="e">
        <f t="shared" si="50"/>
        <v>#N/A</v>
      </c>
      <c r="AM85" s="312" t="e">
        <f t="shared" si="69"/>
        <v>#N/A</v>
      </c>
      <c r="AN85" s="312" t="b">
        <f t="shared" si="51"/>
        <v>0</v>
      </c>
      <c r="AO85" s="317" t="str">
        <f t="shared" si="52"/>
        <v/>
      </c>
      <c r="AP85" s="208" t="e">
        <f>MATCH(AH85,Param!$R:$R,0)</f>
        <v>#N/A</v>
      </c>
      <c r="AQ85" s="208" t="b">
        <f t="shared" si="63"/>
        <v>0</v>
      </c>
      <c r="AR85" s="212" t="str">
        <f>IF(AQ85,INDEX(Param!$S:$S,AP85),"")</f>
        <v/>
      </c>
      <c r="AS85" s="189"/>
      <c r="AT85" s="152"/>
      <c r="AU85" s="329" t="e">
        <f t="shared" si="53"/>
        <v>#N/A</v>
      </c>
      <c r="AV85" s="330" t="b">
        <f t="shared" si="70"/>
        <v>1</v>
      </c>
      <c r="AW85" s="331" t="b">
        <f t="shared" si="71"/>
        <v>1</v>
      </c>
      <c r="AX85" s="330" t="e">
        <f t="shared" si="54"/>
        <v>#N/A</v>
      </c>
      <c r="AY85" s="331" t="e">
        <f t="shared" si="72"/>
        <v>#N/A</v>
      </c>
      <c r="AZ85" s="331" t="b">
        <f t="shared" si="55"/>
        <v>0</v>
      </c>
      <c r="BA85" s="332" t="str">
        <f t="shared" si="56"/>
        <v/>
      </c>
      <c r="BB85" s="208" t="e">
        <f>MATCH(AT85,Param!$U:$U,0)</f>
        <v>#N/A</v>
      </c>
      <c r="BC85" s="208" t="b">
        <f t="shared" si="64"/>
        <v>0</v>
      </c>
      <c r="BD85" s="212" t="str">
        <f>IF(BC85,INDEX(Param!$V:$V,BB85),"")</f>
        <v/>
      </c>
      <c r="BE85" s="189"/>
      <c r="BF85" s="153"/>
      <c r="BG85" s="154"/>
      <c r="BH85" s="155"/>
      <c r="BI85" s="189"/>
      <c r="BJ85" s="156"/>
      <c r="BK85" s="157"/>
      <c r="BL85" s="157"/>
      <c r="BM85" s="158"/>
      <c r="BN85" s="193"/>
      <c r="BO85" s="159"/>
      <c r="BP85" s="160"/>
      <c r="BQ85" s="161"/>
      <c r="BR85" s="162"/>
      <c r="BS85" s="188"/>
      <c r="BT85" s="163"/>
      <c r="BU85" s="164"/>
      <c r="BV85" s="188"/>
      <c r="BW85" s="165"/>
      <c r="BX85" s="166"/>
    </row>
    <row r="86" spans="1:76" x14ac:dyDescent="0.3">
      <c r="A86" t="e">
        <f>MATCH($N86,Coulisse!$J$104:$J$107,0)</f>
        <v>#N/A</v>
      </c>
      <c r="C86">
        <f t="shared" si="57"/>
        <v>0</v>
      </c>
      <c r="D86" s="31" t="b">
        <f t="shared" si="58"/>
        <v>0</v>
      </c>
      <c r="E86" t="b">
        <f ca="1">NOT(ISNA(MATCH(ROW(),Coulisse!$HX:$HX,0)))</f>
        <v>0</v>
      </c>
      <c r="J86" s="146"/>
      <c r="K86" s="147"/>
      <c r="L86" s="239"/>
      <c r="M86" s="281">
        <f t="shared" si="59"/>
        <v>0</v>
      </c>
      <c r="N86" s="148"/>
      <c r="O86" s="189"/>
      <c r="P86" s="149"/>
      <c r="Q86" s="308" t="e">
        <f t="shared" si="44"/>
        <v>#N/A</v>
      </c>
      <c r="R86" s="308" t="b">
        <f t="shared" si="65"/>
        <v>1</v>
      </c>
      <c r="S86" s="308"/>
      <c r="T86" s="208" t="e">
        <f>MATCH(P86,Param!$L:$L,0)</f>
        <v>#N/A</v>
      </c>
      <c r="U86" s="208" t="b">
        <f t="shared" si="60"/>
        <v>0</v>
      </c>
      <c r="V86" s="212" t="str">
        <f>IF(U86,INDEX(Param!$M:$M,T86),"")</f>
        <v/>
      </c>
      <c r="W86" s="150"/>
      <c r="X86" s="308" t="e">
        <f t="shared" si="45"/>
        <v>#N/A</v>
      </c>
      <c r="Y86" s="308" t="b">
        <f t="shared" si="66"/>
        <v>1</v>
      </c>
      <c r="Z86" s="312" t="b">
        <f t="shared" si="61"/>
        <v>1</v>
      </c>
      <c r="AA86" s="308" t="e">
        <f t="shared" si="46"/>
        <v>#N/A</v>
      </c>
      <c r="AB86" s="312" t="e">
        <f t="shared" si="62"/>
        <v>#N/A</v>
      </c>
      <c r="AC86" s="312" t="b">
        <f t="shared" si="47"/>
        <v>0</v>
      </c>
      <c r="AD86" s="320" t="str">
        <f t="shared" si="48"/>
        <v/>
      </c>
      <c r="AE86" s="208" t="e">
        <f>MATCH(W86,Param!$O:$O,0)</f>
        <v>#N/A</v>
      </c>
      <c r="AF86" s="208" t="b">
        <f t="shared" si="73"/>
        <v>0</v>
      </c>
      <c r="AG86" s="212" t="str">
        <f>IF(AF86,INDEX(Param!$P:$P,AE86),"")</f>
        <v/>
      </c>
      <c r="AH86" s="151"/>
      <c r="AI86" s="308" t="e">
        <f t="shared" si="49"/>
        <v>#N/A</v>
      </c>
      <c r="AJ86" s="308" t="b">
        <f t="shared" si="67"/>
        <v>1</v>
      </c>
      <c r="AK86" s="312" t="b">
        <f t="shared" si="68"/>
        <v>1</v>
      </c>
      <c r="AL86" s="308" t="e">
        <f t="shared" si="50"/>
        <v>#N/A</v>
      </c>
      <c r="AM86" s="312" t="e">
        <f t="shared" si="69"/>
        <v>#N/A</v>
      </c>
      <c r="AN86" s="312" t="b">
        <f t="shared" si="51"/>
        <v>0</v>
      </c>
      <c r="AO86" s="317" t="str">
        <f t="shared" si="52"/>
        <v/>
      </c>
      <c r="AP86" s="208" t="e">
        <f>MATCH(AH86,Param!$R:$R,0)</f>
        <v>#N/A</v>
      </c>
      <c r="AQ86" s="208" t="b">
        <f t="shared" si="63"/>
        <v>0</v>
      </c>
      <c r="AR86" s="212" t="str">
        <f>IF(AQ86,INDEX(Param!$S:$S,AP86),"")</f>
        <v/>
      </c>
      <c r="AS86" s="189"/>
      <c r="AT86" s="152"/>
      <c r="AU86" s="329" t="e">
        <f t="shared" si="53"/>
        <v>#N/A</v>
      </c>
      <c r="AV86" s="330" t="b">
        <f t="shared" si="70"/>
        <v>1</v>
      </c>
      <c r="AW86" s="331" t="b">
        <f t="shared" si="71"/>
        <v>1</v>
      </c>
      <c r="AX86" s="330" t="e">
        <f t="shared" si="54"/>
        <v>#N/A</v>
      </c>
      <c r="AY86" s="331" t="e">
        <f t="shared" si="72"/>
        <v>#N/A</v>
      </c>
      <c r="AZ86" s="331" t="b">
        <f t="shared" si="55"/>
        <v>0</v>
      </c>
      <c r="BA86" s="332" t="str">
        <f t="shared" si="56"/>
        <v/>
      </c>
      <c r="BB86" s="208" t="e">
        <f>MATCH(AT86,Param!$U:$U,0)</f>
        <v>#N/A</v>
      </c>
      <c r="BC86" s="208" t="b">
        <f t="shared" si="64"/>
        <v>0</v>
      </c>
      <c r="BD86" s="212" t="str">
        <f>IF(BC86,INDEX(Param!$V:$V,BB86),"")</f>
        <v/>
      </c>
      <c r="BE86" s="189"/>
      <c r="BF86" s="153"/>
      <c r="BG86" s="154"/>
      <c r="BH86" s="155"/>
      <c r="BI86" s="189"/>
      <c r="BJ86" s="156"/>
      <c r="BK86" s="157"/>
      <c r="BL86" s="157"/>
      <c r="BM86" s="158"/>
      <c r="BN86" s="193"/>
      <c r="BO86" s="159"/>
      <c r="BP86" s="160"/>
      <c r="BQ86" s="161"/>
      <c r="BR86" s="162"/>
      <c r="BS86" s="188"/>
      <c r="BT86" s="163"/>
      <c r="BU86" s="164"/>
      <c r="BV86" s="188"/>
      <c r="BW86" s="165"/>
      <c r="BX86" s="166"/>
    </row>
    <row r="87" spans="1:76" x14ac:dyDescent="0.3">
      <c r="A87" t="e">
        <f>MATCH($N87,Coulisse!$J$104:$J$107,0)</f>
        <v>#N/A</v>
      </c>
      <c r="C87">
        <f t="shared" si="57"/>
        <v>0</v>
      </c>
      <c r="D87" s="31" t="b">
        <f t="shared" si="58"/>
        <v>0</v>
      </c>
      <c r="E87" t="b">
        <f ca="1">NOT(ISNA(MATCH(ROW(),Coulisse!$HX:$HX,0)))</f>
        <v>0</v>
      </c>
      <c r="J87" s="146"/>
      <c r="K87" s="147"/>
      <c r="L87" s="239"/>
      <c r="M87" s="281">
        <f t="shared" si="59"/>
        <v>0</v>
      </c>
      <c r="N87" s="148"/>
      <c r="O87" s="189"/>
      <c r="P87" s="149"/>
      <c r="Q87" s="308" t="e">
        <f t="shared" si="44"/>
        <v>#N/A</v>
      </c>
      <c r="R87" s="308" t="b">
        <f t="shared" si="65"/>
        <v>1</v>
      </c>
      <c r="S87" s="308"/>
      <c r="T87" s="208" t="e">
        <f>MATCH(P87,Param!$L:$L,0)</f>
        <v>#N/A</v>
      </c>
      <c r="U87" s="208" t="b">
        <f t="shared" si="60"/>
        <v>0</v>
      </c>
      <c r="V87" s="212" t="str">
        <f>IF(U87,INDEX(Param!$M:$M,T87),"")</f>
        <v/>
      </c>
      <c r="W87" s="150"/>
      <c r="X87" s="308" t="e">
        <f t="shared" si="45"/>
        <v>#N/A</v>
      </c>
      <c r="Y87" s="308" t="b">
        <f t="shared" si="66"/>
        <v>1</v>
      </c>
      <c r="Z87" s="312" t="b">
        <f t="shared" si="61"/>
        <v>1</v>
      </c>
      <c r="AA87" s="308" t="e">
        <f t="shared" si="46"/>
        <v>#N/A</v>
      </c>
      <c r="AB87" s="312" t="e">
        <f t="shared" si="62"/>
        <v>#N/A</v>
      </c>
      <c r="AC87" s="312" t="b">
        <f t="shared" si="47"/>
        <v>0</v>
      </c>
      <c r="AD87" s="320" t="str">
        <f t="shared" si="48"/>
        <v/>
      </c>
      <c r="AE87" s="208" t="e">
        <f>MATCH(W87,Param!$O:$O,0)</f>
        <v>#N/A</v>
      </c>
      <c r="AF87" s="208" t="b">
        <f t="shared" si="73"/>
        <v>0</v>
      </c>
      <c r="AG87" s="212" t="str">
        <f>IF(AF87,INDEX(Param!$P:$P,AE87),"")</f>
        <v/>
      </c>
      <c r="AH87" s="151"/>
      <c r="AI87" s="308" t="e">
        <f t="shared" si="49"/>
        <v>#N/A</v>
      </c>
      <c r="AJ87" s="308" t="b">
        <f t="shared" si="67"/>
        <v>1</v>
      </c>
      <c r="AK87" s="312" t="b">
        <f t="shared" si="68"/>
        <v>1</v>
      </c>
      <c r="AL87" s="308" t="e">
        <f t="shared" si="50"/>
        <v>#N/A</v>
      </c>
      <c r="AM87" s="312" t="e">
        <f t="shared" si="69"/>
        <v>#N/A</v>
      </c>
      <c r="AN87" s="312" t="b">
        <f t="shared" si="51"/>
        <v>0</v>
      </c>
      <c r="AO87" s="317" t="str">
        <f t="shared" si="52"/>
        <v/>
      </c>
      <c r="AP87" s="208" t="e">
        <f>MATCH(AH87,Param!$R:$R,0)</f>
        <v>#N/A</v>
      </c>
      <c r="AQ87" s="208" t="b">
        <f t="shared" si="63"/>
        <v>0</v>
      </c>
      <c r="AR87" s="212" t="str">
        <f>IF(AQ87,INDEX(Param!$S:$S,AP87),"")</f>
        <v/>
      </c>
      <c r="AS87" s="189"/>
      <c r="AT87" s="152"/>
      <c r="AU87" s="329" t="e">
        <f t="shared" si="53"/>
        <v>#N/A</v>
      </c>
      <c r="AV87" s="330" t="b">
        <f t="shared" si="70"/>
        <v>1</v>
      </c>
      <c r="AW87" s="331" t="b">
        <f t="shared" si="71"/>
        <v>1</v>
      </c>
      <c r="AX87" s="330" t="e">
        <f t="shared" si="54"/>
        <v>#N/A</v>
      </c>
      <c r="AY87" s="331" t="e">
        <f t="shared" si="72"/>
        <v>#N/A</v>
      </c>
      <c r="AZ87" s="331" t="b">
        <f t="shared" si="55"/>
        <v>0</v>
      </c>
      <c r="BA87" s="332" t="str">
        <f t="shared" si="56"/>
        <v/>
      </c>
      <c r="BB87" s="208" t="e">
        <f>MATCH(AT87,Param!$U:$U,0)</f>
        <v>#N/A</v>
      </c>
      <c r="BC87" s="208" t="b">
        <f t="shared" si="64"/>
        <v>0</v>
      </c>
      <c r="BD87" s="212" t="str">
        <f>IF(BC87,INDEX(Param!$V:$V,BB87),"")</f>
        <v/>
      </c>
      <c r="BE87" s="189"/>
      <c r="BF87" s="153"/>
      <c r="BG87" s="154"/>
      <c r="BH87" s="155"/>
      <c r="BI87" s="189"/>
      <c r="BJ87" s="156"/>
      <c r="BK87" s="157"/>
      <c r="BL87" s="157"/>
      <c r="BM87" s="158"/>
      <c r="BN87" s="193"/>
      <c r="BO87" s="159"/>
      <c r="BP87" s="160"/>
      <c r="BQ87" s="161"/>
      <c r="BR87" s="162"/>
      <c r="BS87" s="188"/>
      <c r="BT87" s="163"/>
      <c r="BU87" s="164"/>
      <c r="BV87" s="188"/>
      <c r="BW87" s="165"/>
      <c r="BX87" s="166"/>
    </row>
    <row r="88" spans="1:76" x14ac:dyDescent="0.3">
      <c r="A88" t="e">
        <f>MATCH($N88,Coulisse!$J$104:$J$107,0)</f>
        <v>#N/A</v>
      </c>
      <c r="C88">
        <f t="shared" si="57"/>
        <v>0</v>
      </c>
      <c r="D88" s="31" t="b">
        <f t="shared" si="58"/>
        <v>0</v>
      </c>
      <c r="E88" t="b">
        <f ca="1">NOT(ISNA(MATCH(ROW(),Coulisse!$HX:$HX,0)))</f>
        <v>0</v>
      </c>
      <c r="J88" s="146"/>
      <c r="K88" s="147"/>
      <c r="L88" s="239"/>
      <c r="M88" s="281">
        <f t="shared" si="59"/>
        <v>0</v>
      </c>
      <c r="N88" s="148"/>
      <c r="O88" s="189"/>
      <c r="P88" s="149"/>
      <c r="Q88" s="308" t="e">
        <f t="shared" si="44"/>
        <v>#N/A</v>
      </c>
      <c r="R88" s="308" t="b">
        <f t="shared" si="65"/>
        <v>1</v>
      </c>
      <c r="S88" s="308"/>
      <c r="T88" s="208" t="e">
        <f>MATCH(P88,Param!$L:$L,0)</f>
        <v>#N/A</v>
      </c>
      <c r="U88" s="208" t="b">
        <f t="shared" si="60"/>
        <v>0</v>
      </c>
      <c r="V88" s="212" t="str">
        <f>IF(U88,INDEX(Param!$M:$M,T88),"")</f>
        <v/>
      </c>
      <c r="W88" s="150"/>
      <c r="X88" s="308" t="e">
        <f t="shared" si="45"/>
        <v>#N/A</v>
      </c>
      <c r="Y88" s="308" t="b">
        <f t="shared" si="66"/>
        <v>1</v>
      </c>
      <c r="Z88" s="312" t="b">
        <f t="shared" si="61"/>
        <v>1</v>
      </c>
      <c r="AA88" s="308" t="e">
        <f t="shared" si="46"/>
        <v>#N/A</v>
      </c>
      <c r="AB88" s="312" t="e">
        <f t="shared" si="62"/>
        <v>#N/A</v>
      </c>
      <c r="AC88" s="312" t="b">
        <f t="shared" si="47"/>
        <v>0</v>
      </c>
      <c r="AD88" s="320" t="str">
        <f t="shared" si="48"/>
        <v/>
      </c>
      <c r="AE88" s="208" t="e">
        <f>MATCH(W88,Param!$O:$O,0)</f>
        <v>#N/A</v>
      </c>
      <c r="AF88" s="208" t="b">
        <f t="shared" si="73"/>
        <v>0</v>
      </c>
      <c r="AG88" s="212" t="str">
        <f>IF(AF88,INDEX(Param!$P:$P,AE88),"")</f>
        <v/>
      </c>
      <c r="AH88" s="151"/>
      <c r="AI88" s="308" t="e">
        <f t="shared" si="49"/>
        <v>#N/A</v>
      </c>
      <c r="AJ88" s="308" t="b">
        <f t="shared" si="67"/>
        <v>1</v>
      </c>
      <c r="AK88" s="312" t="b">
        <f t="shared" si="68"/>
        <v>1</v>
      </c>
      <c r="AL88" s="308" t="e">
        <f t="shared" si="50"/>
        <v>#N/A</v>
      </c>
      <c r="AM88" s="312" t="e">
        <f t="shared" si="69"/>
        <v>#N/A</v>
      </c>
      <c r="AN88" s="312" t="b">
        <f t="shared" si="51"/>
        <v>0</v>
      </c>
      <c r="AO88" s="317" t="str">
        <f t="shared" si="52"/>
        <v/>
      </c>
      <c r="AP88" s="208" t="e">
        <f>MATCH(AH88,Param!$R:$R,0)</f>
        <v>#N/A</v>
      </c>
      <c r="AQ88" s="208" t="b">
        <f t="shared" si="63"/>
        <v>0</v>
      </c>
      <c r="AR88" s="212" t="str">
        <f>IF(AQ88,INDEX(Param!$S:$S,AP88),"")</f>
        <v/>
      </c>
      <c r="AS88" s="189"/>
      <c r="AT88" s="152"/>
      <c r="AU88" s="329" t="e">
        <f t="shared" si="53"/>
        <v>#N/A</v>
      </c>
      <c r="AV88" s="330" t="b">
        <f t="shared" si="70"/>
        <v>1</v>
      </c>
      <c r="AW88" s="331" t="b">
        <f t="shared" si="71"/>
        <v>1</v>
      </c>
      <c r="AX88" s="330" t="e">
        <f t="shared" si="54"/>
        <v>#N/A</v>
      </c>
      <c r="AY88" s="331" t="e">
        <f t="shared" si="72"/>
        <v>#N/A</v>
      </c>
      <c r="AZ88" s="331" t="b">
        <f t="shared" si="55"/>
        <v>0</v>
      </c>
      <c r="BA88" s="332" t="str">
        <f t="shared" si="56"/>
        <v/>
      </c>
      <c r="BB88" s="208" t="e">
        <f>MATCH(AT88,Param!$U:$U,0)</f>
        <v>#N/A</v>
      </c>
      <c r="BC88" s="208" t="b">
        <f t="shared" si="64"/>
        <v>0</v>
      </c>
      <c r="BD88" s="212" t="str">
        <f>IF(BC88,INDEX(Param!$V:$V,BB88),"")</f>
        <v/>
      </c>
      <c r="BE88" s="189"/>
      <c r="BF88" s="153"/>
      <c r="BG88" s="154"/>
      <c r="BH88" s="155"/>
      <c r="BI88" s="189"/>
      <c r="BJ88" s="156"/>
      <c r="BK88" s="157"/>
      <c r="BL88" s="157"/>
      <c r="BM88" s="158"/>
      <c r="BN88" s="193"/>
      <c r="BO88" s="159"/>
      <c r="BP88" s="160"/>
      <c r="BQ88" s="161"/>
      <c r="BR88" s="162"/>
      <c r="BS88" s="188"/>
      <c r="BT88" s="163"/>
      <c r="BU88" s="164"/>
      <c r="BV88" s="188"/>
      <c r="BW88" s="165"/>
      <c r="BX88" s="166"/>
    </row>
    <row r="89" spans="1:76" x14ac:dyDescent="0.3">
      <c r="A89" t="e">
        <f>MATCH($N89,Coulisse!$J$104:$J$107,0)</f>
        <v>#N/A</v>
      </c>
      <c r="C89">
        <f t="shared" si="57"/>
        <v>0</v>
      </c>
      <c r="D89" s="31" t="b">
        <f t="shared" si="58"/>
        <v>0</v>
      </c>
      <c r="E89" t="b">
        <f ca="1">NOT(ISNA(MATCH(ROW(),Coulisse!$HX:$HX,0)))</f>
        <v>0</v>
      </c>
      <c r="J89" s="146"/>
      <c r="K89" s="147"/>
      <c r="L89" s="239"/>
      <c r="M89" s="281">
        <f t="shared" si="59"/>
        <v>0</v>
      </c>
      <c r="N89" s="148"/>
      <c r="O89" s="189"/>
      <c r="P89" s="149"/>
      <c r="Q89" s="308" t="e">
        <f t="shared" si="44"/>
        <v>#N/A</v>
      </c>
      <c r="R89" s="308" t="b">
        <f t="shared" si="65"/>
        <v>1</v>
      </c>
      <c r="S89" s="308"/>
      <c r="T89" s="208" t="e">
        <f>MATCH(P89,Param!$L:$L,0)</f>
        <v>#N/A</v>
      </c>
      <c r="U89" s="208" t="b">
        <f t="shared" si="60"/>
        <v>0</v>
      </c>
      <c r="V89" s="212" t="str">
        <f>IF(U89,INDEX(Param!$M:$M,T89),"")</f>
        <v/>
      </c>
      <c r="W89" s="150"/>
      <c r="X89" s="308" t="e">
        <f t="shared" si="45"/>
        <v>#N/A</v>
      </c>
      <c r="Y89" s="308" t="b">
        <f t="shared" si="66"/>
        <v>1</v>
      </c>
      <c r="Z89" s="312" t="b">
        <f t="shared" si="61"/>
        <v>1</v>
      </c>
      <c r="AA89" s="308" t="e">
        <f t="shared" si="46"/>
        <v>#N/A</v>
      </c>
      <c r="AB89" s="312" t="e">
        <f t="shared" si="62"/>
        <v>#N/A</v>
      </c>
      <c r="AC89" s="312" t="b">
        <f t="shared" si="47"/>
        <v>0</v>
      </c>
      <c r="AD89" s="320" t="str">
        <f t="shared" si="48"/>
        <v/>
      </c>
      <c r="AE89" s="208" t="e">
        <f>MATCH(W89,Param!$O:$O,0)</f>
        <v>#N/A</v>
      </c>
      <c r="AF89" s="208" t="b">
        <f t="shared" si="73"/>
        <v>0</v>
      </c>
      <c r="AG89" s="212" t="str">
        <f>IF(AF89,INDEX(Param!$P:$P,AE89),"")</f>
        <v/>
      </c>
      <c r="AH89" s="151"/>
      <c r="AI89" s="308" t="e">
        <f t="shared" si="49"/>
        <v>#N/A</v>
      </c>
      <c r="AJ89" s="308" t="b">
        <f t="shared" si="67"/>
        <v>1</v>
      </c>
      <c r="AK89" s="312" t="b">
        <f t="shared" si="68"/>
        <v>1</v>
      </c>
      <c r="AL89" s="308" t="e">
        <f t="shared" si="50"/>
        <v>#N/A</v>
      </c>
      <c r="AM89" s="312" t="e">
        <f t="shared" si="69"/>
        <v>#N/A</v>
      </c>
      <c r="AN89" s="312" t="b">
        <f t="shared" si="51"/>
        <v>0</v>
      </c>
      <c r="AO89" s="317" t="str">
        <f t="shared" si="52"/>
        <v/>
      </c>
      <c r="AP89" s="208" t="e">
        <f>MATCH(AH89,Param!$R:$R,0)</f>
        <v>#N/A</v>
      </c>
      <c r="AQ89" s="208" t="b">
        <f t="shared" si="63"/>
        <v>0</v>
      </c>
      <c r="AR89" s="212" t="str">
        <f>IF(AQ89,INDEX(Param!$S:$S,AP89),"")</f>
        <v/>
      </c>
      <c r="AS89" s="189"/>
      <c r="AT89" s="152"/>
      <c r="AU89" s="329" t="e">
        <f t="shared" si="53"/>
        <v>#N/A</v>
      </c>
      <c r="AV89" s="330" t="b">
        <f t="shared" si="70"/>
        <v>1</v>
      </c>
      <c r="AW89" s="331" t="b">
        <f t="shared" si="71"/>
        <v>1</v>
      </c>
      <c r="AX89" s="330" t="e">
        <f t="shared" si="54"/>
        <v>#N/A</v>
      </c>
      <c r="AY89" s="331" t="e">
        <f t="shared" si="72"/>
        <v>#N/A</v>
      </c>
      <c r="AZ89" s="331" t="b">
        <f t="shared" si="55"/>
        <v>0</v>
      </c>
      <c r="BA89" s="332" t="str">
        <f t="shared" si="56"/>
        <v/>
      </c>
      <c r="BB89" s="208" t="e">
        <f>MATCH(AT89,Param!$U:$U,0)</f>
        <v>#N/A</v>
      </c>
      <c r="BC89" s="208" t="b">
        <f t="shared" si="64"/>
        <v>0</v>
      </c>
      <c r="BD89" s="212" t="str">
        <f>IF(BC89,INDEX(Param!$V:$V,BB89),"")</f>
        <v/>
      </c>
      <c r="BE89" s="189"/>
      <c r="BF89" s="153"/>
      <c r="BG89" s="154"/>
      <c r="BH89" s="155"/>
      <c r="BI89" s="189"/>
      <c r="BJ89" s="156"/>
      <c r="BK89" s="157"/>
      <c r="BL89" s="157"/>
      <c r="BM89" s="158"/>
      <c r="BN89" s="193"/>
      <c r="BO89" s="159"/>
      <c r="BP89" s="160"/>
      <c r="BQ89" s="161"/>
      <c r="BR89" s="162"/>
      <c r="BS89" s="188"/>
      <c r="BT89" s="163"/>
      <c r="BU89" s="164"/>
      <c r="BV89" s="188"/>
      <c r="BW89" s="165"/>
      <c r="BX89" s="166"/>
    </row>
    <row r="90" spans="1:76" x14ac:dyDescent="0.3">
      <c r="A90" t="e">
        <f>MATCH($N90,Coulisse!$J$104:$J$107,0)</f>
        <v>#N/A</v>
      </c>
      <c r="C90">
        <f t="shared" si="57"/>
        <v>0</v>
      </c>
      <c r="D90" s="31" t="b">
        <f t="shared" si="58"/>
        <v>0</v>
      </c>
      <c r="E90" t="b">
        <f ca="1">NOT(ISNA(MATCH(ROW(),Coulisse!$HX:$HX,0)))</f>
        <v>0</v>
      </c>
      <c r="J90" s="146"/>
      <c r="K90" s="147"/>
      <c r="L90" s="239"/>
      <c r="M90" s="281">
        <f t="shared" si="59"/>
        <v>0</v>
      </c>
      <c r="N90" s="148"/>
      <c r="O90" s="189"/>
      <c r="P90" s="149"/>
      <c r="Q90" s="308" t="e">
        <f t="shared" si="44"/>
        <v>#N/A</v>
      </c>
      <c r="R90" s="308" t="b">
        <f t="shared" si="65"/>
        <v>1</v>
      </c>
      <c r="S90" s="308"/>
      <c r="T90" s="208" t="e">
        <f>MATCH(P90,Param!$L:$L,0)</f>
        <v>#N/A</v>
      </c>
      <c r="U90" s="208" t="b">
        <f t="shared" si="60"/>
        <v>0</v>
      </c>
      <c r="V90" s="212" t="str">
        <f>IF(U90,INDEX(Param!$M:$M,T90),"")</f>
        <v/>
      </c>
      <c r="W90" s="150"/>
      <c r="X90" s="308" t="e">
        <f t="shared" si="45"/>
        <v>#N/A</v>
      </c>
      <c r="Y90" s="308" t="b">
        <f t="shared" si="66"/>
        <v>1</v>
      </c>
      <c r="Z90" s="312" t="b">
        <f t="shared" si="61"/>
        <v>1</v>
      </c>
      <c r="AA90" s="308" t="e">
        <f t="shared" si="46"/>
        <v>#N/A</v>
      </c>
      <c r="AB90" s="312" t="e">
        <f t="shared" si="62"/>
        <v>#N/A</v>
      </c>
      <c r="AC90" s="312" t="b">
        <f t="shared" si="47"/>
        <v>0</v>
      </c>
      <c r="AD90" s="320" t="str">
        <f t="shared" si="48"/>
        <v/>
      </c>
      <c r="AE90" s="208" t="e">
        <f>MATCH(W90,Param!$O:$O,0)</f>
        <v>#N/A</v>
      </c>
      <c r="AF90" s="208" t="b">
        <f t="shared" si="73"/>
        <v>0</v>
      </c>
      <c r="AG90" s="212" t="str">
        <f>IF(AF90,INDEX(Param!$P:$P,AE90),"")</f>
        <v/>
      </c>
      <c r="AH90" s="151"/>
      <c r="AI90" s="308" t="e">
        <f t="shared" si="49"/>
        <v>#N/A</v>
      </c>
      <c r="AJ90" s="308" t="b">
        <f t="shared" si="67"/>
        <v>1</v>
      </c>
      <c r="AK90" s="312" t="b">
        <f t="shared" si="68"/>
        <v>1</v>
      </c>
      <c r="AL90" s="308" t="e">
        <f t="shared" si="50"/>
        <v>#N/A</v>
      </c>
      <c r="AM90" s="312" t="e">
        <f t="shared" si="69"/>
        <v>#N/A</v>
      </c>
      <c r="AN90" s="312" t="b">
        <f t="shared" si="51"/>
        <v>0</v>
      </c>
      <c r="AO90" s="317" t="str">
        <f t="shared" si="52"/>
        <v/>
      </c>
      <c r="AP90" s="208" t="e">
        <f>MATCH(AH90,Param!$R:$R,0)</f>
        <v>#N/A</v>
      </c>
      <c r="AQ90" s="208" t="b">
        <f t="shared" si="63"/>
        <v>0</v>
      </c>
      <c r="AR90" s="212" t="str">
        <f>IF(AQ90,INDEX(Param!$S:$S,AP90),"")</f>
        <v/>
      </c>
      <c r="AS90" s="189"/>
      <c r="AT90" s="152"/>
      <c r="AU90" s="329" t="e">
        <f t="shared" si="53"/>
        <v>#N/A</v>
      </c>
      <c r="AV90" s="330" t="b">
        <f t="shared" si="70"/>
        <v>1</v>
      </c>
      <c r="AW90" s="331" t="b">
        <f t="shared" si="71"/>
        <v>1</v>
      </c>
      <c r="AX90" s="330" t="e">
        <f t="shared" si="54"/>
        <v>#N/A</v>
      </c>
      <c r="AY90" s="331" t="e">
        <f t="shared" si="72"/>
        <v>#N/A</v>
      </c>
      <c r="AZ90" s="331" t="b">
        <f t="shared" si="55"/>
        <v>0</v>
      </c>
      <c r="BA90" s="332" t="str">
        <f t="shared" si="56"/>
        <v/>
      </c>
      <c r="BB90" s="208" t="e">
        <f>MATCH(AT90,Param!$U:$U,0)</f>
        <v>#N/A</v>
      </c>
      <c r="BC90" s="208" t="b">
        <f t="shared" si="64"/>
        <v>0</v>
      </c>
      <c r="BD90" s="212" t="str">
        <f>IF(BC90,INDEX(Param!$V:$V,BB90),"")</f>
        <v/>
      </c>
      <c r="BE90" s="189"/>
      <c r="BF90" s="153"/>
      <c r="BG90" s="154"/>
      <c r="BH90" s="155"/>
      <c r="BI90" s="189"/>
      <c r="BJ90" s="156"/>
      <c r="BK90" s="157"/>
      <c r="BL90" s="157"/>
      <c r="BM90" s="158"/>
      <c r="BN90" s="193"/>
      <c r="BO90" s="159"/>
      <c r="BP90" s="160"/>
      <c r="BQ90" s="161"/>
      <c r="BR90" s="162"/>
      <c r="BS90" s="188"/>
      <c r="BT90" s="163"/>
      <c r="BU90" s="164"/>
      <c r="BV90" s="188"/>
      <c r="BW90" s="165"/>
      <c r="BX90" s="166"/>
    </row>
    <row r="91" spans="1:76" x14ac:dyDescent="0.3">
      <c r="A91" t="e">
        <f>MATCH($N91,Coulisse!$J$104:$J$107,0)</f>
        <v>#N/A</v>
      </c>
      <c r="C91">
        <f t="shared" si="57"/>
        <v>0</v>
      </c>
      <c r="D91" s="31" t="b">
        <f t="shared" si="58"/>
        <v>0</v>
      </c>
      <c r="E91" t="b">
        <f ca="1">NOT(ISNA(MATCH(ROW(),Coulisse!$HX:$HX,0)))</f>
        <v>0</v>
      </c>
      <c r="J91" s="146"/>
      <c r="K91" s="147"/>
      <c r="L91" s="239"/>
      <c r="M91" s="281">
        <f t="shared" si="59"/>
        <v>0</v>
      </c>
      <c r="N91" s="148"/>
      <c r="O91" s="189"/>
      <c r="P91" s="149"/>
      <c r="Q91" s="308" t="e">
        <f t="shared" si="44"/>
        <v>#N/A</v>
      </c>
      <c r="R91" s="308" t="b">
        <f t="shared" si="65"/>
        <v>1</v>
      </c>
      <c r="S91" s="308"/>
      <c r="T91" s="208" t="e">
        <f>MATCH(P91,Param!$L:$L,0)</f>
        <v>#N/A</v>
      </c>
      <c r="U91" s="208" t="b">
        <f t="shared" si="60"/>
        <v>0</v>
      </c>
      <c r="V91" s="212" t="str">
        <f>IF(U91,INDEX(Param!$M:$M,T91),"")</f>
        <v/>
      </c>
      <c r="W91" s="150"/>
      <c r="X91" s="308" t="e">
        <f t="shared" si="45"/>
        <v>#N/A</v>
      </c>
      <c r="Y91" s="308" t="b">
        <f t="shared" si="66"/>
        <v>1</v>
      </c>
      <c r="Z91" s="312" t="b">
        <f t="shared" si="61"/>
        <v>1</v>
      </c>
      <c r="AA91" s="308" t="e">
        <f t="shared" si="46"/>
        <v>#N/A</v>
      </c>
      <c r="AB91" s="312" t="e">
        <f t="shared" si="62"/>
        <v>#N/A</v>
      </c>
      <c r="AC91" s="312" t="b">
        <f t="shared" si="47"/>
        <v>0</v>
      </c>
      <c r="AD91" s="320" t="str">
        <f t="shared" si="48"/>
        <v/>
      </c>
      <c r="AE91" s="208" t="e">
        <f>MATCH(W91,Param!$O:$O,0)</f>
        <v>#N/A</v>
      </c>
      <c r="AF91" s="208" t="b">
        <f t="shared" si="73"/>
        <v>0</v>
      </c>
      <c r="AG91" s="212" t="str">
        <f>IF(AF91,INDEX(Param!$P:$P,AE91),"")</f>
        <v/>
      </c>
      <c r="AH91" s="151"/>
      <c r="AI91" s="308" t="e">
        <f t="shared" si="49"/>
        <v>#N/A</v>
      </c>
      <c r="AJ91" s="308" t="b">
        <f t="shared" si="67"/>
        <v>1</v>
      </c>
      <c r="AK91" s="312" t="b">
        <f t="shared" si="68"/>
        <v>1</v>
      </c>
      <c r="AL91" s="308" t="e">
        <f t="shared" si="50"/>
        <v>#N/A</v>
      </c>
      <c r="AM91" s="312" t="e">
        <f t="shared" si="69"/>
        <v>#N/A</v>
      </c>
      <c r="AN91" s="312" t="b">
        <f t="shared" si="51"/>
        <v>0</v>
      </c>
      <c r="AO91" s="317" t="str">
        <f t="shared" si="52"/>
        <v/>
      </c>
      <c r="AP91" s="208" t="e">
        <f>MATCH(AH91,Param!$R:$R,0)</f>
        <v>#N/A</v>
      </c>
      <c r="AQ91" s="208" t="b">
        <f t="shared" si="63"/>
        <v>0</v>
      </c>
      <c r="AR91" s="212" t="str">
        <f>IF(AQ91,INDEX(Param!$S:$S,AP91),"")</f>
        <v/>
      </c>
      <c r="AS91" s="189"/>
      <c r="AT91" s="152"/>
      <c r="AU91" s="329" t="e">
        <f t="shared" si="53"/>
        <v>#N/A</v>
      </c>
      <c r="AV91" s="330" t="b">
        <f t="shared" si="70"/>
        <v>1</v>
      </c>
      <c r="AW91" s="331" t="b">
        <f t="shared" si="71"/>
        <v>1</v>
      </c>
      <c r="AX91" s="330" t="e">
        <f t="shared" si="54"/>
        <v>#N/A</v>
      </c>
      <c r="AY91" s="331" t="e">
        <f t="shared" si="72"/>
        <v>#N/A</v>
      </c>
      <c r="AZ91" s="331" t="b">
        <f t="shared" si="55"/>
        <v>0</v>
      </c>
      <c r="BA91" s="332" t="str">
        <f t="shared" si="56"/>
        <v/>
      </c>
      <c r="BB91" s="208" t="e">
        <f>MATCH(AT91,Param!$U:$U,0)</f>
        <v>#N/A</v>
      </c>
      <c r="BC91" s="208" t="b">
        <f t="shared" si="64"/>
        <v>0</v>
      </c>
      <c r="BD91" s="212" t="str">
        <f>IF(BC91,INDEX(Param!$V:$V,BB91),"")</f>
        <v/>
      </c>
      <c r="BE91" s="189"/>
      <c r="BF91" s="153"/>
      <c r="BG91" s="154"/>
      <c r="BH91" s="155"/>
      <c r="BI91" s="189"/>
      <c r="BJ91" s="156"/>
      <c r="BK91" s="157"/>
      <c r="BL91" s="157"/>
      <c r="BM91" s="158"/>
      <c r="BN91" s="193"/>
      <c r="BO91" s="159"/>
      <c r="BP91" s="160"/>
      <c r="BQ91" s="161"/>
      <c r="BR91" s="162"/>
      <c r="BS91" s="188"/>
      <c r="BT91" s="163"/>
      <c r="BU91" s="164"/>
      <c r="BV91" s="188"/>
      <c r="BW91" s="165"/>
      <c r="BX91" s="166"/>
    </row>
    <row r="92" spans="1:76" x14ac:dyDescent="0.3">
      <c r="A92" t="e">
        <f>MATCH($N92,Coulisse!$J$104:$J$107,0)</f>
        <v>#N/A</v>
      </c>
      <c r="C92">
        <f t="shared" si="57"/>
        <v>0</v>
      </c>
      <c r="D92" s="31" t="b">
        <f t="shared" si="58"/>
        <v>0</v>
      </c>
      <c r="E92" t="b">
        <f ca="1">NOT(ISNA(MATCH(ROW(),Coulisse!$HX:$HX,0)))</f>
        <v>0</v>
      </c>
      <c r="J92" s="146"/>
      <c r="K92" s="147"/>
      <c r="L92" s="239"/>
      <c r="M92" s="281">
        <f t="shared" si="59"/>
        <v>0</v>
      </c>
      <c r="N92" s="148"/>
      <c r="O92" s="189"/>
      <c r="P92" s="149"/>
      <c r="Q92" s="308" t="e">
        <f t="shared" si="44"/>
        <v>#N/A</v>
      </c>
      <c r="R92" s="308" t="b">
        <f t="shared" si="65"/>
        <v>1</v>
      </c>
      <c r="S92" s="308"/>
      <c r="T92" s="208" t="e">
        <f>MATCH(P92,Param!$L:$L,0)</f>
        <v>#N/A</v>
      </c>
      <c r="U92" s="208" t="b">
        <f t="shared" si="60"/>
        <v>0</v>
      </c>
      <c r="V92" s="212" t="str">
        <f>IF(U92,INDEX(Param!$M:$M,T92),"")</f>
        <v/>
      </c>
      <c r="W92" s="150"/>
      <c r="X92" s="308" t="e">
        <f t="shared" si="45"/>
        <v>#N/A</v>
      </c>
      <c r="Y92" s="308" t="b">
        <f t="shared" si="66"/>
        <v>1</v>
      </c>
      <c r="Z92" s="312" t="b">
        <f t="shared" si="61"/>
        <v>1</v>
      </c>
      <c r="AA92" s="308" t="e">
        <f t="shared" si="46"/>
        <v>#N/A</v>
      </c>
      <c r="AB92" s="312" t="e">
        <f t="shared" si="62"/>
        <v>#N/A</v>
      </c>
      <c r="AC92" s="312" t="b">
        <f t="shared" si="47"/>
        <v>0</v>
      </c>
      <c r="AD92" s="320" t="str">
        <f t="shared" si="48"/>
        <v/>
      </c>
      <c r="AE92" s="208" t="e">
        <f>MATCH(W92,Param!$O:$O,0)</f>
        <v>#N/A</v>
      </c>
      <c r="AF92" s="208" t="b">
        <f t="shared" si="73"/>
        <v>0</v>
      </c>
      <c r="AG92" s="212" t="str">
        <f>IF(AF92,INDEX(Param!$P:$P,AE92),"")</f>
        <v/>
      </c>
      <c r="AH92" s="151"/>
      <c r="AI92" s="308" t="e">
        <f t="shared" si="49"/>
        <v>#N/A</v>
      </c>
      <c r="AJ92" s="308" t="b">
        <f t="shared" si="67"/>
        <v>1</v>
      </c>
      <c r="AK92" s="312" t="b">
        <f t="shared" si="68"/>
        <v>1</v>
      </c>
      <c r="AL92" s="308" t="e">
        <f t="shared" si="50"/>
        <v>#N/A</v>
      </c>
      <c r="AM92" s="312" t="e">
        <f t="shared" si="69"/>
        <v>#N/A</v>
      </c>
      <c r="AN92" s="312" t="b">
        <f t="shared" si="51"/>
        <v>0</v>
      </c>
      <c r="AO92" s="317" t="str">
        <f t="shared" si="52"/>
        <v/>
      </c>
      <c r="AP92" s="208" t="e">
        <f>MATCH(AH92,Param!$R:$R,0)</f>
        <v>#N/A</v>
      </c>
      <c r="AQ92" s="208" t="b">
        <f t="shared" si="63"/>
        <v>0</v>
      </c>
      <c r="AR92" s="212" t="str">
        <f>IF(AQ92,INDEX(Param!$S:$S,AP92),"")</f>
        <v/>
      </c>
      <c r="AS92" s="189"/>
      <c r="AT92" s="152"/>
      <c r="AU92" s="329" t="e">
        <f t="shared" si="53"/>
        <v>#N/A</v>
      </c>
      <c r="AV92" s="330" t="b">
        <f t="shared" si="70"/>
        <v>1</v>
      </c>
      <c r="AW92" s="331" t="b">
        <f t="shared" si="71"/>
        <v>1</v>
      </c>
      <c r="AX92" s="330" t="e">
        <f t="shared" si="54"/>
        <v>#N/A</v>
      </c>
      <c r="AY92" s="331" t="e">
        <f t="shared" si="72"/>
        <v>#N/A</v>
      </c>
      <c r="AZ92" s="331" t="b">
        <f t="shared" si="55"/>
        <v>0</v>
      </c>
      <c r="BA92" s="332" t="str">
        <f t="shared" si="56"/>
        <v/>
      </c>
      <c r="BB92" s="208" t="e">
        <f>MATCH(AT92,Param!$U:$U,0)</f>
        <v>#N/A</v>
      </c>
      <c r="BC92" s="208" t="b">
        <f t="shared" si="64"/>
        <v>0</v>
      </c>
      <c r="BD92" s="212" t="str">
        <f>IF(BC92,INDEX(Param!$V:$V,BB92),"")</f>
        <v/>
      </c>
      <c r="BE92" s="189"/>
      <c r="BF92" s="153"/>
      <c r="BG92" s="154"/>
      <c r="BH92" s="155"/>
      <c r="BI92" s="189"/>
      <c r="BJ92" s="156"/>
      <c r="BK92" s="157"/>
      <c r="BL92" s="157"/>
      <c r="BM92" s="158"/>
      <c r="BN92" s="193"/>
      <c r="BO92" s="159"/>
      <c r="BP92" s="160"/>
      <c r="BQ92" s="161"/>
      <c r="BR92" s="162"/>
      <c r="BS92" s="188"/>
      <c r="BT92" s="163"/>
      <c r="BU92" s="164"/>
      <c r="BV92" s="188"/>
      <c r="BW92" s="165"/>
      <c r="BX92" s="166"/>
    </row>
    <row r="93" spans="1:76" x14ac:dyDescent="0.3">
      <c r="A93" t="e">
        <f>MATCH($N93,Coulisse!$J$104:$J$107,0)</f>
        <v>#N/A</v>
      </c>
      <c r="C93">
        <f t="shared" si="57"/>
        <v>0</v>
      </c>
      <c r="D93" s="31" t="b">
        <f t="shared" si="58"/>
        <v>0</v>
      </c>
      <c r="E93" t="b">
        <f ca="1">NOT(ISNA(MATCH(ROW(),Coulisse!$HX:$HX,0)))</f>
        <v>0</v>
      </c>
      <c r="J93" s="146"/>
      <c r="K93" s="147"/>
      <c r="L93" s="239"/>
      <c r="M93" s="281">
        <f t="shared" si="59"/>
        <v>0</v>
      </c>
      <c r="N93" s="148"/>
      <c r="O93" s="189"/>
      <c r="P93" s="149"/>
      <c r="Q93" s="308" t="e">
        <f t="shared" si="44"/>
        <v>#N/A</v>
      </c>
      <c r="R93" s="308" t="b">
        <f t="shared" si="65"/>
        <v>1</v>
      </c>
      <c r="S93" s="308"/>
      <c r="T93" s="208" t="e">
        <f>MATCH(P93,Param!$L:$L,0)</f>
        <v>#N/A</v>
      </c>
      <c r="U93" s="208" t="b">
        <f t="shared" si="60"/>
        <v>0</v>
      </c>
      <c r="V93" s="212" t="str">
        <f>IF(U93,INDEX(Param!$M:$M,T93),"")</f>
        <v/>
      </c>
      <c r="W93" s="150"/>
      <c r="X93" s="308" t="e">
        <f t="shared" si="45"/>
        <v>#N/A</v>
      </c>
      <c r="Y93" s="308" t="b">
        <f t="shared" si="66"/>
        <v>1</v>
      </c>
      <c r="Z93" s="312" t="b">
        <f t="shared" si="61"/>
        <v>1</v>
      </c>
      <c r="AA93" s="308" t="e">
        <f t="shared" si="46"/>
        <v>#N/A</v>
      </c>
      <c r="AB93" s="312" t="e">
        <f t="shared" si="62"/>
        <v>#N/A</v>
      </c>
      <c r="AC93" s="312" t="b">
        <f t="shared" si="47"/>
        <v>0</v>
      </c>
      <c r="AD93" s="320" t="str">
        <f t="shared" si="48"/>
        <v/>
      </c>
      <c r="AE93" s="208" t="e">
        <f>MATCH(W93,Param!$O:$O,0)</f>
        <v>#N/A</v>
      </c>
      <c r="AF93" s="208" t="b">
        <f t="shared" si="73"/>
        <v>0</v>
      </c>
      <c r="AG93" s="212" t="str">
        <f>IF(AF93,INDEX(Param!$P:$P,AE93),"")</f>
        <v/>
      </c>
      <c r="AH93" s="151"/>
      <c r="AI93" s="308" t="e">
        <f t="shared" si="49"/>
        <v>#N/A</v>
      </c>
      <c r="AJ93" s="308" t="b">
        <f t="shared" si="67"/>
        <v>1</v>
      </c>
      <c r="AK93" s="312" t="b">
        <f t="shared" si="68"/>
        <v>1</v>
      </c>
      <c r="AL93" s="308" t="e">
        <f t="shared" si="50"/>
        <v>#N/A</v>
      </c>
      <c r="AM93" s="312" t="e">
        <f t="shared" si="69"/>
        <v>#N/A</v>
      </c>
      <c r="AN93" s="312" t="b">
        <f t="shared" si="51"/>
        <v>0</v>
      </c>
      <c r="AO93" s="317" t="str">
        <f t="shared" si="52"/>
        <v/>
      </c>
      <c r="AP93" s="208" t="e">
        <f>MATCH(AH93,Param!$R:$R,0)</f>
        <v>#N/A</v>
      </c>
      <c r="AQ93" s="208" t="b">
        <f t="shared" si="63"/>
        <v>0</v>
      </c>
      <c r="AR93" s="212" t="str">
        <f>IF(AQ93,INDEX(Param!$S:$S,AP93),"")</f>
        <v/>
      </c>
      <c r="AS93" s="189"/>
      <c r="AT93" s="152"/>
      <c r="AU93" s="329" t="e">
        <f t="shared" si="53"/>
        <v>#N/A</v>
      </c>
      <c r="AV93" s="330" t="b">
        <f t="shared" si="70"/>
        <v>1</v>
      </c>
      <c r="AW93" s="331" t="b">
        <f t="shared" si="71"/>
        <v>1</v>
      </c>
      <c r="AX93" s="330" t="e">
        <f t="shared" si="54"/>
        <v>#N/A</v>
      </c>
      <c r="AY93" s="331" t="e">
        <f t="shared" si="72"/>
        <v>#N/A</v>
      </c>
      <c r="AZ93" s="331" t="b">
        <f t="shared" si="55"/>
        <v>0</v>
      </c>
      <c r="BA93" s="332" t="str">
        <f t="shared" si="56"/>
        <v/>
      </c>
      <c r="BB93" s="208" t="e">
        <f>MATCH(AT93,Param!$U:$U,0)</f>
        <v>#N/A</v>
      </c>
      <c r="BC93" s="208" t="b">
        <f t="shared" si="64"/>
        <v>0</v>
      </c>
      <c r="BD93" s="212" t="str">
        <f>IF(BC93,INDEX(Param!$V:$V,BB93),"")</f>
        <v/>
      </c>
      <c r="BE93" s="189"/>
      <c r="BF93" s="153"/>
      <c r="BG93" s="154"/>
      <c r="BH93" s="155"/>
      <c r="BI93" s="189"/>
      <c r="BJ93" s="156"/>
      <c r="BK93" s="157"/>
      <c r="BL93" s="157"/>
      <c r="BM93" s="158"/>
      <c r="BN93" s="193"/>
      <c r="BO93" s="159"/>
      <c r="BP93" s="160"/>
      <c r="BQ93" s="161"/>
      <c r="BR93" s="162"/>
      <c r="BS93" s="188"/>
      <c r="BT93" s="163"/>
      <c r="BU93" s="164"/>
      <c r="BV93" s="188"/>
      <c r="BW93" s="165"/>
      <c r="BX93" s="166"/>
    </row>
    <row r="94" spans="1:76" x14ac:dyDescent="0.3">
      <c r="A94" t="e">
        <f>MATCH($N94,Coulisse!$J$104:$J$107,0)</f>
        <v>#N/A</v>
      </c>
      <c r="C94">
        <f t="shared" si="57"/>
        <v>0</v>
      </c>
      <c r="D94" s="31" t="b">
        <f t="shared" si="58"/>
        <v>0</v>
      </c>
      <c r="E94" t="b">
        <f ca="1">NOT(ISNA(MATCH(ROW(),Coulisse!$HX:$HX,0)))</f>
        <v>0</v>
      </c>
      <c r="J94" s="146"/>
      <c r="K94" s="147"/>
      <c r="L94" s="239"/>
      <c r="M94" s="281">
        <f t="shared" si="59"/>
        <v>0</v>
      </c>
      <c r="N94" s="148"/>
      <c r="O94" s="189"/>
      <c r="P94" s="149"/>
      <c r="Q94" s="308" t="e">
        <f t="shared" si="44"/>
        <v>#N/A</v>
      </c>
      <c r="R94" s="308" t="b">
        <f t="shared" si="65"/>
        <v>1</v>
      </c>
      <c r="S94" s="308"/>
      <c r="T94" s="208" t="e">
        <f>MATCH(P94,Param!$L:$L,0)</f>
        <v>#N/A</v>
      </c>
      <c r="U94" s="208" t="b">
        <f t="shared" si="60"/>
        <v>0</v>
      </c>
      <c r="V94" s="212" t="str">
        <f>IF(U94,INDEX(Param!$M:$M,T94),"")</f>
        <v/>
      </c>
      <c r="W94" s="150"/>
      <c r="X94" s="308" t="e">
        <f t="shared" si="45"/>
        <v>#N/A</v>
      </c>
      <c r="Y94" s="308" t="b">
        <f t="shared" si="66"/>
        <v>1</v>
      </c>
      <c r="Z94" s="312" t="b">
        <f t="shared" si="61"/>
        <v>1</v>
      </c>
      <c r="AA94" s="308" t="e">
        <f t="shared" si="46"/>
        <v>#N/A</v>
      </c>
      <c r="AB94" s="312" t="e">
        <f t="shared" si="62"/>
        <v>#N/A</v>
      </c>
      <c r="AC94" s="312" t="b">
        <f t="shared" si="47"/>
        <v>0</v>
      </c>
      <c r="AD94" s="320" t="str">
        <f t="shared" si="48"/>
        <v/>
      </c>
      <c r="AE94" s="208" t="e">
        <f>MATCH(W94,Param!$O:$O,0)</f>
        <v>#N/A</v>
      </c>
      <c r="AF94" s="208" t="b">
        <f t="shared" si="73"/>
        <v>0</v>
      </c>
      <c r="AG94" s="212" t="str">
        <f>IF(AF94,INDEX(Param!$P:$P,AE94),"")</f>
        <v/>
      </c>
      <c r="AH94" s="151"/>
      <c r="AI94" s="308" t="e">
        <f t="shared" si="49"/>
        <v>#N/A</v>
      </c>
      <c r="AJ94" s="308" t="b">
        <f t="shared" si="67"/>
        <v>1</v>
      </c>
      <c r="AK94" s="312" t="b">
        <f t="shared" si="68"/>
        <v>1</v>
      </c>
      <c r="AL94" s="308" t="e">
        <f t="shared" si="50"/>
        <v>#N/A</v>
      </c>
      <c r="AM94" s="312" t="e">
        <f t="shared" si="69"/>
        <v>#N/A</v>
      </c>
      <c r="AN94" s="312" t="b">
        <f t="shared" si="51"/>
        <v>0</v>
      </c>
      <c r="AO94" s="317" t="str">
        <f t="shared" si="52"/>
        <v/>
      </c>
      <c r="AP94" s="208" t="e">
        <f>MATCH(AH94,Param!$R:$R,0)</f>
        <v>#N/A</v>
      </c>
      <c r="AQ94" s="208" t="b">
        <f t="shared" si="63"/>
        <v>0</v>
      </c>
      <c r="AR94" s="212" t="str">
        <f>IF(AQ94,INDEX(Param!$S:$S,AP94),"")</f>
        <v/>
      </c>
      <c r="AS94" s="189"/>
      <c r="AT94" s="152"/>
      <c r="AU94" s="329" t="e">
        <f t="shared" si="53"/>
        <v>#N/A</v>
      </c>
      <c r="AV94" s="330" t="b">
        <f t="shared" si="70"/>
        <v>1</v>
      </c>
      <c r="AW94" s="331" t="b">
        <f t="shared" si="71"/>
        <v>1</v>
      </c>
      <c r="AX94" s="330" t="e">
        <f t="shared" si="54"/>
        <v>#N/A</v>
      </c>
      <c r="AY94" s="331" t="e">
        <f t="shared" si="72"/>
        <v>#N/A</v>
      </c>
      <c r="AZ94" s="331" t="b">
        <f t="shared" si="55"/>
        <v>0</v>
      </c>
      <c r="BA94" s="332" t="str">
        <f t="shared" si="56"/>
        <v/>
      </c>
      <c r="BB94" s="208" t="e">
        <f>MATCH(AT94,Param!$U:$U,0)</f>
        <v>#N/A</v>
      </c>
      <c r="BC94" s="208" t="b">
        <f t="shared" si="64"/>
        <v>0</v>
      </c>
      <c r="BD94" s="212" t="str">
        <f>IF(BC94,INDEX(Param!$V:$V,BB94),"")</f>
        <v/>
      </c>
      <c r="BE94" s="189"/>
      <c r="BF94" s="153"/>
      <c r="BG94" s="154"/>
      <c r="BH94" s="155"/>
      <c r="BI94" s="189"/>
      <c r="BJ94" s="156"/>
      <c r="BK94" s="157"/>
      <c r="BL94" s="157"/>
      <c r="BM94" s="158"/>
      <c r="BN94" s="193"/>
      <c r="BO94" s="159"/>
      <c r="BP94" s="160"/>
      <c r="BQ94" s="161"/>
      <c r="BR94" s="162"/>
      <c r="BS94" s="188"/>
      <c r="BT94" s="163"/>
      <c r="BU94" s="164"/>
      <c r="BV94" s="188"/>
      <c r="BW94" s="165"/>
      <c r="BX94" s="166"/>
    </row>
    <row r="95" spans="1:76" x14ac:dyDescent="0.3">
      <c r="A95" t="e">
        <f>MATCH($N95,Coulisse!$J$104:$J$107,0)</f>
        <v>#N/A</v>
      </c>
      <c r="C95">
        <f t="shared" si="57"/>
        <v>0</v>
      </c>
      <c r="D95" s="31" t="b">
        <f t="shared" si="58"/>
        <v>0</v>
      </c>
      <c r="E95" t="b">
        <f ca="1">NOT(ISNA(MATCH(ROW(),Coulisse!$HX:$HX,0)))</f>
        <v>0</v>
      </c>
      <c r="J95" s="146"/>
      <c r="K95" s="147"/>
      <c r="L95" s="239"/>
      <c r="M95" s="281">
        <f t="shared" si="59"/>
        <v>0</v>
      </c>
      <c r="N95" s="148"/>
      <c r="O95" s="189"/>
      <c r="P95" s="149"/>
      <c r="Q95" s="308" t="e">
        <f t="shared" si="44"/>
        <v>#N/A</v>
      </c>
      <c r="R95" s="308" t="b">
        <f t="shared" si="65"/>
        <v>1</v>
      </c>
      <c r="S95" s="308"/>
      <c r="T95" s="208" t="e">
        <f>MATCH(P95,Param!$L:$L,0)</f>
        <v>#N/A</v>
      </c>
      <c r="U95" s="208" t="b">
        <f t="shared" si="60"/>
        <v>0</v>
      </c>
      <c r="V95" s="212" t="str">
        <f>IF(U95,INDEX(Param!$M:$M,T95),"")</f>
        <v/>
      </c>
      <c r="W95" s="150"/>
      <c r="X95" s="308" t="e">
        <f t="shared" si="45"/>
        <v>#N/A</v>
      </c>
      <c r="Y95" s="308" t="b">
        <f t="shared" si="66"/>
        <v>1</v>
      </c>
      <c r="Z95" s="312" t="b">
        <f t="shared" si="61"/>
        <v>1</v>
      </c>
      <c r="AA95" s="308" t="e">
        <f t="shared" si="46"/>
        <v>#N/A</v>
      </c>
      <c r="AB95" s="312" t="e">
        <f t="shared" si="62"/>
        <v>#N/A</v>
      </c>
      <c r="AC95" s="312" t="b">
        <f t="shared" si="47"/>
        <v>0</v>
      </c>
      <c r="AD95" s="320" t="str">
        <f t="shared" si="48"/>
        <v/>
      </c>
      <c r="AE95" s="208" t="e">
        <f>MATCH(W95,Param!$O:$O,0)</f>
        <v>#N/A</v>
      </c>
      <c r="AF95" s="208" t="b">
        <f t="shared" si="73"/>
        <v>0</v>
      </c>
      <c r="AG95" s="212" t="str">
        <f>IF(AF95,INDEX(Param!$P:$P,AE95),"")</f>
        <v/>
      </c>
      <c r="AH95" s="151"/>
      <c r="AI95" s="308" t="e">
        <f t="shared" si="49"/>
        <v>#N/A</v>
      </c>
      <c r="AJ95" s="308" t="b">
        <f t="shared" si="67"/>
        <v>1</v>
      </c>
      <c r="AK95" s="312" t="b">
        <f t="shared" si="68"/>
        <v>1</v>
      </c>
      <c r="AL95" s="308" t="e">
        <f t="shared" si="50"/>
        <v>#N/A</v>
      </c>
      <c r="AM95" s="312" t="e">
        <f t="shared" si="69"/>
        <v>#N/A</v>
      </c>
      <c r="AN95" s="312" t="b">
        <f t="shared" si="51"/>
        <v>0</v>
      </c>
      <c r="AO95" s="317" t="str">
        <f t="shared" si="52"/>
        <v/>
      </c>
      <c r="AP95" s="208" t="e">
        <f>MATCH(AH95,Param!$R:$R,0)</f>
        <v>#N/A</v>
      </c>
      <c r="AQ95" s="208" t="b">
        <f t="shared" si="63"/>
        <v>0</v>
      </c>
      <c r="AR95" s="212" t="str">
        <f>IF(AQ95,INDEX(Param!$S:$S,AP95),"")</f>
        <v/>
      </c>
      <c r="AS95" s="189"/>
      <c r="AT95" s="152"/>
      <c r="AU95" s="329" t="e">
        <f t="shared" si="53"/>
        <v>#N/A</v>
      </c>
      <c r="AV95" s="330" t="b">
        <f t="shared" si="70"/>
        <v>1</v>
      </c>
      <c r="AW95" s="331" t="b">
        <f t="shared" si="71"/>
        <v>1</v>
      </c>
      <c r="AX95" s="330" t="e">
        <f t="shared" si="54"/>
        <v>#N/A</v>
      </c>
      <c r="AY95" s="331" t="e">
        <f t="shared" si="72"/>
        <v>#N/A</v>
      </c>
      <c r="AZ95" s="331" t="b">
        <f t="shared" si="55"/>
        <v>0</v>
      </c>
      <c r="BA95" s="332" t="str">
        <f t="shared" si="56"/>
        <v/>
      </c>
      <c r="BB95" s="208" t="e">
        <f>MATCH(AT95,Param!$U:$U,0)</f>
        <v>#N/A</v>
      </c>
      <c r="BC95" s="208" t="b">
        <f t="shared" si="64"/>
        <v>0</v>
      </c>
      <c r="BD95" s="212" t="str">
        <f>IF(BC95,INDEX(Param!$V:$V,BB95),"")</f>
        <v/>
      </c>
      <c r="BE95" s="189"/>
      <c r="BF95" s="153"/>
      <c r="BG95" s="154"/>
      <c r="BH95" s="155"/>
      <c r="BI95" s="189"/>
      <c r="BJ95" s="156"/>
      <c r="BK95" s="157"/>
      <c r="BL95" s="157"/>
      <c r="BM95" s="158"/>
      <c r="BN95" s="193"/>
      <c r="BO95" s="159"/>
      <c r="BP95" s="160"/>
      <c r="BQ95" s="161"/>
      <c r="BR95" s="162"/>
      <c r="BS95" s="188"/>
      <c r="BT95" s="163"/>
      <c r="BU95" s="164"/>
      <c r="BV95" s="188"/>
      <c r="BW95" s="165"/>
      <c r="BX95" s="166"/>
    </row>
    <row r="96" spans="1:76" x14ac:dyDescent="0.3">
      <c r="A96" t="e">
        <f>MATCH($N96,Coulisse!$J$104:$J$107,0)</f>
        <v>#N/A</v>
      </c>
      <c r="C96">
        <f t="shared" si="57"/>
        <v>0</v>
      </c>
      <c r="D96" s="31" t="b">
        <f t="shared" si="58"/>
        <v>0</v>
      </c>
      <c r="E96" t="b">
        <f ca="1">NOT(ISNA(MATCH(ROW(),Coulisse!$HX:$HX,0)))</f>
        <v>0</v>
      </c>
      <c r="J96" s="146"/>
      <c r="K96" s="147"/>
      <c r="L96" s="239"/>
      <c r="M96" s="281">
        <f t="shared" si="59"/>
        <v>0</v>
      </c>
      <c r="N96" s="148"/>
      <c r="O96" s="189"/>
      <c r="P96" s="149"/>
      <c r="Q96" s="308" t="e">
        <f t="shared" si="44"/>
        <v>#N/A</v>
      </c>
      <c r="R96" s="308" t="b">
        <f t="shared" si="65"/>
        <v>1</v>
      </c>
      <c r="S96" s="308"/>
      <c r="T96" s="208" t="e">
        <f>MATCH(P96,Param!$L:$L,0)</f>
        <v>#N/A</v>
      </c>
      <c r="U96" s="208" t="b">
        <f t="shared" si="60"/>
        <v>0</v>
      </c>
      <c r="V96" s="212" t="str">
        <f>IF(U96,INDEX(Param!$M:$M,T96),"")</f>
        <v/>
      </c>
      <c r="W96" s="150"/>
      <c r="X96" s="308" t="e">
        <f t="shared" si="45"/>
        <v>#N/A</v>
      </c>
      <c r="Y96" s="308" t="b">
        <f t="shared" si="66"/>
        <v>1</v>
      </c>
      <c r="Z96" s="312" t="b">
        <f t="shared" si="61"/>
        <v>1</v>
      </c>
      <c r="AA96" s="308" t="e">
        <f t="shared" si="46"/>
        <v>#N/A</v>
      </c>
      <c r="AB96" s="312" t="e">
        <f t="shared" si="62"/>
        <v>#N/A</v>
      </c>
      <c r="AC96" s="312" t="b">
        <f t="shared" si="47"/>
        <v>0</v>
      </c>
      <c r="AD96" s="320" t="str">
        <f t="shared" si="48"/>
        <v/>
      </c>
      <c r="AE96" s="208" t="e">
        <f>MATCH(W96,Param!$O:$O,0)</f>
        <v>#N/A</v>
      </c>
      <c r="AF96" s="208" t="b">
        <f t="shared" si="73"/>
        <v>0</v>
      </c>
      <c r="AG96" s="212" t="str">
        <f>IF(AF96,INDEX(Param!$P:$P,AE96),"")</f>
        <v/>
      </c>
      <c r="AH96" s="151"/>
      <c r="AI96" s="308" t="e">
        <f t="shared" si="49"/>
        <v>#N/A</v>
      </c>
      <c r="AJ96" s="308" t="b">
        <f t="shared" si="67"/>
        <v>1</v>
      </c>
      <c r="AK96" s="312" t="b">
        <f t="shared" si="68"/>
        <v>1</v>
      </c>
      <c r="AL96" s="308" t="e">
        <f t="shared" si="50"/>
        <v>#N/A</v>
      </c>
      <c r="AM96" s="312" t="e">
        <f t="shared" si="69"/>
        <v>#N/A</v>
      </c>
      <c r="AN96" s="312" t="b">
        <f t="shared" si="51"/>
        <v>0</v>
      </c>
      <c r="AO96" s="317" t="str">
        <f t="shared" si="52"/>
        <v/>
      </c>
      <c r="AP96" s="208" t="e">
        <f>MATCH(AH96,Param!$R:$R,0)</f>
        <v>#N/A</v>
      </c>
      <c r="AQ96" s="208" t="b">
        <f t="shared" si="63"/>
        <v>0</v>
      </c>
      <c r="AR96" s="212" t="str">
        <f>IF(AQ96,INDEX(Param!$S:$S,AP96),"")</f>
        <v/>
      </c>
      <c r="AS96" s="189"/>
      <c r="AT96" s="152"/>
      <c r="AU96" s="329" t="e">
        <f t="shared" si="53"/>
        <v>#N/A</v>
      </c>
      <c r="AV96" s="330" t="b">
        <f t="shared" si="70"/>
        <v>1</v>
      </c>
      <c r="AW96" s="331" t="b">
        <f t="shared" si="71"/>
        <v>1</v>
      </c>
      <c r="AX96" s="330" t="e">
        <f t="shared" si="54"/>
        <v>#N/A</v>
      </c>
      <c r="AY96" s="331" t="e">
        <f t="shared" si="72"/>
        <v>#N/A</v>
      </c>
      <c r="AZ96" s="331" t="b">
        <f t="shared" si="55"/>
        <v>0</v>
      </c>
      <c r="BA96" s="332" t="str">
        <f t="shared" si="56"/>
        <v/>
      </c>
      <c r="BB96" s="208" t="e">
        <f>MATCH(AT96,Param!$U:$U,0)</f>
        <v>#N/A</v>
      </c>
      <c r="BC96" s="208" t="b">
        <f t="shared" si="64"/>
        <v>0</v>
      </c>
      <c r="BD96" s="212" t="str">
        <f>IF(BC96,INDEX(Param!$V:$V,BB96),"")</f>
        <v/>
      </c>
      <c r="BE96" s="189"/>
      <c r="BF96" s="153"/>
      <c r="BG96" s="154"/>
      <c r="BH96" s="155"/>
      <c r="BI96" s="189"/>
      <c r="BJ96" s="156"/>
      <c r="BK96" s="157"/>
      <c r="BL96" s="157"/>
      <c r="BM96" s="158"/>
      <c r="BN96" s="193"/>
      <c r="BO96" s="159"/>
      <c r="BP96" s="160"/>
      <c r="BQ96" s="161"/>
      <c r="BR96" s="162"/>
      <c r="BS96" s="188"/>
      <c r="BT96" s="163"/>
      <c r="BU96" s="164"/>
      <c r="BV96" s="188"/>
      <c r="BW96" s="165"/>
      <c r="BX96" s="166"/>
    </row>
    <row r="97" spans="1:76" x14ac:dyDescent="0.3">
      <c r="A97" t="e">
        <f>MATCH($N97,Coulisse!$J$104:$J$107,0)</f>
        <v>#N/A</v>
      </c>
      <c r="C97">
        <f t="shared" si="57"/>
        <v>0</v>
      </c>
      <c r="D97" s="31" t="b">
        <f t="shared" si="58"/>
        <v>0</v>
      </c>
      <c r="E97" t="b">
        <f ca="1">NOT(ISNA(MATCH(ROW(),Coulisse!$HX:$HX,0)))</f>
        <v>0</v>
      </c>
      <c r="J97" s="146"/>
      <c r="K97" s="147"/>
      <c r="L97" s="239"/>
      <c r="M97" s="281">
        <f t="shared" si="59"/>
        <v>0</v>
      </c>
      <c r="N97" s="148"/>
      <c r="O97" s="189"/>
      <c r="P97" s="149"/>
      <c r="Q97" s="308" t="e">
        <f t="shared" si="44"/>
        <v>#N/A</v>
      </c>
      <c r="R97" s="308" t="b">
        <f t="shared" si="65"/>
        <v>1</v>
      </c>
      <c r="S97" s="308"/>
      <c r="T97" s="208" t="e">
        <f>MATCH(P97,Param!$L:$L,0)</f>
        <v>#N/A</v>
      </c>
      <c r="U97" s="208" t="b">
        <f t="shared" si="60"/>
        <v>0</v>
      </c>
      <c r="V97" s="212" t="str">
        <f>IF(U97,INDEX(Param!$M:$M,T97),"")</f>
        <v/>
      </c>
      <c r="W97" s="150"/>
      <c r="X97" s="308" t="e">
        <f t="shared" si="45"/>
        <v>#N/A</v>
      </c>
      <c r="Y97" s="308" t="b">
        <f t="shared" si="66"/>
        <v>1</v>
      </c>
      <c r="Z97" s="312" t="b">
        <f t="shared" si="61"/>
        <v>1</v>
      </c>
      <c r="AA97" s="308" t="e">
        <f t="shared" si="46"/>
        <v>#N/A</v>
      </c>
      <c r="AB97" s="312" t="e">
        <f t="shared" si="62"/>
        <v>#N/A</v>
      </c>
      <c r="AC97" s="312" t="b">
        <f t="shared" si="47"/>
        <v>0</v>
      </c>
      <c r="AD97" s="320" t="str">
        <f t="shared" si="48"/>
        <v/>
      </c>
      <c r="AE97" s="208" t="e">
        <f>MATCH(W97,Param!$O:$O,0)</f>
        <v>#N/A</v>
      </c>
      <c r="AF97" s="208" t="b">
        <f t="shared" si="73"/>
        <v>0</v>
      </c>
      <c r="AG97" s="212" t="str">
        <f>IF(AF97,INDEX(Param!$P:$P,AE97),"")</f>
        <v/>
      </c>
      <c r="AH97" s="151"/>
      <c r="AI97" s="308" t="e">
        <f t="shared" si="49"/>
        <v>#N/A</v>
      </c>
      <c r="AJ97" s="308" t="b">
        <f t="shared" si="67"/>
        <v>1</v>
      </c>
      <c r="AK97" s="312" t="b">
        <f t="shared" si="68"/>
        <v>1</v>
      </c>
      <c r="AL97" s="308" t="e">
        <f t="shared" si="50"/>
        <v>#N/A</v>
      </c>
      <c r="AM97" s="312" t="e">
        <f t="shared" si="69"/>
        <v>#N/A</v>
      </c>
      <c r="AN97" s="312" t="b">
        <f t="shared" si="51"/>
        <v>0</v>
      </c>
      <c r="AO97" s="317" t="str">
        <f t="shared" si="52"/>
        <v/>
      </c>
      <c r="AP97" s="208" t="e">
        <f>MATCH(AH97,Param!$R:$R,0)</f>
        <v>#N/A</v>
      </c>
      <c r="AQ97" s="208" t="b">
        <f t="shared" si="63"/>
        <v>0</v>
      </c>
      <c r="AR97" s="212" t="str">
        <f>IF(AQ97,INDEX(Param!$S:$S,AP97),"")</f>
        <v/>
      </c>
      <c r="AS97" s="189"/>
      <c r="AT97" s="152"/>
      <c r="AU97" s="329" t="e">
        <f t="shared" si="53"/>
        <v>#N/A</v>
      </c>
      <c r="AV97" s="330" t="b">
        <f t="shared" si="70"/>
        <v>1</v>
      </c>
      <c r="AW97" s="331" t="b">
        <f t="shared" si="71"/>
        <v>1</v>
      </c>
      <c r="AX97" s="330" t="e">
        <f t="shared" si="54"/>
        <v>#N/A</v>
      </c>
      <c r="AY97" s="331" t="e">
        <f t="shared" si="72"/>
        <v>#N/A</v>
      </c>
      <c r="AZ97" s="331" t="b">
        <f t="shared" si="55"/>
        <v>0</v>
      </c>
      <c r="BA97" s="332" t="str">
        <f t="shared" si="56"/>
        <v/>
      </c>
      <c r="BB97" s="208" t="e">
        <f>MATCH(AT97,Param!$U:$U,0)</f>
        <v>#N/A</v>
      </c>
      <c r="BC97" s="208" t="b">
        <f t="shared" si="64"/>
        <v>0</v>
      </c>
      <c r="BD97" s="212" t="str">
        <f>IF(BC97,INDEX(Param!$V:$V,BB97),"")</f>
        <v/>
      </c>
      <c r="BE97" s="189"/>
      <c r="BF97" s="153"/>
      <c r="BG97" s="154"/>
      <c r="BH97" s="155"/>
      <c r="BI97" s="189"/>
      <c r="BJ97" s="156"/>
      <c r="BK97" s="157"/>
      <c r="BL97" s="157"/>
      <c r="BM97" s="158"/>
      <c r="BN97" s="193"/>
      <c r="BO97" s="159"/>
      <c r="BP97" s="160"/>
      <c r="BQ97" s="161"/>
      <c r="BR97" s="162"/>
      <c r="BS97" s="188"/>
      <c r="BT97" s="163"/>
      <c r="BU97" s="164"/>
      <c r="BV97" s="188"/>
      <c r="BW97" s="165"/>
      <c r="BX97" s="166"/>
    </row>
    <row r="98" spans="1:76" x14ac:dyDescent="0.3">
      <c r="A98" t="e">
        <f>MATCH($N98,Coulisse!$J$104:$J$107,0)</f>
        <v>#N/A</v>
      </c>
      <c r="C98">
        <f t="shared" si="57"/>
        <v>0</v>
      </c>
      <c r="D98" s="31" t="b">
        <f t="shared" si="58"/>
        <v>0</v>
      </c>
      <c r="E98" t="b">
        <f ca="1">NOT(ISNA(MATCH(ROW(),Coulisse!$HX:$HX,0)))</f>
        <v>0</v>
      </c>
      <c r="J98" s="146"/>
      <c r="K98" s="147"/>
      <c r="L98" s="239"/>
      <c r="M98" s="281">
        <f t="shared" si="59"/>
        <v>0</v>
      </c>
      <c r="N98" s="148"/>
      <c r="O98" s="189"/>
      <c r="P98" s="149"/>
      <c r="Q98" s="308" t="e">
        <f t="shared" si="44"/>
        <v>#N/A</v>
      </c>
      <c r="R98" s="308" t="b">
        <f t="shared" si="65"/>
        <v>1</v>
      </c>
      <c r="S98" s="308"/>
      <c r="T98" s="208" t="e">
        <f>MATCH(P98,Param!$L:$L,0)</f>
        <v>#N/A</v>
      </c>
      <c r="U98" s="208" t="b">
        <f t="shared" si="60"/>
        <v>0</v>
      </c>
      <c r="V98" s="212" t="str">
        <f>IF(U98,INDEX(Param!$M:$M,T98),"")</f>
        <v/>
      </c>
      <c r="W98" s="150"/>
      <c r="X98" s="308" t="e">
        <f t="shared" si="45"/>
        <v>#N/A</v>
      </c>
      <c r="Y98" s="308" t="b">
        <f t="shared" si="66"/>
        <v>1</v>
      </c>
      <c r="Z98" s="312" t="b">
        <f t="shared" si="61"/>
        <v>1</v>
      </c>
      <c r="AA98" s="308" t="e">
        <f t="shared" si="46"/>
        <v>#N/A</v>
      </c>
      <c r="AB98" s="312" t="e">
        <f t="shared" si="62"/>
        <v>#N/A</v>
      </c>
      <c r="AC98" s="312" t="b">
        <f t="shared" si="47"/>
        <v>0</v>
      </c>
      <c r="AD98" s="320" t="str">
        <f t="shared" si="48"/>
        <v/>
      </c>
      <c r="AE98" s="208" t="e">
        <f>MATCH(W98,Param!$O:$O,0)</f>
        <v>#N/A</v>
      </c>
      <c r="AF98" s="208" t="b">
        <f t="shared" si="73"/>
        <v>0</v>
      </c>
      <c r="AG98" s="212" t="str">
        <f>IF(AF98,INDEX(Param!$P:$P,AE98),"")</f>
        <v/>
      </c>
      <c r="AH98" s="151"/>
      <c r="AI98" s="308" t="e">
        <f t="shared" si="49"/>
        <v>#N/A</v>
      </c>
      <c r="AJ98" s="308" t="b">
        <f t="shared" si="67"/>
        <v>1</v>
      </c>
      <c r="AK98" s="312" t="b">
        <f t="shared" si="68"/>
        <v>1</v>
      </c>
      <c r="AL98" s="308" t="e">
        <f t="shared" si="50"/>
        <v>#N/A</v>
      </c>
      <c r="AM98" s="312" t="e">
        <f t="shared" si="69"/>
        <v>#N/A</v>
      </c>
      <c r="AN98" s="312" t="b">
        <f t="shared" si="51"/>
        <v>0</v>
      </c>
      <c r="AO98" s="317" t="str">
        <f t="shared" si="52"/>
        <v/>
      </c>
      <c r="AP98" s="208" t="e">
        <f>MATCH(AH98,Param!$R:$R,0)</f>
        <v>#N/A</v>
      </c>
      <c r="AQ98" s="208" t="b">
        <f t="shared" si="63"/>
        <v>0</v>
      </c>
      <c r="AR98" s="212" t="str">
        <f>IF(AQ98,INDEX(Param!$S:$S,AP98),"")</f>
        <v/>
      </c>
      <c r="AS98" s="189"/>
      <c r="AT98" s="152"/>
      <c r="AU98" s="329" t="e">
        <f t="shared" si="53"/>
        <v>#N/A</v>
      </c>
      <c r="AV98" s="330" t="b">
        <f t="shared" si="70"/>
        <v>1</v>
      </c>
      <c r="AW98" s="331" t="b">
        <f t="shared" si="71"/>
        <v>1</v>
      </c>
      <c r="AX98" s="330" t="e">
        <f t="shared" si="54"/>
        <v>#N/A</v>
      </c>
      <c r="AY98" s="331" t="e">
        <f t="shared" si="72"/>
        <v>#N/A</v>
      </c>
      <c r="AZ98" s="331" t="b">
        <f t="shared" si="55"/>
        <v>0</v>
      </c>
      <c r="BA98" s="332" t="str">
        <f t="shared" si="56"/>
        <v/>
      </c>
      <c r="BB98" s="208" t="e">
        <f>MATCH(AT98,Param!$U:$U,0)</f>
        <v>#N/A</v>
      </c>
      <c r="BC98" s="208" t="b">
        <f t="shared" si="64"/>
        <v>0</v>
      </c>
      <c r="BD98" s="212" t="str">
        <f>IF(BC98,INDEX(Param!$V:$V,BB98),"")</f>
        <v/>
      </c>
      <c r="BE98" s="189"/>
      <c r="BF98" s="153"/>
      <c r="BG98" s="154"/>
      <c r="BH98" s="155"/>
      <c r="BI98" s="189"/>
      <c r="BJ98" s="156"/>
      <c r="BK98" s="157"/>
      <c r="BL98" s="157"/>
      <c r="BM98" s="158"/>
      <c r="BN98" s="193"/>
      <c r="BO98" s="159"/>
      <c r="BP98" s="160"/>
      <c r="BQ98" s="161"/>
      <c r="BR98" s="162"/>
      <c r="BS98" s="188"/>
      <c r="BT98" s="163"/>
      <c r="BU98" s="164"/>
      <c r="BV98" s="188"/>
      <c r="BW98" s="165"/>
      <c r="BX98" s="166"/>
    </row>
    <row r="99" spans="1:76" x14ac:dyDescent="0.3">
      <c r="A99" t="e">
        <f>MATCH($N99,Coulisse!$J$104:$J$107,0)</f>
        <v>#N/A</v>
      </c>
      <c r="C99">
        <f t="shared" si="57"/>
        <v>0</v>
      </c>
      <c r="D99" s="31" t="b">
        <f t="shared" si="58"/>
        <v>0</v>
      </c>
      <c r="E99" t="b">
        <f ca="1">NOT(ISNA(MATCH(ROW(),Coulisse!$HX:$HX,0)))</f>
        <v>0</v>
      </c>
      <c r="J99" s="146"/>
      <c r="K99" s="147"/>
      <c r="L99" s="239"/>
      <c r="M99" s="281">
        <f t="shared" si="59"/>
        <v>0</v>
      </c>
      <c r="N99" s="148"/>
      <c r="O99" s="189"/>
      <c r="P99" s="149"/>
      <c r="Q99" s="308" t="e">
        <f t="shared" si="44"/>
        <v>#N/A</v>
      </c>
      <c r="R99" s="308" t="b">
        <f t="shared" si="65"/>
        <v>1</v>
      </c>
      <c r="S99" s="308"/>
      <c r="T99" s="208" t="e">
        <f>MATCH(P99,Param!$L:$L,0)</f>
        <v>#N/A</v>
      </c>
      <c r="U99" s="208" t="b">
        <f t="shared" si="60"/>
        <v>0</v>
      </c>
      <c r="V99" s="212" t="str">
        <f>IF(U99,INDEX(Param!$M:$M,T99),"")</f>
        <v/>
      </c>
      <c r="W99" s="150"/>
      <c r="X99" s="308" t="e">
        <f t="shared" si="45"/>
        <v>#N/A</v>
      </c>
      <c r="Y99" s="308" t="b">
        <f t="shared" si="66"/>
        <v>1</v>
      </c>
      <c r="Z99" s="312" t="b">
        <f t="shared" si="61"/>
        <v>1</v>
      </c>
      <c r="AA99" s="308" t="e">
        <f t="shared" si="46"/>
        <v>#N/A</v>
      </c>
      <c r="AB99" s="312" t="e">
        <f t="shared" si="62"/>
        <v>#N/A</v>
      </c>
      <c r="AC99" s="312" t="b">
        <f t="shared" si="47"/>
        <v>0</v>
      </c>
      <c r="AD99" s="320" t="str">
        <f t="shared" si="48"/>
        <v/>
      </c>
      <c r="AE99" s="208" t="e">
        <f>MATCH(W99,Param!$O:$O,0)</f>
        <v>#N/A</v>
      </c>
      <c r="AF99" s="208" t="b">
        <f t="shared" si="73"/>
        <v>0</v>
      </c>
      <c r="AG99" s="212" t="str">
        <f>IF(AF99,INDEX(Param!$P:$P,AE99),"")</f>
        <v/>
      </c>
      <c r="AH99" s="151"/>
      <c r="AI99" s="308" t="e">
        <f t="shared" si="49"/>
        <v>#N/A</v>
      </c>
      <c r="AJ99" s="308" t="b">
        <f t="shared" si="67"/>
        <v>1</v>
      </c>
      <c r="AK99" s="312" t="b">
        <f t="shared" si="68"/>
        <v>1</v>
      </c>
      <c r="AL99" s="308" t="e">
        <f t="shared" si="50"/>
        <v>#N/A</v>
      </c>
      <c r="AM99" s="312" t="e">
        <f t="shared" si="69"/>
        <v>#N/A</v>
      </c>
      <c r="AN99" s="312" t="b">
        <f t="shared" si="51"/>
        <v>0</v>
      </c>
      <c r="AO99" s="317" t="str">
        <f t="shared" si="52"/>
        <v/>
      </c>
      <c r="AP99" s="208" t="e">
        <f>MATCH(AH99,Param!$R:$R,0)</f>
        <v>#N/A</v>
      </c>
      <c r="AQ99" s="208" t="b">
        <f t="shared" si="63"/>
        <v>0</v>
      </c>
      <c r="AR99" s="212" t="str">
        <f>IF(AQ99,INDEX(Param!$S:$S,AP99),"")</f>
        <v/>
      </c>
      <c r="AS99" s="189"/>
      <c r="AT99" s="152"/>
      <c r="AU99" s="329" t="e">
        <f t="shared" si="53"/>
        <v>#N/A</v>
      </c>
      <c r="AV99" s="330" t="b">
        <f t="shared" si="70"/>
        <v>1</v>
      </c>
      <c r="AW99" s="331" t="b">
        <f t="shared" si="71"/>
        <v>1</v>
      </c>
      <c r="AX99" s="330" t="e">
        <f t="shared" si="54"/>
        <v>#N/A</v>
      </c>
      <c r="AY99" s="331" t="e">
        <f t="shared" si="72"/>
        <v>#N/A</v>
      </c>
      <c r="AZ99" s="331" t="b">
        <f t="shared" si="55"/>
        <v>0</v>
      </c>
      <c r="BA99" s="332" t="str">
        <f t="shared" si="56"/>
        <v/>
      </c>
      <c r="BB99" s="208" t="e">
        <f>MATCH(AT99,Param!$U:$U,0)</f>
        <v>#N/A</v>
      </c>
      <c r="BC99" s="208" t="b">
        <f t="shared" si="64"/>
        <v>0</v>
      </c>
      <c r="BD99" s="212" t="str">
        <f>IF(BC99,INDEX(Param!$V:$V,BB99),"")</f>
        <v/>
      </c>
      <c r="BE99" s="189"/>
      <c r="BF99" s="153"/>
      <c r="BG99" s="154"/>
      <c r="BH99" s="155"/>
      <c r="BI99" s="189"/>
      <c r="BJ99" s="156"/>
      <c r="BK99" s="157"/>
      <c r="BL99" s="157"/>
      <c r="BM99" s="158"/>
      <c r="BN99" s="193"/>
      <c r="BO99" s="159"/>
      <c r="BP99" s="160"/>
      <c r="BQ99" s="161"/>
      <c r="BR99" s="162"/>
      <c r="BS99" s="188"/>
      <c r="BT99" s="163"/>
      <c r="BU99" s="164"/>
      <c r="BV99" s="188"/>
      <c r="BW99" s="165"/>
      <c r="BX99" s="166"/>
    </row>
    <row r="100" spans="1:76" x14ac:dyDescent="0.3">
      <c r="A100" t="e">
        <f>MATCH($N100,Coulisse!$J$104:$J$107,0)</f>
        <v>#N/A</v>
      </c>
      <c r="C100">
        <f t="shared" si="57"/>
        <v>0</v>
      </c>
      <c r="D100" s="31" t="b">
        <f t="shared" si="58"/>
        <v>0</v>
      </c>
      <c r="E100" t="b">
        <f ca="1">NOT(ISNA(MATCH(ROW(),Coulisse!$HX:$HX,0)))</f>
        <v>0</v>
      </c>
      <c r="J100" s="146"/>
      <c r="K100" s="147"/>
      <c r="L100" s="239"/>
      <c r="M100" s="281">
        <f t="shared" si="59"/>
        <v>0</v>
      </c>
      <c r="N100" s="148"/>
      <c r="O100" s="189"/>
      <c r="P100" s="149"/>
      <c r="Q100" s="308" t="e">
        <f t="shared" si="44"/>
        <v>#N/A</v>
      </c>
      <c r="R100" s="308" t="b">
        <f t="shared" si="65"/>
        <v>1</v>
      </c>
      <c r="S100" s="308"/>
      <c r="T100" s="208" t="e">
        <f>MATCH(P100,Param!$L:$L,0)</f>
        <v>#N/A</v>
      </c>
      <c r="U100" s="208" t="b">
        <f t="shared" si="60"/>
        <v>0</v>
      </c>
      <c r="V100" s="212" t="str">
        <f>IF(U100,INDEX(Param!$M:$M,T100),"")</f>
        <v/>
      </c>
      <c r="W100" s="150"/>
      <c r="X100" s="308" t="e">
        <f t="shared" si="45"/>
        <v>#N/A</v>
      </c>
      <c r="Y100" s="308" t="b">
        <f t="shared" si="66"/>
        <v>1</v>
      </c>
      <c r="Z100" s="312" t="b">
        <f t="shared" si="61"/>
        <v>1</v>
      </c>
      <c r="AA100" s="308" t="e">
        <f t="shared" si="46"/>
        <v>#N/A</v>
      </c>
      <c r="AB100" s="312" t="e">
        <f t="shared" si="62"/>
        <v>#N/A</v>
      </c>
      <c r="AC100" s="312" t="b">
        <f t="shared" si="47"/>
        <v>0</v>
      </c>
      <c r="AD100" s="320" t="str">
        <f t="shared" si="48"/>
        <v/>
      </c>
      <c r="AE100" s="208" t="e">
        <f>MATCH(W100,Param!$O:$O,0)</f>
        <v>#N/A</v>
      </c>
      <c r="AF100" s="208" t="b">
        <f t="shared" si="73"/>
        <v>0</v>
      </c>
      <c r="AG100" s="212" t="str">
        <f>IF(AF100,INDEX(Param!$P:$P,AE100),"")</f>
        <v/>
      </c>
      <c r="AH100" s="151"/>
      <c r="AI100" s="308" t="e">
        <f t="shared" si="49"/>
        <v>#N/A</v>
      </c>
      <c r="AJ100" s="308" t="b">
        <f t="shared" si="67"/>
        <v>1</v>
      </c>
      <c r="AK100" s="312" t="b">
        <f t="shared" si="68"/>
        <v>1</v>
      </c>
      <c r="AL100" s="308" t="e">
        <f t="shared" si="50"/>
        <v>#N/A</v>
      </c>
      <c r="AM100" s="312" t="e">
        <f t="shared" si="69"/>
        <v>#N/A</v>
      </c>
      <c r="AN100" s="312" t="b">
        <f t="shared" si="51"/>
        <v>0</v>
      </c>
      <c r="AO100" s="317" t="str">
        <f t="shared" si="52"/>
        <v/>
      </c>
      <c r="AP100" s="208" t="e">
        <f>MATCH(AH100,Param!$R:$R,0)</f>
        <v>#N/A</v>
      </c>
      <c r="AQ100" s="208" t="b">
        <f t="shared" si="63"/>
        <v>0</v>
      </c>
      <c r="AR100" s="212" t="str">
        <f>IF(AQ100,INDEX(Param!$S:$S,AP100),"")</f>
        <v/>
      </c>
      <c r="AS100" s="189"/>
      <c r="AT100" s="152"/>
      <c r="AU100" s="329" t="e">
        <f t="shared" si="53"/>
        <v>#N/A</v>
      </c>
      <c r="AV100" s="330" t="b">
        <f t="shared" si="70"/>
        <v>1</v>
      </c>
      <c r="AW100" s="331" t="b">
        <f t="shared" si="71"/>
        <v>1</v>
      </c>
      <c r="AX100" s="330" t="e">
        <f t="shared" si="54"/>
        <v>#N/A</v>
      </c>
      <c r="AY100" s="331" t="e">
        <f t="shared" si="72"/>
        <v>#N/A</v>
      </c>
      <c r="AZ100" s="331" t="b">
        <f t="shared" si="55"/>
        <v>0</v>
      </c>
      <c r="BA100" s="332" t="str">
        <f t="shared" si="56"/>
        <v/>
      </c>
      <c r="BB100" s="208" t="e">
        <f>MATCH(AT100,Param!$U:$U,0)</f>
        <v>#N/A</v>
      </c>
      <c r="BC100" s="208" t="b">
        <f t="shared" si="64"/>
        <v>0</v>
      </c>
      <c r="BD100" s="212" t="str">
        <f>IF(BC100,INDEX(Param!$V:$V,BB100),"")</f>
        <v/>
      </c>
      <c r="BE100" s="189"/>
      <c r="BF100" s="153"/>
      <c r="BG100" s="154"/>
      <c r="BH100" s="155"/>
      <c r="BI100" s="189"/>
      <c r="BJ100" s="156"/>
      <c r="BK100" s="157"/>
      <c r="BL100" s="157"/>
      <c r="BM100" s="158"/>
      <c r="BN100" s="193"/>
      <c r="BO100" s="159"/>
      <c r="BP100" s="160"/>
      <c r="BQ100" s="161"/>
      <c r="BR100" s="162"/>
      <c r="BS100" s="188"/>
      <c r="BT100" s="163"/>
      <c r="BU100" s="164"/>
      <c r="BV100" s="188"/>
      <c r="BW100" s="165"/>
      <c r="BX100" s="166"/>
    </row>
    <row r="101" spans="1:76" x14ac:dyDescent="0.3">
      <c r="A101" t="e">
        <f>MATCH($N101,Coulisse!$J$104:$J$107,0)</f>
        <v>#N/A</v>
      </c>
      <c r="C101">
        <f t="shared" si="57"/>
        <v>0</v>
      </c>
      <c r="D101" s="31" t="b">
        <f t="shared" si="58"/>
        <v>0</v>
      </c>
      <c r="E101" t="b">
        <f ca="1">NOT(ISNA(MATCH(ROW(),Coulisse!$HX:$HX,0)))</f>
        <v>0</v>
      </c>
      <c r="J101" s="146"/>
      <c r="K101" s="147"/>
      <c r="L101" s="239"/>
      <c r="M101" s="281">
        <f t="shared" si="59"/>
        <v>0</v>
      </c>
      <c r="N101" s="148"/>
      <c r="O101" s="189"/>
      <c r="P101" s="149"/>
      <c r="Q101" s="308" t="e">
        <f t="shared" si="44"/>
        <v>#N/A</v>
      </c>
      <c r="R101" s="308" t="b">
        <f t="shared" si="65"/>
        <v>1</v>
      </c>
      <c r="S101" s="308"/>
      <c r="T101" s="208" t="e">
        <f>MATCH(P101,Param!$L:$L,0)</f>
        <v>#N/A</v>
      </c>
      <c r="U101" s="208" t="b">
        <f t="shared" si="60"/>
        <v>0</v>
      </c>
      <c r="V101" s="212" t="str">
        <f>IF(U101,INDEX(Param!$M:$M,T101),"")</f>
        <v/>
      </c>
      <c r="W101" s="150"/>
      <c r="X101" s="308" t="e">
        <f t="shared" si="45"/>
        <v>#N/A</v>
      </c>
      <c r="Y101" s="308" t="b">
        <f t="shared" si="66"/>
        <v>1</v>
      </c>
      <c r="Z101" s="312" t="b">
        <f t="shared" si="61"/>
        <v>1</v>
      </c>
      <c r="AA101" s="308" t="e">
        <f t="shared" si="46"/>
        <v>#N/A</v>
      </c>
      <c r="AB101" s="312" t="e">
        <f t="shared" si="62"/>
        <v>#N/A</v>
      </c>
      <c r="AC101" s="312" t="b">
        <f t="shared" si="47"/>
        <v>0</v>
      </c>
      <c r="AD101" s="320" t="str">
        <f t="shared" si="48"/>
        <v/>
      </c>
      <c r="AE101" s="208" t="e">
        <f>MATCH(W101,Param!$O:$O,0)</f>
        <v>#N/A</v>
      </c>
      <c r="AF101" s="208" t="b">
        <f t="shared" si="73"/>
        <v>0</v>
      </c>
      <c r="AG101" s="212" t="str">
        <f>IF(AF101,INDEX(Param!$P:$P,AE101),"")</f>
        <v/>
      </c>
      <c r="AH101" s="151"/>
      <c r="AI101" s="308" t="e">
        <f t="shared" si="49"/>
        <v>#N/A</v>
      </c>
      <c r="AJ101" s="308" t="b">
        <f t="shared" si="67"/>
        <v>1</v>
      </c>
      <c r="AK101" s="312" t="b">
        <f t="shared" si="68"/>
        <v>1</v>
      </c>
      <c r="AL101" s="308" t="e">
        <f t="shared" si="50"/>
        <v>#N/A</v>
      </c>
      <c r="AM101" s="312" t="e">
        <f t="shared" si="69"/>
        <v>#N/A</v>
      </c>
      <c r="AN101" s="312" t="b">
        <f t="shared" si="51"/>
        <v>0</v>
      </c>
      <c r="AO101" s="317" t="str">
        <f t="shared" si="52"/>
        <v/>
      </c>
      <c r="AP101" s="208" t="e">
        <f>MATCH(AH101,Param!$R:$R,0)</f>
        <v>#N/A</v>
      </c>
      <c r="AQ101" s="208" t="b">
        <f t="shared" si="63"/>
        <v>0</v>
      </c>
      <c r="AR101" s="212" t="str">
        <f>IF(AQ101,INDEX(Param!$S:$S,AP101),"")</f>
        <v/>
      </c>
      <c r="AS101" s="189"/>
      <c r="AT101" s="152"/>
      <c r="AU101" s="329" t="e">
        <f t="shared" si="53"/>
        <v>#N/A</v>
      </c>
      <c r="AV101" s="330" t="b">
        <f t="shared" si="70"/>
        <v>1</v>
      </c>
      <c r="AW101" s="331" t="b">
        <f t="shared" si="71"/>
        <v>1</v>
      </c>
      <c r="AX101" s="330" t="e">
        <f t="shared" si="54"/>
        <v>#N/A</v>
      </c>
      <c r="AY101" s="331" t="e">
        <f t="shared" si="72"/>
        <v>#N/A</v>
      </c>
      <c r="AZ101" s="331" t="b">
        <f t="shared" si="55"/>
        <v>0</v>
      </c>
      <c r="BA101" s="332" t="str">
        <f t="shared" si="56"/>
        <v/>
      </c>
      <c r="BB101" s="208" t="e">
        <f>MATCH(AT101,Param!$U:$U,0)</f>
        <v>#N/A</v>
      </c>
      <c r="BC101" s="208" t="b">
        <f t="shared" si="64"/>
        <v>0</v>
      </c>
      <c r="BD101" s="212" t="str">
        <f>IF(BC101,INDEX(Param!$V:$V,BB101),"")</f>
        <v/>
      </c>
      <c r="BE101" s="189"/>
      <c r="BF101" s="153"/>
      <c r="BG101" s="154"/>
      <c r="BH101" s="155"/>
      <c r="BI101" s="189"/>
      <c r="BJ101" s="156"/>
      <c r="BK101" s="157"/>
      <c r="BL101" s="157"/>
      <c r="BM101" s="158"/>
      <c r="BN101" s="193"/>
      <c r="BO101" s="159"/>
      <c r="BP101" s="160"/>
      <c r="BQ101" s="161"/>
      <c r="BR101" s="162"/>
      <c r="BS101" s="188"/>
      <c r="BT101" s="163"/>
      <c r="BU101" s="164"/>
      <c r="BV101" s="188"/>
      <c r="BW101" s="165"/>
      <c r="BX101" s="166"/>
    </row>
    <row r="102" spans="1:76" x14ac:dyDescent="0.3">
      <c r="A102" t="e">
        <f>MATCH($N102,Coulisse!$J$104:$J$107,0)</f>
        <v>#N/A</v>
      </c>
      <c r="C102">
        <f t="shared" si="57"/>
        <v>0</v>
      </c>
      <c r="D102" s="31" t="b">
        <f t="shared" si="58"/>
        <v>0</v>
      </c>
      <c r="E102" t="b">
        <f ca="1">NOT(ISNA(MATCH(ROW(),Coulisse!$HX:$HX,0)))</f>
        <v>0</v>
      </c>
      <c r="J102" s="146"/>
      <c r="K102" s="147"/>
      <c r="L102" s="239"/>
      <c r="M102" s="281">
        <f t="shared" si="59"/>
        <v>0</v>
      </c>
      <c r="N102" s="148"/>
      <c r="O102" s="189"/>
      <c r="P102" s="149"/>
      <c r="Q102" s="308" t="e">
        <f t="shared" si="44"/>
        <v>#N/A</v>
      </c>
      <c r="R102" s="308" t="b">
        <f t="shared" si="65"/>
        <v>1</v>
      </c>
      <c r="S102" s="308"/>
      <c r="T102" s="208" t="e">
        <f>MATCH(P102,Param!$L:$L,0)</f>
        <v>#N/A</v>
      </c>
      <c r="U102" s="208" t="b">
        <f t="shared" si="60"/>
        <v>0</v>
      </c>
      <c r="V102" s="212" t="str">
        <f>IF(U102,INDEX(Param!$M:$M,T102),"")</f>
        <v/>
      </c>
      <c r="W102" s="150"/>
      <c r="X102" s="308" t="e">
        <f t="shared" si="45"/>
        <v>#N/A</v>
      </c>
      <c r="Y102" s="308" t="b">
        <f t="shared" si="66"/>
        <v>1</v>
      </c>
      <c r="Z102" s="312" t="b">
        <f t="shared" si="61"/>
        <v>1</v>
      </c>
      <c r="AA102" s="308" t="e">
        <f t="shared" si="46"/>
        <v>#N/A</v>
      </c>
      <c r="AB102" s="312" t="e">
        <f t="shared" si="62"/>
        <v>#N/A</v>
      </c>
      <c r="AC102" s="312" t="b">
        <f t="shared" si="47"/>
        <v>0</v>
      </c>
      <c r="AD102" s="320" t="str">
        <f t="shared" si="48"/>
        <v/>
      </c>
      <c r="AE102" s="208" t="e">
        <f>MATCH(W102,Param!$O:$O,0)</f>
        <v>#N/A</v>
      </c>
      <c r="AF102" s="208" t="b">
        <f t="shared" si="73"/>
        <v>0</v>
      </c>
      <c r="AG102" s="212" t="str">
        <f>IF(AF102,INDEX(Param!$P:$P,AE102),"")</f>
        <v/>
      </c>
      <c r="AH102" s="151"/>
      <c r="AI102" s="308" t="e">
        <f t="shared" si="49"/>
        <v>#N/A</v>
      </c>
      <c r="AJ102" s="308" t="b">
        <f t="shared" si="67"/>
        <v>1</v>
      </c>
      <c r="AK102" s="312" t="b">
        <f t="shared" si="68"/>
        <v>1</v>
      </c>
      <c r="AL102" s="308" t="e">
        <f t="shared" si="50"/>
        <v>#N/A</v>
      </c>
      <c r="AM102" s="312" t="e">
        <f t="shared" si="69"/>
        <v>#N/A</v>
      </c>
      <c r="AN102" s="312" t="b">
        <f t="shared" si="51"/>
        <v>0</v>
      </c>
      <c r="AO102" s="317" t="str">
        <f t="shared" si="52"/>
        <v/>
      </c>
      <c r="AP102" s="208" t="e">
        <f>MATCH(AH102,Param!$R:$R,0)</f>
        <v>#N/A</v>
      </c>
      <c r="AQ102" s="208" t="b">
        <f t="shared" si="63"/>
        <v>0</v>
      </c>
      <c r="AR102" s="212" t="str">
        <f>IF(AQ102,INDEX(Param!$S:$S,AP102),"")</f>
        <v/>
      </c>
      <c r="AS102" s="189"/>
      <c r="AT102" s="152"/>
      <c r="AU102" s="329" t="e">
        <f t="shared" si="53"/>
        <v>#N/A</v>
      </c>
      <c r="AV102" s="330" t="b">
        <f t="shared" si="70"/>
        <v>1</v>
      </c>
      <c r="AW102" s="331" t="b">
        <f t="shared" si="71"/>
        <v>1</v>
      </c>
      <c r="AX102" s="330" t="e">
        <f t="shared" si="54"/>
        <v>#N/A</v>
      </c>
      <c r="AY102" s="331" t="e">
        <f t="shared" si="72"/>
        <v>#N/A</v>
      </c>
      <c r="AZ102" s="331" t="b">
        <f t="shared" si="55"/>
        <v>0</v>
      </c>
      <c r="BA102" s="332" t="str">
        <f t="shared" si="56"/>
        <v/>
      </c>
      <c r="BB102" s="208" t="e">
        <f>MATCH(AT102,Param!$U:$U,0)</f>
        <v>#N/A</v>
      </c>
      <c r="BC102" s="208" t="b">
        <f t="shared" si="64"/>
        <v>0</v>
      </c>
      <c r="BD102" s="212" t="str">
        <f>IF(BC102,INDEX(Param!$V:$V,BB102),"")</f>
        <v/>
      </c>
      <c r="BE102" s="189"/>
      <c r="BF102" s="153"/>
      <c r="BG102" s="154"/>
      <c r="BH102" s="155"/>
      <c r="BI102" s="189"/>
      <c r="BJ102" s="156"/>
      <c r="BK102" s="157"/>
      <c r="BL102" s="157"/>
      <c r="BM102" s="158"/>
      <c r="BN102" s="193"/>
      <c r="BO102" s="159"/>
      <c r="BP102" s="160"/>
      <c r="BQ102" s="161"/>
      <c r="BR102" s="162"/>
      <c r="BS102" s="188"/>
      <c r="BT102" s="163"/>
      <c r="BU102" s="164"/>
      <c r="BV102" s="188"/>
      <c r="BW102" s="165"/>
      <c r="BX102" s="166"/>
    </row>
    <row r="103" spans="1:76" ht="15" thickBot="1" x14ac:dyDescent="0.35">
      <c r="A103" t="e">
        <f>MATCH($N103,Coulisse!$J$104:$J$107,0)</f>
        <v>#N/A</v>
      </c>
      <c r="C103">
        <f t="shared" si="57"/>
        <v>0</v>
      </c>
      <c r="D103" s="31" t="b">
        <f t="shared" si="58"/>
        <v>0</v>
      </c>
      <c r="E103" t="b">
        <f ca="1">NOT(ISNA(MATCH(ROW(),Coulisse!$HX:$HX,0)))</f>
        <v>0</v>
      </c>
      <c r="J103" s="167"/>
      <c r="K103" s="168"/>
      <c r="L103" s="240"/>
      <c r="M103" s="282">
        <f t="shared" si="59"/>
        <v>0</v>
      </c>
      <c r="N103" s="169"/>
      <c r="O103" s="189"/>
      <c r="P103" s="170"/>
      <c r="Q103" s="309" t="e">
        <f t="shared" si="44"/>
        <v>#N/A</v>
      </c>
      <c r="R103" s="309" t="b">
        <f t="shared" si="65"/>
        <v>1</v>
      </c>
      <c r="S103" s="309"/>
      <c r="T103" s="209" t="e">
        <f>MATCH(P103,Param!$L:$L,0)</f>
        <v>#N/A</v>
      </c>
      <c r="U103" s="209" t="b">
        <f t="shared" si="60"/>
        <v>0</v>
      </c>
      <c r="V103" s="213" t="str">
        <f>IF(U103,INDEX(Param!$M:$M,T103),"")</f>
        <v/>
      </c>
      <c r="W103" s="171"/>
      <c r="X103" s="309" t="e">
        <f t="shared" si="45"/>
        <v>#N/A</v>
      </c>
      <c r="Y103" s="309" t="b">
        <f t="shared" si="66"/>
        <v>1</v>
      </c>
      <c r="Z103" s="314" t="b">
        <f t="shared" si="61"/>
        <v>1</v>
      </c>
      <c r="AA103" s="309" t="e">
        <f t="shared" si="46"/>
        <v>#N/A</v>
      </c>
      <c r="AB103" s="314" t="e">
        <f t="shared" si="62"/>
        <v>#N/A</v>
      </c>
      <c r="AC103" s="314" t="b">
        <f t="shared" si="47"/>
        <v>0</v>
      </c>
      <c r="AD103" s="321" t="str">
        <f t="shared" si="48"/>
        <v/>
      </c>
      <c r="AE103" s="209" t="e">
        <f>MATCH(W103,Param!$O:$O,0)</f>
        <v>#N/A</v>
      </c>
      <c r="AF103" s="209" t="b">
        <f t="shared" si="73"/>
        <v>0</v>
      </c>
      <c r="AG103" s="213" t="str">
        <f>IF(AF103,INDEX(Param!$P:$P,AE103),"")</f>
        <v/>
      </c>
      <c r="AH103" s="172"/>
      <c r="AI103" s="309" t="e">
        <f t="shared" si="49"/>
        <v>#N/A</v>
      </c>
      <c r="AJ103" s="309" t="b">
        <f t="shared" si="67"/>
        <v>1</v>
      </c>
      <c r="AK103" s="314" t="b">
        <f t="shared" si="68"/>
        <v>1</v>
      </c>
      <c r="AL103" s="309" t="e">
        <f t="shared" si="50"/>
        <v>#N/A</v>
      </c>
      <c r="AM103" s="314" t="e">
        <f t="shared" si="69"/>
        <v>#N/A</v>
      </c>
      <c r="AN103" s="314" t="b">
        <f t="shared" si="51"/>
        <v>0</v>
      </c>
      <c r="AO103" s="318" t="str">
        <f t="shared" si="52"/>
        <v/>
      </c>
      <c r="AP103" s="209" t="e">
        <f>MATCH(AH103,Param!$R:$R,0)</f>
        <v>#N/A</v>
      </c>
      <c r="AQ103" s="209" t="b">
        <f t="shared" si="63"/>
        <v>0</v>
      </c>
      <c r="AR103" s="213" t="str">
        <f>IF(AQ103,INDEX(Param!$S:$S,AP103),"")</f>
        <v/>
      </c>
      <c r="AS103" s="189"/>
      <c r="AT103" s="173"/>
      <c r="AU103" s="329" t="e">
        <f t="shared" si="53"/>
        <v>#N/A</v>
      </c>
      <c r="AV103" s="330" t="b">
        <f t="shared" si="70"/>
        <v>1</v>
      </c>
      <c r="AW103" s="331" t="b">
        <f t="shared" si="71"/>
        <v>1</v>
      </c>
      <c r="AX103" s="330" t="e">
        <f t="shared" si="54"/>
        <v>#N/A</v>
      </c>
      <c r="AY103" s="331" t="e">
        <f t="shared" si="72"/>
        <v>#N/A</v>
      </c>
      <c r="AZ103" s="331" t="b">
        <f t="shared" si="55"/>
        <v>0</v>
      </c>
      <c r="BA103" s="332" t="str">
        <f t="shared" si="56"/>
        <v/>
      </c>
      <c r="BB103" s="209" t="e">
        <f>MATCH(AT103,Param!$U:$U,0)</f>
        <v>#N/A</v>
      </c>
      <c r="BC103" s="209" t="b">
        <f t="shared" si="64"/>
        <v>0</v>
      </c>
      <c r="BD103" s="213" t="str">
        <f>IF(BC103,INDEX(Param!$V:$V,BB103),"")</f>
        <v/>
      </c>
      <c r="BE103" s="189"/>
      <c r="BF103" s="174"/>
      <c r="BG103" s="175"/>
      <c r="BH103" s="176"/>
      <c r="BI103" s="189"/>
      <c r="BJ103" s="177"/>
      <c r="BK103" s="178"/>
      <c r="BL103" s="178"/>
      <c r="BM103" s="179"/>
      <c r="BN103" s="193"/>
      <c r="BO103" s="180"/>
      <c r="BP103" s="181"/>
      <c r="BQ103" s="182"/>
      <c r="BR103" s="183"/>
      <c r="BS103" s="188"/>
      <c r="BT103" s="184"/>
      <c r="BU103" s="185"/>
      <c r="BV103" s="188"/>
      <c r="BW103" s="186"/>
      <c r="BX103" s="187"/>
    </row>
    <row r="104" spans="1:76" x14ac:dyDescent="0.3">
      <c r="O104" s="188"/>
      <c r="T104"/>
      <c r="U104"/>
      <c r="AE104"/>
      <c r="AF104"/>
      <c r="AP104"/>
      <c r="AQ104"/>
      <c r="AS104" s="188"/>
      <c r="BB104"/>
      <c r="BC104"/>
      <c r="BE104" s="189"/>
      <c r="BI104" s="188"/>
      <c r="BN104" s="190"/>
      <c r="BS104" s="188"/>
      <c r="BV104" s="188"/>
    </row>
    <row r="105" spans="1:76" hidden="1" x14ac:dyDescent="0.3">
      <c r="BE105" s="2"/>
    </row>
    <row r="106" spans="1:76" hidden="1" x14ac:dyDescent="0.3">
      <c r="BE106" s="2"/>
    </row>
  </sheetData>
  <sheetProtection password="FE92" sheet="1" objects="1" scenarios="1" selectLockedCells="1" autoFilter="0"/>
  <autoFilter ref="J10:BX103" xr:uid="{00000000-0009-0000-0000-000004000000}"/>
  <sortState xmlns:xlrd2="http://schemas.microsoft.com/office/spreadsheetml/2017/richdata2" ref="J2:BH18">
    <sortCondition descending="1" ref="BF3"/>
  </sortState>
  <mergeCells count="9">
    <mergeCell ref="BW9:BX9"/>
    <mergeCell ref="J9:N9"/>
    <mergeCell ref="BF9:BH9"/>
    <mergeCell ref="BT9:BU9"/>
    <mergeCell ref="BJ9:BM9"/>
    <mergeCell ref="BO9:BR9"/>
    <mergeCell ref="P9:W9"/>
    <mergeCell ref="AG9:AR9"/>
    <mergeCell ref="AT9:BD9"/>
  </mergeCells>
  <conditionalFormatting sqref="E11:E103">
    <cfRule type="expression" dxfId="25" priority="3">
      <formula>$E11</formula>
    </cfRule>
  </conditionalFormatting>
  <conditionalFormatting sqref="K11:K103">
    <cfRule type="dataBar" priority="2">
      <dataBar>
        <cfvo type="min"/>
        <cfvo type="max"/>
        <color theme="4" tint="0.79998168889431442"/>
      </dataBar>
      <extLst>
        <ext xmlns:x14="http://schemas.microsoft.com/office/spreadsheetml/2009/9/main" uri="{B025F937-C7B1-47D3-B67F-A62EFF666E3E}">
          <x14:id>{93567784-07BD-439C-82D6-C45F67BA0D9D}</x14:id>
        </ext>
      </extLst>
    </cfRule>
  </conditionalFormatting>
  <conditionalFormatting sqref="L11:M103">
    <cfRule type="dataBar" priority="1">
      <dataBar>
        <cfvo type="min"/>
        <cfvo type="max"/>
        <color theme="4" tint="0.79998168889431442"/>
      </dataBar>
      <extLst>
        <ext xmlns:x14="http://schemas.microsoft.com/office/spreadsheetml/2009/9/main" uri="{B025F937-C7B1-47D3-B67F-A62EFF666E3E}">
          <x14:id>{DE89C503-F641-415E-998D-7F6DD31A0CDE}</x14:id>
        </ext>
      </extLst>
    </cfRule>
  </conditionalFormatting>
  <conditionalFormatting sqref="N11:N35">
    <cfRule type="expression" dxfId="24" priority="8">
      <formula>$A11=4</formula>
    </cfRule>
    <cfRule type="expression" dxfId="23" priority="9">
      <formula>$A11=3</formula>
    </cfRule>
    <cfRule type="expression" dxfId="22" priority="10">
      <formula>$A11=2</formula>
    </cfRule>
    <cfRule type="expression" dxfId="21" priority="11">
      <formula>$A11=1</formula>
    </cfRule>
  </conditionalFormatting>
  <dataValidations count="20">
    <dataValidation type="list" allowBlank="1" showInputMessage="1" showErrorMessage="1" sqref="N11:N103" xr:uid="{00000000-0002-0000-0400-000000000000}">
      <formula1>VldA</formula1>
    </dataValidation>
    <dataValidation type="list" allowBlank="1" showInputMessage="1" showErrorMessage="1" sqref="BD11:BD103 V11:V103 AG11:AG103 AR11:AR103 P11:S103 X11:Y103 AI11:AJ103 AU11:AV103" xr:uid="{00000000-0002-0000-0400-000001000000}">
      <formula1>VldB</formula1>
    </dataValidation>
    <dataValidation type="list" allowBlank="1" showInputMessage="1" showErrorMessage="1" sqref="W11:W103 Z11:AD103 AK11:AO103 AW11:BA103" xr:uid="{00000000-0002-0000-0400-000002000000}">
      <formula1>VldC</formula1>
    </dataValidation>
    <dataValidation type="list" allowBlank="1" showInputMessage="1" showErrorMessage="1" sqref="AH11:AH103" xr:uid="{00000000-0002-0000-0400-000003000000}">
      <formula1>VldD</formula1>
    </dataValidation>
    <dataValidation type="list" allowBlank="1" showInputMessage="1" showErrorMessage="1" sqref="AT11:AT103" xr:uid="{00000000-0002-0000-0400-000004000000}">
      <formula1>VldE</formula1>
    </dataValidation>
    <dataValidation type="list" allowBlank="1" showInputMessage="1" showErrorMessage="1" sqref="BF11:BF103" xr:uid="{00000000-0002-0000-0400-000005000000}">
      <formula1>VldF</formula1>
    </dataValidation>
    <dataValidation type="list" allowBlank="1" showInputMessage="1" showErrorMessage="1" sqref="BG11:BG103" xr:uid="{00000000-0002-0000-0400-000006000000}">
      <formula1>VldG</formula1>
    </dataValidation>
    <dataValidation type="list" allowBlank="1" showInputMessage="1" showErrorMessage="1" sqref="BH11:BH103" xr:uid="{00000000-0002-0000-0400-000007000000}">
      <formula1>VldH</formula1>
    </dataValidation>
    <dataValidation type="list" allowBlank="1" showInputMessage="1" showErrorMessage="1" sqref="BJ11:BJ103" xr:uid="{00000000-0002-0000-0400-000008000000}">
      <formula1>VldI</formula1>
    </dataValidation>
    <dataValidation type="list" allowBlank="1" showInputMessage="1" showErrorMessage="1" sqref="BK11:BK103" xr:uid="{00000000-0002-0000-0400-000009000000}">
      <formula1>VldJ</formula1>
    </dataValidation>
    <dataValidation type="list" allowBlank="1" showInputMessage="1" showErrorMessage="1" sqref="BL11:BL103" xr:uid="{00000000-0002-0000-0400-00000A000000}">
      <formula1>VldK</formula1>
    </dataValidation>
    <dataValidation type="list" allowBlank="1" showInputMessage="1" showErrorMessage="1" sqref="BM11:BN103" xr:uid="{00000000-0002-0000-0400-00000B000000}">
      <formula1>VldL</formula1>
    </dataValidation>
    <dataValidation type="list" allowBlank="1" showInputMessage="1" showErrorMessage="1" sqref="BO11:BO103" xr:uid="{00000000-0002-0000-0400-00000C000000}">
      <formula1>VldM</formula1>
    </dataValidation>
    <dataValidation type="list" allowBlank="1" showInputMessage="1" showErrorMessage="1" sqref="BP11:BP103" xr:uid="{00000000-0002-0000-0400-00000D000000}">
      <formula1>VldN</formula1>
    </dataValidation>
    <dataValidation type="list" allowBlank="1" showInputMessage="1" showErrorMessage="1" sqref="BQ11:BQ103" xr:uid="{00000000-0002-0000-0400-00000E000000}">
      <formula1>VldO</formula1>
    </dataValidation>
    <dataValidation type="list" allowBlank="1" showInputMessage="1" showErrorMessage="1" sqref="BR11:BR103" xr:uid="{00000000-0002-0000-0400-00000F000000}">
      <formula1>VldP</formula1>
    </dataValidation>
    <dataValidation type="list" allowBlank="1" showInputMessage="1" showErrorMessage="1" sqref="BT11:BT103" xr:uid="{00000000-0002-0000-0400-000010000000}">
      <formula1>VldQ</formula1>
    </dataValidation>
    <dataValidation type="list" allowBlank="1" showInputMessage="1" showErrorMessage="1" sqref="BU11:BU103" xr:uid="{00000000-0002-0000-0400-000011000000}">
      <formula1>VldR</formula1>
    </dataValidation>
    <dataValidation type="list" allowBlank="1" showInputMessage="1" showErrorMessage="1" sqref="BW11:BW103" xr:uid="{00000000-0002-0000-0400-000012000000}">
      <formula1>VldS</formula1>
    </dataValidation>
    <dataValidation type="list" allowBlank="1" showInputMessage="1" showErrorMessage="1" sqref="BX11:BX103" xr:uid="{00000000-0002-0000-0400-000013000000}">
      <formula1>VldT</formula1>
    </dataValidation>
  </dataValidations>
  <pageMargins left="0.25" right="0.25" top="0.75" bottom="0.75" header="0.3" footer="0.3"/>
  <pageSetup paperSize="9" scale="7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3567784-07BD-439C-82D6-C45F67BA0D9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K11:K103</xm:sqref>
        </x14:conditionalFormatting>
        <x14:conditionalFormatting xmlns:xm="http://schemas.microsoft.com/office/excel/2006/main">
          <x14:cfRule type="dataBar" id="{DE89C503-F641-415E-998D-7F6DD31A0C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L11:M103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>
    <tabColor theme="9" tint="-0.249977111117893"/>
  </sheetPr>
  <dimension ref="A1:AS436"/>
  <sheetViews>
    <sheetView showGridLines="0" showZeros="0" topLeftCell="F11" zoomScale="90" zoomScaleNormal="90" workbookViewId="0">
      <pane xSplit="1" ySplit="13" topLeftCell="L87" activePane="bottomRight" state="frozen"/>
      <selection activeCell="AF37" sqref="AF37"/>
      <selection pane="topRight" activeCell="AF37" sqref="AF37"/>
      <selection pane="bottomLeft" activeCell="AF37" sqref="AF37"/>
      <selection pane="bottomRight" activeCell="AI101" sqref="AI101"/>
    </sheetView>
  </sheetViews>
  <sheetFormatPr baseColWidth="10" defaultColWidth="0" defaultRowHeight="14.4" zeroHeight="1" x14ac:dyDescent="0.3"/>
  <cols>
    <col min="1" max="5" width="0" hidden="1" customWidth="1"/>
    <col min="6" max="6" width="18" customWidth="1"/>
    <col min="7" max="12" width="11.44140625" customWidth="1"/>
    <col min="13" max="15" width="4.5546875" customWidth="1"/>
    <col min="16" max="22" width="11.44140625" customWidth="1"/>
    <col min="23" max="24" width="0" hidden="1" customWidth="1"/>
    <col min="25" max="25" width="11.44140625" customWidth="1"/>
    <col min="26" max="26" width="23.88671875" customWidth="1"/>
    <col min="27" max="27" width="11.44140625" customWidth="1"/>
    <col min="28" max="28" width="7.6640625" customWidth="1"/>
    <col min="29" max="29" width="11.44140625" customWidth="1"/>
    <col min="30" max="30" width="7.6640625" customWidth="1"/>
    <col min="31" max="31" width="11.44140625" customWidth="1"/>
    <col min="32" max="32" width="7.6640625" customWidth="1"/>
    <col min="33" max="35" width="11.44140625" customWidth="1"/>
    <col min="36" max="36" width="23.88671875" customWidth="1"/>
    <col min="37" max="45" width="11.44140625" customWidth="1"/>
    <col min="46" max="16384" width="11.44140625" hidden="1"/>
  </cols>
  <sheetData>
    <row r="1" spans="1:26" ht="15" hidden="1" customHeight="1" x14ac:dyDescent="0.3">
      <c r="A1" s="34" t="s">
        <v>174</v>
      </c>
      <c r="B1" s="35"/>
      <c r="C1" s="35"/>
      <c r="D1" s="35"/>
      <c r="E1" s="36"/>
    </row>
    <row r="2" spans="1:26" ht="15" hidden="1" customHeight="1" x14ac:dyDescent="0.3">
      <c r="A2" s="5"/>
      <c r="B2" s="37"/>
      <c r="C2" s="37"/>
      <c r="D2" s="37"/>
      <c r="E2" s="38"/>
    </row>
    <row r="3" spans="1:26" ht="15" hidden="1" customHeight="1" x14ac:dyDescent="0.3">
      <c r="A3" s="5"/>
      <c r="B3" s="37"/>
      <c r="C3" s="37"/>
      <c r="D3" s="37"/>
      <c r="E3" s="38"/>
    </row>
    <row r="4" spans="1:26" ht="15" hidden="1" customHeight="1" x14ac:dyDescent="0.3">
      <c r="A4" s="5"/>
      <c r="B4" s="37"/>
      <c r="C4" s="37"/>
      <c r="D4" s="37"/>
      <c r="E4" s="38"/>
    </row>
    <row r="5" spans="1:26" ht="15" hidden="1" customHeight="1" x14ac:dyDescent="0.3">
      <c r="A5" s="5"/>
      <c r="B5" s="37"/>
      <c r="C5" s="37"/>
      <c r="D5" s="37"/>
      <c r="E5" s="38"/>
    </row>
    <row r="6" spans="1:26" ht="15" hidden="1" customHeight="1" x14ac:dyDescent="0.3">
      <c r="A6" s="5"/>
      <c r="B6" s="37"/>
      <c r="C6" s="37"/>
      <c r="D6" s="37"/>
      <c r="E6" s="38"/>
    </row>
    <row r="7" spans="1:26" ht="15" hidden="1" customHeight="1" x14ac:dyDescent="0.3">
      <c r="A7" s="5"/>
      <c r="B7" s="37"/>
      <c r="C7" s="37"/>
      <c r="D7" s="37"/>
      <c r="E7" s="38"/>
    </row>
    <row r="8" spans="1:26" ht="15" hidden="1" customHeight="1" x14ac:dyDescent="0.3">
      <c r="A8" s="5"/>
      <c r="B8" s="37"/>
      <c r="C8" s="37"/>
      <c r="D8" s="37"/>
      <c r="E8" s="38"/>
    </row>
    <row r="9" spans="1:26" ht="15" hidden="1" customHeight="1" x14ac:dyDescent="0.3">
      <c r="A9" s="5"/>
      <c r="B9" s="37"/>
      <c r="C9" s="37"/>
      <c r="D9" s="37"/>
      <c r="E9" s="38"/>
    </row>
    <row r="10" spans="1:26" ht="15.75" hidden="1" customHeight="1" thickBot="1" x14ac:dyDescent="0.35">
      <c r="A10" s="39"/>
      <c r="B10" s="40"/>
      <c r="C10" s="40"/>
      <c r="D10" s="40"/>
      <c r="E10" s="41"/>
    </row>
    <row r="11" spans="1:26" x14ac:dyDescent="0.3">
      <c r="F11" s="195" t="str">
        <f>A_Ver</f>
        <v>2020 10 01  Ver14</v>
      </c>
    </row>
    <row r="12" spans="1:26" x14ac:dyDescent="0.3"/>
    <row r="13" spans="1:26" x14ac:dyDescent="0.3"/>
    <row r="14" spans="1:26" x14ac:dyDescent="0.3">
      <c r="Y14" s="273" t="s">
        <v>220</v>
      </c>
      <c r="Z14" s="273"/>
    </row>
    <row r="15" spans="1:26" x14ac:dyDescent="0.3"/>
    <row r="16" spans="1:26" x14ac:dyDescent="0.3"/>
    <row r="17" spans="6:44" x14ac:dyDescent="0.3"/>
    <row r="18" spans="6:44" x14ac:dyDescent="0.3"/>
    <row r="19" spans="6:44" x14ac:dyDescent="0.3"/>
    <row r="20" spans="6:44" x14ac:dyDescent="0.3"/>
    <row r="21" spans="6:44" x14ac:dyDescent="0.3"/>
    <row r="22" spans="6:44" x14ac:dyDescent="0.3"/>
    <row r="23" spans="6:44" x14ac:dyDescent="0.3"/>
    <row r="24" spans="6:44" ht="24" thickBot="1" x14ac:dyDescent="0.5">
      <c r="F24" s="364" t="str">
        <f>Coulisse00!$U$1</f>
        <v>STATUT
dans la gamme</v>
      </c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</row>
    <row r="25" spans="6:44" x14ac:dyDescent="0.3">
      <c r="F25" s="364"/>
      <c r="Z25" s="376" t="str">
        <f>$F$24</f>
        <v>STATUT
dans la gamme</v>
      </c>
      <c r="AA25" s="367" t="str">
        <f>Coulisse00!$V$3</f>
        <v>QUANTITE
M2/ML/PC</v>
      </c>
      <c r="AB25" s="368"/>
      <c r="AC25" s="369" t="str">
        <f>Coulisse00!$W$3</f>
        <v>CA VENTE
€ HT</v>
      </c>
      <c r="AD25" s="370"/>
      <c r="AE25" s="371" t="s">
        <v>222</v>
      </c>
      <c r="AF25" s="375"/>
      <c r="AG25" s="369" t="str">
        <f>Coulisse00!$M$10</f>
        <v>Nb Ref</v>
      </c>
      <c r="AH25" s="372"/>
      <c r="AJ25" s="365" t="str">
        <f>$Z$32</f>
        <v>Autre</v>
      </c>
      <c r="AK25" s="367" t="str">
        <f>AA25</f>
        <v>QUANTITE
M2/ML/PC</v>
      </c>
      <c r="AL25" s="368"/>
      <c r="AM25" s="369" t="str">
        <f t="shared" ref="AM25" si="0">AC25</f>
        <v>CA VENTE
€ HT</v>
      </c>
      <c r="AN25" s="370"/>
      <c r="AO25" s="371" t="str">
        <f t="shared" ref="AO25" si="1">AE25</f>
        <v>Prix Moyen</v>
      </c>
      <c r="AP25" s="372"/>
      <c r="AQ25" s="371" t="str">
        <f t="shared" ref="AQ25" si="2">AG25</f>
        <v>Nb Ref</v>
      </c>
      <c r="AR25" s="372"/>
    </row>
    <row r="26" spans="6:44" x14ac:dyDescent="0.3">
      <c r="F26" s="364"/>
      <c r="Z26" s="377"/>
      <c r="AA26" s="85" t="s">
        <v>179</v>
      </c>
      <c r="AB26" s="78" t="s">
        <v>180</v>
      </c>
      <c r="AC26" s="77" t="str">
        <f>+AA26</f>
        <v>Mnt</v>
      </c>
      <c r="AD26" s="78" t="str">
        <f>+AB26</f>
        <v>%</v>
      </c>
      <c r="AE26" s="70" t="str">
        <f>+AC26</f>
        <v>Mnt</v>
      </c>
      <c r="AF26" s="113" t="str">
        <f>+AD26</f>
        <v>%</v>
      </c>
      <c r="AG26" s="77" t="s">
        <v>182</v>
      </c>
      <c r="AH26" s="68" t="str">
        <f>+AF26</f>
        <v>%</v>
      </c>
      <c r="AJ26" s="366"/>
      <c r="AK26" s="85" t="str">
        <f t="shared" ref="AK26" si="3">AA26</f>
        <v>Mnt</v>
      </c>
      <c r="AL26" s="78" t="str">
        <f t="shared" ref="AL26:AR26" si="4">AB26</f>
        <v>%</v>
      </c>
      <c r="AM26" s="77" t="str">
        <f t="shared" si="4"/>
        <v>Mnt</v>
      </c>
      <c r="AN26" s="78" t="str">
        <f t="shared" si="4"/>
        <v>%</v>
      </c>
      <c r="AO26" s="70" t="str">
        <f t="shared" si="4"/>
        <v>Mnt</v>
      </c>
      <c r="AP26" s="68" t="str">
        <f t="shared" si="4"/>
        <v>%</v>
      </c>
      <c r="AQ26" s="70" t="str">
        <f t="shared" si="4"/>
        <v>Nb</v>
      </c>
      <c r="AR26" s="68" t="str">
        <f t="shared" si="4"/>
        <v>%</v>
      </c>
    </row>
    <row r="27" spans="6:44" x14ac:dyDescent="0.3">
      <c r="F27" s="364"/>
      <c r="Z27" s="71" t="str">
        <f ca="1">Coulisse00!$U$11</f>
        <v>EN GAMME</v>
      </c>
      <c r="AA27" s="86">
        <f ca="1">Coulisse00!$V$11</f>
        <v>203800</v>
      </c>
      <c r="AB27" s="80">
        <f t="shared" ref="AB27:AB33" ca="1" si="5">AA27/$AA$33</f>
        <v>0.73322540025184391</v>
      </c>
      <c r="AC27" s="79">
        <f ca="1">Coulisse00!$W$11</f>
        <v>2823000</v>
      </c>
      <c r="AD27" s="80">
        <f t="shared" ref="AD27:AD33" ca="1" si="6">AC27/$AC$33</f>
        <v>0.71905247070809986</v>
      </c>
      <c r="AE27" s="74">
        <f ca="1">+IF(AA27=0,0,AC27/AA27)</f>
        <v>13.851815505397449</v>
      </c>
      <c r="AF27" s="114">
        <f ca="1">AE27/$AE$33</f>
        <v>0.98067043294070821</v>
      </c>
      <c r="AG27" s="118">
        <f ca="1">Coulisse00!$Y$11</f>
        <v>5</v>
      </c>
      <c r="AH27" s="69">
        <f ca="1">AG27/$AG$33</f>
        <v>0.5</v>
      </c>
      <c r="AJ27" s="71" t="str">
        <f ca="1">Coulisse00!$U$21</f>
        <v/>
      </c>
      <c r="AK27" s="86">
        <f ca="1">Coulisse00!$V$21</f>
        <v>0</v>
      </c>
      <c r="AL27" s="80">
        <f ca="1">IF($AK$37=0,0,AK27/$AK$37)</f>
        <v>0</v>
      </c>
      <c r="AM27" s="79">
        <f ca="1">Coulisse00!$W$21</f>
        <v>0</v>
      </c>
      <c r="AN27" s="80">
        <f ca="1">IF($AM$37=0,0,AM27/$AM$37)</f>
        <v>0</v>
      </c>
      <c r="AO27" s="97">
        <f ca="1">+IF(AK27=0,0,AM27/AK27)</f>
        <v>0</v>
      </c>
      <c r="AP27" s="69">
        <f ca="1">IF($AO$37=0,0,AO27/$AO$37)</f>
        <v>0</v>
      </c>
      <c r="AQ27" s="95">
        <f ca="1">Coulisse00!$Y$21</f>
        <v>0</v>
      </c>
      <c r="AR27" s="69">
        <f ca="1">IF($AQ$37=0,0,AQ27/$AQ$37)</f>
        <v>0</v>
      </c>
    </row>
    <row r="28" spans="6:44" x14ac:dyDescent="0.3">
      <c r="F28" s="364"/>
      <c r="Z28" s="72" t="str">
        <f ca="1">Coulisse00!$U$12</f>
        <v>EN COURS SUPPRESSION</v>
      </c>
      <c r="AA28" s="87">
        <f ca="1">Coulisse00!$V$12</f>
        <v>35000</v>
      </c>
      <c r="AB28" s="82">
        <f t="shared" ca="1" si="5"/>
        <v>0.12592192840438929</v>
      </c>
      <c r="AC28" s="81">
        <f ca="1">Coulisse00!$W$12</f>
        <v>546500</v>
      </c>
      <c r="AD28" s="82">
        <f t="shared" ca="1" si="6"/>
        <v>0.13920020376974018</v>
      </c>
      <c r="AE28" s="75">
        <f t="shared" ref="AE28:AE33" ca="1" si="7">+IF(AA28=0,0,AC28/AA28)</f>
        <v>15.614285714285714</v>
      </c>
      <c r="AF28" s="115">
        <f t="shared" ref="AF28:AF33" ca="1" si="8">AE28/$AE$33</f>
        <v>1.1054484753656939</v>
      </c>
      <c r="AG28" s="119">
        <f ca="1">Coulisse00!$Y$12</f>
        <v>2</v>
      </c>
      <c r="AH28" s="66">
        <f t="shared" ref="AH28:AH33" ca="1" si="9">AG28/$AG$33</f>
        <v>0.2</v>
      </c>
      <c r="AJ28" s="72" t="str">
        <f ca="1">Coulisse00!$U$22</f>
        <v/>
      </c>
      <c r="AK28" s="87">
        <f ca="1">Coulisse00!$V$22</f>
        <v>0</v>
      </c>
      <c r="AL28" s="82">
        <f t="shared" ref="AL28:AL37" ca="1" si="10">IF($AK$37=0,0,AK28/$AK$37)</f>
        <v>0</v>
      </c>
      <c r="AM28" s="81">
        <f ca="1">Coulisse00!$W$22</f>
        <v>0</v>
      </c>
      <c r="AN28" s="82">
        <f t="shared" ref="AN28:AN37" ca="1" si="11">IF($AM$37=0,0,AM28/$AM$37)</f>
        <v>0</v>
      </c>
      <c r="AO28" s="98">
        <f t="shared" ref="AO28:AO37" ca="1" si="12">+IF(AK28=0,0,AM28/AK28)</f>
        <v>0</v>
      </c>
      <c r="AP28" s="66">
        <f t="shared" ref="AP28:AP37" ca="1" si="13">IF($AO$37=0,0,AO28/$AO$37)</f>
        <v>0</v>
      </c>
      <c r="AQ28" s="96">
        <f ca="1">Coulisse00!$Y$22</f>
        <v>0</v>
      </c>
      <c r="AR28" s="66">
        <f t="shared" ref="AR28:AR37" ca="1" si="14">IF($AQ$37=0,0,AQ28/$AQ$37)</f>
        <v>0</v>
      </c>
    </row>
    <row r="29" spans="6:44" x14ac:dyDescent="0.3">
      <c r="F29" s="364"/>
      <c r="Z29" s="72" t="str">
        <f ca="1">Coulisse00!$U$13</f>
        <v>HORS GAMME</v>
      </c>
      <c r="AA29" s="87">
        <f ca="1">Coulisse00!$V$13</f>
        <v>34000</v>
      </c>
      <c r="AB29" s="82">
        <f t="shared" ca="1" si="5"/>
        <v>0.12232415902140673</v>
      </c>
      <c r="AC29" s="81">
        <f ca="1">Coulisse00!$W$13</f>
        <v>476000</v>
      </c>
      <c r="AD29" s="82">
        <f t="shared" ca="1" si="6"/>
        <v>0.12124299541518084</v>
      </c>
      <c r="AE29" s="75">
        <f t="shared" ca="1" si="7"/>
        <v>14</v>
      </c>
      <c r="AF29" s="115">
        <f t="shared" ca="1" si="8"/>
        <v>0.99116148751910338</v>
      </c>
      <c r="AG29" s="119">
        <f ca="1">Coulisse00!$Y$13</f>
        <v>1</v>
      </c>
      <c r="AH29" s="66">
        <f t="shared" ca="1" si="9"/>
        <v>0.1</v>
      </c>
      <c r="AJ29" s="72" t="str">
        <f ca="1">Coulisse00!$U$23</f>
        <v/>
      </c>
      <c r="AK29" s="87">
        <f ca="1">Coulisse00!$V$23</f>
        <v>0</v>
      </c>
      <c r="AL29" s="82">
        <f t="shared" ca="1" si="10"/>
        <v>0</v>
      </c>
      <c r="AM29" s="81">
        <f ca="1">Coulisse00!$W$23</f>
        <v>0</v>
      </c>
      <c r="AN29" s="82">
        <f t="shared" ca="1" si="11"/>
        <v>0</v>
      </c>
      <c r="AO29" s="98">
        <f t="shared" ca="1" si="12"/>
        <v>0</v>
      </c>
      <c r="AP29" s="66">
        <f t="shared" ca="1" si="13"/>
        <v>0</v>
      </c>
      <c r="AQ29" s="96">
        <f ca="1">Coulisse00!$Y$23</f>
        <v>0</v>
      </c>
      <c r="AR29" s="66">
        <f t="shared" ca="1" si="14"/>
        <v>0</v>
      </c>
    </row>
    <row r="30" spans="6:44" x14ac:dyDescent="0.3">
      <c r="F30" s="364"/>
      <c r="Z30" s="72" t="str">
        <f ca="1">Coulisse00!$U$14</f>
        <v>BALOTAGE</v>
      </c>
      <c r="AA30" s="87">
        <f ca="1">Coulisse00!$V$14</f>
        <v>5150</v>
      </c>
      <c r="AB30" s="82">
        <f t="shared" ca="1" si="5"/>
        <v>1.8528512322360136E-2</v>
      </c>
      <c r="AC30" s="81">
        <f ca="1">Coulisse00!$W$14</f>
        <v>80500</v>
      </c>
      <c r="AD30" s="82">
        <f t="shared" ca="1" si="6"/>
        <v>2.0504330106979114E-2</v>
      </c>
      <c r="AE30" s="75">
        <f t="shared" ca="1" si="7"/>
        <v>15.631067961165048</v>
      </c>
      <c r="AF30" s="115">
        <f t="shared" ca="1" si="8"/>
        <v>1.1066366122786104</v>
      </c>
      <c r="AG30" s="119">
        <f ca="1">Coulisse00!$Y$14</f>
        <v>2</v>
      </c>
      <c r="AH30" s="66">
        <f t="shared" ca="1" si="9"/>
        <v>0.2</v>
      </c>
      <c r="AJ30" s="72" t="str">
        <f ca="1">Coulisse00!$U$24</f>
        <v/>
      </c>
      <c r="AK30" s="87">
        <f ca="1">Coulisse00!$V$24</f>
        <v>0</v>
      </c>
      <c r="AL30" s="82">
        <f t="shared" ca="1" si="10"/>
        <v>0</v>
      </c>
      <c r="AM30" s="81">
        <f ca="1">Coulisse00!$W$24</f>
        <v>0</v>
      </c>
      <c r="AN30" s="82">
        <f t="shared" ca="1" si="11"/>
        <v>0</v>
      </c>
      <c r="AO30" s="98">
        <f t="shared" ca="1" si="12"/>
        <v>0</v>
      </c>
      <c r="AP30" s="66">
        <f t="shared" ca="1" si="13"/>
        <v>0</v>
      </c>
      <c r="AQ30" s="96">
        <f ca="1">Coulisse00!$Y$24</f>
        <v>0</v>
      </c>
      <c r="AR30" s="66">
        <f t="shared" ca="1" si="14"/>
        <v>0</v>
      </c>
    </row>
    <row r="31" spans="6:44" x14ac:dyDescent="0.3">
      <c r="F31" s="364"/>
      <c r="Z31" s="72" t="str">
        <f ca="1">Coulisse00!$U$15</f>
        <v/>
      </c>
      <c r="AA31" s="87">
        <f ca="1">Coulisse00!$V$15</f>
        <v>0</v>
      </c>
      <c r="AB31" s="82">
        <f t="shared" ca="1" si="5"/>
        <v>0</v>
      </c>
      <c r="AC31" s="81">
        <f ca="1">Coulisse00!$W$15</f>
        <v>0</v>
      </c>
      <c r="AD31" s="82">
        <f t="shared" ca="1" si="6"/>
        <v>0</v>
      </c>
      <c r="AE31" s="75">
        <f t="shared" ca="1" si="7"/>
        <v>0</v>
      </c>
      <c r="AF31" s="115">
        <f t="shared" ca="1" si="8"/>
        <v>0</v>
      </c>
      <c r="AG31" s="119">
        <f ca="1">Coulisse00!$Y$15</f>
        <v>0</v>
      </c>
      <c r="AH31" s="66">
        <f t="shared" ca="1" si="9"/>
        <v>0</v>
      </c>
      <c r="AJ31" s="72" t="str">
        <f ca="1">Coulisse00!$U$25</f>
        <v/>
      </c>
      <c r="AK31" s="87">
        <f ca="1">Coulisse00!$V$25</f>
        <v>0</v>
      </c>
      <c r="AL31" s="82">
        <f t="shared" ca="1" si="10"/>
        <v>0</v>
      </c>
      <c r="AM31" s="81">
        <f ca="1">Coulisse00!$W$25</f>
        <v>0</v>
      </c>
      <c r="AN31" s="82">
        <f t="shared" ca="1" si="11"/>
        <v>0</v>
      </c>
      <c r="AO31" s="98">
        <f t="shared" ca="1" si="12"/>
        <v>0</v>
      </c>
      <c r="AP31" s="66">
        <f t="shared" ca="1" si="13"/>
        <v>0</v>
      </c>
      <c r="AQ31" s="96">
        <f ca="1">Coulisse00!$Y$25</f>
        <v>0</v>
      </c>
      <c r="AR31" s="66">
        <f t="shared" ca="1" si="14"/>
        <v>0</v>
      </c>
    </row>
    <row r="32" spans="6:44" x14ac:dyDescent="0.3">
      <c r="F32" s="364"/>
      <c r="Z32" s="89" t="str">
        <f>Coulisse00!$U$16</f>
        <v>Autre</v>
      </c>
      <c r="AA32" s="90">
        <f ca="1">Coulisse00!$V$16</f>
        <v>0</v>
      </c>
      <c r="AB32" s="91">
        <f t="shared" ca="1" si="5"/>
        <v>0</v>
      </c>
      <c r="AC32" s="92">
        <f ca="1">Coulisse00!$W$16</f>
        <v>0</v>
      </c>
      <c r="AD32" s="91">
        <f t="shared" ca="1" si="6"/>
        <v>0</v>
      </c>
      <c r="AE32" s="93">
        <f t="shared" ca="1" si="7"/>
        <v>0</v>
      </c>
      <c r="AF32" s="116">
        <f t="shared" ca="1" si="8"/>
        <v>0</v>
      </c>
      <c r="AG32" s="120">
        <f ca="1">Coulisse00!$Y$16</f>
        <v>0</v>
      </c>
      <c r="AH32" s="94">
        <f t="shared" ca="1" si="9"/>
        <v>0</v>
      </c>
      <c r="AJ32" s="72" t="str">
        <f ca="1">Coulisse00!$U$26</f>
        <v/>
      </c>
      <c r="AK32" s="87">
        <f ca="1">Coulisse00!$V$26</f>
        <v>0</v>
      </c>
      <c r="AL32" s="82">
        <f t="shared" ca="1" si="10"/>
        <v>0</v>
      </c>
      <c r="AM32" s="81">
        <f ca="1">Coulisse00!$W$26</f>
        <v>0</v>
      </c>
      <c r="AN32" s="82">
        <f t="shared" ca="1" si="11"/>
        <v>0</v>
      </c>
      <c r="AO32" s="98"/>
      <c r="AP32" s="66">
        <f t="shared" ca="1" si="13"/>
        <v>0</v>
      </c>
      <c r="AQ32" s="96">
        <f ca="1">Coulisse00!$Y$26</f>
        <v>0</v>
      </c>
      <c r="AR32" s="66">
        <f t="shared" ca="1" si="14"/>
        <v>0</v>
      </c>
    </row>
    <row r="33" spans="6:44" ht="15" thickBot="1" x14ac:dyDescent="0.35">
      <c r="F33" s="364"/>
      <c r="Z33" s="73" t="s">
        <v>172</v>
      </c>
      <c r="AA33" s="88">
        <f ca="1">SUM(AA27:AA32)</f>
        <v>277950</v>
      </c>
      <c r="AB33" s="84">
        <f t="shared" ca="1" si="5"/>
        <v>1</v>
      </c>
      <c r="AC33" s="83">
        <f ca="1">SUM(AC27:AC32)</f>
        <v>3926000</v>
      </c>
      <c r="AD33" s="84">
        <f t="shared" ca="1" si="6"/>
        <v>1</v>
      </c>
      <c r="AE33" s="76">
        <f t="shared" ca="1" si="7"/>
        <v>14.124842597589495</v>
      </c>
      <c r="AF33" s="117">
        <f t="shared" ca="1" si="8"/>
        <v>1</v>
      </c>
      <c r="AG33" s="121">
        <f ca="1">SUM(AG27:AG32)</f>
        <v>10</v>
      </c>
      <c r="AH33" s="67">
        <f t="shared" ca="1" si="9"/>
        <v>1</v>
      </c>
      <c r="AJ33" s="72" t="str">
        <f ca="1">Coulisse00!$U$27</f>
        <v/>
      </c>
      <c r="AK33" s="87">
        <f ca="1">Coulisse00!$V$27</f>
        <v>0</v>
      </c>
      <c r="AL33" s="82">
        <f t="shared" ref="AL33" ca="1" si="15">IF($AK$37=0,0,AK33/$AK$37)</f>
        <v>0</v>
      </c>
      <c r="AM33" s="81">
        <f ca="1">Coulisse00!$W$27</f>
        <v>0</v>
      </c>
      <c r="AN33" s="82">
        <f t="shared" ref="AN33" ca="1" si="16">IF($AM$37=0,0,AM33/$AM$37)</f>
        <v>0</v>
      </c>
      <c r="AO33" s="98"/>
      <c r="AP33" s="66">
        <f t="shared" ref="AP33" ca="1" si="17">IF($AO$37=0,0,AO33/$AO$37)</f>
        <v>0</v>
      </c>
      <c r="AQ33" s="96">
        <f ca="1">Coulisse00!$Y$27</f>
        <v>0</v>
      </c>
      <c r="AR33" s="66">
        <f t="shared" ref="AR33" ca="1" si="18">IF($AQ$37=0,0,AQ33/$AQ$37)</f>
        <v>0</v>
      </c>
    </row>
    <row r="34" spans="6:44" x14ac:dyDescent="0.3">
      <c r="F34" s="364"/>
      <c r="AJ34" s="72" t="str">
        <f ca="1">Coulisse00!$U$28</f>
        <v/>
      </c>
      <c r="AK34" s="87">
        <f ca="1">Coulisse00!$V$28</f>
        <v>0</v>
      </c>
      <c r="AL34" s="82">
        <f t="shared" ca="1" si="10"/>
        <v>0</v>
      </c>
      <c r="AM34" s="81">
        <f ca="1">Coulisse00!$W$28</f>
        <v>0</v>
      </c>
      <c r="AN34" s="82">
        <f t="shared" ca="1" si="11"/>
        <v>0</v>
      </c>
      <c r="AO34" s="98"/>
      <c r="AP34" s="66">
        <f t="shared" ca="1" si="13"/>
        <v>0</v>
      </c>
      <c r="AQ34" s="96">
        <f ca="1">Coulisse00!$Y$28</f>
        <v>0</v>
      </c>
      <c r="AR34" s="66">
        <f t="shared" ca="1" si="14"/>
        <v>0</v>
      </c>
    </row>
    <row r="35" spans="6:44" x14ac:dyDescent="0.3">
      <c r="F35" s="364"/>
      <c r="AJ35" s="72" t="str">
        <f ca="1">Coulisse00!$U$29</f>
        <v/>
      </c>
      <c r="AK35" s="87">
        <f ca="1">Coulisse00!$V$29</f>
        <v>0</v>
      </c>
      <c r="AL35" s="82">
        <f t="shared" ca="1" si="10"/>
        <v>0</v>
      </c>
      <c r="AM35" s="81">
        <f ca="1">Coulisse00!$W$29</f>
        <v>0</v>
      </c>
      <c r="AN35" s="82">
        <f t="shared" ca="1" si="11"/>
        <v>0</v>
      </c>
      <c r="AO35" s="98"/>
      <c r="AP35" s="66">
        <f t="shared" ca="1" si="13"/>
        <v>0</v>
      </c>
      <c r="AQ35" s="96">
        <f ca="1">Coulisse00!$Y$29</f>
        <v>0</v>
      </c>
      <c r="AR35" s="66">
        <f t="shared" ca="1" si="14"/>
        <v>0</v>
      </c>
    </row>
    <row r="36" spans="6:44" x14ac:dyDescent="0.3">
      <c r="F36" s="364"/>
      <c r="AJ36" s="99" t="str">
        <f ca="1">Coulisse00!$U$30</f>
        <v/>
      </c>
      <c r="AK36" s="100">
        <f ca="1">Coulisse00!$V$30</f>
        <v>0</v>
      </c>
      <c r="AL36" s="101">
        <f t="shared" ca="1" si="10"/>
        <v>0</v>
      </c>
      <c r="AM36" s="102">
        <f ca="1">Coulisse00!$W$30</f>
        <v>0</v>
      </c>
      <c r="AN36" s="101">
        <f t="shared" ca="1" si="11"/>
        <v>0</v>
      </c>
      <c r="AO36" s="103">
        <f t="shared" ref="AO36" ca="1" si="19">+IF(AK36=0,0,AM36/AK36)</f>
        <v>0</v>
      </c>
      <c r="AP36" s="104">
        <f t="shared" ca="1" si="13"/>
        <v>0</v>
      </c>
      <c r="AQ36" s="105">
        <f ca="1">Coulisse00!$Y$30</f>
        <v>0</v>
      </c>
      <c r="AR36" s="104">
        <f t="shared" ca="1" si="14"/>
        <v>0</v>
      </c>
    </row>
    <row r="37" spans="6:44" ht="15" thickBot="1" x14ac:dyDescent="0.35">
      <c r="F37" s="364"/>
      <c r="AJ37" s="106" t="s">
        <v>172</v>
      </c>
      <c r="AK37" s="107">
        <f ca="1">SUM(AK27:AK36)</f>
        <v>0</v>
      </c>
      <c r="AL37" s="108">
        <f t="shared" ca="1" si="10"/>
        <v>0</v>
      </c>
      <c r="AM37" s="109">
        <f ca="1">SUM(AM27:AM36)</f>
        <v>0</v>
      </c>
      <c r="AN37" s="108">
        <f t="shared" ca="1" si="11"/>
        <v>0</v>
      </c>
      <c r="AO37" s="110">
        <f t="shared" ca="1" si="12"/>
        <v>0</v>
      </c>
      <c r="AP37" s="111">
        <f t="shared" ca="1" si="13"/>
        <v>0</v>
      </c>
      <c r="AQ37" s="112">
        <f ca="1">SUM(AQ27:AQ36)</f>
        <v>0</v>
      </c>
      <c r="AR37" s="111">
        <f t="shared" ca="1" si="14"/>
        <v>0</v>
      </c>
    </row>
    <row r="38" spans="6:44" x14ac:dyDescent="0.3">
      <c r="F38" s="364"/>
    </row>
    <row r="39" spans="6:44" x14ac:dyDescent="0.3">
      <c r="F39" s="364"/>
    </row>
    <row r="40" spans="6:44" x14ac:dyDescent="0.3">
      <c r="F40" s="364"/>
    </row>
    <row r="41" spans="6:44" ht="18" x14ac:dyDescent="0.35">
      <c r="F41" s="214"/>
    </row>
    <row r="42" spans="6:44" ht="18" x14ac:dyDescent="0.35">
      <c r="F42" s="214"/>
    </row>
    <row r="43" spans="6:44" s="124" customFormat="1" ht="23.4" x14ac:dyDescent="0.45">
      <c r="F43" s="364" t="str">
        <f>Coulisse00!$AE$1</f>
        <v>TYPE PROD</v>
      </c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</row>
    <row r="44" spans="6:44" ht="15" thickBot="1" x14ac:dyDescent="0.35">
      <c r="F44" s="364"/>
    </row>
    <row r="45" spans="6:44" x14ac:dyDescent="0.3">
      <c r="F45" s="364"/>
      <c r="Z45" s="376" t="str">
        <f>$F$43</f>
        <v>TYPE PROD</v>
      </c>
      <c r="AA45" s="367" t="str">
        <f>Coulisse00!$V$3</f>
        <v>QUANTITE
M2/ML/PC</v>
      </c>
      <c r="AB45" s="368"/>
      <c r="AC45" s="369" t="str">
        <f>Coulisse00!$W$3</f>
        <v>CA VENTE
€ HT</v>
      </c>
      <c r="AD45" s="370"/>
      <c r="AE45" s="371" t="str">
        <f>AE25</f>
        <v>Prix Moyen</v>
      </c>
      <c r="AF45" s="375"/>
      <c r="AG45" s="369" t="str">
        <f>Coulisse00!$M$10</f>
        <v>Nb Ref</v>
      </c>
      <c r="AH45" s="372"/>
      <c r="AJ45" s="365" t="str">
        <f>$Z$32</f>
        <v>Autre</v>
      </c>
      <c r="AK45" s="367" t="str">
        <f>AA45</f>
        <v>QUANTITE
M2/ML/PC</v>
      </c>
      <c r="AL45" s="368"/>
      <c r="AM45" s="369" t="str">
        <f t="shared" ref="AM45" si="20">AC45</f>
        <v>CA VENTE
€ HT</v>
      </c>
      <c r="AN45" s="370"/>
      <c r="AO45" s="371" t="str">
        <f t="shared" ref="AO45" si="21">AE45</f>
        <v>Prix Moyen</v>
      </c>
      <c r="AP45" s="372"/>
      <c r="AQ45" s="371" t="str">
        <f t="shared" ref="AQ45" si="22">AG45</f>
        <v>Nb Ref</v>
      </c>
      <c r="AR45" s="372"/>
    </row>
    <row r="46" spans="6:44" x14ac:dyDescent="0.3">
      <c r="F46" s="364"/>
      <c r="Z46" s="377"/>
      <c r="AA46" s="85" t="s">
        <v>179</v>
      </c>
      <c r="AB46" s="78" t="s">
        <v>180</v>
      </c>
      <c r="AC46" s="77" t="str">
        <f>+AA46</f>
        <v>Mnt</v>
      </c>
      <c r="AD46" s="78" t="str">
        <f>+AB46</f>
        <v>%</v>
      </c>
      <c r="AE46" s="70" t="str">
        <f>+AC46</f>
        <v>Mnt</v>
      </c>
      <c r="AF46" s="113" t="str">
        <f>+AD46</f>
        <v>%</v>
      </c>
      <c r="AG46" s="77" t="s">
        <v>182</v>
      </c>
      <c r="AH46" s="68" t="str">
        <f>+AF46</f>
        <v>%</v>
      </c>
      <c r="AJ46" s="366"/>
      <c r="AK46" s="85" t="str">
        <f t="shared" ref="AK46" si="23">AA46</f>
        <v>Mnt</v>
      </c>
      <c r="AL46" s="78" t="str">
        <f t="shared" ref="AL46:AR46" si="24">AB46</f>
        <v>%</v>
      </c>
      <c r="AM46" s="77" t="str">
        <f t="shared" si="24"/>
        <v>Mnt</v>
      </c>
      <c r="AN46" s="78" t="str">
        <f t="shared" si="24"/>
        <v>%</v>
      </c>
      <c r="AO46" s="70" t="str">
        <f t="shared" si="24"/>
        <v>Mnt</v>
      </c>
      <c r="AP46" s="68" t="str">
        <f t="shared" si="24"/>
        <v>%</v>
      </c>
      <c r="AQ46" s="70" t="str">
        <f t="shared" si="24"/>
        <v>Nb</v>
      </c>
      <c r="AR46" s="68" t="str">
        <f t="shared" si="24"/>
        <v>%</v>
      </c>
    </row>
    <row r="47" spans="6:44" x14ac:dyDescent="0.3">
      <c r="F47" s="364"/>
      <c r="Z47" s="71" t="str">
        <f ca="1">Coulisse00!$AE$11</f>
        <v>GCD CM</v>
      </c>
      <c r="AA47" s="86">
        <f ca="1">Coulisse00!$AF$11</f>
        <v>95800</v>
      </c>
      <c r="AB47" s="80">
        <f ca="1">AA47/$AA$53</f>
        <v>0.34466630688972838</v>
      </c>
      <c r="AC47" s="79">
        <f ca="1">Coulisse00!$AG$11</f>
        <v>1613000</v>
      </c>
      <c r="AD47" s="80">
        <f ca="1">AC47/$AC$53</f>
        <v>0.41085073866530819</v>
      </c>
      <c r="AE47" s="74">
        <f ca="1">+IF(AA47=0,0,AC47/AA47)</f>
        <v>16.837160751565762</v>
      </c>
      <c r="AF47" s="114">
        <f ca="1">AE47/$AE$53</f>
        <v>1.1920246640085845</v>
      </c>
      <c r="AG47" s="118">
        <f ca="1">Coulisse00!$AI$11</f>
        <v>3</v>
      </c>
      <c r="AH47" s="69">
        <f ca="1">AG47/$AG$33</f>
        <v>0.3</v>
      </c>
      <c r="AJ47" s="71" t="str">
        <f ca="1">Coulisse00!$AE$21</f>
        <v/>
      </c>
      <c r="AK47" s="86">
        <f ca="1">Coulisse00!$AF$21</f>
        <v>0</v>
      </c>
      <c r="AL47" s="80">
        <f ca="1">IF($AK$37=0,0,AK47/$AK$37)</f>
        <v>0</v>
      </c>
      <c r="AM47" s="79">
        <f ca="1">Coulisse00!$AG$21</f>
        <v>0</v>
      </c>
      <c r="AN47" s="80">
        <f ca="1">IF($AM$37=0,0,AM47/$AM$37)</f>
        <v>0</v>
      </c>
      <c r="AO47" s="97">
        <f ca="1">+IF(AK47=0,0,AM47/AK47)</f>
        <v>0</v>
      </c>
      <c r="AP47" s="69">
        <f ca="1">IF($AO$37=0,0,AO47/$AO$37)</f>
        <v>0</v>
      </c>
      <c r="AQ47" s="95">
        <f ca="1">Coulisse00!$AI$21</f>
        <v>0</v>
      </c>
      <c r="AR47" s="69">
        <f ca="1">IF($AQ$37=0,0,AQ47/$AQ$37)</f>
        <v>0</v>
      </c>
    </row>
    <row r="48" spans="6:44" x14ac:dyDescent="0.3">
      <c r="F48" s="364"/>
      <c r="Z48" s="72" t="str">
        <f ca="1">Coulisse00!$AE$12</f>
        <v>GCE TM</v>
      </c>
      <c r="AA48" s="87">
        <f ca="1">Coulisse00!$AF$12</f>
        <v>84000</v>
      </c>
      <c r="AB48" s="82">
        <f t="shared" ref="AB48:AB53" ca="1" si="25">AA48/$AA$53</f>
        <v>0.30221262817053429</v>
      </c>
      <c r="AC48" s="81">
        <f ca="1">Coulisse00!$AG$12</f>
        <v>1076000</v>
      </c>
      <c r="AD48" s="82">
        <f t="shared" ref="AD48:AD53" ca="1" si="26">AC48/$AC$53</f>
        <v>0.2740703005603668</v>
      </c>
      <c r="AE48" s="75">
        <f t="shared" ref="AE48:AE53" ca="1" si="27">+IF(AA48=0,0,AC48/AA48)</f>
        <v>12.80952380952381</v>
      </c>
      <c r="AF48" s="115">
        <f t="shared" ref="AF48:AF53" ca="1" si="28">AE48/$AE$53</f>
        <v>0.90687904810421371</v>
      </c>
      <c r="AG48" s="119">
        <f ca="1">Coulisse00!$AI$12</f>
        <v>2</v>
      </c>
      <c r="AH48" s="66">
        <f t="shared" ref="AH48:AH53" ca="1" si="29">AG48/$AG$33</f>
        <v>0.2</v>
      </c>
      <c r="AJ48" s="72" t="str">
        <f ca="1">Coulisse00!$AE$22</f>
        <v/>
      </c>
      <c r="AK48" s="87">
        <f ca="1">Coulisse00!$AF$22</f>
        <v>0</v>
      </c>
      <c r="AL48" s="82">
        <f t="shared" ref="AL48:AL57" ca="1" si="30">IF($AK$37=0,0,AK48/$AK$37)</f>
        <v>0</v>
      </c>
      <c r="AM48" s="81">
        <f ca="1">Coulisse00!$AG$22</f>
        <v>0</v>
      </c>
      <c r="AN48" s="82">
        <f t="shared" ref="AN48:AN57" ca="1" si="31">IF($AM$37=0,0,AM48/$AM$37)</f>
        <v>0</v>
      </c>
      <c r="AO48" s="98">
        <f t="shared" ref="AO48:AO51" ca="1" si="32">+IF(AK48=0,0,AM48/AK48)</f>
        <v>0</v>
      </c>
      <c r="AP48" s="66">
        <f t="shared" ref="AP48:AP57" ca="1" si="33">IF($AO$37=0,0,AO48/$AO$37)</f>
        <v>0</v>
      </c>
      <c r="AQ48" s="96">
        <f ca="1">Coulisse00!$AI$22</f>
        <v>0</v>
      </c>
      <c r="AR48" s="66">
        <f t="shared" ref="AR48:AR57" ca="1" si="34">IF($AQ$37=0,0,AQ48/$AQ$37)</f>
        <v>0</v>
      </c>
    </row>
    <row r="49" spans="6:44" x14ac:dyDescent="0.3">
      <c r="F49" s="364"/>
      <c r="Z49" s="72" t="str">
        <f ca="1">Coulisse00!$AE$13</f>
        <v>GCE</v>
      </c>
      <c r="AA49" s="87">
        <f ca="1">Coulisse00!$AF$13</f>
        <v>71650</v>
      </c>
      <c r="AB49" s="82">
        <f t="shared" ca="1" si="25"/>
        <v>0.25778017629069977</v>
      </c>
      <c r="AC49" s="81">
        <f ca="1">Coulisse00!$AG$13</f>
        <v>874000</v>
      </c>
      <c r="AD49" s="82">
        <f t="shared" ca="1" si="26"/>
        <v>0.22261844116148752</v>
      </c>
      <c r="AE49" s="75">
        <f t="shared" ca="1" si="27"/>
        <v>12.198185624563852</v>
      </c>
      <c r="AF49" s="115">
        <f t="shared" ca="1" si="28"/>
        <v>0.86359798633406071</v>
      </c>
      <c r="AG49" s="119">
        <f ca="1">Coulisse00!$AI$13</f>
        <v>3</v>
      </c>
      <c r="AH49" s="66">
        <f t="shared" ca="1" si="29"/>
        <v>0.3</v>
      </c>
      <c r="AJ49" s="72" t="str">
        <f ca="1">Coulisse00!$AE$23</f>
        <v/>
      </c>
      <c r="AK49" s="87">
        <f ca="1">Coulisse00!$AF$23</f>
        <v>0</v>
      </c>
      <c r="AL49" s="82">
        <f t="shared" ca="1" si="30"/>
        <v>0</v>
      </c>
      <c r="AM49" s="81">
        <f ca="1">Coulisse00!$AG$23</f>
        <v>0</v>
      </c>
      <c r="AN49" s="82">
        <f t="shared" ca="1" si="31"/>
        <v>0</v>
      </c>
      <c r="AO49" s="98">
        <f t="shared" ca="1" si="32"/>
        <v>0</v>
      </c>
      <c r="AP49" s="66">
        <f t="shared" ca="1" si="33"/>
        <v>0</v>
      </c>
      <c r="AQ49" s="96">
        <f ca="1">Coulisse00!$AI$23</f>
        <v>0</v>
      </c>
      <c r="AR49" s="66">
        <f t="shared" ca="1" si="34"/>
        <v>0</v>
      </c>
    </row>
    <row r="50" spans="6:44" x14ac:dyDescent="0.3">
      <c r="F50" s="364"/>
      <c r="Z50" s="72" t="str">
        <f ca="1">Coulisse00!$AE$14</f>
        <v>Faïence PR bicuisson</v>
      </c>
      <c r="AA50" s="87">
        <f ca="1">Coulisse00!$AF$14</f>
        <v>23000</v>
      </c>
      <c r="AB50" s="82">
        <f t="shared" ca="1" si="25"/>
        <v>8.2748695808598671E-2</v>
      </c>
      <c r="AC50" s="81">
        <f ca="1">Coulisse00!$AG$14</f>
        <v>310500</v>
      </c>
      <c r="AD50" s="82">
        <f t="shared" ca="1" si="26"/>
        <v>7.9088130412633725E-2</v>
      </c>
      <c r="AE50" s="75">
        <f t="shared" ca="1" si="27"/>
        <v>13.5</v>
      </c>
      <c r="AF50" s="115">
        <f t="shared" ca="1" si="28"/>
        <v>0.95576286296484969</v>
      </c>
      <c r="AG50" s="119">
        <f ca="1">Coulisse00!$AI$14</f>
        <v>1</v>
      </c>
      <c r="AH50" s="66">
        <f t="shared" ca="1" si="29"/>
        <v>0.1</v>
      </c>
      <c r="AJ50" s="72" t="str">
        <f ca="1">Coulisse00!$AE$24</f>
        <v/>
      </c>
      <c r="AK50" s="87">
        <f ca="1">Coulisse00!$AF$24</f>
        <v>0</v>
      </c>
      <c r="AL50" s="82">
        <f t="shared" ca="1" si="30"/>
        <v>0</v>
      </c>
      <c r="AM50" s="81">
        <f ca="1">Coulisse00!$AG$24</f>
        <v>0</v>
      </c>
      <c r="AN50" s="82">
        <f t="shared" ca="1" si="31"/>
        <v>0</v>
      </c>
      <c r="AO50" s="98">
        <f t="shared" ca="1" si="32"/>
        <v>0</v>
      </c>
      <c r="AP50" s="66">
        <f t="shared" ca="1" si="33"/>
        <v>0</v>
      </c>
      <c r="AQ50" s="96">
        <f ca="1">Coulisse00!$AI$24</f>
        <v>0</v>
      </c>
      <c r="AR50" s="66">
        <f t="shared" ca="1" si="34"/>
        <v>0</v>
      </c>
    </row>
    <row r="51" spans="6:44" x14ac:dyDescent="0.3">
      <c r="F51" s="364"/>
      <c r="Z51" s="72" t="str">
        <f ca="1">Coulisse00!$AE$15</f>
        <v>Faïence PB</v>
      </c>
      <c r="AA51" s="87">
        <f ca="1">Coulisse00!$AF$15</f>
        <v>3500</v>
      </c>
      <c r="AB51" s="82">
        <f t="shared" ca="1" si="25"/>
        <v>1.2592192840438927E-2</v>
      </c>
      <c r="AC51" s="81">
        <f ca="1">Coulisse00!$AG$15</f>
        <v>52500</v>
      </c>
      <c r="AD51" s="82">
        <f t="shared" ca="1" si="26"/>
        <v>1.337238920020377E-2</v>
      </c>
      <c r="AE51" s="75">
        <f t="shared" ca="1" si="27"/>
        <v>15</v>
      </c>
      <c r="AF51" s="115">
        <f t="shared" ca="1" si="28"/>
        <v>1.0619587366276106</v>
      </c>
      <c r="AG51" s="119">
        <f ca="1">Coulisse00!$AI$15</f>
        <v>1</v>
      </c>
      <c r="AH51" s="66">
        <f t="shared" ca="1" si="29"/>
        <v>0.1</v>
      </c>
      <c r="AJ51" s="72" t="str">
        <f ca="1">Coulisse00!$AE$25</f>
        <v/>
      </c>
      <c r="AK51" s="87">
        <f ca="1">Coulisse00!$AF$25</f>
        <v>0</v>
      </c>
      <c r="AL51" s="82">
        <f t="shared" ca="1" si="30"/>
        <v>0</v>
      </c>
      <c r="AM51" s="81">
        <f ca="1">Coulisse00!$AG$25</f>
        <v>0</v>
      </c>
      <c r="AN51" s="82">
        <f t="shared" ca="1" si="31"/>
        <v>0</v>
      </c>
      <c r="AO51" s="98">
        <f t="shared" ca="1" si="32"/>
        <v>0</v>
      </c>
      <c r="AP51" s="66">
        <f t="shared" ca="1" si="33"/>
        <v>0</v>
      </c>
      <c r="AQ51" s="96">
        <f ca="1">Coulisse00!$AI$25</f>
        <v>0</v>
      </c>
      <c r="AR51" s="66">
        <f t="shared" ca="1" si="34"/>
        <v>0</v>
      </c>
    </row>
    <row r="52" spans="6:44" x14ac:dyDescent="0.3">
      <c r="F52" s="364"/>
      <c r="Z52" s="89" t="str">
        <f>Coulisse00!$AE$16</f>
        <v>Autre</v>
      </c>
      <c r="AA52" s="90">
        <f ca="1">Coulisse00!$AF$16</f>
        <v>0</v>
      </c>
      <c r="AB52" s="91">
        <f t="shared" ca="1" si="25"/>
        <v>0</v>
      </c>
      <c r="AC52" s="92">
        <f ca="1">Coulisse00!$AG$16</f>
        <v>0</v>
      </c>
      <c r="AD52" s="91">
        <f t="shared" ca="1" si="26"/>
        <v>0</v>
      </c>
      <c r="AE52" s="93">
        <f t="shared" ca="1" si="27"/>
        <v>0</v>
      </c>
      <c r="AF52" s="116">
        <f t="shared" ca="1" si="28"/>
        <v>0</v>
      </c>
      <c r="AG52" s="120">
        <f ca="1">Coulisse00!$AI$16</f>
        <v>0</v>
      </c>
      <c r="AH52" s="94">
        <f t="shared" ca="1" si="29"/>
        <v>0</v>
      </c>
      <c r="AJ52" s="72" t="str">
        <f ca="1">Coulisse00!$AE$26</f>
        <v/>
      </c>
      <c r="AK52" s="87">
        <f ca="1">Coulisse00!$AF$26</f>
        <v>0</v>
      </c>
      <c r="AL52" s="82">
        <f t="shared" ca="1" si="30"/>
        <v>0</v>
      </c>
      <c r="AM52" s="81">
        <f ca="1">Coulisse00!$AG$26</f>
        <v>0</v>
      </c>
      <c r="AN52" s="82">
        <f t="shared" ca="1" si="31"/>
        <v>0</v>
      </c>
      <c r="AO52" s="98"/>
      <c r="AP52" s="66">
        <f t="shared" ca="1" si="33"/>
        <v>0</v>
      </c>
      <c r="AQ52" s="96">
        <f ca="1">Coulisse00!$AI$26</f>
        <v>0</v>
      </c>
      <c r="AR52" s="66">
        <f t="shared" ca="1" si="34"/>
        <v>0</v>
      </c>
    </row>
    <row r="53" spans="6:44" ht="15" thickBot="1" x14ac:dyDescent="0.35">
      <c r="F53" s="364"/>
      <c r="Z53" s="73" t="s">
        <v>172</v>
      </c>
      <c r="AA53" s="88">
        <f ca="1">SUM(AA47:AA52)</f>
        <v>277950</v>
      </c>
      <c r="AB53" s="84">
        <f t="shared" ca="1" si="25"/>
        <v>1</v>
      </c>
      <c r="AC53" s="83">
        <f ca="1">SUM(AC47:AC52)</f>
        <v>3926000</v>
      </c>
      <c r="AD53" s="84">
        <f t="shared" ca="1" si="26"/>
        <v>1</v>
      </c>
      <c r="AE53" s="76">
        <f t="shared" ca="1" si="27"/>
        <v>14.124842597589495</v>
      </c>
      <c r="AF53" s="117">
        <f t="shared" ca="1" si="28"/>
        <v>1</v>
      </c>
      <c r="AG53" s="121">
        <f ca="1">SUM(AG47:AG52)</f>
        <v>10</v>
      </c>
      <c r="AH53" s="67">
        <f t="shared" ca="1" si="29"/>
        <v>1</v>
      </c>
      <c r="AJ53" s="72" t="str">
        <f ca="1">Coulisse00!$AE$27</f>
        <v/>
      </c>
      <c r="AK53" s="87">
        <f ca="1">Coulisse00!$AF$27</f>
        <v>0</v>
      </c>
      <c r="AL53" s="82">
        <f t="shared" ref="AL53" ca="1" si="35">IF($AK$37=0,0,AK53/$AK$37)</f>
        <v>0</v>
      </c>
      <c r="AM53" s="81">
        <f ca="1">Coulisse00!$AG$27</f>
        <v>0</v>
      </c>
      <c r="AN53" s="82">
        <f t="shared" ref="AN53" ca="1" si="36">IF($AM$37=0,0,AM53/$AM$37)</f>
        <v>0</v>
      </c>
      <c r="AO53" s="98"/>
      <c r="AP53" s="66">
        <f t="shared" ref="AP53" ca="1" si="37">IF($AO$37=0,0,AO53/$AO$37)</f>
        <v>0</v>
      </c>
      <c r="AQ53" s="96">
        <f ca="1">Coulisse00!$AI$27</f>
        <v>0</v>
      </c>
      <c r="AR53" s="66">
        <f t="shared" ref="AR53" ca="1" si="38">IF($AQ$37=0,0,AQ53/$AQ$37)</f>
        <v>0</v>
      </c>
    </row>
    <row r="54" spans="6:44" x14ac:dyDescent="0.3">
      <c r="F54" s="364"/>
      <c r="AJ54" s="72" t="str">
        <f ca="1">Coulisse00!$AE$28</f>
        <v/>
      </c>
      <c r="AK54" s="87">
        <f ca="1">Coulisse00!$AF$28</f>
        <v>0</v>
      </c>
      <c r="AL54" s="82">
        <f t="shared" ca="1" si="30"/>
        <v>0</v>
      </c>
      <c r="AM54" s="81">
        <f ca="1">Coulisse00!$AG$28</f>
        <v>0</v>
      </c>
      <c r="AN54" s="82">
        <f t="shared" ca="1" si="31"/>
        <v>0</v>
      </c>
      <c r="AO54" s="98"/>
      <c r="AP54" s="66">
        <f t="shared" ca="1" si="33"/>
        <v>0</v>
      </c>
      <c r="AQ54" s="96">
        <f ca="1">Coulisse00!$AI$28</f>
        <v>0</v>
      </c>
      <c r="AR54" s="66">
        <f t="shared" ca="1" si="34"/>
        <v>0</v>
      </c>
    </row>
    <row r="55" spans="6:44" x14ac:dyDescent="0.3">
      <c r="F55" s="364"/>
      <c r="AJ55" s="72" t="str">
        <f ca="1">Coulisse00!$AE$29</f>
        <v/>
      </c>
      <c r="AK55" s="87">
        <f ca="1">Coulisse00!$AF$29</f>
        <v>0</v>
      </c>
      <c r="AL55" s="82">
        <f t="shared" ca="1" si="30"/>
        <v>0</v>
      </c>
      <c r="AM55" s="81">
        <f ca="1">Coulisse00!$AG$29</f>
        <v>0</v>
      </c>
      <c r="AN55" s="82">
        <f t="shared" ca="1" si="31"/>
        <v>0</v>
      </c>
      <c r="AO55" s="98"/>
      <c r="AP55" s="66">
        <f t="shared" ca="1" si="33"/>
        <v>0</v>
      </c>
      <c r="AQ55" s="96">
        <f ca="1">Coulisse00!$AI$29</f>
        <v>0</v>
      </c>
      <c r="AR55" s="66">
        <f t="shared" ca="1" si="34"/>
        <v>0</v>
      </c>
    </row>
    <row r="56" spans="6:44" x14ac:dyDescent="0.3">
      <c r="F56" s="364"/>
      <c r="AJ56" s="99" t="str">
        <f ca="1">Coulisse00!$AE$30</f>
        <v/>
      </c>
      <c r="AK56" s="100">
        <f ca="1">Coulisse00!$AF$30</f>
        <v>0</v>
      </c>
      <c r="AL56" s="101">
        <f t="shared" ca="1" si="30"/>
        <v>0</v>
      </c>
      <c r="AM56" s="102">
        <f ca="1">Coulisse00!$AG$30</f>
        <v>0</v>
      </c>
      <c r="AN56" s="101">
        <f t="shared" ca="1" si="31"/>
        <v>0</v>
      </c>
      <c r="AO56" s="103">
        <f t="shared" ref="AO56:AO57" ca="1" si="39">+IF(AK56=0,0,AM56/AK56)</f>
        <v>0</v>
      </c>
      <c r="AP56" s="104">
        <f t="shared" ca="1" si="33"/>
        <v>0</v>
      </c>
      <c r="AQ56" s="105">
        <f ca="1">Coulisse00!$AI$30</f>
        <v>0</v>
      </c>
      <c r="AR56" s="104">
        <f t="shared" ca="1" si="34"/>
        <v>0</v>
      </c>
    </row>
    <row r="57" spans="6:44" ht="15" thickBot="1" x14ac:dyDescent="0.35">
      <c r="F57" s="364"/>
      <c r="AJ57" s="106" t="s">
        <v>172</v>
      </c>
      <c r="AK57" s="107">
        <f ca="1">SUM(AK47:AK56)</f>
        <v>0</v>
      </c>
      <c r="AL57" s="108">
        <f t="shared" ca="1" si="30"/>
        <v>0</v>
      </c>
      <c r="AM57" s="109">
        <f ca="1">SUM(AM47:AM56)</f>
        <v>0</v>
      </c>
      <c r="AN57" s="108">
        <f t="shared" ca="1" si="31"/>
        <v>0</v>
      </c>
      <c r="AO57" s="110">
        <f t="shared" ca="1" si="39"/>
        <v>0</v>
      </c>
      <c r="AP57" s="111">
        <f t="shared" ca="1" si="33"/>
        <v>0</v>
      </c>
      <c r="AQ57" s="112">
        <f ca="1">SUM(AQ47:AQ56)</f>
        <v>0</v>
      </c>
      <c r="AR57" s="111">
        <f t="shared" ca="1" si="34"/>
        <v>0</v>
      </c>
    </row>
    <row r="58" spans="6:44" x14ac:dyDescent="0.3">
      <c r="F58" s="364"/>
    </row>
    <row r="59" spans="6:44" x14ac:dyDescent="0.3">
      <c r="F59" s="364"/>
    </row>
    <row r="60" spans="6:44" ht="18" x14ac:dyDescent="0.35">
      <c r="F60" s="214"/>
    </row>
    <row r="61" spans="6:44" s="124" customFormat="1" ht="23.4" x14ac:dyDescent="0.45">
      <c r="F61" s="364" t="str">
        <f>Coulisse00!$AO$1</f>
        <v>Groupe selon EN/ISO</v>
      </c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</row>
    <row r="62" spans="6:44" x14ac:dyDescent="0.3">
      <c r="F62" s="364"/>
    </row>
    <row r="63" spans="6:44" x14ac:dyDescent="0.3">
      <c r="F63" s="364"/>
    </row>
    <row r="64" spans="6:44" ht="15" thickBot="1" x14ac:dyDescent="0.35">
      <c r="F64" s="364"/>
    </row>
    <row r="65" spans="6:44" x14ac:dyDescent="0.3">
      <c r="F65" s="364"/>
      <c r="Z65" s="376" t="str">
        <f>$F$61</f>
        <v>Groupe selon EN/ISO</v>
      </c>
      <c r="AA65" s="367" t="str">
        <f>Coulisse00!$V$3</f>
        <v>QUANTITE
M2/ML/PC</v>
      </c>
      <c r="AB65" s="368"/>
      <c r="AC65" s="369" t="str">
        <f>Coulisse00!$W$3</f>
        <v>CA VENTE
€ HT</v>
      </c>
      <c r="AD65" s="370"/>
      <c r="AE65" s="371" t="str">
        <f>AE45</f>
        <v>Prix Moyen</v>
      </c>
      <c r="AF65" s="375"/>
      <c r="AG65" s="369" t="str">
        <f>Coulisse00!$M$10</f>
        <v>Nb Ref</v>
      </c>
      <c r="AH65" s="372"/>
      <c r="AJ65" s="365" t="str">
        <f>$Z$32</f>
        <v>Autre</v>
      </c>
      <c r="AK65" s="367" t="str">
        <f>AA65</f>
        <v>QUANTITE
M2/ML/PC</v>
      </c>
      <c r="AL65" s="368"/>
      <c r="AM65" s="369" t="str">
        <f t="shared" ref="AM65" si="40">AC65</f>
        <v>CA VENTE
€ HT</v>
      </c>
      <c r="AN65" s="370"/>
      <c r="AO65" s="371" t="str">
        <f t="shared" ref="AO65" si="41">AE65</f>
        <v>Prix Moyen</v>
      </c>
      <c r="AP65" s="372"/>
      <c r="AQ65" s="371" t="str">
        <f t="shared" ref="AQ65" si="42">AG65</f>
        <v>Nb Ref</v>
      </c>
      <c r="AR65" s="372"/>
    </row>
    <row r="66" spans="6:44" x14ac:dyDescent="0.3">
      <c r="F66" s="364"/>
      <c r="Z66" s="377"/>
      <c r="AA66" s="85" t="s">
        <v>179</v>
      </c>
      <c r="AB66" s="78" t="s">
        <v>180</v>
      </c>
      <c r="AC66" s="77" t="str">
        <f>+AA66</f>
        <v>Mnt</v>
      </c>
      <c r="AD66" s="78" t="str">
        <f>+AB66</f>
        <v>%</v>
      </c>
      <c r="AE66" s="70" t="str">
        <f>+AC66</f>
        <v>Mnt</v>
      </c>
      <c r="AF66" s="113" t="str">
        <f>+AD66</f>
        <v>%</v>
      </c>
      <c r="AG66" s="77" t="s">
        <v>182</v>
      </c>
      <c r="AH66" s="68" t="str">
        <f>+AF66</f>
        <v>%</v>
      </c>
      <c r="AJ66" s="366"/>
      <c r="AK66" s="85" t="str">
        <f t="shared" ref="AK66" si="43">AA66</f>
        <v>Mnt</v>
      </c>
      <c r="AL66" s="78" t="str">
        <f t="shared" ref="AL66:AR66" si="44">AB66</f>
        <v>%</v>
      </c>
      <c r="AM66" s="77" t="str">
        <f t="shared" si="44"/>
        <v>Mnt</v>
      </c>
      <c r="AN66" s="78" t="str">
        <f t="shared" si="44"/>
        <v>%</v>
      </c>
      <c r="AO66" s="70" t="str">
        <f t="shared" si="44"/>
        <v>Mnt</v>
      </c>
      <c r="AP66" s="68" t="str">
        <f t="shared" si="44"/>
        <v>%</v>
      </c>
      <c r="AQ66" s="70" t="str">
        <f t="shared" si="44"/>
        <v>Nb</v>
      </c>
      <c r="AR66" s="68" t="str">
        <f t="shared" si="44"/>
        <v>%</v>
      </c>
    </row>
    <row r="67" spans="6:44" x14ac:dyDescent="0.3">
      <c r="F67" s="364"/>
      <c r="Z67" s="71" t="str">
        <f ca="1">Coulisse00!$AO$11</f>
        <v>BIa (E&lt;0.5%)</v>
      </c>
      <c r="AA67" s="86">
        <f ca="1">Coulisse00!$AP$11</f>
        <v>251450</v>
      </c>
      <c r="AB67" s="80">
        <f ca="1">AA67/$AA$73</f>
        <v>0.90465911135096244</v>
      </c>
      <c r="AC67" s="79">
        <f ca="1">Coulisse00!$AQ$11</f>
        <v>3563000</v>
      </c>
      <c r="AD67" s="80">
        <f ca="1">AC67/$AC$73</f>
        <v>0.90753948038716248</v>
      </c>
      <c r="AE67" s="74">
        <f ca="1">+IF(AA67=0,0,AC67/AA67)</f>
        <v>14.169815072579041</v>
      </c>
      <c r="AF67" s="114">
        <f ca="1">AE67/$AE$73</f>
        <v>1.0031839275148611</v>
      </c>
      <c r="AG67" s="118">
        <f ca="1">Coulisse00!$AS$11</f>
        <v>8</v>
      </c>
      <c r="AH67" s="69">
        <f ca="1">AG67/$AG$73</f>
        <v>0.8</v>
      </c>
      <c r="AJ67" s="71" t="str">
        <f ca="1">Coulisse00!$AO$21</f>
        <v/>
      </c>
      <c r="AK67" s="86">
        <f ca="1">Coulisse00!$AP$21</f>
        <v>0</v>
      </c>
      <c r="AL67" s="80">
        <f ca="1">IF($AK$77=0,0,AK67/$AK$77)</f>
        <v>0</v>
      </c>
      <c r="AM67" s="79">
        <f ca="1">Coulisse00!$AQ$21</f>
        <v>0</v>
      </c>
      <c r="AN67" s="80">
        <f ca="1">IF($AM$77=0,0,AM67/$AM$77)</f>
        <v>0</v>
      </c>
      <c r="AO67" s="97">
        <f ca="1">+IF(AK67=0,0,AM67/AK67)</f>
        <v>0</v>
      </c>
      <c r="AP67" s="69">
        <f ca="1">IF($AO$77=0,0,AO67/$AO$77)</f>
        <v>0</v>
      </c>
      <c r="AQ67" s="95">
        <f ca="1">Coulisse00!$AS$21</f>
        <v>0</v>
      </c>
      <c r="AR67" s="69">
        <f ca="1">IF($AQ$77=0,0,AQ67/$AQ$77)</f>
        <v>0</v>
      </c>
    </row>
    <row r="68" spans="6:44" x14ac:dyDescent="0.3">
      <c r="F68" s="364"/>
      <c r="Z68" s="72" t="str">
        <f ca="1">Coulisse00!$AO$12</f>
        <v>BIII (E&gt;10%)</v>
      </c>
      <c r="AA68" s="87">
        <f ca="1">Coulisse00!$AP$12</f>
        <v>23000</v>
      </c>
      <c r="AB68" s="82">
        <f t="shared" ref="AB68:AB73" ca="1" si="45">AA68/$AA$73</f>
        <v>8.2748695808598671E-2</v>
      </c>
      <c r="AC68" s="81">
        <f ca="1">Coulisse00!$AQ$12</f>
        <v>310500</v>
      </c>
      <c r="AD68" s="82">
        <f t="shared" ref="AD68:AD73" ca="1" si="46">AC68/$AC$73</f>
        <v>7.9088130412633725E-2</v>
      </c>
      <c r="AE68" s="75">
        <f t="shared" ref="AE68:AE73" ca="1" si="47">+IF(AA68=0,0,AC68/AA68)</f>
        <v>13.5</v>
      </c>
      <c r="AF68" s="115">
        <f t="shared" ref="AF68:AF73" ca="1" si="48">AE68/$AE$73</f>
        <v>0.95576286296484969</v>
      </c>
      <c r="AG68" s="119">
        <f ca="1">Coulisse00!$AS$12</f>
        <v>1</v>
      </c>
      <c r="AH68" s="66">
        <f t="shared" ref="AH68:AH73" ca="1" si="49">AG68/$AG$73</f>
        <v>0.1</v>
      </c>
      <c r="AJ68" s="72" t="str">
        <f ca="1">Coulisse00!$AO$22</f>
        <v/>
      </c>
      <c r="AK68" s="87">
        <f ca="1">Coulisse00!$AP$22</f>
        <v>0</v>
      </c>
      <c r="AL68" s="82">
        <f t="shared" ref="AL68:AL77" ca="1" si="50">IF($AK$77=0,0,AK68/$AK$77)</f>
        <v>0</v>
      </c>
      <c r="AM68" s="81">
        <f ca="1">Coulisse00!$AQ$22</f>
        <v>0</v>
      </c>
      <c r="AN68" s="82">
        <f t="shared" ref="AN68:AN77" ca="1" si="51">IF($AM$77=0,0,AM68/$AM$77)</f>
        <v>0</v>
      </c>
      <c r="AO68" s="98">
        <f t="shared" ref="AO68:AO75" ca="1" si="52">+IF(AK68=0,0,AM68/AK68)</f>
        <v>0</v>
      </c>
      <c r="AP68" s="66">
        <f t="shared" ref="AP68:AP76" ca="1" si="53">IF($AO$77=0,0,AO68/$AO$77)</f>
        <v>0</v>
      </c>
      <c r="AQ68" s="96">
        <f ca="1">Coulisse00!$AS$22</f>
        <v>0</v>
      </c>
      <c r="AR68" s="66">
        <f t="shared" ref="AR68:AR77" ca="1" si="54">IF($AQ$77=0,0,AQ68/$AQ$77)</f>
        <v>0</v>
      </c>
    </row>
    <row r="69" spans="6:44" x14ac:dyDescent="0.3">
      <c r="F69" s="364"/>
      <c r="Z69" s="72" t="str">
        <f ca="1">Coulisse00!$AO$13</f>
        <v>BIIa (E&gt;3% &lt;6%)</v>
      </c>
      <c r="AA69" s="87">
        <f ca="1">Coulisse00!$AP$13</f>
        <v>3500</v>
      </c>
      <c r="AB69" s="82">
        <f t="shared" ca="1" si="45"/>
        <v>1.2592192840438927E-2</v>
      </c>
      <c r="AC69" s="81">
        <f ca="1">Coulisse00!$AQ$13</f>
        <v>52500</v>
      </c>
      <c r="AD69" s="82">
        <f t="shared" ca="1" si="46"/>
        <v>1.337238920020377E-2</v>
      </c>
      <c r="AE69" s="75">
        <f t="shared" ca="1" si="47"/>
        <v>15</v>
      </c>
      <c r="AF69" s="115">
        <f t="shared" ca="1" si="48"/>
        <v>1.0619587366276106</v>
      </c>
      <c r="AG69" s="119">
        <f ca="1">Coulisse00!$AS$13</f>
        <v>1</v>
      </c>
      <c r="AH69" s="66">
        <f t="shared" ca="1" si="49"/>
        <v>0.1</v>
      </c>
      <c r="AJ69" s="72" t="str">
        <f ca="1">Coulisse00!$AO$23</f>
        <v/>
      </c>
      <c r="AK69" s="87">
        <f ca="1">Coulisse00!$AP$23</f>
        <v>0</v>
      </c>
      <c r="AL69" s="82">
        <f t="shared" ca="1" si="50"/>
        <v>0</v>
      </c>
      <c r="AM69" s="81">
        <f ca="1">Coulisse00!$AQ$23</f>
        <v>0</v>
      </c>
      <c r="AN69" s="82">
        <f t="shared" ca="1" si="51"/>
        <v>0</v>
      </c>
      <c r="AO69" s="98">
        <f t="shared" ca="1" si="52"/>
        <v>0</v>
      </c>
      <c r="AP69" s="66">
        <f t="shared" ca="1" si="53"/>
        <v>0</v>
      </c>
      <c r="AQ69" s="96">
        <f ca="1">Coulisse00!$AS$23</f>
        <v>0</v>
      </c>
      <c r="AR69" s="66">
        <f t="shared" ca="1" si="54"/>
        <v>0</v>
      </c>
    </row>
    <row r="70" spans="6:44" x14ac:dyDescent="0.3">
      <c r="F70" s="364"/>
      <c r="Z70" s="72" t="str">
        <f ca="1">Coulisse00!$AO$14</f>
        <v/>
      </c>
      <c r="AA70" s="87">
        <f ca="1">Coulisse00!$AP$14</f>
        <v>0</v>
      </c>
      <c r="AB70" s="82">
        <f t="shared" ca="1" si="45"/>
        <v>0</v>
      </c>
      <c r="AC70" s="81">
        <f ca="1">Coulisse00!$AQ$14</f>
        <v>0</v>
      </c>
      <c r="AD70" s="82">
        <f t="shared" ca="1" si="46"/>
        <v>0</v>
      </c>
      <c r="AE70" s="75">
        <f t="shared" ca="1" si="47"/>
        <v>0</v>
      </c>
      <c r="AF70" s="115">
        <f t="shared" ca="1" si="48"/>
        <v>0</v>
      </c>
      <c r="AG70" s="119">
        <f ca="1">Coulisse00!$AS$14</f>
        <v>0</v>
      </c>
      <c r="AH70" s="66">
        <f t="shared" ca="1" si="49"/>
        <v>0</v>
      </c>
      <c r="AJ70" s="72" t="str">
        <f ca="1">Coulisse00!$AO$24</f>
        <v/>
      </c>
      <c r="AK70" s="87">
        <f ca="1">Coulisse00!$AP$24</f>
        <v>0</v>
      </c>
      <c r="AL70" s="82">
        <f t="shared" ca="1" si="50"/>
        <v>0</v>
      </c>
      <c r="AM70" s="81">
        <f ca="1">Coulisse00!$AQ$24</f>
        <v>0</v>
      </c>
      <c r="AN70" s="82">
        <f t="shared" ca="1" si="51"/>
        <v>0</v>
      </c>
      <c r="AO70" s="98">
        <f t="shared" ca="1" si="52"/>
        <v>0</v>
      </c>
      <c r="AP70" s="66">
        <f t="shared" ca="1" si="53"/>
        <v>0</v>
      </c>
      <c r="AQ70" s="96">
        <f ca="1">Coulisse00!$AS$24</f>
        <v>0</v>
      </c>
      <c r="AR70" s="66">
        <f t="shared" ca="1" si="54"/>
        <v>0</v>
      </c>
    </row>
    <row r="71" spans="6:44" x14ac:dyDescent="0.3">
      <c r="F71" s="364"/>
      <c r="Z71" s="72" t="str">
        <f ca="1">Coulisse00!$AO$15</f>
        <v/>
      </c>
      <c r="AA71" s="87">
        <f ca="1">Coulisse00!$AP$15</f>
        <v>0</v>
      </c>
      <c r="AB71" s="82">
        <f t="shared" ca="1" si="45"/>
        <v>0</v>
      </c>
      <c r="AC71" s="81">
        <f ca="1">Coulisse00!$AQ$15</f>
        <v>0</v>
      </c>
      <c r="AD71" s="82">
        <f t="shared" ca="1" si="46"/>
        <v>0</v>
      </c>
      <c r="AE71" s="75">
        <f t="shared" ca="1" si="47"/>
        <v>0</v>
      </c>
      <c r="AF71" s="115">
        <f t="shared" ca="1" si="48"/>
        <v>0</v>
      </c>
      <c r="AG71" s="119">
        <f ca="1">Coulisse00!$AS$15</f>
        <v>0</v>
      </c>
      <c r="AH71" s="66">
        <f t="shared" ca="1" si="49"/>
        <v>0</v>
      </c>
      <c r="AJ71" s="72" t="str">
        <f ca="1">Coulisse00!$AO$25</f>
        <v/>
      </c>
      <c r="AK71" s="87">
        <f ca="1">Coulisse00!$AP$25</f>
        <v>0</v>
      </c>
      <c r="AL71" s="82">
        <f t="shared" ca="1" si="50"/>
        <v>0</v>
      </c>
      <c r="AM71" s="81">
        <f ca="1">Coulisse00!$AQ$25</f>
        <v>0</v>
      </c>
      <c r="AN71" s="82">
        <f t="shared" ca="1" si="51"/>
        <v>0</v>
      </c>
      <c r="AO71" s="98">
        <f t="shared" ca="1" si="52"/>
        <v>0</v>
      </c>
      <c r="AP71" s="66">
        <f t="shared" ca="1" si="53"/>
        <v>0</v>
      </c>
      <c r="AQ71" s="96">
        <f ca="1">Coulisse00!$AS$25</f>
        <v>0</v>
      </c>
      <c r="AR71" s="66">
        <f t="shared" ca="1" si="54"/>
        <v>0</v>
      </c>
    </row>
    <row r="72" spans="6:44" x14ac:dyDescent="0.3">
      <c r="F72" s="364"/>
      <c r="Z72" s="89" t="str">
        <f>Coulisse00!$AO$16</f>
        <v>Autre</v>
      </c>
      <c r="AA72" s="90">
        <f ca="1">Coulisse00!$AP$16</f>
        <v>0</v>
      </c>
      <c r="AB72" s="91">
        <f t="shared" ca="1" si="45"/>
        <v>0</v>
      </c>
      <c r="AC72" s="92">
        <f ca="1">Coulisse00!$AQ$16</f>
        <v>0</v>
      </c>
      <c r="AD72" s="91">
        <f t="shared" ca="1" si="46"/>
        <v>0</v>
      </c>
      <c r="AE72" s="93">
        <f t="shared" ca="1" si="47"/>
        <v>0</v>
      </c>
      <c r="AF72" s="116">
        <f t="shared" ca="1" si="48"/>
        <v>0</v>
      </c>
      <c r="AG72" s="120">
        <f ca="1">Coulisse00!$AS$16</f>
        <v>0</v>
      </c>
      <c r="AH72" s="94">
        <f t="shared" ca="1" si="49"/>
        <v>0</v>
      </c>
      <c r="AJ72" s="72" t="str">
        <f ca="1">Coulisse00!$AO$26</f>
        <v/>
      </c>
      <c r="AK72" s="87">
        <f ca="1">Coulisse00!$AP$26</f>
        <v>0</v>
      </c>
      <c r="AL72" s="82">
        <f t="shared" ca="1" si="50"/>
        <v>0</v>
      </c>
      <c r="AM72" s="81">
        <f ca="1">Coulisse00!$AQ$26</f>
        <v>0</v>
      </c>
      <c r="AN72" s="82">
        <f t="shared" ca="1" si="51"/>
        <v>0</v>
      </c>
      <c r="AO72" s="98">
        <f t="shared" ca="1" si="52"/>
        <v>0</v>
      </c>
      <c r="AP72" s="66">
        <f t="shared" ca="1" si="53"/>
        <v>0</v>
      </c>
      <c r="AQ72" s="96">
        <f ca="1">Coulisse00!$AS$26</f>
        <v>0</v>
      </c>
      <c r="AR72" s="66">
        <f t="shared" ca="1" si="54"/>
        <v>0</v>
      </c>
    </row>
    <row r="73" spans="6:44" ht="15" thickBot="1" x14ac:dyDescent="0.35">
      <c r="F73" s="364"/>
      <c r="Z73" s="73" t="s">
        <v>172</v>
      </c>
      <c r="AA73" s="88">
        <f ca="1">SUM(AA67:AA72)</f>
        <v>277950</v>
      </c>
      <c r="AB73" s="84">
        <f t="shared" ca="1" si="45"/>
        <v>1</v>
      </c>
      <c r="AC73" s="83">
        <f ca="1">SUM(AC67:AC72)</f>
        <v>3926000</v>
      </c>
      <c r="AD73" s="84">
        <f t="shared" ca="1" si="46"/>
        <v>1</v>
      </c>
      <c r="AE73" s="76">
        <f t="shared" ca="1" si="47"/>
        <v>14.124842597589495</v>
      </c>
      <c r="AF73" s="117">
        <f t="shared" ca="1" si="48"/>
        <v>1</v>
      </c>
      <c r="AG73" s="121">
        <f ca="1">SUM(AG67:AG72)</f>
        <v>10</v>
      </c>
      <c r="AH73" s="67">
        <f t="shared" ca="1" si="49"/>
        <v>1</v>
      </c>
      <c r="AJ73" s="72" t="str">
        <f ca="1">Coulisse00!$AO$27</f>
        <v/>
      </c>
      <c r="AK73" s="87">
        <f ca="1">Coulisse00!$AP$27</f>
        <v>0</v>
      </c>
      <c r="AL73" s="82">
        <f t="shared" ca="1" si="50"/>
        <v>0</v>
      </c>
      <c r="AM73" s="81">
        <f ca="1">Coulisse00!$AQ$27</f>
        <v>0</v>
      </c>
      <c r="AN73" s="82">
        <f t="shared" ca="1" si="51"/>
        <v>0</v>
      </c>
      <c r="AO73" s="98">
        <f t="shared" ca="1" si="52"/>
        <v>0</v>
      </c>
      <c r="AP73" s="66">
        <f t="shared" ca="1" si="53"/>
        <v>0</v>
      </c>
      <c r="AQ73" s="96">
        <f ca="1">Coulisse00!$AS$27</f>
        <v>0</v>
      </c>
      <c r="AR73" s="66">
        <f t="shared" ca="1" si="54"/>
        <v>0</v>
      </c>
    </row>
    <row r="74" spans="6:44" x14ac:dyDescent="0.3">
      <c r="F74" s="364"/>
      <c r="AJ74" s="72" t="str">
        <f ca="1">Coulisse00!$AO$28</f>
        <v/>
      </c>
      <c r="AK74" s="87">
        <f ca="1">Coulisse00!$AP$28</f>
        <v>0</v>
      </c>
      <c r="AL74" s="82">
        <f t="shared" ca="1" si="50"/>
        <v>0</v>
      </c>
      <c r="AM74" s="81">
        <f ca="1">Coulisse00!$AQ$28</f>
        <v>0</v>
      </c>
      <c r="AN74" s="82">
        <f t="shared" ca="1" si="51"/>
        <v>0</v>
      </c>
      <c r="AO74" s="98">
        <f t="shared" ca="1" si="52"/>
        <v>0</v>
      </c>
      <c r="AP74" s="66">
        <f t="shared" ca="1" si="53"/>
        <v>0</v>
      </c>
      <c r="AQ74" s="96">
        <f ca="1">Coulisse00!$AS$28</f>
        <v>0</v>
      </c>
      <c r="AR74" s="66">
        <f t="shared" ca="1" si="54"/>
        <v>0</v>
      </c>
    </row>
    <row r="75" spans="6:44" x14ac:dyDescent="0.3">
      <c r="F75" s="364"/>
      <c r="AJ75" s="72" t="str">
        <f ca="1">Coulisse00!$AO$29</f>
        <v/>
      </c>
      <c r="AK75" s="87">
        <f ca="1">Coulisse00!$AP$29</f>
        <v>0</v>
      </c>
      <c r="AL75" s="82">
        <f t="shared" ca="1" si="50"/>
        <v>0</v>
      </c>
      <c r="AM75" s="81">
        <f ca="1">Coulisse00!$AQ$29</f>
        <v>0</v>
      </c>
      <c r="AN75" s="82">
        <f t="shared" ca="1" si="51"/>
        <v>0</v>
      </c>
      <c r="AO75" s="98">
        <f t="shared" ca="1" si="52"/>
        <v>0</v>
      </c>
      <c r="AP75" s="66">
        <f t="shared" ca="1" si="53"/>
        <v>0</v>
      </c>
      <c r="AQ75" s="96">
        <f ca="1">Coulisse00!$AS$29</f>
        <v>0</v>
      </c>
      <c r="AR75" s="66">
        <f t="shared" ca="1" si="54"/>
        <v>0</v>
      </c>
    </row>
    <row r="76" spans="6:44" x14ac:dyDescent="0.3">
      <c r="F76" s="364"/>
      <c r="AJ76" s="99" t="str">
        <f ca="1">Coulisse00!$AO$30</f>
        <v/>
      </c>
      <c r="AK76" s="100">
        <f ca="1">Coulisse00!$AP$30</f>
        <v>0</v>
      </c>
      <c r="AL76" s="101">
        <f t="shared" ca="1" si="50"/>
        <v>0</v>
      </c>
      <c r="AM76" s="102">
        <f ca="1">Coulisse00!$AQ$30</f>
        <v>0</v>
      </c>
      <c r="AN76" s="101">
        <f t="shared" ca="1" si="51"/>
        <v>0</v>
      </c>
      <c r="AO76" s="103">
        <f t="shared" ref="AO76:AO77" ca="1" si="55">+IF(AK76=0,0,AM76/AK76)</f>
        <v>0</v>
      </c>
      <c r="AP76" s="104">
        <f t="shared" ca="1" si="53"/>
        <v>0</v>
      </c>
      <c r="AQ76" s="105">
        <f ca="1">Coulisse00!$AS$30</f>
        <v>0</v>
      </c>
      <c r="AR76" s="104">
        <f t="shared" ca="1" si="54"/>
        <v>0</v>
      </c>
    </row>
    <row r="77" spans="6:44" ht="15" thickBot="1" x14ac:dyDescent="0.35">
      <c r="F77" s="364"/>
      <c r="AJ77" s="106" t="s">
        <v>172</v>
      </c>
      <c r="AK77" s="107">
        <f ca="1">SUM(AK67:AK76)</f>
        <v>0</v>
      </c>
      <c r="AL77" s="108">
        <f t="shared" ca="1" si="50"/>
        <v>0</v>
      </c>
      <c r="AM77" s="109">
        <f ca="1">SUM(AM67:AM76)</f>
        <v>0</v>
      </c>
      <c r="AN77" s="108">
        <f t="shared" ca="1" si="51"/>
        <v>0</v>
      </c>
      <c r="AO77" s="110">
        <f t="shared" ca="1" si="55"/>
        <v>0</v>
      </c>
      <c r="AP77" s="111">
        <f ca="1">IF($AO$77=0,0,AO77/$AO$77)</f>
        <v>0</v>
      </c>
      <c r="AQ77" s="112">
        <f ca="1">SUM(AQ67:AQ76)</f>
        <v>0</v>
      </c>
      <c r="AR77" s="111">
        <f t="shared" ca="1" si="54"/>
        <v>0</v>
      </c>
    </row>
    <row r="78" spans="6:44" ht="18" x14ac:dyDescent="0.35">
      <c r="F78" s="214"/>
    </row>
    <row r="79" spans="6:44" ht="18" x14ac:dyDescent="0.35">
      <c r="F79" s="214"/>
    </row>
    <row r="80" spans="6:44" ht="18" x14ac:dyDescent="0.35">
      <c r="F80" s="214"/>
    </row>
    <row r="81" spans="6:44" s="124" customFormat="1" ht="23.4" x14ac:dyDescent="0.45">
      <c r="F81" s="364" t="str">
        <f>Coulisse00!$AY$1</f>
        <v>TEST RESISTANCE
Abrasion Profonde
ou PEI selon EN/ISO</v>
      </c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</row>
    <row r="82" spans="6:44" x14ac:dyDescent="0.3">
      <c r="F82" s="364"/>
    </row>
    <row r="83" spans="6:44" x14ac:dyDescent="0.3">
      <c r="F83" s="364"/>
    </row>
    <row r="84" spans="6:44" ht="15" thickBot="1" x14ac:dyDescent="0.35">
      <c r="F84" s="364"/>
    </row>
    <row r="85" spans="6:44" x14ac:dyDescent="0.3">
      <c r="F85" s="364"/>
      <c r="Z85" s="373" t="str">
        <f>$F$81</f>
        <v>TEST RESISTANCE
Abrasion Profonde
ou PEI selon EN/ISO</v>
      </c>
      <c r="AA85" s="367" t="str">
        <f>Coulisse00!$V$3</f>
        <v>QUANTITE
M2/ML/PC</v>
      </c>
      <c r="AB85" s="368"/>
      <c r="AC85" s="369" t="str">
        <f>Coulisse00!$W$3</f>
        <v>CA VENTE
€ HT</v>
      </c>
      <c r="AD85" s="370"/>
      <c r="AE85" s="371" t="str">
        <f>AE65</f>
        <v>Prix Moyen</v>
      </c>
      <c r="AF85" s="375"/>
      <c r="AG85" s="369" t="str">
        <f>Coulisse00!$M$10</f>
        <v>Nb Ref</v>
      </c>
      <c r="AH85" s="372"/>
      <c r="AJ85" s="365" t="str">
        <f>$Z$32</f>
        <v>Autre</v>
      </c>
      <c r="AK85" s="367" t="str">
        <f>AA85</f>
        <v>QUANTITE
M2/ML/PC</v>
      </c>
      <c r="AL85" s="368"/>
      <c r="AM85" s="369" t="str">
        <f t="shared" ref="AM85:AM86" si="56">AC85</f>
        <v>CA VENTE
€ HT</v>
      </c>
      <c r="AN85" s="370"/>
      <c r="AO85" s="371" t="str">
        <f t="shared" ref="AO85:AO86" si="57">AE85</f>
        <v>Prix Moyen</v>
      </c>
      <c r="AP85" s="372"/>
      <c r="AQ85" s="371" t="str">
        <f t="shared" ref="AQ85:AQ86" si="58">AG85</f>
        <v>Nb Ref</v>
      </c>
      <c r="AR85" s="372"/>
    </row>
    <row r="86" spans="6:44" x14ac:dyDescent="0.3">
      <c r="F86" s="364"/>
      <c r="Z86" s="374"/>
      <c r="AA86" s="85" t="s">
        <v>179</v>
      </c>
      <c r="AB86" s="78" t="s">
        <v>180</v>
      </c>
      <c r="AC86" s="77" t="str">
        <f>+AA86</f>
        <v>Mnt</v>
      </c>
      <c r="AD86" s="78" t="str">
        <f>+AB86</f>
        <v>%</v>
      </c>
      <c r="AE86" s="70" t="str">
        <f>+AC86</f>
        <v>Mnt</v>
      </c>
      <c r="AF86" s="113" t="str">
        <f>+AD86</f>
        <v>%</v>
      </c>
      <c r="AG86" s="77" t="s">
        <v>182</v>
      </c>
      <c r="AH86" s="68" t="str">
        <f>+AF86</f>
        <v>%</v>
      </c>
      <c r="AJ86" s="366"/>
      <c r="AK86" s="85" t="str">
        <f t="shared" ref="AK86" si="59">AA86</f>
        <v>Mnt</v>
      </c>
      <c r="AL86" s="78" t="str">
        <f t="shared" ref="AL86" si="60">AB86</f>
        <v>%</v>
      </c>
      <c r="AM86" s="77" t="str">
        <f t="shared" si="56"/>
        <v>Mnt</v>
      </c>
      <c r="AN86" s="78" t="str">
        <f t="shared" ref="AN86" si="61">AD86</f>
        <v>%</v>
      </c>
      <c r="AO86" s="70" t="str">
        <f t="shared" si="57"/>
        <v>Mnt</v>
      </c>
      <c r="AP86" s="68" t="str">
        <f t="shared" ref="AP86" si="62">AF86</f>
        <v>%</v>
      </c>
      <c r="AQ86" s="70" t="str">
        <f t="shared" si="58"/>
        <v>Nb</v>
      </c>
      <c r="AR86" s="68" t="str">
        <f t="shared" ref="AR86" si="63">AH86</f>
        <v>%</v>
      </c>
    </row>
    <row r="87" spans="6:44" x14ac:dyDescent="0.3">
      <c r="F87" s="364"/>
      <c r="Z87" s="71" t="str">
        <f ca="1">Coulisse00!$AY$11</f>
        <v>Abrasion Profonde</v>
      </c>
      <c r="AA87" s="86">
        <f ca="1">Coulisse00!$AZ$11</f>
        <v>95800</v>
      </c>
      <c r="AB87" s="80">
        <f ca="1">AA87/$AA$93</f>
        <v>0.34466630688972838</v>
      </c>
      <c r="AC87" s="79">
        <f ca="1">Coulisse00!$BA$11</f>
        <v>1613000</v>
      </c>
      <c r="AD87" s="80">
        <f ca="1">AC87/$AC$93</f>
        <v>0.41085073866530819</v>
      </c>
      <c r="AE87" s="74">
        <f ca="1">+IF(AA87=0,0,AC87/AA87)</f>
        <v>16.837160751565762</v>
      </c>
      <c r="AF87" s="114">
        <f ca="1">AE87/$AE$93</f>
        <v>1.1920246640085845</v>
      </c>
      <c r="AG87" s="118">
        <f ca="1">Coulisse00!$BC$11</f>
        <v>3</v>
      </c>
      <c r="AH87" s="69">
        <f ca="1">AG87/$AG$93</f>
        <v>0.3</v>
      </c>
      <c r="AJ87" s="71" t="str">
        <f ca="1">Coulisse00!$AY$21</f>
        <v/>
      </c>
      <c r="AK87" s="86">
        <f ca="1">Coulisse00!$AZ$21</f>
        <v>0</v>
      </c>
      <c r="AL87" s="80">
        <f ca="1">IF($AK$97=0,0,AK87/$AK$97)</f>
        <v>0</v>
      </c>
      <c r="AM87" s="79">
        <f ca="1">Coulisse00!$BA$21</f>
        <v>0</v>
      </c>
      <c r="AN87" s="80">
        <f ca="1">IF($AM$97=0,0,AM87/$AM$97)</f>
        <v>0</v>
      </c>
      <c r="AO87" s="97">
        <f ca="1">+IF(AK87=0,0,AM87/AK87)</f>
        <v>0</v>
      </c>
      <c r="AP87" s="69">
        <f ca="1">IF($AO$97=0,0,AO87/$AO$97)</f>
        <v>0</v>
      </c>
      <c r="AQ87" s="95">
        <f ca="1">Coulisse00!$BC$21</f>
        <v>0</v>
      </c>
      <c r="AR87" s="69">
        <f ca="1">IF($AQ$97=0,0,AQ87/$AQ$97)</f>
        <v>0</v>
      </c>
    </row>
    <row r="88" spans="6:44" x14ac:dyDescent="0.3">
      <c r="F88" s="364"/>
      <c r="Z88" s="72" t="str">
        <f ca="1">Coulisse00!$AY$12</f>
        <v>PEI IV</v>
      </c>
      <c r="AA88" s="87">
        <f ca="1">Coulisse00!$AZ$12</f>
        <v>109650</v>
      </c>
      <c r="AB88" s="82">
        <f t="shared" ref="AB88:AB93" ca="1" si="64">AA88/$AA$93</f>
        <v>0.39449541284403672</v>
      </c>
      <c r="AC88" s="81">
        <f ca="1">Coulisse00!$BA$12</f>
        <v>1238000</v>
      </c>
      <c r="AD88" s="82">
        <f t="shared" ref="AD88:AD93" ca="1" si="65">AC88/$AC$93</f>
        <v>0.31533367294956699</v>
      </c>
      <c r="AE88" s="75">
        <f t="shared" ref="AE88:AE93" ca="1" si="66">+IF(AA88=0,0,AC88/AA88)</f>
        <v>11.290469676242591</v>
      </c>
      <c r="AF88" s="115">
        <f t="shared" ref="AF88:AF93" ca="1" si="67">AE88/$AE$93</f>
        <v>0.79933419422099539</v>
      </c>
      <c r="AG88" s="119">
        <f ca="1">Coulisse00!$BC$12</f>
        <v>3</v>
      </c>
      <c r="AH88" s="66">
        <f t="shared" ref="AH88:AH93" ca="1" si="68">AG88/$AG$93</f>
        <v>0.3</v>
      </c>
      <c r="AJ88" s="72" t="str">
        <f ca="1">Coulisse00!$AY$22</f>
        <v/>
      </c>
      <c r="AK88" s="87">
        <f ca="1">Coulisse00!$AZ$22</f>
        <v>0</v>
      </c>
      <c r="AL88" s="82">
        <f t="shared" ref="AL88:AL97" ca="1" si="69">IF($AK$97=0,0,AK88/$AK$97)</f>
        <v>0</v>
      </c>
      <c r="AM88" s="81">
        <f ca="1">Coulisse00!$BA$22</f>
        <v>0</v>
      </c>
      <c r="AN88" s="82">
        <f t="shared" ref="AN88:AN97" ca="1" si="70">IF($AM$97=0,0,AM88/$AM$97)</f>
        <v>0</v>
      </c>
      <c r="AO88" s="98">
        <f t="shared" ref="AO88:AO95" ca="1" si="71">+IF(AK88=0,0,AM88/AK88)</f>
        <v>0</v>
      </c>
      <c r="AP88" s="66">
        <f t="shared" ref="AP88:AP97" ca="1" si="72">IF($AO$97=0,0,AO88/$AO$97)</f>
        <v>0</v>
      </c>
      <c r="AQ88" s="96">
        <f ca="1">Coulisse00!$BC$22</f>
        <v>0</v>
      </c>
      <c r="AR88" s="66">
        <f t="shared" ref="AR88:AR97" ca="1" si="73">IF($AQ$97=0,0,AQ88/$AQ$97)</f>
        <v>0</v>
      </c>
    </row>
    <row r="89" spans="6:44" x14ac:dyDescent="0.3">
      <c r="F89" s="364"/>
      <c r="Z89" s="72" t="str">
        <f ca="1">Coulisse00!$AY$13</f>
        <v>PEI V</v>
      </c>
      <c r="AA89" s="87">
        <f ca="1">Coulisse00!$AZ$13</f>
        <v>34000</v>
      </c>
      <c r="AB89" s="82">
        <f t="shared" ca="1" si="64"/>
        <v>0.12232415902140673</v>
      </c>
      <c r="AC89" s="81">
        <f ca="1">Coulisse00!$BA$13</f>
        <v>476000</v>
      </c>
      <c r="AD89" s="82">
        <f t="shared" ca="1" si="65"/>
        <v>0.12124299541518084</v>
      </c>
      <c r="AE89" s="75">
        <f t="shared" ca="1" si="66"/>
        <v>14</v>
      </c>
      <c r="AF89" s="115">
        <f t="shared" ca="1" si="67"/>
        <v>0.99116148751910338</v>
      </c>
      <c r="AG89" s="119">
        <f ca="1">Coulisse00!$BC$13</f>
        <v>1</v>
      </c>
      <c r="AH89" s="66">
        <f t="shared" ca="1" si="68"/>
        <v>0.1</v>
      </c>
      <c r="AJ89" s="72" t="str">
        <f ca="1">Coulisse00!$AY$23</f>
        <v/>
      </c>
      <c r="AK89" s="87">
        <f ca="1">Coulisse00!$AZ$23</f>
        <v>0</v>
      </c>
      <c r="AL89" s="82">
        <f t="shared" ca="1" si="69"/>
        <v>0</v>
      </c>
      <c r="AM89" s="81">
        <f ca="1">Coulisse00!$BA$23</f>
        <v>0</v>
      </c>
      <c r="AN89" s="82">
        <f t="shared" ca="1" si="70"/>
        <v>0</v>
      </c>
      <c r="AO89" s="98">
        <f t="shared" ca="1" si="71"/>
        <v>0</v>
      </c>
      <c r="AP89" s="66">
        <f t="shared" ca="1" si="72"/>
        <v>0</v>
      </c>
      <c r="AQ89" s="96">
        <f ca="1">Coulisse00!$BC$23</f>
        <v>0</v>
      </c>
      <c r="AR89" s="66">
        <f t="shared" ca="1" si="73"/>
        <v>0</v>
      </c>
    </row>
    <row r="90" spans="6:44" x14ac:dyDescent="0.3">
      <c r="F90" s="364"/>
      <c r="Z90" s="72" t="str">
        <f ca="1">Coulisse00!$AY$14</f>
        <v xml:space="preserve"> ... </v>
      </c>
      <c r="AA90" s="87">
        <f ca="1">Coulisse00!$AZ$14</f>
        <v>26500</v>
      </c>
      <c r="AB90" s="82">
        <f t="shared" ca="1" si="64"/>
        <v>9.53408886490376E-2</v>
      </c>
      <c r="AC90" s="81">
        <f ca="1">Coulisse00!$BA$14</f>
        <v>363000</v>
      </c>
      <c r="AD90" s="82">
        <f t="shared" ca="1" si="65"/>
        <v>9.2460519612837494E-2</v>
      </c>
      <c r="AE90" s="75">
        <f t="shared" ca="1" si="66"/>
        <v>13.69811320754717</v>
      </c>
      <c r="AF90" s="115">
        <f t="shared" ca="1" si="67"/>
        <v>0.96978873307125213</v>
      </c>
      <c r="AG90" s="119">
        <f ca="1">Coulisse00!$BC$14</f>
        <v>2</v>
      </c>
      <c r="AH90" s="66">
        <f t="shared" ca="1" si="68"/>
        <v>0.2</v>
      </c>
      <c r="AJ90" s="72" t="str">
        <f ca="1">Coulisse00!$AY$24</f>
        <v/>
      </c>
      <c r="AK90" s="87">
        <f ca="1">Coulisse00!$AZ$24</f>
        <v>0</v>
      </c>
      <c r="AL90" s="82">
        <f t="shared" ca="1" si="69"/>
        <v>0</v>
      </c>
      <c r="AM90" s="81">
        <f ca="1">Coulisse00!$BA$24</f>
        <v>0</v>
      </c>
      <c r="AN90" s="82">
        <f t="shared" ca="1" si="70"/>
        <v>0</v>
      </c>
      <c r="AO90" s="98">
        <f t="shared" ca="1" si="71"/>
        <v>0</v>
      </c>
      <c r="AP90" s="66">
        <f t="shared" ca="1" si="72"/>
        <v>0</v>
      </c>
      <c r="AQ90" s="96">
        <f ca="1">Coulisse00!$BC$24</f>
        <v>0</v>
      </c>
      <c r="AR90" s="66">
        <f t="shared" ca="1" si="73"/>
        <v>0</v>
      </c>
    </row>
    <row r="91" spans="6:44" x14ac:dyDescent="0.3">
      <c r="F91" s="364"/>
      <c r="Z91" s="72" t="str">
        <f ca="1">Coulisse00!$AY$15</f>
        <v>PEI III</v>
      </c>
      <c r="AA91" s="87">
        <f ca="1">Coulisse00!$AZ$15</f>
        <v>12000</v>
      </c>
      <c r="AB91" s="82">
        <f t="shared" ca="1" si="64"/>
        <v>4.317323259579061E-2</v>
      </c>
      <c r="AC91" s="81">
        <f ca="1">Coulisse00!$BA$15</f>
        <v>236000</v>
      </c>
      <c r="AD91" s="82">
        <f t="shared" ca="1" si="65"/>
        <v>6.0112073357106471E-2</v>
      </c>
      <c r="AE91" s="75">
        <f t="shared" ca="1" si="66"/>
        <v>19.666666666666668</v>
      </c>
      <c r="AF91" s="115">
        <f t="shared" ca="1" si="67"/>
        <v>1.3923458991339785</v>
      </c>
      <c r="AG91" s="119">
        <f ca="1">Coulisse00!$BC$15</f>
        <v>1</v>
      </c>
      <c r="AH91" s="66">
        <f t="shared" ca="1" si="68"/>
        <v>0.1</v>
      </c>
      <c r="AJ91" s="72" t="str">
        <f ca="1">Coulisse00!$AY$25</f>
        <v/>
      </c>
      <c r="AK91" s="87">
        <f ca="1">Coulisse00!$AZ$25</f>
        <v>0</v>
      </c>
      <c r="AL91" s="82">
        <f t="shared" ca="1" si="69"/>
        <v>0</v>
      </c>
      <c r="AM91" s="81">
        <f ca="1">Coulisse00!$BA$25</f>
        <v>0</v>
      </c>
      <c r="AN91" s="82">
        <f t="shared" ca="1" si="70"/>
        <v>0</v>
      </c>
      <c r="AO91" s="98">
        <f t="shared" ca="1" si="71"/>
        <v>0</v>
      </c>
      <c r="AP91" s="66">
        <f t="shared" ca="1" si="72"/>
        <v>0</v>
      </c>
      <c r="AQ91" s="96">
        <f ca="1">Coulisse00!$BC$25</f>
        <v>0</v>
      </c>
      <c r="AR91" s="66">
        <f t="shared" ca="1" si="73"/>
        <v>0</v>
      </c>
    </row>
    <row r="92" spans="6:44" x14ac:dyDescent="0.3">
      <c r="F92" s="364"/>
      <c r="Z92" s="89" t="str">
        <f>Coulisse00!$AY$16</f>
        <v>Autre</v>
      </c>
      <c r="AA92" s="90">
        <f ca="1">Coulisse00!$AZ$16</f>
        <v>0</v>
      </c>
      <c r="AB92" s="91">
        <f t="shared" ca="1" si="64"/>
        <v>0</v>
      </c>
      <c r="AC92" s="92">
        <f ca="1">Coulisse00!$BA$16</f>
        <v>0</v>
      </c>
      <c r="AD92" s="91">
        <f t="shared" ca="1" si="65"/>
        <v>0</v>
      </c>
      <c r="AE92" s="93">
        <f t="shared" ca="1" si="66"/>
        <v>0</v>
      </c>
      <c r="AF92" s="116">
        <f t="shared" ca="1" si="67"/>
        <v>0</v>
      </c>
      <c r="AG92" s="120">
        <f ca="1">Coulisse00!$BC$16</f>
        <v>0</v>
      </c>
      <c r="AH92" s="94">
        <f t="shared" ca="1" si="68"/>
        <v>0</v>
      </c>
      <c r="AJ92" s="72" t="str">
        <f ca="1">Coulisse00!$AY$26</f>
        <v/>
      </c>
      <c r="AK92" s="87">
        <f ca="1">Coulisse00!$AZ$26</f>
        <v>0</v>
      </c>
      <c r="AL92" s="82">
        <f t="shared" ca="1" si="69"/>
        <v>0</v>
      </c>
      <c r="AM92" s="81">
        <f ca="1">Coulisse00!$BA$26</f>
        <v>0</v>
      </c>
      <c r="AN92" s="82">
        <f t="shared" ca="1" si="70"/>
        <v>0</v>
      </c>
      <c r="AO92" s="98">
        <f t="shared" ca="1" si="71"/>
        <v>0</v>
      </c>
      <c r="AP92" s="66">
        <f t="shared" ca="1" si="72"/>
        <v>0</v>
      </c>
      <c r="AQ92" s="96">
        <f ca="1">Coulisse00!$BC$26</f>
        <v>0</v>
      </c>
      <c r="AR92" s="66">
        <f t="shared" ca="1" si="73"/>
        <v>0</v>
      </c>
    </row>
    <row r="93" spans="6:44" ht="15" thickBot="1" x14ac:dyDescent="0.35">
      <c r="F93" s="364"/>
      <c r="Z93" s="73" t="s">
        <v>172</v>
      </c>
      <c r="AA93" s="88">
        <f ca="1">SUM(AA87:AA92)</f>
        <v>277950</v>
      </c>
      <c r="AB93" s="84">
        <f t="shared" ca="1" si="64"/>
        <v>1</v>
      </c>
      <c r="AC93" s="83">
        <f ca="1">SUM(AC87:AC92)</f>
        <v>3926000</v>
      </c>
      <c r="AD93" s="84">
        <f t="shared" ca="1" si="65"/>
        <v>1</v>
      </c>
      <c r="AE93" s="76">
        <f t="shared" ca="1" si="66"/>
        <v>14.124842597589495</v>
      </c>
      <c r="AF93" s="117">
        <f t="shared" ca="1" si="67"/>
        <v>1</v>
      </c>
      <c r="AG93" s="121">
        <f ca="1">SUM(AG87:AG92)</f>
        <v>10</v>
      </c>
      <c r="AH93" s="67">
        <f t="shared" ca="1" si="68"/>
        <v>1</v>
      </c>
      <c r="AJ93" s="72" t="str">
        <f ca="1">Coulisse00!$AY$27</f>
        <v/>
      </c>
      <c r="AK93" s="87">
        <f ca="1">Coulisse00!$AZ$27</f>
        <v>0</v>
      </c>
      <c r="AL93" s="82">
        <f t="shared" ca="1" si="69"/>
        <v>0</v>
      </c>
      <c r="AM93" s="81">
        <f ca="1">Coulisse00!$BA$27</f>
        <v>0</v>
      </c>
      <c r="AN93" s="82">
        <f t="shared" ca="1" si="70"/>
        <v>0</v>
      </c>
      <c r="AO93" s="98">
        <f t="shared" ca="1" si="71"/>
        <v>0</v>
      </c>
      <c r="AP93" s="66">
        <f t="shared" ca="1" si="72"/>
        <v>0</v>
      </c>
      <c r="AQ93" s="96">
        <f ca="1">Coulisse00!$BC$27</f>
        <v>0</v>
      </c>
      <c r="AR93" s="66">
        <f t="shared" ca="1" si="73"/>
        <v>0</v>
      </c>
    </row>
    <row r="94" spans="6:44" x14ac:dyDescent="0.3">
      <c r="F94" s="364"/>
      <c r="AJ94" s="72" t="str">
        <f ca="1">Coulisse00!$AY$28</f>
        <v/>
      </c>
      <c r="AK94" s="87">
        <f ca="1">Coulisse00!$AZ$28</f>
        <v>0</v>
      </c>
      <c r="AL94" s="82">
        <f t="shared" ca="1" si="69"/>
        <v>0</v>
      </c>
      <c r="AM94" s="81">
        <f ca="1">Coulisse00!$BA$28</f>
        <v>0</v>
      </c>
      <c r="AN94" s="82">
        <f t="shared" ca="1" si="70"/>
        <v>0</v>
      </c>
      <c r="AO94" s="98">
        <f t="shared" ca="1" si="71"/>
        <v>0</v>
      </c>
      <c r="AP94" s="66">
        <f t="shared" ca="1" si="72"/>
        <v>0</v>
      </c>
      <c r="AQ94" s="96">
        <f ca="1">Coulisse00!$BC$28</f>
        <v>0</v>
      </c>
      <c r="AR94" s="66">
        <f t="shared" ca="1" si="73"/>
        <v>0</v>
      </c>
    </row>
    <row r="95" spans="6:44" x14ac:dyDescent="0.3">
      <c r="F95" s="364"/>
      <c r="AJ95" s="72" t="str">
        <f ca="1">Coulisse00!$AY$29</f>
        <v/>
      </c>
      <c r="AK95" s="87">
        <f ca="1">Coulisse00!$AZ$29</f>
        <v>0</v>
      </c>
      <c r="AL95" s="82">
        <f t="shared" ca="1" si="69"/>
        <v>0</v>
      </c>
      <c r="AM95" s="81">
        <f ca="1">Coulisse00!$BA$29</f>
        <v>0</v>
      </c>
      <c r="AN95" s="82">
        <f t="shared" ca="1" si="70"/>
        <v>0</v>
      </c>
      <c r="AO95" s="98">
        <f t="shared" ca="1" si="71"/>
        <v>0</v>
      </c>
      <c r="AP95" s="66">
        <f t="shared" ca="1" si="72"/>
        <v>0</v>
      </c>
      <c r="AQ95" s="96">
        <f ca="1">Coulisse00!$BC$29</f>
        <v>0</v>
      </c>
      <c r="AR95" s="66">
        <f t="shared" ca="1" si="73"/>
        <v>0</v>
      </c>
    </row>
    <row r="96" spans="6:44" x14ac:dyDescent="0.3">
      <c r="F96" s="364"/>
      <c r="AJ96" s="99" t="str">
        <f ca="1">Coulisse00!$AY$30</f>
        <v/>
      </c>
      <c r="AK96" s="100">
        <f ca="1">Coulisse00!$AZ$30</f>
        <v>0</v>
      </c>
      <c r="AL96" s="101">
        <f t="shared" ca="1" si="69"/>
        <v>0</v>
      </c>
      <c r="AM96" s="102">
        <f ca="1">Coulisse00!$BA$30</f>
        <v>0</v>
      </c>
      <c r="AN96" s="101">
        <f t="shared" ca="1" si="70"/>
        <v>0</v>
      </c>
      <c r="AO96" s="103">
        <f t="shared" ref="AO96:AO97" ca="1" si="74">+IF(AK96=0,0,AM96/AK96)</f>
        <v>0</v>
      </c>
      <c r="AP96" s="104">
        <f t="shared" ca="1" si="72"/>
        <v>0</v>
      </c>
      <c r="AQ96" s="105">
        <f ca="1">Coulisse00!$BC$30</f>
        <v>0</v>
      </c>
      <c r="AR96" s="104">
        <f t="shared" ca="1" si="73"/>
        <v>0</v>
      </c>
    </row>
    <row r="97" spans="6:44" ht="15" thickBot="1" x14ac:dyDescent="0.35">
      <c r="F97" s="364"/>
      <c r="AJ97" s="106" t="s">
        <v>172</v>
      </c>
      <c r="AK97" s="107">
        <f ca="1">SUM(AK87:AK96)</f>
        <v>0</v>
      </c>
      <c r="AL97" s="108">
        <f t="shared" ca="1" si="69"/>
        <v>0</v>
      </c>
      <c r="AM97" s="109">
        <f ca="1">SUM(AM87:AM96)</f>
        <v>0</v>
      </c>
      <c r="AN97" s="108">
        <f t="shared" ca="1" si="70"/>
        <v>0</v>
      </c>
      <c r="AO97" s="110">
        <f t="shared" ca="1" si="74"/>
        <v>0</v>
      </c>
      <c r="AP97" s="111">
        <f t="shared" ca="1" si="72"/>
        <v>0</v>
      </c>
      <c r="AQ97" s="112">
        <f ca="1">SUM(AQ87:AQ96)</f>
        <v>0</v>
      </c>
      <c r="AR97" s="111">
        <f t="shared" ca="1" si="73"/>
        <v>0</v>
      </c>
    </row>
    <row r="98" spans="6:44" ht="18" x14ac:dyDescent="0.35">
      <c r="F98" s="214"/>
    </row>
    <row r="99" spans="6:44" ht="18" x14ac:dyDescent="0.35">
      <c r="F99" s="214"/>
    </row>
    <row r="100" spans="6:44" ht="18" x14ac:dyDescent="0.35">
      <c r="F100" s="214"/>
    </row>
    <row r="101" spans="6:44" s="124" customFormat="1" ht="23.4" x14ac:dyDescent="0.45">
      <c r="F101" s="364" t="str">
        <f>Coulisse00!$BI$1</f>
        <v>UPEC/CSTB</v>
      </c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</row>
    <row r="102" spans="6:44" x14ac:dyDescent="0.3">
      <c r="F102" s="364"/>
    </row>
    <row r="103" spans="6:44" x14ac:dyDescent="0.3">
      <c r="F103" s="364"/>
    </row>
    <row r="104" spans="6:44" ht="15" thickBot="1" x14ac:dyDescent="0.35">
      <c r="F104" s="364"/>
    </row>
    <row r="105" spans="6:44" x14ac:dyDescent="0.3">
      <c r="F105" s="364"/>
      <c r="Z105" s="376" t="str">
        <f>$F$101</f>
        <v>UPEC/CSTB</v>
      </c>
      <c r="AA105" s="367" t="str">
        <f>Coulisse00!$V$3</f>
        <v>QUANTITE
M2/ML/PC</v>
      </c>
      <c r="AB105" s="368"/>
      <c r="AC105" s="369" t="str">
        <f>Coulisse00!$W$3</f>
        <v>CA VENTE
€ HT</v>
      </c>
      <c r="AD105" s="370"/>
      <c r="AE105" s="371" t="str">
        <f>AE85</f>
        <v>Prix Moyen</v>
      </c>
      <c r="AF105" s="375"/>
      <c r="AG105" s="369" t="str">
        <f>Coulisse00!$M$10</f>
        <v>Nb Ref</v>
      </c>
      <c r="AH105" s="372"/>
      <c r="AJ105" s="365" t="str">
        <f>$Z$32</f>
        <v>Autre</v>
      </c>
      <c r="AK105" s="367" t="str">
        <f>AA105</f>
        <v>QUANTITE
M2/ML/PC</v>
      </c>
      <c r="AL105" s="368"/>
      <c r="AM105" s="369" t="str">
        <f t="shared" ref="AM105:AM106" si="75">AC105</f>
        <v>CA VENTE
€ HT</v>
      </c>
      <c r="AN105" s="370"/>
      <c r="AO105" s="371" t="str">
        <f t="shared" ref="AO105:AO106" si="76">AE105</f>
        <v>Prix Moyen</v>
      </c>
      <c r="AP105" s="372"/>
      <c r="AQ105" s="371" t="str">
        <f t="shared" ref="AQ105:AQ106" si="77">AG105</f>
        <v>Nb Ref</v>
      </c>
      <c r="AR105" s="372"/>
    </row>
    <row r="106" spans="6:44" x14ac:dyDescent="0.3">
      <c r="F106" s="364"/>
      <c r="Z106" s="377"/>
      <c r="AA106" s="85" t="s">
        <v>179</v>
      </c>
      <c r="AB106" s="78" t="s">
        <v>180</v>
      </c>
      <c r="AC106" s="77" t="str">
        <f>+AA106</f>
        <v>Mnt</v>
      </c>
      <c r="AD106" s="78" t="str">
        <f>+AB106</f>
        <v>%</v>
      </c>
      <c r="AE106" s="70" t="str">
        <f>+AC106</f>
        <v>Mnt</v>
      </c>
      <c r="AF106" s="113" t="str">
        <f>+AD106</f>
        <v>%</v>
      </c>
      <c r="AG106" s="77" t="s">
        <v>182</v>
      </c>
      <c r="AH106" s="68" t="str">
        <f>+AF106</f>
        <v>%</v>
      </c>
      <c r="AJ106" s="366"/>
      <c r="AK106" s="85" t="str">
        <f t="shared" ref="AK106" si="78">AA106</f>
        <v>Mnt</v>
      </c>
      <c r="AL106" s="78" t="str">
        <f t="shared" ref="AL106" si="79">AB106</f>
        <v>%</v>
      </c>
      <c r="AM106" s="77" t="str">
        <f t="shared" si="75"/>
        <v>Mnt</v>
      </c>
      <c r="AN106" s="78" t="str">
        <f t="shared" ref="AN106" si="80">AD106</f>
        <v>%</v>
      </c>
      <c r="AO106" s="70" t="str">
        <f t="shared" si="76"/>
        <v>Mnt</v>
      </c>
      <c r="AP106" s="68" t="str">
        <f t="shared" ref="AP106" si="81">AF106</f>
        <v>%</v>
      </c>
      <c r="AQ106" s="70" t="str">
        <f t="shared" si="77"/>
        <v>Nb</v>
      </c>
      <c r="AR106" s="68" t="str">
        <f t="shared" ref="AR106" si="82">AH106</f>
        <v>%</v>
      </c>
    </row>
    <row r="107" spans="6:44" x14ac:dyDescent="0.3">
      <c r="F107" s="364"/>
      <c r="Z107" s="71" t="str">
        <f ca="1">Coulisse00!$BI$11</f>
        <v>U3 P3</v>
      </c>
      <c r="AA107" s="86">
        <f ca="1">Coulisse00!$BJ$11</f>
        <v>142000</v>
      </c>
      <c r="AB107" s="80">
        <f t="shared" ref="AB107:AB113" ca="1" si="83">AA107/$AA$113</f>
        <v>0.51088325238352217</v>
      </c>
      <c r="AC107" s="79">
        <f ca="1">Coulisse00!$BK$11</f>
        <v>1686000</v>
      </c>
      <c r="AD107" s="80">
        <f t="shared" ref="AD107:AD113" ca="1" si="84">AC107/$AC$113</f>
        <v>0.42944472745797246</v>
      </c>
      <c r="AE107" s="74">
        <f ca="1">+IF(AA107=0,0,AC107/AA107)</f>
        <v>11.873239436619718</v>
      </c>
      <c r="AF107" s="114">
        <f t="shared" ref="AF107:AF113" ca="1" si="85">AE107/$AE$113</f>
        <v>0.84059269011932003</v>
      </c>
      <c r="AG107" s="118">
        <f ca="1">Coulisse00!$BM$11</f>
        <v>3</v>
      </c>
      <c r="AH107" s="69">
        <f t="shared" ref="AH107:AH113" ca="1" si="86">AG107/$AG$113</f>
        <v>0.3</v>
      </c>
      <c r="AJ107" s="71" t="str">
        <f ca="1">Coulisse00!$BI$21</f>
        <v/>
      </c>
      <c r="AK107" s="86">
        <f ca="1">Coulisse00!$BJ$21</f>
        <v>0</v>
      </c>
      <c r="AL107" s="80">
        <f t="shared" ref="AL107:AL117" ca="1" si="87">IF($AK$117=0,0,AK107/$AK$117)</f>
        <v>0</v>
      </c>
      <c r="AM107" s="79">
        <f ca="1">Coulisse00!$BK$21</f>
        <v>0</v>
      </c>
      <c r="AN107" s="80">
        <f t="shared" ref="AN107:AN117" ca="1" si="88">IF($AM$117=0,0,AM107/$AM$117)</f>
        <v>0</v>
      </c>
      <c r="AO107" s="97">
        <f ca="1">+IF(AK107=0,0,AM107/AK107)</f>
        <v>0</v>
      </c>
      <c r="AP107" s="69">
        <f t="shared" ref="AP107:AP117" ca="1" si="89">IF($AO$117=0,0,AO107/$AO$117)</f>
        <v>0</v>
      </c>
      <c r="AQ107" s="95">
        <f ca="1">Coulisse00!$BM$21</f>
        <v>0</v>
      </c>
      <c r="AR107" s="69">
        <f t="shared" ref="AR107:AR117" ca="1" si="90">IF($AQ$117=0,0,AQ107/$AQ$117)</f>
        <v>0</v>
      </c>
    </row>
    <row r="108" spans="6:44" x14ac:dyDescent="0.3">
      <c r="F108" s="364"/>
      <c r="Z108" s="72" t="str">
        <f ca="1">Coulisse00!$BI$12</f>
        <v>U4 P3</v>
      </c>
      <c r="AA108" s="87">
        <f ca="1">Coulisse00!$BJ$12</f>
        <v>95800</v>
      </c>
      <c r="AB108" s="82">
        <f t="shared" ca="1" si="83"/>
        <v>0.34466630688972838</v>
      </c>
      <c r="AC108" s="81">
        <f ca="1">Coulisse00!$BK$12</f>
        <v>1613000</v>
      </c>
      <c r="AD108" s="82">
        <f t="shared" ca="1" si="84"/>
        <v>0.41085073866530819</v>
      </c>
      <c r="AE108" s="75">
        <f t="shared" ref="AE108:AE113" ca="1" si="91">+IF(AA108=0,0,AC108/AA108)</f>
        <v>16.837160751565762</v>
      </c>
      <c r="AF108" s="115">
        <f t="shared" ca="1" si="85"/>
        <v>1.1920246640085845</v>
      </c>
      <c r="AG108" s="119">
        <f ca="1">Coulisse00!$BM$12</f>
        <v>3</v>
      </c>
      <c r="AH108" s="66">
        <f t="shared" ca="1" si="86"/>
        <v>0.3</v>
      </c>
      <c r="AJ108" s="72" t="str">
        <f ca="1">Coulisse00!$BI$22</f>
        <v/>
      </c>
      <c r="AK108" s="87">
        <f ca="1">Coulisse00!$BJ$22</f>
        <v>0</v>
      </c>
      <c r="AL108" s="82">
        <f t="shared" ca="1" si="87"/>
        <v>0</v>
      </c>
      <c r="AM108" s="81">
        <f ca="1">Coulisse00!$BK$22</f>
        <v>0</v>
      </c>
      <c r="AN108" s="82">
        <f t="shared" ca="1" si="88"/>
        <v>0</v>
      </c>
      <c r="AO108" s="98">
        <f t="shared" ref="AO108:AO117" ca="1" si="92">+IF(AK108=0,0,AM108/AK108)</f>
        <v>0</v>
      </c>
      <c r="AP108" s="66">
        <f t="shared" ca="1" si="89"/>
        <v>0</v>
      </c>
      <c r="AQ108" s="96">
        <f ca="1">Coulisse00!$BM$22</f>
        <v>0</v>
      </c>
      <c r="AR108" s="66">
        <f t="shared" ca="1" si="90"/>
        <v>0</v>
      </c>
    </row>
    <row r="109" spans="6:44" x14ac:dyDescent="0.3">
      <c r="F109" s="364"/>
      <c r="Z109" s="72" t="str">
        <f ca="1">Coulisse00!$BI$13</f>
        <v xml:space="preserve"> ... </v>
      </c>
      <c r="AA109" s="87">
        <f ca="1">Coulisse00!$BJ$13</f>
        <v>40150</v>
      </c>
      <c r="AB109" s="82">
        <f t="shared" ca="1" si="83"/>
        <v>0.14445044072674942</v>
      </c>
      <c r="AC109" s="81">
        <f ca="1">Coulisse00!$BK$13</f>
        <v>627000</v>
      </c>
      <c r="AD109" s="82">
        <f t="shared" ca="1" si="84"/>
        <v>0.15970453387671932</v>
      </c>
      <c r="AE109" s="75">
        <f t="shared" ca="1" si="91"/>
        <v>15.616438356164384</v>
      </c>
      <c r="AF109" s="115">
        <f t="shared" ca="1" si="85"/>
        <v>1.1056008764890195</v>
      </c>
      <c r="AG109" s="119">
        <f ca="1">Coulisse00!$BM$13</f>
        <v>4</v>
      </c>
      <c r="AH109" s="66">
        <f t="shared" ca="1" si="86"/>
        <v>0.4</v>
      </c>
      <c r="AJ109" s="72" t="str">
        <f ca="1">Coulisse00!$BI$23</f>
        <v/>
      </c>
      <c r="AK109" s="87">
        <f ca="1">Coulisse00!$BJ$23</f>
        <v>0</v>
      </c>
      <c r="AL109" s="82">
        <f t="shared" ca="1" si="87"/>
        <v>0</v>
      </c>
      <c r="AM109" s="81">
        <f ca="1">Coulisse00!$BK$23</f>
        <v>0</v>
      </c>
      <c r="AN109" s="82">
        <f t="shared" ca="1" si="88"/>
        <v>0</v>
      </c>
      <c r="AO109" s="98">
        <f t="shared" ca="1" si="92"/>
        <v>0</v>
      </c>
      <c r="AP109" s="66">
        <f t="shared" ca="1" si="89"/>
        <v>0</v>
      </c>
      <c r="AQ109" s="96">
        <f ca="1">Coulisse00!$BM$23</f>
        <v>0</v>
      </c>
      <c r="AR109" s="66">
        <f t="shared" ca="1" si="90"/>
        <v>0</v>
      </c>
    </row>
    <row r="110" spans="6:44" x14ac:dyDescent="0.3">
      <c r="F110" s="364"/>
      <c r="Z110" s="72" t="str">
        <f ca="1">Coulisse00!$BI$14</f>
        <v/>
      </c>
      <c r="AA110" s="87">
        <f ca="1">Coulisse00!$BJ$14</f>
        <v>0</v>
      </c>
      <c r="AB110" s="82">
        <f t="shared" ca="1" si="83"/>
        <v>0</v>
      </c>
      <c r="AC110" s="81">
        <f ca="1">Coulisse00!$BK$14</f>
        <v>0</v>
      </c>
      <c r="AD110" s="82">
        <f t="shared" ca="1" si="84"/>
        <v>0</v>
      </c>
      <c r="AE110" s="75">
        <f t="shared" ca="1" si="91"/>
        <v>0</v>
      </c>
      <c r="AF110" s="115">
        <f t="shared" ca="1" si="85"/>
        <v>0</v>
      </c>
      <c r="AG110" s="119">
        <f ca="1">Coulisse00!$BM$14</f>
        <v>0</v>
      </c>
      <c r="AH110" s="66">
        <f t="shared" ca="1" si="86"/>
        <v>0</v>
      </c>
      <c r="AJ110" s="72" t="str">
        <f ca="1">Coulisse00!$BI$24</f>
        <v/>
      </c>
      <c r="AK110" s="87">
        <f ca="1">Coulisse00!$BJ$24</f>
        <v>0</v>
      </c>
      <c r="AL110" s="82">
        <f t="shared" ca="1" si="87"/>
        <v>0</v>
      </c>
      <c r="AM110" s="81">
        <f ca="1">Coulisse00!$BK$24</f>
        <v>0</v>
      </c>
      <c r="AN110" s="82">
        <f t="shared" ca="1" si="88"/>
        <v>0</v>
      </c>
      <c r="AO110" s="98">
        <f t="shared" ca="1" si="92"/>
        <v>0</v>
      </c>
      <c r="AP110" s="66">
        <f t="shared" ca="1" si="89"/>
        <v>0</v>
      </c>
      <c r="AQ110" s="96">
        <f ca="1">Coulisse00!$BM$24</f>
        <v>0</v>
      </c>
      <c r="AR110" s="66">
        <f t="shared" ca="1" si="90"/>
        <v>0</v>
      </c>
    </row>
    <row r="111" spans="6:44" x14ac:dyDescent="0.3">
      <c r="F111" s="364"/>
      <c r="Z111" s="72" t="str">
        <f ca="1">Coulisse00!$BI$15</f>
        <v/>
      </c>
      <c r="AA111" s="87">
        <f ca="1">Coulisse00!$BJ$15</f>
        <v>0</v>
      </c>
      <c r="AB111" s="82">
        <f t="shared" ca="1" si="83"/>
        <v>0</v>
      </c>
      <c r="AC111" s="81">
        <f ca="1">Coulisse00!$BK$15</f>
        <v>0</v>
      </c>
      <c r="AD111" s="82">
        <f t="shared" ca="1" si="84"/>
        <v>0</v>
      </c>
      <c r="AE111" s="75">
        <f t="shared" ca="1" si="91"/>
        <v>0</v>
      </c>
      <c r="AF111" s="115">
        <f t="shared" ca="1" si="85"/>
        <v>0</v>
      </c>
      <c r="AG111" s="119">
        <f ca="1">Coulisse00!$BM$15</f>
        <v>0</v>
      </c>
      <c r="AH111" s="66">
        <f t="shared" ca="1" si="86"/>
        <v>0</v>
      </c>
      <c r="AJ111" s="72" t="str">
        <f ca="1">Coulisse00!$BI$25</f>
        <v/>
      </c>
      <c r="AK111" s="87">
        <f ca="1">Coulisse00!$BJ$25</f>
        <v>0</v>
      </c>
      <c r="AL111" s="82">
        <f t="shared" ca="1" si="87"/>
        <v>0</v>
      </c>
      <c r="AM111" s="81">
        <f ca="1">Coulisse00!$BK$25</f>
        <v>0</v>
      </c>
      <c r="AN111" s="82">
        <f t="shared" ca="1" si="88"/>
        <v>0</v>
      </c>
      <c r="AO111" s="98">
        <f t="shared" ca="1" si="92"/>
        <v>0</v>
      </c>
      <c r="AP111" s="66">
        <f t="shared" ca="1" si="89"/>
        <v>0</v>
      </c>
      <c r="AQ111" s="96">
        <f ca="1">Coulisse00!$BM$25</f>
        <v>0</v>
      </c>
      <c r="AR111" s="66">
        <f t="shared" ca="1" si="90"/>
        <v>0</v>
      </c>
    </row>
    <row r="112" spans="6:44" x14ac:dyDescent="0.3">
      <c r="F112" s="364"/>
      <c r="Z112" s="89" t="str">
        <f>Coulisse00!$BI$16</f>
        <v>Autre</v>
      </c>
      <c r="AA112" s="90">
        <f ca="1">Coulisse00!$BJ$16</f>
        <v>0</v>
      </c>
      <c r="AB112" s="91">
        <f t="shared" ca="1" si="83"/>
        <v>0</v>
      </c>
      <c r="AC112" s="92">
        <f ca="1">Coulisse00!$BK$16</f>
        <v>0</v>
      </c>
      <c r="AD112" s="91">
        <f t="shared" ca="1" si="84"/>
        <v>0</v>
      </c>
      <c r="AE112" s="93">
        <f t="shared" ca="1" si="91"/>
        <v>0</v>
      </c>
      <c r="AF112" s="116">
        <f t="shared" ca="1" si="85"/>
        <v>0</v>
      </c>
      <c r="AG112" s="120">
        <f ca="1">Coulisse00!$BM$16</f>
        <v>0</v>
      </c>
      <c r="AH112" s="94">
        <f t="shared" ca="1" si="86"/>
        <v>0</v>
      </c>
      <c r="AJ112" s="72" t="str">
        <f ca="1">Coulisse00!$BI$26</f>
        <v/>
      </c>
      <c r="AK112" s="87">
        <f ca="1">Coulisse00!$BJ$26</f>
        <v>0</v>
      </c>
      <c r="AL112" s="82">
        <f t="shared" ca="1" si="87"/>
        <v>0</v>
      </c>
      <c r="AM112" s="81">
        <f ca="1">Coulisse00!$BK$26</f>
        <v>0</v>
      </c>
      <c r="AN112" s="82">
        <f t="shared" ca="1" si="88"/>
        <v>0</v>
      </c>
      <c r="AO112" s="98">
        <f t="shared" ca="1" si="92"/>
        <v>0</v>
      </c>
      <c r="AP112" s="66">
        <f t="shared" ca="1" si="89"/>
        <v>0</v>
      </c>
      <c r="AQ112" s="96">
        <f ca="1">Coulisse00!$BM$26</f>
        <v>0</v>
      </c>
      <c r="AR112" s="66">
        <f t="shared" ca="1" si="90"/>
        <v>0</v>
      </c>
    </row>
    <row r="113" spans="6:44" ht="15" thickBot="1" x14ac:dyDescent="0.35">
      <c r="F113" s="364"/>
      <c r="Z113" s="73" t="s">
        <v>172</v>
      </c>
      <c r="AA113" s="88">
        <f ca="1">SUM(AA107:AA112)</f>
        <v>277950</v>
      </c>
      <c r="AB113" s="84">
        <f t="shared" ca="1" si="83"/>
        <v>1</v>
      </c>
      <c r="AC113" s="83">
        <f ca="1">SUM(AC107:AC112)</f>
        <v>3926000</v>
      </c>
      <c r="AD113" s="84">
        <f t="shared" ca="1" si="84"/>
        <v>1</v>
      </c>
      <c r="AE113" s="76">
        <f t="shared" ca="1" si="91"/>
        <v>14.124842597589495</v>
      </c>
      <c r="AF113" s="117">
        <f t="shared" ca="1" si="85"/>
        <v>1</v>
      </c>
      <c r="AG113" s="121">
        <f ca="1">SUM(AG107:AG112)</f>
        <v>10</v>
      </c>
      <c r="AH113" s="67">
        <f t="shared" ca="1" si="86"/>
        <v>1</v>
      </c>
      <c r="AJ113" s="72" t="str">
        <f ca="1">Coulisse00!$BI$27</f>
        <v/>
      </c>
      <c r="AK113" s="87">
        <f ca="1">Coulisse00!$BJ$27</f>
        <v>0</v>
      </c>
      <c r="AL113" s="82">
        <f t="shared" ca="1" si="87"/>
        <v>0</v>
      </c>
      <c r="AM113" s="81">
        <f ca="1">Coulisse00!$BK$27</f>
        <v>0</v>
      </c>
      <c r="AN113" s="82">
        <f t="shared" ca="1" si="88"/>
        <v>0</v>
      </c>
      <c r="AO113" s="98">
        <f t="shared" ca="1" si="92"/>
        <v>0</v>
      </c>
      <c r="AP113" s="66">
        <f t="shared" ca="1" si="89"/>
        <v>0</v>
      </c>
      <c r="AQ113" s="96">
        <f ca="1">Coulisse00!$BM$27</f>
        <v>0</v>
      </c>
      <c r="AR113" s="66">
        <f t="shared" ca="1" si="90"/>
        <v>0</v>
      </c>
    </row>
    <row r="114" spans="6:44" x14ac:dyDescent="0.3">
      <c r="F114" s="364"/>
      <c r="AJ114" s="72" t="str">
        <f ca="1">Coulisse00!$BI$28</f>
        <v/>
      </c>
      <c r="AK114" s="87">
        <f ca="1">Coulisse00!$BJ$28</f>
        <v>0</v>
      </c>
      <c r="AL114" s="82">
        <f t="shared" ca="1" si="87"/>
        <v>0</v>
      </c>
      <c r="AM114" s="81">
        <f ca="1">Coulisse00!$BK$28</f>
        <v>0</v>
      </c>
      <c r="AN114" s="82">
        <f t="shared" ca="1" si="88"/>
        <v>0</v>
      </c>
      <c r="AO114" s="98">
        <f t="shared" ca="1" si="92"/>
        <v>0</v>
      </c>
      <c r="AP114" s="66">
        <f t="shared" ca="1" si="89"/>
        <v>0</v>
      </c>
      <c r="AQ114" s="96">
        <f ca="1">Coulisse00!$BM$28</f>
        <v>0</v>
      </c>
      <c r="AR114" s="66">
        <f t="shared" ca="1" si="90"/>
        <v>0</v>
      </c>
    </row>
    <row r="115" spans="6:44" x14ac:dyDescent="0.3">
      <c r="F115" s="364"/>
      <c r="AJ115" s="72" t="str">
        <f ca="1">Coulisse00!$BI$29</f>
        <v/>
      </c>
      <c r="AK115" s="87">
        <f ca="1">Coulisse00!$BJ$29</f>
        <v>0</v>
      </c>
      <c r="AL115" s="82">
        <f t="shared" ca="1" si="87"/>
        <v>0</v>
      </c>
      <c r="AM115" s="81">
        <f ca="1">Coulisse00!$BK$29</f>
        <v>0</v>
      </c>
      <c r="AN115" s="82">
        <f t="shared" ca="1" si="88"/>
        <v>0</v>
      </c>
      <c r="AO115" s="98">
        <f t="shared" ca="1" si="92"/>
        <v>0</v>
      </c>
      <c r="AP115" s="66">
        <f t="shared" ca="1" si="89"/>
        <v>0</v>
      </c>
      <c r="AQ115" s="96">
        <f ca="1">Coulisse00!$BM$29</f>
        <v>0</v>
      </c>
      <c r="AR115" s="66">
        <f t="shared" ca="1" si="90"/>
        <v>0</v>
      </c>
    </row>
    <row r="116" spans="6:44" x14ac:dyDescent="0.3">
      <c r="F116" s="364"/>
      <c r="AJ116" s="99" t="str">
        <f ca="1">Coulisse00!$BI$30</f>
        <v/>
      </c>
      <c r="AK116" s="100">
        <f ca="1">Coulisse00!$BJ$30</f>
        <v>0</v>
      </c>
      <c r="AL116" s="101">
        <f t="shared" ca="1" si="87"/>
        <v>0</v>
      </c>
      <c r="AM116" s="102">
        <f ca="1">Coulisse00!$BK$30</f>
        <v>0</v>
      </c>
      <c r="AN116" s="101">
        <f t="shared" ca="1" si="88"/>
        <v>0</v>
      </c>
      <c r="AO116" s="103">
        <f t="shared" ca="1" si="92"/>
        <v>0</v>
      </c>
      <c r="AP116" s="104">
        <f t="shared" ca="1" si="89"/>
        <v>0</v>
      </c>
      <c r="AQ116" s="105">
        <f ca="1">Coulisse00!$BM$30</f>
        <v>0</v>
      </c>
      <c r="AR116" s="104">
        <f t="shared" ca="1" si="90"/>
        <v>0</v>
      </c>
    </row>
    <row r="117" spans="6:44" ht="15" thickBot="1" x14ac:dyDescent="0.35">
      <c r="F117" s="364"/>
      <c r="AJ117" s="106" t="s">
        <v>172</v>
      </c>
      <c r="AK117" s="107">
        <f ca="1">SUM(AK107:AK116)</f>
        <v>0</v>
      </c>
      <c r="AL117" s="108">
        <f t="shared" ca="1" si="87"/>
        <v>0</v>
      </c>
      <c r="AM117" s="109">
        <f ca="1">SUM(AM107:AM116)</f>
        <v>0</v>
      </c>
      <c r="AN117" s="108">
        <f t="shared" ca="1" si="88"/>
        <v>0</v>
      </c>
      <c r="AO117" s="110">
        <f t="shared" ca="1" si="92"/>
        <v>0</v>
      </c>
      <c r="AP117" s="111">
        <f t="shared" ca="1" si="89"/>
        <v>0</v>
      </c>
      <c r="AQ117" s="112">
        <f ca="1">SUM(AQ107:AQ116)</f>
        <v>0</v>
      </c>
      <c r="AR117" s="111">
        <f t="shared" ca="1" si="90"/>
        <v>0</v>
      </c>
    </row>
    <row r="118" spans="6:44" ht="18" x14ac:dyDescent="0.35">
      <c r="F118" s="214"/>
    </row>
    <row r="119" spans="6:44" ht="18" x14ac:dyDescent="0.35">
      <c r="F119" s="214"/>
    </row>
    <row r="120" spans="6:44" ht="18" x14ac:dyDescent="0.35">
      <c r="F120" s="214"/>
    </row>
    <row r="121" spans="6:44" s="124" customFormat="1" ht="23.4" x14ac:dyDescent="0.45">
      <c r="F121" s="364" t="str">
        <f>Coulisse00!$BS$1</f>
        <v>FORMAT
NOMINAL</v>
      </c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</row>
    <row r="122" spans="6:44" x14ac:dyDescent="0.3">
      <c r="F122" s="364"/>
    </row>
    <row r="123" spans="6:44" x14ac:dyDescent="0.3">
      <c r="F123" s="364"/>
    </row>
    <row r="124" spans="6:44" ht="15" thickBot="1" x14ac:dyDescent="0.35">
      <c r="F124" s="364"/>
    </row>
    <row r="125" spans="6:44" x14ac:dyDescent="0.3">
      <c r="F125" s="364"/>
      <c r="Z125" s="376" t="str">
        <f>$F$121</f>
        <v>FORMAT
NOMINAL</v>
      </c>
      <c r="AA125" s="367" t="str">
        <f>Coulisse00!$V$3</f>
        <v>QUANTITE
M2/ML/PC</v>
      </c>
      <c r="AB125" s="368"/>
      <c r="AC125" s="369" t="str">
        <f>Coulisse00!$W$3</f>
        <v>CA VENTE
€ HT</v>
      </c>
      <c r="AD125" s="370"/>
      <c r="AE125" s="371" t="str">
        <f>AE105</f>
        <v>Prix Moyen</v>
      </c>
      <c r="AF125" s="375"/>
      <c r="AG125" s="369" t="str">
        <f>Coulisse00!$M$10</f>
        <v>Nb Ref</v>
      </c>
      <c r="AH125" s="372"/>
      <c r="AJ125" s="365" t="str">
        <f>$Z$32</f>
        <v>Autre</v>
      </c>
      <c r="AK125" s="367" t="str">
        <f>AA125</f>
        <v>QUANTITE
M2/ML/PC</v>
      </c>
      <c r="AL125" s="368"/>
      <c r="AM125" s="369" t="str">
        <f t="shared" ref="AM125:AM126" si="93">AC125</f>
        <v>CA VENTE
€ HT</v>
      </c>
      <c r="AN125" s="370"/>
      <c r="AO125" s="371" t="str">
        <f t="shared" ref="AO125:AO126" si="94">AE125</f>
        <v>Prix Moyen</v>
      </c>
      <c r="AP125" s="372"/>
      <c r="AQ125" s="371" t="str">
        <f t="shared" ref="AQ125:AQ126" si="95">AG125</f>
        <v>Nb Ref</v>
      </c>
      <c r="AR125" s="372"/>
    </row>
    <row r="126" spans="6:44" x14ac:dyDescent="0.3">
      <c r="F126" s="364"/>
      <c r="Z126" s="377"/>
      <c r="AA126" s="85" t="s">
        <v>179</v>
      </c>
      <c r="AB126" s="78" t="s">
        <v>180</v>
      </c>
      <c r="AC126" s="77" t="str">
        <f>+AA126</f>
        <v>Mnt</v>
      </c>
      <c r="AD126" s="78" t="str">
        <f>+AB126</f>
        <v>%</v>
      </c>
      <c r="AE126" s="70" t="str">
        <f>+AC126</f>
        <v>Mnt</v>
      </c>
      <c r="AF126" s="113" t="str">
        <f>+AD126</f>
        <v>%</v>
      </c>
      <c r="AG126" s="77" t="s">
        <v>182</v>
      </c>
      <c r="AH126" s="68" t="str">
        <f>+AF126</f>
        <v>%</v>
      </c>
      <c r="AJ126" s="366"/>
      <c r="AK126" s="85" t="str">
        <f t="shared" ref="AK126" si="96">AA126</f>
        <v>Mnt</v>
      </c>
      <c r="AL126" s="78" t="str">
        <f t="shared" ref="AL126" si="97">AB126</f>
        <v>%</v>
      </c>
      <c r="AM126" s="77" t="str">
        <f t="shared" si="93"/>
        <v>Mnt</v>
      </c>
      <c r="AN126" s="78" t="str">
        <f t="shared" ref="AN126" si="98">AD126</f>
        <v>%</v>
      </c>
      <c r="AO126" s="70" t="str">
        <f t="shared" si="94"/>
        <v>Mnt</v>
      </c>
      <c r="AP126" s="68" t="str">
        <f t="shared" ref="AP126" si="99">AF126</f>
        <v>%</v>
      </c>
      <c r="AQ126" s="70" t="str">
        <f t="shared" si="95"/>
        <v>Nb</v>
      </c>
      <c r="AR126" s="68" t="str">
        <f t="shared" ref="AR126" si="100">AH126</f>
        <v>%</v>
      </c>
    </row>
    <row r="127" spans="6:44" x14ac:dyDescent="0.3">
      <c r="F127" s="364"/>
      <c r="Z127" s="71" t="str">
        <f ca="1">Coulisse00!$BS$11</f>
        <v>45X45</v>
      </c>
      <c r="AA127" s="86">
        <f ca="1">Coulisse00!$BT$11</f>
        <v>142000</v>
      </c>
      <c r="AB127" s="80">
        <f t="shared" ref="AB127:AB133" ca="1" si="101">AA127/$AA$133</f>
        <v>0.51088325238352217</v>
      </c>
      <c r="AC127" s="79">
        <f ca="1">Coulisse00!$BU$11</f>
        <v>1686000</v>
      </c>
      <c r="AD127" s="80">
        <f t="shared" ref="AD127:AD133" ca="1" si="102">AC127/$AC$133</f>
        <v>0.42944472745797246</v>
      </c>
      <c r="AE127" s="74">
        <f ca="1">+IF(AA127=0,0,AC127/AA127)</f>
        <v>11.873239436619718</v>
      </c>
      <c r="AF127" s="114">
        <f t="shared" ref="AF127:AF133" ca="1" si="103">AE127/$AE$133</f>
        <v>0.84059269011932003</v>
      </c>
      <c r="AG127" s="118">
        <f ca="1">Coulisse00!$BW$11</f>
        <v>3</v>
      </c>
      <c r="AH127" s="69">
        <f t="shared" ref="AH127:AH133" ca="1" si="104">AG127/$AG$133</f>
        <v>0.3</v>
      </c>
      <c r="AJ127" s="71" t="str">
        <f ca="1">Coulisse00!$BS$21</f>
        <v>45X90</v>
      </c>
      <c r="AK127" s="86">
        <f ca="1">Coulisse00!$BT$21</f>
        <v>7800</v>
      </c>
      <c r="AL127" s="80">
        <f t="shared" ref="AL127:AL137" ca="1" si="105">IF($AK$137=0,0,AK127/$AK$137)</f>
        <v>0.60231660231660233</v>
      </c>
      <c r="AM127" s="79">
        <f ca="1">Coulisse00!$BU$21</f>
        <v>180000</v>
      </c>
      <c r="AN127" s="80">
        <f t="shared" ref="AN127:AN137" ca="1" si="106">IF($AM$137=0,0,AM127/$AM$137)</f>
        <v>0.69097888675623798</v>
      </c>
      <c r="AO127" s="97">
        <f ca="1">+IF(AK127=0,0,AM127/AK127)</f>
        <v>23.076923076923077</v>
      </c>
      <c r="AP127" s="69">
        <f t="shared" ref="AP127:AP137" ca="1" si="107">IF($AO$137=0,0,AO127/$AO$137)</f>
        <v>1.1472021260888825</v>
      </c>
      <c r="AQ127" s="95">
        <f ca="1">Coulisse00!$BW$21</f>
        <v>1</v>
      </c>
      <c r="AR127" s="69">
        <f t="shared" ref="AR127:AR137" ca="1" si="108">IF($AQ$137=0,0,AQ127/$AQ$137)</f>
        <v>0.33333333333333331</v>
      </c>
    </row>
    <row r="128" spans="6:44" x14ac:dyDescent="0.3">
      <c r="F128" s="364"/>
      <c r="Z128" s="72" t="str">
        <f ca="1">Coulisse00!$BS$12</f>
        <v>60X60</v>
      </c>
      <c r="AA128" s="87">
        <f ca="1">Coulisse00!$BT$12</f>
        <v>80000</v>
      </c>
      <c r="AB128" s="82">
        <f t="shared" ca="1" si="101"/>
        <v>0.28782155063860404</v>
      </c>
      <c r="AC128" s="81">
        <f ca="1">Coulisse00!$BU$12</f>
        <v>1150000</v>
      </c>
      <c r="AD128" s="82">
        <f t="shared" ca="1" si="102"/>
        <v>0.29291900152827305</v>
      </c>
      <c r="AE128" s="75">
        <f t="shared" ref="AE128:AE133" ca="1" si="109">+IF(AA128=0,0,AC128/AA128)</f>
        <v>14.375</v>
      </c>
      <c r="AF128" s="115">
        <f t="shared" ca="1" si="103"/>
        <v>1.0177104559347936</v>
      </c>
      <c r="AG128" s="119">
        <f ca="1">Coulisse00!$BW$12</f>
        <v>1</v>
      </c>
      <c r="AH128" s="66">
        <f t="shared" ca="1" si="104"/>
        <v>0.1</v>
      </c>
      <c r="AJ128" s="72" t="str">
        <f ca="1">Coulisse00!$BS$22</f>
        <v>20X20</v>
      </c>
      <c r="AK128" s="87">
        <f ca="1">Coulisse00!$BT$22</f>
        <v>3500</v>
      </c>
      <c r="AL128" s="82">
        <f t="shared" ca="1" si="105"/>
        <v>0.27027027027027029</v>
      </c>
      <c r="AM128" s="81">
        <f ca="1">Coulisse00!$BU$22</f>
        <v>52500</v>
      </c>
      <c r="AN128" s="82">
        <f t="shared" ca="1" si="106"/>
        <v>0.20153550863723607</v>
      </c>
      <c r="AO128" s="98">
        <f t="shared" ref="AO128:AO137" ca="1" si="110">+IF(AK128=0,0,AM128/AK128)</f>
        <v>15</v>
      </c>
      <c r="AP128" s="66">
        <f t="shared" ca="1" si="107"/>
        <v>0.74568138195777356</v>
      </c>
      <c r="AQ128" s="96">
        <f ca="1">Coulisse00!$BW$22</f>
        <v>1</v>
      </c>
      <c r="AR128" s="66">
        <f t="shared" ca="1" si="108"/>
        <v>0.33333333333333331</v>
      </c>
    </row>
    <row r="129" spans="6:44" x14ac:dyDescent="0.3">
      <c r="F129" s="364"/>
      <c r="Z129" s="72" t="str">
        <f ca="1">Coulisse00!$BS$13</f>
        <v>20X60</v>
      </c>
      <c r="AA129" s="87">
        <f ca="1">Coulisse00!$BT$13</f>
        <v>23000</v>
      </c>
      <c r="AB129" s="82">
        <f t="shared" ca="1" si="101"/>
        <v>8.2748695808598671E-2</v>
      </c>
      <c r="AC129" s="81">
        <f ca="1">Coulisse00!$BU$13</f>
        <v>310500</v>
      </c>
      <c r="AD129" s="82">
        <f t="shared" ca="1" si="102"/>
        <v>7.9088130412633725E-2</v>
      </c>
      <c r="AE129" s="75">
        <f t="shared" ca="1" si="109"/>
        <v>13.5</v>
      </c>
      <c r="AF129" s="115">
        <f t="shared" ca="1" si="103"/>
        <v>0.95576286296484969</v>
      </c>
      <c r="AG129" s="119">
        <f ca="1">Coulisse00!$BW$13</f>
        <v>1</v>
      </c>
      <c r="AH129" s="66">
        <f t="shared" ca="1" si="104"/>
        <v>0.1</v>
      </c>
      <c r="AJ129" s="72" t="str">
        <f ca="1">Coulisse00!$BS$23</f>
        <v>15X60</v>
      </c>
      <c r="AK129" s="87">
        <f ca="1">Coulisse00!$BT$23</f>
        <v>1650</v>
      </c>
      <c r="AL129" s="82">
        <f t="shared" ca="1" si="105"/>
        <v>0.12741312741312741</v>
      </c>
      <c r="AM129" s="81">
        <f ca="1">Coulisse00!$BU$23</f>
        <v>28000</v>
      </c>
      <c r="AN129" s="82">
        <f t="shared" ca="1" si="106"/>
        <v>0.10748560460652591</v>
      </c>
      <c r="AO129" s="98">
        <f t="shared" ca="1" si="110"/>
        <v>16.969696969696969</v>
      </c>
      <c r="AP129" s="66">
        <f t="shared" ca="1" si="107"/>
        <v>0.84359913918455187</v>
      </c>
      <c r="AQ129" s="96">
        <f ca="1">Coulisse00!$BW$23</f>
        <v>1</v>
      </c>
      <c r="AR129" s="66">
        <f t="shared" ca="1" si="108"/>
        <v>0.33333333333333331</v>
      </c>
    </row>
    <row r="130" spans="6:44" x14ac:dyDescent="0.3">
      <c r="F130" s="364"/>
      <c r="Z130" s="72" t="str">
        <f ca="1">Coulisse00!$BS$14</f>
        <v>80X80</v>
      </c>
      <c r="AA130" s="87">
        <f ca="1">Coulisse00!$BT$14</f>
        <v>8000</v>
      </c>
      <c r="AB130" s="82">
        <f t="shared" ca="1" si="101"/>
        <v>2.8782155063860407E-2</v>
      </c>
      <c r="AC130" s="81">
        <f ca="1">Coulisse00!$BU$14</f>
        <v>283000</v>
      </c>
      <c r="AD130" s="82">
        <f t="shared" ca="1" si="102"/>
        <v>7.2083545593479362E-2</v>
      </c>
      <c r="AE130" s="75">
        <f t="shared" ca="1" si="109"/>
        <v>35.375</v>
      </c>
      <c r="AF130" s="115">
        <f t="shared" ca="1" si="103"/>
        <v>2.5044526872134485</v>
      </c>
      <c r="AG130" s="119">
        <f ca="1">Coulisse00!$BW$14</f>
        <v>1</v>
      </c>
      <c r="AH130" s="66">
        <f t="shared" ca="1" si="104"/>
        <v>0.1</v>
      </c>
      <c r="AJ130" s="72" t="str">
        <f ca="1">Coulisse00!$BS$24</f>
        <v/>
      </c>
      <c r="AK130" s="87">
        <f ca="1">Coulisse00!$BT$24</f>
        <v>0</v>
      </c>
      <c r="AL130" s="82">
        <f t="shared" ca="1" si="105"/>
        <v>0</v>
      </c>
      <c r="AM130" s="81">
        <f ca="1">Coulisse00!$BU$24</f>
        <v>0</v>
      </c>
      <c r="AN130" s="82">
        <f t="shared" ca="1" si="106"/>
        <v>0</v>
      </c>
      <c r="AO130" s="98">
        <f t="shared" ca="1" si="110"/>
        <v>0</v>
      </c>
      <c r="AP130" s="66">
        <f t="shared" ca="1" si="107"/>
        <v>0</v>
      </c>
      <c r="AQ130" s="96">
        <f ca="1">Coulisse00!$BW$24</f>
        <v>0</v>
      </c>
      <c r="AR130" s="66">
        <f t="shared" ca="1" si="108"/>
        <v>0</v>
      </c>
    </row>
    <row r="131" spans="6:44" x14ac:dyDescent="0.3">
      <c r="F131" s="364"/>
      <c r="Z131" s="72" t="str">
        <f ca="1">Coulisse00!$BS$15</f>
        <v>20X80</v>
      </c>
      <c r="AA131" s="87">
        <f ca="1">Coulisse00!$BT$15</f>
        <v>12000</v>
      </c>
      <c r="AB131" s="82">
        <f t="shared" ca="1" si="101"/>
        <v>4.317323259579061E-2</v>
      </c>
      <c r="AC131" s="81">
        <f ca="1">Coulisse00!$BU$15</f>
        <v>236000</v>
      </c>
      <c r="AD131" s="82">
        <f t="shared" ca="1" si="102"/>
        <v>6.0112073357106471E-2</v>
      </c>
      <c r="AE131" s="75">
        <f t="shared" ca="1" si="109"/>
        <v>19.666666666666668</v>
      </c>
      <c r="AF131" s="115">
        <f t="shared" ca="1" si="103"/>
        <v>1.3923458991339785</v>
      </c>
      <c r="AG131" s="119">
        <f ca="1">Coulisse00!$BW$15</f>
        <v>1</v>
      </c>
      <c r="AH131" s="66">
        <f t="shared" ca="1" si="104"/>
        <v>0.1</v>
      </c>
      <c r="AJ131" s="72" t="str">
        <f ca="1">Coulisse00!$BS$25</f>
        <v/>
      </c>
      <c r="AK131" s="87">
        <f ca="1">Coulisse00!$BT$25</f>
        <v>0</v>
      </c>
      <c r="AL131" s="82">
        <f t="shared" ca="1" si="105"/>
        <v>0</v>
      </c>
      <c r="AM131" s="81">
        <f ca="1">Coulisse00!$BU$25</f>
        <v>0</v>
      </c>
      <c r="AN131" s="82">
        <f t="shared" ca="1" si="106"/>
        <v>0</v>
      </c>
      <c r="AO131" s="98">
        <f t="shared" ca="1" si="110"/>
        <v>0</v>
      </c>
      <c r="AP131" s="66">
        <f t="shared" ca="1" si="107"/>
        <v>0</v>
      </c>
      <c r="AQ131" s="96">
        <f ca="1">Coulisse00!$BW$25</f>
        <v>0</v>
      </c>
      <c r="AR131" s="66">
        <f t="shared" ca="1" si="108"/>
        <v>0</v>
      </c>
    </row>
    <row r="132" spans="6:44" x14ac:dyDescent="0.3">
      <c r="F132" s="364"/>
      <c r="Z132" s="89" t="str">
        <f>Coulisse00!$BS$16</f>
        <v>Autre</v>
      </c>
      <c r="AA132" s="90">
        <f ca="1">Coulisse00!$BT$16</f>
        <v>12950</v>
      </c>
      <c r="AB132" s="91">
        <f t="shared" ca="1" si="101"/>
        <v>4.6591113509624034E-2</v>
      </c>
      <c r="AC132" s="92">
        <f ca="1">Coulisse00!$BU$16</f>
        <v>260500</v>
      </c>
      <c r="AD132" s="91">
        <f t="shared" ca="1" si="102"/>
        <v>6.6352521650534901E-2</v>
      </c>
      <c r="AE132" s="93">
        <f t="shared" ca="1" si="109"/>
        <v>20.115830115830114</v>
      </c>
      <c r="AF132" s="116">
        <f t="shared" ca="1" si="103"/>
        <v>1.4241454357348395</v>
      </c>
      <c r="AG132" s="120">
        <f ca="1">Coulisse00!$BW$16</f>
        <v>3</v>
      </c>
      <c r="AH132" s="94">
        <f t="shared" ca="1" si="104"/>
        <v>0.3</v>
      </c>
      <c r="AJ132" s="72" t="str">
        <f ca="1">Coulisse00!$BS$26</f>
        <v/>
      </c>
      <c r="AK132" s="87">
        <f ca="1">Coulisse00!$BT$26</f>
        <v>0</v>
      </c>
      <c r="AL132" s="82">
        <f t="shared" ca="1" si="105"/>
        <v>0</v>
      </c>
      <c r="AM132" s="81">
        <f ca="1">Coulisse00!$BU$26</f>
        <v>0</v>
      </c>
      <c r="AN132" s="82">
        <f t="shared" ca="1" si="106"/>
        <v>0</v>
      </c>
      <c r="AO132" s="98">
        <f t="shared" ca="1" si="110"/>
        <v>0</v>
      </c>
      <c r="AP132" s="66">
        <f t="shared" ca="1" si="107"/>
        <v>0</v>
      </c>
      <c r="AQ132" s="96">
        <f ca="1">Coulisse00!$BW$26</f>
        <v>0</v>
      </c>
      <c r="AR132" s="66">
        <f t="shared" ca="1" si="108"/>
        <v>0</v>
      </c>
    </row>
    <row r="133" spans="6:44" ht="15" thickBot="1" x14ac:dyDescent="0.35">
      <c r="F133" s="364"/>
      <c r="Z133" s="73" t="s">
        <v>172</v>
      </c>
      <c r="AA133" s="88">
        <f ca="1">SUM(AA127:AA132)</f>
        <v>277950</v>
      </c>
      <c r="AB133" s="84">
        <f t="shared" ca="1" si="101"/>
        <v>1</v>
      </c>
      <c r="AC133" s="83">
        <f ca="1">SUM(AC127:AC132)</f>
        <v>3926000</v>
      </c>
      <c r="AD133" s="84">
        <f t="shared" ca="1" si="102"/>
        <v>1</v>
      </c>
      <c r="AE133" s="76">
        <f t="shared" ca="1" si="109"/>
        <v>14.124842597589495</v>
      </c>
      <c r="AF133" s="117">
        <f t="shared" ca="1" si="103"/>
        <v>1</v>
      </c>
      <c r="AG133" s="121">
        <f ca="1">SUM(AG127:AG132)</f>
        <v>10</v>
      </c>
      <c r="AH133" s="67">
        <f t="shared" ca="1" si="104"/>
        <v>1</v>
      </c>
      <c r="AJ133" s="72" t="str">
        <f ca="1">Coulisse00!$BS$27</f>
        <v/>
      </c>
      <c r="AK133" s="87">
        <f ca="1">Coulisse00!$BT$27</f>
        <v>0</v>
      </c>
      <c r="AL133" s="82">
        <f t="shared" ca="1" si="105"/>
        <v>0</v>
      </c>
      <c r="AM133" s="81">
        <f ca="1">Coulisse00!$BU$27</f>
        <v>0</v>
      </c>
      <c r="AN133" s="82">
        <f t="shared" ca="1" si="106"/>
        <v>0</v>
      </c>
      <c r="AO133" s="98">
        <f t="shared" ca="1" si="110"/>
        <v>0</v>
      </c>
      <c r="AP133" s="66">
        <f t="shared" ca="1" si="107"/>
        <v>0</v>
      </c>
      <c r="AQ133" s="96">
        <f ca="1">Coulisse00!$BW$27</f>
        <v>0</v>
      </c>
      <c r="AR133" s="66">
        <f t="shared" ca="1" si="108"/>
        <v>0</v>
      </c>
    </row>
    <row r="134" spans="6:44" x14ac:dyDescent="0.3">
      <c r="F134" s="364"/>
      <c r="AJ134" s="72" t="str">
        <f ca="1">Coulisse00!$BS$28</f>
        <v/>
      </c>
      <c r="AK134" s="87">
        <f ca="1">Coulisse00!$BT$28</f>
        <v>0</v>
      </c>
      <c r="AL134" s="82">
        <f t="shared" ca="1" si="105"/>
        <v>0</v>
      </c>
      <c r="AM134" s="81">
        <f ca="1">Coulisse00!$BU$28</f>
        <v>0</v>
      </c>
      <c r="AN134" s="82">
        <f t="shared" ca="1" si="106"/>
        <v>0</v>
      </c>
      <c r="AO134" s="98">
        <f t="shared" ca="1" si="110"/>
        <v>0</v>
      </c>
      <c r="AP134" s="66">
        <f t="shared" ca="1" si="107"/>
        <v>0</v>
      </c>
      <c r="AQ134" s="96">
        <f ca="1">Coulisse00!$BW$28</f>
        <v>0</v>
      </c>
      <c r="AR134" s="66">
        <f t="shared" ca="1" si="108"/>
        <v>0</v>
      </c>
    </row>
    <row r="135" spans="6:44" x14ac:dyDescent="0.3">
      <c r="F135" s="364"/>
      <c r="AJ135" s="72" t="str">
        <f ca="1">Coulisse00!$BS$29</f>
        <v/>
      </c>
      <c r="AK135" s="87">
        <f ca="1">Coulisse00!$BT$29</f>
        <v>0</v>
      </c>
      <c r="AL135" s="82">
        <f t="shared" ca="1" si="105"/>
        <v>0</v>
      </c>
      <c r="AM135" s="81">
        <f ca="1">Coulisse00!$BU$29</f>
        <v>0</v>
      </c>
      <c r="AN135" s="82">
        <f t="shared" ca="1" si="106"/>
        <v>0</v>
      </c>
      <c r="AO135" s="98">
        <f t="shared" ca="1" si="110"/>
        <v>0</v>
      </c>
      <c r="AP135" s="66">
        <f t="shared" ca="1" si="107"/>
        <v>0</v>
      </c>
      <c r="AQ135" s="96">
        <f ca="1">Coulisse00!$BW$29</f>
        <v>0</v>
      </c>
      <c r="AR135" s="66">
        <f t="shared" ca="1" si="108"/>
        <v>0</v>
      </c>
    </row>
    <row r="136" spans="6:44" x14ac:dyDescent="0.3">
      <c r="F136" s="364"/>
      <c r="AJ136" s="99" t="str">
        <f ca="1">Coulisse00!$BS$30</f>
        <v/>
      </c>
      <c r="AK136" s="100">
        <f ca="1">Coulisse00!$BT$30</f>
        <v>0</v>
      </c>
      <c r="AL136" s="101">
        <f t="shared" ca="1" si="105"/>
        <v>0</v>
      </c>
      <c r="AM136" s="102">
        <f ca="1">Coulisse00!$BU$30</f>
        <v>0</v>
      </c>
      <c r="AN136" s="101">
        <f t="shared" ca="1" si="106"/>
        <v>0</v>
      </c>
      <c r="AO136" s="103">
        <f t="shared" ca="1" si="110"/>
        <v>0</v>
      </c>
      <c r="AP136" s="104">
        <f t="shared" ca="1" si="107"/>
        <v>0</v>
      </c>
      <c r="AQ136" s="105">
        <f ca="1">Coulisse00!$BW$30</f>
        <v>0</v>
      </c>
      <c r="AR136" s="104">
        <f t="shared" ca="1" si="108"/>
        <v>0</v>
      </c>
    </row>
    <row r="137" spans="6:44" ht="15" thickBot="1" x14ac:dyDescent="0.35">
      <c r="F137" s="364"/>
      <c r="AJ137" s="106" t="s">
        <v>172</v>
      </c>
      <c r="AK137" s="107">
        <f ca="1">SUM(AK127:AK136)</f>
        <v>12950</v>
      </c>
      <c r="AL137" s="108">
        <f t="shared" ca="1" si="105"/>
        <v>1</v>
      </c>
      <c r="AM137" s="109">
        <f ca="1">SUM(AM127:AM136)</f>
        <v>260500</v>
      </c>
      <c r="AN137" s="108">
        <f t="shared" ca="1" si="106"/>
        <v>1</v>
      </c>
      <c r="AO137" s="110">
        <f t="shared" ca="1" si="110"/>
        <v>20.115830115830114</v>
      </c>
      <c r="AP137" s="111">
        <f t="shared" ca="1" si="107"/>
        <v>1</v>
      </c>
      <c r="AQ137" s="112">
        <f ca="1">SUM(AQ127:AQ136)</f>
        <v>3</v>
      </c>
      <c r="AR137" s="111">
        <f t="shared" ca="1" si="108"/>
        <v>1</v>
      </c>
    </row>
    <row r="138" spans="6:44" ht="18" x14ac:dyDescent="0.35">
      <c r="F138" s="214"/>
    </row>
    <row r="139" spans="6:44" ht="18" x14ac:dyDescent="0.35">
      <c r="F139" s="214"/>
    </row>
    <row r="140" spans="6:44" ht="18" x14ac:dyDescent="0.35">
      <c r="F140" s="214"/>
    </row>
    <row r="141" spans="6:44" s="124" customFormat="1" ht="23.4" x14ac:dyDescent="0.45">
      <c r="F141" s="364" t="str">
        <f>Coulisse00!$CC$1</f>
        <v xml:space="preserve">DESTINATION </v>
      </c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</row>
    <row r="142" spans="6:44" x14ac:dyDescent="0.3">
      <c r="F142" s="364"/>
    </row>
    <row r="143" spans="6:44" x14ac:dyDescent="0.3">
      <c r="F143" s="364"/>
    </row>
    <row r="144" spans="6:44" ht="15" thickBot="1" x14ac:dyDescent="0.35">
      <c r="F144" s="364"/>
    </row>
    <row r="145" spans="6:44" x14ac:dyDescent="0.3">
      <c r="F145" s="364"/>
      <c r="Z145" s="376" t="str">
        <f>$F$141</f>
        <v xml:space="preserve">DESTINATION </v>
      </c>
      <c r="AA145" s="367" t="str">
        <f>Coulisse00!$V$3</f>
        <v>QUANTITE
M2/ML/PC</v>
      </c>
      <c r="AB145" s="368"/>
      <c r="AC145" s="369" t="str">
        <f>Coulisse00!$W$3</f>
        <v>CA VENTE
€ HT</v>
      </c>
      <c r="AD145" s="370"/>
      <c r="AE145" s="371" t="str">
        <f>AE125</f>
        <v>Prix Moyen</v>
      </c>
      <c r="AF145" s="375"/>
      <c r="AG145" s="369" t="str">
        <f>Coulisse00!$M$10</f>
        <v>Nb Ref</v>
      </c>
      <c r="AH145" s="372"/>
      <c r="AJ145" s="365" t="str">
        <f>$Z$32</f>
        <v>Autre</v>
      </c>
      <c r="AK145" s="367" t="str">
        <f>AA145</f>
        <v>QUANTITE
M2/ML/PC</v>
      </c>
      <c r="AL145" s="368"/>
      <c r="AM145" s="369" t="str">
        <f t="shared" ref="AM145:AM146" si="111">AC145</f>
        <v>CA VENTE
€ HT</v>
      </c>
      <c r="AN145" s="370"/>
      <c r="AO145" s="371" t="str">
        <f t="shared" ref="AO145:AO146" si="112">AE145</f>
        <v>Prix Moyen</v>
      </c>
      <c r="AP145" s="372"/>
      <c r="AQ145" s="371" t="str">
        <f t="shared" ref="AQ145:AQ146" si="113">AG145</f>
        <v>Nb Ref</v>
      </c>
      <c r="AR145" s="372"/>
    </row>
    <row r="146" spans="6:44" x14ac:dyDescent="0.3">
      <c r="F146" s="364"/>
      <c r="Z146" s="377"/>
      <c r="AA146" s="85" t="s">
        <v>179</v>
      </c>
      <c r="AB146" s="78" t="s">
        <v>180</v>
      </c>
      <c r="AC146" s="77" t="str">
        <f>+AA146</f>
        <v>Mnt</v>
      </c>
      <c r="AD146" s="78" t="str">
        <f>+AB146</f>
        <v>%</v>
      </c>
      <c r="AE146" s="70" t="str">
        <f>+AC146</f>
        <v>Mnt</v>
      </c>
      <c r="AF146" s="113" t="str">
        <f>+AD146</f>
        <v>%</v>
      </c>
      <c r="AG146" s="77" t="s">
        <v>182</v>
      </c>
      <c r="AH146" s="68" t="str">
        <f>+AF146</f>
        <v>%</v>
      </c>
      <c r="AJ146" s="366"/>
      <c r="AK146" s="85" t="str">
        <f t="shared" ref="AK146" si="114">AA146</f>
        <v>Mnt</v>
      </c>
      <c r="AL146" s="78" t="str">
        <f t="shared" ref="AL146" si="115">AB146</f>
        <v>%</v>
      </c>
      <c r="AM146" s="77" t="str">
        <f t="shared" si="111"/>
        <v>Mnt</v>
      </c>
      <c r="AN146" s="78" t="str">
        <f t="shared" ref="AN146" si="116">AD146</f>
        <v>%</v>
      </c>
      <c r="AO146" s="70" t="str">
        <f t="shared" si="112"/>
        <v>Mnt</v>
      </c>
      <c r="AP146" s="68" t="str">
        <f t="shared" ref="AP146" si="117">AF146</f>
        <v>%</v>
      </c>
      <c r="AQ146" s="70" t="str">
        <f t="shared" si="113"/>
        <v>Nb</v>
      </c>
      <c r="AR146" s="68" t="str">
        <f t="shared" ref="AR146" si="118">AH146</f>
        <v>%</v>
      </c>
    </row>
    <row r="147" spans="6:44" x14ac:dyDescent="0.3">
      <c r="F147" s="364"/>
      <c r="Z147" s="71" t="str">
        <f ca="1">Coulisse00!$CC$11</f>
        <v>SOL INT</v>
      </c>
      <c r="AA147" s="86">
        <f ca="1">Coulisse00!$CD$11</f>
        <v>142000</v>
      </c>
      <c r="AB147" s="80">
        <f t="shared" ref="AB147:AB153" ca="1" si="119">AA147/$AA$153</f>
        <v>0.51088325238352217</v>
      </c>
      <c r="AC147" s="79">
        <f ca="1">Coulisse00!$CE$11</f>
        <v>1686000</v>
      </c>
      <c r="AD147" s="80">
        <f t="shared" ref="AD147:AD153" ca="1" si="120">AC147/$AC$153</f>
        <v>0.42944472745797246</v>
      </c>
      <c r="AE147" s="74">
        <f ca="1">+IF(AA147=0,0,AC147/AA147)</f>
        <v>11.873239436619718</v>
      </c>
      <c r="AF147" s="114">
        <f t="shared" ref="AF147:AF153" ca="1" si="121">AE147/$AE$153</f>
        <v>0.84059269011932003</v>
      </c>
      <c r="AG147" s="118">
        <f ca="1">Coulisse00!$CG$11</f>
        <v>3</v>
      </c>
      <c r="AH147" s="69">
        <f t="shared" ref="AH147:AH153" ca="1" si="122">AG147/$AG$153</f>
        <v>0.3</v>
      </c>
      <c r="AJ147" s="71" t="str">
        <f ca="1">Coulisse00!$CC$21</f>
        <v>SOL EXTERIEUR NON COUVERT</v>
      </c>
      <c r="AK147" s="86">
        <f ca="1">Coulisse00!$CD$21</f>
        <v>1650</v>
      </c>
      <c r="AL147" s="80">
        <f t="shared" ref="AL147:AL157" ca="1" si="123">IF($AK$157=0,0,AK147/$AK$157)</f>
        <v>1</v>
      </c>
      <c r="AM147" s="79">
        <f ca="1">Coulisse00!$CE$21</f>
        <v>28000</v>
      </c>
      <c r="AN147" s="80">
        <f t="shared" ref="AN147:AN157" ca="1" si="124">IF($AM$157=0,0,AM147/$AM$157)</f>
        <v>1</v>
      </c>
      <c r="AO147" s="97">
        <f ca="1">+IF(AK147=0,0,AM147/AK147)</f>
        <v>16.969696969696969</v>
      </c>
      <c r="AP147" s="69">
        <f t="shared" ref="AP147:AP157" ca="1" si="125">IF($AO$157=0,0,AO147/$AO$157)</f>
        <v>1</v>
      </c>
      <c r="AQ147" s="95">
        <f ca="1">Coulisse00!$CG$21</f>
        <v>1</v>
      </c>
      <c r="AR147" s="69">
        <f t="shared" ref="AR147:AR157" ca="1" si="126">IF($AQ$157=0,0,AQ147/$AQ$157)</f>
        <v>1</v>
      </c>
    </row>
    <row r="148" spans="6:44" x14ac:dyDescent="0.3">
      <c r="F148" s="364"/>
      <c r="Z148" s="72" t="str">
        <f ca="1">Coulisse00!$CC$12</f>
        <v>SOL INT+EXT</v>
      </c>
      <c r="AA148" s="87">
        <f ca="1">Coulisse00!$CD$12</f>
        <v>92000</v>
      </c>
      <c r="AB148" s="82">
        <f t="shared" ca="1" si="119"/>
        <v>0.33099478323439468</v>
      </c>
      <c r="AC148" s="81">
        <f ca="1">Coulisse00!$CE$12</f>
        <v>1386000</v>
      </c>
      <c r="AD148" s="82">
        <f t="shared" ca="1" si="120"/>
        <v>0.35303107488537955</v>
      </c>
      <c r="AE148" s="75">
        <f t="shared" ref="AE148:AE153" ca="1" si="127">+IF(AA148=0,0,AC148/AA148)</f>
        <v>15.065217391304348</v>
      </c>
      <c r="AF148" s="115">
        <f t="shared" ca="1" si="121"/>
        <v>1.0665759485259916</v>
      </c>
      <c r="AG148" s="119">
        <f ca="1">Coulisse00!$CG$12</f>
        <v>2</v>
      </c>
      <c r="AH148" s="66">
        <f t="shared" ca="1" si="122"/>
        <v>0.2</v>
      </c>
      <c r="AJ148" s="72" t="str">
        <f ca="1">Coulisse00!$CC$22</f>
        <v/>
      </c>
      <c r="AK148" s="87">
        <f ca="1">Coulisse00!$CD$22</f>
        <v>0</v>
      </c>
      <c r="AL148" s="82">
        <f t="shared" ca="1" si="123"/>
        <v>0</v>
      </c>
      <c r="AM148" s="81">
        <f ca="1">Coulisse00!$CE$22</f>
        <v>0</v>
      </c>
      <c r="AN148" s="82">
        <f t="shared" ca="1" si="124"/>
        <v>0</v>
      </c>
      <c r="AO148" s="98">
        <f t="shared" ref="AO148:AO157" ca="1" si="128">+IF(AK148=0,0,AM148/AK148)</f>
        <v>0</v>
      </c>
      <c r="AP148" s="66">
        <f t="shared" ca="1" si="125"/>
        <v>0</v>
      </c>
      <c r="AQ148" s="96">
        <f ca="1">Coulisse00!$CG$22</f>
        <v>0</v>
      </c>
      <c r="AR148" s="66">
        <f t="shared" ca="1" si="126"/>
        <v>0</v>
      </c>
    </row>
    <row r="149" spans="6:44" x14ac:dyDescent="0.3">
      <c r="F149" s="364"/>
      <c r="Z149" s="72" t="str">
        <f ca="1">Coulisse00!$CC$13</f>
        <v>MURAL INT</v>
      </c>
      <c r="AA149" s="87">
        <f ca="1">Coulisse00!$CD$13</f>
        <v>26500</v>
      </c>
      <c r="AB149" s="82">
        <f t="shared" ca="1" si="119"/>
        <v>9.53408886490376E-2</v>
      </c>
      <c r="AC149" s="81">
        <f ca="1">Coulisse00!$CE$13</f>
        <v>363000</v>
      </c>
      <c r="AD149" s="82">
        <f t="shared" ca="1" si="120"/>
        <v>9.2460519612837494E-2</v>
      </c>
      <c r="AE149" s="75">
        <f t="shared" ca="1" si="127"/>
        <v>13.69811320754717</v>
      </c>
      <c r="AF149" s="115">
        <f t="shared" ca="1" si="121"/>
        <v>0.96978873307125213</v>
      </c>
      <c r="AG149" s="119">
        <f ca="1">Coulisse00!$CG$13</f>
        <v>2</v>
      </c>
      <c r="AH149" s="66">
        <f t="shared" ca="1" si="122"/>
        <v>0.2</v>
      </c>
      <c r="AJ149" s="72" t="str">
        <f ca="1">Coulisse00!$CC$23</f>
        <v/>
      </c>
      <c r="AK149" s="87">
        <f ca="1">Coulisse00!$CD$23</f>
        <v>0</v>
      </c>
      <c r="AL149" s="82">
        <f t="shared" ca="1" si="123"/>
        <v>0</v>
      </c>
      <c r="AM149" s="81">
        <f ca="1">Coulisse00!$CE$23</f>
        <v>0</v>
      </c>
      <c r="AN149" s="82">
        <f t="shared" ca="1" si="124"/>
        <v>0</v>
      </c>
      <c r="AO149" s="98">
        <f t="shared" ca="1" si="128"/>
        <v>0</v>
      </c>
      <c r="AP149" s="66">
        <f t="shared" ca="1" si="125"/>
        <v>0</v>
      </c>
      <c r="AQ149" s="96">
        <f ca="1">Coulisse00!$CG$23</f>
        <v>0</v>
      </c>
      <c r="AR149" s="66">
        <f t="shared" ca="1" si="126"/>
        <v>0</v>
      </c>
    </row>
    <row r="150" spans="6:44" x14ac:dyDescent="0.3">
      <c r="F150" s="364"/>
      <c r="Z150" s="72" t="str">
        <f ca="1">Coulisse00!$CC$14</f>
        <v>SOL EXT</v>
      </c>
      <c r="AA150" s="87">
        <f ca="1">Coulisse00!$CD$14</f>
        <v>8000</v>
      </c>
      <c r="AB150" s="82">
        <f t="shared" ca="1" si="119"/>
        <v>2.8782155063860407E-2</v>
      </c>
      <c r="AC150" s="81">
        <f ca="1">Coulisse00!$CE$14</f>
        <v>283000</v>
      </c>
      <c r="AD150" s="82">
        <f t="shared" ca="1" si="120"/>
        <v>7.2083545593479362E-2</v>
      </c>
      <c r="AE150" s="75">
        <f t="shared" ca="1" si="127"/>
        <v>35.375</v>
      </c>
      <c r="AF150" s="115">
        <f t="shared" ca="1" si="121"/>
        <v>2.5044526872134485</v>
      </c>
      <c r="AG150" s="119">
        <f ca="1">Coulisse00!$CG$14</f>
        <v>1</v>
      </c>
      <c r="AH150" s="66">
        <f t="shared" ca="1" si="122"/>
        <v>0.1</v>
      </c>
      <c r="AJ150" s="72" t="str">
        <f ca="1">Coulisse00!$CC$24</f>
        <v/>
      </c>
      <c r="AK150" s="87">
        <f ca="1">Coulisse00!$CD$24</f>
        <v>0</v>
      </c>
      <c r="AL150" s="82">
        <f t="shared" ca="1" si="123"/>
        <v>0</v>
      </c>
      <c r="AM150" s="81">
        <f ca="1">Coulisse00!$CE$24</f>
        <v>0</v>
      </c>
      <c r="AN150" s="82">
        <f t="shared" ca="1" si="124"/>
        <v>0</v>
      </c>
      <c r="AO150" s="98">
        <f t="shared" ca="1" si="128"/>
        <v>0</v>
      </c>
      <c r="AP150" s="66">
        <f t="shared" ca="1" si="125"/>
        <v>0</v>
      </c>
      <c r="AQ150" s="96">
        <f ca="1">Coulisse00!$CG$24</f>
        <v>0</v>
      </c>
      <c r="AR150" s="66">
        <f t="shared" ca="1" si="126"/>
        <v>0</v>
      </c>
    </row>
    <row r="151" spans="6:44" x14ac:dyDescent="0.3">
      <c r="F151" s="364"/>
      <c r="Z151" s="72" t="str">
        <f ca="1">Coulisse00!$CC$15</f>
        <v>SOL INT+EXT COUVERT</v>
      </c>
      <c r="AA151" s="87">
        <f ca="1">Coulisse00!$CD$15</f>
        <v>7800</v>
      </c>
      <c r="AB151" s="82">
        <f t="shared" ca="1" si="119"/>
        <v>2.8062601187263895E-2</v>
      </c>
      <c r="AC151" s="81">
        <f ca="1">Coulisse00!$CE$15</f>
        <v>180000</v>
      </c>
      <c r="AD151" s="82">
        <f t="shared" ca="1" si="120"/>
        <v>4.584819154355578E-2</v>
      </c>
      <c r="AE151" s="75">
        <f t="shared" ca="1" si="127"/>
        <v>23.076923076923077</v>
      </c>
      <c r="AF151" s="115">
        <f t="shared" ca="1" si="121"/>
        <v>1.6337826717347856</v>
      </c>
      <c r="AG151" s="119">
        <f ca="1">Coulisse00!$CG$15</f>
        <v>1</v>
      </c>
      <c r="AH151" s="66">
        <f t="shared" ca="1" si="122"/>
        <v>0.1</v>
      </c>
      <c r="AJ151" s="72" t="str">
        <f ca="1">Coulisse00!$CC$25</f>
        <v/>
      </c>
      <c r="AK151" s="87">
        <f ca="1">Coulisse00!$CD$25</f>
        <v>0</v>
      </c>
      <c r="AL151" s="82">
        <f t="shared" ca="1" si="123"/>
        <v>0</v>
      </c>
      <c r="AM151" s="81">
        <f ca="1">Coulisse00!$CE$25</f>
        <v>0</v>
      </c>
      <c r="AN151" s="82">
        <f t="shared" ca="1" si="124"/>
        <v>0</v>
      </c>
      <c r="AO151" s="98">
        <f t="shared" ca="1" si="128"/>
        <v>0</v>
      </c>
      <c r="AP151" s="66">
        <f t="shared" ca="1" si="125"/>
        <v>0</v>
      </c>
      <c r="AQ151" s="96">
        <f ca="1">Coulisse00!$CG$25</f>
        <v>0</v>
      </c>
      <c r="AR151" s="66">
        <f t="shared" ca="1" si="126"/>
        <v>0</v>
      </c>
    </row>
    <row r="152" spans="6:44" x14ac:dyDescent="0.3">
      <c r="F152" s="364"/>
      <c r="Z152" s="89" t="str">
        <f>Coulisse00!$CC$16</f>
        <v>Autre</v>
      </c>
      <c r="AA152" s="90">
        <f ca="1">Coulisse00!$CD$16</f>
        <v>1650</v>
      </c>
      <c r="AB152" s="91">
        <f t="shared" ca="1" si="119"/>
        <v>5.9363194819212085E-3</v>
      </c>
      <c r="AC152" s="92">
        <f ca="1">Coulisse00!$CE$16</f>
        <v>28000</v>
      </c>
      <c r="AD152" s="91">
        <f t="shared" ca="1" si="120"/>
        <v>7.1319409067753439E-3</v>
      </c>
      <c r="AE152" s="93">
        <f t="shared" ca="1" si="127"/>
        <v>16.969696969696969</v>
      </c>
      <c r="AF152" s="116">
        <f t="shared" ca="1" si="121"/>
        <v>1.2014078636595191</v>
      </c>
      <c r="AG152" s="120">
        <f ca="1">Coulisse00!$CG$16</f>
        <v>1</v>
      </c>
      <c r="AH152" s="94">
        <f t="shared" ca="1" si="122"/>
        <v>0.1</v>
      </c>
      <c r="AJ152" s="72" t="str">
        <f ca="1">Coulisse00!$CC$26</f>
        <v/>
      </c>
      <c r="AK152" s="87">
        <f ca="1">Coulisse00!$CD$26</f>
        <v>0</v>
      </c>
      <c r="AL152" s="82">
        <f t="shared" ca="1" si="123"/>
        <v>0</v>
      </c>
      <c r="AM152" s="81">
        <f ca="1">Coulisse00!$CE$26</f>
        <v>0</v>
      </c>
      <c r="AN152" s="82">
        <f t="shared" ca="1" si="124"/>
        <v>0</v>
      </c>
      <c r="AO152" s="98">
        <f t="shared" ca="1" si="128"/>
        <v>0</v>
      </c>
      <c r="AP152" s="66">
        <f t="shared" ca="1" si="125"/>
        <v>0</v>
      </c>
      <c r="AQ152" s="96">
        <f ca="1">Coulisse00!$CG$26</f>
        <v>0</v>
      </c>
      <c r="AR152" s="66">
        <f t="shared" ca="1" si="126"/>
        <v>0</v>
      </c>
    </row>
    <row r="153" spans="6:44" ht="15" thickBot="1" x14ac:dyDescent="0.35">
      <c r="F153" s="364"/>
      <c r="Z153" s="73" t="s">
        <v>172</v>
      </c>
      <c r="AA153" s="88">
        <f ca="1">SUM(AA147:AA152)</f>
        <v>277950</v>
      </c>
      <c r="AB153" s="84">
        <f t="shared" ca="1" si="119"/>
        <v>1</v>
      </c>
      <c r="AC153" s="83">
        <f ca="1">SUM(AC147:AC152)</f>
        <v>3926000</v>
      </c>
      <c r="AD153" s="84">
        <f t="shared" ca="1" si="120"/>
        <v>1</v>
      </c>
      <c r="AE153" s="76">
        <f t="shared" ca="1" si="127"/>
        <v>14.124842597589495</v>
      </c>
      <c r="AF153" s="117">
        <f t="shared" ca="1" si="121"/>
        <v>1</v>
      </c>
      <c r="AG153" s="121">
        <f ca="1">SUM(AG147:AG152)</f>
        <v>10</v>
      </c>
      <c r="AH153" s="67">
        <f t="shared" ca="1" si="122"/>
        <v>1</v>
      </c>
      <c r="AJ153" s="72" t="str">
        <f ca="1">Coulisse00!$CC$27</f>
        <v/>
      </c>
      <c r="AK153" s="87">
        <f ca="1">Coulisse00!$CD$27</f>
        <v>0</v>
      </c>
      <c r="AL153" s="82">
        <f t="shared" ca="1" si="123"/>
        <v>0</v>
      </c>
      <c r="AM153" s="81">
        <f ca="1">Coulisse00!$CE$27</f>
        <v>0</v>
      </c>
      <c r="AN153" s="82">
        <f t="shared" ca="1" si="124"/>
        <v>0</v>
      </c>
      <c r="AO153" s="98">
        <f t="shared" ca="1" si="128"/>
        <v>0</v>
      </c>
      <c r="AP153" s="66">
        <f t="shared" ca="1" si="125"/>
        <v>0</v>
      </c>
      <c r="AQ153" s="96">
        <f ca="1">Coulisse00!$CG$27</f>
        <v>0</v>
      </c>
      <c r="AR153" s="66">
        <f t="shared" ca="1" si="126"/>
        <v>0</v>
      </c>
    </row>
    <row r="154" spans="6:44" x14ac:dyDescent="0.3">
      <c r="F154" s="364"/>
      <c r="AJ154" s="72" t="str">
        <f ca="1">Coulisse00!$CC$28</f>
        <v/>
      </c>
      <c r="AK154" s="87">
        <f ca="1">Coulisse00!$CD$28</f>
        <v>0</v>
      </c>
      <c r="AL154" s="82">
        <f t="shared" ca="1" si="123"/>
        <v>0</v>
      </c>
      <c r="AM154" s="81">
        <f ca="1">Coulisse00!$CE$28</f>
        <v>0</v>
      </c>
      <c r="AN154" s="82">
        <f t="shared" ca="1" si="124"/>
        <v>0</v>
      </c>
      <c r="AO154" s="98">
        <f t="shared" ca="1" si="128"/>
        <v>0</v>
      </c>
      <c r="AP154" s="66">
        <f t="shared" ca="1" si="125"/>
        <v>0</v>
      </c>
      <c r="AQ154" s="96">
        <f ca="1">Coulisse00!$CG$28</f>
        <v>0</v>
      </c>
      <c r="AR154" s="66">
        <f t="shared" ca="1" si="126"/>
        <v>0</v>
      </c>
    </row>
    <row r="155" spans="6:44" x14ac:dyDescent="0.3">
      <c r="F155" s="364"/>
      <c r="AJ155" s="72" t="str">
        <f ca="1">Coulisse00!$CC$29</f>
        <v/>
      </c>
      <c r="AK155" s="87">
        <f ca="1">Coulisse00!$CD$29</f>
        <v>0</v>
      </c>
      <c r="AL155" s="82">
        <f t="shared" ca="1" si="123"/>
        <v>0</v>
      </c>
      <c r="AM155" s="81">
        <f ca="1">Coulisse00!$CE$29</f>
        <v>0</v>
      </c>
      <c r="AN155" s="82">
        <f t="shared" ca="1" si="124"/>
        <v>0</v>
      </c>
      <c r="AO155" s="98">
        <f t="shared" ca="1" si="128"/>
        <v>0</v>
      </c>
      <c r="AP155" s="66">
        <f t="shared" ca="1" si="125"/>
        <v>0</v>
      </c>
      <c r="AQ155" s="96">
        <f ca="1">Coulisse00!$CG$29</f>
        <v>0</v>
      </c>
      <c r="AR155" s="66">
        <f t="shared" ca="1" si="126"/>
        <v>0</v>
      </c>
    </row>
    <row r="156" spans="6:44" x14ac:dyDescent="0.3">
      <c r="F156" s="364"/>
      <c r="AJ156" s="99" t="str">
        <f ca="1">Coulisse00!$CC$30</f>
        <v/>
      </c>
      <c r="AK156" s="100">
        <f ca="1">Coulisse00!$CD$30</f>
        <v>0</v>
      </c>
      <c r="AL156" s="101">
        <f t="shared" ca="1" si="123"/>
        <v>0</v>
      </c>
      <c r="AM156" s="102">
        <f ca="1">Coulisse00!$CE$30</f>
        <v>0</v>
      </c>
      <c r="AN156" s="101">
        <f t="shared" ca="1" si="124"/>
        <v>0</v>
      </c>
      <c r="AO156" s="103">
        <f t="shared" ca="1" si="128"/>
        <v>0</v>
      </c>
      <c r="AP156" s="104">
        <f t="shared" ca="1" si="125"/>
        <v>0</v>
      </c>
      <c r="AQ156" s="105">
        <f ca="1">Coulisse00!$CG$30</f>
        <v>0</v>
      </c>
      <c r="AR156" s="104">
        <f t="shared" ca="1" si="126"/>
        <v>0</v>
      </c>
    </row>
    <row r="157" spans="6:44" ht="15" thickBot="1" x14ac:dyDescent="0.35">
      <c r="F157" s="364"/>
      <c r="AJ157" s="106" t="s">
        <v>172</v>
      </c>
      <c r="AK157" s="107">
        <f ca="1">SUM(AK147:AK156)</f>
        <v>1650</v>
      </c>
      <c r="AL157" s="108">
        <f t="shared" ca="1" si="123"/>
        <v>1</v>
      </c>
      <c r="AM157" s="109">
        <f ca="1">SUM(AM147:AM156)</f>
        <v>28000</v>
      </c>
      <c r="AN157" s="108">
        <f t="shared" ca="1" si="124"/>
        <v>1</v>
      </c>
      <c r="AO157" s="110">
        <f t="shared" ca="1" si="128"/>
        <v>16.969696969696969</v>
      </c>
      <c r="AP157" s="111">
        <f t="shared" ca="1" si="125"/>
        <v>1</v>
      </c>
      <c r="AQ157" s="112">
        <f ca="1">SUM(AQ147:AQ156)</f>
        <v>1</v>
      </c>
      <c r="AR157" s="111">
        <f t="shared" ca="1" si="126"/>
        <v>1</v>
      </c>
    </row>
    <row r="158" spans="6:44" ht="18" x14ac:dyDescent="0.35">
      <c r="F158" s="214"/>
    </row>
    <row r="159" spans="6:44" ht="18" x14ac:dyDescent="0.35">
      <c r="F159" s="214"/>
    </row>
    <row r="160" spans="6:44" ht="18" x14ac:dyDescent="0.35">
      <c r="F160" s="214"/>
    </row>
    <row r="161" spans="6:44" s="124" customFormat="1" ht="23.4" x14ac:dyDescent="0.45">
      <c r="F161" s="364" t="str">
        <f>Coulisse00!$CM$1</f>
        <v>ASPECT
GENERAL</v>
      </c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</row>
    <row r="162" spans="6:44" x14ac:dyDescent="0.3">
      <c r="F162" s="364"/>
    </row>
    <row r="163" spans="6:44" x14ac:dyDescent="0.3">
      <c r="F163" s="364"/>
    </row>
    <row r="164" spans="6:44" ht="15" thickBot="1" x14ac:dyDescent="0.35">
      <c r="F164" s="364"/>
    </row>
    <row r="165" spans="6:44" x14ac:dyDescent="0.3">
      <c r="F165" s="364"/>
      <c r="Z165" s="376" t="str">
        <f>$F$161</f>
        <v>ASPECT
GENERAL</v>
      </c>
      <c r="AA165" s="367" t="str">
        <f>Coulisse00!$V$3</f>
        <v>QUANTITE
M2/ML/PC</v>
      </c>
      <c r="AB165" s="368"/>
      <c r="AC165" s="369" t="str">
        <f>Coulisse00!$W$3</f>
        <v>CA VENTE
€ HT</v>
      </c>
      <c r="AD165" s="370"/>
      <c r="AE165" s="371" t="str">
        <f>AE145</f>
        <v>Prix Moyen</v>
      </c>
      <c r="AF165" s="375"/>
      <c r="AG165" s="369" t="str">
        <f>Coulisse00!$M$10</f>
        <v>Nb Ref</v>
      </c>
      <c r="AH165" s="372"/>
      <c r="AJ165" s="365" t="str">
        <f>$Z$32</f>
        <v>Autre</v>
      </c>
      <c r="AK165" s="367" t="str">
        <f>AA165</f>
        <v>QUANTITE
M2/ML/PC</v>
      </c>
      <c r="AL165" s="368"/>
      <c r="AM165" s="369" t="str">
        <f t="shared" ref="AM165:AM166" si="129">AC165</f>
        <v>CA VENTE
€ HT</v>
      </c>
      <c r="AN165" s="370"/>
      <c r="AO165" s="371" t="str">
        <f t="shared" ref="AO165:AO166" si="130">AE165</f>
        <v>Prix Moyen</v>
      </c>
      <c r="AP165" s="372"/>
      <c r="AQ165" s="371" t="str">
        <f t="shared" ref="AQ165:AQ166" si="131">AG165</f>
        <v>Nb Ref</v>
      </c>
      <c r="AR165" s="372"/>
    </row>
    <row r="166" spans="6:44" x14ac:dyDescent="0.3">
      <c r="F166" s="364"/>
      <c r="Z166" s="377"/>
      <c r="AA166" s="85" t="s">
        <v>179</v>
      </c>
      <c r="AB166" s="78" t="s">
        <v>180</v>
      </c>
      <c r="AC166" s="77" t="str">
        <f>+AA166</f>
        <v>Mnt</v>
      </c>
      <c r="AD166" s="78" t="str">
        <f>+AB166</f>
        <v>%</v>
      </c>
      <c r="AE166" s="70" t="str">
        <f>+AC166</f>
        <v>Mnt</v>
      </c>
      <c r="AF166" s="113" t="str">
        <f>+AD166</f>
        <v>%</v>
      </c>
      <c r="AG166" s="77" t="s">
        <v>182</v>
      </c>
      <c r="AH166" s="68" t="str">
        <f>+AF166</f>
        <v>%</v>
      </c>
      <c r="AJ166" s="366"/>
      <c r="AK166" s="85" t="str">
        <f t="shared" ref="AK166" si="132">AA166</f>
        <v>Mnt</v>
      </c>
      <c r="AL166" s="78" t="str">
        <f t="shared" ref="AL166" si="133">AB166</f>
        <v>%</v>
      </c>
      <c r="AM166" s="77" t="str">
        <f t="shared" si="129"/>
        <v>Mnt</v>
      </c>
      <c r="AN166" s="78" t="str">
        <f t="shared" ref="AN166" si="134">AD166</f>
        <v>%</v>
      </c>
      <c r="AO166" s="70" t="str">
        <f t="shared" si="130"/>
        <v>Mnt</v>
      </c>
      <c r="AP166" s="68" t="str">
        <f t="shared" ref="AP166" si="135">AF166</f>
        <v>%</v>
      </c>
      <c r="AQ166" s="70" t="str">
        <f t="shared" si="131"/>
        <v>Nb</v>
      </c>
      <c r="AR166" s="68" t="str">
        <f t="shared" ref="AR166" si="136">AH166</f>
        <v>%</v>
      </c>
    </row>
    <row r="167" spans="6:44" x14ac:dyDescent="0.3">
      <c r="F167" s="364"/>
      <c r="Z167" s="71" t="str">
        <f ca="1">Coulisse00!$CM$11</f>
        <v>CIMENT</v>
      </c>
      <c r="AA167" s="86">
        <f ca="1">Coulisse00!$CN$11</f>
        <v>130000</v>
      </c>
      <c r="AB167" s="80">
        <f t="shared" ref="AB167:AB173" ca="1" si="137">AA167/$AA$173</f>
        <v>0.46771001978773158</v>
      </c>
      <c r="AC167" s="79">
        <f ca="1">Coulisse00!$CO$11</f>
        <v>1750000</v>
      </c>
      <c r="AD167" s="80">
        <f t="shared" ref="AD167:AD173" ca="1" si="138">AC167/$AC$173</f>
        <v>0.44574630667345899</v>
      </c>
      <c r="AE167" s="74">
        <f ca="1">+IF(AA167=0,0,AC167/AA167)</f>
        <v>13.461538461538462</v>
      </c>
      <c r="AF167" s="114">
        <f t="shared" ref="AF167:AF173" ca="1" si="139">AE167/$AE$173</f>
        <v>0.9530398918452917</v>
      </c>
      <c r="AG167" s="118">
        <f ca="1">Coulisse00!$CQ$11</f>
        <v>2</v>
      </c>
      <c r="AH167" s="69">
        <f t="shared" ref="AH167:AH173" ca="1" si="140">AG167/$AG$173</f>
        <v>0.2</v>
      </c>
      <c r="AJ167" s="71" t="str">
        <f ca="1">Coulisse00!$CM$21</f>
        <v>UNI</v>
      </c>
      <c r="AK167" s="86">
        <f ca="1">Coulisse00!$CN$21</f>
        <v>3500</v>
      </c>
      <c r="AL167" s="80">
        <f t="shared" ref="AL167:AL177" ca="1" si="141">IF($AK$177=0,0,AK167/$AK$177)</f>
        <v>0.67961165048543692</v>
      </c>
      <c r="AM167" s="79">
        <f ca="1">Coulisse00!$CO$21</f>
        <v>52500</v>
      </c>
      <c r="AN167" s="80">
        <f t="shared" ref="AN167:AN177" ca="1" si="142">IF($AM$177=0,0,AM167/$AM$177)</f>
        <v>0.65217391304347827</v>
      </c>
      <c r="AO167" s="97">
        <f ca="1">+IF(AK167=0,0,AM167/AK167)</f>
        <v>15</v>
      </c>
      <c r="AP167" s="69">
        <f t="shared" ref="AP167:AP177" ca="1" si="143">IF($AO$177=0,0,AO167/$AO$177)</f>
        <v>0.95962732919254667</v>
      </c>
      <c r="AQ167" s="95">
        <f ca="1">Coulisse00!$CQ$21</f>
        <v>1</v>
      </c>
      <c r="AR167" s="69">
        <f t="shared" ref="AR167:AR177" ca="1" si="144">IF($AQ$177=0,0,AQ167/$AQ$177)</f>
        <v>0.5</v>
      </c>
    </row>
    <row r="168" spans="6:44" x14ac:dyDescent="0.3">
      <c r="F168" s="364"/>
      <c r="Z168" s="72" t="str">
        <f ca="1">Coulisse00!$CM$12</f>
        <v>PIERRE NAT</v>
      </c>
      <c r="AA168" s="87">
        <f ca="1">Coulisse00!$CN$12</f>
        <v>66000</v>
      </c>
      <c r="AB168" s="82">
        <f t="shared" ca="1" si="137"/>
        <v>0.23745277927684835</v>
      </c>
      <c r="AC168" s="81">
        <f ca="1">Coulisse00!$CO$12</f>
        <v>893000</v>
      </c>
      <c r="AD168" s="82">
        <f t="shared" ca="1" si="138"/>
        <v>0.22745797249108507</v>
      </c>
      <c r="AE168" s="75">
        <f t="shared" ref="AE168:AE173" ca="1" si="145">+IF(AA168=0,0,AC168/AA168)</f>
        <v>13.530303030303031</v>
      </c>
      <c r="AF168" s="115">
        <f t="shared" ca="1" si="139"/>
        <v>0.95790823414995596</v>
      </c>
      <c r="AG168" s="119">
        <f ca="1">Coulisse00!$CQ$12</f>
        <v>2</v>
      </c>
      <c r="AH168" s="66">
        <f t="shared" ca="1" si="140"/>
        <v>0.2</v>
      </c>
      <c r="AJ168" s="72" t="str">
        <f ca="1">Coulisse00!$CM$22</f>
        <v>RUSTIQUE</v>
      </c>
      <c r="AK168" s="87">
        <f ca="1">Coulisse00!$CN$22</f>
        <v>1650</v>
      </c>
      <c r="AL168" s="82">
        <f t="shared" ca="1" si="141"/>
        <v>0.32038834951456313</v>
      </c>
      <c r="AM168" s="81">
        <f ca="1">Coulisse00!$CO$22</f>
        <v>28000</v>
      </c>
      <c r="AN168" s="82">
        <f t="shared" ca="1" si="142"/>
        <v>0.34782608695652173</v>
      </c>
      <c r="AO168" s="98">
        <f t="shared" ref="AO168:AO177" ca="1" si="146">+IF(AK168=0,0,AM168/AK168)</f>
        <v>16.969696969696969</v>
      </c>
      <c r="AP168" s="66">
        <f t="shared" ca="1" si="143"/>
        <v>1.085638998682477</v>
      </c>
      <c r="AQ168" s="96">
        <f ca="1">Coulisse00!$CQ$22</f>
        <v>1</v>
      </c>
      <c r="AR168" s="66">
        <f t="shared" ca="1" si="144"/>
        <v>0.5</v>
      </c>
    </row>
    <row r="169" spans="6:44" x14ac:dyDescent="0.3">
      <c r="F169" s="364"/>
      <c r="Z169" s="72" t="str">
        <f ca="1">Coulisse00!$CM$13</f>
        <v>BETON</v>
      </c>
      <c r="AA169" s="87">
        <f ca="1">Coulisse00!$CN$13</f>
        <v>41800</v>
      </c>
      <c r="AB169" s="82">
        <f t="shared" ca="1" si="137"/>
        <v>0.15038676020867062</v>
      </c>
      <c r="AC169" s="81">
        <f ca="1">Coulisse00!$CO$13</f>
        <v>656000</v>
      </c>
      <c r="AD169" s="82">
        <f t="shared" ca="1" si="138"/>
        <v>0.16709118695873662</v>
      </c>
      <c r="AE169" s="75">
        <f t="shared" ca="1" si="145"/>
        <v>15.69377990430622</v>
      </c>
      <c r="AF169" s="115">
        <f t="shared" ca="1" si="139"/>
        <v>1.1110764453392545</v>
      </c>
      <c r="AG169" s="119">
        <f ca="1">Coulisse00!$CQ$13</f>
        <v>2</v>
      </c>
      <c r="AH169" s="66">
        <f t="shared" ca="1" si="140"/>
        <v>0.2</v>
      </c>
      <c r="AJ169" s="72" t="str">
        <f ca="1">Coulisse00!$CM$23</f>
        <v/>
      </c>
      <c r="AK169" s="87">
        <f ca="1">Coulisse00!$CN$23</f>
        <v>0</v>
      </c>
      <c r="AL169" s="82">
        <f t="shared" ca="1" si="141"/>
        <v>0</v>
      </c>
      <c r="AM169" s="81">
        <f ca="1">Coulisse00!$CO$23</f>
        <v>0</v>
      </c>
      <c r="AN169" s="82">
        <f t="shared" ca="1" si="142"/>
        <v>0</v>
      </c>
      <c r="AO169" s="98">
        <f t="shared" ca="1" si="146"/>
        <v>0</v>
      </c>
      <c r="AP169" s="66">
        <f t="shared" ca="1" si="143"/>
        <v>0</v>
      </c>
      <c r="AQ169" s="96">
        <f ca="1">Coulisse00!$CQ$23</f>
        <v>0</v>
      </c>
      <c r="AR169" s="66">
        <f t="shared" ca="1" si="144"/>
        <v>0</v>
      </c>
    </row>
    <row r="170" spans="6:44" x14ac:dyDescent="0.3">
      <c r="F170" s="364"/>
      <c r="Z170" s="72" t="str">
        <f ca="1">Coulisse00!$CM$14</f>
        <v>BRIQUE BRIQUETTE</v>
      </c>
      <c r="AA170" s="87">
        <f ca="1">Coulisse00!$CN$14</f>
        <v>23000</v>
      </c>
      <c r="AB170" s="82">
        <f t="shared" ca="1" si="137"/>
        <v>8.2748695808598671E-2</v>
      </c>
      <c r="AC170" s="81">
        <f ca="1">Coulisse00!$CO$14</f>
        <v>310500</v>
      </c>
      <c r="AD170" s="82">
        <f t="shared" ca="1" si="138"/>
        <v>7.9088130412633725E-2</v>
      </c>
      <c r="AE170" s="75">
        <f t="shared" ca="1" si="145"/>
        <v>13.5</v>
      </c>
      <c r="AF170" s="115">
        <f t="shared" ca="1" si="139"/>
        <v>0.95576286296484969</v>
      </c>
      <c r="AG170" s="119">
        <f ca="1">Coulisse00!$CQ$14</f>
        <v>1</v>
      </c>
      <c r="AH170" s="66">
        <f t="shared" ca="1" si="140"/>
        <v>0.1</v>
      </c>
      <c r="AJ170" s="72" t="str">
        <f ca="1">Coulisse00!$CM$24</f>
        <v/>
      </c>
      <c r="AK170" s="87">
        <f ca="1">Coulisse00!$CN$24</f>
        <v>0</v>
      </c>
      <c r="AL170" s="82">
        <f t="shared" ca="1" si="141"/>
        <v>0</v>
      </c>
      <c r="AM170" s="81">
        <f ca="1">Coulisse00!$CO$24</f>
        <v>0</v>
      </c>
      <c r="AN170" s="82">
        <f t="shared" ca="1" si="142"/>
        <v>0</v>
      </c>
      <c r="AO170" s="98">
        <f t="shared" ca="1" si="146"/>
        <v>0</v>
      </c>
      <c r="AP170" s="66">
        <f t="shared" ca="1" si="143"/>
        <v>0</v>
      </c>
      <c r="AQ170" s="96">
        <f ca="1">Coulisse00!$CQ$24</f>
        <v>0</v>
      </c>
      <c r="AR170" s="66">
        <f t="shared" ca="1" si="144"/>
        <v>0</v>
      </c>
    </row>
    <row r="171" spans="6:44" x14ac:dyDescent="0.3">
      <c r="F171" s="364"/>
      <c r="Z171" s="72" t="str">
        <f ca="1">Coulisse00!$CM$15</f>
        <v>BOIS</v>
      </c>
      <c r="AA171" s="87">
        <f ca="1">Coulisse00!$CN$15</f>
        <v>12000</v>
      </c>
      <c r="AB171" s="82">
        <f t="shared" ca="1" si="137"/>
        <v>4.317323259579061E-2</v>
      </c>
      <c r="AC171" s="81">
        <f ca="1">Coulisse00!$CO$15</f>
        <v>236000</v>
      </c>
      <c r="AD171" s="82">
        <f t="shared" ca="1" si="138"/>
        <v>6.0112073357106471E-2</v>
      </c>
      <c r="AE171" s="75">
        <f t="shared" ca="1" si="145"/>
        <v>19.666666666666668</v>
      </c>
      <c r="AF171" s="115">
        <f t="shared" ca="1" si="139"/>
        <v>1.3923458991339785</v>
      </c>
      <c r="AG171" s="119">
        <f ca="1">Coulisse00!$CQ$15</f>
        <v>1</v>
      </c>
      <c r="AH171" s="66">
        <f t="shared" ca="1" si="140"/>
        <v>0.1</v>
      </c>
      <c r="AJ171" s="72" t="str">
        <f ca="1">Coulisse00!$CM$25</f>
        <v/>
      </c>
      <c r="AK171" s="87">
        <f ca="1">Coulisse00!$CN$25</f>
        <v>0</v>
      </c>
      <c r="AL171" s="82">
        <f t="shared" ca="1" si="141"/>
        <v>0</v>
      </c>
      <c r="AM171" s="81">
        <f ca="1">Coulisse00!$CO$25</f>
        <v>0</v>
      </c>
      <c r="AN171" s="82">
        <f t="shared" ca="1" si="142"/>
        <v>0</v>
      </c>
      <c r="AO171" s="98">
        <f t="shared" ca="1" si="146"/>
        <v>0</v>
      </c>
      <c r="AP171" s="66">
        <f t="shared" ca="1" si="143"/>
        <v>0</v>
      </c>
      <c r="AQ171" s="96">
        <f ca="1">Coulisse00!$CQ$25</f>
        <v>0</v>
      </c>
      <c r="AR171" s="66">
        <f t="shared" ca="1" si="144"/>
        <v>0</v>
      </c>
    </row>
    <row r="172" spans="6:44" x14ac:dyDescent="0.3">
      <c r="F172" s="364"/>
      <c r="Z172" s="89" t="str">
        <f>Coulisse00!$CM$16</f>
        <v>Autre</v>
      </c>
      <c r="AA172" s="90">
        <f ca="1">Coulisse00!$CN$16</f>
        <v>5150</v>
      </c>
      <c r="AB172" s="91">
        <f t="shared" ca="1" si="137"/>
        <v>1.8528512322360136E-2</v>
      </c>
      <c r="AC172" s="92">
        <f ca="1">Coulisse00!$CO$16</f>
        <v>80500</v>
      </c>
      <c r="AD172" s="91">
        <f t="shared" ca="1" si="138"/>
        <v>2.0504330106979114E-2</v>
      </c>
      <c r="AE172" s="93">
        <f t="shared" ca="1" si="145"/>
        <v>15.631067961165048</v>
      </c>
      <c r="AF172" s="116">
        <f t="shared" ca="1" si="139"/>
        <v>1.1066366122786104</v>
      </c>
      <c r="AG172" s="120">
        <f ca="1">Coulisse00!$CQ$16</f>
        <v>2</v>
      </c>
      <c r="AH172" s="94">
        <f t="shared" ca="1" si="140"/>
        <v>0.2</v>
      </c>
      <c r="AJ172" s="72" t="str">
        <f ca="1">Coulisse00!$CM$26</f>
        <v/>
      </c>
      <c r="AK172" s="87">
        <f ca="1">Coulisse00!$CN$26</f>
        <v>0</v>
      </c>
      <c r="AL172" s="82">
        <f t="shared" ca="1" si="141"/>
        <v>0</v>
      </c>
      <c r="AM172" s="81">
        <f ca="1">Coulisse00!$CO$26</f>
        <v>0</v>
      </c>
      <c r="AN172" s="82">
        <f t="shared" ca="1" si="142"/>
        <v>0</v>
      </c>
      <c r="AO172" s="98">
        <f t="shared" ca="1" si="146"/>
        <v>0</v>
      </c>
      <c r="AP172" s="66">
        <f t="shared" ca="1" si="143"/>
        <v>0</v>
      </c>
      <c r="AQ172" s="96">
        <f ca="1">Coulisse00!$CQ$26</f>
        <v>0</v>
      </c>
      <c r="AR172" s="66">
        <f t="shared" ca="1" si="144"/>
        <v>0</v>
      </c>
    </row>
    <row r="173" spans="6:44" ht="15" thickBot="1" x14ac:dyDescent="0.35">
      <c r="F173" s="364"/>
      <c r="Z173" s="73" t="s">
        <v>172</v>
      </c>
      <c r="AA173" s="88">
        <f ca="1">SUM(AA167:AA172)</f>
        <v>277950</v>
      </c>
      <c r="AB173" s="84">
        <f t="shared" ca="1" si="137"/>
        <v>1</v>
      </c>
      <c r="AC173" s="83">
        <f ca="1">SUM(AC167:AC172)</f>
        <v>3926000</v>
      </c>
      <c r="AD173" s="84">
        <f t="shared" ca="1" si="138"/>
        <v>1</v>
      </c>
      <c r="AE173" s="76">
        <f t="shared" ca="1" si="145"/>
        <v>14.124842597589495</v>
      </c>
      <c r="AF173" s="117">
        <f t="shared" ca="1" si="139"/>
        <v>1</v>
      </c>
      <c r="AG173" s="121">
        <f ca="1">SUM(AG167:AG172)</f>
        <v>10</v>
      </c>
      <c r="AH173" s="67">
        <f t="shared" ca="1" si="140"/>
        <v>1</v>
      </c>
      <c r="AJ173" s="72" t="str">
        <f ca="1">Coulisse00!$CM$27</f>
        <v/>
      </c>
      <c r="AK173" s="87">
        <f ca="1">Coulisse00!$CN$27</f>
        <v>0</v>
      </c>
      <c r="AL173" s="82">
        <f t="shared" ca="1" si="141"/>
        <v>0</v>
      </c>
      <c r="AM173" s="81">
        <f ca="1">Coulisse00!$CO$27</f>
        <v>0</v>
      </c>
      <c r="AN173" s="82">
        <f t="shared" ca="1" si="142"/>
        <v>0</v>
      </c>
      <c r="AO173" s="98">
        <f t="shared" ca="1" si="146"/>
        <v>0</v>
      </c>
      <c r="AP173" s="66">
        <f t="shared" ca="1" si="143"/>
        <v>0</v>
      </c>
      <c r="AQ173" s="96">
        <f ca="1">Coulisse00!$CQ$27</f>
        <v>0</v>
      </c>
      <c r="AR173" s="66">
        <f t="shared" ca="1" si="144"/>
        <v>0</v>
      </c>
    </row>
    <row r="174" spans="6:44" x14ac:dyDescent="0.3">
      <c r="F174" s="364"/>
      <c r="AJ174" s="72" t="str">
        <f ca="1">Coulisse00!$CM$28</f>
        <v/>
      </c>
      <c r="AK174" s="87">
        <f ca="1">Coulisse00!$CN$28</f>
        <v>0</v>
      </c>
      <c r="AL174" s="82">
        <f t="shared" ca="1" si="141"/>
        <v>0</v>
      </c>
      <c r="AM174" s="81">
        <f ca="1">Coulisse00!$CO$28</f>
        <v>0</v>
      </c>
      <c r="AN174" s="82">
        <f t="shared" ca="1" si="142"/>
        <v>0</v>
      </c>
      <c r="AO174" s="98">
        <f t="shared" ca="1" si="146"/>
        <v>0</v>
      </c>
      <c r="AP174" s="66">
        <f t="shared" ca="1" si="143"/>
        <v>0</v>
      </c>
      <c r="AQ174" s="96">
        <f ca="1">Coulisse00!$CQ$28</f>
        <v>0</v>
      </c>
      <c r="AR174" s="66">
        <f t="shared" ca="1" si="144"/>
        <v>0</v>
      </c>
    </row>
    <row r="175" spans="6:44" x14ac:dyDescent="0.3">
      <c r="F175" s="364"/>
      <c r="AJ175" s="72" t="str">
        <f ca="1">Coulisse00!$CM$29</f>
        <v/>
      </c>
      <c r="AK175" s="87">
        <f ca="1">Coulisse00!$CN$29</f>
        <v>0</v>
      </c>
      <c r="AL175" s="82">
        <f t="shared" ca="1" si="141"/>
        <v>0</v>
      </c>
      <c r="AM175" s="81">
        <f ca="1">Coulisse00!$CO$29</f>
        <v>0</v>
      </c>
      <c r="AN175" s="82">
        <f t="shared" ca="1" si="142"/>
        <v>0</v>
      </c>
      <c r="AO175" s="98">
        <f t="shared" ca="1" si="146"/>
        <v>0</v>
      </c>
      <c r="AP175" s="66">
        <f t="shared" ca="1" si="143"/>
        <v>0</v>
      </c>
      <c r="AQ175" s="96">
        <f ca="1">Coulisse00!$CQ$29</f>
        <v>0</v>
      </c>
      <c r="AR175" s="66">
        <f t="shared" ca="1" si="144"/>
        <v>0</v>
      </c>
    </row>
    <row r="176" spans="6:44" x14ac:dyDescent="0.3">
      <c r="F176" s="364"/>
      <c r="AJ176" s="99" t="str">
        <f ca="1">Coulisse00!$CM$30</f>
        <v/>
      </c>
      <c r="AK176" s="100">
        <f ca="1">Coulisse00!$CN$30</f>
        <v>0</v>
      </c>
      <c r="AL176" s="101">
        <f t="shared" ca="1" si="141"/>
        <v>0</v>
      </c>
      <c r="AM176" s="102">
        <f ca="1">Coulisse00!$CO$30</f>
        <v>0</v>
      </c>
      <c r="AN176" s="101">
        <f t="shared" ca="1" si="142"/>
        <v>0</v>
      </c>
      <c r="AO176" s="103">
        <f t="shared" ca="1" si="146"/>
        <v>0</v>
      </c>
      <c r="AP176" s="104">
        <f t="shared" ca="1" si="143"/>
        <v>0</v>
      </c>
      <c r="AQ176" s="105">
        <f ca="1">Coulisse00!$CQ$30</f>
        <v>0</v>
      </c>
      <c r="AR176" s="104">
        <f t="shared" ca="1" si="144"/>
        <v>0</v>
      </c>
    </row>
    <row r="177" spans="6:44" ht="15" thickBot="1" x14ac:dyDescent="0.35">
      <c r="F177" s="364"/>
      <c r="AJ177" s="106" t="s">
        <v>172</v>
      </c>
      <c r="AK177" s="107">
        <f ca="1">SUM(AK167:AK176)</f>
        <v>5150</v>
      </c>
      <c r="AL177" s="108">
        <f t="shared" ca="1" si="141"/>
        <v>1</v>
      </c>
      <c r="AM177" s="109">
        <f ca="1">SUM(AM167:AM176)</f>
        <v>80500</v>
      </c>
      <c r="AN177" s="108">
        <f t="shared" ca="1" si="142"/>
        <v>1</v>
      </c>
      <c r="AO177" s="110">
        <f t="shared" ca="1" si="146"/>
        <v>15.631067961165048</v>
      </c>
      <c r="AP177" s="111">
        <f t="shared" ca="1" si="143"/>
        <v>1</v>
      </c>
      <c r="AQ177" s="112">
        <f ca="1">SUM(AQ167:AQ176)</f>
        <v>2</v>
      </c>
      <c r="AR177" s="111">
        <f t="shared" ca="1" si="144"/>
        <v>1</v>
      </c>
    </row>
    <row r="178" spans="6:44" ht="18" x14ac:dyDescent="0.35">
      <c r="F178" s="214"/>
    </row>
    <row r="179" spans="6:44" ht="18" x14ac:dyDescent="0.35">
      <c r="F179" s="214"/>
    </row>
    <row r="180" spans="6:44" ht="18" x14ac:dyDescent="0.35">
      <c r="F180" s="214"/>
    </row>
    <row r="181" spans="6:44" s="124" customFormat="1" ht="23.4" x14ac:dyDescent="0.45">
      <c r="F181" s="364" t="str">
        <f>Coulisse00!$CW$1</f>
        <v>SURFACE</v>
      </c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</row>
    <row r="182" spans="6:44" x14ac:dyDescent="0.3">
      <c r="F182" s="364"/>
    </row>
    <row r="183" spans="6:44" x14ac:dyDescent="0.3">
      <c r="F183" s="364"/>
    </row>
    <row r="184" spans="6:44" ht="15" thickBot="1" x14ac:dyDescent="0.35">
      <c r="F184" s="364"/>
    </row>
    <row r="185" spans="6:44" x14ac:dyDescent="0.3">
      <c r="F185" s="364"/>
      <c r="Z185" s="376" t="str">
        <f>$F$181</f>
        <v>SURFACE</v>
      </c>
      <c r="AA185" s="367" t="str">
        <f>Coulisse00!$V$3</f>
        <v>QUANTITE
M2/ML/PC</v>
      </c>
      <c r="AB185" s="368"/>
      <c r="AC185" s="369" t="str">
        <f>Coulisse00!$W$3</f>
        <v>CA VENTE
€ HT</v>
      </c>
      <c r="AD185" s="370"/>
      <c r="AE185" s="371" t="str">
        <f>AE165</f>
        <v>Prix Moyen</v>
      </c>
      <c r="AF185" s="375"/>
      <c r="AG185" s="369" t="str">
        <f>Coulisse00!$M$10</f>
        <v>Nb Ref</v>
      </c>
      <c r="AH185" s="372"/>
      <c r="AJ185" s="365" t="str">
        <f>$Z$32</f>
        <v>Autre</v>
      </c>
      <c r="AK185" s="367" t="str">
        <f>AA185</f>
        <v>QUANTITE
M2/ML/PC</v>
      </c>
      <c r="AL185" s="368"/>
      <c r="AM185" s="369" t="str">
        <f t="shared" ref="AM185:AM186" si="147">AC185</f>
        <v>CA VENTE
€ HT</v>
      </c>
      <c r="AN185" s="370"/>
      <c r="AO185" s="371" t="str">
        <f t="shared" ref="AO185:AO186" si="148">AE185</f>
        <v>Prix Moyen</v>
      </c>
      <c r="AP185" s="372"/>
      <c r="AQ185" s="371" t="str">
        <f t="shared" ref="AQ185:AQ186" si="149">AG185</f>
        <v>Nb Ref</v>
      </c>
      <c r="AR185" s="372"/>
    </row>
    <row r="186" spans="6:44" x14ac:dyDescent="0.3">
      <c r="F186" s="364"/>
      <c r="Z186" s="377"/>
      <c r="AA186" s="85" t="s">
        <v>179</v>
      </c>
      <c r="AB186" s="78" t="s">
        <v>180</v>
      </c>
      <c r="AC186" s="77" t="str">
        <f>+AA186</f>
        <v>Mnt</v>
      </c>
      <c r="AD186" s="78" t="str">
        <f>+AB186</f>
        <v>%</v>
      </c>
      <c r="AE186" s="70" t="str">
        <f>+AC186</f>
        <v>Mnt</v>
      </c>
      <c r="AF186" s="113" t="str">
        <f>+AD186</f>
        <v>%</v>
      </c>
      <c r="AG186" s="77" t="s">
        <v>182</v>
      </c>
      <c r="AH186" s="68" t="str">
        <f>+AF186</f>
        <v>%</v>
      </c>
      <c r="AJ186" s="366"/>
      <c r="AK186" s="85" t="str">
        <f t="shared" ref="AK186" si="150">AA186</f>
        <v>Mnt</v>
      </c>
      <c r="AL186" s="78" t="str">
        <f t="shared" ref="AL186" si="151">AB186</f>
        <v>%</v>
      </c>
      <c r="AM186" s="77" t="str">
        <f t="shared" si="147"/>
        <v>Mnt</v>
      </c>
      <c r="AN186" s="78" t="str">
        <f t="shared" ref="AN186" si="152">AD186</f>
        <v>%</v>
      </c>
      <c r="AO186" s="70" t="str">
        <f t="shared" si="148"/>
        <v>Mnt</v>
      </c>
      <c r="AP186" s="68" t="str">
        <f t="shared" ref="AP186" si="153">AF186</f>
        <v>%</v>
      </c>
      <c r="AQ186" s="70" t="str">
        <f t="shared" si="149"/>
        <v>Nb</v>
      </c>
      <c r="AR186" s="68" t="str">
        <f t="shared" ref="AR186" si="154">AH186</f>
        <v>%</v>
      </c>
    </row>
    <row r="187" spans="6:44" x14ac:dyDescent="0.3">
      <c r="F187" s="364"/>
      <c r="Z187" s="71" t="str">
        <f ca="1">Coulisse00!$CW$11</f>
        <v>LISSE GRIP LEGER</v>
      </c>
      <c r="AA187" s="86">
        <f ca="1">Coulisse00!$CX$11</f>
        <v>138000</v>
      </c>
      <c r="AB187" s="80">
        <f t="shared" ref="AB187:AB193" ca="1" si="155">AA187/$AA$193</f>
        <v>0.49649217485159203</v>
      </c>
      <c r="AC187" s="79">
        <f ca="1">Coulisse00!$CY$11</f>
        <v>1760000</v>
      </c>
      <c r="AD187" s="80">
        <f t="shared" ref="AD187:AD193" ca="1" si="156">AC187/$AC$193</f>
        <v>0.44829342842587877</v>
      </c>
      <c r="AE187" s="74">
        <f ca="1">+IF(AA187=0,0,AC187/AA187)</f>
        <v>12.753623188405797</v>
      </c>
      <c r="AF187" s="114">
        <f t="shared" ref="AF187:AF193" ca="1" si="157">AE187/$AE$193</f>
        <v>0.90292143790560142</v>
      </c>
      <c r="AG187" s="118">
        <f ca="1">Coulisse00!$DA$11</f>
        <v>2</v>
      </c>
      <c r="AH187" s="69">
        <f t="shared" ref="AH187:AH193" ca="1" si="158">AG187/$AG$193</f>
        <v>0.2</v>
      </c>
      <c r="AJ187" s="71" t="str">
        <f ca="1">Coulisse00!$CW$21</f>
        <v/>
      </c>
      <c r="AK187" s="86">
        <f ca="1">Coulisse00!$CX$21</f>
        <v>0</v>
      </c>
      <c r="AL187" s="80">
        <f t="shared" ref="AL187:AL197" ca="1" si="159">IF($AK$197=0,0,AK187/$AK$197)</f>
        <v>0</v>
      </c>
      <c r="AM187" s="79">
        <f ca="1">Coulisse00!$CY$21</f>
        <v>0</v>
      </c>
      <c r="AN187" s="80">
        <f t="shared" ref="AN187:AN197" ca="1" si="160">IF($AM$197=0,0,AM187/$AM$197)</f>
        <v>0</v>
      </c>
      <c r="AO187" s="97">
        <f ca="1">+IF(AK187=0,0,AM187/AK187)</f>
        <v>0</v>
      </c>
      <c r="AP187" s="69">
        <f t="shared" ref="AP187:AP197" ca="1" si="161">IF($AO$197=0,0,AO187/$AO$197)</f>
        <v>0</v>
      </c>
      <c r="AQ187" s="95">
        <f ca="1">Coulisse00!$DA$21</f>
        <v>0</v>
      </c>
      <c r="AR187" s="69">
        <f t="shared" ref="AR187:AR197" ca="1" si="162">IF($AQ$197=0,0,AQ187/$AQ$197)</f>
        <v>0</v>
      </c>
    </row>
    <row r="188" spans="6:44" x14ac:dyDescent="0.3">
      <c r="F188" s="364"/>
      <c r="Z188" s="72" t="str">
        <f ca="1">Coulisse00!$CW$12</f>
        <v>LISSE</v>
      </c>
      <c r="AA188" s="87">
        <f ca="1">Coulisse00!$CX$12</f>
        <v>110500</v>
      </c>
      <c r="AB188" s="82">
        <f t="shared" ca="1" si="155"/>
        <v>0.39755351681957185</v>
      </c>
      <c r="AC188" s="81">
        <f ca="1">Coulisse00!$CY$12</f>
        <v>1439000</v>
      </c>
      <c r="AD188" s="82">
        <f t="shared" ca="1" si="156"/>
        <v>0.36653082017320426</v>
      </c>
      <c r="AE188" s="75">
        <f t="shared" ref="AE188:AE193" ca="1" si="163">+IF(AA188=0,0,AC188/AA188)</f>
        <v>13.02262443438914</v>
      </c>
      <c r="AF188" s="115">
        <f t="shared" ca="1" si="157"/>
        <v>0.92196598612798297</v>
      </c>
      <c r="AG188" s="119">
        <f ca="1">Coulisse00!$DA$12</f>
        <v>4</v>
      </c>
      <c r="AH188" s="66">
        <f t="shared" ca="1" si="158"/>
        <v>0.4</v>
      </c>
      <c r="AJ188" s="72" t="str">
        <f ca="1">Coulisse00!$CW$22</f>
        <v/>
      </c>
      <c r="AK188" s="87">
        <f ca="1">Coulisse00!$CX$22</f>
        <v>0</v>
      </c>
      <c r="AL188" s="82">
        <f t="shared" ca="1" si="159"/>
        <v>0</v>
      </c>
      <c r="AM188" s="81">
        <f ca="1">Coulisse00!$CY$22</f>
        <v>0</v>
      </c>
      <c r="AN188" s="82">
        <f t="shared" ca="1" si="160"/>
        <v>0</v>
      </c>
      <c r="AO188" s="98">
        <f t="shared" ref="AO188:AO197" ca="1" si="164">+IF(AK188=0,0,AM188/AK188)</f>
        <v>0</v>
      </c>
      <c r="AP188" s="66">
        <f t="shared" ca="1" si="161"/>
        <v>0</v>
      </c>
      <c r="AQ188" s="96">
        <f ca="1">Coulisse00!$DA$22</f>
        <v>0</v>
      </c>
      <c r="AR188" s="66">
        <f t="shared" ca="1" si="162"/>
        <v>0</v>
      </c>
    </row>
    <row r="189" spans="6:44" x14ac:dyDescent="0.3">
      <c r="F189" s="364"/>
      <c r="Z189" s="72" t="str">
        <f ca="1">Coulisse00!$CW$13</f>
        <v>STRUCTURE</v>
      </c>
      <c r="AA189" s="87">
        <f ca="1">Coulisse00!$CX$13</f>
        <v>19800</v>
      </c>
      <c r="AB189" s="82">
        <f t="shared" ca="1" si="155"/>
        <v>7.1235833783054509E-2</v>
      </c>
      <c r="AC189" s="81">
        <f ca="1">Coulisse00!$CY$13</f>
        <v>416000</v>
      </c>
      <c r="AD189" s="82">
        <f t="shared" ca="1" si="156"/>
        <v>0.10596026490066225</v>
      </c>
      <c r="AE189" s="75">
        <f t="shared" ca="1" si="163"/>
        <v>21.01010101010101</v>
      </c>
      <c r="AF189" s="115">
        <f t="shared" ca="1" si="157"/>
        <v>1.4874573550070238</v>
      </c>
      <c r="AG189" s="119">
        <f ca="1">Coulisse00!$DA$13</f>
        <v>2</v>
      </c>
      <c r="AH189" s="66">
        <f t="shared" ca="1" si="158"/>
        <v>0.2</v>
      </c>
      <c r="AJ189" s="72" t="str">
        <f ca="1">Coulisse00!$CW$23</f>
        <v/>
      </c>
      <c r="AK189" s="87">
        <f ca="1">Coulisse00!$CX$23</f>
        <v>0</v>
      </c>
      <c r="AL189" s="82">
        <f t="shared" ca="1" si="159"/>
        <v>0</v>
      </c>
      <c r="AM189" s="81">
        <f ca="1">Coulisse00!$CY$23</f>
        <v>0</v>
      </c>
      <c r="AN189" s="82">
        <f t="shared" ca="1" si="160"/>
        <v>0</v>
      </c>
      <c r="AO189" s="98">
        <f t="shared" ca="1" si="164"/>
        <v>0</v>
      </c>
      <c r="AP189" s="66">
        <f t="shared" ca="1" si="161"/>
        <v>0</v>
      </c>
      <c r="AQ189" s="96">
        <f ca="1">Coulisse00!$DA$23</f>
        <v>0</v>
      </c>
      <c r="AR189" s="66">
        <f t="shared" ca="1" si="162"/>
        <v>0</v>
      </c>
    </row>
    <row r="190" spans="6:44" x14ac:dyDescent="0.3">
      <c r="F190" s="364"/>
      <c r="Z190" s="72" t="str">
        <f ca="1">Coulisse00!$CW$14</f>
        <v>STRUCTURE GRIP</v>
      </c>
      <c r="AA190" s="87">
        <f ca="1">Coulisse00!$CX$14</f>
        <v>8000</v>
      </c>
      <c r="AB190" s="82">
        <f t="shared" ca="1" si="155"/>
        <v>2.8782155063860407E-2</v>
      </c>
      <c r="AC190" s="81">
        <f ca="1">Coulisse00!$CY$14</f>
        <v>283000</v>
      </c>
      <c r="AD190" s="82">
        <f t="shared" ca="1" si="156"/>
        <v>7.2083545593479362E-2</v>
      </c>
      <c r="AE190" s="75">
        <f t="shared" ca="1" si="163"/>
        <v>35.375</v>
      </c>
      <c r="AF190" s="115">
        <f t="shared" ca="1" si="157"/>
        <v>2.5044526872134485</v>
      </c>
      <c r="AG190" s="119">
        <f ca="1">Coulisse00!$DA$14</f>
        <v>1</v>
      </c>
      <c r="AH190" s="66">
        <f t="shared" ca="1" si="158"/>
        <v>0.1</v>
      </c>
      <c r="AJ190" s="72" t="str">
        <f ca="1">Coulisse00!$CW$24</f>
        <v/>
      </c>
      <c r="AK190" s="87">
        <f ca="1">Coulisse00!$CX$24</f>
        <v>0</v>
      </c>
      <c r="AL190" s="82">
        <f t="shared" ca="1" si="159"/>
        <v>0</v>
      </c>
      <c r="AM190" s="81">
        <f ca="1">Coulisse00!$CY$24</f>
        <v>0</v>
      </c>
      <c r="AN190" s="82">
        <f t="shared" ca="1" si="160"/>
        <v>0</v>
      </c>
      <c r="AO190" s="98">
        <f t="shared" ca="1" si="164"/>
        <v>0</v>
      </c>
      <c r="AP190" s="66">
        <f t="shared" ca="1" si="161"/>
        <v>0</v>
      </c>
      <c r="AQ190" s="96">
        <f ca="1">Coulisse00!$DA$24</f>
        <v>0</v>
      </c>
      <c r="AR190" s="66">
        <f t="shared" ca="1" si="162"/>
        <v>0</v>
      </c>
    </row>
    <row r="191" spans="6:44" x14ac:dyDescent="0.3">
      <c r="F191" s="364"/>
      <c r="Z191" s="72" t="str">
        <f ca="1">Coulisse00!$CW$15</f>
        <v>LISSE GRIP+</v>
      </c>
      <c r="AA191" s="87">
        <f ca="1">Coulisse00!$CX$15</f>
        <v>1650</v>
      </c>
      <c r="AB191" s="82">
        <f t="shared" ca="1" si="155"/>
        <v>5.9363194819212085E-3</v>
      </c>
      <c r="AC191" s="81">
        <f ca="1">Coulisse00!$CY$15</f>
        <v>28000</v>
      </c>
      <c r="AD191" s="82">
        <f t="shared" ca="1" si="156"/>
        <v>7.1319409067753439E-3</v>
      </c>
      <c r="AE191" s="75">
        <f t="shared" ca="1" si="163"/>
        <v>16.969696969696969</v>
      </c>
      <c r="AF191" s="115">
        <f t="shared" ca="1" si="157"/>
        <v>1.2014078636595191</v>
      </c>
      <c r="AG191" s="119">
        <f ca="1">Coulisse00!$DA$15</f>
        <v>1</v>
      </c>
      <c r="AH191" s="66">
        <f t="shared" ca="1" si="158"/>
        <v>0.1</v>
      </c>
      <c r="AJ191" s="72" t="str">
        <f ca="1">Coulisse00!$CW$25</f>
        <v/>
      </c>
      <c r="AK191" s="87">
        <f ca="1">Coulisse00!$CX$25</f>
        <v>0</v>
      </c>
      <c r="AL191" s="82">
        <f t="shared" ca="1" si="159"/>
        <v>0</v>
      </c>
      <c r="AM191" s="81">
        <f ca="1">Coulisse00!$CY$25</f>
        <v>0</v>
      </c>
      <c r="AN191" s="82">
        <f t="shared" ca="1" si="160"/>
        <v>0</v>
      </c>
      <c r="AO191" s="98">
        <f t="shared" ca="1" si="164"/>
        <v>0</v>
      </c>
      <c r="AP191" s="66">
        <f t="shared" ca="1" si="161"/>
        <v>0</v>
      </c>
      <c r="AQ191" s="96">
        <f ca="1">Coulisse00!$DA$25</f>
        <v>0</v>
      </c>
      <c r="AR191" s="66">
        <f t="shared" ca="1" si="162"/>
        <v>0</v>
      </c>
    </row>
    <row r="192" spans="6:44" x14ac:dyDescent="0.3">
      <c r="F192" s="364"/>
      <c r="Z192" s="89" t="str">
        <f>Coulisse00!$CW$16</f>
        <v>Autre</v>
      </c>
      <c r="AA192" s="90">
        <f ca="1">Coulisse00!$CX$16</f>
        <v>0</v>
      </c>
      <c r="AB192" s="91">
        <f t="shared" ca="1" si="155"/>
        <v>0</v>
      </c>
      <c r="AC192" s="92">
        <f ca="1">Coulisse00!$CY$16</f>
        <v>0</v>
      </c>
      <c r="AD192" s="91">
        <f t="shared" ca="1" si="156"/>
        <v>0</v>
      </c>
      <c r="AE192" s="93">
        <f t="shared" ca="1" si="163"/>
        <v>0</v>
      </c>
      <c r="AF192" s="116">
        <f t="shared" ca="1" si="157"/>
        <v>0</v>
      </c>
      <c r="AG192" s="120">
        <f ca="1">Coulisse00!$DA$16</f>
        <v>0</v>
      </c>
      <c r="AH192" s="94">
        <f t="shared" ca="1" si="158"/>
        <v>0</v>
      </c>
      <c r="AJ192" s="72" t="str">
        <f ca="1">Coulisse00!$CW$26</f>
        <v/>
      </c>
      <c r="AK192" s="87">
        <f ca="1">Coulisse00!$CX$26</f>
        <v>0</v>
      </c>
      <c r="AL192" s="82">
        <f t="shared" ca="1" si="159"/>
        <v>0</v>
      </c>
      <c r="AM192" s="81">
        <f ca="1">Coulisse00!$CY$26</f>
        <v>0</v>
      </c>
      <c r="AN192" s="82">
        <f t="shared" ca="1" si="160"/>
        <v>0</v>
      </c>
      <c r="AO192" s="98">
        <f t="shared" ca="1" si="164"/>
        <v>0</v>
      </c>
      <c r="AP192" s="66">
        <f t="shared" ca="1" si="161"/>
        <v>0</v>
      </c>
      <c r="AQ192" s="96">
        <f ca="1">Coulisse00!$DA$26</f>
        <v>0</v>
      </c>
      <c r="AR192" s="66">
        <f t="shared" ca="1" si="162"/>
        <v>0</v>
      </c>
    </row>
    <row r="193" spans="6:44" ht="15" thickBot="1" x14ac:dyDescent="0.35">
      <c r="F193" s="364"/>
      <c r="Z193" s="73" t="s">
        <v>172</v>
      </c>
      <c r="AA193" s="88">
        <f ca="1">SUM(AA187:AA192)</f>
        <v>277950</v>
      </c>
      <c r="AB193" s="84">
        <f t="shared" ca="1" si="155"/>
        <v>1</v>
      </c>
      <c r="AC193" s="83">
        <f ca="1">SUM(AC187:AC192)</f>
        <v>3926000</v>
      </c>
      <c r="AD193" s="84">
        <f t="shared" ca="1" si="156"/>
        <v>1</v>
      </c>
      <c r="AE193" s="76">
        <f t="shared" ca="1" si="163"/>
        <v>14.124842597589495</v>
      </c>
      <c r="AF193" s="117">
        <f t="shared" ca="1" si="157"/>
        <v>1</v>
      </c>
      <c r="AG193" s="121">
        <f ca="1">SUM(AG187:AG192)</f>
        <v>10</v>
      </c>
      <c r="AH193" s="67">
        <f t="shared" ca="1" si="158"/>
        <v>1</v>
      </c>
      <c r="AJ193" s="72" t="str">
        <f ca="1">Coulisse00!$CW$27</f>
        <v/>
      </c>
      <c r="AK193" s="87">
        <f ca="1">Coulisse00!$CX$27</f>
        <v>0</v>
      </c>
      <c r="AL193" s="82">
        <f t="shared" ca="1" si="159"/>
        <v>0</v>
      </c>
      <c r="AM193" s="81">
        <f ca="1">Coulisse00!$CY$27</f>
        <v>0</v>
      </c>
      <c r="AN193" s="82">
        <f t="shared" ca="1" si="160"/>
        <v>0</v>
      </c>
      <c r="AO193" s="98">
        <f t="shared" ca="1" si="164"/>
        <v>0</v>
      </c>
      <c r="AP193" s="66">
        <f t="shared" ca="1" si="161"/>
        <v>0</v>
      </c>
      <c r="AQ193" s="96">
        <f ca="1">Coulisse00!$DA$27</f>
        <v>0</v>
      </c>
      <c r="AR193" s="66">
        <f t="shared" ca="1" si="162"/>
        <v>0</v>
      </c>
    </row>
    <row r="194" spans="6:44" x14ac:dyDescent="0.3">
      <c r="F194" s="364"/>
      <c r="AJ194" s="72" t="str">
        <f ca="1">Coulisse00!$CW$28</f>
        <v/>
      </c>
      <c r="AK194" s="87">
        <f ca="1">Coulisse00!$CX$28</f>
        <v>0</v>
      </c>
      <c r="AL194" s="82">
        <f t="shared" ca="1" si="159"/>
        <v>0</v>
      </c>
      <c r="AM194" s="81">
        <f ca="1">Coulisse00!$CY$28</f>
        <v>0</v>
      </c>
      <c r="AN194" s="82">
        <f t="shared" ca="1" si="160"/>
        <v>0</v>
      </c>
      <c r="AO194" s="98">
        <f t="shared" ca="1" si="164"/>
        <v>0</v>
      </c>
      <c r="AP194" s="66">
        <f t="shared" ca="1" si="161"/>
        <v>0</v>
      </c>
      <c r="AQ194" s="96">
        <f ca="1">Coulisse00!$DA$28</f>
        <v>0</v>
      </c>
      <c r="AR194" s="66">
        <f t="shared" ca="1" si="162"/>
        <v>0</v>
      </c>
    </row>
    <row r="195" spans="6:44" x14ac:dyDescent="0.3">
      <c r="F195" s="364"/>
      <c r="AJ195" s="72" t="str">
        <f ca="1">Coulisse00!$CW$29</f>
        <v/>
      </c>
      <c r="AK195" s="87">
        <f ca="1">Coulisse00!$CX$29</f>
        <v>0</v>
      </c>
      <c r="AL195" s="82">
        <f t="shared" ca="1" si="159"/>
        <v>0</v>
      </c>
      <c r="AM195" s="81">
        <f ca="1">Coulisse00!$CY$29</f>
        <v>0</v>
      </c>
      <c r="AN195" s="82">
        <f t="shared" ca="1" si="160"/>
        <v>0</v>
      </c>
      <c r="AO195" s="98">
        <f t="shared" ca="1" si="164"/>
        <v>0</v>
      </c>
      <c r="AP195" s="66">
        <f t="shared" ca="1" si="161"/>
        <v>0</v>
      </c>
      <c r="AQ195" s="96">
        <f ca="1">Coulisse00!$DA$29</f>
        <v>0</v>
      </c>
      <c r="AR195" s="66">
        <f t="shared" ca="1" si="162"/>
        <v>0</v>
      </c>
    </row>
    <row r="196" spans="6:44" x14ac:dyDescent="0.3">
      <c r="F196" s="364"/>
      <c r="AJ196" s="99" t="str">
        <f ca="1">Coulisse00!$CW$30</f>
        <v/>
      </c>
      <c r="AK196" s="100">
        <f ca="1">Coulisse00!$CX$30</f>
        <v>0</v>
      </c>
      <c r="AL196" s="101">
        <f t="shared" ca="1" si="159"/>
        <v>0</v>
      </c>
      <c r="AM196" s="102">
        <f ca="1">Coulisse00!$CY$30</f>
        <v>0</v>
      </c>
      <c r="AN196" s="101">
        <f t="shared" ca="1" si="160"/>
        <v>0</v>
      </c>
      <c r="AO196" s="103">
        <f t="shared" ca="1" si="164"/>
        <v>0</v>
      </c>
      <c r="AP196" s="104">
        <f t="shared" ca="1" si="161"/>
        <v>0</v>
      </c>
      <c r="AQ196" s="105">
        <f ca="1">Coulisse00!$DA$30</f>
        <v>0</v>
      </c>
      <c r="AR196" s="104">
        <f t="shared" ca="1" si="162"/>
        <v>0</v>
      </c>
    </row>
    <row r="197" spans="6:44" ht="15" thickBot="1" x14ac:dyDescent="0.35">
      <c r="F197" s="364"/>
      <c r="AJ197" s="106" t="s">
        <v>172</v>
      </c>
      <c r="AK197" s="107">
        <f ca="1">SUM(AK187:AK196)</f>
        <v>0</v>
      </c>
      <c r="AL197" s="108">
        <f t="shared" ca="1" si="159"/>
        <v>0</v>
      </c>
      <c r="AM197" s="109">
        <f ca="1">SUM(AM187:AM196)</f>
        <v>0</v>
      </c>
      <c r="AN197" s="108">
        <f t="shared" ca="1" si="160"/>
        <v>0</v>
      </c>
      <c r="AO197" s="110">
        <f t="shared" ca="1" si="164"/>
        <v>0</v>
      </c>
      <c r="AP197" s="111">
        <f t="shared" ca="1" si="161"/>
        <v>0</v>
      </c>
      <c r="AQ197" s="112">
        <f ca="1">SUM(AQ187:AQ196)</f>
        <v>0</v>
      </c>
      <c r="AR197" s="111">
        <f t="shared" ca="1" si="162"/>
        <v>0</v>
      </c>
    </row>
    <row r="198" spans="6:44" ht="18" x14ac:dyDescent="0.35">
      <c r="F198" s="214"/>
    </row>
    <row r="199" spans="6:44" ht="18" x14ac:dyDescent="0.35">
      <c r="F199" s="214"/>
    </row>
    <row r="200" spans="6:44" ht="18" x14ac:dyDescent="0.35">
      <c r="F200" s="214"/>
    </row>
    <row r="201" spans="6:44" s="124" customFormat="1" ht="23.4" x14ac:dyDescent="0.45">
      <c r="F201" s="364" t="str">
        <f>Coulisse00!$DG$1</f>
        <v>ADR</v>
      </c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</row>
    <row r="202" spans="6:44" x14ac:dyDescent="0.3">
      <c r="F202" s="364"/>
    </row>
    <row r="203" spans="6:44" x14ac:dyDescent="0.3">
      <c r="F203" s="364"/>
    </row>
    <row r="204" spans="6:44" ht="15" thickBot="1" x14ac:dyDescent="0.35">
      <c r="F204" s="364"/>
    </row>
    <row r="205" spans="6:44" x14ac:dyDescent="0.3">
      <c r="F205" s="364"/>
      <c r="Z205" s="376" t="str">
        <f>$F$201</f>
        <v>ADR</v>
      </c>
      <c r="AA205" s="367" t="str">
        <f>Coulisse00!$V$3</f>
        <v>QUANTITE
M2/ML/PC</v>
      </c>
      <c r="AB205" s="368"/>
      <c r="AC205" s="369" t="str">
        <f>Coulisse00!$W$3</f>
        <v>CA VENTE
€ HT</v>
      </c>
      <c r="AD205" s="370"/>
      <c r="AE205" s="371" t="str">
        <f>AE185</f>
        <v>Prix Moyen</v>
      </c>
      <c r="AF205" s="375"/>
      <c r="AG205" s="369" t="str">
        <f>Coulisse00!$M$10</f>
        <v>Nb Ref</v>
      </c>
      <c r="AH205" s="372"/>
      <c r="AJ205" s="365" t="str">
        <f>$Z$32</f>
        <v>Autre</v>
      </c>
      <c r="AK205" s="367" t="str">
        <f>AA205</f>
        <v>QUANTITE
M2/ML/PC</v>
      </c>
      <c r="AL205" s="368"/>
      <c r="AM205" s="369" t="str">
        <f t="shared" ref="AM205:AM206" si="165">AC205</f>
        <v>CA VENTE
€ HT</v>
      </c>
      <c r="AN205" s="370"/>
      <c r="AO205" s="371" t="str">
        <f t="shared" ref="AO205:AO206" si="166">AE205</f>
        <v>Prix Moyen</v>
      </c>
      <c r="AP205" s="372"/>
      <c r="AQ205" s="371" t="str">
        <f t="shared" ref="AQ205:AQ206" si="167">AG205</f>
        <v>Nb Ref</v>
      </c>
      <c r="AR205" s="372"/>
    </row>
    <row r="206" spans="6:44" x14ac:dyDescent="0.3">
      <c r="F206" s="364"/>
      <c r="Z206" s="377"/>
      <c r="AA206" s="85" t="s">
        <v>179</v>
      </c>
      <c r="AB206" s="78" t="s">
        <v>180</v>
      </c>
      <c r="AC206" s="77" t="str">
        <f>+AA206</f>
        <v>Mnt</v>
      </c>
      <c r="AD206" s="78" t="str">
        <f>+AB206</f>
        <v>%</v>
      </c>
      <c r="AE206" s="70" t="str">
        <f>+AC206</f>
        <v>Mnt</v>
      </c>
      <c r="AF206" s="113" t="str">
        <f>+AD206</f>
        <v>%</v>
      </c>
      <c r="AG206" s="77" t="s">
        <v>182</v>
      </c>
      <c r="AH206" s="68" t="str">
        <f>+AF206</f>
        <v>%</v>
      </c>
      <c r="AJ206" s="366"/>
      <c r="AK206" s="85" t="str">
        <f t="shared" ref="AK206" si="168">AA206</f>
        <v>Mnt</v>
      </c>
      <c r="AL206" s="78" t="str">
        <f t="shared" ref="AL206" si="169">AB206</f>
        <v>%</v>
      </c>
      <c r="AM206" s="77" t="str">
        <f t="shared" si="165"/>
        <v>Mnt</v>
      </c>
      <c r="AN206" s="78" t="str">
        <f t="shared" ref="AN206" si="170">AD206</f>
        <v>%</v>
      </c>
      <c r="AO206" s="70" t="str">
        <f t="shared" si="166"/>
        <v>Mnt</v>
      </c>
      <c r="AP206" s="68" t="str">
        <f t="shared" ref="AP206" si="171">AF206</f>
        <v>%</v>
      </c>
      <c r="AQ206" s="70" t="str">
        <f t="shared" si="167"/>
        <v>Nb</v>
      </c>
      <c r="AR206" s="68" t="str">
        <f t="shared" ref="AR206" si="172">AH206</f>
        <v>%</v>
      </c>
    </row>
    <row r="207" spans="6:44" x14ac:dyDescent="0.3">
      <c r="F207" s="364"/>
      <c r="Z207" s="71" t="str">
        <f ca="1">Coulisse00!$DG$11</f>
        <v>R10</v>
      </c>
      <c r="AA207" s="86">
        <f ca="1">Coulisse00!$DH$11</f>
        <v>157800</v>
      </c>
      <c r="AB207" s="80">
        <f t="shared" ref="AB207:AB213" ca="1" si="173">AA207/$AA$213</f>
        <v>0.56772800863464656</v>
      </c>
      <c r="AC207" s="79">
        <f ca="1">Coulisse00!$DI$11</f>
        <v>2176000</v>
      </c>
      <c r="AD207" s="80">
        <f t="shared" ref="AD207:AD213" ca="1" si="174">AC207/$AC$213</f>
        <v>0.55425369332654106</v>
      </c>
      <c r="AE207" s="74">
        <f ca="1">+IF(AA207=0,0,AC207/AA207)</f>
        <v>13.789607097591889</v>
      </c>
      <c r="AF207" s="114">
        <f t="shared" ref="AF207:AF213" ca="1" si="175">AE207/$AE$213</f>
        <v>0.97626624879665436</v>
      </c>
      <c r="AG207" s="118">
        <f ca="1">Coulisse00!$DK$11</f>
        <v>4</v>
      </c>
      <c r="AH207" s="69">
        <f t="shared" ref="AH207:AH213" ca="1" si="176">AG207/$AG$213</f>
        <v>0.4</v>
      </c>
      <c r="AJ207" s="71" t="str">
        <f ca="1">Coulisse00!$DG$21</f>
        <v/>
      </c>
      <c r="AK207" s="86">
        <f ca="1">Coulisse00!$DH$21</f>
        <v>0</v>
      </c>
      <c r="AL207" s="80">
        <f t="shared" ref="AL207:AL217" ca="1" si="177">IF($AK$217=0,0,AK207/$AK$217)</f>
        <v>0</v>
      </c>
      <c r="AM207" s="79">
        <f ca="1">Coulisse00!$DI$21</f>
        <v>0</v>
      </c>
      <c r="AN207" s="80">
        <f t="shared" ref="AN207:AN217" ca="1" si="178">IF($AM$217=0,0,AM207/$AM$217)</f>
        <v>0</v>
      </c>
      <c r="AO207" s="97">
        <f ca="1">+IF(AK207=0,0,AM207/AK207)</f>
        <v>0</v>
      </c>
      <c r="AP207" s="69">
        <f t="shared" ref="AP207:AP217" ca="1" si="179">IF($AO$217=0,0,AO207/$AO$217)</f>
        <v>0</v>
      </c>
      <c r="AQ207" s="95">
        <f ca="1">Coulisse00!$DK$21</f>
        <v>0</v>
      </c>
      <c r="AR207" s="69">
        <f t="shared" ref="AR207:AR217" ca="1" si="180">IF($AQ$217=0,0,AQ207/$AQ$217)</f>
        <v>0</v>
      </c>
    </row>
    <row r="208" spans="6:44" x14ac:dyDescent="0.3">
      <c r="F208" s="364"/>
      <c r="Z208" s="72" t="str">
        <f ca="1">Coulisse00!$DG$12</f>
        <v xml:space="preserve"> ... </v>
      </c>
      <c r="AA208" s="87">
        <f ca="1">Coulisse00!$DH$12</f>
        <v>76500</v>
      </c>
      <c r="AB208" s="82">
        <f t="shared" ca="1" si="173"/>
        <v>0.27522935779816515</v>
      </c>
      <c r="AC208" s="81">
        <f ca="1">Coulisse00!$DI$12</f>
        <v>963000</v>
      </c>
      <c r="AD208" s="82">
        <f t="shared" ca="1" si="174"/>
        <v>0.24528782475802344</v>
      </c>
      <c r="AE208" s="75">
        <f t="shared" ref="AE208:AE213" ca="1" si="181">+IF(AA208=0,0,AC208/AA208)</f>
        <v>12.588235294117647</v>
      </c>
      <c r="AF208" s="115">
        <f t="shared" ca="1" si="175"/>
        <v>0.89121242995415173</v>
      </c>
      <c r="AG208" s="119">
        <f ca="1">Coulisse00!$DK$12</f>
        <v>3</v>
      </c>
      <c r="AH208" s="66">
        <f t="shared" ca="1" si="176"/>
        <v>0.3</v>
      </c>
      <c r="AJ208" s="72" t="str">
        <f ca="1">Coulisse00!$DG$22</f>
        <v/>
      </c>
      <c r="AK208" s="87">
        <f ca="1">Coulisse00!$DH$22</f>
        <v>0</v>
      </c>
      <c r="AL208" s="82">
        <f t="shared" ca="1" si="177"/>
        <v>0</v>
      </c>
      <c r="AM208" s="81">
        <f ca="1">Coulisse00!$DI$22</f>
        <v>0</v>
      </c>
      <c r="AN208" s="82">
        <f t="shared" ca="1" si="178"/>
        <v>0</v>
      </c>
      <c r="AO208" s="98">
        <f t="shared" ref="AO208:AO217" ca="1" si="182">+IF(AK208=0,0,AM208/AK208)</f>
        <v>0</v>
      </c>
      <c r="AP208" s="66">
        <f t="shared" ca="1" si="179"/>
        <v>0</v>
      </c>
      <c r="AQ208" s="96">
        <f ca="1">Coulisse00!$DK$22</f>
        <v>0</v>
      </c>
      <c r="AR208" s="66">
        <f t="shared" ca="1" si="180"/>
        <v>0</v>
      </c>
    </row>
    <row r="209" spans="6:44" x14ac:dyDescent="0.3">
      <c r="F209" s="364"/>
      <c r="Z209" s="72" t="str">
        <f ca="1">Coulisse00!$DG$13</f>
        <v>R9</v>
      </c>
      <c r="AA209" s="87">
        <f ca="1">Coulisse00!$DH$13</f>
        <v>34000</v>
      </c>
      <c r="AB209" s="82">
        <f t="shared" ca="1" si="173"/>
        <v>0.12232415902140673</v>
      </c>
      <c r="AC209" s="81">
        <f ca="1">Coulisse00!$DI$13</f>
        <v>476000</v>
      </c>
      <c r="AD209" s="82">
        <f t="shared" ca="1" si="174"/>
        <v>0.12124299541518084</v>
      </c>
      <c r="AE209" s="75">
        <f t="shared" ca="1" si="181"/>
        <v>14</v>
      </c>
      <c r="AF209" s="115">
        <f t="shared" ca="1" si="175"/>
        <v>0.99116148751910338</v>
      </c>
      <c r="AG209" s="119">
        <f ca="1">Coulisse00!$DK$13</f>
        <v>1</v>
      </c>
      <c r="AH209" s="66">
        <f t="shared" ca="1" si="176"/>
        <v>0.1</v>
      </c>
      <c r="AJ209" s="72" t="str">
        <f ca="1">Coulisse00!$DG$23</f>
        <v/>
      </c>
      <c r="AK209" s="87">
        <f ca="1">Coulisse00!$DH$23</f>
        <v>0</v>
      </c>
      <c r="AL209" s="82">
        <f t="shared" ca="1" si="177"/>
        <v>0</v>
      </c>
      <c r="AM209" s="81">
        <f ca="1">Coulisse00!$DI$23</f>
        <v>0</v>
      </c>
      <c r="AN209" s="82">
        <f t="shared" ca="1" si="178"/>
        <v>0</v>
      </c>
      <c r="AO209" s="98">
        <f t="shared" ca="1" si="182"/>
        <v>0</v>
      </c>
      <c r="AP209" s="66">
        <f t="shared" ca="1" si="179"/>
        <v>0</v>
      </c>
      <c r="AQ209" s="96">
        <f ca="1">Coulisse00!$DK$23</f>
        <v>0</v>
      </c>
      <c r="AR209" s="66">
        <f t="shared" ca="1" si="180"/>
        <v>0</v>
      </c>
    </row>
    <row r="210" spans="6:44" x14ac:dyDescent="0.3">
      <c r="F210" s="364"/>
      <c r="Z210" s="72" t="str">
        <f ca="1">Coulisse00!$DG$14</f>
        <v>R11</v>
      </c>
      <c r="AA210" s="87">
        <f ca="1">Coulisse00!$DH$14</f>
        <v>9650</v>
      </c>
      <c r="AB210" s="82">
        <f t="shared" ca="1" si="173"/>
        <v>3.4718474545781614E-2</v>
      </c>
      <c r="AC210" s="81">
        <f ca="1">Coulisse00!$DI$14</f>
        <v>311000</v>
      </c>
      <c r="AD210" s="82">
        <f t="shared" ca="1" si="174"/>
        <v>7.9215486500254714E-2</v>
      </c>
      <c r="AE210" s="75">
        <f t="shared" ca="1" si="181"/>
        <v>32.2279792746114</v>
      </c>
      <c r="AF210" s="115">
        <f t="shared" ca="1" si="175"/>
        <v>2.2816522769684764</v>
      </c>
      <c r="AG210" s="119">
        <f ca="1">Coulisse00!$DK$14</f>
        <v>2</v>
      </c>
      <c r="AH210" s="66">
        <f t="shared" ca="1" si="176"/>
        <v>0.2</v>
      </c>
      <c r="AJ210" s="72" t="str">
        <f ca="1">Coulisse00!$DG$24</f>
        <v/>
      </c>
      <c r="AK210" s="87">
        <f ca="1">Coulisse00!$DH$24</f>
        <v>0</v>
      </c>
      <c r="AL210" s="82">
        <f t="shared" ca="1" si="177"/>
        <v>0</v>
      </c>
      <c r="AM210" s="81">
        <f ca="1">Coulisse00!$DI$24</f>
        <v>0</v>
      </c>
      <c r="AN210" s="82">
        <f t="shared" ca="1" si="178"/>
        <v>0</v>
      </c>
      <c r="AO210" s="98">
        <f t="shared" ca="1" si="182"/>
        <v>0</v>
      </c>
      <c r="AP210" s="66">
        <f t="shared" ca="1" si="179"/>
        <v>0</v>
      </c>
      <c r="AQ210" s="96">
        <f ca="1">Coulisse00!$DK$24</f>
        <v>0</v>
      </c>
      <c r="AR210" s="66">
        <f t="shared" ca="1" si="180"/>
        <v>0</v>
      </c>
    </row>
    <row r="211" spans="6:44" x14ac:dyDescent="0.3">
      <c r="F211" s="364"/>
      <c r="Z211" s="72" t="str">
        <f ca="1">Coulisse00!$DG$15</f>
        <v/>
      </c>
      <c r="AA211" s="87">
        <f ca="1">Coulisse00!$DH$15</f>
        <v>0</v>
      </c>
      <c r="AB211" s="82">
        <f t="shared" ca="1" si="173"/>
        <v>0</v>
      </c>
      <c r="AC211" s="81">
        <f ca="1">Coulisse00!$DI$15</f>
        <v>0</v>
      </c>
      <c r="AD211" s="82">
        <f t="shared" ca="1" si="174"/>
        <v>0</v>
      </c>
      <c r="AE211" s="75">
        <f t="shared" ca="1" si="181"/>
        <v>0</v>
      </c>
      <c r="AF211" s="115">
        <f t="shared" ca="1" si="175"/>
        <v>0</v>
      </c>
      <c r="AG211" s="119">
        <f ca="1">Coulisse00!$DK$15</f>
        <v>0</v>
      </c>
      <c r="AH211" s="66">
        <f t="shared" ca="1" si="176"/>
        <v>0</v>
      </c>
      <c r="AJ211" s="72" t="str">
        <f ca="1">Coulisse00!$DG$25</f>
        <v/>
      </c>
      <c r="AK211" s="87">
        <f ca="1">Coulisse00!$DH$25</f>
        <v>0</v>
      </c>
      <c r="AL211" s="82">
        <f t="shared" ca="1" si="177"/>
        <v>0</v>
      </c>
      <c r="AM211" s="81">
        <f ca="1">Coulisse00!$DI$25</f>
        <v>0</v>
      </c>
      <c r="AN211" s="82">
        <f t="shared" ca="1" si="178"/>
        <v>0</v>
      </c>
      <c r="AO211" s="98">
        <f t="shared" ca="1" si="182"/>
        <v>0</v>
      </c>
      <c r="AP211" s="66">
        <f t="shared" ca="1" si="179"/>
        <v>0</v>
      </c>
      <c r="AQ211" s="96">
        <f ca="1">Coulisse00!$DK$25</f>
        <v>0</v>
      </c>
      <c r="AR211" s="66">
        <f t="shared" ca="1" si="180"/>
        <v>0</v>
      </c>
    </row>
    <row r="212" spans="6:44" x14ac:dyDescent="0.3">
      <c r="F212" s="364"/>
      <c r="Z212" s="89" t="str">
        <f>Coulisse00!$DG$16</f>
        <v>Autre</v>
      </c>
      <c r="AA212" s="90">
        <f ca="1">Coulisse00!$DH$16</f>
        <v>0</v>
      </c>
      <c r="AB212" s="91">
        <f t="shared" ca="1" si="173"/>
        <v>0</v>
      </c>
      <c r="AC212" s="92">
        <f ca="1">Coulisse00!$DI$16</f>
        <v>0</v>
      </c>
      <c r="AD212" s="91">
        <f t="shared" ca="1" si="174"/>
        <v>0</v>
      </c>
      <c r="AE212" s="93">
        <f t="shared" ca="1" si="181"/>
        <v>0</v>
      </c>
      <c r="AF212" s="116">
        <f t="shared" ca="1" si="175"/>
        <v>0</v>
      </c>
      <c r="AG212" s="120">
        <f ca="1">Coulisse00!$DK$16</f>
        <v>0</v>
      </c>
      <c r="AH212" s="94">
        <f t="shared" ca="1" si="176"/>
        <v>0</v>
      </c>
      <c r="AJ212" s="72" t="str">
        <f ca="1">Coulisse00!$DG$26</f>
        <v/>
      </c>
      <c r="AK212" s="87">
        <f ca="1">Coulisse00!$DH$26</f>
        <v>0</v>
      </c>
      <c r="AL212" s="82">
        <f t="shared" ca="1" si="177"/>
        <v>0</v>
      </c>
      <c r="AM212" s="81">
        <f ca="1">Coulisse00!$DI$26</f>
        <v>0</v>
      </c>
      <c r="AN212" s="82">
        <f t="shared" ca="1" si="178"/>
        <v>0</v>
      </c>
      <c r="AO212" s="98">
        <f t="shared" ca="1" si="182"/>
        <v>0</v>
      </c>
      <c r="AP212" s="66">
        <f t="shared" ca="1" si="179"/>
        <v>0</v>
      </c>
      <c r="AQ212" s="96">
        <f ca="1">Coulisse00!$DK$26</f>
        <v>0</v>
      </c>
      <c r="AR212" s="66">
        <f t="shared" ca="1" si="180"/>
        <v>0</v>
      </c>
    </row>
    <row r="213" spans="6:44" ht="15" thickBot="1" x14ac:dyDescent="0.35">
      <c r="F213" s="364"/>
      <c r="Z213" s="73" t="s">
        <v>172</v>
      </c>
      <c r="AA213" s="88">
        <f ca="1">SUM(AA207:AA212)</f>
        <v>277950</v>
      </c>
      <c r="AB213" s="84">
        <f t="shared" ca="1" si="173"/>
        <v>1</v>
      </c>
      <c r="AC213" s="83">
        <f ca="1">SUM(AC207:AC212)</f>
        <v>3926000</v>
      </c>
      <c r="AD213" s="84">
        <f t="shared" ca="1" si="174"/>
        <v>1</v>
      </c>
      <c r="AE213" s="76">
        <f t="shared" ca="1" si="181"/>
        <v>14.124842597589495</v>
      </c>
      <c r="AF213" s="117">
        <f t="shared" ca="1" si="175"/>
        <v>1</v>
      </c>
      <c r="AG213" s="121">
        <f ca="1">SUM(AG207:AG212)</f>
        <v>10</v>
      </c>
      <c r="AH213" s="67">
        <f t="shared" ca="1" si="176"/>
        <v>1</v>
      </c>
      <c r="AJ213" s="72" t="str">
        <f ca="1">Coulisse00!$DG$27</f>
        <v/>
      </c>
      <c r="AK213" s="87">
        <f ca="1">Coulisse00!$DH$27</f>
        <v>0</v>
      </c>
      <c r="AL213" s="82">
        <f t="shared" ca="1" si="177"/>
        <v>0</v>
      </c>
      <c r="AM213" s="81">
        <f ca="1">Coulisse00!$DI$27</f>
        <v>0</v>
      </c>
      <c r="AN213" s="82">
        <f t="shared" ca="1" si="178"/>
        <v>0</v>
      </c>
      <c r="AO213" s="98">
        <f t="shared" ca="1" si="182"/>
        <v>0</v>
      </c>
      <c r="AP213" s="66">
        <f t="shared" ca="1" si="179"/>
        <v>0</v>
      </c>
      <c r="AQ213" s="96">
        <f ca="1">Coulisse00!$DK$27</f>
        <v>0</v>
      </c>
      <c r="AR213" s="66">
        <f t="shared" ca="1" si="180"/>
        <v>0</v>
      </c>
    </row>
    <row r="214" spans="6:44" x14ac:dyDescent="0.3">
      <c r="F214" s="364"/>
      <c r="AJ214" s="72" t="str">
        <f ca="1">Coulisse00!$DG$28</f>
        <v/>
      </c>
      <c r="AK214" s="87">
        <f ca="1">Coulisse00!$DH$28</f>
        <v>0</v>
      </c>
      <c r="AL214" s="82">
        <f t="shared" ca="1" si="177"/>
        <v>0</v>
      </c>
      <c r="AM214" s="81">
        <f ca="1">Coulisse00!$DI$28</f>
        <v>0</v>
      </c>
      <c r="AN214" s="82">
        <f t="shared" ca="1" si="178"/>
        <v>0</v>
      </c>
      <c r="AO214" s="98">
        <f t="shared" ca="1" si="182"/>
        <v>0</v>
      </c>
      <c r="AP214" s="66">
        <f t="shared" ca="1" si="179"/>
        <v>0</v>
      </c>
      <c r="AQ214" s="96">
        <f ca="1">Coulisse00!$DK$28</f>
        <v>0</v>
      </c>
      <c r="AR214" s="66">
        <f t="shared" ca="1" si="180"/>
        <v>0</v>
      </c>
    </row>
    <row r="215" spans="6:44" x14ac:dyDescent="0.3">
      <c r="F215" s="364"/>
      <c r="AJ215" s="72" t="str">
        <f ca="1">Coulisse00!$DG$29</f>
        <v/>
      </c>
      <c r="AK215" s="87">
        <f ca="1">Coulisse00!$DH$29</f>
        <v>0</v>
      </c>
      <c r="AL215" s="82">
        <f t="shared" ca="1" si="177"/>
        <v>0</v>
      </c>
      <c r="AM215" s="81">
        <f ca="1">Coulisse00!$DI$29</f>
        <v>0</v>
      </c>
      <c r="AN215" s="82">
        <f t="shared" ca="1" si="178"/>
        <v>0</v>
      </c>
      <c r="AO215" s="98">
        <f t="shared" ca="1" si="182"/>
        <v>0</v>
      </c>
      <c r="AP215" s="66">
        <f t="shared" ca="1" si="179"/>
        <v>0</v>
      </c>
      <c r="AQ215" s="96">
        <f ca="1">Coulisse00!$DK$29</f>
        <v>0</v>
      </c>
      <c r="AR215" s="66">
        <f t="shared" ca="1" si="180"/>
        <v>0</v>
      </c>
    </row>
    <row r="216" spans="6:44" x14ac:dyDescent="0.3">
      <c r="F216" s="364"/>
      <c r="AJ216" s="99" t="str">
        <f ca="1">Coulisse00!$DG$30</f>
        <v/>
      </c>
      <c r="AK216" s="100">
        <f ca="1">Coulisse00!$DH$30</f>
        <v>0</v>
      </c>
      <c r="AL216" s="101">
        <f t="shared" ca="1" si="177"/>
        <v>0</v>
      </c>
      <c r="AM216" s="102">
        <f ca="1">Coulisse00!$DI$30</f>
        <v>0</v>
      </c>
      <c r="AN216" s="101">
        <f t="shared" ca="1" si="178"/>
        <v>0</v>
      </c>
      <c r="AO216" s="103">
        <f t="shared" ca="1" si="182"/>
        <v>0</v>
      </c>
      <c r="AP216" s="104">
        <f t="shared" ca="1" si="179"/>
        <v>0</v>
      </c>
      <c r="AQ216" s="105">
        <f ca="1">Coulisse00!$DK$30</f>
        <v>0</v>
      </c>
      <c r="AR216" s="104">
        <f t="shared" ca="1" si="180"/>
        <v>0</v>
      </c>
    </row>
    <row r="217" spans="6:44" ht="15" thickBot="1" x14ac:dyDescent="0.35">
      <c r="F217" s="364"/>
      <c r="AJ217" s="106" t="s">
        <v>172</v>
      </c>
      <c r="AK217" s="107">
        <f ca="1">SUM(AK207:AK216)</f>
        <v>0</v>
      </c>
      <c r="AL217" s="108">
        <f t="shared" ca="1" si="177"/>
        <v>0</v>
      </c>
      <c r="AM217" s="109">
        <f ca="1">SUM(AM207:AM216)</f>
        <v>0</v>
      </c>
      <c r="AN217" s="108">
        <f t="shared" ca="1" si="178"/>
        <v>0</v>
      </c>
      <c r="AO217" s="110">
        <f t="shared" ca="1" si="182"/>
        <v>0</v>
      </c>
      <c r="AP217" s="111">
        <f t="shared" ca="1" si="179"/>
        <v>0</v>
      </c>
      <c r="AQ217" s="112">
        <f ca="1">SUM(AQ207:AQ216)</f>
        <v>0</v>
      </c>
      <c r="AR217" s="111">
        <f t="shared" ca="1" si="180"/>
        <v>0</v>
      </c>
    </row>
    <row r="218" spans="6:44" ht="18" x14ac:dyDescent="0.35">
      <c r="F218" s="214"/>
    </row>
    <row r="219" spans="6:44" ht="18" x14ac:dyDescent="0.35">
      <c r="F219" s="214"/>
    </row>
    <row r="220" spans="6:44" ht="18" x14ac:dyDescent="0.35">
      <c r="F220" s="214"/>
    </row>
    <row r="221" spans="6:44" s="124" customFormat="1" ht="23.4" x14ac:dyDescent="0.45">
      <c r="F221" s="364" t="str">
        <f>Coulisse00!$DQ$1</f>
        <v>AD
A/B/C</v>
      </c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</row>
    <row r="222" spans="6:44" x14ac:dyDescent="0.3">
      <c r="F222" s="364"/>
    </row>
    <row r="223" spans="6:44" x14ac:dyDescent="0.3">
      <c r="F223" s="364"/>
    </row>
    <row r="224" spans="6:44" ht="15" thickBot="1" x14ac:dyDescent="0.35">
      <c r="F224" s="364"/>
    </row>
    <row r="225" spans="6:44" x14ac:dyDescent="0.3">
      <c r="F225" s="364"/>
      <c r="Z225" s="376" t="str">
        <f>$F$221</f>
        <v>AD
A/B/C</v>
      </c>
      <c r="AA225" s="367" t="str">
        <f>Coulisse00!$V$3</f>
        <v>QUANTITE
M2/ML/PC</v>
      </c>
      <c r="AB225" s="368"/>
      <c r="AC225" s="369" t="str">
        <f>Coulisse00!$W$3</f>
        <v>CA VENTE
€ HT</v>
      </c>
      <c r="AD225" s="370"/>
      <c r="AE225" s="371" t="str">
        <f>AE205</f>
        <v>Prix Moyen</v>
      </c>
      <c r="AF225" s="375"/>
      <c r="AG225" s="369" t="str">
        <f>Coulisse00!$M$10</f>
        <v>Nb Ref</v>
      </c>
      <c r="AH225" s="372"/>
      <c r="AJ225" s="365" t="str">
        <f>$Z$32</f>
        <v>Autre</v>
      </c>
      <c r="AK225" s="367" t="str">
        <f>AA225</f>
        <v>QUANTITE
M2/ML/PC</v>
      </c>
      <c r="AL225" s="368"/>
      <c r="AM225" s="369" t="str">
        <f t="shared" ref="AM225:AM226" si="183">AC225</f>
        <v>CA VENTE
€ HT</v>
      </c>
      <c r="AN225" s="370"/>
      <c r="AO225" s="371" t="str">
        <f t="shared" ref="AO225:AO226" si="184">AE225</f>
        <v>Prix Moyen</v>
      </c>
      <c r="AP225" s="372"/>
      <c r="AQ225" s="371" t="str">
        <f t="shared" ref="AQ225:AQ226" si="185">AG225</f>
        <v>Nb Ref</v>
      </c>
      <c r="AR225" s="372"/>
    </row>
    <row r="226" spans="6:44" x14ac:dyDescent="0.3">
      <c r="F226" s="364"/>
      <c r="Z226" s="377"/>
      <c r="AA226" s="85" t="s">
        <v>179</v>
      </c>
      <c r="AB226" s="78" t="s">
        <v>180</v>
      </c>
      <c r="AC226" s="77" t="str">
        <f>+AA226</f>
        <v>Mnt</v>
      </c>
      <c r="AD226" s="78" t="str">
        <f>+AB226</f>
        <v>%</v>
      </c>
      <c r="AE226" s="70" t="str">
        <f>+AC226</f>
        <v>Mnt</v>
      </c>
      <c r="AF226" s="113" t="str">
        <f>+AD226</f>
        <v>%</v>
      </c>
      <c r="AG226" s="77" t="s">
        <v>182</v>
      </c>
      <c r="AH226" s="68" t="str">
        <f>+AF226</f>
        <v>%</v>
      </c>
      <c r="AJ226" s="366"/>
      <c r="AK226" s="85" t="str">
        <f t="shared" ref="AK226" si="186">AA226</f>
        <v>Mnt</v>
      </c>
      <c r="AL226" s="78" t="str">
        <f t="shared" ref="AL226" si="187">AB226</f>
        <v>%</v>
      </c>
      <c r="AM226" s="77" t="str">
        <f t="shared" si="183"/>
        <v>Mnt</v>
      </c>
      <c r="AN226" s="78" t="str">
        <f t="shared" ref="AN226" si="188">AD226</f>
        <v>%</v>
      </c>
      <c r="AO226" s="70" t="str">
        <f t="shared" si="184"/>
        <v>Mnt</v>
      </c>
      <c r="AP226" s="68" t="str">
        <f t="shared" ref="AP226" si="189">AF226</f>
        <v>%</v>
      </c>
      <c r="AQ226" s="70" t="str">
        <f t="shared" si="185"/>
        <v>Nb</v>
      </c>
      <c r="AR226" s="68" t="str">
        <f t="shared" ref="AR226" si="190">AH226</f>
        <v>%</v>
      </c>
    </row>
    <row r="227" spans="6:44" x14ac:dyDescent="0.3">
      <c r="F227" s="364"/>
      <c r="Z227" s="71" t="str">
        <f ca="1">Coulisse00!$DQ$11</f>
        <v>A</v>
      </c>
      <c r="AA227" s="86">
        <f ca="1">Coulisse00!$DR$11</f>
        <v>99800</v>
      </c>
      <c r="AB227" s="80">
        <f t="shared" ref="AB227:AB233" ca="1" si="191">AA227/$AA$233</f>
        <v>0.35905738442165858</v>
      </c>
      <c r="AC227" s="79">
        <f ca="1">Coulisse00!$DS$11</f>
        <v>1566000</v>
      </c>
      <c r="AD227" s="80">
        <f t="shared" ref="AD227:AD233" ca="1" si="192">AC227/$AC$233</f>
        <v>0.39887926642893529</v>
      </c>
      <c r="AE227" s="74">
        <f ca="1">+IF(AA227=0,0,AC227/AA227)</f>
        <v>15.691382765531062</v>
      </c>
      <c r="AF227" s="114">
        <f t="shared" ref="AF227:AF233" ca="1" si="193">AE227/$AE$233</f>
        <v>1.110906734508242</v>
      </c>
      <c r="AG227" s="118">
        <f ca="1">Coulisse00!$DU$11</f>
        <v>3</v>
      </c>
      <c r="AH227" s="69">
        <f t="shared" ref="AH227:AH233" ca="1" si="194">AG227/$AG$233</f>
        <v>0.3</v>
      </c>
      <c r="AJ227" s="71" t="str">
        <f ca="1">Coulisse00!$DQ$21</f>
        <v/>
      </c>
      <c r="AK227" s="86">
        <f ca="1">Coulisse00!$DR$21</f>
        <v>0</v>
      </c>
      <c r="AL227" s="80">
        <f t="shared" ref="AL227:AL237" ca="1" si="195">IF($AK$237=0,0,AK227/$AK$237)</f>
        <v>0</v>
      </c>
      <c r="AM227" s="79">
        <f ca="1">Coulisse00!$DS$21</f>
        <v>0</v>
      </c>
      <c r="AN227" s="80">
        <f t="shared" ref="AN227:AN237" ca="1" si="196">IF($AM$237=0,0,AM227/$AM$237)</f>
        <v>0</v>
      </c>
      <c r="AO227" s="97">
        <f ca="1">+IF(AK227=0,0,AM227/AK227)</f>
        <v>0</v>
      </c>
      <c r="AP227" s="69">
        <f t="shared" ref="AP227:AP237" ca="1" si="197">IF($AO$237=0,0,AO227/$AO$237)</f>
        <v>0</v>
      </c>
      <c r="AQ227" s="95">
        <f ca="1">Coulisse00!$DU$21</f>
        <v>0</v>
      </c>
      <c r="AR227" s="69">
        <f t="shared" ref="AR227:AR237" ca="1" si="198">IF($AQ$237=0,0,AQ227/$AQ$237)</f>
        <v>0</v>
      </c>
    </row>
    <row r="228" spans="6:44" x14ac:dyDescent="0.3">
      <c r="F228" s="364"/>
      <c r="Z228" s="72" t="str">
        <f ca="1">Coulisse00!$DQ$12</f>
        <v xml:space="preserve"> ... </v>
      </c>
      <c r="AA228" s="87">
        <f ca="1">Coulisse00!$DR$12</f>
        <v>110500</v>
      </c>
      <c r="AB228" s="82">
        <f t="shared" ca="1" si="191"/>
        <v>0.39755351681957185</v>
      </c>
      <c r="AC228" s="81">
        <f ca="1">Coulisse00!$DS$12</f>
        <v>1439000</v>
      </c>
      <c r="AD228" s="82">
        <f t="shared" ca="1" si="192"/>
        <v>0.36653082017320426</v>
      </c>
      <c r="AE228" s="75">
        <f t="shared" ref="AE228:AE233" ca="1" si="199">+IF(AA228=0,0,AC228/AA228)</f>
        <v>13.02262443438914</v>
      </c>
      <c r="AF228" s="115">
        <f t="shared" ca="1" si="193"/>
        <v>0.92196598612798297</v>
      </c>
      <c r="AG228" s="119">
        <f ca="1">Coulisse00!$DU$12</f>
        <v>4</v>
      </c>
      <c r="AH228" s="66">
        <f t="shared" ca="1" si="194"/>
        <v>0.4</v>
      </c>
      <c r="AJ228" s="72" t="str">
        <f ca="1">Coulisse00!$DQ$22</f>
        <v/>
      </c>
      <c r="AK228" s="87">
        <f ca="1">Coulisse00!$DR$22</f>
        <v>0</v>
      </c>
      <c r="AL228" s="82">
        <f t="shared" ca="1" si="195"/>
        <v>0</v>
      </c>
      <c r="AM228" s="81">
        <f ca="1">Coulisse00!$DS$22</f>
        <v>0</v>
      </c>
      <c r="AN228" s="82">
        <f t="shared" ca="1" si="196"/>
        <v>0</v>
      </c>
      <c r="AO228" s="98">
        <f t="shared" ref="AO228:AO237" ca="1" si="200">+IF(AK228=0,0,AM228/AK228)</f>
        <v>0</v>
      </c>
      <c r="AP228" s="66">
        <f t="shared" ca="1" si="197"/>
        <v>0</v>
      </c>
      <c r="AQ228" s="96">
        <f ca="1">Coulisse00!$DU$22</f>
        <v>0</v>
      </c>
      <c r="AR228" s="66">
        <f t="shared" ca="1" si="198"/>
        <v>0</v>
      </c>
    </row>
    <row r="229" spans="6:44" x14ac:dyDescent="0.3">
      <c r="F229" s="364"/>
      <c r="Z229" s="72" t="str">
        <f ca="1">Coulisse00!$DQ$13</f>
        <v>B</v>
      </c>
      <c r="AA229" s="87">
        <f ca="1">Coulisse00!$DR$13</f>
        <v>58000</v>
      </c>
      <c r="AB229" s="82">
        <f t="shared" ca="1" si="191"/>
        <v>0.20867062421298796</v>
      </c>
      <c r="AC229" s="81">
        <f ca="1">Coulisse00!$DS$13</f>
        <v>610000</v>
      </c>
      <c r="AD229" s="82">
        <f t="shared" ca="1" si="192"/>
        <v>0.15537442689760569</v>
      </c>
      <c r="AE229" s="75">
        <f t="shared" ca="1" si="199"/>
        <v>10.517241379310345</v>
      </c>
      <c r="AF229" s="115">
        <f t="shared" ca="1" si="193"/>
        <v>0.74459175786533627</v>
      </c>
      <c r="AG229" s="119">
        <f ca="1">Coulisse00!$DU$13</f>
        <v>1</v>
      </c>
      <c r="AH229" s="66">
        <f t="shared" ca="1" si="194"/>
        <v>0.1</v>
      </c>
      <c r="AJ229" s="72" t="str">
        <f ca="1">Coulisse00!$DQ$23</f>
        <v/>
      </c>
      <c r="AK229" s="87">
        <f ca="1">Coulisse00!$DR$23</f>
        <v>0</v>
      </c>
      <c r="AL229" s="82">
        <f t="shared" ca="1" si="195"/>
        <v>0</v>
      </c>
      <c r="AM229" s="81">
        <f ca="1">Coulisse00!$DS$23</f>
        <v>0</v>
      </c>
      <c r="AN229" s="82">
        <f t="shared" ca="1" si="196"/>
        <v>0</v>
      </c>
      <c r="AO229" s="98">
        <f t="shared" ca="1" si="200"/>
        <v>0</v>
      </c>
      <c r="AP229" s="66">
        <f t="shared" ca="1" si="197"/>
        <v>0</v>
      </c>
      <c r="AQ229" s="96">
        <f ca="1">Coulisse00!$DU$23</f>
        <v>0</v>
      </c>
      <c r="AR229" s="66">
        <f t="shared" ca="1" si="198"/>
        <v>0</v>
      </c>
    </row>
    <row r="230" spans="6:44" x14ac:dyDescent="0.3">
      <c r="F230" s="364"/>
      <c r="Z230" s="72" t="str">
        <f ca="1">Coulisse00!$DQ$14</f>
        <v>C</v>
      </c>
      <c r="AA230" s="87">
        <f ca="1">Coulisse00!$DR$14</f>
        <v>9650</v>
      </c>
      <c r="AB230" s="82">
        <f t="shared" ca="1" si="191"/>
        <v>3.4718474545781614E-2</v>
      </c>
      <c r="AC230" s="81">
        <f ca="1">Coulisse00!$DS$14</f>
        <v>311000</v>
      </c>
      <c r="AD230" s="82">
        <f t="shared" ca="1" si="192"/>
        <v>7.9215486500254714E-2</v>
      </c>
      <c r="AE230" s="75">
        <f t="shared" ca="1" si="199"/>
        <v>32.2279792746114</v>
      </c>
      <c r="AF230" s="115">
        <f t="shared" ca="1" si="193"/>
        <v>2.2816522769684764</v>
      </c>
      <c r="AG230" s="119">
        <f ca="1">Coulisse00!$DU$14</f>
        <v>2</v>
      </c>
      <c r="AH230" s="66">
        <f t="shared" ca="1" si="194"/>
        <v>0.2</v>
      </c>
      <c r="AJ230" s="72" t="str">
        <f ca="1">Coulisse00!$DQ$24</f>
        <v/>
      </c>
      <c r="AK230" s="87">
        <f ca="1">Coulisse00!$DR$24</f>
        <v>0</v>
      </c>
      <c r="AL230" s="82">
        <f t="shared" ca="1" si="195"/>
        <v>0</v>
      </c>
      <c r="AM230" s="81">
        <f ca="1">Coulisse00!$DS$24</f>
        <v>0</v>
      </c>
      <c r="AN230" s="82">
        <f t="shared" ca="1" si="196"/>
        <v>0</v>
      </c>
      <c r="AO230" s="98">
        <f t="shared" ca="1" si="200"/>
        <v>0</v>
      </c>
      <c r="AP230" s="66">
        <f t="shared" ca="1" si="197"/>
        <v>0</v>
      </c>
      <c r="AQ230" s="96">
        <f ca="1">Coulisse00!$DU$24</f>
        <v>0</v>
      </c>
      <c r="AR230" s="66">
        <f t="shared" ca="1" si="198"/>
        <v>0</v>
      </c>
    </row>
    <row r="231" spans="6:44" x14ac:dyDescent="0.3">
      <c r="F231" s="364"/>
      <c r="Z231" s="72" t="str">
        <f ca="1">Coulisse00!$DQ$15</f>
        <v/>
      </c>
      <c r="AA231" s="87">
        <f ca="1">Coulisse00!$DR$15</f>
        <v>0</v>
      </c>
      <c r="AB231" s="82">
        <f t="shared" ca="1" si="191"/>
        <v>0</v>
      </c>
      <c r="AC231" s="81">
        <f ca="1">Coulisse00!$DS$15</f>
        <v>0</v>
      </c>
      <c r="AD231" s="82">
        <f t="shared" ca="1" si="192"/>
        <v>0</v>
      </c>
      <c r="AE231" s="75">
        <f t="shared" ca="1" si="199"/>
        <v>0</v>
      </c>
      <c r="AF231" s="115">
        <f t="shared" ca="1" si="193"/>
        <v>0</v>
      </c>
      <c r="AG231" s="119">
        <f ca="1">Coulisse00!$DU$15</f>
        <v>0</v>
      </c>
      <c r="AH231" s="66">
        <f t="shared" ca="1" si="194"/>
        <v>0</v>
      </c>
      <c r="AJ231" s="72" t="str">
        <f ca="1">Coulisse00!$DQ$25</f>
        <v/>
      </c>
      <c r="AK231" s="87">
        <f ca="1">Coulisse00!$DR$25</f>
        <v>0</v>
      </c>
      <c r="AL231" s="82">
        <f t="shared" ca="1" si="195"/>
        <v>0</v>
      </c>
      <c r="AM231" s="81">
        <f ca="1">Coulisse00!$DS$25</f>
        <v>0</v>
      </c>
      <c r="AN231" s="82">
        <f t="shared" ca="1" si="196"/>
        <v>0</v>
      </c>
      <c r="AO231" s="98">
        <f t="shared" ca="1" si="200"/>
        <v>0</v>
      </c>
      <c r="AP231" s="66">
        <f t="shared" ca="1" si="197"/>
        <v>0</v>
      </c>
      <c r="AQ231" s="96">
        <f ca="1">Coulisse00!$DU$25</f>
        <v>0</v>
      </c>
      <c r="AR231" s="66">
        <f t="shared" ca="1" si="198"/>
        <v>0</v>
      </c>
    </row>
    <row r="232" spans="6:44" x14ac:dyDescent="0.3">
      <c r="F232" s="364"/>
      <c r="Z232" s="89" t="str">
        <f>Coulisse00!$DQ$16</f>
        <v>Autre</v>
      </c>
      <c r="AA232" s="90">
        <f ca="1">Coulisse00!$DR$16</f>
        <v>0</v>
      </c>
      <c r="AB232" s="91">
        <f t="shared" ca="1" si="191"/>
        <v>0</v>
      </c>
      <c r="AC232" s="92">
        <f ca="1">Coulisse00!$DS$16</f>
        <v>0</v>
      </c>
      <c r="AD232" s="91">
        <f t="shared" ca="1" si="192"/>
        <v>0</v>
      </c>
      <c r="AE232" s="93">
        <f t="shared" ca="1" si="199"/>
        <v>0</v>
      </c>
      <c r="AF232" s="116">
        <f t="shared" ca="1" si="193"/>
        <v>0</v>
      </c>
      <c r="AG232" s="120">
        <f ca="1">Coulisse00!$DU$16</f>
        <v>0</v>
      </c>
      <c r="AH232" s="94">
        <f t="shared" ca="1" si="194"/>
        <v>0</v>
      </c>
      <c r="AJ232" s="72" t="str">
        <f ca="1">Coulisse00!$DQ$26</f>
        <v/>
      </c>
      <c r="AK232" s="87">
        <f ca="1">Coulisse00!$DR$26</f>
        <v>0</v>
      </c>
      <c r="AL232" s="82">
        <f t="shared" ca="1" si="195"/>
        <v>0</v>
      </c>
      <c r="AM232" s="81">
        <f ca="1">Coulisse00!$DS$26</f>
        <v>0</v>
      </c>
      <c r="AN232" s="82">
        <f t="shared" ca="1" si="196"/>
        <v>0</v>
      </c>
      <c r="AO232" s="98">
        <f t="shared" ca="1" si="200"/>
        <v>0</v>
      </c>
      <c r="AP232" s="66">
        <f t="shared" ca="1" si="197"/>
        <v>0</v>
      </c>
      <c r="AQ232" s="96">
        <f ca="1">Coulisse00!$DU$26</f>
        <v>0</v>
      </c>
      <c r="AR232" s="66">
        <f t="shared" ca="1" si="198"/>
        <v>0</v>
      </c>
    </row>
    <row r="233" spans="6:44" ht="15" thickBot="1" x14ac:dyDescent="0.35">
      <c r="F233" s="364"/>
      <c r="Z233" s="73" t="s">
        <v>172</v>
      </c>
      <c r="AA233" s="88">
        <f ca="1">SUM(AA227:AA232)</f>
        <v>277950</v>
      </c>
      <c r="AB233" s="84">
        <f t="shared" ca="1" si="191"/>
        <v>1</v>
      </c>
      <c r="AC233" s="83">
        <f ca="1">SUM(AC227:AC232)</f>
        <v>3926000</v>
      </c>
      <c r="AD233" s="84">
        <f t="shared" ca="1" si="192"/>
        <v>1</v>
      </c>
      <c r="AE233" s="76">
        <f t="shared" ca="1" si="199"/>
        <v>14.124842597589495</v>
      </c>
      <c r="AF233" s="117">
        <f t="shared" ca="1" si="193"/>
        <v>1</v>
      </c>
      <c r="AG233" s="121">
        <f ca="1">SUM(AG227:AG232)</f>
        <v>10</v>
      </c>
      <c r="AH233" s="67">
        <f t="shared" ca="1" si="194"/>
        <v>1</v>
      </c>
      <c r="AJ233" s="72" t="str">
        <f ca="1">Coulisse00!$DQ$27</f>
        <v/>
      </c>
      <c r="AK233" s="87">
        <f ca="1">Coulisse00!$DR$27</f>
        <v>0</v>
      </c>
      <c r="AL233" s="82">
        <f t="shared" ca="1" si="195"/>
        <v>0</v>
      </c>
      <c r="AM233" s="81">
        <f ca="1">Coulisse00!$DS$27</f>
        <v>0</v>
      </c>
      <c r="AN233" s="82">
        <f t="shared" ca="1" si="196"/>
        <v>0</v>
      </c>
      <c r="AO233" s="98">
        <f t="shared" ca="1" si="200"/>
        <v>0</v>
      </c>
      <c r="AP233" s="66">
        <f t="shared" ca="1" si="197"/>
        <v>0</v>
      </c>
      <c r="AQ233" s="96">
        <f ca="1">Coulisse00!$DU$27</f>
        <v>0</v>
      </c>
      <c r="AR233" s="66">
        <f t="shared" ca="1" si="198"/>
        <v>0</v>
      </c>
    </row>
    <row r="234" spans="6:44" x14ac:dyDescent="0.3">
      <c r="F234" s="364"/>
      <c r="AJ234" s="72" t="str">
        <f ca="1">Coulisse00!$DQ$28</f>
        <v/>
      </c>
      <c r="AK234" s="87">
        <f ca="1">Coulisse00!$DR$28</f>
        <v>0</v>
      </c>
      <c r="AL234" s="82">
        <f t="shared" ca="1" si="195"/>
        <v>0</v>
      </c>
      <c r="AM234" s="81">
        <f ca="1">Coulisse00!$DS$28</f>
        <v>0</v>
      </c>
      <c r="AN234" s="82">
        <f t="shared" ca="1" si="196"/>
        <v>0</v>
      </c>
      <c r="AO234" s="98">
        <f t="shared" ca="1" si="200"/>
        <v>0</v>
      </c>
      <c r="AP234" s="66">
        <f t="shared" ca="1" si="197"/>
        <v>0</v>
      </c>
      <c r="AQ234" s="96">
        <f ca="1">Coulisse00!$DU$28</f>
        <v>0</v>
      </c>
      <c r="AR234" s="66">
        <f t="shared" ca="1" si="198"/>
        <v>0</v>
      </c>
    </row>
    <row r="235" spans="6:44" x14ac:dyDescent="0.3">
      <c r="F235" s="364"/>
      <c r="AJ235" s="72" t="str">
        <f ca="1">Coulisse00!$DQ$29</f>
        <v/>
      </c>
      <c r="AK235" s="87">
        <f ca="1">Coulisse00!$DR$29</f>
        <v>0</v>
      </c>
      <c r="AL235" s="82">
        <f t="shared" ca="1" si="195"/>
        <v>0</v>
      </c>
      <c r="AM235" s="81">
        <f ca="1">Coulisse00!$DS$29</f>
        <v>0</v>
      </c>
      <c r="AN235" s="82">
        <f t="shared" ca="1" si="196"/>
        <v>0</v>
      </c>
      <c r="AO235" s="98">
        <f t="shared" ca="1" si="200"/>
        <v>0</v>
      </c>
      <c r="AP235" s="66">
        <f t="shared" ca="1" si="197"/>
        <v>0</v>
      </c>
      <c r="AQ235" s="96">
        <f ca="1">Coulisse00!$DU$29</f>
        <v>0</v>
      </c>
      <c r="AR235" s="66">
        <f t="shared" ca="1" si="198"/>
        <v>0</v>
      </c>
    </row>
    <row r="236" spans="6:44" x14ac:dyDescent="0.3">
      <c r="F236" s="364"/>
      <c r="AJ236" s="99" t="str">
        <f ca="1">Coulisse00!$DQ$30</f>
        <v/>
      </c>
      <c r="AK236" s="100">
        <f ca="1">Coulisse00!$DR$30</f>
        <v>0</v>
      </c>
      <c r="AL236" s="101">
        <f t="shared" ca="1" si="195"/>
        <v>0</v>
      </c>
      <c r="AM236" s="102">
        <f ca="1">Coulisse00!$DS$30</f>
        <v>0</v>
      </c>
      <c r="AN236" s="101">
        <f t="shared" ca="1" si="196"/>
        <v>0</v>
      </c>
      <c r="AO236" s="103">
        <f t="shared" ca="1" si="200"/>
        <v>0</v>
      </c>
      <c r="AP236" s="104">
        <f t="shared" ca="1" si="197"/>
        <v>0</v>
      </c>
      <c r="AQ236" s="105">
        <f ca="1">Coulisse00!$DU$30</f>
        <v>0</v>
      </c>
      <c r="AR236" s="104">
        <f t="shared" ca="1" si="198"/>
        <v>0</v>
      </c>
    </row>
    <row r="237" spans="6:44" ht="15" thickBot="1" x14ac:dyDescent="0.35">
      <c r="F237" s="364"/>
      <c r="AJ237" s="106" t="s">
        <v>172</v>
      </c>
      <c r="AK237" s="107">
        <f ca="1">SUM(AK227:AK236)</f>
        <v>0</v>
      </c>
      <c r="AL237" s="108">
        <f t="shared" ca="1" si="195"/>
        <v>0</v>
      </c>
      <c r="AM237" s="109">
        <f ca="1">SUM(AM227:AM236)</f>
        <v>0</v>
      </c>
      <c r="AN237" s="108">
        <f t="shared" ca="1" si="196"/>
        <v>0</v>
      </c>
      <c r="AO237" s="110">
        <f t="shared" ca="1" si="200"/>
        <v>0</v>
      </c>
      <c r="AP237" s="111">
        <f t="shared" ca="1" si="197"/>
        <v>0</v>
      </c>
      <c r="AQ237" s="112">
        <f ca="1">SUM(AQ227:AQ236)</f>
        <v>0</v>
      </c>
      <c r="AR237" s="111">
        <f t="shared" ca="1" si="198"/>
        <v>0</v>
      </c>
    </row>
    <row r="238" spans="6:44" ht="18" x14ac:dyDescent="0.35">
      <c r="F238" s="214"/>
    </row>
    <row r="239" spans="6:44" ht="18" x14ac:dyDescent="0.35">
      <c r="F239" s="214"/>
    </row>
    <row r="240" spans="6:44" ht="18" x14ac:dyDescent="0.35">
      <c r="F240" s="214"/>
    </row>
    <row r="241" spans="6:44" s="124" customFormat="1" ht="23.4" x14ac:dyDescent="0.45">
      <c r="F241" s="364" t="str">
        <f>Coulisse00!$EA$1</f>
        <v>EPAISSEUR  MM</v>
      </c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</row>
    <row r="242" spans="6:44" x14ac:dyDescent="0.3">
      <c r="F242" s="364"/>
    </row>
    <row r="243" spans="6:44" x14ac:dyDescent="0.3">
      <c r="F243" s="364"/>
    </row>
    <row r="244" spans="6:44" ht="15" thickBot="1" x14ac:dyDescent="0.35">
      <c r="F244" s="364"/>
    </row>
    <row r="245" spans="6:44" x14ac:dyDescent="0.3">
      <c r="F245" s="364"/>
      <c r="Z245" s="376" t="str">
        <f>$F$241</f>
        <v>EPAISSEUR  MM</v>
      </c>
      <c r="AA245" s="367" t="str">
        <f>Coulisse00!$V$3</f>
        <v>QUANTITE
M2/ML/PC</v>
      </c>
      <c r="AB245" s="368"/>
      <c r="AC245" s="369" t="str">
        <f>Coulisse00!$W$3</f>
        <v>CA VENTE
€ HT</v>
      </c>
      <c r="AD245" s="370"/>
      <c r="AE245" s="371" t="str">
        <f>AE225</f>
        <v>Prix Moyen</v>
      </c>
      <c r="AF245" s="375"/>
      <c r="AG245" s="369" t="str">
        <f>Coulisse00!$M$10</f>
        <v>Nb Ref</v>
      </c>
      <c r="AH245" s="372"/>
      <c r="AJ245" s="365" t="str">
        <f>$Z$32</f>
        <v>Autre</v>
      </c>
      <c r="AK245" s="367" t="str">
        <f>AA245</f>
        <v>QUANTITE
M2/ML/PC</v>
      </c>
      <c r="AL245" s="368"/>
      <c r="AM245" s="369" t="str">
        <f t="shared" ref="AM245:AM246" si="201">AC245</f>
        <v>CA VENTE
€ HT</v>
      </c>
      <c r="AN245" s="370"/>
      <c r="AO245" s="371" t="str">
        <f t="shared" ref="AO245:AO246" si="202">AE245</f>
        <v>Prix Moyen</v>
      </c>
      <c r="AP245" s="372"/>
      <c r="AQ245" s="371" t="str">
        <f t="shared" ref="AQ245:AQ246" si="203">AG245</f>
        <v>Nb Ref</v>
      </c>
      <c r="AR245" s="372"/>
    </row>
    <row r="246" spans="6:44" x14ac:dyDescent="0.3">
      <c r="F246" s="364"/>
      <c r="Z246" s="377"/>
      <c r="AA246" s="85" t="s">
        <v>179</v>
      </c>
      <c r="AB246" s="78" t="s">
        <v>180</v>
      </c>
      <c r="AC246" s="77" t="str">
        <f>+AA246</f>
        <v>Mnt</v>
      </c>
      <c r="AD246" s="78" t="str">
        <f>+AB246</f>
        <v>%</v>
      </c>
      <c r="AE246" s="70" t="str">
        <f>+AC246</f>
        <v>Mnt</v>
      </c>
      <c r="AF246" s="113" t="str">
        <f>+AD246</f>
        <v>%</v>
      </c>
      <c r="AG246" s="77" t="s">
        <v>182</v>
      </c>
      <c r="AH246" s="68" t="str">
        <f>+AF246</f>
        <v>%</v>
      </c>
      <c r="AJ246" s="366"/>
      <c r="AK246" s="85" t="str">
        <f t="shared" ref="AK246" si="204">AA246</f>
        <v>Mnt</v>
      </c>
      <c r="AL246" s="78" t="str">
        <f t="shared" ref="AL246" si="205">AB246</f>
        <v>%</v>
      </c>
      <c r="AM246" s="77" t="str">
        <f t="shared" si="201"/>
        <v>Mnt</v>
      </c>
      <c r="AN246" s="78" t="str">
        <f t="shared" ref="AN246" si="206">AD246</f>
        <v>%</v>
      </c>
      <c r="AO246" s="70" t="str">
        <f t="shared" si="202"/>
        <v>Mnt</v>
      </c>
      <c r="AP246" s="68" t="str">
        <f t="shared" ref="AP246" si="207">AF246</f>
        <v>%</v>
      </c>
      <c r="AQ246" s="70" t="str">
        <f t="shared" si="203"/>
        <v>Nb</v>
      </c>
      <c r="AR246" s="68" t="str">
        <f t="shared" ref="AR246" si="208">AH246</f>
        <v>%</v>
      </c>
    </row>
    <row r="247" spans="6:44" x14ac:dyDescent="0.3">
      <c r="F247" s="364"/>
      <c r="Z247" s="71">
        <f ca="1">Coulisse00!$EA$11</f>
        <v>7.5</v>
      </c>
      <c r="AA247" s="86">
        <f ca="1">Coulisse00!$EB$11</f>
        <v>139650</v>
      </c>
      <c r="AB247" s="80">
        <f t="shared" ref="AB247:AB253" ca="1" si="209">AA247/$AA$253</f>
        <v>0.50242849433351322</v>
      </c>
      <c r="AC247" s="79">
        <f ca="1">Coulisse00!$EC$11</f>
        <v>1788000</v>
      </c>
      <c r="AD247" s="80">
        <f t="shared" ref="AD247:AD253" ca="1" si="210">AC247/$AC$253</f>
        <v>0.4554253693326541</v>
      </c>
      <c r="AE247" s="74">
        <f ca="1">+IF(AA247=0,0,AC247/AA247)</f>
        <v>12.803437164339419</v>
      </c>
      <c r="AF247" s="114">
        <f t="shared" ref="AF247:AF253" ca="1" si="211">AE247/$AE$253</f>
        <v>0.90644813036885918</v>
      </c>
      <c r="AG247" s="118">
        <f ca="1">Coulisse00!$EE$11</f>
        <v>3</v>
      </c>
      <c r="AH247" s="69">
        <f t="shared" ref="AH247:AH253" ca="1" si="212">AG247/$AG$253</f>
        <v>0.3</v>
      </c>
      <c r="AJ247" s="71">
        <f ca="1">Coulisse00!$EA$21</f>
        <v>8.5</v>
      </c>
      <c r="AK247" s="86">
        <f ca="1">Coulisse00!$EB$21</f>
        <v>12000</v>
      </c>
      <c r="AL247" s="80">
        <f t="shared" ref="AL247:AL257" ca="1" si="213">IF($AK$257=0,0,AK247/$AK$257)</f>
        <v>1</v>
      </c>
      <c r="AM247" s="79">
        <f ca="1">Coulisse00!$EC$21</f>
        <v>236000</v>
      </c>
      <c r="AN247" s="80">
        <f t="shared" ref="AN247:AN257" ca="1" si="214">IF($AM$257=0,0,AM247/$AM$257)</f>
        <v>1</v>
      </c>
      <c r="AO247" s="97">
        <f ca="1">+IF(AK247=0,0,AM247/AK247)</f>
        <v>19.666666666666668</v>
      </c>
      <c r="AP247" s="69">
        <f t="shared" ref="AP247:AP257" ca="1" si="215">IF($AO$257=0,0,AO247/$AO$257)</f>
        <v>1</v>
      </c>
      <c r="AQ247" s="95">
        <f ca="1">Coulisse00!$EE$21</f>
        <v>1</v>
      </c>
      <c r="AR247" s="69">
        <f t="shared" ref="AR247:AR257" ca="1" si="216">IF($AQ$257=0,0,AQ247/$AQ$257)</f>
        <v>1</v>
      </c>
    </row>
    <row r="248" spans="6:44" x14ac:dyDescent="0.3">
      <c r="F248" s="364"/>
      <c r="Z248" s="72">
        <f ca="1">Coulisse00!$EA$12</f>
        <v>8</v>
      </c>
      <c r="AA248" s="87">
        <f ca="1">Coulisse00!$EB$12</f>
        <v>50000</v>
      </c>
      <c r="AB248" s="82">
        <f t="shared" ca="1" si="209"/>
        <v>0.17988846914912754</v>
      </c>
      <c r="AC248" s="81">
        <f ca="1">Coulisse00!$EC$12</f>
        <v>600000</v>
      </c>
      <c r="AD248" s="82">
        <f t="shared" ca="1" si="210"/>
        <v>0.15282730514518594</v>
      </c>
      <c r="AE248" s="75">
        <f t="shared" ref="AE248:AE253" ca="1" si="217">+IF(AA248=0,0,AC248/AA248)</f>
        <v>12</v>
      </c>
      <c r="AF248" s="115">
        <f t="shared" ca="1" si="211"/>
        <v>0.84956698930208863</v>
      </c>
      <c r="AG248" s="119">
        <f ca="1">Coulisse00!$EE$12</f>
        <v>1</v>
      </c>
      <c r="AH248" s="66">
        <f t="shared" ca="1" si="212"/>
        <v>0.1</v>
      </c>
      <c r="AJ248" s="72" t="str">
        <f ca="1">Coulisse00!$EA$22</f>
        <v/>
      </c>
      <c r="AK248" s="87">
        <f ca="1">Coulisse00!$EB$22</f>
        <v>0</v>
      </c>
      <c r="AL248" s="82">
        <f t="shared" ca="1" si="213"/>
        <v>0</v>
      </c>
      <c r="AM248" s="81">
        <f ca="1">Coulisse00!$EC$22</f>
        <v>0</v>
      </c>
      <c r="AN248" s="82">
        <f t="shared" ca="1" si="214"/>
        <v>0</v>
      </c>
      <c r="AO248" s="98">
        <f t="shared" ref="AO248:AO257" ca="1" si="218">+IF(AK248=0,0,AM248/AK248)</f>
        <v>0</v>
      </c>
      <c r="AP248" s="66">
        <f t="shared" ca="1" si="215"/>
        <v>0</v>
      </c>
      <c r="AQ248" s="96">
        <f ca="1">Coulisse00!$EE$22</f>
        <v>0</v>
      </c>
      <c r="AR248" s="66">
        <f t="shared" ca="1" si="216"/>
        <v>0</v>
      </c>
    </row>
    <row r="249" spans="6:44" x14ac:dyDescent="0.3">
      <c r="F249" s="364"/>
      <c r="Z249" s="72">
        <f ca="1">Coulisse00!$EA$13</f>
        <v>7</v>
      </c>
      <c r="AA249" s="87">
        <f ca="1">Coulisse00!$EB$13</f>
        <v>34000</v>
      </c>
      <c r="AB249" s="82">
        <f t="shared" ca="1" si="209"/>
        <v>0.12232415902140673</v>
      </c>
      <c r="AC249" s="81">
        <f ca="1">Coulisse00!$EC$13</f>
        <v>476000</v>
      </c>
      <c r="AD249" s="82">
        <f t="shared" ca="1" si="210"/>
        <v>0.12124299541518084</v>
      </c>
      <c r="AE249" s="75">
        <f t="shared" ca="1" si="217"/>
        <v>14</v>
      </c>
      <c r="AF249" s="115">
        <f t="shared" ca="1" si="211"/>
        <v>0.99116148751910338</v>
      </c>
      <c r="AG249" s="119">
        <f ca="1">Coulisse00!$EE$13</f>
        <v>1</v>
      </c>
      <c r="AH249" s="66">
        <f t="shared" ca="1" si="212"/>
        <v>0.1</v>
      </c>
      <c r="AJ249" s="72" t="str">
        <f ca="1">Coulisse00!$EA$23</f>
        <v/>
      </c>
      <c r="AK249" s="87">
        <f ca="1">Coulisse00!$EB$23</f>
        <v>0</v>
      </c>
      <c r="AL249" s="82">
        <f t="shared" ca="1" si="213"/>
        <v>0</v>
      </c>
      <c r="AM249" s="81">
        <f ca="1">Coulisse00!$EC$23</f>
        <v>0</v>
      </c>
      <c r="AN249" s="82">
        <f t="shared" ca="1" si="214"/>
        <v>0</v>
      </c>
      <c r="AO249" s="98">
        <f t="shared" ca="1" si="218"/>
        <v>0</v>
      </c>
      <c r="AP249" s="66">
        <f t="shared" ca="1" si="215"/>
        <v>0</v>
      </c>
      <c r="AQ249" s="96">
        <f ca="1">Coulisse00!$EE$23</f>
        <v>0</v>
      </c>
      <c r="AR249" s="66">
        <f t="shared" ca="1" si="216"/>
        <v>0</v>
      </c>
    </row>
    <row r="250" spans="6:44" x14ac:dyDescent="0.3">
      <c r="F250" s="364"/>
      <c r="Z250" s="72">
        <f ca="1">Coulisse00!$EA$14</f>
        <v>9</v>
      </c>
      <c r="AA250" s="87">
        <f ca="1">Coulisse00!$EB$14</f>
        <v>15800</v>
      </c>
      <c r="AB250" s="82">
        <f t="shared" ca="1" si="209"/>
        <v>5.6844756251124305E-2</v>
      </c>
      <c r="AC250" s="81">
        <f ca="1">Coulisse00!$EC$14</f>
        <v>463000</v>
      </c>
      <c r="AD250" s="82">
        <f t="shared" ca="1" si="210"/>
        <v>0.11793173713703516</v>
      </c>
      <c r="AE250" s="75">
        <f t="shared" ca="1" si="217"/>
        <v>29.303797468354432</v>
      </c>
      <c r="AF250" s="115">
        <f t="shared" ca="1" si="211"/>
        <v>2.0746282491923367</v>
      </c>
      <c r="AG250" s="119">
        <f ca="1">Coulisse00!$EE$14</f>
        <v>2</v>
      </c>
      <c r="AH250" s="66">
        <f t="shared" ca="1" si="212"/>
        <v>0.2</v>
      </c>
      <c r="AJ250" s="72" t="str">
        <f ca="1">Coulisse00!$EA$24</f>
        <v/>
      </c>
      <c r="AK250" s="87">
        <f ca="1">Coulisse00!$EB$24</f>
        <v>0</v>
      </c>
      <c r="AL250" s="82">
        <f t="shared" ca="1" si="213"/>
        <v>0</v>
      </c>
      <c r="AM250" s="81">
        <f ca="1">Coulisse00!$EC$24</f>
        <v>0</v>
      </c>
      <c r="AN250" s="82">
        <f t="shared" ca="1" si="214"/>
        <v>0</v>
      </c>
      <c r="AO250" s="98">
        <f t="shared" ca="1" si="218"/>
        <v>0</v>
      </c>
      <c r="AP250" s="66">
        <f t="shared" ca="1" si="215"/>
        <v>0</v>
      </c>
      <c r="AQ250" s="96">
        <f ca="1">Coulisse00!$EE$24</f>
        <v>0</v>
      </c>
      <c r="AR250" s="66">
        <f t="shared" ca="1" si="216"/>
        <v>0</v>
      </c>
    </row>
    <row r="251" spans="6:44" x14ac:dyDescent="0.3">
      <c r="F251" s="364"/>
      <c r="Z251" s="72">
        <f ca="1">Coulisse00!$EA$15</f>
        <v>6</v>
      </c>
      <c r="AA251" s="87">
        <f ca="1">Coulisse00!$EB$15</f>
        <v>26500</v>
      </c>
      <c r="AB251" s="82">
        <f t="shared" ca="1" si="209"/>
        <v>9.53408886490376E-2</v>
      </c>
      <c r="AC251" s="81">
        <f ca="1">Coulisse00!$EC$15</f>
        <v>363000</v>
      </c>
      <c r="AD251" s="82">
        <f t="shared" ca="1" si="210"/>
        <v>9.2460519612837494E-2</v>
      </c>
      <c r="AE251" s="75">
        <f t="shared" ca="1" si="217"/>
        <v>13.69811320754717</v>
      </c>
      <c r="AF251" s="115">
        <f t="shared" ca="1" si="211"/>
        <v>0.96978873307125213</v>
      </c>
      <c r="AG251" s="119">
        <f ca="1">Coulisse00!$EE$15</f>
        <v>2</v>
      </c>
      <c r="AH251" s="66">
        <f t="shared" ca="1" si="212"/>
        <v>0.2</v>
      </c>
      <c r="AJ251" s="72" t="str">
        <f ca="1">Coulisse00!$EA$25</f>
        <v/>
      </c>
      <c r="AK251" s="87">
        <f ca="1">Coulisse00!$EB$25</f>
        <v>0</v>
      </c>
      <c r="AL251" s="82">
        <f t="shared" ca="1" si="213"/>
        <v>0</v>
      </c>
      <c r="AM251" s="81">
        <f ca="1">Coulisse00!$EC$25</f>
        <v>0</v>
      </c>
      <c r="AN251" s="82">
        <f t="shared" ca="1" si="214"/>
        <v>0</v>
      </c>
      <c r="AO251" s="98">
        <f t="shared" ca="1" si="218"/>
        <v>0</v>
      </c>
      <c r="AP251" s="66">
        <f t="shared" ca="1" si="215"/>
        <v>0</v>
      </c>
      <c r="AQ251" s="96">
        <f ca="1">Coulisse00!$EE$25</f>
        <v>0</v>
      </c>
      <c r="AR251" s="66">
        <f t="shared" ca="1" si="216"/>
        <v>0</v>
      </c>
    </row>
    <row r="252" spans="6:44" x14ac:dyDescent="0.3">
      <c r="F252" s="364"/>
      <c r="Z252" s="89" t="str">
        <f>Coulisse00!$EA$16</f>
        <v>Autre</v>
      </c>
      <c r="AA252" s="90">
        <f ca="1">Coulisse00!$EB$16</f>
        <v>12000</v>
      </c>
      <c r="AB252" s="91">
        <f t="shared" ca="1" si="209"/>
        <v>4.317323259579061E-2</v>
      </c>
      <c r="AC252" s="92">
        <f ca="1">Coulisse00!$EC$16</f>
        <v>236000</v>
      </c>
      <c r="AD252" s="91">
        <f t="shared" ca="1" si="210"/>
        <v>6.0112073357106471E-2</v>
      </c>
      <c r="AE252" s="93">
        <f t="shared" ca="1" si="217"/>
        <v>19.666666666666668</v>
      </c>
      <c r="AF252" s="116">
        <f t="shared" ca="1" si="211"/>
        <v>1.3923458991339785</v>
      </c>
      <c r="AG252" s="120">
        <f ca="1">Coulisse00!$EE$16</f>
        <v>1</v>
      </c>
      <c r="AH252" s="94">
        <f t="shared" ca="1" si="212"/>
        <v>0.1</v>
      </c>
      <c r="AJ252" s="72" t="str">
        <f ca="1">Coulisse00!$EA$26</f>
        <v/>
      </c>
      <c r="AK252" s="87">
        <f ca="1">Coulisse00!$EB$26</f>
        <v>0</v>
      </c>
      <c r="AL252" s="82">
        <f t="shared" ca="1" si="213"/>
        <v>0</v>
      </c>
      <c r="AM252" s="81">
        <f ca="1">Coulisse00!$EC$26</f>
        <v>0</v>
      </c>
      <c r="AN252" s="82">
        <f t="shared" ca="1" si="214"/>
        <v>0</v>
      </c>
      <c r="AO252" s="98">
        <f t="shared" ca="1" si="218"/>
        <v>0</v>
      </c>
      <c r="AP252" s="66">
        <f t="shared" ca="1" si="215"/>
        <v>0</v>
      </c>
      <c r="AQ252" s="96">
        <f ca="1">Coulisse00!$EE$26</f>
        <v>0</v>
      </c>
      <c r="AR252" s="66">
        <f t="shared" ca="1" si="216"/>
        <v>0</v>
      </c>
    </row>
    <row r="253" spans="6:44" ht="15" thickBot="1" x14ac:dyDescent="0.35">
      <c r="F253" s="364"/>
      <c r="Z253" s="73" t="s">
        <v>172</v>
      </c>
      <c r="AA253" s="88">
        <f ca="1">SUM(AA247:AA252)</f>
        <v>277950</v>
      </c>
      <c r="AB253" s="84">
        <f t="shared" ca="1" si="209"/>
        <v>1</v>
      </c>
      <c r="AC253" s="83">
        <f ca="1">SUM(AC247:AC252)</f>
        <v>3926000</v>
      </c>
      <c r="AD253" s="84">
        <f t="shared" ca="1" si="210"/>
        <v>1</v>
      </c>
      <c r="AE253" s="76">
        <f t="shared" ca="1" si="217"/>
        <v>14.124842597589495</v>
      </c>
      <c r="AF253" s="117">
        <f t="shared" ca="1" si="211"/>
        <v>1</v>
      </c>
      <c r="AG253" s="121">
        <f ca="1">SUM(AG247:AG252)</f>
        <v>10</v>
      </c>
      <c r="AH253" s="67">
        <f t="shared" ca="1" si="212"/>
        <v>1</v>
      </c>
      <c r="AJ253" s="72" t="str">
        <f ca="1">Coulisse00!$EA$27</f>
        <v/>
      </c>
      <c r="AK253" s="87">
        <f ca="1">Coulisse00!$EB$27</f>
        <v>0</v>
      </c>
      <c r="AL253" s="82">
        <f t="shared" ca="1" si="213"/>
        <v>0</v>
      </c>
      <c r="AM253" s="81">
        <f ca="1">Coulisse00!$EC$27</f>
        <v>0</v>
      </c>
      <c r="AN253" s="82">
        <f t="shared" ca="1" si="214"/>
        <v>0</v>
      </c>
      <c r="AO253" s="98">
        <f t="shared" ca="1" si="218"/>
        <v>0</v>
      </c>
      <c r="AP253" s="66">
        <f t="shared" ca="1" si="215"/>
        <v>0</v>
      </c>
      <c r="AQ253" s="96">
        <f ca="1">Coulisse00!$EE$27</f>
        <v>0</v>
      </c>
      <c r="AR253" s="66">
        <f t="shared" ca="1" si="216"/>
        <v>0</v>
      </c>
    </row>
    <row r="254" spans="6:44" x14ac:dyDescent="0.3">
      <c r="F254" s="364"/>
      <c r="AJ254" s="72" t="str">
        <f ca="1">Coulisse00!$EA$28</f>
        <v/>
      </c>
      <c r="AK254" s="87">
        <f ca="1">Coulisse00!$EB$28</f>
        <v>0</v>
      </c>
      <c r="AL254" s="82">
        <f t="shared" ca="1" si="213"/>
        <v>0</v>
      </c>
      <c r="AM254" s="81">
        <f ca="1">Coulisse00!$EC$28</f>
        <v>0</v>
      </c>
      <c r="AN254" s="82">
        <f t="shared" ca="1" si="214"/>
        <v>0</v>
      </c>
      <c r="AO254" s="98">
        <f t="shared" ca="1" si="218"/>
        <v>0</v>
      </c>
      <c r="AP254" s="66">
        <f t="shared" ca="1" si="215"/>
        <v>0</v>
      </c>
      <c r="AQ254" s="96">
        <f ca="1">Coulisse00!$EE$28</f>
        <v>0</v>
      </c>
      <c r="AR254" s="66">
        <f t="shared" ca="1" si="216"/>
        <v>0</v>
      </c>
    </row>
    <row r="255" spans="6:44" x14ac:dyDescent="0.3">
      <c r="F255" s="364"/>
      <c r="AJ255" s="72" t="str">
        <f ca="1">Coulisse00!$EA$29</f>
        <v/>
      </c>
      <c r="AK255" s="87">
        <f ca="1">Coulisse00!$EB$29</f>
        <v>0</v>
      </c>
      <c r="AL255" s="82">
        <f t="shared" ca="1" si="213"/>
        <v>0</v>
      </c>
      <c r="AM255" s="81">
        <f ca="1">Coulisse00!$EC$29</f>
        <v>0</v>
      </c>
      <c r="AN255" s="82">
        <f t="shared" ca="1" si="214"/>
        <v>0</v>
      </c>
      <c r="AO255" s="98">
        <f t="shared" ca="1" si="218"/>
        <v>0</v>
      </c>
      <c r="AP255" s="66">
        <f t="shared" ca="1" si="215"/>
        <v>0</v>
      </c>
      <c r="AQ255" s="96">
        <f ca="1">Coulisse00!$EE$29</f>
        <v>0</v>
      </c>
      <c r="AR255" s="66">
        <f t="shared" ca="1" si="216"/>
        <v>0</v>
      </c>
    </row>
    <row r="256" spans="6:44" x14ac:dyDescent="0.3">
      <c r="F256" s="364"/>
      <c r="AJ256" s="99" t="str">
        <f ca="1">Coulisse00!$EA$30</f>
        <v/>
      </c>
      <c r="AK256" s="100">
        <f ca="1">Coulisse00!$EB$30</f>
        <v>0</v>
      </c>
      <c r="AL256" s="101">
        <f t="shared" ca="1" si="213"/>
        <v>0</v>
      </c>
      <c r="AM256" s="102">
        <f ca="1">Coulisse00!$EC$30</f>
        <v>0</v>
      </c>
      <c r="AN256" s="101">
        <f t="shared" ca="1" si="214"/>
        <v>0</v>
      </c>
      <c r="AO256" s="103">
        <f t="shared" ca="1" si="218"/>
        <v>0</v>
      </c>
      <c r="AP256" s="104">
        <f t="shared" ca="1" si="215"/>
        <v>0</v>
      </c>
      <c r="AQ256" s="105">
        <f ca="1">Coulisse00!$EE$30</f>
        <v>0</v>
      </c>
      <c r="AR256" s="104">
        <f t="shared" ca="1" si="216"/>
        <v>0</v>
      </c>
    </row>
    <row r="257" spans="6:44" ht="15" thickBot="1" x14ac:dyDescent="0.35">
      <c r="F257" s="364"/>
      <c r="AJ257" s="106" t="s">
        <v>172</v>
      </c>
      <c r="AK257" s="107">
        <f ca="1">SUM(AK247:AK256)</f>
        <v>12000</v>
      </c>
      <c r="AL257" s="108">
        <f t="shared" ca="1" si="213"/>
        <v>1</v>
      </c>
      <c r="AM257" s="109">
        <f ca="1">SUM(AM247:AM256)</f>
        <v>236000</v>
      </c>
      <c r="AN257" s="108">
        <f t="shared" ca="1" si="214"/>
        <v>1</v>
      </c>
      <c r="AO257" s="110">
        <f t="shared" ca="1" si="218"/>
        <v>19.666666666666668</v>
      </c>
      <c r="AP257" s="111">
        <f t="shared" ca="1" si="215"/>
        <v>1</v>
      </c>
      <c r="AQ257" s="112">
        <f ca="1">SUM(AQ247:AQ256)</f>
        <v>1</v>
      </c>
      <c r="AR257" s="111">
        <f t="shared" ca="1" si="216"/>
        <v>1</v>
      </c>
    </row>
    <row r="258" spans="6:44" ht="18" x14ac:dyDescent="0.35">
      <c r="F258" s="214"/>
    </row>
    <row r="259" spans="6:44" ht="18" x14ac:dyDescent="0.35">
      <c r="F259" s="214"/>
    </row>
    <row r="260" spans="6:44" ht="18" x14ac:dyDescent="0.35">
      <c r="F260" s="214"/>
    </row>
    <row r="261" spans="6:44" s="124" customFormat="1" ht="23.4" x14ac:dyDescent="0.45">
      <c r="F261" s="364" t="str">
        <f>Coulisse00!$EK$1</f>
        <v>COLORIS
PRINCIPAL</v>
      </c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</row>
    <row r="262" spans="6:44" x14ac:dyDescent="0.3">
      <c r="F262" s="364"/>
    </row>
    <row r="263" spans="6:44" x14ac:dyDescent="0.3">
      <c r="F263" s="364"/>
    </row>
    <row r="264" spans="6:44" ht="15" thickBot="1" x14ac:dyDescent="0.35">
      <c r="F264" s="364"/>
    </row>
    <row r="265" spans="6:44" x14ac:dyDescent="0.3">
      <c r="F265" s="364"/>
      <c r="Z265" s="376" t="str">
        <f>$F261</f>
        <v>COLORIS
PRINCIPAL</v>
      </c>
      <c r="AA265" s="367" t="str">
        <f>Coulisse00!$V$3</f>
        <v>QUANTITE
M2/ML/PC</v>
      </c>
      <c r="AB265" s="368"/>
      <c r="AC265" s="369" t="str">
        <f>Coulisse00!$W$3</f>
        <v>CA VENTE
€ HT</v>
      </c>
      <c r="AD265" s="370"/>
      <c r="AE265" s="371" t="str">
        <f>AE245</f>
        <v>Prix Moyen</v>
      </c>
      <c r="AF265" s="375"/>
      <c r="AG265" s="369" t="str">
        <f>Coulisse00!$M$10</f>
        <v>Nb Ref</v>
      </c>
      <c r="AH265" s="372"/>
      <c r="AJ265" s="365" t="str">
        <f>$Z$32</f>
        <v>Autre</v>
      </c>
      <c r="AK265" s="367" t="str">
        <f>AA265</f>
        <v>QUANTITE
M2/ML/PC</v>
      </c>
      <c r="AL265" s="368"/>
      <c r="AM265" s="369" t="str">
        <f t="shared" ref="AM265:AM266" si="219">AC265</f>
        <v>CA VENTE
€ HT</v>
      </c>
      <c r="AN265" s="370"/>
      <c r="AO265" s="371" t="str">
        <f t="shared" ref="AO265:AO266" si="220">AE265</f>
        <v>Prix Moyen</v>
      </c>
      <c r="AP265" s="372"/>
      <c r="AQ265" s="371" t="str">
        <f t="shared" ref="AQ265:AQ266" si="221">AG265</f>
        <v>Nb Ref</v>
      </c>
      <c r="AR265" s="372"/>
    </row>
    <row r="266" spans="6:44" x14ac:dyDescent="0.3">
      <c r="F266" s="364"/>
      <c r="Z266" s="377"/>
      <c r="AA266" s="85" t="s">
        <v>179</v>
      </c>
      <c r="AB266" s="78" t="s">
        <v>180</v>
      </c>
      <c r="AC266" s="77" t="str">
        <f>+AA266</f>
        <v>Mnt</v>
      </c>
      <c r="AD266" s="78" t="str">
        <f>+AB266</f>
        <v>%</v>
      </c>
      <c r="AE266" s="70" t="str">
        <f>+AC266</f>
        <v>Mnt</v>
      </c>
      <c r="AF266" s="113" t="str">
        <f>+AD266</f>
        <v>%</v>
      </c>
      <c r="AG266" s="77" t="s">
        <v>182</v>
      </c>
      <c r="AH266" s="68" t="str">
        <f>+AF266</f>
        <v>%</v>
      </c>
      <c r="AJ266" s="366"/>
      <c r="AK266" s="85" t="str">
        <f t="shared" ref="AK266" si="222">AA266</f>
        <v>Mnt</v>
      </c>
      <c r="AL266" s="78" t="str">
        <f t="shared" ref="AL266" si="223">AB266</f>
        <v>%</v>
      </c>
      <c r="AM266" s="77" t="str">
        <f t="shared" si="219"/>
        <v>Mnt</v>
      </c>
      <c r="AN266" s="78" t="str">
        <f t="shared" ref="AN266" si="224">AD266</f>
        <v>%</v>
      </c>
      <c r="AO266" s="70" t="str">
        <f t="shared" si="220"/>
        <v>Mnt</v>
      </c>
      <c r="AP266" s="68" t="str">
        <f t="shared" ref="AP266" si="225">AF266</f>
        <v>%</v>
      </c>
      <c r="AQ266" s="70" t="str">
        <f t="shared" si="221"/>
        <v>Nb</v>
      </c>
      <c r="AR266" s="68" t="str">
        <f t="shared" ref="AR266" si="226">AH266</f>
        <v>%</v>
      </c>
    </row>
    <row r="267" spans="6:44" x14ac:dyDescent="0.3">
      <c r="F267" s="364"/>
      <c r="Z267" s="71" t="str">
        <f ca="1">Coulisse00!$EK$11</f>
        <v>GRIS</v>
      </c>
      <c r="AA267" s="86">
        <f ca="1">Coulisse00!$EL$11</f>
        <v>80000</v>
      </c>
      <c r="AB267" s="80">
        <f t="shared" ref="AB267:AB273" ca="1" si="227">AA267/$AA$273</f>
        <v>0.28782155063860404</v>
      </c>
      <c r="AC267" s="79">
        <f ca="1">Coulisse00!$EM$11</f>
        <v>1150000</v>
      </c>
      <c r="AD267" s="80">
        <f t="shared" ref="AD267:AD273" ca="1" si="228">AC267/$AC$273</f>
        <v>0.29291900152827305</v>
      </c>
      <c r="AE267" s="74">
        <f ca="1">+IF(AA267=0,0,AC267/AA267)</f>
        <v>14.375</v>
      </c>
      <c r="AF267" s="114">
        <f t="shared" ref="AF267:AF273" ca="1" si="229">AE267/$AE$273</f>
        <v>1.0177104559347936</v>
      </c>
      <c r="AG267" s="118">
        <f ca="1">Coulisse00!$EO$11</f>
        <v>1</v>
      </c>
      <c r="AH267" s="69">
        <f t="shared" ref="AH267:AH273" ca="1" si="230">AG267/$AG$273</f>
        <v>0.1</v>
      </c>
      <c r="AJ267" s="71" t="str">
        <f ca="1">Coulisse00!$EK$21</f>
        <v>COULEUR PASTEL</v>
      </c>
      <c r="AK267" s="86">
        <f ca="1">Coulisse00!$EL$21</f>
        <v>23000</v>
      </c>
      <c r="AL267" s="80">
        <f t="shared" ref="AL267:AL277" ca="1" si="231">IF($AK$277=0,0,AK267/$AK$277)</f>
        <v>0.51743532058492692</v>
      </c>
      <c r="AM267" s="79">
        <f ca="1">Coulisse00!$EM$21</f>
        <v>310500</v>
      </c>
      <c r="AN267" s="80">
        <f t="shared" ref="AN267:AN277" ca="1" si="232">IF($AM$277=0,0,AM267/$AM$277)</f>
        <v>0.41153081510934392</v>
      </c>
      <c r="AO267" s="97">
        <f ca="1">+IF(AK267=0,0,AM267/AK267)</f>
        <v>13.5</v>
      </c>
      <c r="AP267" s="69">
        <f t="shared" ref="AP267:AP277" ca="1" si="233">IF($AO$277=0,0,AO267/$AO$277)</f>
        <v>0.79532803180914524</v>
      </c>
      <c r="AQ267" s="95">
        <f ca="1">Coulisse00!$EO$21</f>
        <v>1</v>
      </c>
      <c r="AR267" s="69">
        <f t="shared" ref="AR267:AR277" ca="1" si="234">IF($AQ$277=0,0,AQ267/$AQ$277)</f>
        <v>0.25</v>
      </c>
    </row>
    <row r="268" spans="6:44" x14ac:dyDescent="0.3">
      <c r="F268" s="364"/>
      <c r="Z268" s="72" t="str">
        <f ca="1">Coulisse00!$EK$12</f>
        <v>BEIGE</v>
      </c>
      <c r="AA268" s="87">
        <f ca="1">Coulisse00!$EL$12</f>
        <v>58000</v>
      </c>
      <c r="AB268" s="82">
        <f t="shared" ca="1" si="227"/>
        <v>0.20867062421298796</v>
      </c>
      <c r="AC268" s="81">
        <f ca="1">Coulisse00!$EM$12</f>
        <v>610000</v>
      </c>
      <c r="AD268" s="82">
        <f t="shared" ca="1" si="228"/>
        <v>0.15537442689760569</v>
      </c>
      <c r="AE268" s="75">
        <f t="shared" ref="AE268:AE273" ca="1" si="235">+IF(AA268=0,0,AC268/AA268)</f>
        <v>10.517241379310345</v>
      </c>
      <c r="AF268" s="115">
        <f t="shared" ca="1" si="229"/>
        <v>0.74459175786533627</v>
      </c>
      <c r="AG268" s="119">
        <f ca="1">Coulisse00!$EO$12</f>
        <v>1</v>
      </c>
      <c r="AH268" s="66">
        <f t="shared" ca="1" si="230"/>
        <v>0.1</v>
      </c>
      <c r="AJ268" s="72" t="str">
        <f ca="1">Coulisse00!$EK$22</f>
        <v>BEIGE BRUN</v>
      </c>
      <c r="AK268" s="87">
        <f ca="1">Coulisse00!$EL$22</f>
        <v>12000</v>
      </c>
      <c r="AL268" s="82">
        <f t="shared" ca="1" si="231"/>
        <v>0.26996625421822273</v>
      </c>
      <c r="AM268" s="81">
        <f ca="1">Coulisse00!$EM$22</f>
        <v>236000</v>
      </c>
      <c r="AN268" s="82">
        <f t="shared" ca="1" si="232"/>
        <v>0.31278992710404241</v>
      </c>
      <c r="AO268" s="98">
        <f t="shared" ref="AO268:AO277" ca="1" si="236">+IF(AK268=0,0,AM268/AK268)</f>
        <v>19.666666666666668</v>
      </c>
      <c r="AP268" s="66">
        <f t="shared" ca="1" si="233"/>
        <v>1.1586260216478905</v>
      </c>
      <c r="AQ268" s="96">
        <f ca="1">Coulisse00!$EO$22</f>
        <v>1</v>
      </c>
      <c r="AR268" s="66">
        <f t="shared" ca="1" si="234"/>
        <v>0.25</v>
      </c>
    </row>
    <row r="269" spans="6:44" x14ac:dyDescent="0.3">
      <c r="F269" s="364"/>
      <c r="Z269" s="72" t="str">
        <f ca="1">Coulisse00!$EK$13</f>
        <v>BLANC-GRIS</v>
      </c>
      <c r="AA269" s="87">
        <f ca="1">Coulisse00!$EL$13</f>
        <v>50000</v>
      </c>
      <c r="AB269" s="82">
        <f t="shared" ca="1" si="227"/>
        <v>0.17988846914912754</v>
      </c>
      <c r="AC269" s="81">
        <f ca="1">Coulisse00!$EM$13</f>
        <v>600000</v>
      </c>
      <c r="AD269" s="82">
        <f t="shared" ca="1" si="228"/>
        <v>0.15282730514518594</v>
      </c>
      <c r="AE269" s="75">
        <f t="shared" ca="1" si="235"/>
        <v>12</v>
      </c>
      <c r="AF269" s="115">
        <f t="shared" ca="1" si="229"/>
        <v>0.84956698930208863</v>
      </c>
      <c r="AG269" s="119">
        <f ca="1">Coulisse00!$EO$13</f>
        <v>1</v>
      </c>
      <c r="AH269" s="66">
        <f t="shared" ca="1" si="230"/>
        <v>0.1</v>
      </c>
      <c r="AJ269" s="72" t="str">
        <f ca="1">Coulisse00!$EK$23</f>
        <v>GREIGE</v>
      </c>
      <c r="AK269" s="87">
        <f ca="1">Coulisse00!$EL$23</f>
        <v>7800</v>
      </c>
      <c r="AL269" s="82">
        <f t="shared" ca="1" si="231"/>
        <v>0.17547806524184478</v>
      </c>
      <c r="AM269" s="81">
        <f ca="1">Coulisse00!$EM$23</f>
        <v>180000</v>
      </c>
      <c r="AN269" s="82">
        <f t="shared" ca="1" si="232"/>
        <v>0.23856858846918488</v>
      </c>
      <c r="AO269" s="98">
        <f t="shared" ca="1" si="236"/>
        <v>23.076923076923077</v>
      </c>
      <c r="AP269" s="66">
        <f t="shared" ca="1" si="233"/>
        <v>1.3595350971096498</v>
      </c>
      <c r="AQ269" s="96">
        <f ca="1">Coulisse00!$EO$23</f>
        <v>1</v>
      </c>
      <c r="AR269" s="66">
        <f t="shared" ca="1" si="234"/>
        <v>0.25</v>
      </c>
    </row>
    <row r="270" spans="6:44" x14ac:dyDescent="0.3">
      <c r="F270" s="364"/>
      <c r="Z270" s="72" t="str">
        <f ca="1">Coulisse00!$EK$14</f>
        <v>IVOIRE</v>
      </c>
      <c r="AA270" s="87">
        <f ca="1">Coulisse00!$EL$14</f>
        <v>34000</v>
      </c>
      <c r="AB270" s="82">
        <f t="shared" ca="1" si="227"/>
        <v>0.12232415902140673</v>
      </c>
      <c r="AC270" s="81">
        <f ca="1">Coulisse00!$EM$14</f>
        <v>476000</v>
      </c>
      <c r="AD270" s="82">
        <f t="shared" ca="1" si="228"/>
        <v>0.12124299541518084</v>
      </c>
      <c r="AE270" s="75">
        <f t="shared" ca="1" si="235"/>
        <v>14</v>
      </c>
      <c r="AF270" s="115">
        <f t="shared" ca="1" si="229"/>
        <v>0.99116148751910338</v>
      </c>
      <c r="AG270" s="119">
        <f ca="1">Coulisse00!$EO$14</f>
        <v>1</v>
      </c>
      <c r="AH270" s="66">
        <f t="shared" ca="1" si="230"/>
        <v>0.1</v>
      </c>
      <c r="AJ270" s="72" t="str">
        <f ca="1">Coulisse00!$EK$24</f>
        <v>TABACO/TAUPE</v>
      </c>
      <c r="AK270" s="87">
        <f ca="1">Coulisse00!$EL$24</f>
        <v>1650</v>
      </c>
      <c r="AL270" s="82">
        <f t="shared" ca="1" si="231"/>
        <v>3.7120359955005622E-2</v>
      </c>
      <c r="AM270" s="81">
        <f ca="1">Coulisse00!$EM$24</f>
        <v>28000</v>
      </c>
      <c r="AN270" s="82">
        <f t="shared" ca="1" si="232"/>
        <v>3.7110669317428763E-2</v>
      </c>
      <c r="AO270" s="98">
        <f t="shared" ca="1" si="236"/>
        <v>16.969696969696969</v>
      </c>
      <c r="AP270" s="66">
        <f t="shared" ca="1" si="233"/>
        <v>0.99973894009679298</v>
      </c>
      <c r="AQ270" s="96">
        <f ca="1">Coulisse00!$EO$24</f>
        <v>1</v>
      </c>
      <c r="AR270" s="66">
        <f t="shared" ca="1" si="234"/>
        <v>0.25</v>
      </c>
    </row>
    <row r="271" spans="6:44" x14ac:dyDescent="0.3">
      <c r="F271" s="364"/>
      <c r="Z271" s="72" t="str">
        <f ca="1">Coulisse00!$EK$15</f>
        <v>BEIGE ROSE</v>
      </c>
      <c r="AA271" s="87">
        <f ca="1">Coulisse00!$EL$15</f>
        <v>11500</v>
      </c>
      <c r="AB271" s="82">
        <f t="shared" ca="1" si="227"/>
        <v>4.1374347904299336E-2</v>
      </c>
      <c r="AC271" s="81">
        <f ca="1">Coulisse00!$EM$15</f>
        <v>335500</v>
      </c>
      <c r="AD271" s="82">
        <f t="shared" ca="1" si="228"/>
        <v>8.5455934793683144E-2</v>
      </c>
      <c r="AE271" s="75">
        <f t="shared" ca="1" si="235"/>
        <v>29.173913043478262</v>
      </c>
      <c r="AF271" s="115">
        <f t="shared" ca="1" si="229"/>
        <v>2.0654327892090634</v>
      </c>
      <c r="AG271" s="119">
        <f ca="1">Coulisse00!$EO$15</f>
        <v>2</v>
      </c>
      <c r="AH271" s="66">
        <f t="shared" ca="1" si="230"/>
        <v>0.2</v>
      </c>
      <c r="AJ271" s="72" t="str">
        <f ca="1">Coulisse00!$EK$25</f>
        <v/>
      </c>
      <c r="AK271" s="87">
        <f ca="1">Coulisse00!$EL$25</f>
        <v>0</v>
      </c>
      <c r="AL271" s="82">
        <f t="shared" ca="1" si="231"/>
        <v>0</v>
      </c>
      <c r="AM271" s="81">
        <f ca="1">Coulisse00!$EM$25</f>
        <v>0</v>
      </c>
      <c r="AN271" s="82">
        <f t="shared" ca="1" si="232"/>
        <v>0</v>
      </c>
      <c r="AO271" s="98">
        <f t="shared" ca="1" si="236"/>
        <v>0</v>
      </c>
      <c r="AP271" s="66">
        <f t="shared" ca="1" si="233"/>
        <v>0</v>
      </c>
      <c r="AQ271" s="96">
        <f ca="1">Coulisse00!$EO$25</f>
        <v>0</v>
      </c>
      <c r="AR271" s="66">
        <f t="shared" ca="1" si="234"/>
        <v>0</v>
      </c>
    </row>
    <row r="272" spans="6:44" x14ac:dyDescent="0.3">
      <c r="F272" s="364"/>
      <c r="Z272" s="89" t="str">
        <f>Coulisse00!$EK$16</f>
        <v>Autre</v>
      </c>
      <c r="AA272" s="90">
        <f ca="1">Coulisse00!$EL$16</f>
        <v>44450</v>
      </c>
      <c r="AB272" s="91">
        <f t="shared" ca="1" si="227"/>
        <v>0.15992084907357437</v>
      </c>
      <c r="AC272" s="92">
        <f ca="1">Coulisse00!$EM$16</f>
        <v>754500</v>
      </c>
      <c r="AD272" s="91">
        <f t="shared" ca="1" si="228"/>
        <v>0.19218033622007133</v>
      </c>
      <c r="AE272" s="93">
        <f t="shared" ca="1" si="235"/>
        <v>16.974128233970752</v>
      </c>
      <c r="AF272" s="116">
        <f t="shared" ca="1" si="229"/>
        <v>1.2017215849801759</v>
      </c>
      <c r="AG272" s="120">
        <f ca="1">Coulisse00!$EO$16</f>
        <v>4</v>
      </c>
      <c r="AH272" s="94">
        <f t="shared" ca="1" si="230"/>
        <v>0.4</v>
      </c>
      <c r="AJ272" s="72" t="str">
        <f ca="1">Coulisse00!$EK$26</f>
        <v/>
      </c>
      <c r="AK272" s="87">
        <f ca="1">Coulisse00!$EL$26</f>
        <v>0</v>
      </c>
      <c r="AL272" s="82">
        <f t="shared" ca="1" si="231"/>
        <v>0</v>
      </c>
      <c r="AM272" s="81">
        <f ca="1">Coulisse00!$EM$26</f>
        <v>0</v>
      </c>
      <c r="AN272" s="82">
        <f t="shared" ca="1" si="232"/>
        <v>0</v>
      </c>
      <c r="AO272" s="98">
        <f t="shared" ca="1" si="236"/>
        <v>0</v>
      </c>
      <c r="AP272" s="66">
        <f t="shared" ca="1" si="233"/>
        <v>0</v>
      </c>
      <c r="AQ272" s="96">
        <f ca="1">Coulisse00!$EO$26</f>
        <v>0</v>
      </c>
      <c r="AR272" s="66">
        <f t="shared" ca="1" si="234"/>
        <v>0</v>
      </c>
    </row>
    <row r="273" spans="6:44" ht="15" thickBot="1" x14ac:dyDescent="0.35">
      <c r="F273" s="364"/>
      <c r="Z273" s="73" t="s">
        <v>172</v>
      </c>
      <c r="AA273" s="88">
        <f ca="1">SUM(AA267:AA272)</f>
        <v>277950</v>
      </c>
      <c r="AB273" s="84">
        <f t="shared" ca="1" si="227"/>
        <v>1</v>
      </c>
      <c r="AC273" s="83">
        <f ca="1">SUM(AC267:AC272)</f>
        <v>3926000</v>
      </c>
      <c r="AD273" s="84">
        <f t="shared" ca="1" si="228"/>
        <v>1</v>
      </c>
      <c r="AE273" s="76">
        <f t="shared" ca="1" si="235"/>
        <v>14.124842597589495</v>
      </c>
      <c r="AF273" s="117">
        <f t="shared" ca="1" si="229"/>
        <v>1</v>
      </c>
      <c r="AG273" s="121">
        <f ca="1">SUM(AG267:AG272)</f>
        <v>10</v>
      </c>
      <c r="AH273" s="67">
        <f t="shared" ca="1" si="230"/>
        <v>1</v>
      </c>
      <c r="AJ273" s="72" t="str">
        <f ca="1">Coulisse00!$EK$27</f>
        <v/>
      </c>
      <c r="AK273" s="87">
        <f ca="1">Coulisse00!$EL$27</f>
        <v>0</v>
      </c>
      <c r="AL273" s="82">
        <f t="shared" ca="1" si="231"/>
        <v>0</v>
      </c>
      <c r="AM273" s="81">
        <f ca="1">Coulisse00!$EM$27</f>
        <v>0</v>
      </c>
      <c r="AN273" s="82">
        <f t="shared" ca="1" si="232"/>
        <v>0</v>
      </c>
      <c r="AO273" s="98">
        <f t="shared" ca="1" si="236"/>
        <v>0</v>
      </c>
      <c r="AP273" s="66">
        <f t="shared" ca="1" si="233"/>
        <v>0</v>
      </c>
      <c r="AQ273" s="96">
        <f ca="1">Coulisse00!$EO$27</f>
        <v>0</v>
      </c>
      <c r="AR273" s="66">
        <f t="shared" ca="1" si="234"/>
        <v>0</v>
      </c>
    </row>
    <row r="274" spans="6:44" x14ac:dyDescent="0.3">
      <c r="F274" s="364"/>
      <c r="AJ274" s="72" t="str">
        <f ca="1">Coulisse00!$EK$28</f>
        <v/>
      </c>
      <c r="AK274" s="87">
        <f ca="1">Coulisse00!$EL$28</f>
        <v>0</v>
      </c>
      <c r="AL274" s="82">
        <f t="shared" ca="1" si="231"/>
        <v>0</v>
      </c>
      <c r="AM274" s="81">
        <f ca="1">Coulisse00!$EM$28</f>
        <v>0</v>
      </c>
      <c r="AN274" s="82">
        <f t="shared" ca="1" si="232"/>
        <v>0</v>
      </c>
      <c r="AO274" s="98">
        <f t="shared" ca="1" si="236"/>
        <v>0</v>
      </c>
      <c r="AP274" s="66">
        <f t="shared" ca="1" si="233"/>
        <v>0</v>
      </c>
      <c r="AQ274" s="96">
        <f ca="1">Coulisse00!$EO$28</f>
        <v>0</v>
      </c>
      <c r="AR274" s="66">
        <f t="shared" ca="1" si="234"/>
        <v>0</v>
      </c>
    </row>
    <row r="275" spans="6:44" x14ac:dyDescent="0.3">
      <c r="F275" s="364"/>
      <c r="AJ275" s="72" t="str">
        <f ca="1">Coulisse00!$EK$29</f>
        <v/>
      </c>
      <c r="AK275" s="87">
        <f ca="1">Coulisse00!$EL$29</f>
        <v>0</v>
      </c>
      <c r="AL275" s="82">
        <f t="shared" ca="1" si="231"/>
        <v>0</v>
      </c>
      <c r="AM275" s="81">
        <f ca="1">Coulisse00!$EM$29</f>
        <v>0</v>
      </c>
      <c r="AN275" s="82">
        <f t="shared" ca="1" si="232"/>
        <v>0</v>
      </c>
      <c r="AO275" s="98">
        <f t="shared" ca="1" si="236"/>
        <v>0</v>
      </c>
      <c r="AP275" s="66">
        <f t="shared" ca="1" si="233"/>
        <v>0</v>
      </c>
      <c r="AQ275" s="96">
        <f ca="1">Coulisse00!$EO$29</f>
        <v>0</v>
      </c>
      <c r="AR275" s="66">
        <f t="shared" ca="1" si="234"/>
        <v>0</v>
      </c>
    </row>
    <row r="276" spans="6:44" x14ac:dyDescent="0.3">
      <c r="F276" s="364"/>
      <c r="AJ276" s="99" t="str">
        <f ca="1">Coulisse00!$EK$30</f>
        <v/>
      </c>
      <c r="AK276" s="100">
        <f ca="1">Coulisse00!$EL$30</f>
        <v>0</v>
      </c>
      <c r="AL276" s="101">
        <f t="shared" ca="1" si="231"/>
        <v>0</v>
      </c>
      <c r="AM276" s="102">
        <f ca="1">Coulisse00!$EM$30</f>
        <v>0</v>
      </c>
      <c r="AN276" s="101">
        <f t="shared" ca="1" si="232"/>
        <v>0</v>
      </c>
      <c r="AO276" s="103">
        <f t="shared" ca="1" si="236"/>
        <v>0</v>
      </c>
      <c r="AP276" s="104">
        <f t="shared" ca="1" si="233"/>
        <v>0</v>
      </c>
      <c r="AQ276" s="105">
        <f ca="1">Coulisse00!$EO$30</f>
        <v>0</v>
      </c>
      <c r="AR276" s="104">
        <f t="shared" ca="1" si="234"/>
        <v>0</v>
      </c>
    </row>
    <row r="277" spans="6:44" ht="15" thickBot="1" x14ac:dyDescent="0.35">
      <c r="F277" s="364"/>
      <c r="AJ277" s="106" t="s">
        <v>172</v>
      </c>
      <c r="AK277" s="107">
        <f ca="1">SUM(AK267:AK276)</f>
        <v>44450</v>
      </c>
      <c r="AL277" s="108">
        <f t="shared" ca="1" si="231"/>
        <v>1</v>
      </c>
      <c r="AM277" s="109">
        <f ca="1">SUM(AM267:AM276)</f>
        <v>754500</v>
      </c>
      <c r="AN277" s="108">
        <f t="shared" ca="1" si="232"/>
        <v>1</v>
      </c>
      <c r="AO277" s="110">
        <f t="shared" ca="1" si="236"/>
        <v>16.974128233970752</v>
      </c>
      <c r="AP277" s="111">
        <f t="shared" ca="1" si="233"/>
        <v>1</v>
      </c>
      <c r="AQ277" s="112">
        <f ca="1">SUM(AQ267:AQ276)</f>
        <v>4</v>
      </c>
      <c r="AR277" s="111">
        <f t="shared" ca="1" si="234"/>
        <v>1</v>
      </c>
    </row>
    <row r="278" spans="6:44" ht="18" x14ac:dyDescent="0.35">
      <c r="F278" s="214"/>
    </row>
    <row r="279" spans="6:44" ht="18" x14ac:dyDescent="0.35">
      <c r="F279" s="214"/>
    </row>
    <row r="280" spans="6:44" ht="18" x14ac:dyDescent="0.35">
      <c r="F280" s="214"/>
    </row>
    <row r="281" spans="6:44" s="124" customFormat="1" ht="23.4" x14ac:dyDescent="0.45">
      <c r="F281" s="364" t="str">
        <f>Coulisse00!$EU$1</f>
        <v>TON</v>
      </c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</row>
    <row r="282" spans="6:44" x14ac:dyDescent="0.3">
      <c r="F282" s="364"/>
    </row>
    <row r="283" spans="6:44" x14ac:dyDescent="0.3">
      <c r="F283" s="364"/>
    </row>
    <row r="284" spans="6:44" ht="15" thickBot="1" x14ac:dyDescent="0.35">
      <c r="F284" s="364"/>
    </row>
    <row r="285" spans="6:44" x14ac:dyDescent="0.3">
      <c r="F285" s="364"/>
      <c r="Z285" s="376" t="str">
        <f>$F281</f>
        <v>TON</v>
      </c>
      <c r="AA285" s="367" t="str">
        <f>Coulisse00!$V$3</f>
        <v>QUANTITE
M2/ML/PC</v>
      </c>
      <c r="AB285" s="368"/>
      <c r="AC285" s="369" t="str">
        <f>Coulisse00!$W$3</f>
        <v>CA VENTE
€ HT</v>
      </c>
      <c r="AD285" s="370"/>
      <c r="AE285" s="371" t="str">
        <f>AE265</f>
        <v>Prix Moyen</v>
      </c>
      <c r="AF285" s="375"/>
      <c r="AG285" s="369" t="str">
        <f>Coulisse00!$M$10</f>
        <v>Nb Ref</v>
      </c>
      <c r="AH285" s="372"/>
      <c r="AJ285" s="365" t="str">
        <f>$Z$32</f>
        <v>Autre</v>
      </c>
      <c r="AK285" s="367" t="str">
        <f>AA285</f>
        <v>QUANTITE
M2/ML/PC</v>
      </c>
      <c r="AL285" s="368"/>
      <c r="AM285" s="369" t="str">
        <f t="shared" ref="AM285:AM286" si="237">AC285</f>
        <v>CA VENTE
€ HT</v>
      </c>
      <c r="AN285" s="370"/>
      <c r="AO285" s="371" t="str">
        <f t="shared" ref="AO285:AO286" si="238">AE285</f>
        <v>Prix Moyen</v>
      </c>
      <c r="AP285" s="372"/>
      <c r="AQ285" s="371" t="str">
        <f t="shared" ref="AQ285:AQ286" si="239">AG285</f>
        <v>Nb Ref</v>
      </c>
      <c r="AR285" s="372"/>
    </row>
    <row r="286" spans="6:44" x14ac:dyDescent="0.3">
      <c r="F286" s="364"/>
      <c r="Z286" s="377"/>
      <c r="AA286" s="85" t="s">
        <v>179</v>
      </c>
      <c r="AB286" s="78" t="s">
        <v>180</v>
      </c>
      <c r="AC286" s="77" t="str">
        <f>+AA286</f>
        <v>Mnt</v>
      </c>
      <c r="AD286" s="78" t="str">
        <f>+AB286</f>
        <v>%</v>
      </c>
      <c r="AE286" s="70" t="str">
        <f>+AC286</f>
        <v>Mnt</v>
      </c>
      <c r="AF286" s="113" t="str">
        <f>+AD286</f>
        <v>%</v>
      </c>
      <c r="AG286" s="77" t="s">
        <v>182</v>
      </c>
      <c r="AH286" s="68" t="str">
        <f>+AF286</f>
        <v>%</v>
      </c>
      <c r="AJ286" s="366"/>
      <c r="AK286" s="85" t="str">
        <f t="shared" ref="AK286" si="240">AA286</f>
        <v>Mnt</v>
      </c>
      <c r="AL286" s="78" t="str">
        <f t="shared" ref="AL286" si="241">AB286</f>
        <v>%</v>
      </c>
      <c r="AM286" s="77" t="str">
        <f t="shared" si="237"/>
        <v>Mnt</v>
      </c>
      <c r="AN286" s="78" t="str">
        <f t="shared" ref="AN286" si="242">AD286</f>
        <v>%</v>
      </c>
      <c r="AO286" s="70" t="str">
        <f t="shared" si="238"/>
        <v>Mnt</v>
      </c>
      <c r="AP286" s="68" t="str">
        <f t="shared" ref="AP286" si="243">AF286</f>
        <v>%</v>
      </c>
      <c r="AQ286" s="70" t="str">
        <f t="shared" si="239"/>
        <v>Nb</v>
      </c>
      <c r="AR286" s="68" t="str">
        <f t="shared" ref="AR286" si="244">AH286</f>
        <v>%</v>
      </c>
    </row>
    <row r="287" spans="6:44" x14ac:dyDescent="0.3">
      <c r="F287" s="364"/>
      <c r="Z287" s="71" t="str">
        <f ca="1">Coulisse00!$EU$11</f>
        <v>CLAIR</v>
      </c>
      <c r="AA287" s="86">
        <f ca="1">Coulisse00!$EV$11</f>
        <v>172800</v>
      </c>
      <c r="AB287" s="80">
        <f t="shared" ref="AB287:AB293" ca="1" si="245">AA287/$AA$293</f>
        <v>0.62169454937938473</v>
      </c>
      <c r="AC287" s="79">
        <f ca="1">Coulisse00!$EW$11</f>
        <v>2176500</v>
      </c>
      <c r="AD287" s="80">
        <f t="shared" ref="AD287:AD293" ca="1" si="246">AC287/$AC$293</f>
        <v>0.554381049414162</v>
      </c>
      <c r="AE287" s="74">
        <f ca="1">+IF(AA287=0,0,AC287/AA287)</f>
        <v>12.595486111111111</v>
      </c>
      <c r="AF287" s="114">
        <f t="shared" ref="AF287:AF293" ca="1" si="247">AE287/$AE$293</f>
        <v>0.89172576785107815</v>
      </c>
      <c r="AG287" s="118">
        <f ca="1">Coulisse00!$EY$11</f>
        <v>5</v>
      </c>
      <c r="AH287" s="69">
        <f t="shared" ref="AH287:AH293" ca="1" si="248">AG287/$AG$293</f>
        <v>0.5</v>
      </c>
      <c r="AJ287" s="71" t="str">
        <f ca="1">Coulisse00!$EU$21</f>
        <v/>
      </c>
      <c r="AK287" s="86">
        <f ca="1">Coulisse00!$EV$21</f>
        <v>0</v>
      </c>
      <c r="AL287" s="80">
        <f t="shared" ref="AL287:AL297" ca="1" si="249">IF($AK$297=0,0,AK287/$AK$297)</f>
        <v>0</v>
      </c>
      <c r="AM287" s="79">
        <f ca="1">Coulisse00!$EW$21</f>
        <v>0</v>
      </c>
      <c r="AN287" s="80">
        <f t="shared" ref="AN287:AN297" ca="1" si="250">IF($AM$297=0,0,AM287/$AM$297)</f>
        <v>0</v>
      </c>
      <c r="AO287" s="97">
        <f ca="1">+IF(AK287=0,0,AM287/AK287)</f>
        <v>0</v>
      </c>
      <c r="AP287" s="69">
        <f t="shared" ref="AP287:AP297" ca="1" si="251">IF($AO$297=0,0,AO287/$AO$297)</f>
        <v>0</v>
      </c>
      <c r="AQ287" s="95">
        <f ca="1">Coulisse00!$EY$21</f>
        <v>0</v>
      </c>
      <c r="AR287" s="69">
        <f t="shared" ref="AR287:AR297" ca="1" si="252">IF($AQ$297=0,0,AQ287/$AQ$297)</f>
        <v>0</v>
      </c>
    </row>
    <row r="288" spans="6:44" x14ac:dyDescent="0.3">
      <c r="F288" s="364"/>
      <c r="Z288" s="72" t="str">
        <f ca="1">Coulisse00!$EU$12</f>
        <v>MOYEN</v>
      </c>
      <c r="AA288" s="87">
        <f ca="1">Coulisse00!$EV$12</f>
        <v>103500</v>
      </c>
      <c r="AB288" s="82">
        <f t="shared" ca="1" si="245"/>
        <v>0.37236913113869402</v>
      </c>
      <c r="AC288" s="81">
        <f ca="1">Coulisse00!$EW$12</f>
        <v>1721500</v>
      </c>
      <c r="AD288" s="82">
        <f t="shared" ca="1" si="246"/>
        <v>0.43848700967906268</v>
      </c>
      <c r="AE288" s="75">
        <f t="shared" ref="AE288:AE293" ca="1" si="253">+IF(AA288=0,0,AC288/AA288)</f>
        <v>16.632850241545892</v>
      </c>
      <c r="AF288" s="115">
        <f t="shared" ca="1" si="247"/>
        <v>1.1775600419352217</v>
      </c>
      <c r="AG288" s="119">
        <f ca="1">Coulisse00!$EY$12</f>
        <v>4</v>
      </c>
      <c r="AH288" s="66">
        <f t="shared" ca="1" si="248"/>
        <v>0.4</v>
      </c>
      <c r="AJ288" s="72" t="str">
        <f ca="1">Coulisse00!$EU$22</f>
        <v/>
      </c>
      <c r="AK288" s="87">
        <f ca="1">Coulisse00!$EV$22</f>
        <v>0</v>
      </c>
      <c r="AL288" s="82">
        <f t="shared" ca="1" si="249"/>
        <v>0</v>
      </c>
      <c r="AM288" s="81">
        <f ca="1">Coulisse00!$EW$22</f>
        <v>0</v>
      </c>
      <c r="AN288" s="82">
        <f t="shared" ca="1" si="250"/>
        <v>0</v>
      </c>
      <c r="AO288" s="98">
        <f t="shared" ref="AO288:AO297" ca="1" si="254">+IF(AK288=0,0,AM288/AK288)</f>
        <v>0</v>
      </c>
      <c r="AP288" s="66">
        <f t="shared" ca="1" si="251"/>
        <v>0</v>
      </c>
      <c r="AQ288" s="96">
        <f ca="1">Coulisse00!$EY$22</f>
        <v>0</v>
      </c>
      <c r="AR288" s="66">
        <f t="shared" ca="1" si="252"/>
        <v>0</v>
      </c>
    </row>
    <row r="289" spans="6:44" x14ac:dyDescent="0.3">
      <c r="F289" s="364"/>
      <c r="Z289" s="72" t="str">
        <f ca="1">Coulisse00!$EU$13</f>
        <v>FONCE</v>
      </c>
      <c r="AA289" s="87">
        <f ca="1">Coulisse00!$EV$13</f>
        <v>1650</v>
      </c>
      <c r="AB289" s="82">
        <f t="shared" ca="1" si="245"/>
        <v>5.9363194819212085E-3</v>
      </c>
      <c r="AC289" s="81">
        <f ca="1">Coulisse00!$EW$13</f>
        <v>28000</v>
      </c>
      <c r="AD289" s="82">
        <f t="shared" ca="1" si="246"/>
        <v>7.1319409067753439E-3</v>
      </c>
      <c r="AE289" s="75">
        <f t="shared" ca="1" si="253"/>
        <v>16.969696969696969</v>
      </c>
      <c r="AF289" s="115">
        <f t="shared" ca="1" si="247"/>
        <v>1.2014078636595191</v>
      </c>
      <c r="AG289" s="119">
        <f ca="1">Coulisse00!$EY$13</f>
        <v>1</v>
      </c>
      <c r="AH289" s="66">
        <f t="shared" ca="1" si="248"/>
        <v>0.1</v>
      </c>
      <c r="AJ289" s="72" t="str">
        <f ca="1">Coulisse00!$EU$23</f>
        <v/>
      </c>
      <c r="AK289" s="87">
        <f ca="1">Coulisse00!$EV$23</f>
        <v>0</v>
      </c>
      <c r="AL289" s="82">
        <f t="shared" ca="1" si="249"/>
        <v>0</v>
      </c>
      <c r="AM289" s="81">
        <f ca="1">Coulisse00!$EW$23</f>
        <v>0</v>
      </c>
      <c r="AN289" s="82">
        <f t="shared" ca="1" si="250"/>
        <v>0</v>
      </c>
      <c r="AO289" s="98">
        <f t="shared" ca="1" si="254"/>
        <v>0</v>
      </c>
      <c r="AP289" s="66">
        <f t="shared" ca="1" si="251"/>
        <v>0</v>
      </c>
      <c r="AQ289" s="96">
        <f ca="1">Coulisse00!$EY$23</f>
        <v>0</v>
      </c>
      <c r="AR289" s="66">
        <f t="shared" ca="1" si="252"/>
        <v>0</v>
      </c>
    </row>
    <row r="290" spans="6:44" x14ac:dyDescent="0.3">
      <c r="F290" s="364"/>
      <c r="Z290" s="72" t="str">
        <f ca="1">Coulisse00!$EU$14</f>
        <v/>
      </c>
      <c r="AA290" s="87">
        <f ca="1">Coulisse00!$EV$14</f>
        <v>0</v>
      </c>
      <c r="AB290" s="82">
        <f t="shared" ca="1" si="245"/>
        <v>0</v>
      </c>
      <c r="AC290" s="81">
        <f ca="1">Coulisse00!$EW$14</f>
        <v>0</v>
      </c>
      <c r="AD290" s="82">
        <f t="shared" ca="1" si="246"/>
        <v>0</v>
      </c>
      <c r="AE290" s="75">
        <f t="shared" ca="1" si="253"/>
        <v>0</v>
      </c>
      <c r="AF290" s="115">
        <f t="shared" ca="1" si="247"/>
        <v>0</v>
      </c>
      <c r="AG290" s="119">
        <f ca="1">Coulisse00!$EY$14</f>
        <v>0</v>
      </c>
      <c r="AH290" s="66">
        <f t="shared" ca="1" si="248"/>
        <v>0</v>
      </c>
      <c r="AJ290" s="72" t="str">
        <f ca="1">Coulisse00!$EU$24</f>
        <v/>
      </c>
      <c r="AK290" s="87">
        <f ca="1">Coulisse00!$EV$24</f>
        <v>0</v>
      </c>
      <c r="AL290" s="82">
        <f t="shared" ca="1" si="249"/>
        <v>0</v>
      </c>
      <c r="AM290" s="81">
        <f ca="1">Coulisse00!$EW$24</f>
        <v>0</v>
      </c>
      <c r="AN290" s="82">
        <f t="shared" ca="1" si="250"/>
        <v>0</v>
      </c>
      <c r="AO290" s="98">
        <f t="shared" ca="1" si="254"/>
        <v>0</v>
      </c>
      <c r="AP290" s="66">
        <f t="shared" ca="1" si="251"/>
        <v>0</v>
      </c>
      <c r="AQ290" s="96">
        <f ca="1">Coulisse00!$EY$24</f>
        <v>0</v>
      </c>
      <c r="AR290" s="66">
        <f t="shared" ca="1" si="252"/>
        <v>0</v>
      </c>
    </row>
    <row r="291" spans="6:44" x14ac:dyDescent="0.3">
      <c r="F291" s="364"/>
      <c r="Z291" s="72" t="str">
        <f ca="1">Coulisse00!$EU$15</f>
        <v/>
      </c>
      <c r="AA291" s="87">
        <f ca="1">Coulisse00!$EV$15</f>
        <v>0</v>
      </c>
      <c r="AB291" s="82">
        <f t="shared" ca="1" si="245"/>
        <v>0</v>
      </c>
      <c r="AC291" s="81">
        <f ca="1">Coulisse00!$EW$15</f>
        <v>0</v>
      </c>
      <c r="AD291" s="82">
        <f t="shared" ca="1" si="246"/>
        <v>0</v>
      </c>
      <c r="AE291" s="75">
        <f t="shared" ca="1" si="253"/>
        <v>0</v>
      </c>
      <c r="AF291" s="115">
        <f t="shared" ca="1" si="247"/>
        <v>0</v>
      </c>
      <c r="AG291" s="119">
        <f ca="1">Coulisse00!$EY$15</f>
        <v>0</v>
      </c>
      <c r="AH291" s="66">
        <f t="shared" ca="1" si="248"/>
        <v>0</v>
      </c>
      <c r="AJ291" s="72" t="str">
        <f ca="1">Coulisse00!$EU$25</f>
        <v/>
      </c>
      <c r="AK291" s="87">
        <f ca="1">Coulisse00!$EV$25</f>
        <v>0</v>
      </c>
      <c r="AL291" s="82">
        <f t="shared" ca="1" si="249"/>
        <v>0</v>
      </c>
      <c r="AM291" s="81">
        <f ca="1">Coulisse00!$EW$25</f>
        <v>0</v>
      </c>
      <c r="AN291" s="82">
        <f t="shared" ca="1" si="250"/>
        <v>0</v>
      </c>
      <c r="AO291" s="98">
        <f t="shared" ca="1" si="254"/>
        <v>0</v>
      </c>
      <c r="AP291" s="66">
        <f t="shared" ca="1" si="251"/>
        <v>0</v>
      </c>
      <c r="AQ291" s="96">
        <f ca="1">Coulisse00!$EY$25</f>
        <v>0</v>
      </c>
      <c r="AR291" s="66">
        <f t="shared" ca="1" si="252"/>
        <v>0</v>
      </c>
    </row>
    <row r="292" spans="6:44" x14ac:dyDescent="0.3">
      <c r="F292" s="364"/>
      <c r="Z292" s="89" t="str">
        <f>Coulisse00!$EU$16</f>
        <v>Autre</v>
      </c>
      <c r="AA292" s="90">
        <f ca="1">Coulisse00!$EV$16</f>
        <v>0</v>
      </c>
      <c r="AB292" s="91">
        <f t="shared" ca="1" si="245"/>
        <v>0</v>
      </c>
      <c r="AC292" s="92">
        <f ca="1">Coulisse00!$EW$16</f>
        <v>0</v>
      </c>
      <c r="AD292" s="91">
        <f t="shared" ca="1" si="246"/>
        <v>0</v>
      </c>
      <c r="AE292" s="93">
        <f t="shared" ca="1" si="253"/>
        <v>0</v>
      </c>
      <c r="AF292" s="116">
        <f t="shared" ca="1" si="247"/>
        <v>0</v>
      </c>
      <c r="AG292" s="120">
        <f ca="1">Coulisse00!$EY$16</f>
        <v>0</v>
      </c>
      <c r="AH292" s="94">
        <f t="shared" ca="1" si="248"/>
        <v>0</v>
      </c>
      <c r="AJ292" s="72" t="str">
        <f ca="1">Coulisse00!$EU$26</f>
        <v/>
      </c>
      <c r="AK292" s="87">
        <f ca="1">Coulisse00!$EV$26</f>
        <v>0</v>
      </c>
      <c r="AL292" s="82">
        <f t="shared" ca="1" si="249"/>
        <v>0</v>
      </c>
      <c r="AM292" s="81">
        <f ca="1">Coulisse00!$EW$26</f>
        <v>0</v>
      </c>
      <c r="AN292" s="82">
        <f t="shared" ca="1" si="250"/>
        <v>0</v>
      </c>
      <c r="AO292" s="98">
        <f t="shared" ca="1" si="254"/>
        <v>0</v>
      </c>
      <c r="AP292" s="66">
        <f t="shared" ca="1" si="251"/>
        <v>0</v>
      </c>
      <c r="AQ292" s="96">
        <f ca="1">Coulisse00!$EY$26</f>
        <v>0</v>
      </c>
      <c r="AR292" s="66">
        <f t="shared" ca="1" si="252"/>
        <v>0</v>
      </c>
    </row>
    <row r="293" spans="6:44" ht="15" thickBot="1" x14ac:dyDescent="0.35">
      <c r="F293" s="364"/>
      <c r="Z293" s="73" t="s">
        <v>172</v>
      </c>
      <c r="AA293" s="88">
        <f ca="1">SUM(AA287:AA292)</f>
        <v>277950</v>
      </c>
      <c r="AB293" s="84">
        <f t="shared" ca="1" si="245"/>
        <v>1</v>
      </c>
      <c r="AC293" s="83">
        <f ca="1">SUM(AC287:AC292)</f>
        <v>3926000</v>
      </c>
      <c r="AD293" s="84">
        <f t="shared" ca="1" si="246"/>
        <v>1</v>
      </c>
      <c r="AE293" s="76">
        <f t="shared" ca="1" si="253"/>
        <v>14.124842597589495</v>
      </c>
      <c r="AF293" s="117">
        <f t="shared" ca="1" si="247"/>
        <v>1</v>
      </c>
      <c r="AG293" s="121">
        <f ca="1">SUM(AG287:AG292)</f>
        <v>10</v>
      </c>
      <c r="AH293" s="67">
        <f t="shared" ca="1" si="248"/>
        <v>1</v>
      </c>
      <c r="AJ293" s="72" t="str">
        <f ca="1">Coulisse00!$EU$27</f>
        <v/>
      </c>
      <c r="AK293" s="87">
        <f ca="1">Coulisse00!$EV$27</f>
        <v>0</v>
      </c>
      <c r="AL293" s="82">
        <f t="shared" ca="1" si="249"/>
        <v>0</v>
      </c>
      <c r="AM293" s="81">
        <f ca="1">Coulisse00!$EW$27</f>
        <v>0</v>
      </c>
      <c r="AN293" s="82">
        <f t="shared" ca="1" si="250"/>
        <v>0</v>
      </c>
      <c r="AO293" s="98">
        <f t="shared" ca="1" si="254"/>
        <v>0</v>
      </c>
      <c r="AP293" s="66">
        <f t="shared" ca="1" si="251"/>
        <v>0</v>
      </c>
      <c r="AQ293" s="96">
        <f ca="1">Coulisse00!$EY$27</f>
        <v>0</v>
      </c>
      <c r="AR293" s="66">
        <f t="shared" ca="1" si="252"/>
        <v>0</v>
      </c>
    </row>
    <row r="294" spans="6:44" x14ac:dyDescent="0.3">
      <c r="F294" s="364"/>
      <c r="AJ294" s="72" t="str">
        <f ca="1">Coulisse00!$EU$28</f>
        <v/>
      </c>
      <c r="AK294" s="87">
        <f ca="1">Coulisse00!$EV$28</f>
        <v>0</v>
      </c>
      <c r="AL294" s="82">
        <f t="shared" ca="1" si="249"/>
        <v>0</v>
      </c>
      <c r="AM294" s="81">
        <f ca="1">Coulisse00!$EW$28</f>
        <v>0</v>
      </c>
      <c r="AN294" s="82">
        <f t="shared" ca="1" si="250"/>
        <v>0</v>
      </c>
      <c r="AO294" s="98">
        <f t="shared" ca="1" si="254"/>
        <v>0</v>
      </c>
      <c r="AP294" s="66">
        <f t="shared" ca="1" si="251"/>
        <v>0</v>
      </c>
      <c r="AQ294" s="96">
        <f ca="1">Coulisse00!$EY$28</f>
        <v>0</v>
      </c>
      <c r="AR294" s="66">
        <f t="shared" ca="1" si="252"/>
        <v>0</v>
      </c>
    </row>
    <row r="295" spans="6:44" x14ac:dyDescent="0.3">
      <c r="F295" s="364"/>
      <c r="AJ295" s="72" t="str">
        <f ca="1">Coulisse00!$EU$29</f>
        <v/>
      </c>
      <c r="AK295" s="87">
        <f ca="1">Coulisse00!$EV$29</f>
        <v>0</v>
      </c>
      <c r="AL295" s="82">
        <f t="shared" ca="1" si="249"/>
        <v>0</v>
      </c>
      <c r="AM295" s="81">
        <f ca="1">Coulisse00!$EW$29</f>
        <v>0</v>
      </c>
      <c r="AN295" s="82">
        <f t="shared" ca="1" si="250"/>
        <v>0</v>
      </c>
      <c r="AO295" s="98">
        <f t="shared" ca="1" si="254"/>
        <v>0</v>
      </c>
      <c r="AP295" s="66">
        <f t="shared" ca="1" si="251"/>
        <v>0</v>
      </c>
      <c r="AQ295" s="96">
        <f ca="1">Coulisse00!$EY$29</f>
        <v>0</v>
      </c>
      <c r="AR295" s="66">
        <f t="shared" ca="1" si="252"/>
        <v>0</v>
      </c>
    </row>
    <row r="296" spans="6:44" x14ac:dyDescent="0.3">
      <c r="F296" s="364"/>
      <c r="AJ296" s="99" t="str">
        <f ca="1">Coulisse00!$EU$30</f>
        <v/>
      </c>
      <c r="AK296" s="100">
        <f ca="1">Coulisse00!$EV$30</f>
        <v>0</v>
      </c>
      <c r="AL296" s="101">
        <f t="shared" ca="1" si="249"/>
        <v>0</v>
      </c>
      <c r="AM296" s="102">
        <f ca="1">Coulisse00!$EW$30</f>
        <v>0</v>
      </c>
      <c r="AN296" s="101">
        <f t="shared" ca="1" si="250"/>
        <v>0</v>
      </c>
      <c r="AO296" s="103">
        <f t="shared" ca="1" si="254"/>
        <v>0</v>
      </c>
      <c r="AP296" s="104">
        <f t="shared" ca="1" si="251"/>
        <v>0</v>
      </c>
      <c r="AQ296" s="105">
        <f ca="1">Coulisse00!$EY$30</f>
        <v>0</v>
      </c>
      <c r="AR296" s="104">
        <f t="shared" ca="1" si="252"/>
        <v>0</v>
      </c>
    </row>
    <row r="297" spans="6:44" ht="15" thickBot="1" x14ac:dyDescent="0.35">
      <c r="F297" s="364"/>
      <c r="AJ297" s="106" t="s">
        <v>172</v>
      </c>
      <c r="AK297" s="107">
        <f ca="1">SUM(AK287:AK296)</f>
        <v>0</v>
      </c>
      <c r="AL297" s="108">
        <f t="shared" ca="1" si="249"/>
        <v>0</v>
      </c>
      <c r="AM297" s="109">
        <f ca="1">SUM(AM287:AM296)</f>
        <v>0</v>
      </c>
      <c r="AN297" s="108">
        <f t="shared" ca="1" si="250"/>
        <v>0</v>
      </c>
      <c r="AO297" s="110">
        <f t="shared" ca="1" si="254"/>
        <v>0</v>
      </c>
      <c r="AP297" s="111">
        <f t="shared" ca="1" si="251"/>
        <v>0</v>
      </c>
      <c r="AQ297" s="112">
        <f ca="1">SUM(AQ287:AQ296)</f>
        <v>0</v>
      </c>
      <c r="AR297" s="111">
        <f t="shared" ca="1" si="252"/>
        <v>0</v>
      </c>
    </row>
    <row r="298" spans="6:44" ht="18" x14ac:dyDescent="0.35">
      <c r="F298" s="214"/>
    </row>
    <row r="299" spans="6:44" ht="18" x14ac:dyDescent="0.35">
      <c r="F299" s="214"/>
    </row>
    <row r="300" spans="6:44" ht="18" x14ac:dyDescent="0.35">
      <c r="F300" s="214"/>
    </row>
    <row r="301" spans="6:44" s="124" customFormat="1" ht="23.4" x14ac:dyDescent="0.45">
      <c r="F301" s="364" t="str">
        <f>Coulisse00!$FE$1</f>
        <v>CONTRASTE</v>
      </c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</row>
    <row r="302" spans="6:44" x14ac:dyDescent="0.3">
      <c r="F302" s="364"/>
    </row>
    <row r="303" spans="6:44" x14ac:dyDescent="0.3">
      <c r="F303" s="364"/>
    </row>
    <row r="304" spans="6:44" ht="15" thickBot="1" x14ac:dyDescent="0.35">
      <c r="F304" s="364"/>
    </row>
    <row r="305" spans="6:44" x14ac:dyDescent="0.3">
      <c r="F305" s="364"/>
      <c r="Z305" s="376" t="str">
        <f>$F301</f>
        <v>CONTRASTE</v>
      </c>
      <c r="AA305" s="367" t="str">
        <f>Coulisse00!$V$3</f>
        <v>QUANTITE
M2/ML/PC</v>
      </c>
      <c r="AB305" s="368"/>
      <c r="AC305" s="369" t="str">
        <f>Coulisse00!$W$3</f>
        <v>CA VENTE
€ HT</v>
      </c>
      <c r="AD305" s="370"/>
      <c r="AE305" s="371" t="str">
        <f>AE285</f>
        <v>Prix Moyen</v>
      </c>
      <c r="AF305" s="375"/>
      <c r="AG305" s="369" t="str">
        <f>Coulisse00!$M$10</f>
        <v>Nb Ref</v>
      </c>
      <c r="AH305" s="372"/>
      <c r="AJ305" s="365" t="str">
        <f>$Z$32</f>
        <v>Autre</v>
      </c>
      <c r="AK305" s="367" t="str">
        <f>AA305</f>
        <v>QUANTITE
M2/ML/PC</v>
      </c>
      <c r="AL305" s="368"/>
      <c r="AM305" s="369" t="str">
        <f t="shared" ref="AM305:AM306" si="255">AC305</f>
        <v>CA VENTE
€ HT</v>
      </c>
      <c r="AN305" s="370"/>
      <c r="AO305" s="371" t="str">
        <f t="shared" ref="AO305:AO306" si="256">AE305</f>
        <v>Prix Moyen</v>
      </c>
      <c r="AP305" s="372"/>
      <c r="AQ305" s="371" t="str">
        <f t="shared" ref="AQ305:AQ306" si="257">AG305</f>
        <v>Nb Ref</v>
      </c>
      <c r="AR305" s="372"/>
    </row>
    <row r="306" spans="6:44" x14ac:dyDescent="0.3">
      <c r="F306" s="364"/>
      <c r="Z306" s="377"/>
      <c r="AA306" s="85" t="s">
        <v>179</v>
      </c>
      <c r="AB306" s="78" t="s">
        <v>180</v>
      </c>
      <c r="AC306" s="77" t="str">
        <f>+AA306</f>
        <v>Mnt</v>
      </c>
      <c r="AD306" s="78" t="str">
        <f>+AB306</f>
        <v>%</v>
      </c>
      <c r="AE306" s="70" t="str">
        <f>+AC306</f>
        <v>Mnt</v>
      </c>
      <c r="AF306" s="113" t="str">
        <f>+AD306</f>
        <v>%</v>
      </c>
      <c r="AG306" s="77" t="s">
        <v>182</v>
      </c>
      <c r="AH306" s="68" t="str">
        <f>+AF306</f>
        <v>%</v>
      </c>
      <c r="AJ306" s="366"/>
      <c r="AK306" s="85" t="str">
        <f t="shared" ref="AK306" si="258">AA306</f>
        <v>Mnt</v>
      </c>
      <c r="AL306" s="78" t="str">
        <f t="shared" ref="AL306" si="259">AB306</f>
        <v>%</v>
      </c>
      <c r="AM306" s="77" t="str">
        <f t="shared" si="255"/>
        <v>Mnt</v>
      </c>
      <c r="AN306" s="78" t="str">
        <f t="shared" ref="AN306" si="260">AD306</f>
        <v>%</v>
      </c>
      <c r="AO306" s="70" t="str">
        <f t="shared" si="256"/>
        <v>Mnt</v>
      </c>
      <c r="AP306" s="68" t="str">
        <f t="shared" ref="AP306" si="261">AF306</f>
        <v>%</v>
      </c>
      <c r="AQ306" s="70" t="str">
        <f t="shared" si="257"/>
        <v>Nb</v>
      </c>
      <c r="AR306" s="68" t="str">
        <f t="shared" ref="AR306" si="262">AH306</f>
        <v>%</v>
      </c>
    </row>
    <row r="307" spans="6:44" x14ac:dyDescent="0.3">
      <c r="F307" s="364"/>
      <c r="Z307" s="71" t="str">
        <f ca="1">Coulisse00!$FE$11</f>
        <v>FAIBLE</v>
      </c>
      <c r="AA307" s="86">
        <f ca="1">Coulisse00!$FF$11</f>
        <v>164000</v>
      </c>
      <c r="AB307" s="80">
        <f t="shared" ref="AB307:AB313" ca="1" si="263">AA307/$AA$313</f>
        <v>0.59003417880913833</v>
      </c>
      <c r="AC307" s="79">
        <f ca="1">Coulisse00!$FG$11</f>
        <v>2226000</v>
      </c>
      <c r="AD307" s="80">
        <f t="shared" ref="AD307:AD313" ca="1" si="264">AC307/$AC$313</f>
        <v>0.56698930208863985</v>
      </c>
      <c r="AE307" s="74">
        <f ca="1">+IF(AA307=0,0,AC307/AA307)</f>
        <v>13.573170731707316</v>
      </c>
      <c r="AF307" s="114">
        <f t="shared" ref="AF307:AF313" ca="1" si="265">AE307/$AE$313</f>
        <v>0.96094314948498427</v>
      </c>
      <c r="AG307" s="118">
        <f ca="1">Coulisse00!$FI$11</f>
        <v>3</v>
      </c>
      <c r="AH307" s="69">
        <f t="shared" ref="AH307:AH313" ca="1" si="266">AG307/$AG$313</f>
        <v>0.3</v>
      </c>
      <c r="AJ307" s="71" t="str">
        <f ca="1">Coulisse00!$FE$21</f>
        <v/>
      </c>
      <c r="AK307" s="86">
        <f ca="1">Coulisse00!$FF$21</f>
        <v>0</v>
      </c>
      <c r="AL307" s="80">
        <f t="shared" ref="AL307:AL317" ca="1" si="267">IF($AK$317=0,0,AK307/$AK$317)</f>
        <v>0</v>
      </c>
      <c r="AM307" s="79">
        <f ca="1">Coulisse00!$FG$21</f>
        <v>0</v>
      </c>
      <c r="AN307" s="80">
        <f t="shared" ref="AN307:AN317" ca="1" si="268">IF($AM$317=0,0,AM307/$AM$317)</f>
        <v>0</v>
      </c>
      <c r="AO307" s="97">
        <f ca="1">+IF(AK307=0,0,AM307/AK307)</f>
        <v>0</v>
      </c>
      <c r="AP307" s="69">
        <f t="shared" ref="AP307:AP317" ca="1" si="269">IF($AO$317=0,0,AO307/$AO$317)</f>
        <v>0</v>
      </c>
      <c r="AQ307" s="95">
        <f ca="1">Coulisse00!$FI$21</f>
        <v>0</v>
      </c>
      <c r="AR307" s="69">
        <f t="shared" ref="AR307:AR317" ca="1" si="270">IF($AQ$317=0,0,AQ307/$AQ$317)</f>
        <v>0</v>
      </c>
    </row>
    <row r="308" spans="6:44" x14ac:dyDescent="0.3">
      <c r="F308" s="364"/>
      <c r="Z308" s="72" t="str">
        <f ca="1">Coulisse00!$FE$12</f>
        <v>MOYEN</v>
      </c>
      <c r="AA308" s="87">
        <f ca="1">Coulisse00!$FF$12</f>
        <v>77800</v>
      </c>
      <c r="AB308" s="82">
        <f t="shared" ca="1" si="263"/>
        <v>0.27990645799604247</v>
      </c>
      <c r="AC308" s="81">
        <f ca="1">Coulisse00!$FG$12</f>
        <v>1026000</v>
      </c>
      <c r="AD308" s="82">
        <f t="shared" ca="1" si="264"/>
        <v>0.26133469179826796</v>
      </c>
      <c r="AE308" s="75">
        <f t="shared" ref="AE308:AE313" ca="1" si="271">+IF(AA308=0,0,AC308/AA308)</f>
        <v>13.187660668380463</v>
      </c>
      <c r="AF308" s="115">
        <f t="shared" ca="1" si="265"/>
        <v>0.93365009749779659</v>
      </c>
      <c r="AG308" s="119">
        <f ca="1">Coulisse00!$FI$12</f>
        <v>3</v>
      </c>
      <c r="AH308" s="66">
        <f t="shared" ca="1" si="266"/>
        <v>0.3</v>
      </c>
      <c r="AJ308" s="72" t="str">
        <f ca="1">Coulisse00!$FE$22</f>
        <v/>
      </c>
      <c r="AK308" s="87">
        <f ca="1">Coulisse00!$FF$22</f>
        <v>0</v>
      </c>
      <c r="AL308" s="82">
        <f t="shared" ca="1" si="267"/>
        <v>0</v>
      </c>
      <c r="AM308" s="81">
        <f ca="1">Coulisse00!$FG$22</f>
        <v>0</v>
      </c>
      <c r="AN308" s="82">
        <f t="shared" ca="1" si="268"/>
        <v>0</v>
      </c>
      <c r="AO308" s="98">
        <f t="shared" ref="AO308:AO317" ca="1" si="272">+IF(AK308=0,0,AM308/AK308)</f>
        <v>0</v>
      </c>
      <c r="AP308" s="66">
        <f t="shared" ca="1" si="269"/>
        <v>0</v>
      </c>
      <c r="AQ308" s="96">
        <f ca="1">Coulisse00!$FI$22</f>
        <v>0</v>
      </c>
      <c r="AR308" s="66">
        <f t="shared" ca="1" si="270"/>
        <v>0</v>
      </c>
    </row>
    <row r="309" spans="6:44" x14ac:dyDescent="0.3">
      <c r="F309" s="364"/>
      <c r="Z309" s="72" t="str">
        <f ca="1">Coulisse00!$FE$13</f>
        <v>NEUTRE</v>
      </c>
      <c r="AA309" s="87">
        <f ca="1">Coulisse00!$FF$13</f>
        <v>26500</v>
      </c>
      <c r="AB309" s="82">
        <f t="shared" ca="1" si="263"/>
        <v>9.53408886490376E-2</v>
      </c>
      <c r="AC309" s="81">
        <f ca="1">Coulisse00!$FG$13</f>
        <v>363000</v>
      </c>
      <c r="AD309" s="82">
        <f t="shared" ca="1" si="264"/>
        <v>9.2460519612837494E-2</v>
      </c>
      <c r="AE309" s="75">
        <f t="shared" ca="1" si="271"/>
        <v>13.69811320754717</v>
      </c>
      <c r="AF309" s="115">
        <f t="shared" ca="1" si="265"/>
        <v>0.96978873307125213</v>
      </c>
      <c r="AG309" s="119">
        <f ca="1">Coulisse00!$FI$13</f>
        <v>2</v>
      </c>
      <c r="AH309" s="66">
        <f t="shared" ca="1" si="266"/>
        <v>0.2</v>
      </c>
      <c r="AJ309" s="72" t="str">
        <f ca="1">Coulisse00!$FE$23</f>
        <v/>
      </c>
      <c r="AK309" s="87">
        <f ca="1">Coulisse00!$FF$23</f>
        <v>0</v>
      </c>
      <c r="AL309" s="82">
        <f t="shared" ca="1" si="267"/>
        <v>0</v>
      </c>
      <c r="AM309" s="81">
        <f ca="1">Coulisse00!$FG$23</f>
        <v>0</v>
      </c>
      <c r="AN309" s="82">
        <f t="shared" ca="1" si="268"/>
        <v>0</v>
      </c>
      <c r="AO309" s="98">
        <f t="shared" ca="1" si="272"/>
        <v>0</v>
      </c>
      <c r="AP309" s="66">
        <f t="shared" ca="1" si="269"/>
        <v>0</v>
      </c>
      <c r="AQ309" s="96">
        <f ca="1">Coulisse00!$FI$23</f>
        <v>0</v>
      </c>
      <c r="AR309" s="66">
        <f t="shared" ca="1" si="270"/>
        <v>0</v>
      </c>
    </row>
    <row r="310" spans="6:44" x14ac:dyDescent="0.3">
      <c r="F310" s="364"/>
      <c r="Z310" s="72" t="str">
        <f ca="1">Coulisse00!$FE$14</f>
        <v>FORT</v>
      </c>
      <c r="AA310" s="87">
        <f ca="1">Coulisse00!$FF$14</f>
        <v>9650</v>
      </c>
      <c r="AB310" s="82">
        <f t="shared" ca="1" si="263"/>
        <v>3.4718474545781614E-2</v>
      </c>
      <c r="AC310" s="81">
        <f ca="1">Coulisse00!$FG$14</f>
        <v>311000</v>
      </c>
      <c r="AD310" s="82">
        <f t="shared" ca="1" si="264"/>
        <v>7.9215486500254714E-2</v>
      </c>
      <c r="AE310" s="75">
        <f t="shared" ca="1" si="271"/>
        <v>32.2279792746114</v>
      </c>
      <c r="AF310" s="115">
        <f t="shared" ca="1" si="265"/>
        <v>2.2816522769684764</v>
      </c>
      <c r="AG310" s="119">
        <f ca="1">Coulisse00!$FI$14</f>
        <v>2</v>
      </c>
      <c r="AH310" s="66">
        <f t="shared" ca="1" si="266"/>
        <v>0.2</v>
      </c>
      <c r="AJ310" s="72" t="str">
        <f ca="1">Coulisse00!$FE$24</f>
        <v/>
      </c>
      <c r="AK310" s="87">
        <f ca="1">Coulisse00!$FF$24</f>
        <v>0</v>
      </c>
      <c r="AL310" s="82">
        <f t="shared" ca="1" si="267"/>
        <v>0</v>
      </c>
      <c r="AM310" s="81">
        <f ca="1">Coulisse00!$FG$24</f>
        <v>0</v>
      </c>
      <c r="AN310" s="82">
        <f t="shared" ca="1" si="268"/>
        <v>0</v>
      </c>
      <c r="AO310" s="98">
        <f t="shared" ca="1" si="272"/>
        <v>0</v>
      </c>
      <c r="AP310" s="66">
        <f t="shared" ca="1" si="269"/>
        <v>0</v>
      </c>
      <c r="AQ310" s="96">
        <f ca="1">Coulisse00!$FI$24</f>
        <v>0</v>
      </c>
      <c r="AR310" s="66">
        <f t="shared" ca="1" si="270"/>
        <v>0</v>
      </c>
    </row>
    <row r="311" spans="6:44" x14ac:dyDescent="0.3">
      <c r="F311" s="364"/>
      <c r="Z311" s="72" t="str">
        <f ca="1">Coulisse00!$FE$15</f>
        <v/>
      </c>
      <c r="AA311" s="87">
        <f ca="1">Coulisse00!$FF$15</f>
        <v>0</v>
      </c>
      <c r="AB311" s="82">
        <f t="shared" ca="1" si="263"/>
        <v>0</v>
      </c>
      <c r="AC311" s="81">
        <f ca="1">Coulisse00!$FG$15</f>
        <v>0</v>
      </c>
      <c r="AD311" s="82">
        <f t="shared" ca="1" si="264"/>
        <v>0</v>
      </c>
      <c r="AE311" s="75">
        <f t="shared" ca="1" si="271"/>
        <v>0</v>
      </c>
      <c r="AF311" s="115">
        <f t="shared" ca="1" si="265"/>
        <v>0</v>
      </c>
      <c r="AG311" s="119">
        <f ca="1">Coulisse00!$FI$15</f>
        <v>0</v>
      </c>
      <c r="AH311" s="66">
        <f t="shared" ca="1" si="266"/>
        <v>0</v>
      </c>
      <c r="AJ311" s="72" t="str">
        <f ca="1">Coulisse00!$FE$25</f>
        <v/>
      </c>
      <c r="AK311" s="87">
        <f ca="1">Coulisse00!$FF$25</f>
        <v>0</v>
      </c>
      <c r="AL311" s="82">
        <f t="shared" ca="1" si="267"/>
        <v>0</v>
      </c>
      <c r="AM311" s="81">
        <f ca="1">Coulisse00!$FG$25</f>
        <v>0</v>
      </c>
      <c r="AN311" s="82">
        <f t="shared" ca="1" si="268"/>
        <v>0</v>
      </c>
      <c r="AO311" s="98">
        <f t="shared" ca="1" si="272"/>
        <v>0</v>
      </c>
      <c r="AP311" s="66">
        <f t="shared" ca="1" si="269"/>
        <v>0</v>
      </c>
      <c r="AQ311" s="96">
        <f ca="1">Coulisse00!$FI$25</f>
        <v>0</v>
      </c>
      <c r="AR311" s="66">
        <f t="shared" ca="1" si="270"/>
        <v>0</v>
      </c>
    </row>
    <row r="312" spans="6:44" x14ac:dyDescent="0.3">
      <c r="F312" s="364"/>
      <c r="Z312" s="89" t="str">
        <f>Coulisse00!$FE$16</f>
        <v>Autre</v>
      </c>
      <c r="AA312" s="90">
        <f ca="1">Coulisse00!$FF$16</f>
        <v>0</v>
      </c>
      <c r="AB312" s="91">
        <f t="shared" ca="1" si="263"/>
        <v>0</v>
      </c>
      <c r="AC312" s="92">
        <f ca="1">Coulisse00!$FG$16</f>
        <v>0</v>
      </c>
      <c r="AD312" s="91">
        <f t="shared" ca="1" si="264"/>
        <v>0</v>
      </c>
      <c r="AE312" s="93">
        <f t="shared" ca="1" si="271"/>
        <v>0</v>
      </c>
      <c r="AF312" s="116">
        <f t="shared" ca="1" si="265"/>
        <v>0</v>
      </c>
      <c r="AG312" s="120">
        <f ca="1">Coulisse00!$FI$16</f>
        <v>0</v>
      </c>
      <c r="AH312" s="94">
        <f t="shared" ca="1" si="266"/>
        <v>0</v>
      </c>
      <c r="AJ312" s="72" t="str">
        <f ca="1">Coulisse00!$FE$26</f>
        <v/>
      </c>
      <c r="AK312" s="87">
        <f ca="1">Coulisse00!$FF$26</f>
        <v>0</v>
      </c>
      <c r="AL312" s="82">
        <f t="shared" ca="1" si="267"/>
        <v>0</v>
      </c>
      <c r="AM312" s="81">
        <f ca="1">Coulisse00!$FG$26</f>
        <v>0</v>
      </c>
      <c r="AN312" s="82">
        <f t="shared" ca="1" si="268"/>
        <v>0</v>
      </c>
      <c r="AO312" s="98">
        <f t="shared" ca="1" si="272"/>
        <v>0</v>
      </c>
      <c r="AP312" s="66">
        <f t="shared" ca="1" si="269"/>
        <v>0</v>
      </c>
      <c r="AQ312" s="96">
        <f ca="1">Coulisse00!$FI$26</f>
        <v>0</v>
      </c>
      <c r="AR312" s="66">
        <f t="shared" ca="1" si="270"/>
        <v>0</v>
      </c>
    </row>
    <row r="313" spans="6:44" ht="15" thickBot="1" x14ac:dyDescent="0.35">
      <c r="F313" s="364"/>
      <c r="Z313" s="73" t="s">
        <v>172</v>
      </c>
      <c r="AA313" s="88">
        <f ca="1">SUM(AA307:AA312)</f>
        <v>277950</v>
      </c>
      <c r="AB313" s="84">
        <f t="shared" ca="1" si="263"/>
        <v>1</v>
      </c>
      <c r="AC313" s="83">
        <f ca="1">SUM(AC307:AC312)</f>
        <v>3926000</v>
      </c>
      <c r="AD313" s="84">
        <f t="shared" ca="1" si="264"/>
        <v>1</v>
      </c>
      <c r="AE313" s="76">
        <f t="shared" ca="1" si="271"/>
        <v>14.124842597589495</v>
      </c>
      <c r="AF313" s="117">
        <f t="shared" ca="1" si="265"/>
        <v>1</v>
      </c>
      <c r="AG313" s="121">
        <f ca="1">SUM(AG307:AG312)</f>
        <v>10</v>
      </c>
      <c r="AH313" s="67">
        <f t="shared" ca="1" si="266"/>
        <v>1</v>
      </c>
      <c r="AJ313" s="72" t="str">
        <f ca="1">Coulisse00!$FE$27</f>
        <v/>
      </c>
      <c r="AK313" s="87">
        <f ca="1">Coulisse00!$FF$27</f>
        <v>0</v>
      </c>
      <c r="AL313" s="82">
        <f t="shared" ca="1" si="267"/>
        <v>0</v>
      </c>
      <c r="AM313" s="81">
        <f ca="1">Coulisse00!$FG$27</f>
        <v>0</v>
      </c>
      <c r="AN313" s="82">
        <f t="shared" ca="1" si="268"/>
        <v>0</v>
      </c>
      <c r="AO313" s="98">
        <f t="shared" ca="1" si="272"/>
        <v>0</v>
      </c>
      <c r="AP313" s="66">
        <f t="shared" ca="1" si="269"/>
        <v>0</v>
      </c>
      <c r="AQ313" s="96">
        <f ca="1">Coulisse00!$FI$27</f>
        <v>0</v>
      </c>
      <c r="AR313" s="66">
        <f t="shared" ca="1" si="270"/>
        <v>0</v>
      </c>
    </row>
    <row r="314" spans="6:44" x14ac:dyDescent="0.3">
      <c r="F314" s="364"/>
      <c r="AJ314" s="72" t="str">
        <f ca="1">Coulisse00!$FE$28</f>
        <v/>
      </c>
      <c r="AK314" s="87">
        <f ca="1">Coulisse00!$FF$28</f>
        <v>0</v>
      </c>
      <c r="AL314" s="82">
        <f t="shared" ca="1" si="267"/>
        <v>0</v>
      </c>
      <c r="AM314" s="81">
        <f ca="1">Coulisse00!$FG$28</f>
        <v>0</v>
      </c>
      <c r="AN314" s="82">
        <f t="shared" ca="1" si="268"/>
        <v>0</v>
      </c>
      <c r="AO314" s="98">
        <f t="shared" ca="1" si="272"/>
        <v>0</v>
      </c>
      <c r="AP314" s="66">
        <f t="shared" ca="1" si="269"/>
        <v>0</v>
      </c>
      <c r="AQ314" s="96">
        <f ca="1">Coulisse00!$FI$28</f>
        <v>0</v>
      </c>
      <c r="AR314" s="66">
        <f t="shared" ca="1" si="270"/>
        <v>0</v>
      </c>
    </row>
    <row r="315" spans="6:44" x14ac:dyDescent="0.3">
      <c r="F315" s="364"/>
      <c r="AJ315" s="72" t="str">
        <f ca="1">Coulisse00!$FE$29</f>
        <v/>
      </c>
      <c r="AK315" s="87">
        <f ca="1">Coulisse00!$FF$29</f>
        <v>0</v>
      </c>
      <c r="AL315" s="82">
        <f t="shared" ca="1" si="267"/>
        <v>0</v>
      </c>
      <c r="AM315" s="81">
        <f ca="1">Coulisse00!$FG$29</f>
        <v>0</v>
      </c>
      <c r="AN315" s="82">
        <f t="shared" ca="1" si="268"/>
        <v>0</v>
      </c>
      <c r="AO315" s="98">
        <f t="shared" ca="1" si="272"/>
        <v>0</v>
      </c>
      <c r="AP315" s="66">
        <f t="shared" ca="1" si="269"/>
        <v>0</v>
      </c>
      <c r="AQ315" s="96">
        <f ca="1">Coulisse00!$FI$29</f>
        <v>0</v>
      </c>
      <c r="AR315" s="66">
        <f t="shared" ca="1" si="270"/>
        <v>0</v>
      </c>
    </row>
    <row r="316" spans="6:44" x14ac:dyDescent="0.3">
      <c r="F316" s="364"/>
      <c r="AJ316" s="99" t="str">
        <f ca="1">Coulisse00!$FE$30</f>
        <v/>
      </c>
      <c r="AK316" s="100">
        <f ca="1">Coulisse00!$FF$30</f>
        <v>0</v>
      </c>
      <c r="AL316" s="101">
        <f t="shared" ca="1" si="267"/>
        <v>0</v>
      </c>
      <c r="AM316" s="102">
        <f ca="1">Coulisse00!$FG$30</f>
        <v>0</v>
      </c>
      <c r="AN316" s="101">
        <f t="shared" ca="1" si="268"/>
        <v>0</v>
      </c>
      <c r="AO316" s="103">
        <f t="shared" ca="1" si="272"/>
        <v>0</v>
      </c>
      <c r="AP316" s="104">
        <f t="shared" ca="1" si="269"/>
        <v>0</v>
      </c>
      <c r="AQ316" s="105">
        <f ca="1">Coulisse00!$FI$30</f>
        <v>0</v>
      </c>
      <c r="AR316" s="104">
        <f t="shared" ca="1" si="270"/>
        <v>0</v>
      </c>
    </row>
    <row r="317" spans="6:44" ht="15" thickBot="1" x14ac:dyDescent="0.35">
      <c r="F317" s="364"/>
      <c r="AJ317" s="106" t="s">
        <v>172</v>
      </c>
      <c r="AK317" s="107">
        <f ca="1">SUM(AK307:AK316)</f>
        <v>0</v>
      </c>
      <c r="AL317" s="108">
        <f t="shared" ca="1" si="267"/>
        <v>0</v>
      </c>
      <c r="AM317" s="109">
        <f ca="1">SUM(AM307:AM316)</f>
        <v>0</v>
      </c>
      <c r="AN317" s="108">
        <f t="shared" ca="1" si="268"/>
        <v>0</v>
      </c>
      <c r="AO317" s="110">
        <f t="shared" ca="1" si="272"/>
        <v>0</v>
      </c>
      <c r="AP317" s="111">
        <f t="shared" ca="1" si="269"/>
        <v>0</v>
      </c>
      <c r="AQ317" s="112">
        <f ca="1">SUM(AQ307:AQ316)</f>
        <v>0</v>
      </c>
      <c r="AR317" s="111">
        <f t="shared" ca="1" si="270"/>
        <v>0</v>
      </c>
    </row>
    <row r="318" spans="6:44" ht="18" x14ac:dyDescent="0.35">
      <c r="F318" s="214"/>
    </row>
    <row r="319" spans="6:44" ht="18" x14ac:dyDescent="0.35">
      <c r="F319" s="214"/>
    </row>
    <row r="320" spans="6:44" ht="18" x14ac:dyDescent="0.35">
      <c r="F320" s="214"/>
    </row>
    <row r="321" spans="6:44" s="124" customFormat="1" ht="23.4" x14ac:dyDescent="0.45">
      <c r="F321" s="364" t="str">
        <f>Coulisse00!$FO$1</f>
        <v>FINITION 
ASPECT</v>
      </c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</row>
    <row r="322" spans="6:44" x14ac:dyDescent="0.3">
      <c r="F322" s="364"/>
    </row>
    <row r="323" spans="6:44" x14ac:dyDescent="0.3">
      <c r="F323" s="364"/>
    </row>
    <row r="324" spans="6:44" ht="15" thickBot="1" x14ac:dyDescent="0.35">
      <c r="F324" s="364"/>
    </row>
    <row r="325" spans="6:44" x14ac:dyDescent="0.3">
      <c r="F325" s="364"/>
      <c r="Z325" s="376" t="str">
        <f>$F321</f>
        <v>FINITION 
ASPECT</v>
      </c>
      <c r="AA325" s="367" t="str">
        <f>Coulisse00!$V$3</f>
        <v>QUANTITE
M2/ML/PC</v>
      </c>
      <c r="AB325" s="368"/>
      <c r="AC325" s="369" t="str">
        <f>Coulisse00!$W$3</f>
        <v>CA VENTE
€ HT</v>
      </c>
      <c r="AD325" s="370"/>
      <c r="AE325" s="371" t="str">
        <f>AE305</f>
        <v>Prix Moyen</v>
      </c>
      <c r="AF325" s="375"/>
      <c r="AG325" s="369" t="str">
        <f>Coulisse00!$M$10</f>
        <v>Nb Ref</v>
      </c>
      <c r="AH325" s="372"/>
      <c r="AJ325" s="365" t="str">
        <f>$Z$32</f>
        <v>Autre</v>
      </c>
      <c r="AK325" s="367" t="str">
        <f>AA325</f>
        <v>QUANTITE
M2/ML/PC</v>
      </c>
      <c r="AL325" s="368"/>
      <c r="AM325" s="369" t="str">
        <f t="shared" ref="AM325:AM326" si="273">AC325</f>
        <v>CA VENTE
€ HT</v>
      </c>
      <c r="AN325" s="370"/>
      <c r="AO325" s="371" t="str">
        <f t="shared" ref="AO325:AO326" si="274">AE325</f>
        <v>Prix Moyen</v>
      </c>
      <c r="AP325" s="372"/>
      <c r="AQ325" s="371" t="str">
        <f t="shared" ref="AQ325:AQ326" si="275">AG325</f>
        <v>Nb Ref</v>
      </c>
      <c r="AR325" s="372"/>
    </row>
    <row r="326" spans="6:44" x14ac:dyDescent="0.3">
      <c r="F326" s="364"/>
      <c r="Z326" s="377"/>
      <c r="AA326" s="85" t="s">
        <v>179</v>
      </c>
      <c r="AB326" s="78" t="s">
        <v>180</v>
      </c>
      <c r="AC326" s="77" t="str">
        <f>+AA326</f>
        <v>Mnt</v>
      </c>
      <c r="AD326" s="78" t="str">
        <f>+AB326</f>
        <v>%</v>
      </c>
      <c r="AE326" s="70" t="str">
        <f>+AC326</f>
        <v>Mnt</v>
      </c>
      <c r="AF326" s="113" t="str">
        <f>+AD326</f>
        <v>%</v>
      </c>
      <c r="AG326" s="77" t="s">
        <v>182</v>
      </c>
      <c r="AH326" s="68" t="str">
        <f>+AF326</f>
        <v>%</v>
      </c>
      <c r="AJ326" s="366"/>
      <c r="AK326" s="85" t="str">
        <f t="shared" ref="AK326" si="276">AA326</f>
        <v>Mnt</v>
      </c>
      <c r="AL326" s="78" t="str">
        <f t="shared" ref="AL326" si="277">AB326</f>
        <v>%</v>
      </c>
      <c r="AM326" s="77" t="str">
        <f t="shared" si="273"/>
        <v>Mnt</v>
      </c>
      <c r="AN326" s="78" t="str">
        <f t="shared" ref="AN326" si="278">AD326</f>
        <v>%</v>
      </c>
      <c r="AO326" s="70" t="str">
        <f t="shared" si="274"/>
        <v>Mnt</v>
      </c>
      <c r="AP326" s="68" t="str">
        <f t="shared" ref="AP326" si="279">AF326</f>
        <v>%</v>
      </c>
      <c r="AQ326" s="70" t="str">
        <f t="shared" si="275"/>
        <v>Nb</v>
      </c>
      <c r="AR326" s="68" t="str">
        <f t="shared" ref="AR326" si="280">AH326</f>
        <v>%</v>
      </c>
    </row>
    <row r="327" spans="6:44" x14ac:dyDescent="0.3">
      <c r="F327" s="364"/>
      <c r="Z327" s="71" t="str">
        <f ca="1">Coulisse00!$FO$11</f>
        <v>SATIN</v>
      </c>
      <c r="AA327" s="86">
        <f ca="1">Coulisse00!$FP$11</f>
        <v>145500</v>
      </c>
      <c r="AB327" s="80">
        <f t="shared" ref="AB327:AB333" ca="1" si="281">AA327/$AA$333</f>
        <v>0.52347544522396117</v>
      </c>
      <c r="AC327" s="79">
        <f ca="1">Coulisse00!$FQ$11</f>
        <v>1738500</v>
      </c>
      <c r="AD327" s="80">
        <f t="shared" ref="AD327:AD333" ca="1" si="282">AC327/$AC$333</f>
        <v>0.44281711665817625</v>
      </c>
      <c r="AE327" s="74">
        <f ca="1">+IF(AA327=0,0,AC327/AA327)</f>
        <v>11.948453608247423</v>
      </c>
      <c r="AF327" s="114">
        <f t="shared" ref="AF327:AF333" ca="1" si="283">AE327/$AE$333</f>
        <v>0.84591764656453672</v>
      </c>
      <c r="AG327" s="118">
        <f ca="1">Coulisse00!$FS$11</f>
        <v>4</v>
      </c>
      <c r="AH327" s="69">
        <f t="shared" ref="AH327:AH333" ca="1" si="284">AG327/$AG$333</f>
        <v>0.4</v>
      </c>
      <c r="AJ327" s="71" t="str">
        <f ca="1">Coulisse00!$FO$21</f>
        <v/>
      </c>
      <c r="AK327" s="86">
        <f ca="1">Coulisse00!$FP$21</f>
        <v>0</v>
      </c>
      <c r="AL327" s="80">
        <f t="shared" ref="AL327:AL337" ca="1" si="285">IF($AK$337=0,0,AK327/$AK$337)</f>
        <v>0</v>
      </c>
      <c r="AM327" s="79">
        <f ca="1">Coulisse00!$FQ$21</f>
        <v>0</v>
      </c>
      <c r="AN327" s="80">
        <f t="shared" ref="AN327:AN337" ca="1" si="286">IF($AM$337=0,0,AM327/$AM$337)</f>
        <v>0</v>
      </c>
      <c r="AO327" s="97">
        <f ca="1">+IF(AK327=0,0,AM327/AK327)</f>
        <v>0</v>
      </c>
      <c r="AP327" s="69">
        <f t="shared" ref="AP327:AP337" ca="1" si="287">IF($AO$337=0,0,AO327/$AO$337)</f>
        <v>0</v>
      </c>
      <c r="AQ327" s="95">
        <f ca="1">Coulisse00!$FS$21</f>
        <v>0</v>
      </c>
      <c r="AR327" s="69">
        <f t="shared" ref="AR327:AR337" ca="1" si="288">IF($AQ$337=0,0,AQ327/$AQ$337)</f>
        <v>0</v>
      </c>
    </row>
    <row r="328" spans="6:44" x14ac:dyDescent="0.3">
      <c r="F328" s="364"/>
      <c r="Z328" s="72" t="str">
        <f ca="1">Coulisse00!$FO$12</f>
        <v>BRILLANT DOUX</v>
      </c>
      <c r="AA328" s="87">
        <f ca="1">Coulisse00!$FP$12</f>
        <v>80000</v>
      </c>
      <c r="AB328" s="82">
        <f t="shared" ca="1" si="281"/>
        <v>0.28782155063860404</v>
      </c>
      <c r="AC328" s="81">
        <f ca="1">Coulisse00!$FQ$12</f>
        <v>1150000</v>
      </c>
      <c r="AD328" s="82">
        <f t="shared" ca="1" si="282"/>
        <v>0.29291900152827305</v>
      </c>
      <c r="AE328" s="75">
        <f t="shared" ref="AE328:AE333" ca="1" si="289">+IF(AA328=0,0,AC328/AA328)</f>
        <v>14.375</v>
      </c>
      <c r="AF328" s="115">
        <f t="shared" ca="1" si="283"/>
        <v>1.0177104559347936</v>
      </c>
      <c r="AG328" s="119">
        <f ca="1">Coulisse00!$FS$12</f>
        <v>1</v>
      </c>
      <c r="AH328" s="66">
        <f t="shared" ca="1" si="284"/>
        <v>0.1</v>
      </c>
      <c r="AJ328" s="72" t="str">
        <f ca="1">Coulisse00!$FO$22</f>
        <v/>
      </c>
      <c r="AK328" s="87">
        <f ca="1">Coulisse00!$FP$22</f>
        <v>0</v>
      </c>
      <c r="AL328" s="82">
        <f t="shared" ca="1" si="285"/>
        <v>0</v>
      </c>
      <c r="AM328" s="81">
        <f ca="1">Coulisse00!$FQ$22</f>
        <v>0</v>
      </c>
      <c r="AN328" s="82">
        <f t="shared" ca="1" si="286"/>
        <v>0</v>
      </c>
      <c r="AO328" s="98">
        <f t="shared" ref="AO328:AO337" ca="1" si="290">+IF(AK328=0,0,AM328/AK328)</f>
        <v>0</v>
      </c>
      <c r="AP328" s="66">
        <f t="shared" ca="1" si="287"/>
        <v>0</v>
      </c>
      <c r="AQ328" s="96">
        <f ca="1">Coulisse00!$FS$22</f>
        <v>0</v>
      </c>
      <c r="AR328" s="66">
        <f t="shared" ca="1" si="288"/>
        <v>0</v>
      </c>
    </row>
    <row r="329" spans="6:44" x14ac:dyDescent="0.3">
      <c r="F329" s="364"/>
      <c r="Z329" s="72" t="str">
        <f ca="1">Coulisse00!$FO$13</f>
        <v>MAT</v>
      </c>
      <c r="AA329" s="87">
        <f ca="1">Coulisse00!$FP$13</f>
        <v>29450</v>
      </c>
      <c r="AB329" s="82">
        <f t="shared" ca="1" si="281"/>
        <v>0.10595430832883612</v>
      </c>
      <c r="AC329" s="81">
        <f ca="1">Coulisse00!$FQ$13</f>
        <v>727000</v>
      </c>
      <c r="AD329" s="82">
        <f t="shared" ca="1" si="282"/>
        <v>0.18517575140091697</v>
      </c>
      <c r="AE329" s="75">
        <f t="shared" ca="1" si="289"/>
        <v>24.68590831918506</v>
      </c>
      <c r="AF329" s="115">
        <f t="shared" ca="1" si="283"/>
        <v>1.7476944007431194</v>
      </c>
      <c r="AG329" s="119">
        <f ca="1">Coulisse00!$FS$13</f>
        <v>4</v>
      </c>
      <c r="AH329" s="66">
        <f t="shared" ca="1" si="284"/>
        <v>0.4</v>
      </c>
      <c r="AJ329" s="72" t="str">
        <f ca="1">Coulisse00!$FO$23</f>
        <v/>
      </c>
      <c r="AK329" s="87">
        <f ca="1">Coulisse00!$FP$23</f>
        <v>0</v>
      </c>
      <c r="AL329" s="82">
        <f t="shared" ca="1" si="285"/>
        <v>0</v>
      </c>
      <c r="AM329" s="81">
        <f ca="1">Coulisse00!$FQ$23</f>
        <v>0</v>
      </c>
      <c r="AN329" s="82">
        <f t="shared" ca="1" si="286"/>
        <v>0</v>
      </c>
      <c r="AO329" s="98">
        <f t="shared" ca="1" si="290"/>
        <v>0</v>
      </c>
      <c r="AP329" s="66">
        <f t="shared" ca="1" si="287"/>
        <v>0</v>
      </c>
      <c r="AQ329" s="96">
        <f ca="1">Coulisse00!$FS$23</f>
        <v>0</v>
      </c>
      <c r="AR329" s="66">
        <f t="shared" ca="1" si="288"/>
        <v>0</v>
      </c>
    </row>
    <row r="330" spans="6:44" x14ac:dyDescent="0.3">
      <c r="F330" s="364"/>
      <c r="Z330" s="72" t="str">
        <f ca="1">Coulisse00!$FO$14</f>
        <v>BRILLANT</v>
      </c>
      <c r="AA330" s="87">
        <f ca="1">Coulisse00!$FP$14</f>
        <v>23000</v>
      </c>
      <c r="AB330" s="82">
        <f t="shared" ca="1" si="281"/>
        <v>8.2748695808598671E-2</v>
      </c>
      <c r="AC330" s="81">
        <f ca="1">Coulisse00!$FQ$14</f>
        <v>310500</v>
      </c>
      <c r="AD330" s="82">
        <f t="shared" ca="1" si="282"/>
        <v>7.9088130412633725E-2</v>
      </c>
      <c r="AE330" s="75">
        <f t="shared" ca="1" si="289"/>
        <v>13.5</v>
      </c>
      <c r="AF330" s="115">
        <f t="shared" ca="1" si="283"/>
        <v>0.95576286296484969</v>
      </c>
      <c r="AG330" s="119">
        <f ca="1">Coulisse00!$FS$14</f>
        <v>1</v>
      </c>
      <c r="AH330" s="66">
        <f t="shared" ca="1" si="284"/>
        <v>0.1</v>
      </c>
      <c r="AJ330" s="72" t="str">
        <f ca="1">Coulisse00!$FO$24</f>
        <v/>
      </c>
      <c r="AK330" s="87">
        <f ca="1">Coulisse00!$FP$24</f>
        <v>0</v>
      </c>
      <c r="AL330" s="82">
        <f t="shared" ca="1" si="285"/>
        <v>0</v>
      </c>
      <c r="AM330" s="81">
        <f ca="1">Coulisse00!$FQ$24</f>
        <v>0</v>
      </c>
      <c r="AN330" s="82">
        <f t="shared" ca="1" si="286"/>
        <v>0</v>
      </c>
      <c r="AO330" s="98">
        <f t="shared" ca="1" si="290"/>
        <v>0</v>
      </c>
      <c r="AP330" s="66">
        <f t="shared" ca="1" si="287"/>
        <v>0</v>
      </c>
      <c r="AQ330" s="96">
        <f ca="1">Coulisse00!$FS$24</f>
        <v>0</v>
      </c>
      <c r="AR330" s="66">
        <f t="shared" ca="1" si="288"/>
        <v>0</v>
      </c>
    </row>
    <row r="331" spans="6:44" x14ac:dyDescent="0.3">
      <c r="F331" s="364"/>
      <c r="Z331" s="72" t="str">
        <f ca="1">Coulisse00!$FO$15</f>
        <v/>
      </c>
      <c r="AA331" s="87">
        <f ca="1">Coulisse00!$FP$15</f>
        <v>0</v>
      </c>
      <c r="AB331" s="82">
        <f t="shared" ca="1" si="281"/>
        <v>0</v>
      </c>
      <c r="AC331" s="81">
        <f ca="1">Coulisse00!$FQ$15</f>
        <v>0</v>
      </c>
      <c r="AD331" s="82">
        <f t="shared" ca="1" si="282"/>
        <v>0</v>
      </c>
      <c r="AE331" s="75">
        <f t="shared" ca="1" si="289"/>
        <v>0</v>
      </c>
      <c r="AF331" s="115">
        <f t="shared" ca="1" si="283"/>
        <v>0</v>
      </c>
      <c r="AG331" s="119">
        <f ca="1">Coulisse00!$FS$15</f>
        <v>0</v>
      </c>
      <c r="AH331" s="66">
        <f t="shared" ca="1" si="284"/>
        <v>0</v>
      </c>
      <c r="AJ331" s="72" t="str">
        <f ca="1">Coulisse00!$FO$25</f>
        <v/>
      </c>
      <c r="AK331" s="87">
        <f ca="1">Coulisse00!$FP$25</f>
        <v>0</v>
      </c>
      <c r="AL331" s="82">
        <f t="shared" ca="1" si="285"/>
        <v>0</v>
      </c>
      <c r="AM331" s="81">
        <f ca="1">Coulisse00!$FQ$25</f>
        <v>0</v>
      </c>
      <c r="AN331" s="82">
        <f t="shared" ca="1" si="286"/>
        <v>0</v>
      </c>
      <c r="AO331" s="98">
        <f t="shared" ca="1" si="290"/>
        <v>0</v>
      </c>
      <c r="AP331" s="66">
        <f t="shared" ca="1" si="287"/>
        <v>0</v>
      </c>
      <c r="AQ331" s="96">
        <f ca="1">Coulisse00!$FS$25</f>
        <v>0</v>
      </c>
      <c r="AR331" s="66">
        <f t="shared" ca="1" si="288"/>
        <v>0</v>
      </c>
    </row>
    <row r="332" spans="6:44" x14ac:dyDescent="0.3">
      <c r="F332" s="364"/>
      <c r="Z332" s="89" t="str">
        <f>Coulisse00!$FO$16</f>
        <v>Autre</v>
      </c>
      <c r="AA332" s="90">
        <f ca="1">Coulisse00!$FP$16</f>
        <v>0</v>
      </c>
      <c r="AB332" s="91">
        <f t="shared" ca="1" si="281"/>
        <v>0</v>
      </c>
      <c r="AC332" s="92">
        <f ca="1">Coulisse00!$FQ$16</f>
        <v>0</v>
      </c>
      <c r="AD332" s="91">
        <f t="shared" ca="1" si="282"/>
        <v>0</v>
      </c>
      <c r="AE332" s="93">
        <f t="shared" ca="1" si="289"/>
        <v>0</v>
      </c>
      <c r="AF332" s="116">
        <f t="shared" ca="1" si="283"/>
        <v>0</v>
      </c>
      <c r="AG332" s="120">
        <f ca="1">Coulisse00!$FS$16</f>
        <v>0</v>
      </c>
      <c r="AH332" s="94">
        <f t="shared" ca="1" si="284"/>
        <v>0</v>
      </c>
      <c r="AJ332" s="72" t="str">
        <f ca="1">Coulisse00!$FO$26</f>
        <v/>
      </c>
      <c r="AK332" s="87">
        <f ca="1">Coulisse00!$FP$26</f>
        <v>0</v>
      </c>
      <c r="AL332" s="82">
        <f t="shared" ca="1" si="285"/>
        <v>0</v>
      </c>
      <c r="AM332" s="81">
        <f ca="1">Coulisse00!$FQ$26</f>
        <v>0</v>
      </c>
      <c r="AN332" s="82">
        <f t="shared" ca="1" si="286"/>
        <v>0</v>
      </c>
      <c r="AO332" s="98">
        <f t="shared" ca="1" si="290"/>
        <v>0</v>
      </c>
      <c r="AP332" s="66">
        <f t="shared" ca="1" si="287"/>
        <v>0</v>
      </c>
      <c r="AQ332" s="96">
        <f ca="1">Coulisse00!$FS$26</f>
        <v>0</v>
      </c>
      <c r="AR332" s="66">
        <f t="shared" ca="1" si="288"/>
        <v>0</v>
      </c>
    </row>
    <row r="333" spans="6:44" ht="15" thickBot="1" x14ac:dyDescent="0.35">
      <c r="F333" s="364"/>
      <c r="Z333" s="73" t="s">
        <v>172</v>
      </c>
      <c r="AA333" s="88">
        <f ca="1">SUM(AA327:AA332)</f>
        <v>277950</v>
      </c>
      <c r="AB333" s="84">
        <f t="shared" ca="1" si="281"/>
        <v>1</v>
      </c>
      <c r="AC333" s="83">
        <f ca="1">SUM(AC327:AC332)</f>
        <v>3926000</v>
      </c>
      <c r="AD333" s="84">
        <f t="shared" ca="1" si="282"/>
        <v>1</v>
      </c>
      <c r="AE333" s="76">
        <f t="shared" ca="1" si="289"/>
        <v>14.124842597589495</v>
      </c>
      <c r="AF333" s="117">
        <f t="shared" ca="1" si="283"/>
        <v>1</v>
      </c>
      <c r="AG333" s="121">
        <f ca="1">SUM(AG327:AG332)</f>
        <v>10</v>
      </c>
      <c r="AH333" s="67">
        <f t="shared" ca="1" si="284"/>
        <v>1</v>
      </c>
      <c r="AJ333" s="72" t="str">
        <f ca="1">Coulisse00!$FO$27</f>
        <v/>
      </c>
      <c r="AK333" s="87">
        <f ca="1">Coulisse00!$FP$27</f>
        <v>0</v>
      </c>
      <c r="AL333" s="82">
        <f t="shared" ca="1" si="285"/>
        <v>0</v>
      </c>
      <c r="AM333" s="81">
        <f ca="1">Coulisse00!$FQ$27</f>
        <v>0</v>
      </c>
      <c r="AN333" s="82">
        <f t="shared" ca="1" si="286"/>
        <v>0</v>
      </c>
      <c r="AO333" s="98">
        <f t="shared" ca="1" si="290"/>
        <v>0</v>
      </c>
      <c r="AP333" s="66">
        <f t="shared" ca="1" si="287"/>
        <v>0</v>
      </c>
      <c r="AQ333" s="96">
        <f ca="1">Coulisse00!$FS$27</f>
        <v>0</v>
      </c>
      <c r="AR333" s="66">
        <f t="shared" ca="1" si="288"/>
        <v>0</v>
      </c>
    </row>
    <row r="334" spans="6:44" x14ac:dyDescent="0.3">
      <c r="F334" s="364"/>
      <c r="AJ334" s="72" t="str">
        <f ca="1">Coulisse00!$FO$28</f>
        <v/>
      </c>
      <c r="AK334" s="87">
        <f ca="1">Coulisse00!$FP$28</f>
        <v>0</v>
      </c>
      <c r="AL334" s="82">
        <f t="shared" ca="1" si="285"/>
        <v>0</v>
      </c>
      <c r="AM334" s="81">
        <f ca="1">Coulisse00!$FQ$28</f>
        <v>0</v>
      </c>
      <c r="AN334" s="82">
        <f t="shared" ca="1" si="286"/>
        <v>0</v>
      </c>
      <c r="AO334" s="98">
        <f t="shared" ca="1" si="290"/>
        <v>0</v>
      </c>
      <c r="AP334" s="66">
        <f t="shared" ca="1" si="287"/>
        <v>0</v>
      </c>
      <c r="AQ334" s="96">
        <f ca="1">Coulisse00!$FS$28</f>
        <v>0</v>
      </c>
      <c r="AR334" s="66">
        <f t="shared" ca="1" si="288"/>
        <v>0</v>
      </c>
    </row>
    <row r="335" spans="6:44" x14ac:dyDescent="0.3">
      <c r="F335" s="364"/>
      <c r="AJ335" s="72" t="str">
        <f ca="1">Coulisse00!$FO$29</f>
        <v/>
      </c>
      <c r="AK335" s="87">
        <f ca="1">Coulisse00!$FP$29</f>
        <v>0</v>
      </c>
      <c r="AL335" s="82">
        <f t="shared" ca="1" si="285"/>
        <v>0</v>
      </c>
      <c r="AM335" s="81">
        <f ca="1">Coulisse00!$FQ$29</f>
        <v>0</v>
      </c>
      <c r="AN335" s="82">
        <f t="shared" ca="1" si="286"/>
        <v>0</v>
      </c>
      <c r="AO335" s="98">
        <f t="shared" ca="1" si="290"/>
        <v>0</v>
      </c>
      <c r="AP335" s="66">
        <f t="shared" ca="1" si="287"/>
        <v>0</v>
      </c>
      <c r="AQ335" s="96">
        <f ca="1">Coulisse00!$FS$29</f>
        <v>0</v>
      </c>
      <c r="AR335" s="66">
        <f t="shared" ca="1" si="288"/>
        <v>0</v>
      </c>
    </row>
    <row r="336" spans="6:44" x14ac:dyDescent="0.3">
      <c r="F336" s="364"/>
      <c r="AJ336" s="99" t="str">
        <f ca="1">Coulisse00!$FO$30</f>
        <v/>
      </c>
      <c r="AK336" s="100">
        <f ca="1">Coulisse00!$FP$30</f>
        <v>0</v>
      </c>
      <c r="AL336" s="101">
        <f t="shared" ca="1" si="285"/>
        <v>0</v>
      </c>
      <c r="AM336" s="102">
        <f ca="1">Coulisse00!$FQ$30</f>
        <v>0</v>
      </c>
      <c r="AN336" s="101">
        <f t="shared" ca="1" si="286"/>
        <v>0</v>
      </c>
      <c r="AO336" s="103">
        <f t="shared" ca="1" si="290"/>
        <v>0</v>
      </c>
      <c r="AP336" s="104">
        <f t="shared" ca="1" si="287"/>
        <v>0</v>
      </c>
      <c r="AQ336" s="105">
        <f ca="1">Coulisse00!$FS$30</f>
        <v>0</v>
      </c>
      <c r="AR336" s="104">
        <f t="shared" ca="1" si="288"/>
        <v>0</v>
      </c>
    </row>
    <row r="337" spans="6:44" ht="15" thickBot="1" x14ac:dyDescent="0.35">
      <c r="F337" s="364"/>
      <c r="AJ337" s="106" t="s">
        <v>172</v>
      </c>
      <c r="AK337" s="107">
        <f ca="1">SUM(AK327:AK336)</f>
        <v>0</v>
      </c>
      <c r="AL337" s="108">
        <f t="shared" ca="1" si="285"/>
        <v>0</v>
      </c>
      <c r="AM337" s="109">
        <f ca="1">SUM(AM327:AM336)</f>
        <v>0</v>
      </c>
      <c r="AN337" s="108">
        <f t="shared" ca="1" si="286"/>
        <v>0</v>
      </c>
      <c r="AO337" s="110">
        <f t="shared" ca="1" si="290"/>
        <v>0</v>
      </c>
      <c r="AP337" s="111">
        <f t="shared" ca="1" si="287"/>
        <v>0</v>
      </c>
      <c r="AQ337" s="112">
        <f ca="1">SUM(AQ327:AQ336)</f>
        <v>0</v>
      </c>
      <c r="AR337" s="111">
        <f t="shared" ca="1" si="288"/>
        <v>0</v>
      </c>
    </row>
    <row r="338" spans="6:44" ht="18" x14ac:dyDescent="0.35">
      <c r="F338" s="214"/>
    </row>
    <row r="339" spans="6:44" ht="18" x14ac:dyDescent="0.35">
      <c r="F339" s="214"/>
    </row>
    <row r="340" spans="6:44" ht="18" x14ac:dyDescent="0.35">
      <c r="F340" s="214"/>
    </row>
    <row r="341" spans="6:44" s="124" customFormat="1" ht="23.4" x14ac:dyDescent="0.45">
      <c r="F341" s="364" t="str">
        <f>Coulisse00!$FY$1</f>
        <v>BORD</v>
      </c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</row>
    <row r="342" spans="6:44" x14ac:dyDescent="0.3">
      <c r="F342" s="364"/>
    </row>
    <row r="343" spans="6:44" x14ac:dyDescent="0.3">
      <c r="F343" s="364"/>
    </row>
    <row r="344" spans="6:44" ht="15" thickBot="1" x14ac:dyDescent="0.35">
      <c r="F344" s="364"/>
    </row>
    <row r="345" spans="6:44" x14ac:dyDescent="0.3">
      <c r="F345" s="364"/>
      <c r="Z345" s="376" t="str">
        <f>$F341</f>
        <v>BORD</v>
      </c>
      <c r="AA345" s="367" t="str">
        <f>Coulisse00!$V$3</f>
        <v>QUANTITE
M2/ML/PC</v>
      </c>
      <c r="AB345" s="368"/>
      <c r="AC345" s="369" t="str">
        <f>Coulisse00!$W$3</f>
        <v>CA VENTE
€ HT</v>
      </c>
      <c r="AD345" s="370"/>
      <c r="AE345" s="371" t="str">
        <f>AE325</f>
        <v>Prix Moyen</v>
      </c>
      <c r="AF345" s="375"/>
      <c r="AG345" s="369" t="str">
        <f>Coulisse00!$M$10</f>
        <v>Nb Ref</v>
      </c>
      <c r="AH345" s="372"/>
      <c r="AJ345" s="365" t="str">
        <f>$Z$32</f>
        <v>Autre</v>
      </c>
      <c r="AK345" s="367" t="str">
        <f>AA345</f>
        <v>QUANTITE
M2/ML/PC</v>
      </c>
      <c r="AL345" s="368"/>
      <c r="AM345" s="369" t="str">
        <f t="shared" ref="AM345:AM346" si="291">AC345</f>
        <v>CA VENTE
€ HT</v>
      </c>
      <c r="AN345" s="370"/>
      <c r="AO345" s="371" t="str">
        <f t="shared" ref="AO345:AO346" si="292">AE345</f>
        <v>Prix Moyen</v>
      </c>
      <c r="AP345" s="372"/>
      <c r="AQ345" s="371" t="str">
        <f t="shared" ref="AQ345:AQ346" si="293">AG345</f>
        <v>Nb Ref</v>
      </c>
      <c r="AR345" s="372"/>
    </row>
    <row r="346" spans="6:44" x14ac:dyDescent="0.3">
      <c r="F346" s="364"/>
      <c r="Z346" s="377"/>
      <c r="AA346" s="85" t="s">
        <v>179</v>
      </c>
      <c r="AB346" s="78" t="s">
        <v>180</v>
      </c>
      <c r="AC346" s="77" t="str">
        <f>+AA346</f>
        <v>Mnt</v>
      </c>
      <c r="AD346" s="78" t="str">
        <f>+AB346</f>
        <v>%</v>
      </c>
      <c r="AE346" s="70" t="str">
        <f>+AC346</f>
        <v>Mnt</v>
      </c>
      <c r="AF346" s="113" t="str">
        <f>+AD346</f>
        <v>%</v>
      </c>
      <c r="AG346" s="77" t="s">
        <v>182</v>
      </c>
      <c r="AH346" s="68" t="str">
        <f>+AF346</f>
        <v>%</v>
      </c>
      <c r="AJ346" s="366"/>
      <c r="AK346" s="85" t="str">
        <f t="shared" ref="AK346" si="294">AA346</f>
        <v>Mnt</v>
      </c>
      <c r="AL346" s="78" t="str">
        <f t="shared" ref="AL346" si="295">AB346</f>
        <v>%</v>
      </c>
      <c r="AM346" s="77" t="str">
        <f t="shared" si="291"/>
        <v>Mnt</v>
      </c>
      <c r="AN346" s="78" t="str">
        <f t="shared" ref="AN346" si="296">AD346</f>
        <v>%</v>
      </c>
      <c r="AO346" s="70" t="str">
        <f t="shared" si="292"/>
        <v>Mnt</v>
      </c>
      <c r="AP346" s="68" t="str">
        <f t="shared" ref="AP346" si="297">AF346</f>
        <v>%</v>
      </c>
      <c r="AQ346" s="70" t="str">
        <f t="shared" si="293"/>
        <v>Nb</v>
      </c>
      <c r="AR346" s="68" t="str">
        <f t="shared" ref="AR346" si="298">AH346</f>
        <v>%</v>
      </c>
    </row>
    <row r="347" spans="6:44" x14ac:dyDescent="0.3">
      <c r="F347" s="364"/>
      <c r="Z347" s="71" t="str">
        <f ca="1">Coulisse00!$FY$11</f>
        <v>DROIT</v>
      </c>
      <c r="AA347" s="86">
        <f ca="1">Coulisse00!$FZ$11</f>
        <v>268300</v>
      </c>
      <c r="AB347" s="80">
        <f t="shared" ref="AB347:AB353" ca="1" si="299">AA347/$AA$353</f>
        <v>0.96528152545421841</v>
      </c>
      <c r="AC347" s="79">
        <f ca="1">Coulisse00!$GA$11</f>
        <v>3615000</v>
      </c>
      <c r="AD347" s="80">
        <f t="shared" ref="AD347:AD353" ca="1" si="300">AC347/$AC$353</f>
        <v>0.92078451349974533</v>
      </c>
      <c r="AE347" s="74">
        <f ca="1">+IF(AA347=0,0,AC347/AA347)</f>
        <v>13.473723443906076</v>
      </c>
      <c r="AF347" s="114">
        <f t="shared" ref="AF347:AF353" ca="1" si="301">AE347/$AE$353</f>
        <v>0.95390255507735444</v>
      </c>
      <c r="AG347" s="118">
        <f ca="1">Coulisse00!$GC$11</f>
        <v>8</v>
      </c>
      <c r="AH347" s="69">
        <f t="shared" ref="AH347:AH353" ca="1" si="302">AG347/$AG$353</f>
        <v>0.8</v>
      </c>
      <c r="AJ347" s="71" t="str">
        <f ca="1">Coulisse00!$FY$21</f>
        <v/>
      </c>
      <c r="AK347" s="86">
        <f ca="1">Coulisse00!$FZ$21</f>
        <v>0</v>
      </c>
      <c r="AL347" s="80">
        <f t="shared" ref="AL347:AL357" ca="1" si="303">IF($AK$357=0,0,AK347/$AK$357)</f>
        <v>0</v>
      </c>
      <c r="AM347" s="79">
        <f ca="1">Coulisse00!$GA$21</f>
        <v>0</v>
      </c>
      <c r="AN347" s="80">
        <f t="shared" ref="AN347:AN357" ca="1" si="304">IF($AM$357=0,0,AM347/$AM$357)</f>
        <v>0</v>
      </c>
      <c r="AO347" s="97">
        <f ca="1">+IF(AK347=0,0,AM347/AK347)</f>
        <v>0</v>
      </c>
      <c r="AP347" s="69">
        <f t="shared" ref="AP347:AP357" ca="1" si="305">IF($AO$357=0,0,AO347/$AO$357)</f>
        <v>0</v>
      </c>
      <c r="AQ347" s="95">
        <f ca="1">Coulisse00!$GC$21</f>
        <v>0</v>
      </c>
      <c r="AR347" s="69">
        <f t="shared" ref="AR347:AR357" ca="1" si="306">IF($AQ$357=0,0,AQ347/$AQ$357)</f>
        <v>0</v>
      </c>
    </row>
    <row r="348" spans="6:44" x14ac:dyDescent="0.3">
      <c r="F348" s="364"/>
      <c r="Z348" s="72" t="str">
        <f ca="1">Coulisse00!$FY$12</f>
        <v>IRREGULIER</v>
      </c>
      <c r="AA348" s="87">
        <f ca="1">Coulisse00!$FZ$12</f>
        <v>9650</v>
      </c>
      <c r="AB348" s="82">
        <f t="shared" ca="1" si="299"/>
        <v>3.4718474545781614E-2</v>
      </c>
      <c r="AC348" s="81">
        <f ca="1">Coulisse00!$GA$12</f>
        <v>311000</v>
      </c>
      <c r="AD348" s="82">
        <f t="shared" ca="1" si="300"/>
        <v>7.9215486500254714E-2</v>
      </c>
      <c r="AE348" s="75">
        <f t="shared" ref="AE348:AE353" ca="1" si="307">+IF(AA348=0,0,AC348/AA348)</f>
        <v>32.2279792746114</v>
      </c>
      <c r="AF348" s="115">
        <f t="shared" ca="1" si="301"/>
        <v>2.2816522769684764</v>
      </c>
      <c r="AG348" s="119">
        <f ca="1">Coulisse00!$GC$12</f>
        <v>2</v>
      </c>
      <c r="AH348" s="66">
        <f t="shared" ca="1" si="302"/>
        <v>0.2</v>
      </c>
      <c r="AJ348" s="72" t="str">
        <f ca="1">Coulisse00!$FY$22</f>
        <v/>
      </c>
      <c r="AK348" s="87">
        <f ca="1">Coulisse00!$FZ$22</f>
        <v>0</v>
      </c>
      <c r="AL348" s="82">
        <f t="shared" ca="1" si="303"/>
        <v>0</v>
      </c>
      <c r="AM348" s="81">
        <f ca="1">Coulisse00!$GA$22</f>
        <v>0</v>
      </c>
      <c r="AN348" s="82">
        <f t="shared" ca="1" si="304"/>
        <v>0</v>
      </c>
      <c r="AO348" s="98">
        <f t="shared" ref="AO348:AO357" ca="1" si="308">+IF(AK348=0,0,AM348/AK348)</f>
        <v>0</v>
      </c>
      <c r="AP348" s="66">
        <f t="shared" ca="1" si="305"/>
        <v>0</v>
      </c>
      <c r="AQ348" s="96">
        <f ca="1">Coulisse00!$GC$22</f>
        <v>0</v>
      </c>
      <c r="AR348" s="66">
        <f t="shared" ca="1" si="306"/>
        <v>0</v>
      </c>
    </row>
    <row r="349" spans="6:44" x14ac:dyDescent="0.3">
      <c r="F349" s="364"/>
      <c r="Z349" s="72" t="str">
        <f ca="1">Coulisse00!$FY$13</f>
        <v/>
      </c>
      <c r="AA349" s="87">
        <f ca="1">Coulisse00!$FZ$13</f>
        <v>0</v>
      </c>
      <c r="AB349" s="82">
        <f t="shared" ca="1" si="299"/>
        <v>0</v>
      </c>
      <c r="AC349" s="81">
        <f ca="1">Coulisse00!$GA$13</f>
        <v>0</v>
      </c>
      <c r="AD349" s="82">
        <f t="shared" ca="1" si="300"/>
        <v>0</v>
      </c>
      <c r="AE349" s="75">
        <f t="shared" ca="1" si="307"/>
        <v>0</v>
      </c>
      <c r="AF349" s="115">
        <f t="shared" ca="1" si="301"/>
        <v>0</v>
      </c>
      <c r="AG349" s="119">
        <f ca="1">Coulisse00!$GC$13</f>
        <v>0</v>
      </c>
      <c r="AH349" s="66">
        <f t="shared" ca="1" si="302"/>
        <v>0</v>
      </c>
      <c r="AJ349" s="72" t="str">
        <f ca="1">Coulisse00!$FY$23</f>
        <v/>
      </c>
      <c r="AK349" s="87">
        <f ca="1">Coulisse00!$FZ$23</f>
        <v>0</v>
      </c>
      <c r="AL349" s="82">
        <f t="shared" ca="1" si="303"/>
        <v>0</v>
      </c>
      <c r="AM349" s="81">
        <f ca="1">Coulisse00!$GA$23</f>
        <v>0</v>
      </c>
      <c r="AN349" s="82">
        <f t="shared" ca="1" si="304"/>
        <v>0</v>
      </c>
      <c r="AO349" s="98">
        <f t="shared" ca="1" si="308"/>
        <v>0</v>
      </c>
      <c r="AP349" s="66">
        <f t="shared" ca="1" si="305"/>
        <v>0</v>
      </c>
      <c r="AQ349" s="96">
        <f ca="1">Coulisse00!$GC$23</f>
        <v>0</v>
      </c>
      <c r="AR349" s="66">
        <f t="shared" ca="1" si="306"/>
        <v>0</v>
      </c>
    </row>
    <row r="350" spans="6:44" x14ac:dyDescent="0.3">
      <c r="F350" s="364"/>
      <c r="Z350" s="72" t="str">
        <f ca="1">Coulisse00!$FY$14</f>
        <v/>
      </c>
      <c r="AA350" s="87">
        <f ca="1">Coulisse00!$FZ$14</f>
        <v>0</v>
      </c>
      <c r="AB350" s="82">
        <f t="shared" ca="1" si="299"/>
        <v>0</v>
      </c>
      <c r="AC350" s="81">
        <f ca="1">Coulisse00!$GA$14</f>
        <v>0</v>
      </c>
      <c r="AD350" s="82">
        <f t="shared" ca="1" si="300"/>
        <v>0</v>
      </c>
      <c r="AE350" s="75">
        <f t="shared" ca="1" si="307"/>
        <v>0</v>
      </c>
      <c r="AF350" s="115">
        <f t="shared" ca="1" si="301"/>
        <v>0</v>
      </c>
      <c r="AG350" s="119">
        <f ca="1">Coulisse00!$GC$14</f>
        <v>0</v>
      </c>
      <c r="AH350" s="66">
        <f t="shared" ca="1" si="302"/>
        <v>0</v>
      </c>
      <c r="AJ350" s="72" t="str">
        <f ca="1">Coulisse00!$FY$24</f>
        <v/>
      </c>
      <c r="AK350" s="87">
        <f ca="1">Coulisse00!$FZ$24</f>
        <v>0</v>
      </c>
      <c r="AL350" s="82">
        <f t="shared" ca="1" si="303"/>
        <v>0</v>
      </c>
      <c r="AM350" s="81">
        <f ca="1">Coulisse00!$GA$24</f>
        <v>0</v>
      </c>
      <c r="AN350" s="82">
        <f t="shared" ca="1" si="304"/>
        <v>0</v>
      </c>
      <c r="AO350" s="98">
        <f t="shared" ca="1" si="308"/>
        <v>0</v>
      </c>
      <c r="AP350" s="66">
        <f t="shared" ca="1" si="305"/>
        <v>0</v>
      </c>
      <c r="AQ350" s="96">
        <f ca="1">Coulisse00!$GC$24</f>
        <v>0</v>
      </c>
      <c r="AR350" s="66">
        <f t="shared" ca="1" si="306"/>
        <v>0</v>
      </c>
    </row>
    <row r="351" spans="6:44" x14ac:dyDescent="0.3">
      <c r="F351" s="364"/>
      <c r="Z351" s="72" t="str">
        <f ca="1">Coulisse00!$FY$15</f>
        <v/>
      </c>
      <c r="AA351" s="87">
        <f ca="1">Coulisse00!$FZ$15</f>
        <v>0</v>
      </c>
      <c r="AB351" s="82">
        <f t="shared" ca="1" si="299"/>
        <v>0</v>
      </c>
      <c r="AC351" s="81">
        <f ca="1">Coulisse00!$GA$15</f>
        <v>0</v>
      </c>
      <c r="AD351" s="82">
        <f t="shared" ca="1" si="300"/>
        <v>0</v>
      </c>
      <c r="AE351" s="75">
        <f t="shared" ca="1" si="307"/>
        <v>0</v>
      </c>
      <c r="AF351" s="115">
        <f t="shared" ca="1" si="301"/>
        <v>0</v>
      </c>
      <c r="AG351" s="119">
        <f ca="1">Coulisse00!$GC$15</f>
        <v>0</v>
      </c>
      <c r="AH351" s="66">
        <f t="shared" ca="1" si="302"/>
        <v>0</v>
      </c>
      <c r="AJ351" s="72" t="str">
        <f ca="1">Coulisse00!$FY$25</f>
        <v/>
      </c>
      <c r="AK351" s="87">
        <f ca="1">Coulisse00!$FZ$25</f>
        <v>0</v>
      </c>
      <c r="AL351" s="82">
        <f t="shared" ca="1" si="303"/>
        <v>0</v>
      </c>
      <c r="AM351" s="81">
        <f ca="1">Coulisse00!$GA$25</f>
        <v>0</v>
      </c>
      <c r="AN351" s="82">
        <f t="shared" ca="1" si="304"/>
        <v>0</v>
      </c>
      <c r="AO351" s="98">
        <f t="shared" ca="1" si="308"/>
        <v>0</v>
      </c>
      <c r="AP351" s="66">
        <f t="shared" ca="1" si="305"/>
        <v>0</v>
      </c>
      <c r="AQ351" s="96">
        <f ca="1">Coulisse00!$GC$25</f>
        <v>0</v>
      </c>
      <c r="AR351" s="66">
        <f t="shared" ca="1" si="306"/>
        <v>0</v>
      </c>
    </row>
    <row r="352" spans="6:44" x14ac:dyDescent="0.3">
      <c r="F352" s="364"/>
      <c r="Z352" s="89" t="str">
        <f>Coulisse00!$FY$16</f>
        <v>Autre</v>
      </c>
      <c r="AA352" s="90">
        <f ca="1">Coulisse00!$FZ$16</f>
        <v>0</v>
      </c>
      <c r="AB352" s="91">
        <f t="shared" ca="1" si="299"/>
        <v>0</v>
      </c>
      <c r="AC352" s="92">
        <f ca="1">Coulisse00!$GA$16</f>
        <v>0</v>
      </c>
      <c r="AD352" s="91">
        <f t="shared" ca="1" si="300"/>
        <v>0</v>
      </c>
      <c r="AE352" s="93">
        <f t="shared" ca="1" si="307"/>
        <v>0</v>
      </c>
      <c r="AF352" s="116">
        <f t="shared" ca="1" si="301"/>
        <v>0</v>
      </c>
      <c r="AG352" s="120">
        <f ca="1">Coulisse00!$GC$16</f>
        <v>0</v>
      </c>
      <c r="AH352" s="94">
        <f t="shared" ca="1" si="302"/>
        <v>0</v>
      </c>
      <c r="AJ352" s="72" t="str">
        <f ca="1">Coulisse00!$FY$26</f>
        <v/>
      </c>
      <c r="AK352" s="87">
        <f ca="1">Coulisse00!$FZ$26</f>
        <v>0</v>
      </c>
      <c r="AL352" s="82">
        <f t="shared" ca="1" si="303"/>
        <v>0</v>
      </c>
      <c r="AM352" s="81">
        <f ca="1">Coulisse00!$GA$26</f>
        <v>0</v>
      </c>
      <c r="AN352" s="82">
        <f t="shared" ca="1" si="304"/>
        <v>0</v>
      </c>
      <c r="AO352" s="98">
        <f t="shared" ca="1" si="308"/>
        <v>0</v>
      </c>
      <c r="AP352" s="66">
        <f t="shared" ca="1" si="305"/>
        <v>0</v>
      </c>
      <c r="AQ352" s="96">
        <f ca="1">Coulisse00!$GC$26</f>
        <v>0</v>
      </c>
      <c r="AR352" s="66">
        <f t="shared" ca="1" si="306"/>
        <v>0</v>
      </c>
    </row>
    <row r="353" spans="6:44" ht="15" thickBot="1" x14ac:dyDescent="0.35">
      <c r="F353" s="364"/>
      <c r="Z353" s="73" t="s">
        <v>172</v>
      </c>
      <c r="AA353" s="88">
        <f ca="1">SUM(AA347:AA352)</f>
        <v>277950</v>
      </c>
      <c r="AB353" s="84">
        <f t="shared" ca="1" si="299"/>
        <v>1</v>
      </c>
      <c r="AC353" s="83">
        <f ca="1">SUM(AC347:AC352)</f>
        <v>3926000</v>
      </c>
      <c r="AD353" s="84">
        <f t="shared" ca="1" si="300"/>
        <v>1</v>
      </c>
      <c r="AE353" s="76">
        <f t="shared" ca="1" si="307"/>
        <v>14.124842597589495</v>
      </c>
      <c r="AF353" s="117">
        <f t="shared" ca="1" si="301"/>
        <v>1</v>
      </c>
      <c r="AG353" s="121">
        <f ca="1">SUM(AG347:AG352)</f>
        <v>10</v>
      </c>
      <c r="AH353" s="67">
        <f t="shared" ca="1" si="302"/>
        <v>1</v>
      </c>
      <c r="AJ353" s="72" t="str">
        <f ca="1">Coulisse00!$FY$27</f>
        <v/>
      </c>
      <c r="AK353" s="87">
        <f ca="1">Coulisse00!$FZ$27</f>
        <v>0</v>
      </c>
      <c r="AL353" s="82">
        <f t="shared" ca="1" si="303"/>
        <v>0</v>
      </c>
      <c r="AM353" s="81">
        <f ca="1">Coulisse00!$GA$27</f>
        <v>0</v>
      </c>
      <c r="AN353" s="82">
        <f t="shared" ca="1" si="304"/>
        <v>0</v>
      </c>
      <c r="AO353" s="98">
        <f t="shared" ca="1" si="308"/>
        <v>0</v>
      </c>
      <c r="AP353" s="66">
        <f t="shared" ca="1" si="305"/>
        <v>0</v>
      </c>
      <c r="AQ353" s="96">
        <f ca="1">Coulisse00!$GC$27</f>
        <v>0</v>
      </c>
      <c r="AR353" s="66">
        <f t="shared" ca="1" si="306"/>
        <v>0</v>
      </c>
    </row>
    <row r="354" spans="6:44" x14ac:dyDescent="0.3">
      <c r="F354" s="364"/>
      <c r="AJ354" s="72" t="str">
        <f ca="1">Coulisse00!$FY$28</f>
        <v/>
      </c>
      <c r="AK354" s="87">
        <f ca="1">Coulisse00!$FZ$28</f>
        <v>0</v>
      </c>
      <c r="AL354" s="82">
        <f t="shared" ca="1" si="303"/>
        <v>0</v>
      </c>
      <c r="AM354" s="81">
        <f ca="1">Coulisse00!$GA$28</f>
        <v>0</v>
      </c>
      <c r="AN354" s="82">
        <f t="shared" ca="1" si="304"/>
        <v>0</v>
      </c>
      <c r="AO354" s="98">
        <f t="shared" ca="1" si="308"/>
        <v>0</v>
      </c>
      <c r="AP354" s="66">
        <f t="shared" ca="1" si="305"/>
        <v>0</v>
      </c>
      <c r="AQ354" s="96">
        <f ca="1">Coulisse00!$GC$28</f>
        <v>0</v>
      </c>
      <c r="AR354" s="66">
        <f t="shared" ca="1" si="306"/>
        <v>0</v>
      </c>
    </row>
    <row r="355" spans="6:44" x14ac:dyDescent="0.3">
      <c r="F355" s="364"/>
      <c r="AJ355" s="72" t="str">
        <f ca="1">Coulisse00!$FY$29</f>
        <v/>
      </c>
      <c r="AK355" s="87">
        <f ca="1">Coulisse00!$FZ$29</f>
        <v>0</v>
      </c>
      <c r="AL355" s="82">
        <f t="shared" ca="1" si="303"/>
        <v>0</v>
      </c>
      <c r="AM355" s="81">
        <f ca="1">Coulisse00!$GA$29</f>
        <v>0</v>
      </c>
      <c r="AN355" s="82">
        <f t="shared" ca="1" si="304"/>
        <v>0</v>
      </c>
      <c r="AO355" s="98">
        <f t="shared" ca="1" si="308"/>
        <v>0</v>
      </c>
      <c r="AP355" s="66">
        <f t="shared" ca="1" si="305"/>
        <v>0</v>
      </c>
      <c r="AQ355" s="96">
        <f ca="1">Coulisse00!$GC$29</f>
        <v>0</v>
      </c>
      <c r="AR355" s="66">
        <f t="shared" ca="1" si="306"/>
        <v>0</v>
      </c>
    </row>
    <row r="356" spans="6:44" x14ac:dyDescent="0.3">
      <c r="F356" s="364"/>
      <c r="AJ356" s="99" t="str">
        <f ca="1">Coulisse00!$FY$30</f>
        <v/>
      </c>
      <c r="AK356" s="100">
        <f ca="1">Coulisse00!$FZ$30</f>
        <v>0</v>
      </c>
      <c r="AL356" s="101">
        <f t="shared" ca="1" si="303"/>
        <v>0</v>
      </c>
      <c r="AM356" s="102">
        <f ca="1">Coulisse00!$GA$30</f>
        <v>0</v>
      </c>
      <c r="AN356" s="101">
        <f t="shared" ca="1" si="304"/>
        <v>0</v>
      </c>
      <c r="AO356" s="103">
        <f t="shared" ca="1" si="308"/>
        <v>0</v>
      </c>
      <c r="AP356" s="104">
        <f t="shared" ca="1" si="305"/>
        <v>0</v>
      </c>
      <c r="AQ356" s="105">
        <f ca="1">Coulisse00!$GC$30</f>
        <v>0</v>
      </c>
      <c r="AR356" s="104">
        <f t="shared" ca="1" si="306"/>
        <v>0</v>
      </c>
    </row>
    <row r="357" spans="6:44" ht="15" thickBot="1" x14ac:dyDescent="0.35">
      <c r="F357" s="364"/>
      <c r="AJ357" s="106" t="s">
        <v>172</v>
      </c>
      <c r="AK357" s="107">
        <f ca="1">SUM(AK347:AK356)</f>
        <v>0</v>
      </c>
      <c r="AL357" s="108">
        <f t="shared" ca="1" si="303"/>
        <v>0</v>
      </c>
      <c r="AM357" s="109">
        <f ca="1">SUM(AM347:AM356)</f>
        <v>0</v>
      </c>
      <c r="AN357" s="108">
        <f t="shared" ca="1" si="304"/>
        <v>0</v>
      </c>
      <c r="AO357" s="110">
        <f t="shared" ca="1" si="308"/>
        <v>0</v>
      </c>
      <c r="AP357" s="111">
        <f t="shared" ca="1" si="305"/>
        <v>0</v>
      </c>
      <c r="AQ357" s="112">
        <f ca="1">SUM(AQ347:AQ356)</f>
        <v>0</v>
      </c>
      <c r="AR357" s="111">
        <f t="shared" ca="1" si="306"/>
        <v>0</v>
      </c>
    </row>
    <row r="358" spans="6:44" ht="18" x14ac:dyDescent="0.35">
      <c r="F358" s="214"/>
    </row>
    <row r="359" spans="6:44" ht="18" x14ac:dyDescent="0.35">
      <c r="F359" s="214"/>
    </row>
    <row r="360" spans="6:44" ht="18" x14ac:dyDescent="0.35">
      <c r="F360" s="214"/>
    </row>
    <row r="361" spans="6:44" s="124" customFormat="1" ht="23.4" x14ac:dyDescent="0.45">
      <c r="F361" s="364" t="str">
        <f>Coulisse00!$GI$1</f>
        <v>EFFET PRINCIPAL</v>
      </c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</row>
    <row r="362" spans="6:44" x14ac:dyDescent="0.3">
      <c r="F362" s="364"/>
    </row>
    <row r="363" spans="6:44" x14ac:dyDescent="0.3">
      <c r="F363" s="364"/>
    </row>
    <row r="364" spans="6:44" ht="15" thickBot="1" x14ac:dyDescent="0.35">
      <c r="F364" s="364"/>
    </row>
    <row r="365" spans="6:44" x14ac:dyDescent="0.3">
      <c r="F365" s="364"/>
      <c r="Z365" s="376" t="str">
        <f>$F361</f>
        <v>EFFET PRINCIPAL</v>
      </c>
      <c r="AA365" s="367" t="str">
        <f>Coulisse00!$V$3</f>
        <v>QUANTITE
M2/ML/PC</v>
      </c>
      <c r="AB365" s="368"/>
      <c r="AC365" s="369" t="str">
        <f>Coulisse00!$W$3</f>
        <v>CA VENTE
€ HT</v>
      </c>
      <c r="AD365" s="370"/>
      <c r="AE365" s="371" t="str">
        <f>AE345</f>
        <v>Prix Moyen</v>
      </c>
      <c r="AF365" s="375"/>
      <c r="AG365" s="369" t="str">
        <f>Coulisse00!$M$10</f>
        <v>Nb Ref</v>
      </c>
      <c r="AH365" s="372"/>
      <c r="AJ365" s="365" t="str">
        <f>$Z$32</f>
        <v>Autre</v>
      </c>
      <c r="AK365" s="367" t="str">
        <f>AA365</f>
        <v>QUANTITE
M2/ML/PC</v>
      </c>
      <c r="AL365" s="368"/>
      <c r="AM365" s="369" t="str">
        <f t="shared" ref="AM365:AM366" si="309">AC365</f>
        <v>CA VENTE
€ HT</v>
      </c>
      <c r="AN365" s="370"/>
      <c r="AO365" s="371" t="str">
        <f t="shared" ref="AO365:AO366" si="310">AE365</f>
        <v>Prix Moyen</v>
      </c>
      <c r="AP365" s="372"/>
      <c r="AQ365" s="371" t="str">
        <f t="shared" ref="AQ365:AQ366" si="311">AG365</f>
        <v>Nb Ref</v>
      </c>
      <c r="AR365" s="372"/>
    </row>
    <row r="366" spans="6:44" x14ac:dyDescent="0.3">
      <c r="F366" s="364"/>
      <c r="Z366" s="377"/>
      <c r="AA366" s="85" t="s">
        <v>179</v>
      </c>
      <c r="AB366" s="78" t="s">
        <v>180</v>
      </c>
      <c r="AC366" s="77" t="str">
        <f>+AA366</f>
        <v>Mnt</v>
      </c>
      <c r="AD366" s="78" t="str">
        <f>+AB366</f>
        <v>%</v>
      </c>
      <c r="AE366" s="70" t="str">
        <f>+AC366</f>
        <v>Mnt</v>
      </c>
      <c r="AF366" s="113" t="str">
        <f>+AD366</f>
        <v>%</v>
      </c>
      <c r="AG366" s="77" t="s">
        <v>182</v>
      </c>
      <c r="AH366" s="68" t="str">
        <f>+AF366</f>
        <v>%</v>
      </c>
      <c r="AJ366" s="366"/>
      <c r="AK366" s="85" t="str">
        <f t="shared" ref="AK366" si="312">AA366</f>
        <v>Mnt</v>
      </c>
      <c r="AL366" s="78" t="str">
        <f t="shared" ref="AL366" si="313">AB366</f>
        <v>%</v>
      </c>
      <c r="AM366" s="77" t="str">
        <f t="shared" si="309"/>
        <v>Mnt</v>
      </c>
      <c r="AN366" s="78" t="str">
        <f t="shared" ref="AN366" si="314">AD366</f>
        <v>%</v>
      </c>
      <c r="AO366" s="70" t="str">
        <f t="shared" si="310"/>
        <v>Mnt</v>
      </c>
      <c r="AP366" s="68" t="str">
        <f t="shared" ref="AP366" si="315">AF366</f>
        <v>%</v>
      </c>
      <c r="AQ366" s="70" t="str">
        <f t="shared" si="311"/>
        <v>Nb</v>
      </c>
      <c r="AR366" s="68" t="str">
        <f t="shared" ref="AR366" si="316">AH366</f>
        <v>%</v>
      </c>
    </row>
    <row r="367" spans="6:44" x14ac:dyDescent="0.3">
      <c r="F367" s="364"/>
      <c r="Z367" s="71" t="str">
        <f ca="1">Coulisse00!$GI$11</f>
        <v>IMITANT</v>
      </c>
      <c r="AA367" s="86">
        <f ca="1">Coulisse00!$GJ$11</f>
        <v>137800</v>
      </c>
      <c r="AB367" s="80">
        <f t="shared" ref="AB367:AB373" ca="1" si="317">AA367/$AA$373</f>
        <v>0.49577262097499553</v>
      </c>
      <c r="AC367" s="79">
        <f ca="1">Coulisse00!$GK$11</f>
        <v>1930000</v>
      </c>
      <c r="AD367" s="80">
        <f t="shared" ref="AD367:AD373" ca="1" si="318">AC367/$AC$373</f>
        <v>0.49159449821701479</v>
      </c>
      <c r="AE367" s="74">
        <f ca="1">+IF(AA367=0,0,AC367/AA367)</f>
        <v>14.005805515239478</v>
      </c>
      <c r="AF367" s="114">
        <f t="shared" ref="AF367:AF373" ca="1" si="319">AE367/$AE$373</f>
        <v>0.99157250202771596</v>
      </c>
      <c r="AG367" s="118">
        <f ca="1">Coulisse00!$GM$11</f>
        <v>3</v>
      </c>
      <c r="AH367" s="69">
        <f t="shared" ref="AH367:AH373" ca="1" si="320">AG367/$AG$373</f>
        <v>0.3</v>
      </c>
      <c r="AJ367" s="71" t="str">
        <f ca="1">Coulisse00!$GI$21</f>
        <v/>
      </c>
      <c r="AK367" s="86">
        <f ca="1">Coulisse00!$GJ$21</f>
        <v>0</v>
      </c>
      <c r="AL367" s="80">
        <f t="shared" ref="AL367:AL377" ca="1" si="321">IF($AK$377=0,0,AK367/$AK$377)</f>
        <v>0</v>
      </c>
      <c r="AM367" s="79">
        <f ca="1">Coulisse00!$GK$21</f>
        <v>0</v>
      </c>
      <c r="AN367" s="80">
        <f t="shared" ref="AN367:AN377" ca="1" si="322">IF($AM$377=0,0,AM367/$AM$377)</f>
        <v>0</v>
      </c>
      <c r="AO367" s="97">
        <f ca="1">+IF(AK367=0,0,AM367/AK367)</f>
        <v>0</v>
      </c>
      <c r="AP367" s="69">
        <f t="shared" ref="AP367:AP377" ca="1" si="323">IF($AO$377=0,0,AO367/$AO$377)</f>
        <v>0</v>
      </c>
      <c r="AQ367" s="95">
        <f ca="1">Coulisse00!$GM$21</f>
        <v>0</v>
      </c>
      <c r="AR367" s="69">
        <f t="shared" ref="AR367:AR377" ca="1" si="324">IF($AQ$377=0,0,AQ367/$AQ$377)</f>
        <v>0</v>
      </c>
    </row>
    <row r="368" spans="6:44" x14ac:dyDescent="0.3">
      <c r="F368" s="364"/>
      <c r="Z368" s="72" t="str">
        <f ca="1">Coulisse00!$GI$12</f>
        <v>NATUREL</v>
      </c>
      <c r="AA368" s="87">
        <f ca="1">Coulisse00!$GJ$12</f>
        <v>79650</v>
      </c>
      <c r="AB368" s="82">
        <f t="shared" ca="1" si="317"/>
        <v>0.28656233135456016</v>
      </c>
      <c r="AC368" s="81">
        <f ca="1">Coulisse00!$GK$12</f>
        <v>1157000</v>
      </c>
      <c r="AD368" s="82">
        <f t="shared" ca="1" si="318"/>
        <v>0.29470198675496689</v>
      </c>
      <c r="AE368" s="75">
        <f t="shared" ref="AE368:AE373" ca="1" si="325">+IF(AA368=0,0,AC368/AA368)</f>
        <v>14.526051475204017</v>
      </c>
      <c r="AF368" s="115">
        <f t="shared" ca="1" si="319"/>
        <v>1.0284044848530201</v>
      </c>
      <c r="AG368" s="119">
        <f ca="1">Coulisse00!$GM$12</f>
        <v>4</v>
      </c>
      <c r="AH368" s="66">
        <f t="shared" ca="1" si="320"/>
        <v>0.4</v>
      </c>
      <c r="AJ368" s="72" t="str">
        <f ca="1">Coulisse00!$GI$22</f>
        <v/>
      </c>
      <c r="AK368" s="87">
        <f ca="1">Coulisse00!$GJ$22</f>
        <v>0</v>
      </c>
      <c r="AL368" s="82">
        <f t="shared" ca="1" si="321"/>
        <v>0</v>
      </c>
      <c r="AM368" s="81">
        <f ca="1">Coulisse00!$GK$22</f>
        <v>0</v>
      </c>
      <c r="AN368" s="82">
        <f t="shared" ca="1" si="322"/>
        <v>0</v>
      </c>
      <c r="AO368" s="98">
        <f t="shared" ref="AO368:AO377" ca="1" si="326">+IF(AK368=0,0,AM368/AK368)</f>
        <v>0</v>
      </c>
      <c r="AP368" s="66">
        <f t="shared" ca="1" si="323"/>
        <v>0</v>
      </c>
      <c r="AQ368" s="96">
        <f ca="1">Coulisse00!$GM$22</f>
        <v>0</v>
      </c>
      <c r="AR368" s="66">
        <f t="shared" ca="1" si="324"/>
        <v>0</v>
      </c>
    </row>
    <row r="369" spans="6:44" x14ac:dyDescent="0.3">
      <c r="F369" s="364"/>
      <c r="Z369" s="72" t="str">
        <f ca="1">Coulisse00!$GI$13</f>
        <v>NUAGE</v>
      </c>
      <c r="AA369" s="87">
        <f ca="1">Coulisse00!$GJ$13</f>
        <v>34000</v>
      </c>
      <c r="AB369" s="82">
        <f t="shared" ca="1" si="317"/>
        <v>0.12232415902140673</v>
      </c>
      <c r="AC369" s="81">
        <f ca="1">Coulisse00!$GK$13</f>
        <v>476000</v>
      </c>
      <c r="AD369" s="82">
        <f t="shared" ca="1" si="318"/>
        <v>0.12124299541518084</v>
      </c>
      <c r="AE369" s="75">
        <f t="shared" ca="1" si="325"/>
        <v>14</v>
      </c>
      <c r="AF369" s="115">
        <f t="shared" ca="1" si="319"/>
        <v>0.99116148751910338</v>
      </c>
      <c r="AG369" s="119">
        <f ca="1">Coulisse00!$GM$13</f>
        <v>1</v>
      </c>
      <c r="AH369" s="66">
        <f t="shared" ca="1" si="320"/>
        <v>0.1</v>
      </c>
      <c r="AJ369" s="72" t="str">
        <f ca="1">Coulisse00!$GI$23</f>
        <v/>
      </c>
      <c r="AK369" s="87">
        <f ca="1">Coulisse00!$GJ$23</f>
        <v>0</v>
      </c>
      <c r="AL369" s="82">
        <f t="shared" ca="1" si="321"/>
        <v>0</v>
      </c>
      <c r="AM369" s="81">
        <f ca="1">Coulisse00!$GK$23</f>
        <v>0</v>
      </c>
      <c r="AN369" s="82">
        <f t="shared" ca="1" si="322"/>
        <v>0</v>
      </c>
      <c r="AO369" s="98">
        <f t="shared" ca="1" si="326"/>
        <v>0</v>
      </c>
      <c r="AP369" s="66">
        <f t="shared" ca="1" si="323"/>
        <v>0</v>
      </c>
      <c r="AQ369" s="96">
        <f ca="1">Coulisse00!$GM$23</f>
        <v>0</v>
      </c>
      <c r="AR369" s="66">
        <f t="shared" ca="1" si="324"/>
        <v>0</v>
      </c>
    </row>
    <row r="370" spans="6:44" x14ac:dyDescent="0.3">
      <c r="F370" s="364"/>
      <c r="Z370" s="72" t="str">
        <f ca="1">Coulisse00!$GI$14</f>
        <v>FAUX UNI</v>
      </c>
      <c r="AA370" s="87">
        <f ca="1">Coulisse00!$GJ$14</f>
        <v>23000</v>
      </c>
      <c r="AB370" s="82">
        <f t="shared" ca="1" si="317"/>
        <v>8.2748695808598671E-2</v>
      </c>
      <c r="AC370" s="81">
        <f ca="1">Coulisse00!$GK$14</f>
        <v>310500</v>
      </c>
      <c r="AD370" s="82">
        <f t="shared" ca="1" si="318"/>
        <v>7.9088130412633725E-2</v>
      </c>
      <c r="AE370" s="75">
        <f t="shared" ca="1" si="325"/>
        <v>13.5</v>
      </c>
      <c r="AF370" s="115">
        <f t="shared" ca="1" si="319"/>
        <v>0.95576286296484969</v>
      </c>
      <c r="AG370" s="119">
        <f ca="1">Coulisse00!$GM$14</f>
        <v>1</v>
      </c>
      <c r="AH370" s="66">
        <f t="shared" ca="1" si="320"/>
        <v>0.1</v>
      </c>
      <c r="AJ370" s="72" t="str">
        <f ca="1">Coulisse00!$GI$24</f>
        <v/>
      </c>
      <c r="AK370" s="87">
        <f ca="1">Coulisse00!$GJ$24</f>
        <v>0</v>
      </c>
      <c r="AL370" s="82">
        <f t="shared" ca="1" si="321"/>
        <v>0</v>
      </c>
      <c r="AM370" s="81">
        <f ca="1">Coulisse00!$GK$24</f>
        <v>0</v>
      </c>
      <c r="AN370" s="82">
        <f t="shared" ca="1" si="322"/>
        <v>0</v>
      </c>
      <c r="AO370" s="98">
        <f t="shared" ca="1" si="326"/>
        <v>0</v>
      </c>
      <c r="AP370" s="66">
        <f t="shared" ca="1" si="323"/>
        <v>0</v>
      </c>
      <c r="AQ370" s="96">
        <f ca="1">Coulisse00!$GM$24</f>
        <v>0</v>
      </c>
      <c r="AR370" s="66">
        <f t="shared" ca="1" si="324"/>
        <v>0</v>
      </c>
    </row>
    <row r="371" spans="6:44" x14ac:dyDescent="0.3">
      <c r="F371" s="364"/>
      <c r="Z371" s="72" t="str">
        <f ca="1">Coulisse00!$GI$15</f>
        <v>UNI</v>
      </c>
      <c r="AA371" s="87">
        <f ca="1">Coulisse00!$GJ$15</f>
        <v>3500</v>
      </c>
      <c r="AB371" s="82">
        <f t="shared" ca="1" si="317"/>
        <v>1.2592192840438927E-2</v>
      </c>
      <c r="AC371" s="81">
        <f ca="1">Coulisse00!$GK$15</f>
        <v>52500</v>
      </c>
      <c r="AD371" s="82">
        <f t="shared" ca="1" si="318"/>
        <v>1.337238920020377E-2</v>
      </c>
      <c r="AE371" s="75">
        <f t="shared" ca="1" si="325"/>
        <v>15</v>
      </c>
      <c r="AF371" s="115">
        <f t="shared" ca="1" si="319"/>
        <v>1.0619587366276106</v>
      </c>
      <c r="AG371" s="119">
        <f ca="1">Coulisse00!$GM$15</f>
        <v>1</v>
      </c>
      <c r="AH371" s="66">
        <f t="shared" ca="1" si="320"/>
        <v>0.1</v>
      </c>
      <c r="AJ371" s="72" t="str">
        <f ca="1">Coulisse00!$GI$25</f>
        <v/>
      </c>
      <c r="AK371" s="87">
        <f ca="1">Coulisse00!$GJ$25</f>
        <v>0</v>
      </c>
      <c r="AL371" s="82">
        <f t="shared" ca="1" si="321"/>
        <v>0</v>
      </c>
      <c r="AM371" s="81">
        <f ca="1">Coulisse00!$GK$25</f>
        <v>0</v>
      </c>
      <c r="AN371" s="82">
        <f t="shared" ca="1" si="322"/>
        <v>0</v>
      </c>
      <c r="AO371" s="98">
        <f t="shared" ca="1" si="326"/>
        <v>0</v>
      </c>
      <c r="AP371" s="66">
        <f t="shared" ca="1" si="323"/>
        <v>0</v>
      </c>
      <c r="AQ371" s="96">
        <f ca="1">Coulisse00!$GM$25</f>
        <v>0</v>
      </c>
      <c r="AR371" s="66">
        <f t="shared" ca="1" si="324"/>
        <v>0</v>
      </c>
    </row>
    <row r="372" spans="6:44" x14ac:dyDescent="0.3">
      <c r="F372" s="364"/>
      <c r="Z372" s="89" t="str">
        <f>Coulisse00!$GI$16</f>
        <v>Autre</v>
      </c>
      <c r="AA372" s="90">
        <f ca="1">Coulisse00!$GJ$16</f>
        <v>0</v>
      </c>
      <c r="AB372" s="91">
        <f t="shared" ca="1" si="317"/>
        <v>0</v>
      </c>
      <c r="AC372" s="92">
        <f ca="1">Coulisse00!$GK$16</f>
        <v>0</v>
      </c>
      <c r="AD372" s="91">
        <f t="shared" ca="1" si="318"/>
        <v>0</v>
      </c>
      <c r="AE372" s="93">
        <f t="shared" ca="1" si="325"/>
        <v>0</v>
      </c>
      <c r="AF372" s="116">
        <f t="shared" ca="1" si="319"/>
        <v>0</v>
      </c>
      <c r="AG372" s="120">
        <f ca="1">Coulisse00!$GM$16</f>
        <v>0</v>
      </c>
      <c r="AH372" s="94">
        <f t="shared" ca="1" si="320"/>
        <v>0</v>
      </c>
      <c r="AJ372" s="72" t="str">
        <f ca="1">Coulisse00!$GI$26</f>
        <v/>
      </c>
      <c r="AK372" s="87">
        <f ca="1">Coulisse00!$GJ$26</f>
        <v>0</v>
      </c>
      <c r="AL372" s="82">
        <f t="shared" ca="1" si="321"/>
        <v>0</v>
      </c>
      <c r="AM372" s="81">
        <f ca="1">Coulisse00!$GK$26</f>
        <v>0</v>
      </c>
      <c r="AN372" s="82">
        <f t="shared" ca="1" si="322"/>
        <v>0</v>
      </c>
      <c r="AO372" s="98">
        <f t="shared" ca="1" si="326"/>
        <v>0</v>
      </c>
      <c r="AP372" s="66">
        <f t="shared" ca="1" si="323"/>
        <v>0</v>
      </c>
      <c r="AQ372" s="96">
        <f ca="1">Coulisse00!$GM$26</f>
        <v>0</v>
      </c>
      <c r="AR372" s="66">
        <f t="shared" ca="1" si="324"/>
        <v>0</v>
      </c>
    </row>
    <row r="373" spans="6:44" ht="15" thickBot="1" x14ac:dyDescent="0.35">
      <c r="F373" s="364"/>
      <c r="Z373" s="73" t="s">
        <v>172</v>
      </c>
      <c r="AA373" s="88">
        <f ca="1">SUM(AA367:AA372)</f>
        <v>277950</v>
      </c>
      <c r="AB373" s="84">
        <f t="shared" ca="1" si="317"/>
        <v>1</v>
      </c>
      <c r="AC373" s="83">
        <f ca="1">SUM(AC367:AC372)</f>
        <v>3926000</v>
      </c>
      <c r="AD373" s="84">
        <f t="shared" ca="1" si="318"/>
        <v>1</v>
      </c>
      <c r="AE373" s="76">
        <f t="shared" ca="1" si="325"/>
        <v>14.124842597589495</v>
      </c>
      <c r="AF373" s="117">
        <f t="shared" ca="1" si="319"/>
        <v>1</v>
      </c>
      <c r="AG373" s="121">
        <f ca="1">SUM(AG367:AG372)</f>
        <v>10</v>
      </c>
      <c r="AH373" s="67">
        <f t="shared" ca="1" si="320"/>
        <v>1</v>
      </c>
      <c r="AJ373" s="72" t="str">
        <f ca="1">Coulisse00!$GI$27</f>
        <v/>
      </c>
      <c r="AK373" s="87">
        <f ca="1">Coulisse00!$GJ$27</f>
        <v>0</v>
      </c>
      <c r="AL373" s="82">
        <f t="shared" ca="1" si="321"/>
        <v>0</v>
      </c>
      <c r="AM373" s="81">
        <f ca="1">Coulisse00!$GK$27</f>
        <v>0</v>
      </c>
      <c r="AN373" s="82">
        <f t="shared" ca="1" si="322"/>
        <v>0</v>
      </c>
      <c r="AO373" s="98">
        <f t="shared" ca="1" si="326"/>
        <v>0</v>
      </c>
      <c r="AP373" s="66">
        <f t="shared" ca="1" si="323"/>
        <v>0</v>
      </c>
      <c r="AQ373" s="96">
        <f ca="1">Coulisse00!$GM$27</f>
        <v>0</v>
      </c>
      <c r="AR373" s="66">
        <f t="shared" ca="1" si="324"/>
        <v>0</v>
      </c>
    </row>
    <row r="374" spans="6:44" x14ac:dyDescent="0.3">
      <c r="F374" s="364"/>
      <c r="AJ374" s="72" t="str">
        <f ca="1">Coulisse00!$GI$28</f>
        <v/>
      </c>
      <c r="AK374" s="87">
        <f ca="1">Coulisse00!$GJ$28</f>
        <v>0</v>
      </c>
      <c r="AL374" s="82">
        <f t="shared" ca="1" si="321"/>
        <v>0</v>
      </c>
      <c r="AM374" s="81">
        <f ca="1">Coulisse00!$GK$28</f>
        <v>0</v>
      </c>
      <c r="AN374" s="82">
        <f t="shared" ca="1" si="322"/>
        <v>0</v>
      </c>
      <c r="AO374" s="98">
        <f t="shared" ca="1" si="326"/>
        <v>0</v>
      </c>
      <c r="AP374" s="66">
        <f t="shared" ca="1" si="323"/>
        <v>0</v>
      </c>
      <c r="AQ374" s="96">
        <f ca="1">Coulisse00!$GM$28</f>
        <v>0</v>
      </c>
      <c r="AR374" s="66">
        <f t="shared" ca="1" si="324"/>
        <v>0</v>
      </c>
    </row>
    <row r="375" spans="6:44" x14ac:dyDescent="0.3">
      <c r="F375" s="364"/>
      <c r="AJ375" s="72" t="str">
        <f ca="1">Coulisse00!$GI$29</f>
        <v/>
      </c>
      <c r="AK375" s="87">
        <f ca="1">Coulisse00!$GJ$29</f>
        <v>0</v>
      </c>
      <c r="AL375" s="82">
        <f t="shared" ca="1" si="321"/>
        <v>0</v>
      </c>
      <c r="AM375" s="81">
        <f ca="1">Coulisse00!$GK$29</f>
        <v>0</v>
      </c>
      <c r="AN375" s="82">
        <f t="shared" ca="1" si="322"/>
        <v>0</v>
      </c>
      <c r="AO375" s="98">
        <f t="shared" ca="1" si="326"/>
        <v>0</v>
      </c>
      <c r="AP375" s="66">
        <f t="shared" ca="1" si="323"/>
        <v>0</v>
      </c>
      <c r="AQ375" s="96">
        <f ca="1">Coulisse00!$GM$29</f>
        <v>0</v>
      </c>
      <c r="AR375" s="66">
        <f t="shared" ca="1" si="324"/>
        <v>0</v>
      </c>
    </row>
    <row r="376" spans="6:44" x14ac:dyDescent="0.3">
      <c r="F376" s="364"/>
      <c r="AJ376" s="99" t="str">
        <f ca="1">Coulisse00!$GI$30</f>
        <v/>
      </c>
      <c r="AK376" s="100">
        <f ca="1">Coulisse00!$GJ$30</f>
        <v>0</v>
      </c>
      <c r="AL376" s="101">
        <f t="shared" ca="1" si="321"/>
        <v>0</v>
      </c>
      <c r="AM376" s="102">
        <f ca="1">Coulisse00!$GK$30</f>
        <v>0</v>
      </c>
      <c r="AN376" s="101">
        <f t="shared" ca="1" si="322"/>
        <v>0</v>
      </c>
      <c r="AO376" s="103">
        <f t="shared" ca="1" si="326"/>
        <v>0</v>
      </c>
      <c r="AP376" s="104">
        <f t="shared" ca="1" si="323"/>
        <v>0</v>
      </c>
      <c r="AQ376" s="105">
        <f ca="1">Coulisse00!$GM$30</f>
        <v>0</v>
      </c>
      <c r="AR376" s="104">
        <f t="shared" ca="1" si="324"/>
        <v>0</v>
      </c>
    </row>
    <row r="377" spans="6:44" ht="15" thickBot="1" x14ac:dyDescent="0.35">
      <c r="F377" s="364"/>
      <c r="AJ377" s="106" t="s">
        <v>172</v>
      </c>
      <c r="AK377" s="107">
        <f ca="1">SUM(AK367:AK376)</f>
        <v>0</v>
      </c>
      <c r="AL377" s="108">
        <f t="shared" ca="1" si="321"/>
        <v>0</v>
      </c>
      <c r="AM377" s="109">
        <f ca="1">SUM(AM367:AM376)</f>
        <v>0</v>
      </c>
      <c r="AN377" s="108">
        <f t="shared" ca="1" si="322"/>
        <v>0</v>
      </c>
      <c r="AO377" s="110">
        <f t="shared" ca="1" si="326"/>
        <v>0</v>
      </c>
      <c r="AP377" s="111">
        <f t="shared" ca="1" si="323"/>
        <v>0</v>
      </c>
      <c r="AQ377" s="112">
        <f ca="1">SUM(AQ367:AQ376)</f>
        <v>0</v>
      </c>
      <c r="AR377" s="111">
        <f t="shared" ca="1" si="324"/>
        <v>0</v>
      </c>
    </row>
    <row r="378" spans="6:44" ht="18" x14ac:dyDescent="0.35">
      <c r="F378" s="214"/>
    </row>
    <row r="379" spans="6:44" ht="18" x14ac:dyDescent="0.35">
      <c r="F379" s="214"/>
    </row>
    <row r="380" spans="6:44" ht="18" x14ac:dyDescent="0.35">
      <c r="F380" s="214"/>
    </row>
    <row r="381" spans="6:44" s="124" customFormat="1" ht="23.4" x14ac:dyDescent="0.45">
      <c r="F381" s="364" t="str">
        <f>Coulisse00!$GS$1</f>
        <v>NIVEAU DE GAMME</v>
      </c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</row>
    <row r="382" spans="6:44" x14ac:dyDescent="0.3">
      <c r="F382" s="364"/>
    </row>
    <row r="383" spans="6:44" x14ac:dyDescent="0.3">
      <c r="F383" s="364"/>
    </row>
    <row r="384" spans="6:44" ht="15" thickBot="1" x14ac:dyDescent="0.35">
      <c r="F384" s="364"/>
    </row>
    <row r="385" spans="6:44" x14ac:dyDescent="0.3">
      <c r="F385" s="364"/>
      <c r="Z385" s="376" t="str">
        <f>$F381</f>
        <v>NIVEAU DE GAMME</v>
      </c>
      <c r="AA385" s="367" t="str">
        <f>Coulisse00!$V$3</f>
        <v>QUANTITE
M2/ML/PC</v>
      </c>
      <c r="AB385" s="368"/>
      <c r="AC385" s="369" t="str">
        <f>Coulisse00!$W$3</f>
        <v>CA VENTE
€ HT</v>
      </c>
      <c r="AD385" s="370"/>
      <c r="AE385" s="371" t="str">
        <f>AE365</f>
        <v>Prix Moyen</v>
      </c>
      <c r="AF385" s="375"/>
      <c r="AG385" s="369" t="str">
        <f>Coulisse00!$M$10</f>
        <v>Nb Ref</v>
      </c>
      <c r="AH385" s="372"/>
      <c r="AJ385" s="365" t="str">
        <f>$Z$32</f>
        <v>Autre</v>
      </c>
      <c r="AK385" s="367" t="str">
        <f>AA385</f>
        <v>QUANTITE
M2/ML/PC</v>
      </c>
      <c r="AL385" s="368"/>
      <c r="AM385" s="369" t="str">
        <f t="shared" ref="AM385:AM386" si="327">AC385</f>
        <v>CA VENTE
€ HT</v>
      </c>
      <c r="AN385" s="370"/>
      <c r="AO385" s="371" t="str">
        <f t="shared" ref="AO385:AO386" si="328">AE385</f>
        <v>Prix Moyen</v>
      </c>
      <c r="AP385" s="372"/>
      <c r="AQ385" s="371" t="str">
        <f t="shared" ref="AQ385:AQ386" si="329">AG385</f>
        <v>Nb Ref</v>
      </c>
      <c r="AR385" s="372"/>
    </row>
    <row r="386" spans="6:44" x14ac:dyDescent="0.3">
      <c r="F386" s="364"/>
      <c r="Z386" s="377"/>
      <c r="AA386" s="85" t="s">
        <v>179</v>
      </c>
      <c r="AB386" s="78" t="s">
        <v>180</v>
      </c>
      <c r="AC386" s="77" t="str">
        <f>+AA386</f>
        <v>Mnt</v>
      </c>
      <c r="AD386" s="78" t="str">
        <f>+AB386</f>
        <v>%</v>
      </c>
      <c r="AE386" s="70" t="str">
        <f>+AC386</f>
        <v>Mnt</v>
      </c>
      <c r="AF386" s="113" t="str">
        <f>+AD386</f>
        <v>%</v>
      </c>
      <c r="AG386" s="77" t="s">
        <v>182</v>
      </c>
      <c r="AH386" s="68" t="str">
        <f>+AF386</f>
        <v>%</v>
      </c>
      <c r="AJ386" s="366"/>
      <c r="AK386" s="85" t="str">
        <f t="shared" ref="AK386" si="330">AA386</f>
        <v>Mnt</v>
      </c>
      <c r="AL386" s="78" t="str">
        <f t="shared" ref="AL386" si="331">AB386</f>
        <v>%</v>
      </c>
      <c r="AM386" s="77" t="str">
        <f t="shared" si="327"/>
        <v>Mnt</v>
      </c>
      <c r="AN386" s="78" t="str">
        <f t="shared" ref="AN386" si="332">AD386</f>
        <v>%</v>
      </c>
      <c r="AO386" s="70" t="str">
        <f t="shared" si="328"/>
        <v>Mnt</v>
      </c>
      <c r="AP386" s="68" t="str">
        <f t="shared" ref="AP386" si="333">AF386</f>
        <v>%</v>
      </c>
      <c r="AQ386" s="70" t="str">
        <f t="shared" si="329"/>
        <v>Nb</v>
      </c>
      <c r="AR386" s="68" t="str">
        <f t="shared" ref="AR386" si="334">AH386</f>
        <v>%</v>
      </c>
    </row>
    <row r="387" spans="6:44" x14ac:dyDescent="0.3">
      <c r="F387" s="364"/>
      <c r="Z387" s="71" t="str">
        <f ca="1">Coulisse00!$GS$11</f>
        <v>STANDARD</v>
      </c>
      <c r="AA387" s="86">
        <f ca="1">Coulisse00!$GT$11</f>
        <v>154650</v>
      </c>
      <c r="AB387" s="80">
        <f t="shared" ref="AB387:AB393" ca="1" si="335">AA387/$AA$393</f>
        <v>0.5563950350782515</v>
      </c>
      <c r="AC387" s="79">
        <f ca="1">Coulisse00!$GU$11</f>
        <v>2088500</v>
      </c>
      <c r="AD387" s="80">
        <f t="shared" ref="AD387:AD393" ca="1" si="336">AC387/$AC$393</f>
        <v>0.53196637799286806</v>
      </c>
      <c r="AE387" s="74">
        <f ca="1">+IF(AA387=0,0,AC387/AA387)</f>
        <v>13.504688005172971</v>
      </c>
      <c r="AF387" s="114">
        <f t="shared" ref="AF387:AF393" ca="1" si="337">AE387/$AE$393</f>
        <v>0.95609476083490252</v>
      </c>
      <c r="AG387" s="118">
        <f ca="1">Coulisse00!$GW$11</f>
        <v>4</v>
      </c>
      <c r="AH387" s="69">
        <f t="shared" ref="AH387:AH393" ca="1" si="338">AG387/$AG$393</f>
        <v>0.4</v>
      </c>
      <c r="AJ387" s="71" t="str">
        <f ca="1">Coulisse00!$GS$21</f>
        <v/>
      </c>
      <c r="AK387" s="86">
        <f ca="1">Coulisse00!$GT$21</f>
        <v>0</v>
      </c>
      <c r="AL387" s="80">
        <f t="shared" ref="AL387:AL397" ca="1" si="339">IF($AK$397=0,0,AK387/$AK$397)</f>
        <v>0</v>
      </c>
      <c r="AM387" s="79">
        <f ca="1">Coulisse00!$GU$21</f>
        <v>0</v>
      </c>
      <c r="AN387" s="80">
        <f t="shared" ref="AN387:AN397" ca="1" si="340">IF($AM$397=0,0,AM387/$AM$397)</f>
        <v>0</v>
      </c>
      <c r="AO387" s="97">
        <f ca="1">+IF(AK387=0,0,AM387/AK387)</f>
        <v>0</v>
      </c>
      <c r="AP387" s="69">
        <f t="shared" ref="AP387:AP397" ca="1" si="341">IF($AO$397=0,0,AO387/$AO$397)</f>
        <v>0</v>
      </c>
      <c r="AQ387" s="95">
        <f ca="1">Coulisse00!$GW$21</f>
        <v>0</v>
      </c>
      <c r="AR387" s="69">
        <f t="shared" ref="AR387:AR397" ca="1" si="342">IF($AQ$397=0,0,AQ387/$AQ$397)</f>
        <v>0</v>
      </c>
    </row>
    <row r="388" spans="6:44" x14ac:dyDescent="0.3">
      <c r="F388" s="364"/>
      <c r="Z388" s="72" t="str">
        <f ca="1">Coulisse00!$GS$12</f>
        <v>BASIC</v>
      </c>
      <c r="AA388" s="87">
        <f ca="1">Coulisse00!$GT$12</f>
        <v>92000</v>
      </c>
      <c r="AB388" s="82">
        <f t="shared" ca="1" si="335"/>
        <v>0.33099478323439468</v>
      </c>
      <c r="AC388" s="81">
        <f ca="1">Coulisse00!$GU$12</f>
        <v>1086000</v>
      </c>
      <c r="AD388" s="82">
        <f t="shared" ca="1" si="336"/>
        <v>0.27661742231278658</v>
      </c>
      <c r="AE388" s="75">
        <f t="shared" ref="AE388:AE393" ca="1" si="343">+IF(AA388=0,0,AC388/AA388)</f>
        <v>11.804347826086957</v>
      </c>
      <c r="AF388" s="115">
        <f t="shared" ca="1" si="337"/>
        <v>0.83571535360694582</v>
      </c>
      <c r="AG388" s="119">
        <f ca="1">Coulisse00!$GW$12</f>
        <v>2</v>
      </c>
      <c r="AH388" s="66">
        <f t="shared" ca="1" si="338"/>
        <v>0.2</v>
      </c>
      <c r="AJ388" s="72" t="str">
        <f ca="1">Coulisse00!$GS$22</f>
        <v/>
      </c>
      <c r="AK388" s="87">
        <f ca="1">Coulisse00!$GT$22</f>
        <v>0</v>
      </c>
      <c r="AL388" s="82">
        <f t="shared" ca="1" si="339"/>
        <v>0</v>
      </c>
      <c r="AM388" s="81">
        <f ca="1">Coulisse00!$GU$22</f>
        <v>0</v>
      </c>
      <c r="AN388" s="82">
        <f t="shared" ca="1" si="340"/>
        <v>0</v>
      </c>
      <c r="AO388" s="98">
        <f t="shared" ref="AO388:AO397" ca="1" si="344">+IF(AK388=0,0,AM388/AK388)</f>
        <v>0</v>
      </c>
      <c r="AP388" s="66">
        <f t="shared" ca="1" si="341"/>
        <v>0</v>
      </c>
      <c r="AQ388" s="96">
        <f ca="1">Coulisse00!$GW$22</f>
        <v>0</v>
      </c>
      <c r="AR388" s="66">
        <f t="shared" ca="1" si="342"/>
        <v>0</v>
      </c>
    </row>
    <row r="389" spans="6:44" x14ac:dyDescent="0.3">
      <c r="F389" s="364"/>
      <c r="Z389" s="72" t="str">
        <f ca="1">Coulisse00!$GS$13</f>
        <v>HAUT DE GAMME</v>
      </c>
      <c r="AA389" s="87">
        <f ca="1">Coulisse00!$GT$13</f>
        <v>15800</v>
      </c>
      <c r="AB389" s="82">
        <f t="shared" ca="1" si="335"/>
        <v>5.6844756251124305E-2</v>
      </c>
      <c r="AC389" s="81">
        <f ca="1">Coulisse00!$GU$13</f>
        <v>463000</v>
      </c>
      <c r="AD389" s="82">
        <f t="shared" ca="1" si="336"/>
        <v>0.11793173713703516</v>
      </c>
      <c r="AE389" s="75">
        <f t="shared" ca="1" si="343"/>
        <v>29.303797468354432</v>
      </c>
      <c r="AF389" s="115">
        <f t="shared" ca="1" si="337"/>
        <v>2.0746282491923367</v>
      </c>
      <c r="AG389" s="119">
        <f ca="1">Coulisse00!$GW$13</f>
        <v>2</v>
      </c>
      <c r="AH389" s="66">
        <f t="shared" ca="1" si="338"/>
        <v>0.2</v>
      </c>
      <c r="AJ389" s="72" t="str">
        <f ca="1">Coulisse00!$GS$23</f>
        <v/>
      </c>
      <c r="AK389" s="87">
        <f ca="1">Coulisse00!$GT$23</f>
        <v>0</v>
      </c>
      <c r="AL389" s="82">
        <f t="shared" ca="1" si="339"/>
        <v>0</v>
      </c>
      <c r="AM389" s="81">
        <f ca="1">Coulisse00!$GU$23</f>
        <v>0</v>
      </c>
      <c r="AN389" s="82">
        <f t="shared" ca="1" si="340"/>
        <v>0</v>
      </c>
      <c r="AO389" s="98">
        <f t="shared" ca="1" si="344"/>
        <v>0</v>
      </c>
      <c r="AP389" s="66">
        <f t="shared" ca="1" si="341"/>
        <v>0</v>
      </c>
      <c r="AQ389" s="96">
        <f ca="1">Coulisse00!$GW$23</f>
        <v>0</v>
      </c>
      <c r="AR389" s="66">
        <f t="shared" ca="1" si="342"/>
        <v>0</v>
      </c>
    </row>
    <row r="390" spans="6:44" x14ac:dyDescent="0.3">
      <c r="F390" s="364"/>
      <c r="Z390" s="72" t="str">
        <f ca="1">Coulisse00!$GS$14</f>
        <v>COEUR DE GAMME</v>
      </c>
      <c r="AA390" s="87">
        <f ca="1">Coulisse00!$GT$14</f>
        <v>15500</v>
      </c>
      <c r="AB390" s="82">
        <f t="shared" ca="1" si="335"/>
        <v>5.5765425436229539E-2</v>
      </c>
      <c r="AC390" s="81">
        <f ca="1">Coulisse00!$GU$14</f>
        <v>288500</v>
      </c>
      <c r="AD390" s="82">
        <f t="shared" ca="1" si="336"/>
        <v>7.348446255731024E-2</v>
      </c>
      <c r="AE390" s="75">
        <f t="shared" ca="1" si="343"/>
        <v>18.612903225806452</v>
      </c>
      <c r="AF390" s="115">
        <f t="shared" ca="1" si="337"/>
        <v>1.31774234630996</v>
      </c>
      <c r="AG390" s="119">
        <f ca="1">Coulisse00!$GW$14</f>
        <v>2</v>
      </c>
      <c r="AH390" s="66">
        <f t="shared" ca="1" si="338"/>
        <v>0.2</v>
      </c>
      <c r="AJ390" s="72" t="str">
        <f ca="1">Coulisse00!$GS$24</f>
        <v/>
      </c>
      <c r="AK390" s="87">
        <f ca="1">Coulisse00!$GT$24</f>
        <v>0</v>
      </c>
      <c r="AL390" s="82">
        <f t="shared" ca="1" si="339"/>
        <v>0</v>
      </c>
      <c r="AM390" s="81">
        <f ca="1">Coulisse00!$GU$24</f>
        <v>0</v>
      </c>
      <c r="AN390" s="82">
        <f t="shared" ca="1" si="340"/>
        <v>0</v>
      </c>
      <c r="AO390" s="98">
        <f t="shared" ca="1" si="344"/>
        <v>0</v>
      </c>
      <c r="AP390" s="66">
        <f t="shared" ca="1" si="341"/>
        <v>0</v>
      </c>
      <c r="AQ390" s="96">
        <f ca="1">Coulisse00!$GW$24</f>
        <v>0</v>
      </c>
      <c r="AR390" s="66">
        <f t="shared" ca="1" si="342"/>
        <v>0</v>
      </c>
    </row>
    <row r="391" spans="6:44" x14ac:dyDescent="0.3">
      <c r="F391" s="364"/>
      <c r="Z391" s="72" t="str">
        <f ca="1">Coulisse00!$GS$15</f>
        <v/>
      </c>
      <c r="AA391" s="87">
        <f ca="1">Coulisse00!$GT$15</f>
        <v>0</v>
      </c>
      <c r="AB391" s="82">
        <f t="shared" ca="1" si="335"/>
        <v>0</v>
      </c>
      <c r="AC391" s="81">
        <f ca="1">Coulisse00!$GU$15</f>
        <v>0</v>
      </c>
      <c r="AD391" s="82">
        <f t="shared" ca="1" si="336"/>
        <v>0</v>
      </c>
      <c r="AE391" s="75">
        <f t="shared" ca="1" si="343"/>
        <v>0</v>
      </c>
      <c r="AF391" s="115">
        <f t="shared" ca="1" si="337"/>
        <v>0</v>
      </c>
      <c r="AG391" s="119">
        <f ca="1">Coulisse00!$GW$15</f>
        <v>0</v>
      </c>
      <c r="AH391" s="66">
        <f t="shared" ca="1" si="338"/>
        <v>0</v>
      </c>
      <c r="AJ391" s="72" t="str">
        <f ca="1">Coulisse00!$GS$25</f>
        <v/>
      </c>
      <c r="AK391" s="87">
        <f ca="1">Coulisse00!$GT$25</f>
        <v>0</v>
      </c>
      <c r="AL391" s="82">
        <f t="shared" ca="1" si="339"/>
        <v>0</v>
      </c>
      <c r="AM391" s="81">
        <f ca="1">Coulisse00!$GU$25</f>
        <v>0</v>
      </c>
      <c r="AN391" s="82">
        <f t="shared" ca="1" si="340"/>
        <v>0</v>
      </c>
      <c r="AO391" s="98">
        <f t="shared" ca="1" si="344"/>
        <v>0</v>
      </c>
      <c r="AP391" s="66">
        <f t="shared" ca="1" si="341"/>
        <v>0</v>
      </c>
      <c r="AQ391" s="96">
        <f ca="1">Coulisse00!$GW$25</f>
        <v>0</v>
      </c>
      <c r="AR391" s="66">
        <f t="shared" ca="1" si="342"/>
        <v>0</v>
      </c>
    </row>
    <row r="392" spans="6:44" x14ac:dyDescent="0.3">
      <c r="F392" s="364"/>
      <c r="Z392" s="89" t="str">
        <f>Coulisse00!$GS$16</f>
        <v>Autre</v>
      </c>
      <c r="AA392" s="90">
        <f ca="1">Coulisse00!$GT$16</f>
        <v>0</v>
      </c>
      <c r="AB392" s="91">
        <f t="shared" ca="1" si="335"/>
        <v>0</v>
      </c>
      <c r="AC392" s="92">
        <f ca="1">Coulisse00!$GU$16</f>
        <v>0</v>
      </c>
      <c r="AD392" s="91">
        <f t="shared" ca="1" si="336"/>
        <v>0</v>
      </c>
      <c r="AE392" s="93">
        <f t="shared" ca="1" si="343"/>
        <v>0</v>
      </c>
      <c r="AF392" s="116">
        <f t="shared" ca="1" si="337"/>
        <v>0</v>
      </c>
      <c r="AG392" s="120">
        <f ca="1">Coulisse00!$GW$16</f>
        <v>0</v>
      </c>
      <c r="AH392" s="94">
        <f t="shared" ca="1" si="338"/>
        <v>0</v>
      </c>
      <c r="AJ392" s="72" t="str">
        <f ca="1">Coulisse00!$GS$26</f>
        <v/>
      </c>
      <c r="AK392" s="87">
        <f ca="1">Coulisse00!$GT$26</f>
        <v>0</v>
      </c>
      <c r="AL392" s="82">
        <f t="shared" ca="1" si="339"/>
        <v>0</v>
      </c>
      <c r="AM392" s="81">
        <f ca="1">Coulisse00!$GU$26</f>
        <v>0</v>
      </c>
      <c r="AN392" s="82">
        <f t="shared" ca="1" si="340"/>
        <v>0</v>
      </c>
      <c r="AO392" s="98">
        <f t="shared" ca="1" si="344"/>
        <v>0</v>
      </c>
      <c r="AP392" s="66">
        <f t="shared" ca="1" si="341"/>
        <v>0</v>
      </c>
      <c r="AQ392" s="96">
        <f ca="1">Coulisse00!$GW$26</f>
        <v>0</v>
      </c>
      <c r="AR392" s="66">
        <f t="shared" ca="1" si="342"/>
        <v>0</v>
      </c>
    </row>
    <row r="393" spans="6:44" ht="15" thickBot="1" x14ac:dyDescent="0.35">
      <c r="F393" s="364"/>
      <c r="Z393" s="73" t="s">
        <v>172</v>
      </c>
      <c r="AA393" s="88">
        <f ca="1">SUM(AA387:AA392)</f>
        <v>277950</v>
      </c>
      <c r="AB393" s="84">
        <f t="shared" ca="1" si="335"/>
        <v>1</v>
      </c>
      <c r="AC393" s="83">
        <f ca="1">SUM(AC387:AC392)</f>
        <v>3926000</v>
      </c>
      <c r="AD393" s="84">
        <f t="shared" ca="1" si="336"/>
        <v>1</v>
      </c>
      <c r="AE393" s="76">
        <f t="shared" ca="1" si="343"/>
        <v>14.124842597589495</v>
      </c>
      <c r="AF393" s="117">
        <f t="shared" ca="1" si="337"/>
        <v>1</v>
      </c>
      <c r="AG393" s="121">
        <f ca="1">SUM(AG387:AG392)</f>
        <v>10</v>
      </c>
      <c r="AH393" s="67">
        <f t="shared" ca="1" si="338"/>
        <v>1</v>
      </c>
      <c r="AJ393" s="72" t="str">
        <f ca="1">Coulisse00!$GS$27</f>
        <v/>
      </c>
      <c r="AK393" s="87">
        <f ca="1">Coulisse00!$GT$27</f>
        <v>0</v>
      </c>
      <c r="AL393" s="82">
        <f t="shared" ca="1" si="339"/>
        <v>0</v>
      </c>
      <c r="AM393" s="81">
        <f ca="1">Coulisse00!$GU$27</f>
        <v>0</v>
      </c>
      <c r="AN393" s="82">
        <f t="shared" ca="1" si="340"/>
        <v>0</v>
      </c>
      <c r="AO393" s="98">
        <f t="shared" ca="1" si="344"/>
        <v>0</v>
      </c>
      <c r="AP393" s="66">
        <f t="shared" ca="1" si="341"/>
        <v>0</v>
      </c>
      <c r="AQ393" s="96">
        <f ca="1">Coulisse00!$GW$27</f>
        <v>0</v>
      </c>
      <c r="AR393" s="66">
        <f t="shared" ca="1" si="342"/>
        <v>0</v>
      </c>
    </row>
    <row r="394" spans="6:44" x14ac:dyDescent="0.3">
      <c r="F394" s="364"/>
      <c r="AJ394" s="72" t="str">
        <f ca="1">Coulisse00!$GS$28</f>
        <v/>
      </c>
      <c r="AK394" s="87">
        <f ca="1">Coulisse00!$GT$28</f>
        <v>0</v>
      </c>
      <c r="AL394" s="82">
        <f t="shared" ca="1" si="339"/>
        <v>0</v>
      </c>
      <c r="AM394" s="81">
        <f ca="1">Coulisse00!$GU$28</f>
        <v>0</v>
      </c>
      <c r="AN394" s="82">
        <f t="shared" ca="1" si="340"/>
        <v>0</v>
      </c>
      <c r="AO394" s="98">
        <f t="shared" ca="1" si="344"/>
        <v>0</v>
      </c>
      <c r="AP394" s="66">
        <f t="shared" ca="1" si="341"/>
        <v>0</v>
      </c>
      <c r="AQ394" s="96">
        <f ca="1">Coulisse00!$GW$28</f>
        <v>0</v>
      </c>
      <c r="AR394" s="66">
        <f t="shared" ca="1" si="342"/>
        <v>0</v>
      </c>
    </row>
    <row r="395" spans="6:44" x14ac:dyDescent="0.3">
      <c r="F395" s="364"/>
      <c r="AJ395" s="72" t="str">
        <f ca="1">Coulisse00!$GS$29</f>
        <v/>
      </c>
      <c r="AK395" s="87">
        <f ca="1">Coulisse00!$GT$29</f>
        <v>0</v>
      </c>
      <c r="AL395" s="82">
        <f t="shared" ca="1" si="339"/>
        <v>0</v>
      </c>
      <c r="AM395" s="81">
        <f ca="1">Coulisse00!$GU$29</f>
        <v>0</v>
      </c>
      <c r="AN395" s="82">
        <f t="shared" ca="1" si="340"/>
        <v>0</v>
      </c>
      <c r="AO395" s="98">
        <f t="shared" ca="1" si="344"/>
        <v>0</v>
      </c>
      <c r="AP395" s="66">
        <f t="shared" ca="1" si="341"/>
        <v>0</v>
      </c>
      <c r="AQ395" s="96">
        <f ca="1">Coulisse00!$GW$29</f>
        <v>0</v>
      </c>
      <c r="AR395" s="66">
        <f t="shared" ca="1" si="342"/>
        <v>0</v>
      </c>
    </row>
    <row r="396" spans="6:44" x14ac:dyDescent="0.3">
      <c r="F396" s="364"/>
      <c r="AJ396" s="99" t="str">
        <f ca="1">Coulisse00!$GS$30</f>
        <v/>
      </c>
      <c r="AK396" s="100">
        <f ca="1">Coulisse00!$GT$30</f>
        <v>0</v>
      </c>
      <c r="AL396" s="101">
        <f t="shared" ca="1" si="339"/>
        <v>0</v>
      </c>
      <c r="AM396" s="102">
        <f ca="1">Coulisse00!$GU$30</f>
        <v>0</v>
      </c>
      <c r="AN396" s="101">
        <f t="shared" ca="1" si="340"/>
        <v>0</v>
      </c>
      <c r="AO396" s="103">
        <f t="shared" ca="1" si="344"/>
        <v>0</v>
      </c>
      <c r="AP396" s="104">
        <f t="shared" ca="1" si="341"/>
        <v>0</v>
      </c>
      <c r="AQ396" s="105">
        <f ca="1">Coulisse00!$GW$30</f>
        <v>0</v>
      </c>
      <c r="AR396" s="104">
        <f t="shared" ca="1" si="342"/>
        <v>0</v>
      </c>
    </row>
    <row r="397" spans="6:44" ht="15" thickBot="1" x14ac:dyDescent="0.35">
      <c r="F397" s="364"/>
      <c r="AJ397" s="106" t="s">
        <v>172</v>
      </c>
      <c r="AK397" s="107">
        <f ca="1">SUM(AK387:AK396)</f>
        <v>0</v>
      </c>
      <c r="AL397" s="108">
        <f t="shared" ca="1" si="339"/>
        <v>0</v>
      </c>
      <c r="AM397" s="109">
        <f ca="1">SUM(AM387:AM396)</f>
        <v>0</v>
      </c>
      <c r="AN397" s="108">
        <f t="shared" ca="1" si="340"/>
        <v>0</v>
      </c>
      <c r="AO397" s="110">
        <f t="shared" ca="1" si="344"/>
        <v>0</v>
      </c>
      <c r="AP397" s="111">
        <f t="shared" ca="1" si="341"/>
        <v>0</v>
      </c>
      <c r="AQ397" s="112">
        <f ca="1">SUM(AQ387:AQ396)</f>
        <v>0</v>
      </c>
      <c r="AR397" s="111">
        <f t="shared" ca="1" si="342"/>
        <v>0</v>
      </c>
    </row>
    <row r="398" spans="6:44" ht="18" x14ac:dyDescent="0.35">
      <c r="F398" s="214"/>
    </row>
    <row r="399" spans="6:44" ht="18" x14ac:dyDescent="0.35">
      <c r="F399" s="214"/>
    </row>
    <row r="400" spans="6:44" ht="18" x14ac:dyDescent="0.35">
      <c r="F400" s="214"/>
    </row>
    <row r="401" spans="6:44" s="124" customFormat="1" ht="23.4" x14ac:dyDescent="0.45">
      <c r="F401" s="364" t="str">
        <f>Coulisse00!$HC$1</f>
        <v>SEGMENT DE MARCHE
PRINCIPAL</v>
      </c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</row>
    <row r="402" spans="6:44" x14ac:dyDescent="0.3">
      <c r="F402" s="364"/>
    </row>
    <row r="403" spans="6:44" x14ac:dyDescent="0.3">
      <c r="F403" s="364"/>
    </row>
    <row r="404" spans="6:44" ht="15" thickBot="1" x14ac:dyDescent="0.35">
      <c r="F404" s="364"/>
    </row>
    <row r="405" spans="6:44" x14ac:dyDescent="0.3">
      <c r="F405" s="364"/>
      <c r="Z405" s="373" t="str">
        <f>$F401</f>
        <v>SEGMENT DE MARCHE
PRINCIPAL</v>
      </c>
      <c r="AA405" s="367" t="str">
        <f>Coulisse00!$V$3</f>
        <v>QUANTITE
M2/ML/PC</v>
      </c>
      <c r="AB405" s="368"/>
      <c r="AC405" s="369" t="str">
        <f>Coulisse00!$W$3</f>
        <v>CA VENTE
€ HT</v>
      </c>
      <c r="AD405" s="370"/>
      <c r="AE405" s="371" t="str">
        <f>AE385</f>
        <v>Prix Moyen</v>
      </c>
      <c r="AF405" s="375"/>
      <c r="AG405" s="369" t="str">
        <f>Coulisse00!$M$10</f>
        <v>Nb Ref</v>
      </c>
      <c r="AH405" s="372"/>
      <c r="AJ405" s="365" t="str">
        <f>$Z$32</f>
        <v>Autre</v>
      </c>
      <c r="AK405" s="367" t="str">
        <f>AA405</f>
        <v>QUANTITE
M2/ML/PC</v>
      </c>
      <c r="AL405" s="368"/>
      <c r="AM405" s="369" t="str">
        <f t="shared" ref="AM405:AM406" si="345">AC405</f>
        <v>CA VENTE
€ HT</v>
      </c>
      <c r="AN405" s="370"/>
      <c r="AO405" s="371" t="str">
        <f t="shared" ref="AO405:AO406" si="346">AE405</f>
        <v>Prix Moyen</v>
      </c>
      <c r="AP405" s="372"/>
      <c r="AQ405" s="371" t="str">
        <f t="shared" ref="AQ405:AQ406" si="347">AG405</f>
        <v>Nb Ref</v>
      </c>
      <c r="AR405" s="372"/>
    </row>
    <row r="406" spans="6:44" x14ac:dyDescent="0.3">
      <c r="F406" s="364"/>
      <c r="Z406" s="374"/>
      <c r="AA406" s="85" t="s">
        <v>179</v>
      </c>
      <c r="AB406" s="78" t="s">
        <v>180</v>
      </c>
      <c r="AC406" s="77" t="str">
        <f>+AA406</f>
        <v>Mnt</v>
      </c>
      <c r="AD406" s="78" t="str">
        <f>+AB406</f>
        <v>%</v>
      </c>
      <c r="AE406" s="70" t="str">
        <f>+AC406</f>
        <v>Mnt</v>
      </c>
      <c r="AF406" s="113" t="str">
        <f>+AD406</f>
        <v>%</v>
      </c>
      <c r="AG406" s="77" t="s">
        <v>182</v>
      </c>
      <c r="AH406" s="68" t="str">
        <f>+AF406</f>
        <v>%</v>
      </c>
      <c r="AJ406" s="366"/>
      <c r="AK406" s="85" t="str">
        <f t="shared" ref="AK406" si="348">AA406</f>
        <v>Mnt</v>
      </c>
      <c r="AL406" s="78" t="str">
        <f t="shared" ref="AL406" si="349">AB406</f>
        <v>%</v>
      </c>
      <c r="AM406" s="77" t="str">
        <f t="shared" si="345"/>
        <v>Mnt</v>
      </c>
      <c r="AN406" s="78" t="str">
        <f t="shared" ref="AN406" si="350">AD406</f>
        <v>%</v>
      </c>
      <c r="AO406" s="70" t="str">
        <f t="shared" si="346"/>
        <v>Mnt</v>
      </c>
      <c r="AP406" s="68" t="str">
        <f t="shared" ref="AP406" si="351">AF406</f>
        <v>%</v>
      </c>
      <c r="AQ406" s="70" t="str">
        <f t="shared" si="347"/>
        <v>Nb</v>
      </c>
      <c r="AR406" s="68" t="str">
        <f t="shared" ref="AR406" si="352">AH406</f>
        <v>%</v>
      </c>
    </row>
    <row r="407" spans="6:44" x14ac:dyDescent="0.3">
      <c r="F407" s="364"/>
      <c r="Z407" s="71" t="str">
        <f ca="1">Coulisse00!$HC$11</f>
        <v>CHANTIER PUBLIC STOCK</v>
      </c>
      <c r="AA407" s="86">
        <f ca="1">Coulisse00!$HD$11</f>
        <v>142000</v>
      </c>
      <c r="AB407" s="80">
        <f t="shared" ref="AB407:AB413" ca="1" si="353">AA407/$AA$413</f>
        <v>0.51088325238352217</v>
      </c>
      <c r="AC407" s="79">
        <f ca="1">Coulisse00!$HE$11</f>
        <v>1686000</v>
      </c>
      <c r="AD407" s="80">
        <f t="shared" ref="AD407:AD413" ca="1" si="354">AC407/$AC$413</f>
        <v>0.42944472745797246</v>
      </c>
      <c r="AE407" s="74">
        <f ca="1">+IF(AA407=0,0,AC407/AA407)</f>
        <v>11.873239436619718</v>
      </c>
      <c r="AF407" s="114">
        <f t="shared" ref="AF407:AF413" ca="1" si="355">AE407/$AE$413</f>
        <v>0.84059269011932003</v>
      </c>
      <c r="AG407" s="118">
        <f ca="1">Coulisse00!$HG$11</f>
        <v>3</v>
      </c>
      <c r="AH407" s="69">
        <f t="shared" ref="AH407:AH413" ca="1" si="356">AG407/$AG$413</f>
        <v>0.3</v>
      </c>
      <c r="AJ407" s="71" t="str">
        <f ca="1">Coulisse00!$HC$21</f>
        <v/>
      </c>
      <c r="AK407" s="86">
        <f ca="1">Coulisse00!$HD$21</f>
        <v>0</v>
      </c>
      <c r="AL407" s="80">
        <f t="shared" ref="AL407:AL417" ca="1" si="357">IF($AK$417=0,0,AK407/$AK$417)</f>
        <v>0</v>
      </c>
      <c r="AM407" s="79">
        <f ca="1">Coulisse00!$HE$21</f>
        <v>0</v>
      </c>
      <c r="AN407" s="80">
        <f t="shared" ref="AN407:AN417" ca="1" si="358">IF($AM$417=0,0,AM407/$AM$417)</f>
        <v>0</v>
      </c>
      <c r="AO407" s="97">
        <f ca="1">+IF(AK407=0,0,AM407/AK407)</f>
        <v>0</v>
      </c>
      <c r="AP407" s="69">
        <f t="shared" ref="AP407:AP417" ca="1" si="359">IF($AO$417=0,0,AO407/$AO$417)</f>
        <v>0</v>
      </c>
      <c r="AQ407" s="95">
        <f ca="1">Coulisse00!$HG$21</f>
        <v>0</v>
      </c>
      <c r="AR407" s="69">
        <f t="shared" ref="AR407:AR417" ca="1" si="360">IF($AQ$417=0,0,AQ407/$AQ$417)</f>
        <v>0</v>
      </c>
    </row>
    <row r="408" spans="6:44" x14ac:dyDescent="0.3">
      <c r="F408" s="364"/>
      <c r="Z408" s="72" t="str">
        <f ca="1">Coulisse00!$HC$12</f>
        <v>PROMOTEUR STOCK</v>
      </c>
      <c r="AA408" s="87">
        <f ca="1">Coulisse00!$HD$12</f>
        <v>80000</v>
      </c>
      <c r="AB408" s="82">
        <f t="shared" ca="1" si="353"/>
        <v>0.28782155063860404</v>
      </c>
      <c r="AC408" s="81">
        <f ca="1">Coulisse00!$HE$12</f>
        <v>1150000</v>
      </c>
      <c r="AD408" s="82">
        <f t="shared" ca="1" si="354"/>
        <v>0.29291900152827305</v>
      </c>
      <c r="AE408" s="75">
        <f t="shared" ref="AE408:AE413" ca="1" si="361">+IF(AA408=0,0,AC408/AA408)</f>
        <v>14.375</v>
      </c>
      <c r="AF408" s="115">
        <f t="shared" ca="1" si="355"/>
        <v>1.0177104559347936</v>
      </c>
      <c r="AG408" s="119">
        <f ca="1">Coulisse00!$HG$12</f>
        <v>1</v>
      </c>
      <c r="AH408" s="66">
        <f t="shared" ca="1" si="356"/>
        <v>0.1</v>
      </c>
      <c r="AJ408" s="72" t="str">
        <f ca="1">Coulisse00!$HC$22</f>
        <v/>
      </c>
      <c r="AK408" s="87">
        <f ca="1">Coulisse00!$HD$22</f>
        <v>0</v>
      </c>
      <c r="AL408" s="82">
        <f t="shared" ca="1" si="357"/>
        <v>0</v>
      </c>
      <c r="AM408" s="81">
        <f ca="1">Coulisse00!$HE$22</f>
        <v>0</v>
      </c>
      <c r="AN408" s="82">
        <f t="shared" ca="1" si="358"/>
        <v>0</v>
      </c>
      <c r="AO408" s="98">
        <f t="shared" ref="AO408:AO417" ca="1" si="362">+IF(AK408=0,0,AM408/AK408)</f>
        <v>0</v>
      </c>
      <c r="AP408" s="66">
        <f t="shared" ca="1" si="359"/>
        <v>0</v>
      </c>
      <c r="AQ408" s="96">
        <f ca="1">Coulisse00!$HG$22</f>
        <v>0</v>
      </c>
      <c r="AR408" s="66">
        <f t="shared" ca="1" si="360"/>
        <v>0</v>
      </c>
    </row>
    <row r="409" spans="6:44" x14ac:dyDescent="0.3">
      <c r="F409" s="364"/>
      <c r="Z409" s="72" t="str">
        <f ca="1">Coulisse00!$HC$13</f>
        <v>SALLE EXPO STOCK</v>
      </c>
      <c r="AA409" s="87">
        <f ca="1">Coulisse00!$HD$13</f>
        <v>40150</v>
      </c>
      <c r="AB409" s="82">
        <f t="shared" ca="1" si="353"/>
        <v>0.14445044072674942</v>
      </c>
      <c r="AC409" s="81">
        <f ca="1">Coulisse00!$HE$13</f>
        <v>627000</v>
      </c>
      <c r="AD409" s="82">
        <f t="shared" ca="1" si="354"/>
        <v>0.15970453387671932</v>
      </c>
      <c r="AE409" s="75">
        <f t="shared" ca="1" si="361"/>
        <v>15.616438356164384</v>
      </c>
      <c r="AF409" s="115">
        <f t="shared" ca="1" si="355"/>
        <v>1.1056008764890195</v>
      </c>
      <c r="AG409" s="119">
        <f ca="1">Coulisse00!$HG$13</f>
        <v>4</v>
      </c>
      <c r="AH409" s="66">
        <f t="shared" ca="1" si="356"/>
        <v>0.4</v>
      </c>
      <c r="AJ409" s="72" t="str">
        <f ca="1">Coulisse00!$HC$23</f>
        <v/>
      </c>
      <c r="AK409" s="87">
        <f ca="1">Coulisse00!$HD$23</f>
        <v>0</v>
      </c>
      <c r="AL409" s="82">
        <f t="shared" ca="1" si="357"/>
        <v>0</v>
      </c>
      <c r="AM409" s="81">
        <f ca="1">Coulisse00!$HE$23</f>
        <v>0</v>
      </c>
      <c r="AN409" s="82">
        <f t="shared" ca="1" si="358"/>
        <v>0</v>
      </c>
      <c r="AO409" s="98">
        <f t="shared" ca="1" si="362"/>
        <v>0</v>
      </c>
      <c r="AP409" s="66">
        <f t="shared" ca="1" si="359"/>
        <v>0</v>
      </c>
      <c r="AQ409" s="96">
        <f ca="1">Coulisse00!$HG$23</f>
        <v>0</v>
      </c>
      <c r="AR409" s="66">
        <f t="shared" ca="1" si="360"/>
        <v>0</v>
      </c>
    </row>
    <row r="410" spans="6:44" x14ac:dyDescent="0.3">
      <c r="F410" s="364"/>
      <c r="Z410" s="72" t="str">
        <f ca="1">Coulisse00!$HC$14</f>
        <v>SALLE EXPO CONTREMARQUE</v>
      </c>
      <c r="AA410" s="87">
        <f ca="1">Coulisse00!$HD$14</f>
        <v>8000</v>
      </c>
      <c r="AB410" s="82">
        <f t="shared" ca="1" si="353"/>
        <v>2.8782155063860407E-2</v>
      </c>
      <c r="AC410" s="81">
        <f ca="1">Coulisse00!$HE$14</f>
        <v>283000</v>
      </c>
      <c r="AD410" s="82">
        <f t="shared" ca="1" si="354"/>
        <v>7.2083545593479362E-2</v>
      </c>
      <c r="AE410" s="75">
        <f t="shared" ca="1" si="361"/>
        <v>35.375</v>
      </c>
      <c r="AF410" s="115">
        <f t="shared" ca="1" si="355"/>
        <v>2.5044526872134485</v>
      </c>
      <c r="AG410" s="119">
        <f ca="1">Coulisse00!$HG$14</f>
        <v>1</v>
      </c>
      <c r="AH410" s="66">
        <f t="shared" ca="1" si="356"/>
        <v>0.1</v>
      </c>
      <c r="AJ410" s="72" t="str">
        <f ca="1">Coulisse00!$HC$24</f>
        <v/>
      </c>
      <c r="AK410" s="87">
        <f ca="1">Coulisse00!$HD$24</f>
        <v>0</v>
      </c>
      <c r="AL410" s="82">
        <f t="shared" ca="1" si="357"/>
        <v>0</v>
      </c>
      <c r="AM410" s="81">
        <f ca="1">Coulisse00!$HE$24</f>
        <v>0</v>
      </c>
      <c r="AN410" s="82">
        <f t="shared" ca="1" si="358"/>
        <v>0</v>
      </c>
      <c r="AO410" s="98">
        <f t="shared" ca="1" si="362"/>
        <v>0</v>
      </c>
      <c r="AP410" s="66">
        <f t="shared" ca="1" si="359"/>
        <v>0</v>
      </c>
      <c r="AQ410" s="96">
        <f ca="1">Coulisse00!$HG$24</f>
        <v>0</v>
      </c>
      <c r="AR410" s="66">
        <f t="shared" ca="1" si="360"/>
        <v>0</v>
      </c>
    </row>
    <row r="411" spans="6:44" x14ac:dyDescent="0.3">
      <c r="F411" s="364"/>
      <c r="Z411" s="72" t="str">
        <f ca="1">Coulisse00!$HC$15</f>
        <v>PRESCRIPEUR</v>
      </c>
      <c r="AA411" s="87">
        <f ca="1">Coulisse00!$HD$15</f>
        <v>7800</v>
      </c>
      <c r="AB411" s="82">
        <f t="shared" ca="1" si="353"/>
        <v>2.8062601187263895E-2</v>
      </c>
      <c r="AC411" s="81">
        <f ca="1">Coulisse00!$HE$15</f>
        <v>180000</v>
      </c>
      <c r="AD411" s="82">
        <f t="shared" ca="1" si="354"/>
        <v>4.584819154355578E-2</v>
      </c>
      <c r="AE411" s="75">
        <f t="shared" ca="1" si="361"/>
        <v>23.076923076923077</v>
      </c>
      <c r="AF411" s="115">
        <f t="shared" ca="1" si="355"/>
        <v>1.6337826717347856</v>
      </c>
      <c r="AG411" s="119">
        <f ca="1">Coulisse00!$HG$15</f>
        <v>1</v>
      </c>
      <c r="AH411" s="66">
        <f t="shared" ca="1" si="356"/>
        <v>0.1</v>
      </c>
      <c r="AJ411" s="72" t="str">
        <f ca="1">Coulisse00!$HC$25</f>
        <v/>
      </c>
      <c r="AK411" s="87">
        <f ca="1">Coulisse00!$HD$25</f>
        <v>0</v>
      </c>
      <c r="AL411" s="82">
        <f t="shared" ca="1" si="357"/>
        <v>0</v>
      </c>
      <c r="AM411" s="81">
        <f ca="1">Coulisse00!$HE$25</f>
        <v>0</v>
      </c>
      <c r="AN411" s="82">
        <f t="shared" ca="1" si="358"/>
        <v>0</v>
      </c>
      <c r="AO411" s="98">
        <f t="shared" ca="1" si="362"/>
        <v>0</v>
      </c>
      <c r="AP411" s="66">
        <f t="shared" ca="1" si="359"/>
        <v>0</v>
      </c>
      <c r="AQ411" s="96">
        <f ca="1">Coulisse00!$HG$25</f>
        <v>0</v>
      </c>
      <c r="AR411" s="66">
        <f t="shared" ca="1" si="360"/>
        <v>0</v>
      </c>
    </row>
    <row r="412" spans="6:44" x14ac:dyDescent="0.3">
      <c r="F412" s="364"/>
      <c r="Z412" s="89" t="str">
        <f>Coulisse00!$HC$16</f>
        <v>Autre</v>
      </c>
      <c r="AA412" s="90">
        <f ca="1">Coulisse00!$HD$16</f>
        <v>0</v>
      </c>
      <c r="AB412" s="91">
        <f t="shared" ca="1" si="353"/>
        <v>0</v>
      </c>
      <c r="AC412" s="92">
        <f ca="1">Coulisse00!$HE$16</f>
        <v>0</v>
      </c>
      <c r="AD412" s="91">
        <f t="shared" ca="1" si="354"/>
        <v>0</v>
      </c>
      <c r="AE412" s="93">
        <f t="shared" ca="1" si="361"/>
        <v>0</v>
      </c>
      <c r="AF412" s="116">
        <f t="shared" ca="1" si="355"/>
        <v>0</v>
      </c>
      <c r="AG412" s="120">
        <f ca="1">Coulisse00!$HG$16</f>
        <v>0</v>
      </c>
      <c r="AH412" s="94">
        <f t="shared" ca="1" si="356"/>
        <v>0</v>
      </c>
      <c r="AJ412" s="72" t="str">
        <f ca="1">Coulisse00!$HC$26</f>
        <v/>
      </c>
      <c r="AK412" s="87">
        <f ca="1">Coulisse00!$HD$26</f>
        <v>0</v>
      </c>
      <c r="AL412" s="82">
        <f t="shared" ca="1" si="357"/>
        <v>0</v>
      </c>
      <c r="AM412" s="81">
        <f ca="1">Coulisse00!$HE$26</f>
        <v>0</v>
      </c>
      <c r="AN412" s="82">
        <f t="shared" ca="1" si="358"/>
        <v>0</v>
      </c>
      <c r="AO412" s="98">
        <f t="shared" ca="1" si="362"/>
        <v>0</v>
      </c>
      <c r="AP412" s="66">
        <f t="shared" ca="1" si="359"/>
        <v>0</v>
      </c>
      <c r="AQ412" s="96">
        <f ca="1">Coulisse00!$HG$26</f>
        <v>0</v>
      </c>
      <c r="AR412" s="66">
        <f t="shared" ca="1" si="360"/>
        <v>0</v>
      </c>
    </row>
    <row r="413" spans="6:44" ht="15" thickBot="1" x14ac:dyDescent="0.35">
      <c r="F413" s="364"/>
      <c r="Z413" s="73" t="s">
        <v>172</v>
      </c>
      <c r="AA413" s="88">
        <f ca="1">SUM(AA407:AA412)</f>
        <v>277950</v>
      </c>
      <c r="AB413" s="84">
        <f t="shared" ca="1" si="353"/>
        <v>1</v>
      </c>
      <c r="AC413" s="83">
        <f ca="1">SUM(AC407:AC412)</f>
        <v>3926000</v>
      </c>
      <c r="AD413" s="84">
        <f t="shared" ca="1" si="354"/>
        <v>1</v>
      </c>
      <c r="AE413" s="76">
        <f t="shared" ca="1" si="361"/>
        <v>14.124842597589495</v>
      </c>
      <c r="AF413" s="117">
        <f t="shared" ca="1" si="355"/>
        <v>1</v>
      </c>
      <c r="AG413" s="121">
        <f ca="1">SUM(AG407:AG412)</f>
        <v>10</v>
      </c>
      <c r="AH413" s="67">
        <f t="shared" ca="1" si="356"/>
        <v>1</v>
      </c>
      <c r="AJ413" s="72" t="str">
        <f ca="1">Coulisse00!$HC$27</f>
        <v/>
      </c>
      <c r="AK413" s="87">
        <f ca="1">Coulisse00!$HD$27</f>
        <v>0</v>
      </c>
      <c r="AL413" s="82">
        <f t="shared" ca="1" si="357"/>
        <v>0</v>
      </c>
      <c r="AM413" s="81">
        <f ca="1">Coulisse00!$HE$27</f>
        <v>0</v>
      </c>
      <c r="AN413" s="82">
        <f t="shared" ca="1" si="358"/>
        <v>0</v>
      </c>
      <c r="AO413" s="98">
        <f t="shared" ca="1" si="362"/>
        <v>0</v>
      </c>
      <c r="AP413" s="66">
        <f t="shared" ca="1" si="359"/>
        <v>0</v>
      </c>
      <c r="AQ413" s="96">
        <f ca="1">Coulisse00!$HG$27</f>
        <v>0</v>
      </c>
      <c r="AR413" s="66">
        <f t="shared" ca="1" si="360"/>
        <v>0</v>
      </c>
    </row>
    <row r="414" spans="6:44" x14ac:dyDescent="0.3">
      <c r="F414" s="364"/>
      <c r="AJ414" s="72" t="str">
        <f ca="1">Coulisse00!$HC$28</f>
        <v/>
      </c>
      <c r="AK414" s="87">
        <f ca="1">Coulisse00!$HD$28</f>
        <v>0</v>
      </c>
      <c r="AL414" s="82">
        <f t="shared" ca="1" si="357"/>
        <v>0</v>
      </c>
      <c r="AM414" s="81">
        <f ca="1">Coulisse00!$HE$28</f>
        <v>0</v>
      </c>
      <c r="AN414" s="82">
        <f t="shared" ca="1" si="358"/>
        <v>0</v>
      </c>
      <c r="AO414" s="98">
        <f t="shared" ca="1" si="362"/>
        <v>0</v>
      </c>
      <c r="AP414" s="66">
        <f t="shared" ca="1" si="359"/>
        <v>0</v>
      </c>
      <c r="AQ414" s="96">
        <f ca="1">Coulisse00!$HG$28</f>
        <v>0</v>
      </c>
      <c r="AR414" s="66">
        <f t="shared" ca="1" si="360"/>
        <v>0</v>
      </c>
    </row>
    <row r="415" spans="6:44" x14ac:dyDescent="0.3">
      <c r="F415" s="364"/>
      <c r="AJ415" s="72" t="str">
        <f ca="1">Coulisse00!$HC$29</f>
        <v/>
      </c>
      <c r="AK415" s="87">
        <f ca="1">Coulisse00!$HD$29</f>
        <v>0</v>
      </c>
      <c r="AL415" s="82">
        <f t="shared" ca="1" si="357"/>
        <v>0</v>
      </c>
      <c r="AM415" s="81">
        <f ca="1">Coulisse00!$HE$29</f>
        <v>0</v>
      </c>
      <c r="AN415" s="82">
        <f t="shared" ca="1" si="358"/>
        <v>0</v>
      </c>
      <c r="AO415" s="98">
        <f t="shared" ca="1" si="362"/>
        <v>0</v>
      </c>
      <c r="AP415" s="66">
        <f t="shared" ca="1" si="359"/>
        <v>0</v>
      </c>
      <c r="AQ415" s="96">
        <f ca="1">Coulisse00!$HG$29</f>
        <v>0</v>
      </c>
      <c r="AR415" s="66">
        <f t="shared" ca="1" si="360"/>
        <v>0</v>
      </c>
    </row>
    <row r="416" spans="6:44" x14ac:dyDescent="0.3">
      <c r="F416" s="364"/>
      <c r="AJ416" s="99" t="str">
        <f ca="1">Coulisse00!$HC$30</f>
        <v/>
      </c>
      <c r="AK416" s="100">
        <f ca="1">Coulisse00!$HD$30</f>
        <v>0</v>
      </c>
      <c r="AL416" s="101">
        <f t="shared" ca="1" si="357"/>
        <v>0</v>
      </c>
      <c r="AM416" s="102">
        <f ca="1">Coulisse00!$HE$30</f>
        <v>0</v>
      </c>
      <c r="AN416" s="101">
        <f t="shared" ca="1" si="358"/>
        <v>0</v>
      </c>
      <c r="AO416" s="103">
        <f t="shared" ca="1" si="362"/>
        <v>0</v>
      </c>
      <c r="AP416" s="104">
        <f t="shared" ca="1" si="359"/>
        <v>0</v>
      </c>
      <c r="AQ416" s="105">
        <f ca="1">Coulisse00!$HG$30</f>
        <v>0</v>
      </c>
      <c r="AR416" s="104">
        <f t="shared" ca="1" si="360"/>
        <v>0</v>
      </c>
    </row>
    <row r="417" spans="6:44" ht="15" thickBot="1" x14ac:dyDescent="0.35">
      <c r="F417" s="364"/>
      <c r="AJ417" s="106" t="s">
        <v>172</v>
      </c>
      <c r="AK417" s="107">
        <f ca="1">SUM(AK407:AK416)</f>
        <v>0</v>
      </c>
      <c r="AL417" s="108">
        <f t="shared" ca="1" si="357"/>
        <v>0</v>
      </c>
      <c r="AM417" s="109">
        <f ca="1">SUM(AM407:AM416)</f>
        <v>0</v>
      </c>
      <c r="AN417" s="108">
        <f t="shared" ca="1" si="358"/>
        <v>0</v>
      </c>
      <c r="AO417" s="110">
        <f t="shared" ca="1" si="362"/>
        <v>0</v>
      </c>
      <c r="AP417" s="111">
        <f t="shared" ca="1" si="359"/>
        <v>0</v>
      </c>
      <c r="AQ417" s="112">
        <f ca="1">SUM(AQ407:AQ416)</f>
        <v>0</v>
      </c>
      <c r="AR417" s="111">
        <f t="shared" ca="1" si="360"/>
        <v>0</v>
      </c>
    </row>
    <row r="418" spans="6:44" ht="18" x14ac:dyDescent="0.35">
      <c r="F418" s="215"/>
    </row>
    <row r="419" spans="6:44" ht="18" x14ac:dyDescent="0.35">
      <c r="F419" s="215"/>
    </row>
    <row r="420" spans="6:44" x14ac:dyDescent="0.3">
      <c r="F420" s="363"/>
    </row>
    <row r="421" spans="6:44" hidden="1" x14ac:dyDescent="0.3">
      <c r="F421" s="363"/>
    </row>
    <row r="422" spans="6:44" hidden="1" x14ac:dyDescent="0.3">
      <c r="F422" s="363"/>
    </row>
    <row r="423" spans="6:44" hidden="1" x14ac:dyDescent="0.3">
      <c r="F423" s="363"/>
    </row>
    <row r="424" spans="6:44" hidden="1" x14ac:dyDescent="0.3">
      <c r="F424" s="363"/>
    </row>
    <row r="425" spans="6:44" hidden="1" x14ac:dyDescent="0.3">
      <c r="F425" s="363"/>
    </row>
    <row r="426" spans="6:44" hidden="1" x14ac:dyDescent="0.3">
      <c r="F426" s="363"/>
    </row>
    <row r="427" spans="6:44" hidden="1" x14ac:dyDescent="0.3">
      <c r="F427" s="363"/>
    </row>
    <row r="428" spans="6:44" hidden="1" x14ac:dyDescent="0.3">
      <c r="F428" s="363"/>
    </row>
    <row r="429" spans="6:44" hidden="1" x14ac:dyDescent="0.3">
      <c r="F429" s="363"/>
    </row>
    <row r="430" spans="6:44" hidden="1" x14ac:dyDescent="0.3">
      <c r="F430" s="363"/>
    </row>
    <row r="431" spans="6:44" hidden="1" x14ac:dyDescent="0.3">
      <c r="F431" s="363"/>
    </row>
    <row r="432" spans="6:44" hidden="1" x14ac:dyDescent="0.3">
      <c r="F432" s="363"/>
    </row>
    <row r="433" spans="6:6" hidden="1" x14ac:dyDescent="0.3">
      <c r="F433" s="363"/>
    </row>
    <row r="434" spans="6:6" hidden="1" x14ac:dyDescent="0.3">
      <c r="F434" s="363"/>
    </row>
    <row r="435" spans="6:6" hidden="1" x14ac:dyDescent="0.3">
      <c r="F435" s="363"/>
    </row>
    <row r="436" spans="6:6" hidden="1" x14ac:dyDescent="0.3">
      <c r="F436" s="363"/>
    </row>
  </sheetData>
  <sheetProtection password="FE92" sheet="1" objects="1" scenarios="1"/>
  <mergeCells count="221">
    <mergeCell ref="AQ65:AR65"/>
    <mergeCell ref="Z65:Z66"/>
    <mergeCell ref="AA65:AB65"/>
    <mergeCell ref="AC65:AD65"/>
    <mergeCell ref="AE65:AF65"/>
    <mergeCell ref="AG65:AH65"/>
    <mergeCell ref="AJ65:AJ66"/>
    <mergeCell ref="AK65:AL65"/>
    <mergeCell ref="AM65:AN65"/>
    <mergeCell ref="AO65:AP65"/>
    <mergeCell ref="AJ25:AJ26"/>
    <mergeCell ref="AK25:AL25"/>
    <mergeCell ref="AM25:AN25"/>
    <mergeCell ref="AO25:AP25"/>
    <mergeCell ref="AQ25:AR25"/>
    <mergeCell ref="AJ45:AJ46"/>
    <mergeCell ref="AK45:AL45"/>
    <mergeCell ref="AM45:AN45"/>
    <mergeCell ref="AO45:AP45"/>
    <mergeCell ref="AQ45:AR45"/>
    <mergeCell ref="Z25:Z26"/>
    <mergeCell ref="AA25:AB25"/>
    <mergeCell ref="AE25:AF25"/>
    <mergeCell ref="Z45:Z46"/>
    <mergeCell ref="AA45:AB45"/>
    <mergeCell ref="AC45:AD45"/>
    <mergeCell ref="AE45:AF45"/>
    <mergeCell ref="AC25:AD25"/>
    <mergeCell ref="AG25:AH25"/>
    <mergeCell ref="AG45:AH45"/>
    <mergeCell ref="AJ85:AJ86"/>
    <mergeCell ref="AK85:AL85"/>
    <mergeCell ref="AM85:AN85"/>
    <mergeCell ref="AO85:AP85"/>
    <mergeCell ref="AQ85:AR85"/>
    <mergeCell ref="Z85:Z86"/>
    <mergeCell ref="AA85:AB85"/>
    <mergeCell ref="AC85:AD85"/>
    <mergeCell ref="AE85:AF85"/>
    <mergeCell ref="AG85:AH85"/>
    <mergeCell ref="AJ105:AJ106"/>
    <mergeCell ref="AK105:AL105"/>
    <mergeCell ref="AM105:AN105"/>
    <mergeCell ref="AO105:AP105"/>
    <mergeCell ref="AQ105:AR105"/>
    <mergeCell ref="Z105:Z106"/>
    <mergeCell ref="AA105:AB105"/>
    <mergeCell ref="AC105:AD105"/>
    <mergeCell ref="AE105:AF105"/>
    <mergeCell ref="AG105:AH105"/>
    <mergeCell ref="AJ125:AJ126"/>
    <mergeCell ref="AK125:AL125"/>
    <mergeCell ref="AM125:AN125"/>
    <mergeCell ref="AO125:AP125"/>
    <mergeCell ref="AQ125:AR125"/>
    <mergeCell ref="Z125:Z126"/>
    <mergeCell ref="AA125:AB125"/>
    <mergeCell ref="AC125:AD125"/>
    <mergeCell ref="AE125:AF125"/>
    <mergeCell ref="AG125:AH125"/>
    <mergeCell ref="AJ145:AJ146"/>
    <mergeCell ref="AK145:AL145"/>
    <mergeCell ref="AM145:AN145"/>
    <mergeCell ref="AO145:AP145"/>
    <mergeCell ref="AQ145:AR145"/>
    <mergeCell ref="Z145:Z146"/>
    <mergeCell ref="AA145:AB145"/>
    <mergeCell ref="AC145:AD145"/>
    <mergeCell ref="AE145:AF145"/>
    <mergeCell ref="AG145:AH145"/>
    <mergeCell ref="AJ165:AJ166"/>
    <mergeCell ref="AK165:AL165"/>
    <mergeCell ref="AM165:AN165"/>
    <mergeCell ref="AO165:AP165"/>
    <mergeCell ref="AQ165:AR165"/>
    <mergeCell ref="Z165:Z166"/>
    <mergeCell ref="AA165:AB165"/>
    <mergeCell ref="AC165:AD165"/>
    <mergeCell ref="AE165:AF165"/>
    <mergeCell ref="AG165:AH165"/>
    <mergeCell ref="AJ185:AJ186"/>
    <mergeCell ref="AK185:AL185"/>
    <mergeCell ref="AM185:AN185"/>
    <mergeCell ref="AO185:AP185"/>
    <mergeCell ref="AQ185:AR185"/>
    <mergeCell ref="Z185:Z186"/>
    <mergeCell ref="AA185:AB185"/>
    <mergeCell ref="AC185:AD185"/>
    <mergeCell ref="AE185:AF185"/>
    <mergeCell ref="AG185:AH185"/>
    <mergeCell ref="AJ205:AJ206"/>
    <mergeCell ref="AK205:AL205"/>
    <mergeCell ref="AM205:AN205"/>
    <mergeCell ref="AO205:AP205"/>
    <mergeCell ref="AQ205:AR205"/>
    <mergeCell ref="Z205:Z206"/>
    <mergeCell ref="AA205:AB205"/>
    <mergeCell ref="AC205:AD205"/>
    <mergeCell ref="AE205:AF205"/>
    <mergeCell ref="AG205:AH205"/>
    <mergeCell ref="AJ225:AJ226"/>
    <mergeCell ref="AK225:AL225"/>
    <mergeCell ref="AM225:AN225"/>
    <mergeCell ref="AO225:AP225"/>
    <mergeCell ref="AQ225:AR225"/>
    <mergeCell ref="Z225:Z226"/>
    <mergeCell ref="AA225:AB225"/>
    <mergeCell ref="AC225:AD225"/>
    <mergeCell ref="AE225:AF225"/>
    <mergeCell ref="AG225:AH225"/>
    <mergeCell ref="AJ245:AJ246"/>
    <mergeCell ref="AK245:AL245"/>
    <mergeCell ref="AM245:AN245"/>
    <mergeCell ref="AO245:AP245"/>
    <mergeCell ref="AQ245:AR245"/>
    <mergeCell ref="Z245:Z246"/>
    <mergeCell ref="AA245:AB245"/>
    <mergeCell ref="AC245:AD245"/>
    <mergeCell ref="AE245:AF245"/>
    <mergeCell ref="AG245:AH245"/>
    <mergeCell ref="AJ265:AJ266"/>
    <mergeCell ref="AK265:AL265"/>
    <mergeCell ref="AM265:AN265"/>
    <mergeCell ref="AO265:AP265"/>
    <mergeCell ref="AQ265:AR265"/>
    <mergeCell ref="Z265:Z266"/>
    <mergeCell ref="AA265:AB265"/>
    <mergeCell ref="AC265:AD265"/>
    <mergeCell ref="AE265:AF265"/>
    <mergeCell ref="AG265:AH265"/>
    <mergeCell ref="AJ285:AJ286"/>
    <mergeCell ref="AK285:AL285"/>
    <mergeCell ref="AM285:AN285"/>
    <mergeCell ref="AO285:AP285"/>
    <mergeCell ref="AQ285:AR285"/>
    <mergeCell ref="Z285:Z286"/>
    <mergeCell ref="AA285:AB285"/>
    <mergeCell ref="AC285:AD285"/>
    <mergeCell ref="AE285:AF285"/>
    <mergeCell ref="AG285:AH285"/>
    <mergeCell ref="AJ305:AJ306"/>
    <mergeCell ref="AK305:AL305"/>
    <mergeCell ref="AM305:AN305"/>
    <mergeCell ref="AO305:AP305"/>
    <mergeCell ref="AQ305:AR305"/>
    <mergeCell ref="Z305:Z306"/>
    <mergeCell ref="AA305:AB305"/>
    <mergeCell ref="AC305:AD305"/>
    <mergeCell ref="AE305:AF305"/>
    <mergeCell ref="AG305:AH305"/>
    <mergeCell ref="AJ325:AJ326"/>
    <mergeCell ref="AK325:AL325"/>
    <mergeCell ref="AM325:AN325"/>
    <mergeCell ref="AO325:AP325"/>
    <mergeCell ref="AQ325:AR325"/>
    <mergeCell ref="Z325:Z326"/>
    <mergeCell ref="AA325:AB325"/>
    <mergeCell ref="AC325:AD325"/>
    <mergeCell ref="AE325:AF325"/>
    <mergeCell ref="AG325:AH325"/>
    <mergeCell ref="AJ345:AJ346"/>
    <mergeCell ref="AK345:AL345"/>
    <mergeCell ref="AM345:AN345"/>
    <mergeCell ref="AO345:AP345"/>
    <mergeCell ref="AQ345:AR345"/>
    <mergeCell ref="Z345:Z346"/>
    <mergeCell ref="AA345:AB345"/>
    <mergeCell ref="AC345:AD345"/>
    <mergeCell ref="AE345:AF345"/>
    <mergeCell ref="AG345:AH345"/>
    <mergeCell ref="AJ365:AJ366"/>
    <mergeCell ref="AK365:AL365"/>
    <mergeCell ref="AM365:AN365"/>
    <mergeCell ref="AO365:AP365"/>
    <mergeCell ref="AQ365:AR365"/>
    <mergeCell ref="Z365:Z366"/>
    <mergeCell ref="AA365:AB365"/>
    <mergeCell ref="AC365:AD365"/>
    <mergeCell ref="AE365:AF365"/>
    <mergeCell ref="AG365:AH365"/>
    <mergeCell ref="AJ385:AJ386"/>
    <mergeCell ref="AK385:AL385"/>
    <mergeCell ref="AM385:AN385"/>
    <mergeCell ref="AO385:AP385"/>
    <mergeCell ref="AQ385:AR385"/>
    <mergeCell ref="Z385:Z386"/>
    <mergeCell ref="AA385:AB385"/>
    <mergeCell ref="AC385:AD385"/>
    <mergeCell ref="AE385:AF385"/>
    <mergeCell ref="AG385:AH385"/>
    <mergeCell ref="AJ405:AJ406"/>
    <mergeCell ref="AK405:AL405"/>
    <mergeCell ref="AM405:AN405"/>
    <mergeCell ref="AO405:AP405"/>
    <mergeCell ref="AQ405:AR405"/>
    <mergeCell ref="Z405:Z406"/>
    <mergeCell ref="AA405:AB405"/>
    <mergeCell ref="AC405:AD405"/>
    <mergeCell ref="AE405:AF405"/>
    <mergeCell ref="AG405:AH405"/>
    <mergeCell ref="F121:F137"/>
    <mergeCell ref="F141:F157"/>
    <mergeCell ref="F161:F177"/>
    <mergeCell ref="F181:F197"/>
    <mergeCell ref="F201:F217"/>
    <mergeCell ref="F24:F40"/>
    <mergeCell ref="F43:F59"/>
    <mergeCell ref="F61:F77"/>
    <mergeCell ref="F81:F97"/>
    <mergeCell ref="F101:F117"/>
    <mergeCell ref="F420:F436"/>
    <mergeCell ref="F321:F337"/>
    <mergeCell ref="F341:F357"/>
    <mergeCell ref="F361:F377"/>
    <mergeCell ref="F381:F397"/>
    <mergeCell ref="F401:F417"/>
    <mergeCell ref="F221:F237"/>
    <mergeCell ref="F241:F257"/>
    <mergeCell ref="F261:F277"/>
    <mergeCell ref="F281:F297"/>
    <mergeCell ref="F301:F317"/>
  </mergeCells>
  <conditionalFormatting sqref="AA27:AA33">
    <cfRule type="dataBar" priority="18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{908A30F8-74F2-4CFE-9BF2-48016F63E941}</x14:id>
        </ext>
      </extLst>
    </cfRule>
  </conditionalFormatting>
  <conditionalFormatting sqref="AC27:AC33">
    <cfRule type="dataBar" priority="18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{4A12339A-1431-4A5C-B6BB-5623112B77C4}</x14:id>
        </ext>
      </extLst>
    </cfRule>
  </conditionalFormatting>
  <conditionalFormatting sqref="AE27:AE33">
    <cfRule type="dataBar" priority="18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{DF60CE41-0A01-44CA-ABE9-45642EB2E6F9}</x14:id>
        </ext>
      </extLst>
    </cfRule>
  </conditionalFormatting>
  <conditionalFormatting sqref="AA47:AA53">
    <cfRule type="dataBar" priority="15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{900DC566-C43B-4EEE-91AB-C898A488730B}</x14:id>
        </ext>
      </extLst>
    </cfRule>
  </conditionalFormatting>
  <conditionalFormatting sqref="AC47:AC53">
    <cfRule type="dataBar" priority="15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{954ED7CB-8DAE-4BFC-9B95-F2A147A44999}</x14:id>
        </ext>
      </extLst>
    </cfRule>
  </conditionalFormatting>
  <conditionalFormatting sqref="AE47:AE53">
    <cfRule type="dataBar" priority="15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{123E5363-4A9E-4DB4-A0B4-2AD18CBD568B}</x14:id>
        </ext>
      </extLst>
    </cfRule>
  </conditionalFormatting>
  <conditionalFormatting sqref="AG27:AG33">
    <cfRule type="dataBar" priority="15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{109292B2-192F-427B-AA52-26942C2C05CE}</x14:id>
        </ext>
      </extLst>
    </cfRule>
  </conditionalFormatting>
  <conditionalFormatting sqref="AK27:AK37">
    <cfRule type="dataBar" priority="19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{21C8914A-C939-4CA4-BD98-F3D039D071A4}</x14:id>
        </ext>
      </extLst>
    </cfRule>
  </conditionalFormatting>
  <conditionalFormatting sqref="AM27:AM37">
    <cfRule type="dataBar" priority="19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{0F5A061C-EBF9-4FCB-92B0-0026C66E82B8}</x14:id>
        </ext>
      </extLst>
    </cfRule>
  </conditionalFormatting>
  <conditionalFormatting sqref="AO27:AO37">
    <cfRule type="dataBar" priority="19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{C0F4B653-AC9F-41E6-AD21-ED56EB7DC25C}</x14:id>
        </ext>
      </extLst>
    </cfRule>
  </conditionalFormatting>
  <conditionalFormatting sqref="AQ27:AQ37">
    <cfRule type="dataBar" priority="19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{426F3013-B75D-4F8D-BF25-6B3E079108C6}</x14:id>
        </ext>
      </extLst>
    </cfRule>
  </conditionalFormatting>
  <conditionalFormatting sqref="AK47:AK57">
    <cfRule type="dataBar" priority="14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{D32DCA8F-5F00-4C17-A0B3-8BA91EA5FE3D}</x14:id>
        </ext>
      </extLst>
    </cfRule>
  </conditionalFormatting>
  <conditionalFormatting sqref="AM47:AM57">
    <cfRule type="dataBar" priority="14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{C5798BE5-702F-410A-9DB4-18330396625C}</x14:id>
        </ext>
      </extLst>
    </cfRule>
  </conditionalFormatting>
  <conditionalFormatting sqref="AO47:AO57">
    <cfRule type="dataBar" priority="14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{ABFE679F-0C11-49BE-A595-A534DFA02CEF}</x14:id>
        </ext>
      </extLst>
    </cfRule>
  </conditionalFormatting>
  <conditionalFormatting sqref="AQ47:AQ57">
    <cfRule type="dataBar" priority="14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{169D5B41-51F3-49C5-9B76-EBB7B51C3FA3}</x14:id>
        </ext>
      </extLst>
    </cfRule>
  </conditionalFormatting>
  <conditionalFormatting sqref="AG47:AG53">
    <cfRule type="dataBar" priority="14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{DC96F26A-3196-4D53-B72C-513731FE7391}</x14:id>
        </ext>
      </extLst>
    </cfRule>
  </conditionalFormatting>
  <conditionalFormatting sqref="AA67:AA73">
    <cfRule type="dataBar" priority="14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{9874622B-2DEA-483F-8712-7B43F923B93D}</x14:id>
        </ext>
      </extLst>
    </cfRule>
  </conditionalFormatting>
  <conditionalFormatting sqref="AC67:AC73">
    <cfRule type="dataBar" priority="14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{893B4925-FA25-45C7-A044-1F3DB4CA64E5}</x14:id>
        </ext>
      </extLst>
    </cfRule>
  </conditionalFormatting>
  <conditionalFormatting sqref="AE67:AE73">
    <cfRule type="dataBar" priority="14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{D4A19CD3-1A48-4ACA-88BB-FEED645B61F2}</x14:id>
        </ext>
      </extLst>
    </cfRule>
  </conditionalFormatting>
  <conditionalFormatting sqref="AK67:AK77">
    <cfRule type="dataBar" priority="13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{EF8E1CA4-04DE-425C-BA7D-D7DB70E8D20B}</x14:id>
        </ext>
      </extLst>
    </cfRule>
  </conditionalFormatting>
  <conditionalFormatting sqref="AM67:AM77">
    <cfRule type="dataBar" priority="13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{2323CDDB-AB57-465E-8953-3DEEDF8EF63F}</x14:id>
        </ext>
      </extLst>
    </cfRule>
  </conditionalFormatting>
  <conditionalFormatting sqref="AO67:AO77">
    <cfRule type="dataBar" priority="14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{0208AA04-70CF-4656-A3F6-43C0373ADF70}</x14:id>
        </ext>
      </extLst>
    </cfRule>
  </conditionalFormatting>
  <conditionalFormatting sqref="AQ67:AQ77">
    <cfRule type="dataBar" priority="14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{49D54EE3-4E4F-482E-AC9B-5B348FD2B698}</x14:id>
        </ext>
      </extLst>
    </cfRule>
  </conditionalFormatting>
  <conditionalFormatting sqref="AG67:AG73">
    <cfRule type="dataBar" priority="13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{E7851D61-6FBA-4357-A1B6-C595B748B38D}</x14:id>
        </ext>
      </extLst>
    </cfRule>
  </conditionalFormatting>
  <conditionalFormatting sqref="AA87:AA93">
    <cfRule type="dataBar" priority="13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{130D6E4F-2FC6-4112-B96B-704D3F264647}</x14:id>
        </ext>
      </extLst>
    </cfRule>
  </conditionalFormatting>
  <conditionalFormatting sqref="AC87:AC93">
    <cfRule type="dataBar" priority="13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{9828FA9B-1FFC-4688-A942-C410A40282F8}</x14:id>
        </ext>
      </extLst>
    </cfRule>
  </conditionalFormatting>
  <conditionalFormatting sqref="AE87:AE93">
    <cfRule type="dataBar" priority="13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{BD39D3EE-1326-4FEA-9D29-E5C7CB1DB5F7}</x14:id>
        </ext>
      </extLst>
    </cfRule>
  </conditionalFormatting>
  <conditionalFormatting sqref="AK87:AK97">
    <cfRule type="dataBar" priority="13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{6AFBF1E1-959D-4C24-975F-6CA37D086C20}</x14:id>
        </ext>
      </extLst>
    </cfRule>
  </conditionalFormatting>
  <conditionalFormatting sqref="AM87:AM97">
    <cfRule type="dataBar" priority="13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{602EC52A-6E63-4312-9DD2-6972AE108913}</x14:id>
        </ext>
      </extLst>
    </cfRule>
  </conditionalFormatting>
  <conditionalFormatting sqref="AO87:AO97">
    <cfRule type="dataBar" priority="13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{9C5B676C-D749-45BA-9147-C1325ECD2352}</x14:id>
        </ext>
      </extLst>
    </cfRule>
  </conditionalFormatting>
  <conditionalFormatting sqref="AQ87:AQ97">
    <cfRule type="dataBar" priority="13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{98253159-16FE-4F43-BDD2-37F104BA95EE}</x14:id>
        </ext>
      </extLst>
    </cfRule>
  </conditionalFormatting>
  <conditionalFormatting sqref="AG87:AG93">
    <cfRule type="dataBar" priority="12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{080DF2B5-4422-48BB-928D-FB782CC5D18A}</x14:id>
        </ext>
      </extLst>
    </cfRule>
  </conditionalFormatting>
  <conditionalFormatting sqref="AA107:AA113">
    <cfRule type="dataBar" priority="12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{0313D37E-A321-4DC7-9A42-F8E4BC9AB244}</x14:id>
        </ext>
      </extLst>
    </cfRule>
  </conditionalFormatting>
  <conditionalFormatting sqref="AC107:AC113">
    <cfRule type="dataBar" priority="12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{E4051855-3189-4335-BD43-97F444E588B1}</x14:id>
        </ext>
      </extLst>
    </cfRule>
  </conditionalFormatting>
  <conditionalFormatting sqref="AE107:AE113">
    <cfRule type="dataBar" priority="12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{B33A94D6-CFAE-4483-90C9-7FE5721353B1}</x14:id>
        </ext>
      </extLst>
    </cfRule>
  </conditionalFormatting>
  <conditionalFormatting sqref="AK107:AK117">
    <cfRule type="dataBar" priority="12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{BBD4E134-6F9B-43AF-AD65-6DEFE451E5A1}</x14:id>
        </ext>
      </extLst>
    </cfRule>
  </conditionalFormatting>
  <conditionalFormatting sqref="AM107:AM117">
    <cfRule type="dataBar" priority="12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{AEB6F15F-81E1-4D29-A136-913AD3C12F83}</x14:id>
        </ext>
      </extLst>
    </cfRule>
  </conditionalFormatting>
  <conditionalFormatting sqref="AO107:AO117">
    <cfRule type="dataBar" priority="12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{5ED55AAD-CEEC-4F61-BBC7-46240ADAA023}</x14:id>
        </ext>
      </extLst>
    </cfRule>
  </conditionalFormatting>
  <conditionalFormatting sqref="AQ107:AQ117">
    <cfRule type="dataBar" priority="12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{40CC2747-D3F4-49B2-AA3A-79E05F4D9CD1}</x14:id>
        </ext>
      </extLst>
    </cfRule>
  </conditionalFormatting>
  <conditionalFormatting sqref="AG107:AG113">
    <cfRule type="dataBar" priority="12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{47780480-BE5F-43AB-86EE-FAA78EAF483B}</x14:id>
        </ext>
      </extLst>
    </cfRule>
  </conditionalFormatting>
  <conditionalFormatting sqref="AA127:AA133">
    <cfRule type="dataBar" priority="12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{8EB9A1C3-B39B-4647-BF4E-F32C38A3E124}</x14:id>
        </ext>
      </extLst>
    </cfRule>
  </conditionalFormatting>
  <conditionalFormatting sqref="AC127:AC133">
    <cfRule type="dataBar" priority="11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{B262C8F2-94CE-497D-A72D-3369DC6151FE}</x14:id>
        </ext>
      </extLst>
    </cfRule>
  </conditionalFormatting>
  <conditionalFormatting sqref="AE127:AE133">
    <cfRule type="dataBar" priority="11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{EA187323-2F22-45FC-B47F-8B539006CE16}</x14:id>
        </ext>
      </extLst>
    </cfRule>
  </conditionalFormatting>
  <conditionalFormatting sqref="AK127:AK137">
    <cfRule type="dataBar" priority="11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{73987576-7802-456D-A676-40E59D5F593D}</x14:id>
        </ext>
      </extLst>
    </cfRule>
  </conditionalFormatting>
  <conditionalFormatting sqref="AM127:AM137">
    <cfRule type="dataBar" priority="11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{AFAFE10F-961E-4C12-B3AD-D875BA9ECCE7}</x14:id>
        </ext>
      </extLst>
    </cfRule>
  </conditionalFormatting>
  <conditionalFormatting sqref="AO127:AO137">
    <cfRule type="dataBar" priority="11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{5CFB85B9-FDFE-4C68-AB76-8297799061BE}</x14:id>
        </ext>
      </extLst>
    </cfRule>
  </conditionalFormatting>
  <conditionalFormatting sqref="AQ127:AQ137">
    <cfRule type="dataBar" priority="11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{8A8D0B0A-62F3-4EFC-AE35-E6754C4DC3EF}</x14:id>
        </ext>
      </extLst>
    </cfRule>
  </conditionalFormatting>
  <conditionalFormatting sqref="AG127:AG133">
    <cfRule type="dataBar" priority="11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{7CDC1090-77EE-4B5F-93AB-3EE97D3B2F32}</x14:id>
        </ext>
      </extLst>
    </cfRule>
  </conditionalFormatting>
  <conditionalFormatting sqref="AA147:AA153">
    <cfRule type="dataBar" priority="11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{7A9FF1ED-7C29-471C-B309-E4F7772C1EFB}</x14:id>
        </ext>
      </extLst>
    </cfRule>
  </conditionalFormatting>
  <conditionalFormatting sqref="AC147:AC153">
    <cfRule type="dataBar" priority="11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{B0CEAEB2-A2D1-4ACA-A31B-68FE8AFBDDB1}</x14:id>
        </ext>
      </extLst>
    </cfRule>
  </conditionalFormatting>
  <conditionalFormatting sqref="AE147:AE153">
    <cfRule type="dataBar" priority="11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{6E12569E-C876-40B3-82D8-EB1EDFD1848A}</x14:id>
        </ext>
      </extLst>
    </cfRule>
  </conditionalFormatting>
  <conditionalFormatting sqref="AK147:AK157">
    <cfRule type="dataBar" priority="10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{75703766-5A59-4E2F-A3AF-7756426FE993}</x14:id>
        </ext>
      </extLst>
    </cfRule>
  </conditionalFormatting>
  <conditionalFormatting sqref="AM147:AM157">
    <cfRule type="dataBar" priority="10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{D259F4F5-94A0-4B0B-BD37-02E78518A84A}</x14:id>
        </ext>
      </extLst>
    </cfRule>
  </conditionalFormatting>
  <conditionalFormatting sqref="AO147:AO157">
    <cfRule type="dataBar" priority="10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{F3E639A3-D9A2-441D-A483-0EB9F6265426}</x14:id>
        </ext>
      </extLst>
    </cfRule>
  </conditionalFormatting>
  <conditionalFormatting sqref="AQ147:AQ157">
    <cfRule type="dataBar" priority="10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{836E73C8-A0EB-4BE2-88A8-4075F168B982}</x14:id>
        </ext>
      </extLst>
    </cfRule>
  </conditionalFormatting>
  <conditionalFormatting sqref="AG147:AG153">
    <cfRule type="dataBar" priority="10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{A305C77A-3C03-4730-A87A-07B5E5680FB1}</x14:id>
        </ext>
      </extLst>
    </cfRule>
  </conditionalFormatting>
  <conditionalFormatting sqref="AA167:AA173">
    <cfRule type="dataBar" priority="10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{A96BE6EB-D403-48B7-8C28-6F20C29DC182}</x14:id>
        </ext>
      </extLst>
    </cfRule>
  </conditionalFormatting>
  <conditionalFormatting sqref="AC167:AC173">
    <cfRule type="dataBar" priority="10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{30598B5E-AC56-413B-A3FD-A871702773D8}</x14:id>
        </ext>
      </extLst>
    </cfRule>
  </conditionalFormatting>
  <conditionalFormatting sqref="AE167:AE173">
    <cfRule type="dataBar" priority="10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{65F7BF28-E342-48DC-8D2D-7E0A5989B82A}</x14:id>
        </ext>
      </extLst>
    </cfRule>
  </conditionalFormatting>
  <conditionalFormatting sqref="AK167:AK177">
    <cfRule type="dataBar" priority="9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{4607C9BE-C306-411F-8210-5ABA704B53A8}</x14:id>
        </ext>
      </extLst>
    </cfRule>
  </conditionalFormatting>
  <conditionalFormatting sqref="AM167:AM177">
    <cfRule type="dataBar" priority="9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{F88ACA74-FCB0-4EAE-BA3A-25F3C0DA1EFD}</x14:id>
        </ext>
      </extLst>
    </cfRule>
  </conditionalFormatting>
  <conditionalFormatting sqref="AO167:AO177">
    <cfRule type="dataBar" priority="10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{4BC544DA-F9EF-4BD2-A987-2B8AFF456A5E}</x14:id>
        </ext>
      </extLst>
    </cfRule>
  </conditionalFormatting>
  <conditionalFormatting sqref="AQ167:AQ177">
    <cfRule type="dataBar" priority="10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{56876524-3586-4A18-80C2-28403E0BAF4B}</x14:id>
        </ext>
      </extLst>
    </cfRule>
  </conditionalFormatting>
  <conditionalFormatting sqref="AG167:AG173">
    <cfRule type="dataBar" priority="9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{42363B6E-FB94-4126-8042-54EA8A7E3672}</x14:id>
        </ext>
      </extLst>
    </cfRule>
  </conditionalFormatting>
  <conditionalFormatting sqref="AA187:AA193">
    <cfRule type="dataBar" priority="9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{35F018D4-8986-4FAC-8592-DC2F73B782FE}</x14:id>
        </ext>
      </extLst>
    </cfRule>
  </conditionalFormatting>
  <conditionalFormatting sqref="AC187:AC193">
    <cfRule type="dataBar" priority="9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{1EFE6C93-22C8-4716-922B-F269F1F306B0}</x14:id>
        </ext>
      </extLst>
    </cfRule>
  </conditionalFormatting>
  <conditionalFormatting sqref="AE187:AE193">
    <cfRule type="dataBar" priority="9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{6E146C55-7665-4B6F-A31F-3D0B40BA2E6B}</x14:id>
        </ext>
      </extLst>
    </cfRule>
  </conditionalFormatting>
  <conditionalFormatting sqref="AK187:AK197">
    <cfRule type="dataBar" priority="9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{1251EE19-A4D3-4DA9-B1B3-5C729B450048}</x14:id>
        </ext>
      </extLst>
    </cfRule>
  </conditionalFormatting>
  <conditionalFormatting sqref="AM187:AM197">
    <cfRule type="dataBar" priority="9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{6109EED1-CF8C-4163-BFB7-433438DFEED8}</x14:id>
        </ext>
      </extLst>
    </cfRule>
  </conditionalFormatting>
  <conditionalFormatting sqref="AO187:AO197">
    <cfRule type="dataBar" priority="9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{613B734B-678A-4245-A9BF-0CE6620369B1}</x14:id>
        </ext>
      </extLst>
    </cfRule>
  </conditionalFormatting>
  <conditionalFormatting sqref="AQ187:AQ197">
    <cfRule type="dataBar" priority="9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{587CC327-1B69-4CC1-8B04-5CDE8CE0F47A}</x14:id>
        </ext>
      </extLst>
    </cfRule>
  </conditionalFormatting>
  <conditionalFormatting sqref="AG187:AG193">
    <cfRule type="dataBar" priority="8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{C327EE6E-8A64-4078-BA96-6F3A33BECA7B}</x14:id>
        </ext>
      </extLst>
    </cfRule>
  </conditionalFormatting>
  <conditionalFormatting sqref="AA207:AA213">
    <cfRule type="dataBar" priority="8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{41822BDB-C220-4709-BF27-E73327EB67DB}</x14:id>
        </ext>
      </extLst>
    </cfRule>
  </conditionalFormatting>
  <conditionalFormatting sqref="AC207:AC213">
    <cfRule type="dataBar" priority="8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{8E33307A-37CA-45B2-B872-BB3070FD2D1C}</x14:id>
        </ext>
      </extLst>
    </cfRule>
  </conditionalFormatting>
  <conditionalFormatting sqref="AE207:AE213">
    <cfRule type="dataBar" priority="8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{C0679657-B2C6-4522-99B5-813B002BECE0}</x14:id>
        </ext>
      </extLst>
    </cfRule>
  </conditionalFormatting>
  <conditionalFormatting sqref="AK207:AK217">
    <cfRule type="dataBar" priority="8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{854FC4E8-BEFD-4B5E-8321-0EC56B24F96C}</x14:id>
        </ext>
      </extLst>
    </cfRule>
  </conditionalFormatting>
  <conditionalFormatting sqref="AM207:AM217">
    <cfRule type="dataBar" priority="8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{22C4DE99-7D7E-48C0-A08E-042E6169D405}</x14:id>
        </ext>
      </extLst>
    </cfRule>
  </conditionalFormatting>
  <conditionalFormatting sqref="AO207:AO217">
    <cfRule type="dataBar" priority="8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{19B1158C-42D8-41B5-A184-BA656A22559E}</x14:id>
        </ext>
      </extLst>
    </cfRule>
  </conditionalFormatting>
  <conditionalFormatting sqref="AQ207:AQ217">
    <cfRule type="dataBar" priority="8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{1A1D304F-B0D8-41BD-AE4A-435A4E751E9A}</x14:id>
        </ext>
      </extLst>
    </cfRule>
  </conditionalFormatting>
  <conditionalFormatting sqref="AG207:AG213">
    <cfRule type="dataBar" priority="8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{D2A0E89D-0AE8-40A9-A7D8-1F3939BBECE3}</x14:id>
        </ext>
      </extLst>
    </cfRule>
  </conditionalFormatting>
  <conditionalFormatting sqref="AA227:AA233">
    <cfRule type="dataBar" priority="8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{CF21445D-70B8-41FB-8335-49E0FE728791}</x14:id>
        </ext>
      </extLst>
    </cfRule>
  </conditionalFormatting>
  <conditionalFormatting sqref="AC227:AC233">
    <cfRule type="dataBar" priority="7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{B6495DB0-1010-40BD-94EF-33055E25661A}</x14:id>
        </ext>
      </extLst>
    </cfRule>
  </conditionalFormatting>
  <conditionalFormatting sqref="AE227:AE233">
    <cfRule type="dataBar" priority="7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{62A47AF7-DF35-4116-8434-800541384FF5}</x14:id>
        </ext>
      </extLst>
    </cfRule>
  </conditionalFormatting>
  <conditionalFormatting sqref="AK227:AK237">
    <cfRule type="dataBar" priority="7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{39D62009-0F2D-4CF2-BF0D-8743ED51A128}</x14:id>
        </ext>
      </extLst>
    </cfRule>
  </conditionalFormatting>
  <conditionalFormatting sqref="AM227:AM237">
    <cfRule type="dataBar" priority="7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{7A013965-D701-4E1B-86D3-7393366CCDFA}</x14:id>
        </ext>
      </extLst>
    </cfRule>
  </conditionalFormatting>
  <conditionalFormatting sqref="AO227:AO237">
    <cfRule type="dataBar" priority="7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{FF5F0790-0B39-45C2-BD75-D2C478B749A6}</x14:id>
        </ext>
      </extLst>
    </cfRule>
  </conditionalFormatting>
  <conditionalFormatting sqref="AQ227:AQ237">
    <cfRule type="dataBar" priority="7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{D2FD67A7-EDF1-4338-8B31-E9D35DFA225D}</x14:id>
        </ext>
      </extLst>
    </cfRule>
  </conditionalFormatting>
  <conditionalFormatting sqref="AG227:AG233">
    <cfRule type="dataBar" priority="7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{7A25FC7E-A28B-42DE-A689-23B7E78C6F5C}</x14:id>
        </ext>
      </extLst>
    </cfRule>
  </conditionalFormatting>
  <conditionalFormatting sqref="AA247:AA253">
    <cfRule type="dataBar" priority="7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{FEF9CCAB-C7B9-486C-A754-75A9193FCB3B}</x14:id>
        </ext>
      </extLst>
    </cfRule>
  </conditionalFormatting>
  <conditionalFormatting sqref="AC247:AC253">
    <cfRule type="dataBar" priority="7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{F683C0E0-63C5-4A7D-ADCB-708E57A1A908}</x14:id>
        </ext>
      </extLst>
    </cfRule>
  </conditionalFormatting>
  <conditionalFormatting sqref="AE247:AE253">
    <cfRule type="dataBar" priority="7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{832E8096-CA25-451E-BECA-8EF65F890FAF}</x14:id>
        </ext>
      </extLst>
    </cfRule>
  </conditionalFormatting>
  <conditionalFormatting sqref="AK247:AK257">
    <cfRule type="dataBar" priority="6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{26FB305A-0CB8-4583-A371-F00C4D8F5BEC}</x14:id>
        </ext>
      </extLst>
    </cfRule>
  </conditionalFormatting>
  <conditionalFormatting sqref="AM247:AM257">
    <cfRule type="dataBar" priority="6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{0F05D10C-27F4-44F0-9507-012A620A1964}</x14:id>
        </ext>
      </extLst>
    </cfRule>
  </conditionalFormatting>
  <conditionalFormatting sqref="AO247:AO257">
    <cfRule type="dataBar" priority="6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{96A15E42-86D1-4281-B973-744329C4C8BD}</x14:id>
        </ext>
      </extLst>
    </cfRule>
  </conditionalFormatting>
  <conditionalFormatting sqref="AQ247:AQ257">
    <cfRule type="dataBar" priority="6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{049CF878-0708-436F-8053-962C5D44F01F}</x14:id>
        </ext>
      </extLst>
    </cfRule>
  </conditionalFormatting>
  <conditionalFormatting sqref="AG247:AG253">
    <cfRule type="dataBar" priority="6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{487CFFDD-C247-4AF7-8168-915229607EC3}</x14:id>
        </ext>
      </extLst>
    </cfRule>
  </conditionalFormatting>
  <conditionalFormatting sqref="AA267:AA273">
    <cfRule type="dataBar" priority="6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{5DECAA8C-FE01-4DFA-98EB-EC5E1BFD1E0C}</x14:id>
        </ext>
      </extLst>
    </cfRule>
  </conditionalFormatting>
  <conditionalFormatting sqref="AC267:AC273">
    <cfRule type="dataBar" priority="6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{A1B5408D-B3A9-498A-BBCE-9344ACA75B1F}</x14:id>
        </ext>
      </extLst>
    </cfRule>
  </conditionalFormatting>
  <conditionalFormatting sqref="AE267:AE273">
    <cfRule type="dataBar" priority="6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{377F0161-323A-466F-8B46-45A5EDB2FB8D}</x14:id>
        </ext>
      </extLst>
    </cfRule>
  </conditionalFormatting>
  <conditionalFormatting sqref="AK267:AK277">
    <cfRule type="dataBar" priority="5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{859ED191-11F3-434B-AC38-0B23D942270D}</x14:id>
        </ext>
      </extLst>
    </cfRule>
  </conditionalFormatting>
  <conditionalFormatting sqref="AM267:AM277">
    <cfRule type="dataBar" priority="5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{A4E22BF2-6529-488E-A419-D1576EA61F47}</x14:id>
        </ext>
      </extLst>
    </cfRule>
  </conditionalFormatting>
  <conditionalFormatting sqref="AO267:AO277">
    <cfRule type="dataBar" priority="6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{60676DB1-8185-454E-BF13-C00F89A82FC4}</x14:id>
        </ext>
      </extLst>
    </cfRule>
  </conditionalFormatting>
  <conditionalFormatting sqref="AQ267:AQ277">
    <cfRule type="dataBar" priority="6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{C7F08DC1-21CB-469A-8E75-29798D3FA870}</x14:id>
        </ext>
      </extLst>
    </cfRule>
  </conditionalFormatting>
  <conditionalFormatting sqref="AG267:AG273">
    <cfRule type="dataBar" priority="5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{7785529E-EA67-4887-8D2D-9011C184C09F}</x14:id>
        </ext>
      </extLst>
    </cfRule>
  </conditionalFormatting>
  <conditionalFormatting sqref="AA287:AA293">
    <cfRule type="dataBar" priority="5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{04883884-D762-4399-96B4-F750EF60FE97}</x14:id>
        </ext>
      </extLst>
    </cfRule>
  </conditionalFormatting>
  <conditionalFormatting sqref="AC287:AC293">
    <cfRule type="dataBar" priority="5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{9B45B7E5-75B7-403B-BFE0-8AAF1CCAC6A2}</x14:id>
        </ext>
      </extLst>
    </cfRule>
  </conditionalFormatting>
  <conditionalFormatting sqref="AE287:AE293">
    <cfRule type="dataBar" priority="5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{B816A122-3886-40EC-A769-C59B344E75BD}</x14:id>
        </ext>
      </extLst>
    </cfRule>
  </conditionalFormatting>
  <conditionalFormatting sqref="AK287:AK297">
    <cfRule type="dataBar" priority="5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{1C28B2E6-57EB-441A-8CAE-1285E52112B5}</x14:id>
        </ext>
      </extLst>
    </cfRule>
  </conditionalFormatting>
  <conditionalFormatting sqref="AM287:AM297">
    <cfRule type="dataBar" priority="5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{113442AA-292D-4340-B6B0-636DF2FEF41B}</x14:id>
        </ext>
      </extLst>
    </cfRule>
  </conditionalFormatting>
  <conditionalFormatting sqref="AO287:AO297">
    <cfRule type="dataBar" priority="5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{D810ED32-DFC8-47F5-8EDA-8B86AD9F383E}</x14:id>
        </ext>
      </extLst>
    </cfRule>
  </conditionalFormatting>
  <conditionalFormatting sqref="AQ287:AQ297">
    <cfRule type="dataBar" priority="5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{E10A3EAA-1A4F-4B9F-AEB8-51AE8323768C}</x14:id>
        </ext>
      </extLst>
    </cfRule>
  </conditionalFormatting>
  <conditionalFormatting sqref="AG287:AG293">
    <cfRule type="dataBar" priority="4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{433470CF-A1C8-4F73-8D34-D99163D88BDB}</x14:id>
        </ext>
      </extLst>
    </cfRule>
  </conditionalFormatting>
  <conditionalFormatting sqref="AA307:AA313">
    <cfRule type="dataBar" priority="4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{E5634983-CC04-4808-808D-EA0DAEFE805C}</x14:id>
        </ext>
      </extLst>
    </cfRule>
  </conditionalFormatting>
  <conditionalFormatting sqref="AC307:AC313">
    <cfRule type="dataBar" priority="4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{6C3DAB69-9431-4E3B-8A32-F83FA419A8BC}</x14:id>
        </ext>
      </extLst>
    </cfRule>
  </conditionalFormatting>
  <conditionalFormatting sqref="AE307:AE313">
    <cfRule type="dataBar" priority="4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{AC3C7298-735B-4E06-AC5E-6FE9D8639412}</x14:id>
        </ext>
      </extLst>
    </cfRule>
  </conditionalFormatting>
  <conditionalFormatting sqref="AK307:AK317">
    <cfRule type="dataBar" priority="4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{0D0CDC9A-6236-468C-BB6C-FD9EE0D73C88}</x14:id>
        </ext>
      </extLst>
    </cfRule>
  </conditionalFormatting>
  <conditionalFormatting sqref="AM307:AM317">
    <cfRule type="dataBar" priority="4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{8AC818DB-C383-4BBC-80A9-45FD2DEA5790}</x14:id>
        </ext>
      </extLst>
    </cfRule>
  </conditionalFormatting>
  <conditionalFormatting sqref="AO307:AO317">
    <cfRule type="dataBar" priority="4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{32E383B8-366C-4E9F-8D4C-609C1EDA4BCC}</x14:id>
        </ext>
      </extLst>
    </cfRule>
  </conditionalFormatting>
  <conditionalFormatting sqref="AQ307:AQ317">
    <cfRule type="dataBar" priority="4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{6155EF00-2028-4E4C-BE78-5B3047CDE663}</x14:id>
        </ext>
      </extLst>
    </cfRule>
  </conditionalFormatting>
  <conditionalFormatting sqref="AG307:AG313">
    <cfRule type="dataBar" priority="4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{43A70ACF-144D-4322-8567-531016B64E7F}</x14:id>
        </ext>
      </extLst>
    </cfRule>
  </conditionalFormatting>
  <conditionalFormatting sqref="AA327:AA333">
    <cfRule type="dataBar" priority="4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{A78788C1-A299-4585-AABE-72202BF831E2}</x14:id>
        </ext>
      </extLst>
    </cfRule>
  </conditionalFormatting>
  <conditionalFormatting sqref="AC327:AC333">
    <cfRule type="dataBar" priority="3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{E9722E33-BC02-4E73-99A8-1899BB38ED01}</x14:id>
        </ext>
      </extLst>
    </cfRule>
  </conditionalFormatting>
  <conditionalFormatting sqref="AE327:AE333">
    <cfRule type="dataBar" priority="3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{E0C77892-2A0E-4D9E-897F-590CB61FD039}</x14:id>
        </ext>
      </extLst>
    </cfRule>
  </conditionalFormatting>
  <conditionalFormatting sqref="AK327:AK337">
    <cfRule type="dataBar" priority="3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{D8C6876D-1790-413C-B57E-52F0D8AA0E18}</x14:id>
        </ext>
      </extLst>
    </cfRule>
  </conditionalFormatting>
  <conditionalFormatting sqref="AM327:AM337">
    <cfRule type="dataBar" priority="3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{1E1AFDD1-1EC5-4877-A92C-2D058F7ADFCF}</x14:id>
        </ext>
      </extLst>
    </cfRule>
  </conditionalFormatting>
  <conditionalFormatting sqref="AO327:AO337">
    <cfRule type="dataBar" priority="3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{5689FC01-C5B7-4457-BF61-8544050B334C}</x14:id>
        </ext>
      </extLst>
    </cfRule>
  </conditionalFormatting>
  <conditionalFormatting sqref="AQ327:AQ337">
    <cfRule type="dataBar" priority="3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{6F6DA0FB-3E57-437F-BFBD-898824C3D5C0}</x14:id>
        </ext>
      </extLst>
    </cfRule>
  </conditionalFormatting>
  <conditionalFormatting sqref="AG327:AG333">
    <cfRule type="dataBar" priority="3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{F484042F-319B-4B3F-B71D-D51C326C8305}</x14:id>
        </ext>
      </extLst>
    </cfRule>
  </conditionalFormatting>
  <conditionalFormatting sqref="AA347:AA353">
    <cfRule type="dataBar" priority="3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{E7745B61-88C6-4210-BC18-E7314A973737}</x14:id>
        </ext>
      </extLst>
    </cfRule>
  </conditionalFormatting>
  <conditionalFormatting sqref="AC347:AC353">
    <cfRule type="dataBar" priority="3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{6F604ED7-ED3D-4A48-97CF-343E6D9312C2}</x14:id>
        </ext>
      </extLst>
    </cfRule>
  </conditionalFormatting>
  <conditionalFormatting sqref="AE347:AE353">
    <cfRule type="dataBar" priority="3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{6DD02BE1-AF08-4794-B96C-995D8DA2151F}</x14:id>
        </ext>
      </extLst>
    </cfRule>
  </conditionalFormatting>
  <conditionalFormatting sqref="AK347:AK357">
    <cfRule type="dataBar" priority="2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{C4EBFFD8-2641-43CA-AEF9-63E10E29B9A8}</x14:id>
        </ext>
      </extLst>
    </cfRule>
  </conditionalFormatting>
  <conditionalFormatting sqref="AM347:AM357">
    <cfRule type="dataBar" priority="2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{30CDE273-B5E7-46BB-9F1E-2BE6A3498A22}</x14:id>
        </ext>
      </extLst>
    </cfRule>
  </conditionalFormatting>
  <conditionalFormatting sqref="AO347:AO357">
    <cfRule type="dataBar" priority="2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{360A4511-074C-47DF-8344-4527767A3AD9}</x14:id>
        </ext>
      </extLst>
    </cfRule>
  </conditionalFormatting>
  <conditionalFormatting sqref="AQ347:AQ357">
    <cfRule type="dataBar" priority="2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{902AF9AB-6F74-44F6-AC38-8B384C3E2E89}</x14:id>
        </ext>
      </extLst>
    </cfRule>
  </conditionalFormatting>
  <conditionalFormatting sqref="AG347:AG353">
    <cfRule type="dataBar" priority="2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{AA2D0140-25BC-4ECE-A9A2-F42BB0B14968}</x14:id>
        </ext>
      </extLst>
    </cfRule>
  </conditionalFormatting>
  <conditionalFormatting sqref="AA367:AA373">
    <cfRule type="dataBar" priority="2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{40F93077-6F0F-456C-961A-9DB1469F73F5}</x14:id>
        </ext>
      </extLst>
    </cfRule>
  </conditionalFormatting>
  <conditionalFormatting sqref="AC367:AC373">
    <cfRule type="dataBar" priority="2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{B0C82D02-0B63-4DFE-99A9-2BFF48754368}</x14:id>
        </ext>
      </extLst>
    </cfRule>
  </conditionalFormatting>
  <conditionalFormatting sqref="AE367:AE373">
    <cfRule type="dataBar" priority="2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{A991295B-97A2-4F89-B881-05B9174BED24}</x14:id>
        </ext>
      </extLst>
    </cfRule>
  </conditionalFormatting>
  <conditionalFormatting sqref="AK367:AK377">
    <cfRule type="dataBar" priority="1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{F14B37AC-48F9-4356-A66A-E85F875DE006}</x14:id>
        </ext>
      </extLst>
    </cfRule>
  </conditionalFormatting>
  <conditionalFormatting sqref="AM367:AM377">
    <cfRule type="dataBar" priority="1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{C5737786-BB72-4964-BDF5-BC7EFF9DD7BA}</x14:id>
        </ext>
      </extLst>
    </cfRule>
  </conditionalFormatting>
  <conditionalFormatting sqref="AO367:AO377">
    <cfRule type="dataBar" priority="2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{DC96FE8A-B6DA-4C4E-ADFE-3AE887F60B62}</x14:id>
        </ext>
      </extLst>
    </cfRule>
  </conditionalFormatting>
  <conditionalFormatting sqref="AQ367:AQ377">
    <cfRule type="dataBar" priority="2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{AC778EA7-B98B-440E-AF5D-B6ACC623B033}</x14:id>
        </ext>
      </extLst>
    </cfRule>
  </conditionalFormatting>
  <conditionalFormatting sqref="AG367:AG373">
    <cfRule type="dataBar" priority="1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{F03384BE-5DD2-465D-A428-A5AD824B92E5}</x14:id>
        </ext>
      </extLst>
    </cfRule>
  </conditionalFormatting>
  <conditionalFormatting sqref="AA387:AA393">
    <cfRule type="dataBar" priority="1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{78399B73-B4DA-4C0E-A204-51A0ED8C5A21}</x14:id>
        </ext>
      </extLst>
    </cfRule>
  </conditionalFormatting>
  <conditionalFormatting sqref="AC387:AC393">
    <cfRule type="dataBar" priority="1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{0FD79D05-91BF-457D-BBEA-78868780EE86}</x14:id>
        </ext>
      </extLst>
    </cfRule>
  </conditionalFormatting>
  <conditionalFormatting sqref="AE387:AE393">
    <cfRule type="dataBar" priority="1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{D08C3201-11D1-4990-B67B-C924208858C7}</x14:id>
        </ext>
      </extLst>
    </cfRule>
  </conditionalFormatting>
  <conditionalFormatting sqref="AK387:AK397">
    <cfRule type="dataBar" priority="10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{40A60F22-21D2-401B-8F9F-179D28047AFB}</x14:id>
        </ext>
      </extLst>
    </cfRule>
  </conditionalFormatting>
  <conditionalFormatting sqref="AM387:AM397">
    <cfRule type="dataBar" priority="1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{85226F58-A894-4662-B460-EA815346899F}</x14:id>
        </ext>
      </extLst>
    </cfRule>
  </conditionalFormatting>
  <conditionalFormatting sqref="AO387:AO397">
    <cfRule type="dataBar" priority="1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{09F987AF-AD39-404D-A463-060C21CA5087}</x14:id>
        </ext>
      </extLst>
    </cfRule>
  </conditionalFormatting>
  <conditionalFormatting sqref="AQ387:AQ397">
    <cfRule type="dataBar" priority="1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{804153B7-1D25-473E-A67C-DD958A054892}</x14:id>
        </ext>
      </extLst>
    </cfRule>
  </conditionalFormatting>
  <conditionalFormatting sqref="AG387:AG393">
    <cfRule type="dataBar" priority="9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{696AF932-3668-4909-985A-FE617E943DEB}</x14:id>
        </ext>
      </extLst>
    </cfRule>
  </conditionalFormatting>
  <conditionalFormatting sqref="AA407:AA413">
    <cfRule type="dataBar" priority="8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{14D8CF79-989D-4553-99B9-EEF778D14949}</x14:id>
        </ext>
      </extLst>
    </cfRule>
  </conditionalFormatting>
  <conditionalFormatting sqref="AC407:AC413">
    <cfRule type="dataBar" priority="7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{6E6FBD50-C03E-48D0-AA17-234E8A363F09}</x14:id>
        </ext>
      </extLst>
    </cfRule>
  </conditionalFormatting>
  <conditionalFormatting sqref="AE407:AE413">
    <cfRule type="dataBar" priority="6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{AE9C1EC7-E6B3-43C4-864A-0F776B0F3BDC}</x14:id>
        </ext>
      </extLst>
    </cfRule>
  </conditionalFormatting>
  <conditionalFormatting sqref="AK407:AK417">
    <cfRule type="dataBar" priority="2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{6B6CDF94-6165-478A-A4B6-BF9FA7831DF1}</x14:id>
        </ext>
      </extLst>
    </cfRule>
  </conditionalFormatting>
  <conditionalFormatting sqref="AM407:AM417">
    <cfRule type="dataBar" priority="3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{88CF8F5B-BDA3-4E72-9F1D-F075F482D3FB}</x14:id>
        </ext>
      </extLst>
    </cfRule>
  </conditionalFormatting>
  <conditionalFormatting sqref="AO407:AO417">
    <cfRule type="dataBar" priority="4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{B77E6034-C136-4243-AFDC-EFB0DB1625CB}</x14:id>
        </ext>
      </extLst>
    </cfRule>
  </conditionalFormatting>
  <conditionalFormatting sqref="AQ407:AQ417">
    <cfRule type="dataBar" priority="5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{9EE2A226-056F-4FE1-811F-7AB845390B20}</x14:id>
        </ext>
      </extLst>
    </cfRule>
  </conditionalFormatting>
  <conditionalFormatting sqref="AG407:AG413">
    <cfRule type="dataBar" priority="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{1C96CAD4-BF02-440F-A1A5-657A0A30D198}</x14:id>
        </ext>
      </extLst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Drop Down 1">
              <controlPr defaultSize="0" autoLine="0" autoPict="0">
                <anchor moveWithCells="1">
                  <from>
                    <xdr:col>24</xdr:col>
                    <xdr:colOff>731520</xdr:colOff>
                    <xdr:row>13</xdr:row>
                    <xdr:rowOff>0</xdr:rowOff>
                  </from>
                  <to>
                    <xdr:col>26</xdr:col>
                    <xdr:colOff>685800</xdr:colOff>
                    <xdr:row>14</xdr:row>
                    <xdr:rowOff>7620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08A30F8-74F2-4CFE-9BF2-48016F63E9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AA27:AA33</xm:sqref>
        </x14:conditionalFormatting>
        <x14:conditionalFormatting xmlns:xm="http://schemas.microsoft.com/office/excel/2006/main">
          <x14:cfRule type="dataBar" id="{4A12339A-1431-4A5C-B6BB-5623112B77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AC27:AC33</xm:sqref>
        </x14:conditionalFormatting>
        <x14:conditionalFormatting xmlns:xm="http://schemas.microsoft.com/office/excel/2006/main">
          <x14:cfRule type="dataBar" id="{DF60CE41-0A01-44CA-ABE9-45642EB2E6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AE27:AE33</xm:sqref>
        </x14:conditionalFormatting>
        <x14:conditionalFormatting xmlns:xm="http://schemas.microsoft.com/office/excel/2006/main">
          <x14:cfRule type="dataBar" id="{900DC566-C43B-4EEE-91AB-C898A48873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AA47:AA53</xm:sqref>
        </x14:conditionalFormatting>
        <x14:conditionalFormatting xmlns:xm="http://schemas.microsoft.com/office/excel/2006/main">
          <x14:cfRule type="dataBar" id="{954ED7CB-8DAE-4BFC-9B95-F2A147A449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AC47:AC53</xm:sqref>
        </x14:conditionalFormatting>
        <x14:conditionalFormatting xmlns:xm="http://schemas.microsoft.com/office/excel/2006/main">
          <x14:cfRule type="dataBar" id="{123E5363-4A9E-4DB4-A0B4-2AD18CBD56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AE47:AE53</xm:sqref>
        </x14:conditionalFormatting>
        <x14:conditionalFormatting xmlns:xm="http://schemas.microsoft.com/office/excel/2006/main">
          <x14:cfRule type="dataBar" id="{109292B2-192F-427B-AA52-26942C2C05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AG27:AG33</xm:sqref>
        </x14:conditionalFormatting>
        <x14:conditionalFormatting xmlns:xm="http://schemas.microsoft.com/office/excel/2006/main">
          <x14:cfRule type="dataBar" id="{21C8914A-C939-4CA4-BD98-F3D039D071A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AK27:AK37</xm:sqref>
        </x14:conditionalFormatting>
        <x14:conditionalFormatting xmlns:xm="http://schemas.microsoft.com/office/excel/2006/main">
          <x14:cfRule type="dataBar" id="{0F5A061C-EBF9-4FCB-92B0-0026C66E82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AM27:AM37</xm:sqref>
        </x14:conditionalFormatting>
        <x14:conditionalFormatting xmlns:xm="http://schemas.microsoft.com/office/excel/2006/main">
          <x14:cfRule type="dataBar" id="{C0F4B653-AC9F-41E6-AD21-ED56EB7DC2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AO27:AO37</xm:sqref>
        </x14:conditionalFormatting>
        <x14:conditionalFormatting xmlns:xm="http://schemas.microsoft.com/office/excel/2006/main">
          <x14:cfRule type="dataBar" id="{426F3013-B75D-4F8D-BF25-6B3E079108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AQ27:AQ37</xm:sqref>
        </x14:conditionalFormatting>
        <x14:conditionalFormatting xmlns:xm="http://schemas.microsoft.com/office/excel/2006/main">
          <x14:cfRule type="dataBar" id="{D32DCA8F-5F00-4C17-A0B3-8BA91EA5FE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AK47:AK57</xm:sqref>
        </x14:conditionalFormatting>
        <x14:conditionalFormatting xmlns:xm="http://schemas.microsoft.com/office/excel/2006/main">
          <x14:cfRule type="dataBar" id="{C5798BE5-702F-410A-9DB4-1833039662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AM47:AM57</xm:sqref>
        </x14:conditionalFormatting>
        <x14:conditionalFormatting xmlns:xm="http://schemas.microsoft.com/office/excel/2006/main">
          <x14:cfRule type="dataBar" id="{ABFE679F-0C11-49BE-A595-A534DFA02C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AO47:AO57</xm:sqref>
        </x14:conditionalFormatting>
        <x14:conditionalFormatting xmlns:xm="http://schemas.microsoft.com/office/excel/2006/main">
          <x14:cfRule type="dataBar" id="{169D5B41-51F3-49C5-9B76-EBB7B51C3F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AQ47:AQ57</xm:sqref>
        </x14:conditionalFormatting>
        <x14:conditionalFormatting xmlns:xm="http://schemas.microsoft.com/office/excel/2006/main">
          <x14:cfRule type="dataBar" id="{DC96F26A-3196-4D53-B72C-513731FE73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AG47:AG53</xm:sqref>
        </x14:conditionalFormatting>
        <x14:conditionalFormatting xmlns:xm="http://schemas.microsoft.com/office/excel/2006/main">
          <x14:cfRule type="dataBar" id="{9874622B-2DEA-483F-8712-7B43F923B9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AA67:AA73</xm:sqref>
        </x14:conditionalFormatting>
        <x14:conditionalFormatting xmlns:xm="http://schemas.microsoft.com/office/excel/2006/main">
          <x14:cfRule type="dataBar" id="{893B4925-FA25-45C7-A044-1F3DB4CA64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AC67:AC73</xm:sqref>
        </x14:conditionalFormatting>
        <x14:conditionalFormatting xmlns:xm="http://schemas.microsoft.com/office/excel/2006/main">
          <x14:cfRule type="dataBar" id="{D4A19CD3-1A48-4ACA-88BB-FEED645B61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AE67:AE73</xm:sqref>
        </x14:conditionalFormatting>
        <x14:conditionalFormatting xmlns:xm="http://schemas.microsoft.com/office/excel/2006/main">
          <x14:cfRule type="dataBar" id="{EF8E1CA4-04DE-425C-BA7D-D7DB70E8D2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AK67:AK77</xm:sqref>
        </x14:conditionalFormatting>
        <x14:conditionalFormatting xmlns:xm="http://schemas.microsoft.com/office/excel/2006/main">
          <x14:cfRule type="dataBar" id="{2323CDDB-AB57-465E-8953-3DEEDF8EF6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AM67:AM77</xm:sqref>
        </x14:conditionalFormatting>
        <x14:conditionalFormatting xmlns:xm="http://schemas.microsoft.com/office/excel/2006/main">
          <x14:cfRule type="dataBar" id="{0208AA04-70CF-4656-A3F6-43C0373ADF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AO67:AO77</xm:sqref>
        </x14:conditionalFormatting>
        <x14:conditionalFormatting xmlns:xm="http://schemas.microsoft.com/office/excel/2006/main">
          <x14:cfRule type="dataBar" id="{49D54EE3-4E4F-482E-AC9B-5B348FD2B6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AQ67:AQ77</xm:sqref>
        </x14:conditionalFormatting>
        <x14:conditionalFormatting xmlns:xm="http://schemas.microsoft.com/office/excel/2006/main">
          <x14:cfRule type="dataBar" id="{E7851D61-6FBA-4357-A1B6-C595B748B3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AG67:AG73</xm:sqref>
        </x14:conditionalFormatting>
        <x14:conditionalFormatting xmlns:xm="http://schemas.microsoft.com/office/excel/2006/main">
          <x14:cfRule type="dataBar" id="{130D6E4F-2FC6-4112-B96B-704D3F2646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AA87:AA93</xm:sqref>
        </x14:conditionalFormatting>
        <x14:conditionalFormatting xmlns:xm="http://schemas.microsoft.com/office/excel/2006/main">
          <x14:cfRule type="dataBar" id="{9828FA9B-1FFC-4688-A942-C410A40282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AC87:AC93</xm:sqref>
        </x14:conditionalFormatting>
        <x14:conditionalFormatting xmlns:xm="http://schemas.microsoft.com/office/excel/2006/main">
          <x14:cfRule type="dataBar" id="{BD39D3EE-1326-4FEA-9D29-E5C7CB1DB5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AE87:AE93</xm:sqref>
        </x14:conditionalFormatting>
        <x14:conditionalFormatting xmlns:xm="http://schemas.microsoft.com/office/excel/2006/main">
          <x14:cfRule type="dataBar" id="{6AFBF1E1-959D-4C24-975F-6CA37D086C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AK87:AK97</xm:sqref>
        </x14:conditionalFormatting>
        <x14:conditionalFormatting xmlns:xm="http://schemas.microsoft.com/office/excel/2006/main">
          <x14:cfRule type="dataBar" id="{602EC52A-6E63-4312-9DD2-6972AE1089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AM87:AM97</xm:sqref>
        </x14:conditionalFormatting>
        <x14:conditionalFormatting xmlns:xm="http://schemas.microsoft.com/office/excel/2006/main">
          <x14:cfRule type="dataBar" id="{9C5B676C-D749-45BA-9147-C1325ECD23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AO87:AO97</xm:sqref>
        </x14:conditionalFormatting>
        <x14:conditionalFormatting xmlns:xm="http://schemas.microsoft.com/office/excel/2006/main">
          <x14:cfRule type="dataBar" id="{98253159-16FE-4F43-BDD2-37F104BA95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AQ87:AQ97</xm:sqref>
        </x14:conditionalFormatting>
        <x14:conditionalFormatting xmlns:xm="http://schemas.microsoft.com/office/excel/2006/main">
          <x14:cfRule type="dataBar" id="{080DF2B5-4422-48BB-928D-FB782CC5D1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AG87:AG93</xm:sqref>
        </x14:conditionalFormatting>
        <x14:conditionalFormatting xmlns:xm="http://schemas.microsoft.com/office/excel/2006/main">
          <x14:cfRule type="dataBar" id="{0313D37E-A321-4DC7-9A42-F8E4BC9AB2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AA107:AA113</xm:sqref>
        </x14:conditionalFormatting>
        <x14:conditionalFormatting xmlns:xm="http://schemas.microsoft.com/office/excel/2006/main">
          <x14:cfRule type="dataBar" id="{E4051855-3189-4335-BD43-97F444E588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AC107:AC113</xm:sqref>
        </x14:conditionalFormatting>
        <x14:conditionalFormatting xmlns:xm="http://schemas.microsoft.com/office/excel/2006/main">
          <x14:cfRule type="dataBar" id="{B33A94D6-CFAE-4483-90C9-7FE5721353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AE107:AE113</xm:sqref>
        </x14:conditionalFormatting>
        <x14:conditionalFormatting xmlns:xm="http://schemas.microsoft.com/office/excel/2006/main">
          <x14:cfRule type="dataBar" id="{BBD4E134-6F9B-43AF-AD65-6DEFE451E5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AK107:AK117</xm:sqref>
        </x14:conditionalFormatting>
        <x14:conditionalFormatting xmlns:xm="http://schemas.microsoft.com/office/excel/2006/main">
          <x14:cfRule type="dataBar" id="{AEB6F15F-81E1-4D29-A136-913AD3C12F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AM107:AM117</xm:sqref>
        </x14:conditionalFormatting>
        <x14:conditionalFormatting xmlns:xm="http://schemas.microsoft.com/office/excel/2006/main">
          <x14:cfRule type="dataBar" id="{5ED55AAD-CEEC-4F61-BBC7-46240ADAA0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AO107:AO117</xm:sqref>
        </x14:conditionalFormatting>
        <x14:conditionalFormatting xmlns:xm="http://schemas.microsoft.com/office/excel/2006/main">
          <x14:cfRule type="dataBar" id="{40CC2747-D3F4-49B2-AA3A-79E05F4D9C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AQ107:AQ117</xm:sqref>
        </x14:conditionalFormatting>
        <x14:conditionalFormatting xmlns:xm="http://schemas.microsoft.com/office/excel/2006/main">
          <x14:cfRule type="dataBar" id="{47780480-BE5F-43AB-86EE-FAA78EAF48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AG107:AG113</xm:sqref>
        </x14:conditionalFormatting>
        <x14:conditionalFormatting xmlns:xm="http://schemas.microsoft.com/office/excel/2006/main">
          <x14:cfRule type="dataBar" id="{8EB9A1C3-B39B-4647-BF4E-F32C38A3E1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AA127:AA133</xm:sqref>
        </x14:conditionalFormatting>
        <x14:conditionalFormatting xmlns:xm="http://schemas.microsoft.com/office/excel/2006/main">
          <x14:cfRule type="dataBar" id="{B262C8F2-94CE-497D-A72D-3369DC6151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AC127:AC133</xm:sqref>
        </x14:conditionalFormatting>
        <x14:conditionalFormatting xmlns:xm="http://schemas.microsoft.com/office/excel/2006/main">
          <x14:cfRule type="dataBar" id="{EA187323-2F22-45FC-B47F-8B539006CE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AE127:AE133</xm:sqref>
        </x14:conditionalFormatting>
        <x14:conditionalFormatting xmlns:xm="http://schemas.microsoft.com/office/excel/2006/main">
          <x14:cfRule type="dataBar" id="{73987576-7802-456D-A676-40E59D5F59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AK127:AK137</xm:sqref>
        </x14:conditionalFormatting>
        <x14:conditionalFormatting xmlns:xm="http://schemas.microsoft.com/office/excel/2006/main">
          <x14:cfRule type="dataBar" id="{AFAFE10F-961E-4C12-B3AD-D875BA9ECC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AM127:AM137</xm:sqref>
        </x14:conditionalFormatting>
        <x14:conditionalFormatting xmlns:xm="http://schemas.microsoft.com/office/excel/2006/main">
          <x14:cfRule type="dataBar" id="{5CFB85B9-FDFE-4C68-AB76-8297799061B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AO127:AO137</xm:sqref>
        </x14:conditionalFormatting>
        <x14:conditionalFormatting xmlns:xm="http://schemas.microsoft.com/office/excel/2006/main">
          <x14:cfRule type="dataBar" id="{8A8D0B0A-62F3-4EFC-AE35-E6754C4DC3E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AQ127:AQ137</xm:sqref>
        </x14:conditionalFormatting>
        <x14:conditionalFormatting xmlns:xm="http://schemas.microsoft.com/office/excel/2006/main">
          <x14:cfRule type="dataBar" id="{7CDC1090-77EE-4B5F-93AB-3EE97D3B2F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AG127:AG133</xm:sqref>
        </x14:conditionalFormatting>
        <x14:conditionalFormatting xmlns:xm="http://schemas.microsoft.com/office/excel/2006/main">
          <x14:cfRule type="dataBar" id="{7A9FF1ED-7C29-471C-B309-E4F7772C1E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AA147:AA153</xm:sqref>
        </x14:conditionalFormatting>
        <x14:conditionalFormatting xmlns:xm="http://schemas.microsoft.com/office/excel/2006/main">
          <x14:cfRule type="dataBar" id="{B0CEAEB2-A2D1-4ACA-A31B-68FE8AFBDD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AC147:AC153</xm:sqref>
        </x14:conditionalFormatting>
        <x14:conditionalFormatting xmlns:xm="http://schemas.microsoft.com/office/excel/2006/main">
          <x14:cfRule type="dataBar" id="{6E12569E-C876-40B3-82D8-EB1EDFD18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AE147:AE153</xm:sqref>
        </x14:conditionalFormatting>
        <x14:conditionalFormatting xmlns:xm="http://schemas.microsoft.com/office/excel/2006/main">
          <x14:cfRule type="dataBar" id="{75703766-5A59-4E2F-A3AF-7756426FE9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AK147:AK157</xm:sqref>
        </x14:conditionalFormatting>
        <x14:conditionalFormatting xmlns:xm="http://schemas.microsoft.com/office/excel/2006/main">
          <x14:cfRule type="dataBar" id="{D259F4F5-94A0-4B0B-BD37-02E78518A8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AM147:AM157</xm:sqref>
        </x14:conditionalFormatting>
        <x14:conditionalFormatting xmlns:xm="http://schemas.microsoft.com/office/excel/2006/main">
          <x14:cfRule type="dataBar" id="{F3E639A3-D9A2-441D-A483-0EB9F626542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AO147:AO157</xm:sqref>
        </x14:conditionalFormatting>
        <x14:conditionalFormatting xmlns:xm="http://schemas.microsoft.com/office/excel/2006/main">
          <x14:cfRule type="dataBar" id="{836E73C8-A0EB-4BE2-88A8-4075F168B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AQ147:AQ157</xm:sqref>
        </x14:conditionalFormatting>
        <x14:conditionalFormatting xmlns:xm="http://schemas.microsoft.com/office/excel/2006/main">
          <x14:cfRule type="dataBar" id="{A305C77A-3C03-4730-A87A-07B5E5680F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AG147:AG153</xm:sqref>
        </x14:conditionalFormatting>
        <x14:conditionalFormatting xmlns:xm="http://schemas.microsoft.com/office/excel/2006/main">
          <x14:cfRule type="dataBar" id="{A96BE6EB-D403-48B7-8C28-6F20C29DC1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AA167:AA173</xm:sqref>
        </x14:conditionalFormatting>
        <x14:conditionalFormatting xmlns:xm="http://schemas.microsoft.com/office/excel/2006/main">
          <x14:cfRule type="dataBar" id="{30598B5E-AC56-413B-A3FD-A871702773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AC167:AC173</xm:sqref>
        </x14:conditionalFormatting>
        <x14:conditionalFormatting xmlns:xm="http://schemas.microsoft.com/office/excel/2006/main">
          <x14:cfRule type="dataBar" id="{65F7BF28-E342-48DC-8D2D-7E0A5989B8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AE167:AE173</xm:sqref>
        </x14:conditionalFormatting>
        <x14:conditionalFormatting xmlns:xm="http://schemas.microsoft.com/office/excel/2006/main">
          <x14:cfRule type="dataBar" id="{4607C9BE-C306-411F-8210-5ABA704B53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AK167:AK177</xm:sqref>
        </x14:conditionalFormatting>
        <x14:conditionalFormatting xmlns:xm="http://schemas.microsoft.com/office/excel/2006/main">
          <x14:cfRule type="dataBar" id="{F88ACA74-FCB0-4EAE-BA3A-25F3C0DA1E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AM167:AM177</xm:sqref>
        </x14:conditionalFormatting>
        <x14:conditionalFormatting xmlns:xm="http://schemas.microsoft.com/office/excel/2006/main">
          <x14:cfRule type="dataBar" id="{4BC544DA-F9EF-4BD2-A987-2B8AFF456A5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AO167:AO177</xm:sqref>
        </x14:conditionalFormatting>
        <x14:conditionalFormatting xmlns:xm="http://schemas.microsoft.com/office/excel/2006/main">
          <x14:cfRule type="dataBar" id="{56876524-3586-4A18-80C2-28403E0BAF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AQ167:AQ177</xm:sqref>
        </x14:conditionalFormatting>
        <x14:conditionalFormatting xmlns:xm="http://schemas.microsoft.com/office/excel/2006/main">
          <x14:cfRule type="dataBar" id="{42363B6E-FB94-4126-8042-54EA8A7E367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AG167:AG173</xm:sqref>
        </x14:conditionalFormatting>
        <x14:conditionalFormatting xmlns:xm="http://schemas.microsoft.com/office/excel/2006/main">
          <x14:cfRule type="dataBar" id="{35F018D4-8986-4FAC-8592-DC2F73B782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AA187:AA193</xm:sqref>
        </x14:conditionalFormatting>
        <x14:conditionalFormatting xmlns:xm="http://schemas.microsoft.com/office/excel/2006/main">
          <x14:cfRule type="dataBar" id="{1EFE6C93-22C8-4716-922B-F269F1F306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AC187:AC193</xm:sqref>
        </x14:conditionalFormatting>
        <x14:conditionalFormatting xmlns:xm="http://schemas.microsoft.com/office/excel/2006/main">
          <x14:cfRule type="dataBar" id="{6E146C55-7665-4B6F-A31F-3D0B40BA2E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AE187:AE193</xm:sqref>
        </x14:conditionalFormatting>
        <x14:conditionalFormatting xmlns:xm="http://schemas.microsoft.com/office/excel/2006/main">
          <x14:cfRule type="dataBar" id="{1251EE19-A4D3-4DA9-B1B3-5C729B4500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AK187:AK197</xm:sqref>
        </x14:conditionalFormatting>
        <x14:conditionalFormatting xmlns:xm="http://schemas.microsoft.com/office/excel/2006/main">
          <x14:cfRule type="dataBar" id="{6109EED1-CF8C-4163-BFB7-433438DFE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AM187:AM197</xm:sqref>
        </x14:conditionalFormatting>
        <x14:conditionalFormatting xmlns:xm="http://schemas.microsoft.com/office/excel/2006/main">
          <x14:cfRule type="dataBar" id="{613B734B-678A-4245-A9BF-0CE6620369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AO187:AO197</xm:sqref>
        </x14:conditionalFormatting>
        <x14:conditionalFormatting xmlns:xm="http://schemas.microsoft.com/office/excel/2006/main">
          <x14:cfRule type="dataBar" id="{587CC327-1B69-4CC1-8B04-5CDE8CE0F4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AQ187:AQ197</xm:sqref>
        </x14:conditionalFormatting>
        <x14:conditionalFormatting xmlns:xm="http://schemas.microsoft.com/office/excel/2006/main">
          <x14:cfRule type="dataBar" id="{C327EE6E-8A64-4078-BA96-6F3A33BECA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AG187:AG193</xm:sqref>
        </x14:conditionalFormatting>
        <x14:conditionalFormatting xmlns:xm="http://schemas.microsoft.com/office/excel/2006/main">
          <x14:cfRule type="dataBar" id="{41822BDB-C220-4709-BF27-E73327EB67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AA207:AA213</xm:sqref>
        </x14:conditionalFormatting>
        <x14:conditionalFormatting xmlns:xm="http://schemas.microsoft.com/office/excel/2006/main">
          <x14:cfRule type="dataBar" id="{8E33307A-37CA-45B2-B872-BB3070FD2D1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AC207:AC213</xm:sqref>
        </x14:conditionalFormatting>
        <x14:conditionalFormatting xmlns:xm="http://schemas.microsoft.com/office/excel/2006/main">
          <x14:cfRule type="dataBar" id="{C0679657-B2C6-4522-99B5-813B002BEC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AE207:AE213</xm:sqref>
        </x14:conditionalFormatting>
        <x14:conditionalFormatting xmlns:xm="http://schemas.microsoft.com/office/excel/2006/main">
          <x14:cfRule type="dataBar" id="{854FC4E8-BEFD-4B5E-8321-0EC56B24F9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AK207:AK217</xm:sqref>
        </x14:conditionalFormatting>
        <x14:conditionalFormatting xmlns:xm="http://schemas.microsoft.com/office/excel/2006/main">
          <x14:cfRule type="dataBar" id="{22C4DE99-7D7E-48C0-A08E-042E6169D4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AM207:AM217</xm:sqref>
        </x14:conditionalFormatting>
        <x14:conditionalFormatting xmlns:xm="http://schemas.microsoft.com/office/excel/2006/main">
          <x14:cfRule type="dataBar" id="{19B1158C-42D8-41B5-A184-BA656A2255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AO207:AO217</xm:sqref>
        </x14:conditionalFormatting>
        <x14:conditionalFormatting xmlns:xm="http://schemas.microsoft.com/office/excel/2006/main">
          <x14:cfRule type="dataBar" id="{1A1D304F-B0D8-41BD-AE4A-435A4E751E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AQ207:AQ217</xm:sqref>
        </x14:conditionalFormatting>
        <x14:conditionalFormatting xmlns:xm="http://schemas.microsoft.com/office/excel/2006/main">
          <x14:cfRule type="dataBar" id="{D2A0E89D-0AE8-40A9-A7D8-1F3939BBEC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AG207:AG213</xm:sqref>
        </x14:conditionalFormatting>
        <x14:conditionalFormatting xmlns:xm="http://schemas.microsoft.com/office/excel/2006/main">
          <x14:cfRule type="dataBar" id="{CF21445D-70B8-41FB-8335-49E0FE7287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AA227:AA233</xm:sqref>
        </x14:conditionalFormatting>
        <x14:conditionalFormatting xmlns:xm="http://schemas.microsoft.com/office/excel/2006/main">
          <x14:cfRule type="dataBar" id="{B6495DB0-1010-40BD-94EF-33055E2566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AC227:AC233</xm:sqref>
        </x14:conditionalFormatting>
        <x14:conditionalFormatting xmlns:xm="http://schemas.microsoft.com/office/excel/2006/main">
          <x14:cfRule type="dataBar" id="{62A47AF7-DF35-4116-8434-800541384F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AE227:AE233</xm:sqref>
        </x14:conditionalFormatting>
        <x14:conditionalFormatting xmlns:xm="http://schemas.microsoft.com/office/excel/2006/main">
          <x14:cfRule type="dataBar" id="{39D62009-0F2D-4CF2-BF0D-8743ED51A12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AK227:AK237</xm:sqref>
        </x14:conditionalFormatting>
        <x14:conditionalFormatting xmlns:xm="http://schemas.microsoft.com/office/excel/2006/main">
          <x14:cfRule type="dataBar" id="{7A013965-D701-4E1B-86D3-7393366CCD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AM227:AM237</xm:sqref>
        </x14:conditionalFormatting>
        <x14:conditionalFormatting xmlns:xm="http://schemas.microsoft.com/office/excel/2006/main">
          <x14:cfRule type="dataBar" id="{FF5F0790-0B39-45C2-BD75-D2C478B749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AO227:AO237</xm:sqref>
        </x14:conditionalFormatting>
        <x14:conditionalFormatting xmlns:xm="http://schemas.microsoft.com/office/excel/2006/main">
          <x14:cfRule type="dataBar" id="{D2FD67A7-EDF1-4338-8B31-E9D35DFA22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AQ227:AQ237</xm:sqref>
        </x14:conditionalFormatting>
        <x14:conditionalFormatting xmlns:xm="http://schemas.microsoft.com/office/excel/2006/main">
          <x14:cfRule type="dataBar" id="{7A25FC7E-A28B-42DE-A689-23B7E78C6F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AG227:AG233</xm:sqref>
        </x14:conditionalFormatting>
        <x14:conditionalFormatting xmlns:xm="http://schemas.microsoft.com/office/excel/2006/main">
          <x14:cfRule type="dataBar" id="{FEF9CCAB-C7B9-486C-A754-75A9193FCB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AA247:AA253</xm:sqref>
        </x14:conditionalFormatting>
        <x14:conditionalFormatting xmlns:xm="http://schemas.microsoft.com/office/excel/2006/main">
          <x14:cfRule type="dataBar" id="{F683C0E0-63C5-4A7D-ADCB-708E57A1A9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AC247:AC253</xm:sqref>
        </x14:conditionalFormatting>
        <x14:conditionalFormatting xmlns:xm="http://schemas.microsoft.com/office/excel/2006/main">
          <x14:cfRule type="dataBar" id="{832E8096-CA25-451E-BECA-8EF65F890F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AE247:AE253</xm:sqref>
        </x14:conditionalFormatting>
        <x14:conditionalFormatting xmlns:xm="http://schemas.microsoft.com/office/excel/2006/main">
          <x14:cfRule type="dataBar" id="{26FB305A-0CB8-4583-A371-F00C4D8F5B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AK247:AK257</xm:sqref>
        </x14:conditionalFormatting>
        <x14:conditionalFormatting xmlns:xm="http://schemas.microsoft.com/office/excel/2006/main">
          <x14:cfRule type="dataBar" id="{0F05D10C-27F4-44F0-9507-012A620A19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AM247:AM257</xm:sqref>
        </x14:conditionalFormatting>
        <x14:conditionalFormatting xmlns:xm="http://schemas.microsoft.com/office/excel/2006/main">
          <x14:cfRule type="dataBar" id="{96A15E42-86D1-4281-B973-744329C4C8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AO247:AO257</xm:sqref>
        </x14:conditionalFormatting>
        <x14:conditionalFormatting xmlns:xm="http://schemas.microsoft.com/office/excel/2006/main">
          <x14:cfRule type="dataBar" id="{049CF878-0708-436F-8053-962C5D44F0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AQ247:AQ257</xm:sqref>
        </x14:conditionalFormatting>
        <x14:conditionalFormatting xmlns:xm="http://schemas.microsoft.com/office/excel/2006/main">
          <x14:cfRule type="dataBar" id="{487CFFDD-C247-4AF7-8168-915229607E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AG247:AG253</xm:sqref>
        </x14:conditionalFormatting>
        <x14:conditionalFormatting xmlns:xm="http://schemas.microsoft.com/office/excel/2006/main">
          <x14:cfRule type="dataBar" id="{5DECAA8C-FE01-4DFA-98EB-EC5E1BFD1E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AA267:AA273</xm:sqref>
        </x14:conditionalFormatting>
        <x14:conditionalFormatting xmlns:xm="http://schemas.microsoft.com/office/excel/2006/main">
          <x14:cfRule type="dataBar" id="{A1B5408D-B3A9-498A-BBCE-9344ACA75B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AC267:AC273</xm:sqref>
        </x14:conditionalFormatting>
        <x14:conditionalFormatting xmlns:xm="http://schemas.microsoft.com/office/excel/2006/main">
          <x14:cfRule type="dataBar" id="{377F0161-323A-466F-8B46-45A5EDB2FB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AE267:AE273</xm:sqref>
        </x14:conditionalFormatting>
        <x14:conditionalFormatting xmlns:xm="http://schemas.microsoft.com/office/excel/2006/main">
          <x14:cfRule type="dataBar" id="{859ED191-11F3-434B-AC38-0B23D94227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AK267:AK277</xm:sqref>
        </x14:conditionalFormatting>
        <x14:conditionalFormatting xmlns:xm="http://schemas.microsoft.com/office/excel/2006/main">
          <x14:cfRule type="dataBar" id="{A4E22BF2-6529-488E-A419-D1576EA61F4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AM267:AM277</xm:sqref>
        </x14:conditionalFormatting>
        <x14:conditionalFormatting xmlns:xm="http://schemas.microsoft.com/office/excel/2006/main">
          <x14:cfRule type="dataBar" id="{60676DB1-8185-454E-BF13-C00F89A82F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AO267:AO277</xm:sqref>
        </x14:conditionalFormatting>
        <x14:conditionalFormatting xmlns:xm="http://schemas.microsoft.com/office/excel/2006/main">
          <x14:cfRule type="dataBar" id="{C7F08DC1-21CB-469A-8E75-29798D3FA87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AQ267:AQ277</xm:sqref>
        </x14:conditionalFormatting>
        <x14:conditionalFormatting xmlns:xm="http://schemas.microsoft.com/office/excel/2006/main">
          <x14:cfRule type="dataBar" id="{7785529E-EA67-4887-8D2D-9011C184C0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AG267:AG273</xm:sqref>
        </x14:conditionalFormatting>
        <x14:conditionalFormatting xmlns:xm="http://schemas.microsoft.com/office/excel/2006/main">
          <x14:cfRule type="dataBar" id="{04883884-D762-4399-96B4-F750EF60FE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AA287:AA293</xm:sqref>
        </x14:conditionalFormatting>
        <x14:conditionalFormatting xmlns:xm="http://schemas.microsoft.com/office/excel/2006/main">
          <x14:cfRule type="dataBar" id="{9B45B7E5-75B7-403B-BFE0-8AAF1CCAC6A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AC287:AC293</xm:sqref>
        </x14:conditionalFormatting>
        <x14:conditionalFormatting xmlns:xm="http://schemas.microsoft.com/office/excel/2006/main">
          <x14:cfRule type="dataBar" id="{B816A122-3886-40EC-A769-C59B344E75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AE287:AE293</xm:sqref>
        </x14:conditionalFormatting>
        <x14:conditionalFormatting xmlns:xm="http://schemas.microsoft.com/office/excel/2006/main">
          <x14:cfRule type="dataBar" id="{1C28B2E6-57EB-441A-8CAE-1285E5211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AK287:AK297</xm:sqref>
        </x14:conditionalFormatting>
        <x14:conditionalFormatting xmlns:xm="http://schemas.microsoft.com/office/excel/2006/main">
          <x14:cfRule type="dataBar" id="{113442AA-292D-4340-B6B0-636DF2FEF4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AM287:AM297</xm:sqref>
        </x14:conditionalFormatting>
        <x14:conditionalFormatting xmlns:xm="http://schemas.microsoft.com/office/excel/2006/main">
          <x14:cfRule type="dataBar" id="{D810ED32-DFC8-47F5-8EDA-8B86AD9F383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AO287:AO297</xm:sqref>
        </x14:conditionalFormatting>
        <x14:conditionalFormatting xmlns:xm="http://schemas.microsoft.com/office/excel/2006/main">
          <x14:cfRule type="dataBar" id="{E10A3EAA-1A4F-4B9F-AEB8-51AE83237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AQ287:AQ297</xm:sqref>
        </x14:conditionalFormatting>
        <x14:conditionalFormatting xmlns:xm="http://schemas.microsoft.com/office/excel/2006/main">
          <x14:cfRule type="dataBar" id="{433470CF-A1C8-4F73-8D34-D99163D88B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AG287:AG293</xm:sqref>
        </x14:conditionalFormatting>
        <x14:conditionalFormatting xmlns:xm="http://schemas.microsoft.com/office/excel/2006/main">
          <x14:cfRule type="dataBar" id="{E5634983-CC04-4808-808D-EA0DAEFE80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AA307:AA313</xm:sqref>
        </x14:conditionalFormatting>
        <x14:conditionalFormatting xmlns:xm="http://schemas.microsoft.com/office/excel/2006/main">
          <x14:cfRule type="dataBar" id="{6C3DAB69-9431-4E3B-8A32-F83FA419A8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AC307:AC313</xm:sqref>
        </x14:conditionalFormatting>
        <x14:conditionalFormatting xmlns:xm="http://schemas.microsoft.com/office/excel/2006/main">
          <x14:cfRule type="dataBar" id="{AC3C7298-735B-4E06-AC5E-6FE9D86394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AE307:AE313</xm:sqref>
        </x14:conditionalFormatting>
        <x14:conditionalFormatting xmlns:xm="http://schemas.microsoft.com/office/excel/2006/main">
          <x14:cfRule type="dataBar" id="{0D0CDC9A-6236-468C-BB6C-FD9EE0D73C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AK307:AK317</xm:sqref>
        </x14:conditionalFormatting>
        <x14:conditionalFormatting xmlns:xm="http://schemas.microsoft.com/office/excel/2006/main">
          <x14:cfRule type="dataBar" id="{8AC818DB-C383-4BBC-80A9-45FD2DEA57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AM307:AM317</xm:sqref>
        </x14:conditionalFormatting>
        <x14:conditionalFormatting xmlns:xm="http://schemas.microsoft.com/office/excel/2006/main">
          <x14:cfRule type="dataBar" id="{32E383B8-366C-4E9F-8D4C-609C1EDA4B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AO307:AO317</xm:sqref>
        </x14:conditionalFormatting>
        <x14:conditionalFormatting xmlns:xm="http://schemas.microsoft.com/office/excel/2006/main">
          <x14:cfRule type="dataBar" id="{6155EF00-2028-4E4C-BE78-5B3047CDE6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AQ307:AQ317</xm:sqref>
        </x14:conditionalFormatting>
        <x14:conditionalFormatting xmlns:xm="http://schemas.microsoft.com/office/excel/2006/main">
          <x14:cfRule type="dataBar" id="{43A70ACF-144D-4322-8567-531016B64E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AG307:AG313</xm:sqref>
        </x14:conditionalFormatting>
        <x14:conditionalFormatting xmlns:xm="http://schemas.microsoft.com/office/excel/2006/main">
          <x14:cfRule type="dataBar" id="{A78788C1-A299-4585-AABE-72202BF831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AA327:AA333</xm:sqref>
        </x14:conditionalFormatting>
        <x14:conditionalFormatting xmlns:xm="http://schemas.microsoft.com/office/excel/2006/main">
          <x14:cfRule type="dataBar" id="{E9722E33-BC02-4E73-99A8-1899BB38ED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AC327:AC333</xm:sqref>
        </x14:conditionalFormatting>
        <x14:conditionalFormatting xmlns:xm="http://schemas.microsoft.com/office/excel/2006/main">
          <x14:cfRule type="dataBar" id="{E0C77892-2A0E-4D9E-897F-590CB61FD0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AE327:AE333</xm:sqref>
        </x14:conditionalFormatting>
        <x14:conditionalFormatting xmlns:xm="http://schemas.microsoft.com/office/excel/2006/main">
          <x14:cfRule type="dataBar" id="{D8C6876D-1790-413C-B57E-52F0D8AA0E1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AK327:AK337</xm:sqref>
        </x14:conditionalFormatting>
        <x14:conditionalFormatting xmlns:xm="http://schemas.microsoft.com/office/excel/2006/main">
          <x14:cfRule type="dataBar" id="{1E1AFDD1-1EC5-4877-A92C-2D058F7ADF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AM327:AM337</xm:sqref>
        </x14:conditionalFormatting>
        <x14:conditionalFormatting xmlns:xm="http://schemas.microsoft.com/office/excel/2006/main">
          <x14:cfRule type="dataBar" id="{5689FC01-C5B7-4457-BF61-8544050B33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AO327:AO337</xm:sqref>
        </x14:conditionalFormatting>
        <x14:conditionalFormatting xmlns:xm="http://schemas.microsoft.com/office/excel/2006/main">
          <x14:cfRule type="dataBar" id="{6F6DA0FB-3E57-437F-BFBD-898824C3D5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AQ327:AQ337</xm:sqref>
        </x14:conditionalFormatting>
        <x14:conditionalFormatting xmlns:xm="http://schemas.microsoft.com/office/excel/2006/main">
          <x14:cfRule type="dataBar" id="{F484042F-319B-4B3F-B71D-D51C326C83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AG327:AG333</xm:sqref>
        </x14:conditionalFormatting>
        <x14:conditionalFormatting xmlns:xm="http://schemas.microsoft.com/office/excel/2006/main">
          <x14:cfRule type="dataBar" id="{E7745B61-88C6-4210-BC18-E7314A9737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AA347:AA353</xm:sqref>
        </x14:conditionalFormatting>
        <x14:conditionalFormatting xmlns:xm="http://schemas.microsoft.com/office/excel/2006/main">
          <x14:cfRule type="dataBar" id="{6F604ED7-ED3D-4A48-97CF-343E6D9312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AC347:AC353</xm:sqref>
        </x14:conditionalFormatting>
        <x14:conditionalFormatting xmlns:xm="http://schemas.microsoft.com/office/excel/2006/main">
          <x14:cfRule type="dataBar" id="{6DD02BE1-AF08-4794-B96C-995D8DA215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AE347:AE353</xm:sqref>
        </x14:conditionalFormatting>
        <x14:conditionalFormatting xmlns:xm="http://schemas.microsoft.com/office/excel/2006/main">
          <x14:cfRule type="dataBar" id="{C4EBFFD8-2641-43CA-AEF9-63E10E29B9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AK347:AK357</xm:sqref>
        </x14:conditionalFormatting>
        <x14:conditionalFormatting xmlns:xm="http://schemas.microsoft.com/office/excel/2006/main">
          <x14:cfRule type="dataBar" id="{30CDE273-B5E7-46BB-9F1E-2BE6A3498A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AM347:AM357</xm:sqref>
        </x14:conditionalFormatting>
        <x14:conditionalFormatting xmlns:xm="http://schemas.microsoft.com/office/excel/2006/main">
          <x14:cfRule type="dataBar" id="{360A4511-074C-47DF-8344-4527767A3A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AO347:AO357</xm:sqref>
        </x14:conditionalFormatting>
        <x14:conditionalFormatting xmlns:xm="http://schemas.microsoft.com/office/excel/2006/main">
          <x14:cfRule type="dataBar" id="{902AF9AB-6F74-44F6-AC38-8B384C3E2E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AQ347:AQ357</xm:sqref>
        </x14:conditionalFormatting>
        <x14:conditionalFormatting xmlns:xm="http://schemas.microsoft.com/office/excel/2006/main">
          <x14:cfRule type="dataBar" id="{AA2D0140-25BC-4ECE-A9A2-F42BB0B149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AG347:AG353</xm:sqref>
        </x14:conditionalFormatting>
        <x14:conditionalFormatting xmlns:xm="http://schemas.microsoft.com/office/excel/2006/main">
          <x14:cfRule type="dataBar" id="{40F93077-6F0F-456C-961A-9DB1469F73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AA367:AA373</xm:sqref>
        </x14:conditionalFormatting>
        <x14:conditionalFormatting xmlns:xm="http://schemas.microsoft.com/office/excel/2006/main">
          <x14:cfRule type="dataBar" id="{B0C82D02-0B63-4DFE-99A9-2BFF487543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AC367:AC373</xm:sqref>
        </x14:conditionalFormatting>
        <x14:conditionalFormatting xmlns:xm="http://schemas.microsoft.com/office/excel/2006/main">
          <x14:cfRule type="dataBar" id="{A991295B-97A2-4F89-B881-05B9174BED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AE367:AE373</xm:sqref>
        </x14:conditionalFormatting>
        <x14:conditionalFormatting xmlns:xm="http://schemas.microsoft.com/office/excel/2006/main">
          <x14:cfRule type="dataBar" id="{F14B37AC-48F9-4356-A66A-E85F875DE0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AK367:AK377</xm:sqref>
        </x14:conditionalFormatting>
        <x14:conditionalFormatting xmlns:xm="http://schemas.microsoft.com/office/excel/2006/main">
          <x14:cfRule type="dataBar" id="{C5737786-BB72-4964-BDF5-BC7EFF9DD7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AM367:AM377</xm:sqref>
        </x14:conditionalFormatting>
        <x14:conditionalFormatting xmlns:xm="http://schemas.microsoft.com/office/excel/2006/main">
          <x14:cfRule type="dataBar" id="{DC96FE8A-B6DA-4C4E-ADFE-3AE887F60B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AO367:AO377</xm:sqref>
        </x14:conditionalFormatting>
        <x14:conditionalFormatting xmlns:xm="http://schemas.microsoft.com/office/excel/2006/main">
          <x14:cfRule type="dataBar" id="{AC778EA7-B98B-440E-AF5D-B6ACC623B03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AQ367:AQ377</xm:sqref>
        </x14:conditionalFormatting>
        <x14:conditionalFormatting xmlns:xm="http://schemas.microsoft.com/office/excel/2006/main">
          <x14:cfRule type="dataBar" id="{F03384BE-5DD2-465D-A428-A5AD824B92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AG367:AG373</xm:sqref>
        </x14:conditionalFormatting>
        <x14:conditionalFormatting xmlns:xm="http://schemas.microsoft.com/office/excel/2006/main">
          <x14:cfRule type="dataBar" id="{78399B73-B4DA-4C0E-A204-51A0ED8C5A2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AA387:AA393</xm:sqref>
        </x14:conditionalFormatting>
        <x14:conditionalFormatting xmlns:xm="http://schemas.microsoft.com/office/excel/2006/main">
          <x14:cfRule type="dataBar" id="{0FD79D05-91BF-457D-BBEA-78868780EE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AC387:AC393</xm:sqref>
        </x14:conditionalFormatting>
        <x14:conditionalFormatting xmlns:xm="http://schemas.microsoft.com/office/excel/2006/main">
          <x14:cfRule type="dataBar" id="{D08C3201-11D1-4990-B67B-C924208858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AE387:AE393</xm:sqref>
        </x14:conditionalFormatting>
        <x14:conditionalFormatting xmlns:xm="http://schemas.microsoft.com/office/excel/2006/main">
          <x14:cfRule type="dataBar" id="{40A60F22-21D2-401B-8F9F-179D28047A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AK387:AK397</xm:sqref>
        </x14:conditionalFormatting>
        <x14:conditionalFormatting xmlns:xm="http://schemas.microsoft.com/office/excel/2006/main">
          <x14:cfRule type="dataBar" id="{85226F58-A894-4662-B460-EA81534689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AM387:AM397</xm:sqref>
        </x14:conditionalFormatting>
        <x14:conditionalFormatting xmlns:xm="http://schemas.microsoft.com/office/excel/2006/main">
          <x14:cfRule type="dataBar" id="{09F987AF-AD39-404D-A463-060C21CA50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AO387:AO397</xm:sqref>
        </x14:conditionalFormatting>
        <x14:conditionalFormatting xmlns:xm="http://schemas.microsoft.com/office/excel/2006/main">
          <x14:cfRule type="dataBar" id="{804153B7-1D25-473E-A67C-DD958A0548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AQ387:AQ397</xm:sqref>
        </x14:conditionalFormatting>
        <x14:conditionalFormatting xmlns:xm="http://schemas.microsoft.com/office/excel/2006/main">
          <x14:cfRule type="dataBar" id="{696AF932-3668-4909-985A-FE617E943DE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AG387:AG393</xm:sqref>
        </x14:conditionalFormatting>
        <x14:conditionalFormatting xmlns:xm="http://schemas.microsoft.com/office/excel/2006/main">
          <x14:cfRule type="dataBar" id="{14D8CF79-989D-4553-99B9-EEF778D149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AA407:AA413</xm:sqref>
        </x14:conditionalFormatting>
        <x14:conditionalFormatting xmlns:xm="http://schemas.microsoft.com/office/excel/2006/main">
          <x14:cfRule type="dataBar" id="{6E6FBD50-C03E-48D0-AA17-234E8A363F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AC407:AC413</xm:sqref>
        </x14:conditionalFormatting>
        <x14:conditionalFormatting xmlns:xm="http://schemas.microsoft.com/office/excel/2006/main">
          <x14:cfRule type="dataBar" id="{AE9C1EC7-E6B3-43C4-864A-0F776B0F3B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AE407:AE413</xm:sqref>
        </x14:conditionalFormatting>
        <x14:conditionalFormatting xmlns:xm="http://schemas.microsoft.com/office/excel/2006/main">
          <x14:cfRule type="dataBar" id="{6B6CDF94-6165-478A-A4B6-BF9FA7831D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AK407:AK417</xm:sqref>
        </x14:conditionalFormatting>
        <x14:conditionalFormatting xmlns:xm="http://schemas.microsoft.com/office/excel/2006/main">
          <x14:cfRule type="dataBar" id="{88CF8F5B-BDA3-4E72-9F1D-F075F482D3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AM407:AM417</xm:sqref>
        </x14:conditionalFormatting>
        <x14:conditionalFormatting xmlns:xm="http://schemas.microsoft.com/office/excel/2006/main">
          <x14:cfRule type="dataBar" id="{B77E6034-C136-4243-AFDC-EFB0DB1625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AO407:AO417</xm:sqref>
        </x14:conditionalFormatting>
        <x14:conditionalFormatting xmlns:xm="http://schemas.microsoft.com/office/excel/2006/main">
          <x14:cfRule type="dataBar" id="{9EE2A226-056F-4FE1-811F-7AB845390B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AQ407:AQ417</xm:sqref>
        </x14:conditionalFormatting>
        <x14:conditionalFormatting xmlns:xm="http://schemas.microsoft.com/office/excel/2006/main">
          <x14:cfRule type="dataBar" id="{1C96CAD4-BF02-440F-A1A5-657A0A30D1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AG407:AG413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tabColor theme="9" tint="-0.249977111117893"/>
  </sheetPr>
  <dimension ref="A1:AJ104"/>
  <sheetViews>
    <sheetView showGridLines="0" topLeftCell="I7" zoomScale="80" zoomScaleNormal="80" workbookViewId="0">
      <pane xSplit="3" ySplit="4" topLeftCell="L11" activePane="bottomRight" state="frozen"/>
      <selection activeCell="P24" sqref="P24"/>
      <selection pane="topRight" activeCell="P24" sqref="P24"/>
      <selection pane="bottomLeft" activeCell="P24" sqref="P24"/>
      <selection pane="bottomRight" activeCell="M47" sqref="M47"/>
    </sheetView>
  </sheetViews>
  <sheetFormatPr baseColWidth="10" defaultColWidth="0" defaultRowHeight="14.4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3" width="35.88671875" customWidth="1"/>
    <col min="14" max="14" width="2" customWidth="1"/>
    <col min="15" max="15" width="9.33203125" customWidth="1"/>
    <col min="16" max="16" width="8.5546875" customWidth="1"/>
    <col min="17" max="17" width="19.33203125" customWidth="1"/>
    <col min="18" max="18" width="12.6640625" customWidth="1"/>
    <col min="19" max="19" width="19.6640625" customWidth="1"/>
    <col min="20" max="20" width="10.88671875" customWidth="1"/>
    <col min="21" max="36" width="11.44140625" customWidth="1"/>
    <col min="37" max="16384" width="11.44140625" hidden="1"/>
  </cols>
  <sheetData>
    <row r="1" spans="1:30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O1">
        <v>1</v>
      </c>
      <c r="Q1">
        <f>+O1+1</f>
        <v>2</v>
      </c>
      <c r="S1">
        <f>+Q1+1</f>
        <v>3</v>
      </c>
    </row>
    <row r="2" spans="1:30" hidden="1" x14ac:dyDescent="0.3">
      <c r="A2" s="200"/>
      <c r="B2" s="37"/>
      <c r="C2" s="37"/>
      <c r="D2" s="37"/>
      <c r="E2" s="37"/>
      <c r="F2" s="37"/>
      <c r="G2" s="37"/>
      <c r="H2" s="201"/>
      <c r="O2" t="b">
        <f>+O$1=$M$1</f>
        <v>0</v>
      </c>
      <c r="Q2" t="b">
        <f>+Q$1=$M$1</f>
        <v>0</v>
      </c>
      <c r="S2" t="b">
        <f>+S$1=$M$1</f>
        <v>1</v>
      </c>
    </row>
    <row r="3" spans="1:30" hidden="1" x14ac:dyDescent="0.3">
      <c r="A3" s="200"/>
      <c r="B3" s="37"/>
      <c r="C3" s="37"/>
      <c r="D3" s="37"/>
      <c r="E3" s="37"/>
      <c r="F3" s="37"/>
      <c r="G3" s="37"/>
      <c r="H3" s="201"/>
    </row>
    <row r="4" spans="1:30" hidden="1" x14ac:dyDescent="0.3">
      <c r="A4" s="200"/>
      <c r="B4" s="37"/>
      <c r="C4" s="37"/>
      <c r="D4" s="37"/>
      <c r="E4" s="37"/>
      <c r="F4" s="37"/>
      <c r="G4" s="37"/>
      <c r="H4" s="201"/>
    </row>
    <row r="5" spans="1:30" hidden="1" x14ac:dyDescent="0.3">
      <c r="A5" s="200"/>
      <c r="B5" s="37"/>
      <c r="C5" s="37"/>
      <c r="D5" s="37"/>
      <c r="E5" s="37"/>
      <c r="F5" s="37"/>
      <c r="G5" s="37"/>
      <c r="H5" s="201"/>
    </row>
    <row r="6" spans="1:30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0" x14ac:dyDescent="0.3"/>
    <row r="8" spans="1:30" ht="15" thickBot="1" x14ac:dyDescent="0.35">
      <c r="J8" s="273" t="s">
        <v>220</v>
      </c>
      <c r="L8" s="378" t="s">
        <v>230</v>
      </c>
      <c r="M8" s="378"/>
      <c r="O8" s="380" t="s">
        <v>219</v>
      </c>
      <c r="P8" s="381"/>
      <c r="Q8" s="381"/>
      <c r="R8" s="381"/>
      <c r="S8" s="381"/>
      <c r="T8" s="382"/>
      <c r="AD8" t="str">
        <f>Coulisse00!$G$10</f>
        <v>CA VENTE
€ HT</v>
      </c>
    </row>
    <row r="9" spans="1:30" ht="15" thickBot="1" x14ac:dyDescent="0.35">
      <c r="L9" s="379"/>
      <c r="M9" s="379"/>
      <c r="O9" s="387">
        <f ca="1">SUM(O$11:O$103)</f>
        <v>10</v>
      </c>
      <c r="P9" s="388"/>
      <c r="Q9" s="389">
        <f ca="1">SUM(Q$11:Q$103)</f>
        <v>277950</v>
      </c>
      <c r="R9" s="389"/>
      <c r="S9" s="390">
        <f ca="1">SUM(S$11:S$103)</f>
        <v>3926000</v>
      </c>
      <c r="T9" s="391"/>
    </row>
    <row r="10" spans="1:30" ht="34.5" customHeight="1" thickTop="1" x14ac:dyDescent="0.3">
      <c r="C10" s="7" t="b">
        <v>1</v>
      </c>
      <c r="J10" s="275" t="s">
        <v>221</v>
      </c>
      <c r="K10" s="268" t="str">
        <f ca="1">IF($C10,CoulisseAnalyse!$AK10,"")</f>
        <v>TYPE PROD</v>
      </c>
      <c r="L10" s="243" t="str">
        <f ca="1">IF($C10,CoulisseAnalyse!$AL10,"")</f>
        <v>Groupe selon EN/ISO</v>
      </c>
      <c r="M10" s="260" t="str">
        <f ca="1">IF($C10,CoulisseAnalyse!$AM10,"")</f>
        <v>TEST RESISTANCE
Abrasion Profonde
ou PEI selon EN/ISO</v>
      </c>
      <c r="O10" s="383" t="str">
        <f>IF($C10,CoulisseAnalyse!$AN10,"")</f>
        <v>Nb Ref</v>
      </c>
      <c r="P10" s="384"/>
      <c r="Q10" s="385" t="str">
        <f ca="1">IF($C10,CoulisseAnalyse!$AO10,"")</f>
        <v>QUANTITE
M2/ML/PC</v>
      </c>
      <c r="R10" s="384"/>
      <c r="S10" s="385" t="str">
        <f ca="1">IF($C10,CoulisseAnalyse!$AP10,"")</f>
        <v>CA VENTE
€ HT</v>
      </c>
      <c r="T10" s="386"/>
    </row>
    <row r="11" spans="1:30" x14ac:dyDescent="0.3">
      <c r="C11" t="b">
        <f ca="1">CoulisseAnalyse!$AA11</f>
        <v>1</v>
      </c>
      <c r="J11" s="276">
        <v>1</v>
      </c>
      <c r="K11" s="269" t="str">
        <f ca="1">IF($C11,CoulisseAnalyse!$AK11,"")</f>
        <v>GCD CM</v>
      </c>
      <c r="L11" s="244" t="str">
        <f ca="1">IF($C11,CoulisseAnalyse!$AL11,"")</f>
        <v>BIa (E&lt;0.5%)</v>
      </c>
      <c r="M11" s="261" t="str">
        <f ca="1">IF($C11,CoulisseAnalyse!$AM11,"")</f>
        <v>Abrasion Profonde</v>
      </c>
      <c r="O11" s="264">
        <f ca="1">IF($C11,CoulisseAnalyse!$AN11,0)</f>
        <v>3</v>
      </c>
      <c r="P11" s="245">
        <f ca="1">$O11/$O$9</f>
        <v>0.3</v>
      </c>
      <c r="Q11" s="248">
        <f ca="1">IF($C11,CoulisseAnalyse!$AO11,0)</f>
        <v>95800</v>
      </c>
      <c r="R11" s="249">
        <f ca="1">$Q11/$Q$9</f>
        <v>0.34466630688972838</v>
      </c>
      <c r="S11" s="254">
        <f ca="1">IF($C11,CoulisseAnalyse!$AP11,0)</f>
        <v>1613000</v>
      </c>
      <c r="T11" s="257">
        <f ca="1">$S11/$S$9</f>
        <v>0.41085073866530819</v>
      </c>
    </row>
    <row r="12" spans="1:30" x14ac:dyDescent="0.3">
      <c r="C12" t="b">
        <f ca="1">CoulisseAnalyse!$AA12</f>
        <v>1</v>
      </c>
      <c r="J12" s="277">
        <f>+J11+1</f>
        <v>2</v>
      </c>
      <c r="K12" s="270" t="str">
        <f ca="1">IF($C12,CoulisseAnalyse!$AK12,"")</f>
        <v>GCE</v>
      </c>
      <c r="L12" s="241" t="str">
        <f ca="1">IF($C12,CoulisseAnalyse!$AL12,"")</f>
        <v>BIa (E&lt;0.5%)</v>
      </c>
      <c r="M12" s="262" t="str">
        <f ca="1">IF($C12,CoulisseAnalyse!$AM12,"")</f>
        <v>PEI IV</v>
      </c>
      <c r="O12" s="265">
        <f ca="1">IF($C12,CoulisseAnalyse!$AN12,0)</f>
        <v>2</v>
      </c>
      <c r="P12" s="246">
        <f t="shared" ref="P12:P75" ca="1" si="0">$O12/$O$9</f>
        <v>0.2</v>
      </c>
      <c r="Q12" s="250">
        <f ca="1">IF($C12,CoulisseAnalyse!$AO12,0)</f>
        <v>59650</v>
      </c>
      <c r="R12" s="251">
        <f t="shared" ref="R12:R75" ca="1" si="1">$Q12/$Q$9</f>
        <v>0.21460694369490915</v>
      </c>
      <c r="S12" s="255">
        <f ca="1">IF($C12,CoulisseAnalyse!$AP12,0)</f>
        <v>638000</v>
      </c>
      <c r="T12" s="258">
        <f t="shared" ref="T12:T75" ca="1" si="2">$S12/$S$9</f>
        <v>0.16250636780438105</v>
      </c>
    </row>
    <row r="13" spans="1:30" x14ac:dyDescent="0.3">
      <c r="C13" t="b">
        <f ca="1">CoulisseAnalyse!$AA13</f>
        <v>1</v>
      </c>
      <c r="J13" s="277">
        <f t="shared" ref="J13:J76" si="3">+J12+1</f>
        <v>3</v>
      </c>
      <c r="K13" s="270" t="str">
        <f ca="1">IF($C13,CoulisseAnalyse!$AK13,"")</f>
        <v>GCE TM</v>
      </c>
      <c r="L13" s="241" t="str">
        <f ca="1">IF($C13,CoulisseAnalyse!$AL13,"")</f>
        <v>BIa (E&lt;0.5%)</v>
      </c>
      <c r="M13" s="262" t="str">
        <f ca="1">IF($C13,CoulisseAnalyse!$AM13,"")</f>
        <v>PEI IV</v>
      </c>
      <c r="O13" s="265">
        <f ca="1">IF($C13,CoulisseAnalyse!$AN13,0)</f>
        <v>1</v>
      </c>
      <c r="P13" s="246">
        <f t="shared" ca="1" si="0"/>
        <v>0.1</v>
      </c>
      <c r="Q13" s="250">
        <f ca="1">IF($C13,CoulisseAnalyse!$AO13,0)</f>
        <v>50000</v>
      </c>
      <c r="R13" s="251">
        <f t="shared" ca="1" si="1"/>
        <v>0.17988846914912754</v>
      </c>
      <c r="S13" s="255">
        <f ca="1">IF($C13,CoulisseAnalyse!$AP13,0)</f>
        <v>600000</v>
      </c>
      <c r="T13" s="258">
        <f t="shared" ca="1" si="2"/>
        <v>0.15282730514518594</v>
      </c>
    </row>
    <row r="14" spans="1:30" x14ac:dyDescent="0.3">
      <c r="C14" t="b">
        <f ca="1">CoulisseAnalyse!$AA14</f>
        <v>1</v>
      </c>
      <c r="J14" s="277">
        <f t="shared" si="3"/>
        <v>4</v>
      </c>
      <c r="K14" s="270" t="str">
        <f ca="1">IF($C14,CoulisseAnalyse!$AK14,"")</f>
        <v>GCE TM</v>
      </c>
      <c r="L14" s="241" t="str">
        <f ca="1">IF($C14,CoulisseAnalyse!$AL14,"")</f>
        <v>BIa (E&lt;0.5%)</v>
      </c>
      <c r="M14" s="262" t="str">
        <f ca="1">IF($C14,CoulisseAnalyse!$AM14,"")</f>
        <v>PEI V</v>
      </c>
      <c r="O14" s="265">
        <f ca="1">IF($C14,CoulisseAnalyse!$AN14,0)</f>
        <v>1</v>
      </c>
      <c r="P14" s="246">
        <f t="shared" ca="1" si="0"/>
        <v>0.1</v>
      </c>
      <c r="Q14" s="250">
        <f ca="1">IF($C14,CoulisseAnalyse!$AO14,0)</f>
        <v>34000</v>
      </c>
      <c r="R14" s="251">
        <f t="shared" ca="1" si="1"/>
        <v>0.12232415902140673</v>
      </c>
      <c r="S14" s="255">
        <f ca="1">IF($C14,CoulisseAnalyse!$AP14,0)</f>
        <v>476000</v>
      </c>
      <c r="T14" s="258">
        <f t="shared" ca="1" si="2"/>
        <v>0.12124299541518084</v>
      </c>
    </row>
    <row r="15" spans="1:30" x14ac:dyDescent="0.3">
      <c r="C15" t="b">
        <f ca="1">CoulisseAnalyse!$AA15</f>
        <v>1</v>
      </c>
      <c r="J15" s="277">
        <f t="shared" si="3"/>
        <v>5</v>
      </c>
      <c r="K15" s="270" t="str">
        <f ca="1">IF($C15,CoulisseAnalyse!$AK15,"")</f>
        <v>Faïence PR bicuisson</v>
      </c>
      <c r="L15" s="241" t="str">
        <f ca="1">IF($C15,CoulisseAnalyse!$AL15,"")</f>
        <v>BIII (E&gt;10%)</v>
      </c>
      <c r="M15" s="262">
        <f ca="1">IF($C15,CoulisseAnalyse!$AM15,"")</f>
        <v>0</v>
      </c>
      <c r="O15" s="265">
        <f ca="1">IF($C15,CoulisseAnalyse!$AN15,0)</f>
        <v>1</v>
      </c>
      <c r="P15" s="246">
        <f t="shared" ca="1" si="0"/>
        <v>0.1</v>
      </c>
      <c r="Q15" s="250">
        <f ca="1">IF($C15,CoulisseAnalyse!$AO15,0)</f>
        <v>23000</v>
      </c>
      <c r="R15" s="251">
        <f t="shared" ca="1" si="1"/>
        <v>8.2748695808598671E-2</v>
      </c>
      <c r="S15" s="255">
        <f ca="1">IF($C15,CoulisseAnalyse!$AP15,0)</f>
        <v>310500</v>
      </c>
      <c r="T15" s="258">
        <f t="shared" ca="1" si="2"/>
        <v>7.9088130412633725E-2</v>
      </c>
    </row>
    <row r="16" spans="1:30" x14ac:dyDescent="0.3">
      <c r="C16" t="b">
        <f ca="1">CoulisseAnalyse!$AA16</f>
        <v>1</v>
      </c>
      <c r="J16" s="277">
        <f t="shared" si="3"/>
        <v>6</v>
      </c>
      <c r="K16" s="270" t="str">
        <f ca="1">IF($C16,CoulisseAnalyse!$AK16,"")</f>
        <v>GCE</v>
      </c>
      <c r="L16" s="241" t="str">
        <f ca="1">IF($C16,CoulisseAnalyse!$AL16,"")</f>
        <v>BIa (E&lt;0.5%)</v>
      </c>
      <c r="M16" s="262" t="str">
        <f ca="1">IF($C16,CoulisseAnalyse!$AM16,"")</f>
        <v>PEI III</v>
      </c>
      <c r="O16" s="265">
        <f ca="1">IF($C16,CoulisseAnalyse!$AN16,0)</f>
        <v>1</v>
      </c>
      <c r="P16" s="246">
        <f t="shared" ca="1" si="0"/>
        <v>0.1</v>
      </c>
      <c r="Q16" s="250">
        <f ca="1">IF($C16,CoulisseAnalyse!$AO16,0)</f>
        <v>12000</v>
      </c>
      <c r="R16" s="251">
        <f t="shared" ca="1" si="1"/>
        <v>4.317323259579061E-2</v>
      </c>
      <c r="S16" s="255">
        <f ca="1">IF($C16,CoulisseAnalyse!$AP16,0)</f>
        <v>236000</v>
      </c>
      <c r="T16" s="258">
        <f t="shared" ca="1" si="2"/>
        <v>6.0112073357106471E-2</v>
      </c>
    </row>
    <row r="17" spans="3:20" x14ac:dyDescent="0.3">
      <c r="C17" t="b">
        <f ca="1">CoulisseAnalyse!$AA17</f>
        <v>1</v>
      </c>
      <c r="J17" s="277">
        <f t="shared" si="3"/>
        <v>7</v>
      </c>
      <c r="K17" s="270" t="str">
        <f ca="1">IF($C17,CoulisseAnalyse!$AK17,"")</f>
        <v>Faïence PB</v>
      </c>
      <c r="L17" s="241" t="str">
        <f ca="1">IF($C17,CoulisseAnalyse!$AL17,"")</f>
        <v>BIIa (E&gt;3% &lt;6%)</v>
      </c>
      <c r="M17" s="262">
        <f ca="1">IF($C17,CoulisseAnalyse!$AM17,"")</f>
        <v>0</v>
      </c>
      <c r="O17" s="265">
        <f ca="1">IF($C17,CoulisseAnalyse!$AN17,0)</f>
        <v>1</v>
      </c>
      <c r="P17" s="246">
        <f t="shared" ca="1" si="0"/>
        <v>0.1</v>
      </c>
      <c r="Q17" s="250">
        <f ca="1">IF($C17,CoulisseAnalyse!$AO17,0)</f>
        <v>3500</v>
      </c>
      <c r="R17" s="251">
        <f t="shared" ca="1" si="1"/>
        <v>1.2592192840438927E-2</v>
      </c>
      <c r="S17" s="255">
        <f ca="1">IF($C17,CoulisseAnalyse!$AP17,0)</f>
        <v>52500</v>
      </c>
      <c r="T17" s="258">
        <f t="shared" ca="1" si="2"/>
        <v>1.337238920020377E-2</v>
      </c>
    </row>
    <row r="18" spans="3:20" x14ac:dyDescent="0.3">
      <c r="C18" t="b">
        <f ca="1">CoulisseAnalyse!$AA18</f>
        <v>0</v>
      </c>
      <c r="J18" s="277">
        <f t="shared" si="3"/>
        <v>8</v>
      </c>
      <c r="K18" s="270" t="str">
        <f ca="1">IF($C18,CoulisseAnalyse!$AK18,"")</f>
        <v/>
      </c>
      <c r="L18" s="241" t="str">
        <f ca="1">IF($C18,CoulisseAnalyse!$AL18,"")</f>
        <v/>
      </c>
      <c r="M18" s="262" t="str">
        <f ca="1">IF($C18,CoulisseAnalyse!$AM18,"")</f>
        <v/>
      </c>
      <c r="O18" s="265">
        <f ca="1">IF($C18,CoulisseAnalyse!$AN18,0)</f>
        <v>0</v>
      </c>
      <c r="P18" s="246">
        <f t="shared" ca="1" si="0"/>
        <v>0</v>
      </c>
      <c r="Q18" s="250">
        <f ca="1">IF($C18,CoulisseAnalyse!$AO18,0)</f>
        <v>0</v>
      </c>
      <c r="R18" s="251">
        <f t="shared" ca="1" si="1"/>
        <v>0</v>
      </c>
      <c r="S18" s="255">
        <f ca="1">IF($C18,CoulisseAnalyse!$AP18,0)</f>
        <v>0</v>
      </c>
      <c r="T18" s="258">
        <f t="shared" ca="1" si="2"/>
        <v>0</v>
      </c>
    </row>
    <row r="19" spans="3:20" x14ac:dyDescent="0.3">
      <c r="C19" t="b">
        <f ca="1">CoulisseAnalyse!$AA19</f>
        <v>0</v>
      </c>
      <c r="J19" s="277">
        <f t="shared" si="3"/>
        <v>9</v>
      </c>
      <c r="K19" s="270" t="str">
        <f ca="1">IF($C19,CoulisseAnalyse!$AK19,"")</f>
        <v/>
      </c>
      <c r="L19" s="241" t="str">
        <f ca="1">IF($C19,CoulisseAnalyse!$AL19,"")</f>
        <v/>
      </c>
      <c r="M19" s="262" t="str">
        <f ca="1">IF($C19,CoulisseAnalyse!$AM19,"")</f>
        <v/>
      </c>
      <c r="O19" s="265">
        <f ca="1">IF($C19,CoulisseAnalyse!$AN19,0)</f>
        <v>0</v>
      </c>
      <c r="P19" s="246">
        <f t="shared" ca="1" si="0"/>
        <v>0</v>
      </c>
      <c r="Q19" s="250">
        <f ca="1">IF($C19,CoulisseAnalyse!$AO19,0)</f>
        <v>0</v>
      </c>
      <c r="R19" s="251">
        <f t="shared" ca="1" si="1"/>
        <v>0</v>
      </c>
      <c r="S19" s="255">
        <f ca="1">IF($C19,CoulisseAnalyse!$AP19,0)</f>
        <v>0</v>
      </c>
      <c r="T19" s="258">
        <f t="shared" ca="1" si="2"/>
        <v>0</v>
      </c>
    </row>
    <row r="20" spans="3:20" x14ac:dyDescent="0.3">
      <c r="C20" t="b">
        <f ca="1">CoulisseAnalyse!$AA20</f>
        <v>0</v>
      </c>
      <c r="J20" s="277">
        <f t="shared" si="3"/>
        <v>10</v>
      </c>
      <c r="K20" s="270" t="str">
        <f ca="1">IF($C20,CoulisseAnalyse!$AK20,"")</f>
        <v/>
      </c>
      <c r="L20" s="241" t="str">
        <f ca="1">IF($C20,CoulisseAnalyse!$AL20,"")</f>
        <v/>
      </c>
      <c r="M20" s="262" t="str">
        <f ca="1">IF($C20,CoulisseAnalyse!$AM20,"")</f>
        <v/>
      </c>
      <c r="O20" s="265">
        <f ca="1">IF($C20,CoulisseAnalyse!$AN20,0)</f>
        <v>0</v>
      </c>
      <c r="P20" s="246">
        <f t="shared" ca="1" si="0"/>
        <v>0</v>
      </c>
      <c r="Q20" s="250">
        <f ca="1">IF($C20,CoulisseAnalyse!$AO20,0)</f>
        <v>0</v>
      </c>
      <c r="R20" s="251">
        <f t="shared" ca="1" si="1"/>
        <v>0</v>
      </c>
      <c r="S20" s="255">
        <f ca="1">IF($C20,CoulisseAnalyse!$AP20,0)</f>
        <v>0</v>
      </c>
      <c r="T20" s="258">
        <f t="shared" ca="1" si="2"/>
        <v>0</v>
      </c>
    </row>
    <row r="21" spans="3:20" x14ac:dyDescent="0.3">
      <c r="C21" t="b">
        <f ca="1">CoulisseAnalyse!$AA21</f>
        <v>0</v>
      </c>
      <c r="J21" s="277">
        <f t="shared" si="3"/>
        <v>11</v>
      </c>
      <c r="K21" s="270" t="str">
        <f ca="1">IF($C21,CoulisseAnalyse!$AK21,"")</f>
        <v/>
      </c>
      <c r="L21" s="241" t="str">
        <f ca="1">IF($C21,CoulisseAnalyse!$AL21,"")</f>
        <v/>
      </c>
      <c r="M21" s="262" t="str">
        <f ca="1">IF($C21,CoulisseAnalyse!$AM21,"")</f>
        <v/>
      </c>
      <c r="O21" s="265">
        <f ca="1">IF($C21,CoulisseAnalyse!$AN21,0)</f>
        <v>0</v>
      </c>
      <c r="P21" s="246">
        <f t="shared" ca="1" si="0"/>
        <v>0</v>
      </c>
      <c r="Q21" s="250">
        <f ca="1">IF($C21,CoulisseAnalyse!$AO21,0)</f>
        <v>0</v>
      </c>
      <c r="R21" s="251">
        <f t="shared" ca="1" si="1"/>
        <v>0</v>
      </c>
      <c r="S21" s="255">
        <f ca="1">IF($C21,CoulisseAnalyse!$AP21,0)</f>
        <v>0</v>
      </c>
      <c r="T21" s="258">
        <f t="shared" ca="1" si="2"/>
        <v>0</v>
      </c>
    </row>
    <row r="22" spans="3:20" x14ac:dyDescent="0.3">
      <c r="C22" t="b">
        <f ca="1">CoulisseAnalyse!$AA22</f>
        <v>0</v>
      </c>
      <c r="J22" s="277">
        <f t="shared" si="3"/>
        <v>12</v>
      </c>
      <c r="K22" s="270" t="str">
        <f ca="1">IF($C22,CoulisseAnalyse!$AK22,"")</f>
        <v/>
      </c>
      <c r="L22" s="241" t="str">
        <f ca="1">IF($C22,CoulisseAnalyse!$AL22,"")</f>
        <v/>
      </c>
      <c r="M22" s="262" t="str">
        <f ca="1">IF($C22,CoulisseAnalyse!$AM22,"")</f>
        <v/>
      </c>
      <c r="O22" s="265">
        <f ca="1">IF($C22,CoulisseAnalyse!$AN22,0)</f>
        <v>0</v>
      </c>
      <c r="P22" s="246">
        <f t="shared" ca="1" si="0"/>
        <v>0</v>
      </c>
      <c r="Q22" s="250">
        <f ca="1">IF($C22,CoulisseAnalyse!$AO22,0)</f>
        <v>0</v>
      </c>
      <c r="R22" s="251">
        <f t="shared" ca="1" si="1"/>
        <v>0</v>
      </c>
      <c r="S22" s="255">
        <f ca="1">IF($C22,CoulisseAnalyse!$AP22,0)</f>
        <v>0</v>
      </c>
      <c r="T22" s="258">
        <f t="shared" ca="1" si="2"/>
        <v>0</v>
      </c>
    </row>
    <row r="23" spans="3:20" x14ac:dyDescent="0.3">
      <c r="C23" t="b">
        <f ca="1">CoulisseAnalyse!$AA23</f>
        <v>0</v>
      </c>
      <c r="J23" s="277">
        <f t="shared" si="3"/>
        <v>13</v>
      </c>
      <c r="K23" s="270" t="str">
        <f ca="1">IF($C23,CoulisseAnalyse!$AK23,"")</f>
        <v/>
      </c>
      <c r="L23" s="241" t="str">
        <f ca="1">IF($C23,CoulisseAnalyse!$AL23,"")</f>
        <v/>
      </c>
      <c r="M23" s="262" t="str">
        <f ca="1">IF($C23,CoulisseAnalyse!$AM23,"")</f>
        <v/>
      </c>
      <c r="O23" s="265">
        <f ca="1">IF($C23,CoulisseAnalyse!$AN23,0)</f>
        <v>0</v>
      </c>
      <c r="P23" s="246">
        <f t="shared" ca="1" si="0"/>
        <v>0</v>
      </c>
      <c r="Q23" s="250">
        <f ca="1">IF($C23,CoulisseAnalyse!$AO23,0)</f>
        <v>0</v>
      </c>
      <c r="R23" s="251">
        <f t="shared" ca="1" si="1"/>
        <v>0</v>
      </c>
      <c r="S23" s="255">
        <f ca="1">IF($C23,CoulisseAnalyse!$AP23,0)</f>
        <v>0</v>
      </c>
      <c r="T23" s="258">
        <f t="shared" ca="1" si="2"/>
        <v>0</v>
      </c>
    </row>
    <row r="24" spans="3:20" x14ac:dyDescent="0.3">
      <c r="C24" t="b">
        <f ca="1">CoulisseAnalyse!$AA24</f>
        <v>0</v>
      </c>
      <c r="J24" s="277">
        <f t="shared" si="3"/>
        <v>14</v>
      </c>
      <c r="K24" s="270" t="str">
        <f ca="1">IF($C24,CoulisseAnalyse!$AK24,"")</f>
        <v/>
      </c>
      <c r="L24" s="241" t="str">
        <f ca="1">IF($C24,CoulisseAnalyse!$AL24,"")</f>
        <v/>
      </c>
      <c r="M24" s="262" t="str">
        <f ca="1">IF($C24,CoulisseAnalyse!$AM24,"")</f>
        <v/>
      </c>
      <c r="O24" s="265">
        <f ca="1">IF($C24,CoulisseAnalyse!$AN24,0)</f>
        <v>0</v>
      </c>
      <c r="P24" s="246">
        <f t="shared" ca="1" si="0"/>
        <v>0</v>
      </c>
      <c r="Q24" s="250">
        <f ca="1">IF($C24,CoulisseAnalyse!$AO24,0)</f>
        <v>0</v>
      </c>
      <c r="R24" s="251">
        <f t="shared" ca="1" si="1"/>
        <v>0</v>
      </c>
      <c r="S24" s="255">
        <f ca="1">IF($C24,CoulisseAnalyse!$AP24,0)</f>
        <v>0</v>
      </c>
      <c r="T24" s="258">
        <f t="shared" ca="1" si="2"/>
        <v>0</v>
      </c>
    </row>
    <row r="25" spans="3:20" x14ac:dyDescent="0.3">
      <c r="C25" t="b">
        <f ca="1">CoulisseAnalyse!$AA25</f>
        <v>0</v>
      </c>
      <c r="J25" s="277">
        <f t="shared" si="3"/>
        <v>15</v>
      </c>
      <c r="K25" s="270" t="str">
        <f ca="1">IF($C25,CoulisseAnalyse!$AK25,"")</f>
        <v/>
      </c>
      <c r="L25" s="241" t="str">
        <f ca="1">IF($C25,CoulisseAnalyse!$AL25,"")</f>
        <v/>
      </c>
      <c r="M25" s="262" t="str">
        <f ca="1">IF($C25,CoulisseAnalyse!$AM25,"")</f>
        <v/>
      </c>
      <c r="O25" s="265">
        <f ca="1">IF($C25,CoulisseAnalyse!$AN25,0)</f>
        <v>0</v>
      </c>
      <c r="P25" s="246">
        <f t="shared" ca="1" si="0"/>
        <v>0</v>
      </c>
      <c r="Q25" s="250">
        <f ca="1">IF($C25,CoulisseAnalyse!$AO25,0)</f>
        <v>0</v>
      </c>
      <c r="R25" s="251">
        <f t="shared" ca="1" si="1"/>
        <v>0</v>
      </c>
      <c r="S25" s="255">
        <f ca="1">IF($C25,CoulisseAnalyse!$AP25,0)</f>
        <v>0</v>
      </c>
      <c r="T25" s="258">
        <f t="shared" ca="1" si="2"/>
        <v>0</v>
      </c>
    </row>
    <row r="26" spans="3:20" x14ac:dyDescent="0.3">
      <c r="C26" t="b">
        <f ca="1">CoulisseAnalyse!$AA26</f>
        <v>0</v>
      </c>
      <c r="J26" s="277">
        <f t="shared" si="3"/>
        <v>16</v>
      </c>
      <c r="K26" s="270" t="str">
        <f ca="1">IF($C26,CoulisseAnalyse!$AK26,"")</f>
        <v/>
      </c>
      <c r="L26" s="241" t="str">
        <f ca="1">IF($C26,CoulisseAnalyse!$AL26,"")</f>
        <v/>
      </c>
      <c r="M26" s="262" t="str">
        <f ca="1">IF($C26,CoulisseAnalyse!$AM26,"")</f>
        <v/>
      </c>
      <c r="O26" s="265">
        <f ca="1">IF($C26,CoulisseAnalyse!$AN26,0)</f>
        <v>0</v>
      </c>
      <c r="P26" s="246">
        <f t="shared" ca="1" si="0"/>
        <v>0</v>
      </c>
      <c r="Q26" s="250">
        <f ca="1">IF($C26,CoulisseAnalyse!$AO26,0)</f>
        <v>0</v>
      </c>
      <c r="R26" s="251">
        <f t="shared" ca="1" si="1"/>
        <v>0</v>
      </c>
      <c r="S26" s="255">
        <f ca="1">IF($C26,CoulisseAnalyse!$AP26,0)</f>
        <v>0</v>
      </c>
      <c r="T26" s="258">
        <f t="shared" ca="1" si="2"/>
        <v>0</v>
      </c>
    </row>
    <row r="27" spans="3:20" x14ac:dyDescent="0.3">
      <c r="C27" t="b">
        <f ca="1">CoulisseAnalyse!$AA27</f>
        <v>0</v>
      </c>
      <c r="J27" s="277">
        <f t="shared" si="3"/>
        <v>17</v>
      </c>
      <c r="K27" s="270" t="str">
        <f ca="1">IF($C27,CoulisseAnalyse!$AK27,"")</f>
        <v/>
      </c>
      <c r="L27" s="241" t="str">
        <f ca="1">IF($C27,CoulisseAnalyse!$AL27,"")</f>
        <v/>
      </c>
      <c r="M27" s="262" t="str">
        <f ca="1">IF($C27,CoulisseAnalyse!$AM27,"")</f>
        <v/>
      </c>
      <c r="O27" s="265">
        <f ca="1">IF($C27,CoulisseAnalyse!$AN27,0)</f>
        <v>0</v>
      </c>
      <c r="P27" s="246">
        <f t="shared" ca="1" si="0"/>
        <v>0</v>
      </c>
      <c r="Q27" s="250">
        <f ca="1">IF($C27,CoulisseAnalyse!$AO27,0)</f>
        <v>0</v>
      </c>
      <c r="R27" s="251">
        <f t="shared" ca="1" si="1"/>
        <v>0</v>
      </c>
      <c r="S27" s="255">
        <f ca="1">IF($C27,CoulisseAnalyse!$AP27,0)</f>
        <v>0</v>
      </c>
      <c r="T27" s="258">
        <f t="shared" ca="1" si="2"/>
        <v>0</v>
      </c>
    </row>
    <row r="28" spans="3:20" x14ac:dyDescent="0.3">
      <c r="C28" t="b">
        <f ca="1">CoulisseAnalyse!$AA28</f>
        <v>0</v>
      </c>
      <c r="J28" s="277">
        <f t="shared" si="3"/>
        <v>18</v>
      </c>
      <c r="K28" s="270" t="str">
        <f ca="1">IF($C28,CoulisseAnalyse!$AK28,"")</f>
        <v/>
      </c>
      <c r="L28" s="241" t="str">
        <f ca="1">IF($C28,CoulisseAnalyse!$AL28,"")</f>
        <v/>
      </c>
      <c r="M28" s="262" t="str">
        <f ca="1">IF($C28,CoulisseAnalyse!$AM28,"")</f>
        <v/>
      </c>
      <c r="O28" s="265">
        <f ca="1">IF($C28,CoulisseAnalyse!$AN28,0)</f>
        <v>0</v>
      </c>
      <c r="P28" s="246">
        <f t="shared" ca="1" si="0"/>
        <v>0</v>
      </c>
      <c r="Q28" s="250">
        <f ca="1">IF($C28,CoulisseAnalyse!$AO28,0)</f>
        <v>0</v>
      </c>
      <c r="R28" s="251">
        <f t="shared" ca="1" si="1"/>
        <v>0</v>
      </c>
      <c r="S28" s="255">
        <f ca="1">IF($C28,CoulisseAnalyse!$AP28,0)</f>
        <v>0</v>
      </c>
      <c r="T28" s="258">
        <f t="shared" ca="1" si="2"/>
        <v>0</v>
      </c>
    </row>
    <row r="29" spans="3:20" x14ac:dyDescent="0.3">
      <c r="C29" t="b">
        <f ca="1">CoulisseAnalyse!$AA29</f>
        <v>0</v>
      </c>
      <c r="J29" s="277">
        <f t="shared" si="3"/>
        <v>19</v>
      </c>
      <c r="K29" s="270" t="str">
        <f ca="1">IF($C29,CoulisseAnalyse!$AK29,"")</f>
        <v/>
      </c>
      <c r="L29" s="241" t="str">
        <f ca="1">IF($C29,CoulisseAnalyse!$AL29,"")</f>
        <v/>
      </c>
      <c r="M29" s="262" t="str">
        <f ca="1">IF($C29,CoulisseAnalyse!$AM29,"")</f>
        <v/>
      </c>
      <c r="O29" s="265">
        <f ca="1">IF($C29,CoulisseAnalyse!$AN29,0)</f>
        <v>0</v>
      </c>
      <c r="P29" s="246">
        <f t="shared" ca="1" si="0"/>
        <v>0</v>
      </c>
      <c r="Q29" s="250">
        <f ca="1">IF($C29,CoulisseAnalyse!$AO29,0)</f>
        <v>0</v>
      </c>
      <c r="R29" s="251">
        <f t="shared" ca="1" si="1"/>
        <v>0</v>
      </c>
      <c r="S29" s="255">
        <f ca="1">IF($C29,CoulisseAnalyse!$AP29,0)</f>
        <v>0</v>
      </c>
      <c r="T29" s="258">
        <f t="shared" ca="1" si="2"/>
        <v>0</v>
      </c>
    </row>
    <row r="30" spans="3:20" x14ac:dyDescent="0.3">
      <c r="C30" t="b">
        <f ca="1">CoulisseAnalyse!$AA30</f>
        <v>0</v>
      </c>
      <c r="J30" s="277">
        <f t="shared" si="3"/>
        <v>20</v>
      </c>
      <c r="K30" s="270" t="str">
        <f ca="1">IF($C30,CoulisseAnalyse!$AK30,"")</f>
        <v/>
      </c>
      <c r="L30" s="241" t="str">
        <f ca="1">IF($C30,CoulisseAnalyse!$AL30,"")</f>
        <v/>
      </c>
      <c r="M30" s="262" t="str">
        <f ca="1">IF($C30,CoulisseAnalyse!$AM30,"")</f>
        <v/>
      </c>
      <c r="O30" s="265">
        <f ca="1">IF($C30,CoulisseAnalyse!$AN30,0)</f>
        <v>0</v>
      </c>
      <c r="P30" s="246">
        <f t="shared" ca="1" si="0"/>
        <v>0</v>
      </c>
      <c r="Q30" s="250">
        <f ca="1">IF($C30,CoulisseAnalyse!$AO30,0)</f>
        <v>0</v>
      </c>
      <c r="R30" s="251">
        <f t="shared" ca="1" si="1"/>
        <v>0</v>
      </c>
      <c r="S30" s="255">
        <f ca="1">IF($C30,CoulisseAnalyse!$AP30,0)</f>
        <v>0</v>
      </c>
      <c r="T30" s="258">
        <f t="shared" ca="1" si="2"/>
        <v>0</v>
      </c>
    </row>
    <row r="31" spans="3:20" x14ac:dyDescent="0.3">
      <c r="C31" t="b">
        <f ca="1">CoulisseAnalyse!$AA31</f>
        <v>0</v>
      </c>
      <c r="J31" s="277">
        <f t="shared" si="3"/>
        <v>21</v>
      </c>
      <c r="K31" s="270" t="str">
        <f ca="1">IF($C31,CoulisseAnalyse!$AK31,"")</f>
        <v/>
      </c>
      <c r="L31" s="241" t="str">
        <f ca="1">IF($C31,CoulisseAnalyse!$AL31,"")</f>
        <v/>
      </c>
      <c r="M31" s="262" t="str">
        <f ca="1">IF($C31,CoulisseAnalyse!$AM31,"")</f>
        <v/>
      </c>
      <c r="O31" s="265">
        <f ca="1">IF($C31,CoulisseAnalyse!$AN31,0)</f>
        <v>0</v>
      </c>
      <c r="P31" s="246">
        <f t="shared" ca="1" si="0"/>
        <v>0</v>
      </c>
      <c r="Q31" s="250">
        <f ca="1">IF($C31,CoulisseAnalyse!$AO31,0)</f>
        <v>0</v>
      </c>
      <c r="R31" s="251">
        <f t="shared" ca="1" si="1"/>
        <v>0</v>
      </c>
      <c r="S31" s="255">
        <f ca="1">IF($C31,CoulisseAnalyse!$AP31,0)</f>
        <v>0</v>
      </c>
      <c r="T31" s="258">
        <f t="shared" ca="1" si="2"/>
        <v>0</v>
      </c>
    </row>
    <row r="32" spans="3:20" x14ac:dyDescent="0.3">
      <c r="C32" t="b">
        <f ca="1">CoulisseAnalyse!$AA32</f>
        <v>0</v>
      </c>
      <c r="J32" s="277">
        <f t="shared" si="3"/>
        <v>22</v>
      </c>
      <c r="K32" s="270" t="str">
        <f ca="1">IF($C32,CoulisseAnalyse!$AK32,"")</f>
        <v/>
      </c>
      <c r="L32" s="241" t="str">
        <f ca="1">IF($C32,CoulisseAnalyse!$AL32,"")</f>
        <v/>
      </c>
      <c r="M32" s="262" t="str">
        <f ca="1">IF($C32,CoulisseAnalyse!$AM32,"")</f>
        <v/>
      </c>
      <c r="O32" s="265">
        <f ca="1">IF($C32,CoulisseAnalyse!$AN32,0)</f>
        <v>0</v>
      </c>
      <c r="P32" s="246">
        <f t="shared" ca="1" si="0"/>
        <v>0</v>
      </c>
      <c r="Q32" s="250">
        <f ca="1">IF($C32,CoulisseAnalyse!$AO32,0)</f>
        <v>0</v>
      </c>
      <c r="R32" s="251">
        <f t="shared" ca="1" si="1"/>
        <v>0</v>
      </c>
      <c r="S32" s="255">
        <f ca="1">IF($C32,CoulisseAnalyse!$AP32,0)</f>
        <v>0</v>
      </c>
      <c r="T32" s="258">
        <f t="shared" ca="1" si="2"/>
        <v>0</v>
      </c>
    </row>
    <row r="33" spans="3:20" x14ac:dyDescent="0.3">
      <c r="C33" t="b">
        <f ca="1">CoulisseAnalyse!$AA33</f>
        <v>0</v>
      </c>
      <c r="J33" s="277">
        <f t="shared" si="3"/>
        <v>23</v>
      </c>
      <c r="K33" s="270" t="str">
        <f ca="1">IF($C33,CoulisseAnalyse!$AK33,"")</f>
        <v/>
      </c>
      <c r="L33" s="241" t="str">
        <f ca="1">IF($C33,CoulisseAnalyse!$AL33,"")</f>
        <v/>
      </c>
      <c r="M33" s="262" t="str">
        <f ca="1">IF($C33,CoulisseAnalyse!$AM33,"")</f>
        <v/>
      </c>
      <c r="O33" s="265">
        <f ca="1">IF($C33,CoulisseAnalyse!$AN33,0)</f>
        <v>0</v>
      </c>
      <c r="P33" s="246">
        <f t="shared" ca="1" si="0"/>
        <v>0</v>
      </c>
      <c r="Q33" s="250">
        <f ca="1">IF($C33,CoulisseAnalyse!$AO33,0)</f>
        <v>0</v>
      </c>
      <c r="R33" s="251">
        <f t="shared" ca="1" si="1"/>
        <v>0</v>
      </c>
      <c r="S33" s="255">
        <f ca="1">IF($C33,CoulisseAnalyse!$AP33,0)</f>
        <v>0</v>
      </c>
      <c r="T33" s="258">
        <f t="shared" ca="1" si="2"/>
        <v>0</v>
      </c>
    </row>
    <row r="34" spans="3:20" x14ac:dyDescent="0.3">
      <c r="C34" t="b">
        <f ca="1">CoulisseAnalyse!$AA34</f>
        <v>0</v>
      </c>
      <c r="J34" s="277">
        <f t="shared" si="3"/>
        <v>24</v>
      </c>
      <c r="K34" s="270" t="str">
        <f ca="1">IF($C34,CoulisseAnalyse!$AK34,"")</f>
        <v/>
      </c>
      <c r="L34" s="241" t="str">
        <f ca="1">IF($C34,CoulisseAnalyse!$AL34,"")</f>
        <v/>
      </c>
      <c r="M34" s="262" t="str">
        <f ca="1">IF($C34,CoulisseAnalyse!$AM34,"")</f>
        <v/>
      </c>
      <c r="O34" s="265">
        <f ca="1">IF($C34,CoulisseAnalyse!$AN34,0)</f>
        <v>0</v>
      </c>
      <c r="P34" s="246">
        <f t="shared" ca="1" si="0"/>
        <v>0</v>
      </c>
      <c r="Q34" s="250">
        <f ca="1">IF($C34,CoulisseAnalyse!$AO34,0)</f>
        <v>0</v>
      </c>
      <c r="R34" s="251">
        <f t="shared" ca="1" si="1"/>
        <v>0</v>
      </c>
      <c r="S34" s="255">
        <f ca="1">IF($C34,CoulisseAnalyse!$AP34,0)</f>
        <v>0</v>
      </c>
      <c r="T34" s="258">
        <f t="shared" ca="1" si="2"/>
        <v>0</v>
      </c>
    </row>
    <row r="35" spans="3:20" x14ac:dyDescent="0.3">
      <c r="C35" t="b">
        <f ca="1">CoulisseAnalyse!$AA35</f>
        <v>0</v>
      </c>
      <c r="J35" s="277">
        <f t="shared" si="3"/>
        <v>25</v>
      </c>
      <c r="K35" s="270" t="str">
        <f ca="1">IF($C35,CoulisseAnalyse!$AK35,"")</f>
        <v/>
      </c>
      <c r="L35" s="241" t="str">
        <f ca="1">IF($C35,CoulisseAnalyse!$AL35,"")</f>
        <v/>
      </c>
      <c r="M35" s="262" t="str">
        <f ca="1">IF($C35,CoulisseAnalyse!$AM35,"")</f>
        <v/>
      </c>
      <c r="O35" s="265">
        <f ca="1">IF($C35,CoulisseAnalyse!$AN35,0)</f>
        <v>0</v>
      </c>
      <c r="P35" s="246">
        <f t="shared" ca="1" si="0"/>
        <v>0</v>
      </c>
      <c r="Q35" s="250">
        <f ca="1">IF($C35,CoulisseAnalyse!$AO35,0)</f>
        <v>0</v>
      </c>
      <c r="R35" s="251">
        <f t="shared" ca="1" si="1"/>
        <v>0</v>
      </c>
      <c r="S35" s="255">
        <f ca="1">IF($C35,CoulisseAnalyse!$AP35,0)</f>
        <v>0</v>
      </c>
      <c r="T35" s="258">
        <f t="shared" ca="1" si="2"/>
        <v>0</v>
      </c>
    </row>
    <row r="36" spans="3:20" x14ac:dyDescent="0.3">
      <c r="C36" t="b">
        <f ca="1">CoulisseAnalyse!$AA36</f>
        <v>0</v>
      </c>
      <c r="J36" s="277">
        <f t="shared" si="3"/>
        <v>26</v>
      </c>
      <c r="K36" s="270" t="str">
        <f ca="1">IF($C36,CoulisseAnalyse!$AK36,"")</f>
        <v/>
      </c>
      <c r="L36" s="241" t="str">
        <f ca="1">IF($C36,CoulisseAnalyse!$AL36,"")</f>
        <v/>
      </c>
      <c r="M36" s="262" t="str">
        <f ca="1">IF($C36,CoulisseAnalyse!$AM36,"")</f>
        <v/>
      </c>
      <c r="O36" s="265">
        <f ca="1">IF($C36,CoulisseAnalyse!$AN36,0)</f>
        <v>0</v>
      </c>
      <c r="P36" s="246">
        <f t="shared" ca="1" si="0"/>
        <v>0</v>
      </c>
      <c r="Q36" s="250">
        <f ca="1">IF($C36,CoulisseAnalyse!$AO36,0)</f>
        <v>0</v>
      </c>
      <c r="R36" s="251">
        <f t="shared" ca="1" si="1"/>
        <v>0</v>
      </c>
      <c r="S36" s="255">
        <f ca="1">IF($C36,CoulisseAnalyse!$AP36,0)</f>
        <v>0</v>
      </c>
      <c r="T36" s="258">
        <f t="shared" ca="1" si="2"/>
        <v>0</v>
      </c>
    </row>
    <row r="37" spans="3:20" x14ac:dyDescent="0.3">
      <c r="C37" t="b">
        <f ca="1">CoulisseAnalyse!$AA37</f>
        <v>0</v>
      </c>
      <c r="J37" s="277">
        <f t="shared" si="3"/>
        <v>27</v>
      </c>
      <c r="K37" s="270" t="str">
        <f ca="1">IF($C37,CoulisseAnalyse!$AK37,"")</f>
        <v/>
      </c>
      <c r="L37" s="241" t="str">
        <f ca="1">IF($C37,CoulisseAnalyse!$AL37,"")</f>
        <v/>
      </c>
      <c r="M37" s="262" t="str">
        <f ca="1">IF($C37,CoulisseAnalyse!$AM37,"")</f>
        <v/>
      </c>
      <c r="O37" s="265">
        <f ca="1">IF($C37,CoulisseAnalyse!$AN37,0)</f>
        <v>0</v>
      </c>
      <c r="P37" s="246">
        <f t="shared" ca="1" si="0"/>
        <v>0</v>
      </c>
      <c r="Q37" s="250">
        <f ca="1">IF($C37,CoulisseAnalyse!$AO37,0)</f>
        <v>0</v>
      </c>
      <c r="R37" s="251">
        <f t="shared" ca="1" si="1"/>
        <v>0</v>
      </c>
      <c r="S37" s="255">
        <f ca="1">IF($C37,CoulisseAnalyse!$AP37,0)</f>
        <v>0</v>
      </c>
      <c r="T37" s="258">
        <f t="shared" ca="1" si="2"/>
        <v>0</v>
      </c>
    </row>
    <row r="38" spans="3:20" x14ac:dyDescent="0.3">
      <c r="C38" t="b">
        <f ca="1">CoulisseAnalyse!$AA38</f>
        <v>0</v>
      </c>
      <c r="J38" s="277">
        <f t="shared" si="3"/>
        <v>28</v>
      </c>
      <c r="K38" s="270" t="str">
        <f ca="1">IF($C38,CoulisseAnalyse!$AK38,"")</f>
        <v/>
      </c>
      <c r="L38" s="241" t="str">
        <f ca="1">IF($C38,CoulisseAnalyse!$AL38,"")</f>
        <v/>
      </c>
      <c r="M38" s="262" t="str">
        <f ca="1">IF($C38,CoulisseAnalyse!$AM38,"")</f>
        <v/>
      </c>
      <c r="O38" s="265">
        <f ca="1">IF($C38,CoulisseAnalyse!$AN38,0)</f>
        <v>0</v>
      </c>
      <c r="P38" s="246">
        <f t="shared" ca="1" si="0"/>
        <v>0</v>
      </c>
      <c r="Q38" s="250">
        <f ca="1">IF($C38,CoulisseAnalyse!$AO38,0)</f>
        <v>0</v>
      </c>
      <c r="R38" s="251">
        <f t="shared" ca="1" si="1"/>
        <v>0</v>
      </c>
      <c r="S38" s="255">
        <f ca="1">IF($C38,CoulisseAnalyse!$AP38,0)</f>
        <v>0</v>
      </c>
      <c r="T38" s="258">
        <f t="shared" ca="1" si="2"/>
        <v>0</v>
      </c>
    </row>
    <row r="39" spans="3:20" x14ac:dyDescent="0.3">
      <c r="C39" t="b">
        <f ca="1">CoulisseAnalyse!$AA39</f>
        <v>0</v>
      </c>
      <c r="J39" s="277">
        <f t="shared" si="3"/>
        <v>29</v>
      </c>
      <c r="K39" s="270" t="str">
        <f ca="1">IF($C39,CoulisseAnalyse!$AK39,"")</f>
        <v/>
      </c>
      <c r="L39" s="241" t="str">
        <f ca="1">IF($C39,CoulisseAnalyse!$AL39,"")</f>
        <v/>
      </c>
      <c r="M39" s="262" t="str">
        <f ca="1">IF($C39,CoulisseAnalyse!$AM39,"")</f>
        <v/>
      </c>
      <c r="O39" s="265">
        <f ca="1">IF($C39,CoulisseAnalyse!$AN39,0)</f>
        <v>0</v>
      </c>
      <c r="P39" s="246">
        <f t="shared" ca="1" si="0"/>
        <v>0</v>
      </c>
      <c r="Q39" s="250">
        <f ca="1">IF($C39,CoulisseAnalyse!$AO39,0)</f>
        <v>0</v>
      </c>
      <c r="R39" s="251">
        <f t="shared" ca="1" si="1"/>
        <v>0</v>
      </c>
      <c r="S39" s="255">
        <f ca="1">IF($C39,CoulisseAnalyse!$AP39,0)</f>
        <v>0</v>
      </c>
      <c r="T39" s="258">
        <f t="shared" ca="1" si="2"/>
        <v>0</v>
      </c>
    </row>
    <row r="40" spans="3:20" x14ac:dyDescent="0.3">
      <c r="C40" t="b">
        <f ca="1">CoulisseAnalyse!$AA40</f>
        <v>0</v>
      </c>
      <c r="J40" s="277">
        <f t="shared" si="3"/>
        <v>30</v>
      </c>
      <c r="K40" s="270" t="str">
        <f ca="1">IF($C40,CoulisseAnalyse!$AK40,"")</f>
        <v/>
      </c>
      <c r="L40" s="241" t="str">
        <f ca="1">IF($C40,CoulisseAnalyse!$AL40,"")</f>
        <v/>
      </c>
      <c r="M40" s="262" t="str">
        <f ca="1">IF($C40,CoulisseAnalyse!$AM40,"")</f>
        <v/>
      </c>
      <c r="O40" s="265">
        <f ca="1">IF($C40,CoulisseAnalyse!$AN40,0)</f>
        <v>0</v>
      </c>
      <c r="P40" s="246">
        <f t="shared" ca="1" si="0"/>
        <v>0</v>
      </c>
      <c r="Q40" s="250">
        <f ca="1">IF($C40,CoulisseAnalyse!$AO40,0)</f>
        <v>0</v>
      </c>
      <c r="R40" s="251">
        <f t="shared" ca="1" si="1"/>
        <v>0</v>
      </c>
      <c r="S40" s="255">
        <f ca="1">IF($C40,CoulisseAnalyse!$AP40,0)</f>
        <v>0</v>
      </c>
      <c r="T40" s="258">
        <f t="shared" ca="1" si="2"/>
        <v>0</v>
      </c>
    </row>
    <row r="41" spans="3:20" x14ac:dyDescent="0.3">
      <c r="C41" t="b">
        <f ca="1">CoulisseAnalyse!$AA41</f>
        <v>0</v>
      </c>
      <c r="J41" s="277">
        <f t="shared" si="3"/>
        <v>31</v>
      </c>
      <c r="K41" s="270" t="str">
        <f ca="1">IF($C41,CoulisseAnalyse!$AK41,"")</f>
        <v/>
      </c>
      <c r="L41" s="241" t="str">
        <f ca="1">IF($C41,CoulisseAnalyse!$AL41,"")</f>
        <v/>
      </c>
      <c r="M41" s="262" t="str">
        <f ca="1">IF($C41,CoulisseAnalyse!$AM41,"")</f>
        <v/>
      </c>
      <c r="O41" s="265">
        <f ca="1">IF($C41,CoulisseAnalyse!$AN41,0)</f>
        <v>0</v>
      </c>
      <c r="P41" s="246">
        <f t="shared" ca="1" si="0"/>
        <v>0</v>
      </c>
      <c r="Q41" s="250">
        <f ca="1">IF($C41,CoulisseAnalyse!$AO41,0)</f>
        <v>0</v>
      </c>
      <c r="R41" s="251">
        <f t="shared" ca="1" si="1"/>
        <v>0</v>
      </c>
      <c r="S41" s="255">
        <f ca="1">IF($C41,CoulisseAnalyse!$AP41,0)</f>
        <v>0</v>
      </c>
      <c r="T41" s="258">
        <f t="shared" ca="1" si="2"/>
        <v>0</v>
      </c>
    </row>
    <row r="42" spans="3:20" x14ac:dyDescent="0.3">
      <c r="C42" t="b">
        <f ca="1">CoulisseAnalyse!$AA42</f>
        <v>0</v>
      </c>
      <c r="J42" s="277">
        <f t="shared" si="3"/>
        <v>32</v>
      </c>
      <c r="K42" s="270" t="str">
        <f ca="1">IF($C42,CoulisseAnalyse!$AK42,"")</f>
        <v/>
      </c>
      <c r="L42" s="241" t="str">
        <f ca="1">IF($C42,CoulisseAnalyse!$AL42,"")</f>
        <v/>
      </c>
      <c r="M42" s="262" t="str">
        <f ca="1">IF($C42,CoulisseAnalyse!$AM42,"")</f>
        <v/>
      </c>
      <c r="O42" s="265">
        <f ca="1">IF($C42,CoulisseAnalyse!$AN42,0)</f>
        <v>0</v>
      </c>
      <c r="P42" s="246">
        <f t="shared" ca="1" si="0"/>
        <v>0</v>
      </c>
      <c r="Q42" s="250">
        <f ca="1">IF($C42,CoulisseAnalyse!$AO42,0)</f>
        <v>0</v>
      </c>
      <c r="R42" s="251">
        <f t="shared" ca="1" si="1"/>
        <v>0</v>
      </c>
      <c r="S42" s="255">
        <f ca="1">IF($C42,CoulisseAnalyse!$AP42,0)</f>
        <v>0</v>
      </c>
      <c r="T42" s="258">
        <f t="shared" ca="1" si="2"/>
        <v>0</v>
      </c>
    </row>
    <row r="43" spans="3:20" x14ac:dyDescent="0.3">
      <c r="C43" t="b">
        <f ca="1">CoulisseAnalyse!$AA43</f>
        <v>0</v>
      </c>
      <c r="J43" s="277">
        <f t="shared" si="3"/>
        <v>33</v>
      </c>
      <c r="K43" s="270" t="str">
        <f ca="1">IF($C43,CoulisseAnalyse!$AK43,"")</f>
        <v/>
      </c>
      <c r="L43" s="241" t="str">
        <f ca="1">IF($C43,CoulisseAnalyse!$AL43,"")</f>
        <v/>
      </c>
      <c r="M43" s="262" t="str">
        <f ca="1">IF($C43,CoulisseAnalyse!$AM43,"")</f>
        <v/>
      </c>
      <c r="O43" s="265">
        <f ca="1">IF($C43,CoulisseAnalyse!$AN43,0)</f>
        <v>0</v>
      </c>
      <c r="P43" s="246">
        <f t="shared" ca="1" si="0"/>
        <v>0</v>
      </c>
      <c r="Q43" s="250">
        <f ca="1">IF($C43,CoulisseAnalyse!$AO43,0)</f>
        <v>0</v>
      </c>
      <c r="R43" s="251">
        <f t="shared" ca="1" si="1"/>
        <v>0</v>
      </c>
      <c r="S43" s="255">
        <f ca="1">IF($C43,CoulisseAnalyse!$AP43,0)</f>
        <v>0</v>
      </c>
      <c r="T43" s="258">
        <f t="shared" ca="1" si="2"/>
        <v>0</v>
      </c>
    </row>
    <row r="44" spans="3:20" x14ac:dyDescent="0.3">
      <c r="C44" t="b">
        <f ca="1">CoulisseAnalyse!$AA44</f>
        <v>0</v>
      </c>
      <c r="J44" s="277">
        <f t="shared" si="3"/>
        <v>34</v>
      </c>
      <c r="K44" s="270" t="str">
        <f ca="1">IF($C44,CoulisseAnalyse!$AK44,"")</f>
        <v/>
      </c>
      <c r="L44" s="241" t="str">
        <f ca="1">IF($C44,CoulisseAnalyse!$AL44,"")</f>
        <v/>
      </c>
      <c r="M44" s="262" t="str">
        <f ca="1">IF($C44,CoulisseAnalyse!$AM44,"")</f>
        <v/>
      </c>
      <c r="O44" s="265">
        <f ca="1">IF($C44,CoulisseAnalyse!$AN44,0)</f>
        <v>0</v>
      </c>
      <c r="P44" s="246">
        <f t="shared" ca="1" si="0"/>
        <v>0</v>
      </c>
      <c r="Q44" s="250">
        <f ca="1">IF($C44,CoulisseAnalyse!$AO44,0)</f>
        <v>0</v>
      </c>
      <c r="R44" s="251">
        <f t="shared" ca="1" si="1"/>
        <v>0</v>
      </c>
      <c r="S44" s="255">
        <f ca="1">IF($C44,CoulisseAnalyse!$AP44,0)</f>
        <v>0</v>
      </c>
      <c r="T44" s="258">
        <f t="shared" ca="1" si="2"/>
        <v>0</v>
      </c>
    </row>
    <row r="45" spans="3:20" x14ac:dyDescent="0.3">
      <c r="C45" t="b">
        <f ca="1">CoulisseAnalyse!$AA45</f>
        <v>0</v>
      </c>
      <c r="J45" s="277">
        <f t="shared" si="3"/>
        <v>35</v>
      </c>
      <c r="K45" s="270" t="str">
        <f ca="1">IF($C45,CoulisseAnalyse!$AK45,"")</f>
        <v/>
      </c>
      <c r="L45" s="241" t="str">
        <f ca="1">IF($C45,CoulisseAnalyse!$AL45,"")</f>
        <v/>
      </c>
      <c r="M45" s="262" t="str">
        <f ca="1">IF($C45,CoulisseAnalyse!$AM45,"")</f>
        <v/>
      </c>
      <c r="O45" s="265">
        <f ca="1">IF($C45,CoulisseAnalyse!$AN45,0)</f>
        <v>0</v>
      </c>
      <c r="P45" s="246">
        <f t="shared" ca="1" si="0"/>
        <v>0</v>
      </c>
      <c r="Q45" s="250">
        <f ca="1">IF($C45,CoulisseAnalyse!$AO45,0)</f>
        <v>0</v>
      </c>
      <c r="R45" s="251">
        <f t="shared" ca="1" si="1"/>
        <v>0</v>
      </c>
      <c r="S45" s="255">
        <f ca="1">IF($C45,CoulisseAnalyse!$AP45,0)</f>
        <v>0</v>
      </c>
      <c r="T45" s="258">
        <f t="shared" ca="1" si="2"/>
        <v>0</v>
      </c>
    </row>
    <row r="46" spans="3:20" x14ac:dyDescent="0.3">
      <c r="C46" t="b">
        <f ca="1">CoulisseAnalyse!$AA46</f>
        <v>0</v>
      </c>
      <c r="J46" s="277">
        <f t="shared" si="3"/>
        <v>36</v>
      </c>
      <c r="K46" s="270" t="str">
        <f ca="1">IF($C46,CoulisseAnalyse!$AK46,"")</f>
        <v/>
      </c>
      <c r="L46" s="241" t="str">
        <f ca="1">IF($C46,CoulisseAnalyse!$AL46,"")</f>
        <v/>
      </c>
      <c r="M46" s="262" t="str">
        <f ca="1">IF($C46,CoulisseAnalyse!$AM46,"")</f>
        <v/>
      </c>
      <c r="O46" s="265">
        <f ca="1">IF($C46,CoulisseAnalyse!$AN46,0)</f>
        <v>0</v>
      </c>
      <c r="P46" s="246">
        <f t="shared" ca="1" si="0"/>
        <v>0</v>
      </c>
      <c r="Q46" s="250">
        <f ca="1">IF($C46,CoulisseAnalyse!$AO46,0)</f>
        <v>0</v>
      </c>
      <c r="R46" s="251">
        <f t="shared" ca="1" si="1"/>
        <v>0</v>
      </c>
      <c r="S46" s="255">
        <f ca="1">IF($C46,CoulisseAnalyse!$AP46,0)</f>
        <v>0</v>
      </c>
      <c r="T46" s="258">
        <f t="shared" ca="1" si="2"/>
        <v>0</v>
      </c>
    </row>
    <row r="47" spans="3:20" x14ac:dyDescent="0.3">
      <c r="C47" t="b">
        <f ca="1">CoulisseAnalyse!$AA47</f>
        <v>0</v>
      </c>
      <c r="J47" s="277">
        <f t="shared" si="3"/>
        <v>37</v>
      </c>
      <c r="K47" s="270" t="str">
        <f ca="1">IF($C47,CoulisseAnalyse!$AK47,"")</f>
        <v/>
      </c>
      <c r="L47" s="241" t="str">
        <f ca="1">IF($C47,CoulisseAnalyse!$AL47,"")</f>
        <v/>
      </c>
      <c r="M47" s="262" t="str">
        <f ca="1">IF($C47,CoulisseAnalyse!$AM47,"")</f>
        <v/>
      </c>
      <c r="O47" s="265">
        <f ca="1">IF($C47,CoulisseAnalyse!$AN47,0)</f>
        <v>0</v>
      </c>
      <c r="P47" s="246">
        <f t="shared" ca="1" si="0"/>
        <v>0</v>
      </c>
      <c r="Q47" s="250">
        <f ca="1">IF($C47,CoulisseAnalyse!$AO47,0)</f>
        <v>0</v>
      </c>
      <c r="R47" s="251">
        <f t="shared" ca="1" si="1"/>
        <v>0</v>
      </c>
      <c r="S47" s="255">
        <f ca="1">IF($C47,CoulisseAnalyse!$AP47,0)</f>
        <v>0</v>
      </c>
      <c r="T47" s="258">
        <f t="shared" ca="1" si="2"/>
        <v>0</v>
      </c>
    </row>
    <row r="48" spans="3:20" x14ac:dyDescent="0.3">
      <c r="C48" t="b">
        <f ca="1">CoulisseAnalyse!$AA48</f>
        <v>0</v>
      </c>
      <c r="J48" s="277">
        <f t="shared" si="3"/>
        <v>38</v>
      </c>
      <c r="K48" s="270" t="str">
        <f ca="1">IF($C48,CoulisseAnalyse!$AK48,"")</f>
        <v/>
      </c>
      <c r="L48" s="241" t="str">
        <f ca="1">IF($C48,CoulisseAnalyse!$AL48,"")</f>
        <v/>
      </c>
      <c r="M48" s="262" t="str">
        <f ca="1">IF($C48,CoulisseAnalyse!$AM48,"")</f>
        <v/>
      </c>
      <c r="O48" s="265">
        <f ca="1">IF($C48,CoulisseAnalyse!$AN48,0)</f>
        <v>0</v>
      </c>
      <c r="P48" s="246">
        <f t="shared" ca="1" si="0"/>
        <v>0</v>
      </c>
      <c r="Q48" s="250">
        <f ca="1">IF($C48,CoulisseAnalyse!$AO48,0)</f>
        <v>0</v>
      </c>
      <c r="R48" s="251">
        <f t="shared" ca="1" si="1"/>
        <v>0</v>
      </c>
      <c r="S48" s="255">
        <f ca="1">IF($C48,CoulisseAnalyse!$AP48,0)</f>
        <v>0</v>
      </c>
      <c r="T48" s="258">
        <f t="shared" ca="1" si="2"/>
        <v>0</v>
      </c>
    </row>
    <row r="49" spans="3:20" x14ac:dyDescent="0.3">
      <c r="C49" t="b">
        <f ca="1">CoulisseAnalyse!$AA49</f>
        <v>0</v>
      </c>
      <c r="J49" s="277">
        <f t="shared" si="3"/>
        <v>39</v>
      </c>
      <c r="K49" s="270" t="str">
        <f ca="1">IF($C49,CoulisseAnalyse!$AK49,"")</f>
        <v/>
      </c>
      <c r="L49" s="241" t="str">
        <f ca="1">IF($C49,CoulisseAnalyse!$AL49,"")</f>
        <v/>
      </c>
      <c r="M49" s="262" t="str">
        <f ca="1">IF($C49,CoulisseAnalyse!$AM49,"")</f>
        <v/>
      </c>
      <c r="O49" s="265">
        <f ca="1">IF($C49,CoulisseAnalyse!$AN49,0)</f>
        <v>0</v>
      </c>
      <c r="P49" s="246">
        <f t="shared" ca="1" si="0"/>
        <v>0</v>
      </c>
      <c r="Q49" s="250">
        <f ca="1">IF($C49,CoulisseAnalyse!$AO49,0)</f>
        <v>0</v>
      </c>
      <c r="R49" s="251">
        <f t="shared" ca="1" si="1"/>
        <v>0</v>
      </c>
      <c r="S49" s="255">
        <f ca="1">IF($C49,CoulisseAnalyse!$AP49,0)</f>
        <v>0</v>
      </c>
      <c r="T49" s="258">
        <f t="shared" ca="1" si="2"/>
        <v>0</v>
      </c>
    </row>
    <row r="50" spans="3:20" x14ac:dyDescent="0.3">
      <c r="C50" t="b">
        <f ca="1">CoulisseAnalyse!$AA50</f>
        <v>0</v>
      </c>
      <c r="J50" s="277">
        <f t="shared" si="3"/>
        <v>40</v>
      </c>
      <c r="K50" s="270" t="str">
        <f ca="1">IF($C50,CoulisseAnalyse!$AK50,"")</f>
        <v/>
      </c>
      <c r="L50" s="241" t="str">
        <f ca="1">IF($C50,CoulisseAnalyse!$AL50,"")</f>
        <v/>
      </c>
      <c r="M50" s="262" t="str">
        <f ca="1">IF($C50,CoulisseAnalyse!$AM50,"")</f>
        <v/>
      </c>
      <c r="O50" s="265">
        <f ca="1">IF($C50,CoulisseAnalyse!$AN50,0)</f>
        <v>0</v>
      </c>
      <c r="P50" s="246">
        <f t="shared" ca="1" si="0"/>
        <v>0</v>
      </c>
      <c r="Q50" s="250">
        <f ca="1">IF($C50,CoulisseAnalyse!$AO50,0)</f>
        <v>0</v>
      </c>
      <c r="R50" s="251">
        <f t="shared" ca="1" si="1"/>
        <v>0</v>
      </c>
      <c r="S50" s="255">
        <f ca="1">IF($C50,CoulisseAnalyse!$AP50,0)</f>
        <v>0</v>
      </c>
      <c r="T50" s="258">
        <f t="shared" ca="1" si="2"/>
        <v>0</v>
      </c>
    </row>
    <row r="51" spans="3:20" x14ac:dyDescent="0.3">
      <c r="C51" t="b">
        <f ca="1">CoulisseAnalyse!$AA51</f>
        <v>0</v>
      </c>
      <c r="J51" s="277">
        <f t="shared" si="3"/>
        <v>41</v>
      </c>
      <c r="K51" s="270" t="str">
        <f ca="1">IF($C51,CoulisseAnalyse!$AK51,"")</f>
        <v/>
      </c>
      <c r="L51" s="241" t="str">
        <f ca="1">IF($C51,CoulisseAnalyse!$AL51,"")</f>
        <v/>
      </c>
      <c r="M51" s="262" t="str">
        <f ca="1">IF($C51,CoulisseAnalyse!$AM51,"")</f>
        <v/>
      </c>
      <c r="O51" s="265">
        <f ca="1">IF($C51,CoulisseAnalyse!$AN51,0)</f>
        <v>0</v>
      </c>
      <c r="P51" s="246">
        <f t="shared" ca="1" si="0"/>
        <v>0</v>
      </c>
      <c r="Q51" s="250">
        <f ca="1">IF($C51,CoulisseAnalyse!$AO51,0)</f>
        <v>0</v>
      </c>
      <c r="R51" s="251">
        <f t="shared" ca="1" si="1"/>
        <v>0</v>
      </c>
      <c r="S51" s="255">
        <f ca="1">IF($C51,CoulisseAnalyse!$AP51,0)</f>
        <v>0</v>
      </c>
      <c r="T51" s="258">
        <f t="shared" ca="1" si="2"/>
        <v>0</v>
      </c>
    </row>
    <row r="52" spans="3:20" x14ac:dyDescent="0.3">
      <c r="C52" t="b">
        <f ca="1">CoulisseAnalyse!$AA52</f>
        <v>0</v>
      </c>
      <c r="J52" s="277">
        <f t="shared" si="3"/>
        <v>42</v>
      </c>
      <c r="K52" s="270" t="str">
        <f ca="1">IF($C52,CoulisseAnalyse!$AK52,"")</f>
        <v/>
      </c>
      <c r="L52" s="241" t="str">
        <f ca="1">IF($C52,CoulisseAnalyse!$AL52,"")</f>
        <v/>
      </c>
      <c r="M52" s="262" t="str">
        <f ca="1">IF($C52,CoulisseAnalyse!$AM52,"")</f>
        <v/>
      </c>
      <c r="O52" s="265">
        <f ca="1">IF($C52,CoulisseAnalyse!$AN52,0)</f>
        <v>0</v>
      </c>
      <c r="P52" s="246">
        <f t="shared" ca="1" si="0"/>
        <v>0</v>
      </c>
      <c r="Q52" s="250">
        <f ca="1">IF($C52,CoulisseAnalyse!$AO52,0)</f>
        <v>0</v>
      </c>
      <c r="R52" s="251">
        <f t="shared" ca="1" si="1"/>
        <v>0</v>
      </c>
      <c r="S52" s="255">
        <f ca="1">IF($C52,CoulisseAnalyse!$AP52,0)</f>
        <v>0</v>
      </c>
      <c r="T52" s="258">
        <f t="shared" ca="1" si="2"/>
        <v>0</v>
      </c>
    </row>
    <row r="53" spans="3:20" x14ac:dyDescent="0.3">
      <c r="C53" t="b">
        <f ca="1">CoulisseAnalyse!$AA53</f>
        <v>0</v>
      </c>
      <c r="J53" s="277">
        <f t="shared" si="3"/>
        <v>43</v>
      </c>
      <c r="K53" s="270" t="str">
        <f ca="1">IF($C53,CoulisseAnalyse!$AK53,"")</f>
        <v/>
      </c>
      <c r="L53" s="241" t="str">
        <f ca="1">IF($C53,CoulisseAnalyse!$AL53,"")</f>
        <v/>
      </c>
      <c r="M53" s="262" t="str">
        <f ca="1">IF($C53,CoulisseAnalyse!$AM53,"")</f>
        <v/>
      </c>
      <c r="O53" s="265">
        <f ca="1">IF($C53,CoulisseAnalyse!$AN53,0)</f>
        <v>0</v>
      </c>
      <c r="P53" s="246">
        <f t="shared" ca="1" si="0"/>
        <v>0</v>
      </c>
      <c r="Q53" s="250">
        <f ca="1">IF($C53,CoulisseAnalyse!$AO53,0)</f>
        <v>0</v>
      </c>
      <c r="R53" s="251">
        <f t="shared" ca="1" si="1"/>
        <v>0</v>
      </c>
      <c r="S53" s="255">
        <f ca="1">IF($C53,CoulisseAnalyse!$AP53,0)</f>
        <v>0</v>
      </c>
      <c r="T53" s="258">
        <f t="shared" ca="1" si="2"/>
        <v>0</v>
      </c>
    </row>
    <row r="54" spans="3:20" x14ac:dyDescent="0.3">
      <c r="C54" t="b">
        <f ca="1">CoulisseAnalyse!$AA54</f>
        <v>0</v>
      </c>
      <c r="J54" s="277">
        <f t="shared" si="3"/>
        <v>44</v>
      </c>
      <c r="K54" s="270" t="str">
        <f ca="1">IF($C54,CoulisseAnalyse!$AK54,"")</f>
        <v/>
      </c>
      <c r="L54" s="241" t="str">
        <f ca="1">IF($C54,CoulisseAnalyse!$AL54,"")</f>
        <v/>
      </c>
      <c r="M54" s="262" t="str">
        <f ca="1">IF($C54,CoulisseAnalyse!$AM54,"")</f>
        <v/>
      </c>
      <c r="O54" s="265">
        <f ca="1">IF($C54,CoulisseAnalyse!$AN54,0)</f>
        <v>0</v>
      </c>
      <c r="P54" s="246">
        <f t="shared" ca="1" si="0"/>
        <v>0</v>
      </c>
      <c r="Q54" s="250">
        <f ca="1">IF($C54,CoulisseAnalyse!$AO54,0)</f>
        <v>0</v>
      </c>
      <c r="R54" s="251">
        <f t="shared" ca="1" si="1"/>
        <v>0</v>
      </c>
      <c r="S54" s="255">
        <f ca="1">IF($C54,CoulisseAnalyse!$AP54,0)</f>
        <v>0</v>
      </c>
      <c r="T54" s="258">
        <f t="shared" ca="1" si="2"/>
        <v>0</v>
      </c>
    </row>
    <row r="55" spans="3:20" x14ac:dyDescent="0.3">
      <c r="C55" t="b">
        <f ca="1">CoulisseAnalyse!$AA55</f>
        <v>0</v>
      </c>
      <c r="J55" s="277">
        <f t="shared" si="3"/>
        <v>45</v>
      </c>
      <c r="K55" s="270" t="str">
        <f ca="1">IF($C55,CoulisseAnalyse!$AK55,"")</f>
        <v/>
      </c>
      <c r="L55" s="241" t="str">
        <f ca="1">IF($C55,CoulisseAnalyse!$AL55,"")</f>
        <v/>
      </c>
      <c r="M55" s="262" t="str">
        <f ca="1">IF($C55,CoulisseAnalyse!$AM55,"")</f>
        <v/>
      </c>
      <c r="O55" s="265">
        <f ca="1">IF($C55,CoulisseAnalyse!$AN55,0)</f>
        <v>0</v>
      </c>
      <c r="P55" s="246">
        <f t="shared" ca="1" si="0"/>
        <v>0</v>
      </c>
      <c r="Q55" s="250">
        <f ca="1">IF($C55,CoulisseAnalyse!$AO55,0)</f>
        <v>0</v>
      </c>
      <c r="R55" s="251">
        <f t="shared" ca="1" si="1"/>
        <v>0</v>
      </c>
      <c r="S55" s="255">
        <f ca="1">IF($C55,CoulisseAnalyse!$AP55,0)</f>
        <v>0</v>
      </c>
      <c r="T55" s="258">
        <f t="shared" ca="1" si="2"/>
        <v>0</v>
      </c>
    </row>
    <row r="56" spans="3:20" x14ac:dyDescent="0.3">
      <c r="C56" t="b">
        <f ca="1">CoulisseAnalyse!$AA56</f>
        <v>0</v>
      </c>
      <c r="J56" s="277">
        <f t="shared" si="3"/>
        <v>46</v>
      </c>
      <c r="K56" s="270" t="str">
        <f ca="1">IF($C56,CoulisseAnalyse!$AK56,"")</f>
        <v/>
      </c>
      <c r="L56" s="241" t="str">
        <f ca="1">IF($C56,CoulisseAnalyse!$AL56,"")</f>
        <v/>
      </c>
      <c r="M56" s="262" t="str">
        <f ca="1">IF($C56,CoulisseAnalyse!$AM56,"")</f>
        <v/>
      </c>
      <c r="O56" s="265">
        <f ca="1">IF($C56,CoulisseAnalyse!$AN56,0)</f>
        <v>0</v>
      </c>
      <c r="P56" s="246">
        <f t="shared" ca="1" si="0"/>
        <v>0</v>
      </c>
      <c r="Q56" s="250">
        <f ca="1">IF($C56,CoulisseAnalyse!$AO56,0)</f>
        <v>0</v>
      </c>
      <c r="R56" s="251">
        <f t="shared" ca="1" si="1"/>
        <v>0</v>
      </c>
      <c r="S56" s="255">
        <f ca="1">IF($C56,CoulisseAnalyse!$AP56,0)</f>
        <v>0</v>
      </c>
      <c r="T56" s="258">
        <f t="shared" ca="1" si="2"/>
        <v>0</v>
      </c>
    </row>
    <row r="57" spans="3:20" x14ac:dyDescent="0.3">
      <c r="C57" t="b">
        <f ca="1">CoulisseAnalyse!$AA57</f>
        <v>0</v>
      </c>
      <c r="J57" s="277">
        <f t="shared" si="3"/>
        <v>47</v>
      </c>
      <c r="K57" s="270" t="str">
        <f ca="1">IF($C57,CoulisseAnalyse!$AK57,"")</f>
        <v/>
      </c>
      <c r="L57" s="241" t="str">
        <f ca="1">IF($C57,CoulisseAnalyse!$AL57,"")</f>
        <v/>
      </c>
      <c r="M57" s="262" t="str">
        <f ca="1">IF($C57,CoulisseAnalyse!$AM57,"")</f>
        <v/>
      </c>
      <c r="O57" s="265">
        <f ca="1">IF($C57,CoulisseAnalyse!$AN57,0)</f>
        <v>0</v>
      </c>
      <c r="P57" s="246">
        <f t="shared" ca="1" si="0"/>
        <v>0</v>
      </c>
      <c r="Q57" s="250">
        <f ca="1">IF($C57,CoulisseAnalyse!$AO57,0)</f>
        <v>0</v>
      </c>
      <c r="R57" s="251">
        <f t="shared" ca="1" si="1"/>
        <v>0</v>
      </c>
      <c r="S57" s="255">
        <f ca="1">IF($C57,CoulisseAnalyse!$AP57,0)</f>
        <v>0</v>
      </c>
      <c r="T57" s="258">
        <f t="shared" ca="1" si="2"/>
        <v>0</v>
      </c>
    </row>
    <row r="58" spans="3:20" x14ac:dyDescent="0.3">
      <c r="C58" t="b">
        <f ca="1">CoulisseAnalyse!$AA58</f>
        <v>0</v>
      </c>
      <c r="J58" s="277">
        <f t="shared" si="3"/>
        <v>48</v>
      </c>
      <c r="K58" s="270" t="str">
        <f ca="1">IF($C58,CoulisseAnalyse!$AK58,"")</f>
        <v/>
      </c>
      <c r="L58" s="241" t="str">
        <f ca="1">IF($C58,CoulisseAnalyse!$AL58,"")</f>
        <v/>
      </c>
      <c r="M58" s="262" t="str">
        <f ca="1">IF($C58,CoulisseAnalyse!$AM58,"")</f>
        <v/>
      </c>
      <c r="O58" s="265">
        <f ca="1">IF($C58,CoulisseAnalyse!$AN58,0)</f>
        <v>0</v>
      </c>
      <c r="P58" s="246">
        <f t="shared" ca="1" si="0"/>
        <v>0</v>
      </c>
      <c r="Q58" s="250">
        <f ca="1">IF($C58,CoulisseAnalyse!$AO58,0)</f>
        <v>0</v>
      </c>
      <c r="R58" s="251">
        <f t="shared" ca="1" si="1"/>
        <v>0</v>
      </c>
      <c r="S58" s="255">
        <f ca="1">IF($C58,CoulisseAnalyse!$AP58,0)</f>
        <v>0</v>
      </c>
      <c r="T58" s="258">
        <f t="shared" ca="1" si="2"/>
        <v>0</v>
      </c>
    </row>
    <row r="59" spans="3:20" x14ac:dyDescent="0.3">
      <c r="C59" t="b">
        <f ca="1">CoulisseAnalyse!$AA59</f>
        <v>0</v>
      </c>
      <c r="J59" s="277">
        <f t="shared" si="3"/>
        <v>49</v>
      </c>
      <c r="K59" s="270" t="str">
        <f ca="1">IF($C59,CoulisseAnalyse!$AK59,"")</f>
        <v/>
      </c>
      <c r="L59" s="241" t="str">
        <f ca="1">IF($C59,CoulisseAnalyse!$AL59,"")</f>
        <v/>
      </c>
      <c r="M59" s="262" t="str">
        <f ca="1">IF($C59,CoulisseAnalyse!$AM59,"")</f>
        <v/>
      </c>
      <c r="O59" s="265">
        <f ca="1">IF($C59,CoulisseAnalyse!$AN59,0)</f>
        <v>0</v>
      </c>
      <c r="P59" s="246">
        <f t="shared" ca="1" si="0"/>
        <v>0</v>
      </c>
      <c r="Q59" s="250">
        <f ca="1">IF($C59,CoulisseAnalyse!$AO59,0)</f>
        <v>0</v>
      </c>
      <c r="R59" s="251">
        <f t="shared" ca="1" si="1"/>
        <v>0</v>
      </c>
      <c r="S59" s="255">
        <f ca="1">IF($C59,CoulisseAnalyse!$AP59,0)</f>
        <v>0</v>
      </c>
      <c r="T59" s="258">
        <f t="shared" ca="1" si="2"/>
        <v>0</v>
      </c>
    </row>
    <row r="60" spans="3:20" x14ac:dyDescent="0.3">
      <c r="C60" t="b">
        <f ca="1">CoulisseAnalyse!$AA60</f>
        <v>0</v>
      </c>
      <c r="J60" s="277">
        <f t="shared" si="3"/>
        <v>50</v>
      </c>
      <c r="K60" s="270" t="str">
        <f ca="1">IF($C60,CoulisseAnalyse!$AK60,"")</f>
        <v/>
      </c>
      <c r="L60" s="241" t="str">
        <f ca="1">IF($C60,CoulisseAnalyse!$AL60,"")</f>
        <v/>
      </c>
      <c r="M60" s="262" t="str">
        <f ca="1">IF($C60,CoulisseAnalyse!$AM60,"")</f>
        <v/>
      </c>
      <c r="O60" s="265">
        <f ca="1">IF($C60,CoulisseAnalyse!$AN60,0)</f>
        <v>0</v>
      </c>
      <c r="P60" s="246">
        <f t="shared" ca="1" si="0"/>
        <v>0</v>
      </c>
      <c r="Q60" s="250">
        <f ca="1">IF($C60,CoulisseAnalyse!$AO60,0)</f>
        <v>0</v>
      </c>
      <c r="R60" s="251">
        <f t="shared" ca="1" si="1"/>
        <v>0</v>
      </c>
      <c r="S60" s="255">
        <f ca="1">IF($C60,CoulisseAnalyse!$AP60,0)</f>
        <v>0</v>
      </c>
      <c r="T60" s="258">
        <f t="shared" ca="1" si="2"/>
        <v>0</v>
      </c>
    </row>
    <row r="61" spans="3:20" x14ac:dyDescent="0.3">
      <c r="C61" t="b">
        <f ca="1">CoulisseAnalyse!$AA61</f>
        <v>0</v>
      </c>
      <c r="J61" s="277">
        <f t="shared" si="3"/>
        <v>51</v>
      </c>
      <c r="K61" s="270" t="str">
        <f ca="1">IF($C61,CoulisseAnalyse!$AK61,"")</f>
        <v/>
      </c>
      <c r="L61" s="241" t="str">
        <f ca="1">IF($C61,CoulisseAnalyse!$AL61,"")</f>
        <v/>
      </c>
      <c r="M61" s="262" t="str">
        <f ca="1">IF($C61,CoulisseAnalyse!$AM61,"")</f>
        <v/>
      </c>
      <c r="O61" s="265">
        <f ca="1">IF($C61,CoulisseAnalyse!$AN61,0)</f>
        <v>0</v>
      </c>
      <c r="P61" s="246">
        <f t="shared" ca="1" si="0"/>
        <v>0</v>
      </c>
      <c r="Q61" s="250">
        <f ca="1">IF($C61,CoulisseAnalyse!$AO61,0)</f>
        <v>0</v>
      </c>
      <c r="R61" s="251">
        <f t="shared" ca="1" si="1"/>
        <v>0</v>
      </c>
      <c r="S61" s="255">
        <f ca="1">IF($C61,CoulisseAnalyse!$AP61,0)</f>
        <v>0</v>
      </c>
      <c r="T61" s="258">
        <f t="shared" ca="1" si="2"/>
        <v>0</v>
      </c>
    </row>
    <row r="62" spans="3:20" x14ac:dyDescent="0.3">
      <c r="C62" t="b">
        <f ca="1">CoulisseAnalyse!$AA62</f>
        <v>0</v>
      </c>
      <c r="J62" s="277">
        <f t="shared" si="3"/>
        <v>52</v>
      </c>
      <c r="K62" s="270" t="str">
        <f ca="1">IF($C62,CoulisseAnalyse!$AK62,"")</f>
        <v/>
      </c>
      <c r="L62" s="241" t="str">
        <f ca="1">IF($C62,CoulisseAnalyse!$AL62,"")</f>
        <v/>
      </c>
      <c r="M62" s="262" t="str">
        <f ca="1">IF($C62,CoulisseAnalyse!$AM62,"")</f>
        <v/>
      </c>
      <c r="O62" s="265">
        <f ca="1">IF($C62,CoulisseAnalyse!$AN62,0)</f>
        <v>0</v>
      </c>
      <c r="P62" s="246">
        <f t="shared" ca="1" si="0"/>
        <v>0</v>
      </c>
      <c r="Q62" s="250">
        <f ca="1">IF($C62,CoulisseAnalyse!$AO62,0)</f>
        <v>0</v>
      </c>
      <c r="R62" s="251">
        <f t="shared" ca="1" si="1"/>
        <v>0</v>
      </c>
      <c r="S62" s="255">
        <f ca="1">IF($C62,CoulisseAnalyse!$AP62,0)</f>
        <v>0</v>
      </c>
      <c r="T62" s="258">
        <f t="shared" ca="1" si="2"/>
        <v>0</v>
      </c>
    </row>
    <row r="63" spans="3:20" x14ac:dyDescent="0.3">
      <c r="C63" t="b">
        <f ca="1">CoulisseAnalyse!$AA63</f>
        <v>0</v>
      </c>
      <c r="J63" s="277">
        <f t="shared" si="3"/>
        <v>53</v>
      </c>
      <c r="K63" s="270" t="str">
        <f ca="1">IF($C63,CoulisseAnalyse!$AK63,"")</f>
        <v/>
      </c>
      <c r="L63" s="241" t="str">
        <f ca="1">IF($C63,CoulisseAnalyse!$AL63,"")</f>
        <v/>
      </c>
      <c r="M63" s="262" t="str">
        <f ca="1">IF($C63,CoulisseAnalyse!$AM63,"")</f>
        <v/>
      </c>
      <c r="O63" s="265">
        <f ca="1">IF($C63,CoulisseAnalyse!$AN63,0)</f>
        <v>0</v>
      </c>
      <c r="P63" s="246">
        <f t="shared" ca="1" si="0"/>
        <v>0</v>
      </c>
      <c r="Q63" s="250">
        <f ca="1">IF($C63,CoulisseAnalyse!$AO63,0)</f>
        <v>0</v>
      </c>
      <c r="R63" s="251">
        <f t="shared" ca="1" si="1"/>
        <v>0</v>
      </c>
      <c r="S63" s="255">
        <f ca="1">IF($C63,CoulisseAnalyse!$AP63,0)</f>
        <v>0</v>
      </c>
      <c r="T63" s="258">
        <f t="shared" ca="1" si="2"/>
        <v>0</v>
      </c>
    </row>
    <row r="64" spans="3:20" x14ac:dyDescent="0.3">
      <c r="C64" t="b">
        <f ca="1">CoulisseAnalyse!$AA64</f>
        <v>0</v>
      </c>
      <c r="J64" s="277">
        <f t="shared" si="3"/>
        <v>54</v>
      </c>
      <c r="K64" s="270" t="str">
        <f ca="1">IF($C64,CoulisseAnalyse!$AK64,"")</f>
        <v/>
      </c>
      <c r="L64" s="241" t="str">
        <f ca="1">IF($C64,CoulisseAnalyse!$AL64,"")</f>
        <v/>
      </c>
      <c r="M64" s="262" t="str">
        <f ca="1">IF($C64,CoulisseAnalyse!$AM64,"")</f>
        <v/>
      </c>
      <c r="O64" s="265">
        <f ca="1">IF($C64,CoulisseAnalyse!$AN64,0)</f>
        <v>0</v>
      </c>
      <c r="P64" s="246">
        <f t="shared" ca="1" si="0"/>
        <v>0</v>
      </c>
      <c r="Q64" s="250">
        <f ca="1">IF($C64,CoulisseAnalyse!$AO64,0)</f>
        <v>0</v>
      </c>
      <c r="R64" s="251">
        <f t="shared" ca="1" si="1"/>
        <v>0</v>
      </c>
      <c r="S64" s="255">
        <f ca="1">IF($C64,CoulisseAnalyse!$AP64,0)</f>
        <v>0</v>
      </c>
      <c r="T64" s="258">
        <f t="shared" ca="1" si="2"/>
        <v>0</v>
      </c>
    </row>
    <row r="65" spans="3:20" x14ac:dyDescent="0.3">
      <c r="C65" t="b">
        <f ca="1">CoulisseAnalyse!$AA65</f>
        <v>0</v>
      </c>
      <c r="J65" s="277">
        <f t="shared" si="3"/>
        <v>55</v>
      </c>
      <c r="K65" s="270" t="str">
        <f ca="1">IF($C65,CoulisseAnalyse!$AK65,"")</f>
        <v/>
      </c>
      <c r="L65" s="241" t="str">
        <f ca="1">IF($C65,CoulisseAnalyse!$AL65,"")</f>
        <v/>
      </c>
      <c r="M65" s="262" t="str">
        <f ca="1">IF($C65,CoulisseAnalyse!$AM65,"")</f>
        <v/>
      </c>
      <c r="O65" s="265">
        <f ca="1">IF($C65,CoulisseAnalyse!$AN65,0)</f>
        <v>0</v>
      </c>
      <c r="P65" s="246">
        <f t="shared" ca="1" si="0"/>
        <v>0</v>
      </c>
      <c r="Q65" s="250">
        <f ca="1">IF($C65,CoulisseAnalyse!$AO65,0)</f>
        <v>0</v>
      </c>
      <c r="R65" s="251">
        <f t="shared" ca="1" si="1"/>
        <v>0</v>
      </c>
      <c r="S65" s="255">
        <f ca="1">IF($C65,CoulisseAnalyse!$AP65,0)</f>
        <v>0</v>
      </c>
      <c r="T65" s="258">
        <f t="shared" ca="1" si="2"/>
        <v>0</v>
      </c>
    </row>
    <row r="66" spans="3:20" x14ac:dyDescent="0.3">
      <c r="C66" t="b">
        <f ca="1">CoulisseAnalyse!$AA66</f>
        <v>0</v>
      </c>
      <c r="J66" s="277">
        <f t="shared" si="3"/>
        <v>56</v>
      </c>
      <c r="K66" s="270" t="str">
        <f ca="1">IF($C66,CoulisseAnalyse!$AK66,"")</f>
        <v/>
      </c>
      <c r="L66" s="241" t="str">
        <f ca="1">IF($C66,CoulisseAnalyse!$AL66,"")</f>
        <v/>
      </c>
      <c r="M66" s="262" t="str">
        <f ca="1">IF($C66,CoulisseAnalyse!$AM66,"")</f>
        <v/>
      </c>
      <c r="O66" s="265">
        <f ca="1">IF($C66,CoulisseAnalyse!$AN66,0)</f>
        <v>0</v>
      </c>
      <c r="P66" s="246">
        <f t="shared" ca="1" si="0"/>
        <v>0</v>
      </c>
      <c r="Q66" s="250">
        <f ca="1">IF($C66,CoulisseAnalyse!$AO66,0)</f>
        <v>0</v>
      </c>
      <c r="R66" s="251">
        <f t="shared" ca="1" si="1"/>
        <v>0</v>
      </c>
      <c r="S66" s="255">
        <f ca="1">IF($C66,CoulisseAnalyse!$AP66,0)</f>
        <v>0</v>
      </c>
      <c r="T66" s="258">
        <f t="shared" ca="1" si="2"/>
        <v>0</v>
      </c>
    </row>
    <row r="67" spans="3:20" x14ac:dyDescent="0.3">
      <c r="C67" t="b">
        <f ca="1">CoulisseAnalyse!$AA67</f>
        <v>0</v>
      </c>
      <c r="J67" s="277">
        <f t="shared" si="3"/>
        <v>57</v>
      </c>
      <c r="K67" s="270" t="str">
        <f ca="1">IF($C67,CoulisseAnalyse!$AK67,"")</f>
        <v/>
      </c>
      <c r="L67" s="241" t="str">
        <f ca="1">IF($C67,CoulisseAnalyse!$AL67,"")</f>
        <v/>
      </c>
      <c r="M67" s="262" t="str">
        <f ca="1">IF($C67,CoulisseAnalyse!$AM67,"")</f>
        <v/>
      </c>
      <c r="O67" s="265">
        <f ca="1">IF($C67,CoulisseAnalyse!$AN67,0)</f>
        <v>0</v>
      </c>
      <c r="P67" s="246">
        <f t="shared" ca="1" si="0"/>
        <v>0</v>
      </c>
      <c r="Q67" s="250">
        <f ca="1">IF($C67,CoulisseAnalyse!$AO67,0)</f>
        <v>0</v>
      </c>
      <c r="R67" s="251">
        <f t="shared" ca="1" si="1"/>
        <v>0</v>
      </c>
      <c r="S67" s="255">
        <f ca="1">IF($C67,CoulisseAnalyse!$AP67,0)</f>
        <v>0</v>
      </c>
      <c r="T67" s="258">
        <f t="shared" ca="1" si="2"/>
        <v>0</v>
      </c>
    </row>
    <row r="68" spans="3:20" x14ac:dyDescent="0.3">
      <c r="C68" t="b">
        <f ca="1">CoulisseAnalyse!$AA68</f>
        <v>0</v>
      </c>
      <c r="J68" s="277">
        <f t="shared" si="3"/>
        <v>58</v>
      </c>
      <c r="K68" s="270" t="str">
        <f ca="1">IF($C68,CoulisseAnalyse!$AK68,"")</f>
        <v/>
      </c>
      <c r="L68" s="241" t="str">
        <f ca="1">IF($C68,CoulisseAnalyse!$AL68,"")</f>
        <v/>
      </c>
      <c r="M68" s="262" t="str">
        <f ca="1">IF($C68,CoulisseAnalyse!$AM68,"")</f>
        <v/>
      </c>
      <c r="O68" s="265">
        <f ca="1">IF($C68,CoulisseAnalyse!$AN68,0)</f>
        <v>0</v>
      </c>
      <c r="P68" s="246">
        <f t="shared" ca="1" si="0"/>
        <v>0</v>
      </c>
      <c r="Q68" s="250">
        <f ca="1">IF($C68,CoulisseAnalyse!$AO68,0)</f>
        <v>0</v>
      </c>
      <c r="R68" s="251">
        <f t="shared" ca="1" si="1"/>
        <v>0</v>
      </c>
      <c r="S68" s="255">
        <f ca="1">IF($C68,CoulisseAnalyse!$AP68,0)</f>
        <v>0</v>
      </c>
      <c r="T68" s="258">
        <f t="shared" ca="1" si="2"/>
        <v>0</v>
      </c>
    </row>
    <row r="69" spans="3:20" x14ac:dyDescent="0.3">
      <c r="C69" t="b">
        <f ca="1">CoulisseAnalyse!$AA69</f>
        <v>0</v>
      </c>
      <c r="J69" s="277">
        <f t="shared" si="3"/>
        <v>59</v>
      </c>
      <c r="K69" s="270" t="str">
        <f ca="1">IF($C69,CoulisseAnalyse!$AK69,"")</f>
        <v/>
      </c>
      <c r="L69" s="241" t="str">
        <f ca="1">IF($C69,CoulisseAnalyse!$AL69,"")</f>
        <v/>
      </c>
      <c r="M69" s="262" t="str">
        <f ca="1">IF($C69,CoulisseAnalyse!$AM69,"")</f>
        <v/>
      </c>
      <c r="O69" s="265">
        <f ca="1">IF($C69,CoulisseAnalyse!$AN69,0)</f>
        <v>0</v>
      </c>
      <c r="P69" s="246">
        <f t="shared" ca="1" si="0"/>
        <v>0</v>
      </c>
      <c r="Q69" s="250">
        <f ca="1">IF($C69,CoulisseAnalyse!$AO69,0)</f>
        <v>0</v>
      </c>
      <c r="R69" s="251">
        <f t="shared" ca="1" si="1"/>
        <v>0</v>
      </c>
      <c r="S69" s="255">
        <f ca="1">IF($C69,CoulisseAnalyse!$AP69,0)</f>
        <v>0</v>
      </c>
      <c r="T69" s="258">
        <f t="shared" ca="1" si="2"/>
        <v>0</v>
      </c>
    </row>
    <row r="70" spans="3:20" x14ac:dyDescent="0.3">
      <c r="C70" t="b">
        <f ca="1">CoulisseAnalyse!$AA70</f>
        <v>0</v>
      </c>
      <c r="J70" s="277">
        <f t="shared" si="3"/>
        <v>60</v>
      </c>
      <c r="K70" s="270" t="str">
        <f ca="1">IF($C70,CoulisseAnalyse!$AK70,"")</f>
        <v/>
      </c>
      <c r="L70" s="241" t="str">
        <f ca="1">IF($C70,CoulisseAnalyse!$AL70,"")</f>
        <v/>
      </c>
      <c r="M70" s="262" t="str">
        <f ca="1">IF($C70,CoulisseAnalyse!$AM70,"")</f>
        <v/>
      </c>
      <c r="O70" s="265">
        <f ca="1">IF($C70,CoulisseAnalyse!$AN70,0)</f>
        <v>0</v>
      </c>
      <c r="P70" s="246">
        <f t="shared" ca="1" si="0"/>
        <v>0</v>
      </c>
      <c r="Q70" s="250">
        <f ca="1">IF($C70,CoulisseAnalyse!$AO70,0)</f>
        <v>0</v>
      </c>
      <c r="R70" s="251">
        <f t="shared" ca="1" si="1"/>
        <v>0</v>
      </c>
      <c r="S70" s="255">
        <f ca="1">IF($C70,CoulisseAnalyse!$AP70,0)</f>
        <v>0</v>
      </c>
      <c r="T70" s="258">
        <f t="shared" ca="1" si="2"/>
        <v>0</v>
      </c>
    </row>
    <row r="71" spans="3:20" x14ac:dyDescent="0.3">
      <c r="C71" t="b">
        <f ca="1">CoulisseAnalyse!$AA71</f>
        <v>0</v>
      </c>
      <c r="J71" s="277">
        <f t="shared" si="3"/>
        <v>61</v>
      </c>
      <c r="K71" s="270" t="str">
        <f ca="1">IF($C71,CoulisseAnalyse!$AK71,"")</f>
        <v/>
      </c>
      <c r="L71" s="241" t="str">
        <f ca="1">IF($C71,CoulisseAnalyse!$AL71,"")</f>
        <v/>
      </c>
      <c r="M71" s="262" t="str">
        <f ca="1">IF($C71,CoulisseAnalyse!$AM71,"")</f>
        <v/>
      </c>
      <c r="O71" s="265">
        <f ca="1">IF($C71,CoulisseAnalyse!$AN71,0)</f>
        <v>0</v>
      </c>
      <c r="P71" s="246">
        <f t="shared" ca="1" si="0"/>
        <v>0</v>
      </c>
      <c r="Q71" s="250">
        <f ca="1">IF($C71,CoulisseAnalyse!$AO71,0)</f>
        <v>0</v>
      </c>
      <c r="R71" s="251">
        <f t="shared" ca="1" si="1"/>
        <v>0</v>
      </c>
      <c r="S71" s="255">
        <f ca="1">IF($C71,CoulisseAnalyse!$AP71,0)</f>
        <v>0</v>
      </c>
      <c r="T71" s="258">
        <f t="shared" ca="1" si="2"/>
        <v>0</v>
      </c>
    </row>
    <row r="72" spans="3:20" x14ac:dyDescent="0.3">
      <c r="C72" t="b">
        <f ca="1">CoulisseAnalyse!$AA72</f>
        <v>0</v>
      </c>
      <c r="J72" s="277">
        <f t="shared" si="3"/>
        <v>62</v>
      </c>
      <c r="K72" s="270" t="str">
        <f ca="1">IF($C72,CoulisseAnalyse!$AK72,"")</f>
        <v/>
      </c>
      <c r="L72" s="241" t="str">
        <f ca="1">IF($C72,CoulisseAnalyse!$AL72,"")</f>
        <v/>
      </c>
      <c r="M72" s="262" t="str">
        <f ca="1">IF($C72,CoulisseAnalyse!$AM72,"")</f>
        <v/>
      </c>
      <c r="O72" s="265">
        <f ca="1">IF($C72,CoulisseAnalyse!$AN72,0)</f>
        <v>0</v>
      </c>
      <c r="P72" s="246">
        <f t="shared" ca="1" si="0"/>
        <v>0</v>
      </c>
      <c r="Q72" s="250">
        <f ca="1">IF($C72,CoulisseAnalyse!$AO72,0)</f>
        <v>0</v>
      </c>
      <c r="R72" s="251">
        <f t="shared" ca="1" si="1"/>
        <v>0</v>
      </c>
      <c r="S72" s="255">
        <f ca="1">IF($C72,CoulisseAnalyse!$AP72,0)</f>
        <v>0</v>
      </c>
      <c r="T72" s="258">
        <f t="shared" ca="1" si="2"/>
        <v>0</v>
      </c>
    </row>
    <row r="73" spans="3:20" x14ac:dyDescent="0.3">
      <c r="C73" t="b">
        <f ca="1">CoulisseAnalyse!$AA73</f>
        <v>0</v>
      </c>
      <c r="J73" s="277">
        <f t="shared" si="3"/>
        <v>63</v>
      </c>
      <c r="K73" s="270" t="str">
        <f ca="1">IF($C73,CoulisseAnalyse!$AK73,"")</f>
        <v/>
      </c>
      <c r="L73" s="241" t="str">
        <f ca="1">IF($C73,CoulisseAnalyse!$AL73,"")</f>
        <v/>
      </c>
      <c r="M73" s="262" t="str">
        <f ca="1">IF($C73,CoulisseAnalyse!$AM73,"")</f>
        <v/>
      </c>
      <c r="O73" s="265">
        <f ca="1">IF($C73,CoulisseAnalyse!$AN73,0)</f>
        <v>0</v>
      </c>
      <c r="P73" s="246">
        <f t="shared" ca="1" si="0"/>
        <v>0</v>
      </c>
      <c r="Q73" s="250">
        <f ca="1">IF($C73,CoulisseAnalyse!$AO73,0)</f>
        <v>0</v>
      </c>
      <c r="R73" s="251">
        <f t="shared" ca="1" si="1"/>
        <v>0</v>
      </c>
      <c r="S73" s="255">
        <f ca="1">IF($C73,CoulisseAnalyse!$AP73,0)</f>
        <v>0</v>
      </c>
      <c r="T73" s="258">
        <f t="shared" ca="1" si="2"/>
        <v>0</v>
      </c>
    </row>
    <row r="74" spans="3:20" x14ac:dyDescent="0.3">
      <c r="C74" t="b">
        <f ca="1">CoulisseAnalyse!$AA74</f>
        <v>0</v>
      </c>
      <c r="J74" s="277">
        <f t="shared" si="3"/>
        <v>64</v>
      </c>
      <c r="K74" s="270" t="str">
        <f ca="1">IF($C74,CoulisseAnalyse!$AK74,"")</f>
        <v/>
      </c>
      <c r="L74" s="241" t="str">
        <f ca="1">IF($C74,CoulisseAnalyse!$AL74,"")</f>
        <v/>
      </c>
      <c r="M74" s="262" t="str">
        <f ca="1">IF($C74,CoulisseAnalyse!$AM74,"")</f>
        <v/>
      </c>
      <c r="O74" s="265">
        <f ca="1">IF($C74,CoulisseAnalyse!$AN74,0)</f>
        <v>0</v>
      </c>
      <c r="P74" s="246">
        <f t="shared" ca="1" si="0"/>
        <v>0</v>
      </c>
      <c r="Q74" s="250">
        <f ca="1">IF($C74,CoulisseAnalyse!$AO74,0)</f>
        <v>0</v>
      </c>
      <c r="R74" s="251">
        <f t="shared" ca="1" si="1"/>
        <v>0</v>
      </c>
      <c r="S74" s="255">
        <f ca="1">IF($C74,CoulisseAnalyse!$AP74,0)</f>
        <v>0</v>
      </c>
      <c r="T74" s="258">
        <f t="shared" ca="1" si="2"/>
        <v>0</v>
      </c>
    </row>
    <row r="75" spans="3:20" x14ac:dyDescent="0.3">
      <c r="C75" t="b">
        <f ca="1">CoulisseAnalyse!$AA75</f>
        <v>0</v>
      </c>
      <c r="J75" s="277">
        <f t="shared" si="3"/>
        <v>65</v>
      </c>
      <c r="K75" s="270" t="str">
        <f ca="1">IF($C75,CoulisseAnalyse!$AK75,"")</f>
        <v/>
      </c>
      <c r="L75" s="241" t="str">
        <f ca="1">IF($C75,CoulisseAnalyse!$AL75,"")</f>
        <v/>
      </c>
      <c r="M75" s="262" t="str">
        <f ca="1">IF($C75,CoulisseAnalyse!$AM75,"")</f>
        <v/>
      </c>
      <c r="O75" s="265">
        <f ca="1">IF($C75,CoulisseAnalyse!$AN75,0)</f>
        <v>0</v>
      </c>
      <c r="P75" s="246">
        <f t="shared" ca="1" si="0"/>
        <v>0</v>
      </c>
      <c r="Q75" s="250">
        <f ca="1">IF($C75,CoulisseAnalyse!$AO75,0)</f>
        <v>0</v>
      </c>
      <c r="R75" s="251">
        <f t="shared" ca="1" si="1"/>
        <v>0</v>
      </c>
      <c r="S75" s="255">
        <f ca="1">IF($C75,CoulisseAnalyse!$AP75,0)</f>
        <v>0</v>
      </c>
      <c r="T75" s="258">
        <f t="shared" ca="1" si="2"/>
        <v>0</v>
      </c>
    </row>
    <row r="76" spans="3:20" x14ac:dyDescent="0.3">
      <c r="C76" t="b">
        <f ca="1">CoulisseAnalyse!$AA76</f>
        <v>0</v>
      </c>
      <c r="J76" s="277">
        <f t="shared" si="3"/>
        <v>66</v>
      </c>
      <c r="K76" s="270" t="str">
        <f ca="1">IF($C76,CoulisseAnalyse!$AK76,"")</f>
        <v/>
      </c>
      <c r="L76" s="241" t="str">
        <f ca="1">IF($C76,CoulisseAnalyse!$AL76,"")</f>
        <v/>
      </c>
      <c r="M76" s="262" t="str">
        <f ca="1">IF($C76,CoulisseAnalyse!$AM76,"")</f>
        <v/>
      </c>
      <c r="O76" s="265">
        <f ca="1">IF($C76,CoulisseAnalyse!$AN76,0)</f>
        <v>0</v>
      </c>
      <c r="P76" s="246">
        <f t="shared" ref="P76:P103" ca="1" si="4">$O76/$O$9</f>
        <v>0</v>
      </c>
      <c r="Q76" s="250">
        <f ca="1">IF($C76,CoulisseAnalyse!$AO76,0)</f>
        <v>0</v>
      </c>
      <c r="R76" s="251">
        <f t="shared" ref="R76:R103" ca="1" si="5">$Q76/$Q$9</f>
        <v>0</v>
      </c>
      <c r="S76" s="255">
        <f ca="1">IF($C76,CoulisseAnalyse!$AP76,0)</f>
        <v>0</v>
      </c>
      <c r="T76" s="258">
        <f t="shared" ref="T76:T103" ca="1" si="6">$S76/$S$9</f>
        <v>0</v>
      </c>
    </row>
    <row r="77" spans="3:20" x14ac:dyDescent="0.3">
      <c r="C77" t="b">
        <f ca="1">CoulisseAnalyse!$AA77</f>
        <v>0</v>
      </c>
      <c r="J77" s="277">
        <f t="shared" ref="J77:J103" si="7">+J76+1</f>
        <v>67</v>
      </c>
      <c r="K77" s="270" t="str">
        <f ca="1">IF($C77,CoulisseAnalyse!$AK77,"")</f>
        <v/>
      </c>
      <c r="L77" s="241" t="str">
        <f ca="1">IF($C77,CoulisseAnalyse!$AL77,"")</f>
        <v/>
      </c>
      <c r="M77" s="262" t="str">
        <f ca="1">IF($C77,CoulisseAnalyse!$AM77,"")</f>
        <v/>
      </c>
      <c r="O77" s="265">
        <f ca="1">IF($C77,CoulisseAnalyse!$AN77,0)</f>
        <v>0</v>
      </c>
      <c r="P77" s="246">
        <f t="shared" ca="1" si="4"/>
        <v>0</v>
      </c>
      <c r="Q77" s="250">
        <f ca="1">IF($C77,CoulisseAnalyse!$AO77,0)</f>
        <v>0</v>
      </c>
      <c r="R77" s="251">
        <f t="shared" ca="1" si="5"/>
        <v>0</v>
      </c>
      <c r="S77" s="255">
        <f ca="1">IF($C77,CoulisseAnalyse!$AP77,0)</f>
        <v>0</v>
      </c>
      <c r="T77" s="258">
        <f t="shared" ca="1" si="6"/>
        <v>0</v>
      </c>
    </row>
    <row r="78" spans="3:20" x14ac:dyDescent="0.3">
      <c r="C78" t="b">
        <f ca="1">CoulisseAnalyse!$AA78</f>
        <v>0</v>
      </c>
      <c r="J78" s="277">
        <f t="shared" si="7"/>
        <v>68</v>
      </c>
      <c r="K78" s="270" t="str">
        <f ca="1">IF($C78,CoulisseAnalyse!$AK78,"")</f>
        <v/>
      </c>
      <c r="L78" s="241" t="str">
        <f ca="1">IF($C78,CoulisseAnalyse!$AL78,"")</f>
        <v/>
      </c>
      <c r="M78" s="262" t="str">
        <f ca="1">IF($C78,CoulisseAnalyse!$AM78,"")</f>
        <v/>
      </c>
      <c r="O78" s="265">
        <f ca="1">IF($C78,CoulisseAnalyse!$AN78,0)</f>
        <v>0</v>
      </c>
      <c r="P78" s="246">
        <f t="shared" ca="1" si="4"/>
        <v>0</v>
      </c>
      <c r="Q78" s="250">
        <f ca="1">IF($C78,CoulisseAnalyse!$AO78,0)</f>
        <v>0</v>
      </c>
      <c r="R78" s="251">
        <f t="shared" ca="1" si="5"/>
        <v>0</v>
      </c>
      <c r="S78" s="255">
        <f ca="1">IF($C78,CoulisseAnalyse!$AP78,0)</f>
        <v>0</v>
      </c>
      <c r="T78" s="258">
        <f t="shared" ca="1" si="6"/>
        <v>0</v>
      </c>
    </row>
    <row r="79" spans="3:20" x14ac:dyDescent="0.3">
      <c r="C79" t="b">
        <f ca="1">CoulisseAnalyse!$AA79</f>
        <v>0</v>
      </c>
      <c r="J79" s="277">
        <f t="shared" si="7"/>
        <v>69</v>
      </c>
      <c r="K79" s="270" t="str">
        <f ca="1">IF($C79,CoulisseAnalyse!$AK79,"")</f>
        <v/>
      </c>
      <c r="L79" s="241" t="str">
        <f ca="1">IF($C79,CoulisseAnalyse!$AL79,"")</f>
        <v/>
      </c>
      <c r="M79" s="262" t="str">
        <f ca="1">IF($C79,CoulisseAnalyse!$AM79,"")</f>
        <v/>
      </c>
      <c r="O79" s="265">
        <f ca="1">IF($C79,CoulisseAnalyse!$AN79,0)</f>
        <v>0</v>
      </c>
      <c r="P79" s="246">
        <f t="shared" ca="1" si="4"/>
        <v>0</v>
      </c>
      <c r="Q79" s="250">
        <f ca="1">IF($C79,CoulisseAnalyse!$AO79,0)</f>
        <v>0</v>
      </c>
      <c r="R79" s="251">
        <f t="shared" ca="1" si="5"/>
        <v>0</v>
      </c>
      <c r="S79" s="255">
        <f ca="1">IF($C79,CoulisseAnalyse!$AP79,0)</f>
        <v>0</v>
      </c>
      <c r="T79" s="258">
        <f t="shared" ca="1" si="6"/>
        <v>0</v>
      </c>
    </row>
    <row r="80" spans="3:20" x14ac:dyDescent="0.3">
      <c r="C80" t="b">
        <f ca="1">CoulisseAnalyse!$AA80</f>
        <v>0</v>
      </c>
      <c r="J80" s="277">
        <f t="shared" si="7"/>
        <v>70</v>
      </c>
      <c r="K80" s="270" t="str">
        <f ca="1">IF($C80,CoulisseAnalyse!$AK80,"")</f>
        <v/>
      </c>
      <c r="L80" s="241" t="str">
        <f ca="1">IF($C80,CoulisseAnalyse!$AL80,"")</f>
        <v/>
      </c>
      <c r="M80" s="262" t="str">
        <f ca="1">IF($C80,CoulisseAnalyse!$AM80,"")</f>
        <v/>
      </c>
      <c r="O80" s="265">
        <f ca="1">IF($C80,CoulisseAnalyse!$AN80,0)</f>
        <v>0</v>
      </c>
      <c r="P80" s="246">
        <f t="shared" ca="1" si="4"/>
        <v>0</v>
      </c>
      <c r="Q80" s="250">
        <f ca="1">IF($C80,CoulisseAnalyse!$AO80,0)</f>
        <v>0</v>
      </c>
      <c r="R80" s="251">
        <f t="shared" ca="1" si="5"/>
        <v>0</v>
      </c>
      <c r="S80" s="255">
        <f ca="1">IF($C80,CoulisseAnalyse!$AP80,0)</f>
        <v>0</v>
      </c>
      <c r="T80" s="258">
        <f t="shared" ca="1" si="6"/>
        <v>0</v>
      </c>
    </row>
    <row r="81" spans="3:20" x14ac:dyDescent="0.3">
      <c r="C81" t="b">
        <f ca="1">CoulisseAnalyse!$AA81</f>
        <v>0</v>
      </c>
      <c r="J81" s="277">
        <f t="shared" si="7"/>
        <v>71</v>
      </c>
      <c r="K81" s="270" t="str">
        <f ca="1">IF($C81,CoulisseAnalyse!$AK81,"")</f>
        <v/>
      </c>
      <c r="L81" s="241" t="str">
        <f ca="1">IF($C81,CoulisseAnalyse!$AL81,"")</f>
        <v/>
      </c>
      <c r="M81" s="262" t="str">
        <f ca="1">IF($C81,CoulisseAnalyse!$AM81,"")</f>
        <v/>
      </c>
      <c r="O81" s="265">
        <f ca="1">IF($C81,CoulisseAnalyse!$AN81,0)</f>
        <v>0</v>
      </c>
      <c r="P81" s="246">
        <f t="shared" ca="1" si="4"/>
        <v>0</v>
      </c>
      <c r="Q81" s="250">
        <f ca="1">IF($C81,CoulisseAnalyse!$AO81,0)</f>
        <v>0</v>
      </c>
      <c r="R81" s="251">
        <f t="shared" ca="1" si="5"/>
        <v>0</v>
      </c>
      <c r="S81" s="255">
        <f ca="1">IF($C81,CoulisseAnalyse!$AP81,0)</f>
        <v>0</v>
      </c>
      <c r="T81" s="258">
        <f t="shared" ca="1" si="6"/>
        <v>0</v>
      </c>
    </row>
    <row r="82" spans="3:20" x14ac:dyDescent="0.3">
      <c r="C82" t="b">
        <f ca="1">CoulisseAnalyse!$AA82</f>
        <v>0</v>
      </c>
      <c r="J82" s="277">
        <f t="shared" si="7"/>
        <v>72</v>
      </c>
      <c r="K82" s="270" t="str">
        <f ca="1">IF($C82,CoulisseAnalyse!$AK82,"")</f>
        <v/>
      </c>
      <c r="L82" s="241" t="str">
        <f ca="1">IF($C82,CoulisseAnalyse!$AL82,"")</f>
        <v/>
      </c>
      <c r="M82" s="262" t="str">
        <f ca="1">IF($C82,CoulisseAnalyse!$AM82,"")</f>
        <v/>
      </c>
      <c r="O82" s="265">
        <f ca="1">IF($C82,CoulisseAnalyse!$AN82,0)</f>
        <v>0</v>
      </c>
      <c r="P82" s="246">
        <f t="shared" ca="1" si="4"/>
        <v>0</v>
      </c>
      <c r="Q82" s="250">
        <f ca="1">IF($C82,CoulisseAnalyse!$AO82,0)</f>
        <v>0</v>
      </c>
      <c r="R82" s="251">
        <f t="shared" ca="1" si="5"/>
        <v>0</v>
      </c>
      <c r="S82" s="255">
        <f ca="1">IF($C82,CoulisseAnalyse!$AP82,0)</f>
        <v>0</v>
      </c>
      <c r="T82" s="258">
        <f t="shared" ca="1" si="6"/>
        <v>0</v>
      </c>
    </row>
    <row r="83" spans="3:20" x14ac:dyDescent="0.3">
      <c r="C83" t="b">
        <f ca="1">CoulisseAnalyse!$AA83</f>
        <v>0</v>
      </c>
      <c r="J83" s="277">
        <f t="shared" si="7"/>
        <v>73</v>
      </c>
      <c r="K83" s="270" t="str">
        <f ca="1">IF($C83,CoulisseAnalyse!$AK83,"")</f>
        <v/>
      </c>
      <c r="L83" s="241" t="str">
        <f ca="1">IF($C83,CoulisseAnalyse!$AL83,"")</f>
        <v/>
      </c>
      <c r="M83" s="262" t="str">
        <f ca="1">IF($C83,CoulisseAnalyse!$AM83,"")</f>
        <v/>
      </c>
      <c r="O83" s="265">
        <f ca="1">IF($C83,CoulisseAnalyse!$AN83,0)</f>
        <v>0</v>
      </c>
      <c r="P83" s="246">
        <f t="shared" ca="1" si="4"/>
        <v>0</v>
      </c>
      <c r="Q83" s="250">
        <f ca="1">IF($C83,CoulisseAnalyse!$AO83,0)</f>
        <v>0</v>
      </c>
      <c r="R83" s="251">
        <f t="shared" ca="1" si="5"/>
        <v>0</v>
      </c>
      <c r="S83" s="255">
        <f ca="1">IF($C83,CoulisseAnalyse!$AP83,0)</f>
        <v>0</v>
      </c>
      <c r="T83" s="258">
        <f t="shared" ca="1" si="6"/>
        <v>0</v>
      </c>
    </row>
    <row r="84" spans="3:20" x14ac:dyDescent="0.3">
      <c r="C84" t="b">
        <f ca="1">CoulisseAnalyse!$AA84</f>
        <v>0</v>
      </c>
      <c r="J84" s="277">
        <f t="shared" si="7"/>
        <v>74</v>
      </c>
      <c r="K84" s="270" t="str">
        <f ca="1">IF($C84,CoulisseAnalyse!$AK84,"")</f>
        <v/>
      </c>
      <c r="L84" s="241" t="str">
        <f ca="1">IF($C84,CoulisseAnalyse!$AL84,"")</f>
        <v/>
      </c>
      <c r="M84" s="262" t="str">
        <f ca="1">IF($C84,CoulisseAnalyse!$AM84,"")</f>
        <v/>
      </c>
      <c r="O84" s="265">
        <f ca="1">IF($C84,CoulisseAnalyse!$AN84,0)</f>
        <v>0</v>
      </c>
      <c r="P84" s="246">
        <f t="shared" ca="1" si="4"/>
        <v>0</v>
      </c>
      <c r="Q84" s="250">
        <f ca="1">IF($C84,CoulisseAnalyse!$AO84,0)</f>
        <v>0</v>
      </c>
      <c r="R84" s="251">
        <f t="shared" ca="1" si="5"/>
        <v>0</v>
      </c>
      <c r="S84" s="255">
        <f ca="1">IF($C84,CoulisseAnalyse!$AP84,0)</f>
        <v>0</v>
      </c>
      <c r="T84" s="258">
        <f t="shared" ca="1" si="6"/>
        <v>0</v>
      </c>
    </row>
    <row r="85" spans="3:20" x14ac:dyDescent="0.3">
      <c r="C85" t="b">
        <f ca="1">CoulisseAnalyse!$AA85</f>
        <v>0</v>
      </c>
      <c r="J85" s="277">
        <f t="shared" si="7"/>
        <v>75</v>
      </c>
      <c r="K85" s="270" t="str">
        <f ca="1">IF($C85,CoulisseAnalyse!$AK85,"")</f>
        <v/>
      </c>
      <c r="L85" s="241" t="str">
        <f ca="1">IF($C85,CoulisseAnalyse!$AL85,"")</f>
        <v/>
      </c>
      <c r="M85" s="262" t="str">
        <f ca="1">IF($C85,CoulisseAnalyse!$AM85,"")</f>
        <v/>
      </c>
      <c r="O85" s="265">
        <f ca="1">IF($C85,CoulisseAnalyse!$AN85,0)</f>
        <v>0</v>
      </c>
      <c r="P85" s="246">
        <f t="shared" ca="1" si="4"/>
        <v>0</v>
      </c>
      <c r="Q85" s="250">
        <f ca="1">IF($C85,CoulisseAnalyse!$AO85,0)</f>
        <v>0</v>
      </c>
      <c r="R85" s="251">
        <f t="shared" ca="1" si="5"/>
        <v>0</v>
      </c>
      <c r="S85" s="255">
        <f ca="1">IF($C85,CoulisseAnalyse!$AP85,0)</f>
        <v>0</v>
      </c>
      <c r="T85" s="258">
        <f t="shared" ca="1" si="6"/>
        <v>0</v>
      </c>
    </row>
    <row r="86" spans="3:20" x14ac:dyDescent="0.3">
      <c r="C86" t="b">
        <f ca="1">CoulisseAnalyse!$AA86</f>
        <v>0</v>
      </c>
      <c r="J86" s="277">
        <f t="shared" si="7"/>
        <v>76</v>
      </c>
      <c r="K86" s="270" t="str">
        <f ca="1">IF($C86,CoulisseAnalyse!$AK86,"")</f>
        <v/>
      </c>
      <c r="L86" s="241" t="str">
        <f ca="1">IF($C86,CoulisseAnalyse!$AL86,"")</f>
        <v/>
      </c>
      <c r="M86" s="262" t="str">
        <f ca="1">IF($C86,CoulisseAnalyse!$AM86,"")</f>
        <v/>
      </c>
      <c r="O86" s="265">
        <f ca="1">IF($C86,CoulisseAnalyse!$AN86,0)</f>
        <v>0</v>
      </c>
      <c r="P86" s="246">
        <f t="shared" ca="1" si="4"/>
        <v>0</v>
      </c>
      <c r="Q86" s="250">
        <f ca="1">IF($C86,CoulisseAnalyse!$AO86,0)</f>
        <v>0</v>
      </c>
      <c r="R86" s="251">
        <f t="shared" ca="1" si="5"/>
        <v>0</v>
      </c>
      <c r="S86" s="255">
        <f ca="1">IF($C86,CoulisseAnalyse!$AP86,0)</f>
        <v>0</v>
      </c>
      <c r="T86" s="258">
        <f t="shared" ca="1" si="6"/>
        <v>0</v>
      </c>
    </row>
    <row r="87" spans="3:20" x14ac:dyDescent="0.3">
      <c r="C87" t="b">
        <f ca="1">CoulisseAnalyse!$AA87</f>
        <v>0</v>
      </c>
      <c r="J87" s="277">
        <f t="shared" si="7"/>
        <v>77</v>
      </c>
      <c r="K87" s="270" t="str">
        <f ca="1">IF($C87,CoulisseAnalyse!$AK87,"")</f>
        <v/>
      </c>
      <c r="L87" s="241" t="str">
        <f ca="1">IF($C87,CoulisseAnalyse!$AL87,"")</f>
        <v/>
      </c>
      <c r="M87" s="262" t="str">
        <f ca="1">IF($C87,CoulisseAnalyse!$AM87,"")</f>
        <v/>
      </c>
      <c r="O87" s="265">
        <f ca="1">IF($C87,CoulisseAnalyse!$AN87,0)</f>
        <v>0</v>
      </c>
      <c r="P87" s="246">
        <f t="shared" ca="1" si="4"/>
        <v>0</v>
      </c>
      <c r="Q87" s="250">
        <f ca="1">IF($C87,CoulisseAnalyse!$AO87,0)</f>
        <v>0</v>
      </c>
      <c r="R87" s="251">
        <f t="shared" ca="1" si="5"/>
        <v>0</v>
      </c>
      <c r="S87" s="255">
        <f ca="1">IF($C87,CoulisseAnalyse!$AP87,0)</f>
        <v>0</v>
      </c>
      <c r="T87" s="258">
        <f t="shared" ca="1" si="6"/>
        <v>0</v>
      </c>
    </row>
    <row r="88" spans="3:20" x14ac:dyDescent="0.3">
      <c r="C88" t="b">
        <f ca="1">CoulisseAnalyse!$AA88</f>
        <v>0</v>
      </c>
      <c r="J88" s="277">
        <f t="shared" si="7"/>
        <v>78</v>
      </c>
      <c r="K88" s="270" t="str">
        <f ca="1">IF($C88,CoulisseAnalyse!$AK88,"")</f>
        <v/>
      </c>
      <c r="L88" s="241" t="str">
        <f ca="1">IF($C88,CoulisseAnalyse!$AL88,"")</f>
        <v/>
      </c>
      <c r="M88" s="262" t="str">
        <f ca="1">IF($C88,CoulisseAnalyse!$AM88,"")</f>
        <v/>
      </c>
      <c r="O88" s="265">
        <f ca="1">IF($C88,CoulisseAnalyse!$AN88,0)</f>
        <v>0</v>
      </c>
      <c r="P88" s="246">
        <f t="shared" ca="1" si="4"/>
        <v>0</v>
      </c>
      <c r="Q88" s="250">
        <f ca="1">IF($C88,CoulisseAnalyse!$AO88,0)</f>
        <v>0</v>
      </c>
      <c r="R88" s="251">
        <f t="shared" ca="1" si="5"/>
        <v>0</v>
      </c>
      <c r="S88" s="255">
        <f ca="1">IF($C88,CoulisseAnalyse!$AP88,0)</f>
        <v>0</v>
      </c>
      <c r="T88" s="258">
        <f t="shared" ca="1" si="6"/>
        <v>0</v>
      </c>
    </row>
    <row r="89" spans="3:20" x14ac:dyDescent="0.3">
      <c r="C89" t="b">
        <f ca="1">CoulisseAnalyse!$AA89</f>
        <v>0</v>
      </c>
      <c r="J89" s="277">
        <f t="shared" si="7"/>
        <v>79</v>
      </c>
      <c r="K89" s="270" t="str">
        <f ca="1">IF($C89,CoulisseAnalyse!$AK89,"")</f>
        <v/>
      </c>
      <c r="L89" s="241" t="str">
        <f ca="1">IF($C89,CoulisseAnalyse!$AL89,"")</f>
        <v/>
      </c>
      <c r="M89" s="262" t="str">
        <f ca="1">IF($C89,CoulisseAnalyse!$AM89,"")</f>
        <v/>
      </c>
      <c r="O89" s="265">
        <f ca="1">IF($C89,CoulisseAnalyse!$AN89,0)</f>
        <v>0</v>
      </c>
      <c r="P89" s="246">
        <f t="shared" ca="1" si="4"/>
        <v>0</v>
      </c>
      <c r="Q89" s="250">
        <f ca="1">IF($C89,CoulisseAnalyse!$AO89,0)</f>
        <v>0</v>
      </c>
      <c r="R89" s="251">
        <f t="shared" ca="1" si="5"/>
        <v>0</v>
      </c>
      <c r="S89" s="255">
        <f ca="1">IF($C89,CoulisseAnalyse!$AP89,0)</f>
        <v>0</v>
      </c>
      <c r="T89" s="258">
        <f t="shared" ca="1" si="6"/>
        <v>0</v>
      </c>
    </row>
    <row r="90" spans="3:20" x14ac:dyDescent="0.3">
      <c r="C90" t="b">
        <f ca="1">CoulisseAnalyse!$AA90</f>
        <v>0</v>
      </c>
      <c r="J90" s="277">
        <f t="shared" si="7"/>
        <v>80</v>
      </c>
      <c r="K90" s="270" t="str">
        <f ca="1">IF($C90,CoulisseAnalyse!$AK90,"")</f>
        <v/>
      </c>
      <c r="L90" s="241" t="str">
        <f ca="1">IF($C90,CoulisseAnalyse!$AL90,"")</f>
        <v/>
      </c>
      <c r="M90" s="262" t="str">
        <f ca="1">IF($C90,CoulisseAnalyse!$AM90,"")</f>
        <v/>
      </c>
      <c r="O90" s="265">
        <f ca="1">IF($C90,CoulisseAnalyse!$AN90,0)</f>
        <v>0</v>
      </c>
      <c r="P90" s="246">
        <f t="shared" ca="1" si="4"/>
        <v>0</v>
      </c>
      <c r="Q90" s="250">
        <f ca="1">IF($C90,CoulisseAnalyse!$AO90,0)</f>
        <v>0</v>
      </c>
      <c r="R90" s="251">
        <f t="shared" ca="1" si="5"/>
        <v>0</v>
      </c>
      <c r="S90" s="255">
        <f ca="1">IF($C90,CoulisseAnalyse!$AP90,0)</f>
        <v>0</v>
      </c>
      <c r="T90" s="258">
        <f t="shared" ca="1" si="6"/>
        <v>0</v>
      </c>
    </row>
    <row r="91" spans="3:20" x14ac:dyDescent="0.3">
      <c r="C91" t="b">
        <f ca="1">CoulisseAnalyse!$AA91</f>
        <v>0</v>
      </c>
      <c r="J91" s="277">
        <f t="shared" si="7"/>
        <v>81</v>
      </c>
      <c r="K91" s="270" t="str">
        <f ca="1">IF($C91,CoulisseAnalyse!$AK91,"")</f>
        <v/>
      </c>
      <c r="L91" s="241" t="str">
        <f ca="1">IF($C91,CoulisseAnalyse!$AL91,"")</f>
        <v/>
      </c>
      <c r="M91" s="262" t="str">
        <f ca="1">IF($C91,CoulisseAnalyse!$AM91,"")</f>
        <v/>
      </c>
      <c r="O91" s="265">
        <f ca="1">IF($C91,CoulisseAnalyse!$AN91,0)</f>
        <v>0</v>
      </c>
      <c r="P91" s="246">
        <f t="shared" ca="1" si="4"/>
        <v>0</v>
      </c>
      <c r="Q91" s="250">
        <f ca="1">IF($C91,CoulisseAnalyse!$AO91,0)</f>
        <v>0</v>
      </c>
      <c r="R91" s="251">
        <f t="shared" ca="1" si="5"/>
        <v>0</v>
      </c>
      <c r="S91" s="255">
        <f ca="1">IF($C91,CoulisseAnalyse!$AP91,0)</f>
        <v>0</v>
      </c>
      <c r="T91" s="258">
        <f t="shared" ca="1" si="6"/>
        <v>0</v>
      </c>
    </row>
    <row r="92" spans="3:20" x14ac:dyDescent="0.3">
      <c r="C92" t="b">
        <f ca="1">CoulisseAnalyse!$AA92</f>
        <v>0</v>
      </c>
      <c r="J92" s="277">
        <f t="shared" si="7"/>
        <v>82</v>
      </c>
      <c r="K92" s="270" t="str">
        <f ca="1">IF($C92,CoulisseAnalyse!$AK92,"")</f>
        <v/>
      </c>
      <c r="L92" s="241" t="str">
        <f ca="1">IF($C92,CoulisseAnalyse!$AL92,"")</f>
        <v/>
      </c>
      <c r="M92" s="262" t="str">
        <f ca="1">IF($C92,CoulisseAnalyse!$AM92,"")</f>
        <v/>
      </c>
      <c r="O92" s="265">
        <f ca="1">IF($C92,CoulisseAnalyse!$AN92,0)</f>
        <v>0</v>
      </c>
      <c r="P92" s="246">
        <f t="shared" ca="1" si="4"/>
        <v>0</v>
      </c>
      <c r="Q92" s="250">
        <f ca="1">IF($C92,CoulisseAnalyse!$AO92,0)</f>
        <v>0</v>
      </c>
      <c r="R92" s="251">
        <f t="shared" ca="1" si="5"/>
        <v>0</v>
      </c>
      <c r="S92" s="255">
        <f ca="1">IF($C92,CoulisseAnalyse!$AP92,0)</f>
        <v>0</v>
      </c>
      <c r="T92" s="258">
        <f t="shared" ca="1" si="6"/>
        <v>0</v>
      </c>
    </row>
    <row r="93" spans="3:20" x14ac:dyDescent="0.3">
      <c r="C93" t="b">
        <f ca="1">CoulisseAnalyse!$AA93</f>
        <v>0</v>
      </c>
      <c r="J93" s="277">
        <f t="shared" si="7"/>
        <v>83</v>
      </c>
      <c r="K93" s="270" t="str">
        <f ca="1">IF($C93,CoulisseAnalyse!$AK93,"")</f>
        <v/>
      </c>
      <c r="L93" s="241" t="str">
        <f ca="1">IF($C93,CoulisseAnalyse!$AL93,"")</f>
        <v/>
      </c>
      <c r="M93" s="262" t="str">
        <f ca="1">IF($C93,CoulisseAnalyse!$AM93,"")</f>
        <v/>
      </c>
      <c r="O93" s="265">
        <f ca="1">IF($C93,CoulisseAnalyse!$AN93,0)</f>
        <v>0</v>
      </c>
      <c r="P93" s="246">
        <f t="shared" ca="1" si="4"/>
        <v>0</v>
      </c>
      <c r="Q93" s="250">
        <f ca="1">IF($C93,CoulisseAnalyse!$AO93,0)</f>
        <v>0</v>
      </c>
      <c r="R93" s="251">
        <f t="shared" ca="1" si="5"/>
        <v>0</v>
      </c>
      <c r="S93" s="255">
        <f ca="1">IF($C93,CoulisseAnalyse!$AP93,0)</f>
        <v>0</v>
      </c>
      <c r="T93" s="258">
        <f t="shared" ca="1" si="6"/>
        <v>0</v>
      </c>
    </row>
    <row r="94" spans="3:20" x14ac:dyDescent="0.3">
      <c r="C94" t="b">
        <f ca="1">CoulisseAnalyse!$AA94</f>
        <v>0</v>
      </c>
      <c r="J94" s="277">
        <f t="shared" si="7"/>
        <v>84</v>
      </c>
      <c r="K94" s="270" t="str">
        <f ca="1">IF($C94,CoulisseAnalyse!$AK94,"")</f>
        <v/>
      </c>
      <c r="L94" s="241" t="str">
        <f ca="1">IF($C94,CoulisseAnalyse!$AL94,"")</f>
        <v/>
      </c>
      <c r="M94" s="262" t="str">
        <f ca="1">IF($C94,CoulisseAnalyse!$AM94,"")</f>
        <v/>
      </c>
      <c r="O94" s="265">
        <f ca="1">IF($C94,CoulisseAnalyse!$AN94,0)</f>
        <v>0</v>
      </c>
      <c r="P94" s="246">
        <f t="shared" ca="1" si="4"/>
        <v>0</v>
      </c>
      <c r="Q94" s="250">
        <f ca="1">IF($C94,CoulisseAnalyse!$AO94,0)</f>
        <v>0</v>
      </c>
      <c r="R94" s="251">
        <f t="shared" ca="1" si="5"/>
        <v>0</v>
      </c>
      <c r="S94" s="255">
        <f ca="1">IF($C94,CoulisseAnalyse!$AP94,0)</f>
        <v>0</v>
      </c>
      <c r="T94" s="258">
        <f t="shared" ca="1" si="6"/>
        <v>0</v>
      </c>
    </row>
    <row r="95" spans="3:20" x14ac:dyDescent="0.3">
      <c r="C95" t="b">
        <f ca="1">CoulisseAnalyse!$AA95</f>
        <v>0</v>
      </c>
      <c r="J95" s="277">
        <f t="shared" si="7"/>
        <v>85</v>
      </c>
      <c r="K95" s="270" t="str">
        <f ca="1">IF($C95,CoulisseAnalyse!$AK95,"")</f>
        <v/>
      </c>
      <c r="L95" s="241" t="str">
        <f ca="1">IF($C95,CoulisseAnalyse!$AL95,"")</f>
        <v/>
      </c>
      <c r="M95" s="262" t="str">
        <f ca="1">IF($C95,CoulisseAnalyse!$AM95,"")</f>
        <v/>
      </c>
      <c r="O95" s="265">
        <f ca="1">IF($C95,CoulisseAnalyse!$AN95,0)</f>
        <v>0</v>
      </c>
      <c r="P95" s="246">
        <f t="shared" ca="1" si="4"/>
        <v>0</v>
      </c>
      <c r="Q95" s="250">
        <f ca="1">IF($C95,CoulisseAnalyse!$AO95,0)</f>
        <v>0</v>
      </c>
      <c r="R95" s="251">
        <f t="shared" ca="1" si="5"/>
        <v>0</v>
      </c>
      <c r="S95" s="255">
        <f ca="1">IF($C95,CoulisseAnalyse!$AP95,0)</f>
        <v>0</v>
      </c>
      <c r="T95" s="258">
        <f t="shared" ca="1" si="6"/>
        <v>0</v>
      </c>
    </row>
    <row r="96" spans="3:20" x14ac:dyDescent="0.3">
      <c r="C96" t="b">
        <f ca="1">CoulisseAnalyse!$AA96</f>
        <v>0</v>
      </c>
      <c r="J96" s="277">
        <f t="shared" si="7"/>
        <v>86</v>
      </c>
      <c r="K96" s="270" t="str">
        <f ca="1">IF($C96,CoulisseAnalyse!$AK96,"")</f>
        <v/>
      </c>
      <c r="L96" s="241" t="str">
        <f ca="1">IF($C96,CoulisseAnalyse!$AL96,"")</f>
        <v/>
      </c>
      <c r="M96" s="262" t="str">
        <f ca="1">IF($C96,CoulisseAnalyse!$AM96,"")</f>
        <v/>
      </c>
      <c r="O96" s="265">
        <f ca="1">IF($C96,CoulisseAnalyse!$AN96,0)</f>
        <v>0</v>
      </c>
      <c r="P96" s="246">
        <f t="shared" ca="1" si="4"/>
        <v>0</v>
      </c>
      <c r="Q96" s="250">
        <f ca="1">IF($C96,CoulisseAnalyse!$AO96,0)</f>
        <v>0</v>
      </c>
      <c r="R96" s="251">
        <f t="shared" ca="1" si="5"/>
        <v>0</v>
      </c>
      <c r="S96" s="255">
        <f ca="1">IF($C96,CoulisseAnalyse!$AP96,0)</f>
        <v>0</v>
      </c>
      <c r="T96" s="258">
        <f t="shared" ca="1" si="6"/>
        <v>0</v>
      </c>
    </row>
    <row r="97" spans="3:20" x14ac:dyDescent="0.3">
      <c r="C97" t="b">
        <f ca="1">CoulisseAnalyse!$AA97</f>
        <v>0</v>
      </c>
      <c r="J97" s="277">
        <f t="shared" si="7"/>
        <v>87</v>
      </c>
      <c r="K97" s="270" t="str">
        <f ca="1">IF($C97,CoulisseAnalyse!$AK97,"")</f>
        <v/>
      </c>
      <c r="L97" s="241" t="str">
        <f ca="1">IF($C97,CoulisseAnalyse!$AL97,"")</f>
        <v/>
      </c>
      <c r="M97" s="262" t="str">
        <f ca="1">IF($C97,CoulisseAnalyse!$AM97,"")</f>
        <v/>
      </c>
      <c r="O97" s="265">
        <f ca="1">IF($C97,CoulisseAnalyse!$AN97,0)</f>
        <v>0</v>
      </c>
      <c r="P97" s="246">
        <f t="shared" ca="1" si="4"/>
        <v>0</v>
      </c>
      <c r="Q97" s="250">
        <f ca="1">IF($C97,CoulisseAnalyse!$AO97,0)</f>
        <v>0</v>
      </c>
      <c r="R97" s="251">
        <f t="shared" ca="1" si="5"/>
        <v>0</v>
      </c>
      <c r="S97" s="255">
        <f ca="1">IF($C97,CoulisseAnalyse!$AP97,0)</f>
        <v>0</v>
      </c>
      <c r="T97" s="258">
        <f t="shared" ca="1" si="6"/>
        <v>0</v>
      </c>
    </row>
    <row r="98" spans="3:20" x14ac:dyDescent="0.3">
      <c r="C98" t="b">
        <f ca="1">CoulisseAnalyse!$AA98</f>
        <v>0</v>
      </c>
      <c r="J98" s="277">
        <f t="shared" si="7"/>
        <v>88</v>
      </c>
      <c r="K98" s="270" t="str">
        <f ca="1">IF($C98,CoulisseAnalyse!$AK98,"")</f>
        <v/>
      </c>
      <c r="L98" s="241" t="str">
        <f ca="1">IF($C98,CoulisseAnalyse!$AL98,"")</f>
        <v/>
      </c>
      <c r="M98" s="262" t="str">
        <f ca="1">IF($C98,CoulisseAnalyse!$AM98,"")</f>
        <v/>
      </c>
      <c r="O98" s="265">
        <f ca="1">IF($C98,CoulisseAnalyse!$AN98,0)</f>
        <v>0</v>
      </c>
      <c r="P98" s="246">
        <f t="shared" ca="1" si="4"/>
        <v>0</v>
      </c>
      <c r="Q98" s="250">
        <f ca="1">IF($C98,CoulisseAnalyse!$AO98,0)</f>
        <v>0</v>
      </c>
      <c r="R98" s="251">
        <f t="shared" ca="1" si="5"/>
        <v>0</v>
      </c>
      <c r="S98" s="255">
        <f ca="1">IF($C98,CoulisseAnalyse!$AP98,0)</f>
        <v>0</v>
      </c>
      <c r="T98" s="258">
        <f t="shared" ca="1" si="6"/>
        <v>0</v>
      </c>
    </row>
    <row r="99" spans="3:20" x14ac:dyDescent="0.3">
      <c r="C99" t="b">
        <f ca="1">CoulisseAnalyse!$AA99</f>
        <v>0</v>
      </c>
      <c r="J99" s="277">
        <f t="shared" si="7"/>
        <v>89</v>
      </c>
      <c r="K99" s="270" t="str">
        <f ca="1">IF($C99,CoulisseAnalyse!$AK99,"")</f>
        <v/>
      </c>
      <c r="L99" s="241" t="str">
        <f ca="1">IF($C99,CoulisseAnalyse!$AL99,"")</f>
        <v/>
      </c>
      <c r="M99" s="262" t="str">
        <f ca="1">IF($C99,CoulisseAnalyse!$AM99,"")</f>
        <v/>
      </c>
      <c r="O99" s="265">
        <f ca="1">IF($C99,CoulisseAnalyse!$AN99,0)</f>
        <v>0</v>
      </c>
      <c r="P99" s="246">
        <f t="shared" ca="1" si="4"/>
        <v>0</v>
      </c>
      <c r="Q99" s="250">
        <f ca="1">IF($C99,CoulisseAnalyse!$AO99,0)</f>
        <v>0</v>
      </c>
      <c r="R99" s="251">
        <f t="shared" ca="1" si="5"/>
        <v>0</v>
      </c>
      <c r="S99" s="255">
        <f ca="1">IF($C99,CoulisseAnalyse!$AP99,0)</f>
        <v>0</v>
      </c>
      <c r="T99" s="258">
        <f t="shared" ca="1" si="6"/>
        <v>0</v>
      </c>
    </row>
    <row r="100" spans="3:20" x14ac:dyDescent="0.3">
      <c r="C100" t="b">
        <f ca="1">CoulisseAnalyse!$AA100</f>
        <v>0</v>
      </c>
      <c r="J100" s="277">
        <f t="shared" si="7"/>
        <v>90</v>
      </c>
      <c r="K100" s="270" t="str">
        <f ca="1">IF($C100,CoulisseAnalyse!$AK100,"")</f>
        <v/>
      </c>
      <c r="L100" s="241" t="str">
        <f ca="1">IF($C100,CoulisseAnalyse!$AL100,"")</f>
        <v/>
      </c>
      <c r="M100" s="262" t="str">
        <f ca="1">IF($C100,CoulisseAnalyse!$AM100,"")</f>
        <v/>
      </c>
      <c r="O100" s="265">
        <f ca="1">IF($C100,CoulisseAnalyse!$AN100,0)</f>
        <v>0</v>
      </c>
      <c r="P100" s="246">
        <f t="shared" ca="1" si="4"/>
        <v>0</v>
      </c>
      <c r="Q100" s="250">
        <f ca="1">IF($C100,CoulisseAnalyse!$AO100,0)</f>
        <v>0</v>
      </c>
      <c r="R100" s="251">
        <f t="shared" ca="1" si="5"/>
        <v>0</v>
      </c>
      <c r="S100" s="255">
        <f ca="1">IF($C100,CoulisseAnalyse!$AP100,0)</f>
        <v>0</v>
      </c>
      <c r="T100" s="258">
        <f t="shared" ca="1" si="6"/>
        <v>0</v>
      </c>
    </row>
    <row r="101" spans="3:20" x14ac:dyDescent="0.3">
      <c r="C101" t="b">
        <f ca="1">CoulisseAnalyse!$AA101</f>
        <v>0</v>
      </c>
      <c r="J101" s="277">
        <f t="shared" si="7"/>
        <v>91</v>
      </c>
      <c r="K101" s="270" t="str">
        <f ca="1">IF($C101,CoulisseAnalyse!$AK101,"")</f>
        <v/>
      </c>
      <c r="L101" s="241" t="str">
        <f ca="1">IF($C101,CoulisseAnalyse!$AL101,"")</f>
        <v/>
      </c>
      <c r="M101" s="262" t="str">
        <f ca="1">IF($C101,CoulisseAnalyse!$AM101,"")</f>
        <v/>
      </c>
      <c r="O101" s="265">
        <f ca="1">IF($C101,CoulisseAnalyse!$AN101,0)</f>
        <v>0</v>
      </c>
      <c r="P101" s="246">
        <f t="shared" ca="1" si="4"/>
        <v>0</v>
      </c>
      <c r="Q101" s="250">
        <f ca="1">IF($C101,CoulisseAnalyse!$AO101,0)</f>
        <v>0</v>
      </c>
      <c r="R101" s="251">
        <f t="shared" ca="1" si="5"/>
        <v>0</v>
      </c>
      <c r="S101" s="255">
        <f ca="1">IF($C101,CoulisseAnalyse!$AP101,0)</f>
        <v>0</v>
      </c>
      <c r="T101" s="258">
        <f t="shared" ca="1" si="6"/>
        <v>0</v>
      </c>
    </row>
    <row r="102" spans="3:20" x14ac:dyDescent="0.3">
      <c r="C102" t="b">
        <f ca="1">CoulisseAnalyse!$AA102</f>
        <v>0</v>
      </c>
      <c r="J102" s="277">
        <f t="shared" si="7"/>
        <v>92</v>
      </c>
      <c r="K102" s="270" t="str">
        <f ca="1">IF($C102,CoulisseAnalyse!$AK102,"")</f>
        <v/>
      </c>
      <c r="L102" s="241" t="str">
        <f ca="1">IF($C102,CoulisseAnalyse!$AL102,"")</f>
        <v/>
      </c>
      <c r="M102" s="262" t="str">
        <f ca="1">IF($C102,CoulisseAnalyse!$AM102,"")</f>
        <v/>
      </c>
      <c r="O102" s="265">
        <f ca="1">IF($C102,CoulisseAnalyse!$AN102,0)</f>
        <v>0</v>
      </c>
      <c r="P102" s="246">
        <f t="shared" ca="1" si="4"/>
        <v>0</v>
      </c>
      <c r="Q102" s="250">
        <f ca="1">IF($C102,CoulisseAnalyse!$AO102,0)</f>
        <v>0</v>
      </c>
      <c r="R102" s="251">
        <f t="shared" ca="1" si="5"/>
        <v>0</v>
      </c>
      <c r="S102" s="255">
        <f ca="1">IF($C102,CoulisseAnalyse!$AP102,0)</f>
        <v>0</v>
      </c>
      <c r="T102" s="258">
        <f t="shared" ca="1" si="6"/>
        <v>0</v>
      </c>
    </row>
    <row r="103" spans="3:20" ht="15" thickBot="1" x14ac:dyDescent="0.35">
      <c r="C103" t="b">
        <f ca="1">CoulisseAnalyse!$AA103</f>
        <v>0</v>
      </c>
      <c r="J103" s="278">
        <f t="shared" si="7"/>
        <v>93</v>
      </c>
      <c r="K103" s="271" t="str">
        <f ca="1">IF($C103,CoulisseAnalyse!$AK103,"")</f>
        <v/>
      </c>
      <c r="L103" s="242" t="str">
        <f ca="1">IF($C103,CoulisseAnalyse!$AL103,"")</f>
        <v/>
      </c>
      <c r="M103" s="263" t="str">
        <f ca="1">IF($C103,CoulisseAnalyse!$AM103,"")</f>
        <v/>
      </c>
      <c r="O103" s="266">
        <f ca="1">IF($C103,CoulisseAnalyse!$AN103,0)</f>
        <v>0</v>
      </c>
      <c r="P103" s="247">
        <f t="shared" ca="1" si="4"/>
        <v>0</v>
      </c>
      <c r="Q103" s="252">
        <f ca="1">IF($C103,CoulisseAnalyse!$AO103,0)</f>
        <v>0</v>
      </c>
      <c r="R103" s="253">
        <f t="shared" ca="1" si="5"/>
        <v>0</v>
      </c>
      <c r="S103" s="256">
        <f ca="1">IF($C103,CoulisseAnalyse!$AP103,0)</f>
        <v>0</v>
      </c>
      <c r="T103" s="259">
        <f t="shared" ca="1" si="6"/>
        <v>0</v>
      </c>
    </row>
    <row r="104" spans="3:20" x14ac:dyDescent="0.3"/>
  </sheetData>
  <sheetProtection password="FE92" sheet="1" objects="1" scenarios="1"/>
  <mergeCells count="8">
    <mergeCell ref="L8:M9"/>
    <mergeCell ref="O8:T8"/>
    <mergeCell ref="O10:P10"/>
    <mergeCell ref="Q10:R10"/>
    <mergeCell ref="S10:T10"/>
    <mergeCell ref="O9:P9"/>
    <mergeCell ref="Q9:R9"/>
    <mergeCell ref="S9:T9"/>
  </mergeCells>
  <conditionalFormatting sqref="O11:O103">
    <cfRule type="iconSet" priority="9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Q11:Q103">
    <cfRule type="iconSet" priority="8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S11:S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O11:O103 O10:P10">
    <cfRule type="expression" dxfId="20" priority="3">
      <formula>$O$2</formula>
    </cfRule>
  </conditionalFormatting>
  <conditionalFormatting sqref="Q11:Q103 Q10:R10">
    <cfRule type="expression" dxfId="19" priority="2">
      <formula>$Q$2</formula>
    </cfRule>
  </conditionalFormatting>
  <conditionalFormatting sqref="S11:S103 S10:T10">
    <cfRule type="expression" dxfId="18" priority="1">
      <formula>$S$2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Scroll Bar 2">
              <controlPr defaultSize="0" autoPict="0">
                <anchor moveWithCells="1">
                  <from>
                    <xdr:col>22</xdr:col>
                    <xdr:colOff>259080</xdr:colOff>
                    <xdr:row>8</xdr:row>
                    <xdr:rowOff>190500</xdr:rowOff>
                  </from>
                  <to>
                    <xdr:col>25</xdr:col>
                    <xdr:colOff>678180</xdr:colOff>
                    <xdr:row>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10">
    <tabColor theme="9" tint="-0.249977111117893"/>
  </sheetPr>
  <dimension ref="A1:AJ104"/>
  <sheetViews>
    <sheetView showGridLines="0" topLeftCell="I7" zoomScale="80" zoomScaleNormal="80" workbookViewId="0">
      <pane xSplit="3" ySplit="4" topLeftCell="L11" activePane="bottomRight" state="frozen"/>
      <selection activeCell="P24" sqref="P24"/>
      <selection pane="topRight" activeCell="P24" sqref="P24"/>
      <selection pane="bottomLeft" activeCell="P24" sqref="P24"/>
      <selection pane="bottomRight" activeCell="K14" sqref="K14"/>
    </sheetView>
  </sheetViews>
  <sheetFormatPr baseColWidth="10" defaultColWidth="0" defaultRowHeight="15" customHeight="1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1" width="35.88671875" customWidth="1"/>
    <col min="12" max="13" width="35.88671875" hidden="1" customWidth="1"/>
    <col min="14" max="14" width="2" customWidth="1"/>
    <col min="15" max="15" width="10.88671875" customWidth="1"/>
    <col min="16" max="16" width="8.5546875" customWidth="1"/>
    <col min="17" max="17" width="19.33203125" customWidth="1"/>
    <col min="18" max="18" width="12.6640625" customWidth="1"/>
    <col min="19" max="19" width="19.6640625" customWidth="1"/>
    <col min="20" max="20" width="10.88671875" customWidth="1"/>
    <col min="21" max="36" width="11.44140625" customWidth="1"/>
    <col min="37" max="16384" width="11.44140625" hidden="1"/>
  </cols>
  <sheetData>
    <row r="1" spans="1:30" ht="14.4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O1">
        <v>1</v>
      </c>
      <c r="Q1">
        <f>+O1+1</f>
        <v>2</v>
      </c>
      <c r="S1">
        <f>+Q1+1</f>
        <v>3</v>
      </c>
    </row>
    <row r="2" spans="1:30" ht="14.4" hidden="1" x14ac:dyDescent="0.3">
      <c r="A2" s="200"/>
      <c r="B2" s="37"/>
      <c r="C2" s="37"/>
      <c r="D2" s="37"/>
      <c r="E2" s="37"/>
      <c r="F2" s="37"/>
      <c r="G2" s="37"/>
      <c r="H2" s="201"/>
      <c r="O2" t="b">
        <f>+O$1=$M$1</f>
        <v>0</v>
      </c>
      <c r="Q2" t="b">
        <f>+Q$1=$M$1</f>
        <v>0</v>
      </c>
      <c r="S2" t="b">
        <f>+S$1=$M$1</f>
        <v>1</v>
      </c>
    </row>
    <row r="3" spans="1:30" ht="14.4" hidden="1" x14ac:dyDescent="0.3">
      <c r="A3" s="200"/>
      <c r="B3" s="37"/>
      <c r="C3" s="37"/>
      <c r="D3" s="37"/>
      <c r="E3" s="37"/>
      <c r="F3" s="37"/>
      <c r="G3" s="37"/>
      <c r="H3" s="201"/>
    </row>
    <row r="4" spans="1:30" ht="14.4" hidden="1" x14ac:dyDescent="0.3">
      <c r="A4" s="200"/>
      <c r="B4" s="37"/>
      <c r="C4" s="37"/>
      <c r="D4" s="37"/>
      <c r="E4" s="37"/>
      <c r="F4" s="37"/>
      <c r="G4" s="37"/>
      <c r="H4" s="201"/>
    </row>
    <row r="5" spans="1:30" ht="14.4" hidden="1" x14ac:dyDescent="0.3">
      <c r="A5" s="200"/>
      <c r="B5" s="37"/>
      <c r="C5" s="37"/>
      <c r="D5" s="37"/>
      <c r="E5" s="37"/>
      <c r="F5" s="37"/>
      <c r="G5" s="37"/>
      <c r="H5" s="201"/>
    </row>
    <row r="6" spans="1:30" ht="14.4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0" ht="14.4" x14ac:dyDescent="0.3"/>
    <row r="8" spans="1:30" thickBot="1" x14ac:dyDescent="0.35">
      <c r="J8" s="273" t="s">
        <v>220</v>
      </c>
      <c r="O8" s="380" t="s">
        <v>219</v>
      </c>
      <c r="P8" s="381"/>
      <c r="Q8" s="381"/>
      <c r="R8" s="381"/>
      <c r="S8" s="381"/>
      <c r="T8" s="382"/>
      <c r="AD8" t="str">
        <f>Coulisse00!$G$10</f>
        <v>CA VENTE
€ HT</v>
      </c>
    </row>
    <row r="9" spans="1:30" ht="22.5" customHeight="1" thickBot="1" x14ac:dyDescent="0.35">
      <c r="O9" s="387">
        <f ca="1">SUM(O$11:O$103)</f>
        <v>10</v>
      </c>
      <c r="P9" s="388"/>
      <c r="Q9" s="389">
        <f ca="1">SUM(Q$11:Q$103)</f>
        <v>277950</v>
      </c>
      <c r="R9" s="389"/>
      <c r="S9" s="390">
        <f ca="1">SUM(S$11:S$103)</f>
        <v>3926000</v>
      </c>
      <c r="T9" s="391"/>
    </row>
    <row r="10" spans="1:30" ht="34.5" customHeight="1" thickTop="1" x14ac:dyDescent="0.3">
      <c r="C10" s="7" t="b">
        <v>1</v>
      </c>
      <c r="J10" s="275" t="s">
        <v>221</v>
      </c>
      <c r="K10" s="268" t="str">
        <f ca="1">IF($C10,CoulisseAnalyse!$CI10,"")</f>
        <v>UPEC/CSTB</v>
      </c>
      <c r="L10" s="243"/>
      <c r="M10" s="260"/>
      <c r="O10" s="383" t="str">
        <f>IF($C10,CoulisseAnalyse!$AN10,"")</f>
        <v>Nb Ref</v>
      </c>
      <c r="P10" s="384"/>
      <c r="Q10" s="385" t="str">
        <f ca="1">IF($C10,CoulisseAnalyse!$AO10,"")</f>
        <v>QUANTITE
M2/ML/PC</v>
      </c>
      <c r="R10" s="384"/>
      <c r="S10" s="385" t="str">
        <f ca="1">IF($C10,CoulisseAnalyse!$AP10,"")</f>
        <v>CA VENTE
€ HT</v>
      </c>
      <c r="T10" s="386"/>
    </row>
    <row r="11" spans="1:30" ht="14.4" x14ac:dyDescent="0.3">
      <c r="C11" t="b">
        <f ca="1">CoulisseAnalyse!$BY11</f>
        <v>1</v>
      </c>
      <c r="J11" s="276">
        <v>1</v>
      </c>
      <c r="K11" s="269" t="str">
        <f ca="1">IF($C11,CoulisseAnalyse!$CI11,"")</f>
        <v>U3 P3</v>
      </c>
      <c r="L11" s="244"/>
      <c r="M11" s="261"/>
      <c r="O11" s="264">
        <f ca="1">IF($C11,CoulisseAnalyse!$CL11,0)</f>
        <v>3</v>
      </c>
      <c r="P11" s="245">
        <f ca="1">$O11/$O$9</f>
        <v>0.3</v>
      </c>
      <c r="Q11" s="248">
        <f ca="1">IF($C11,CoulisseAnalyse!$CM11,0)</f>
        <v>142000</v>
      </c>
      <c r="R11" s="249">
        <f ca="1">$Q11/$Q$9</f>
        <v>0.51088325238352217</v>
      </c>
      <c r="S11" s="254">
        <f ca="1">IF($C11,CoulisseAnalyse!$CN11,0)</f>
        <v>1686000</v>
      </c>
      <c r="T11" s="257">
        <f ca="1">$S11/$S$9</f>
        <v>0.42944472745797246</v>
      </c>
    </row>
    <row r="12" spans="1:30" ht="14.4" x14ac:dyDescent="0.3">
      <c r="C12" t="b">
        <f ca="1">CoulisseAnalyse!$BY12</f>
        <v>1</v>
      </c>
      <c r="J12" s="277">
        <f>+J11+1</f>
        <v>2</v>
      </c>
      <c r="K12" s="270" t="str">
        <f ca="1">IF($C12,CoulisseAnalyse!$CI12,"")</f>
        <v>U4 P3</v>
      </c>
      <c r="L12" s="241"/>
      <c r="M12" s="262"/>
      <c r="O12" s="265">
        <f ca="1">IF($C12,CoulisseAnalyse!$CL12,0)</f>
        <v>3</v>
      </c>
      <c r="P12" s="246">
        <f t="shared" ref="P12:P75" ca="1" si="0">$O12/$O$9</f>
        <v>0.3</v>
      </c>
      <c r="Q12" s="250">
        <f ca="1">IF($C12,CoulisseAnalyse!$CM12,0)</f>
        <v>95800</v>
      </c>
      <c r="R12" s="251">
        <f t="shared" ref="R12:R75" ca="1" si="1">$Q12/$Q$9</f>
        <v>0.34466630688972838</v>
      </c>
      <c r="S12" s="255">
        <f ca="1">IF($C12,CoulisseAnalyse!$CN12,0)</f>
        <v>1613000</v>
      </c>
      <c r="T12" s="258">
        <f t="shared" ref="T12:T75" ca="1" si="2">$S12/$S$9</f>
        <v>0.41085073866530819</v>
      </c>
    </row>
    <row r="13" spans="1:30" ht="14.4" x14ac:dyDescent="0.3">
      <c r="C13" t="b">
        <f ca="1">CoulisseAnalyse!$BY13</f>
        <v>1</v>
      </c>
      <c r="J13" s="277">
        <f t="shared" ref="J13:J76" si="3">+J12+1</f>
        <v>3</v>
      </c>
      <c r="K13" s="270" t="str">
        <f ca="1">IF($C13,CoulisseAnalyse!$CI13,"")</f>
        <v xml:space="preserve"> ... </v>
      </c>
      <c r="L13" s="241"/>
      <c r="M13" s="262"/>
      <c r="O13" s="265">
        <f ca="1">IF($C13,CoulisseAnalyse!$CL13,0)</f>
        <v>4</v>
      </c>
      <c r="P13" s="246">
        <f t="shared" ca="1" si="0"/>
        <v>0.4</v>
      </c>
      <c r="Q13" s="250">
        <f ca="1">IF($C13,CoulisseAnalyse!$CM13,0)</f>
        <v>40150</v>
      </c>
      <c r="R13" s="251">
        <f t="shared" ca="1" si="1"/>
        <v>0.14445044072674942</v>
      </c>
      <c r="S13" s="255">
        <f ca="1">IF($C13,CoulisseAnalyse!$CN13,0)</f>
        <v>627000</v>
      </c>
      <c r="T13" s="258">
        <f t="shared" ca="1" si="2"/>
        <v>0.15970453387671932</v>
      </c>
    </row>
    <row r="14" spans="1:30" ht="14.4" x14ac:dyDescent="0.3">
      <c r="C14" t="b">
        <f ca="1">CoulisseAnalyse!$BY14</f>
        <v>0</v>
      </c>
      <c r="J14" s="277">
        <f t="shared" si="3"/>
        <v>4</v>
      </c>
      <c r="K14" s="270" t="str">
        <f ca="1">IF($C14,CoulisseAnalyse!$CI14,"")</f>
        <v/>
      </c>
      <c r="L14" s="241"/>
      <c r="M14" s="262"/>
      <c r="O14" s="265">
        <f ca="1">IF($C14,CoulisseAnalyse!$CL14,0)</f>
        <v>0</v>
      </c>
      <c r="P14" s="246">
        <f t="shared" ca="1" si="0"/>
        <v>0</v>
      </c>
      <c r="Q14" s="250">
        <f ca="1">IF($C14,CoulisseAnalyse!$CM14,0)</f>
        <v>0</v>
      </c>
      <c r="R14" s="251">
        <f t="shared" ca="1" si="1"/>
        <v>0</v>
      </c>
      <c r="S14" s="255">
        <f ca="1">IF($C14,CoulisseAnalyse!$CN14,0)</f>
        <v>0</v>
      </c>
      <c r="T14" s="258">
        <f t="shared" ca="1" si="2"/>
        <v>0</v>
      </c>
    </row>
    <row r="15" spans="1:30" ht="14.4" x14ac:dyDescent="0.3">
      <c r="C15" t="b">
        <f ca="1">CoulisseAnalyse!$BY15</f>
        <v>0</v>
      </c>
      <c r="J15" s="277">
        <f t="shared" si="3"/>
        <v>5</v>
      </c>
      <c r="K15" s="270" t="str">
        <f ca="1">IF($C15,CoulisseAnalyse!$CI15,"")</f>
        <v/>
      </c>
      <c r="L15" s="241"/>
      <c r="M15" s="262"/>
      <c r="O15" s="265">
        <f ca="1">IF($C15,CoulisseAnalyse!$CL15,0)</f>
        <v>0</v>
      </c>
      <c r="P15" s="246">
        <f t="shared" ca="1" si="0"/>
        <v>0</v>
      </c>
      <c r="Q15" s="250">
        <f ca="1">IF($C15,CoulisseAnalyse!$CM15,0)</f>
        <v>0</v>
      </c>
      <c r="R15" s="251">
        <f t="shared" ca="1" si="1"/>
        <v>0</v>
      </c>
      <c r="S15" s="255">
        <f ca="1">IF($C15,CoulisseAnalyse!$CN15,0)</f>
        <v>0</v>
      </c>
      <c r="T15" s="258">
        <f t="shared" ca="1" si="2"/>
        <v>0</v>
      </c>
    </row>
    <row r="16" spans="1:30" ht="14.4" x14ac:dyDescent="0.3">
      <c r="C16" t="b">
        <f ca="1">CoulisseAnalyse!$BY16</f>
        <v>0</v>
      </c>
      <c r="J16" s="277">
        <f t="shared" si="3"/>
        <v>6</v>
      </c>
      <c r="K16" s="270" t="str">
        <f ca="1">IF($C16,CoulisseAnalyse!$CI16,"")</f>
        <v/>
      </c>
      <c r="L16" s="241"/>
      <c r="M16" s="262"/>
      <c r="O16" s="265">
        <f ca="1">IF($C16,CoulisseAnalyse!$CL16,0)</f>
        <v>0</v>
      </c>
      <c r="P16" s="246">
        <f t="shared" ca="1" si="0"/>
        <v>0</v>
      </c>
      <c r="Q16" s="250">
        <f ca="1">IF($C16,CoulisseAnalyse!$CM16,0)</f>
        <v>0</v>
      </c>
      <c r="R16" s="251">
        <f t="shared" ca="1" si="1"/>
        <v>0</v>
      </c>
      <c r="S16" s="255">
        <f ca="1">IF($C16,CoulisseAnalyse!$CN16,0)</f>
        <v>0</v>
      </c>
      <c r="T16" s="258">
        <f t="shared" ca="1" si="2"/>
        <v>0</v>
      </c>
    </row>
    <row r="17" spans="3:20" ht="14.4" x14ac:dyDescent="0.3">
      <c r="C17" t="b">
        <f ca="1">CoulisseAnalyse!$BY17</f>
        <v>0</v>
      </c>
      <c r="J17" s="277">
        <f t="shared" si="3"/>
        <v>7</v>
      </c>
      <c r="K17" s="270" t="str">
        <f ca="1">IF($C17,CoulisseAnalyse!$CI17,"")</f>
        <v/>
      </c>
      <c r="L17" s="241"/>
      <c r="M17" s="262"/>
      <c r="O17" s="265">
        <f ca="1">IF($C17,CoulisseAnalyse!$CL17,0)</f>
        <v>0</v>
      </c>
      <c r="P17" s="246">
        <f t="shared" ca="1" si="0"/>
        <v>0</v>
      </c>
      <c r="Q17" s="250">
        <f ca="1">IF($C17,CoulisseAnalyse!$CM17,0)</f>
        <v>0</v>
      </c>
      <c r="R17" s="251">
        <f t="shared" ca="1" si="1"/>
        <v>0</v>
      </c>
      <c r="S17" s="255">
        <f ca="1">IF($C17,CoulisseAnalyse!$CN17,0)</f>
        <v>0</v>
      </c>
      <c r="T17" s="258">
        <f t="shared" ca="1" si="2"/>
        <v>0</v>
      </c>
    </row>
    <row r="18" spans="3:20" ht="14.4" x14ac:dyDescent="0.3">
      <c r="C18" t="b">
        <f ca="1">CoulisseAnalyse!$BY18</f>
        <v>0</v>
      </c>
      <c r="J18" s="277">
        <f t="shared" si="3"/>
        <v>8</v>
      </c>
      <c r="K18" s="270" t="str">
        <f ca="1">IF($C18,CoulisseAnalyse!$CI18,"")</f>
        <v/>
      </c>
      <c r="L18" s="241"/>
      <c r="M18" s="262"/>
      <c r="O18" s="265">
        <f ca="1">IF($C18,CoulisseAnalyse!$CL18,0)</f>
        <v>0</v>
      </c>
      <c r="P18" s="246">
        <f t="shared" ca="1" si="0"/>
        <v>0</v>
      </c>
      <c r="Q18" s="250">
        <f ca="1">IF($C18,CoulisseAnalyse!$CM18,0)</f>
        <v>0</v>
      </c>
      <c r="R18" s="251">
        <f t="shared" ca="1" si="1"/>
        <v>0</v>
      </c>
      <c r="S18" s="255">
        <f ca="1">IF($C18,CoulisseAnalyse!$CN18,0)</f>
        <v>0</v>
      </c>
      <c r="T18" s="258">
        <f t="shared" ca="1" si="2"/>
        <v>0</v>
      </c>
    </row>
    <row r="19" spans="3:20" ht="14.4" x14ac:dyDescent="0.3">
      <c r="C19" t="b">
        <f ca="1">CoulisseAnalyse!$BY19</f>
        <v>0</v>
      </c>
      <c r="J19" s="277">
        <f t="shared" si="3"/>
        <v>9</v>
      </c>
      <c r="K19" s="270" t="str">
        <f ca="1">IF($C19,CoulisseAnalyse!$CI19,"")</f>
        <v/>
      </c>
      <c r="L19" s="241"/>
      <c r="M19" s="262"/>
      <c r="O19" s="265">
        <f ca="1">IF($C19,CoulisseAnalyse!$CL19,0)</f>
        <v>0</v>
      </c>
      <c r="P19" s="246">
        <f t="shared" ca="1" si="0"/>
        <v>0</v>
      </c>
      <c r="Q19" s="250">
        <f ca="1">IF($C19,CoulisseAnalyse!$CM19,0)</f>
        <v>0</v>
      </c>
      <c r="R19" s="251">
        <f t="shared" ca="1" si="1"/>
        <v>0</v>
      </c>
      <c r="S19" s="255">
        <f ca="1">IF($C19,CoulisseAnalyse!$CN19,0)</f>
        <v>0</v>
      </c>
      <c r="T19" s="258">
        <f t="shared" ca="1" si="2"/>
        <v>0</v>
      </c>
    </row>
    <row r="20" spans="3:20" ht="14.4" x14ac:dyDescent="0.3">
      <c r="C20" t="b">
        <f ca="1">CoulisseAnalyse!$BY20</f>
        <v>0</v>
      </c>
      <c r="J20" s="277">
        <f t="shared" si="3"/>
        <v>10</v>
      </c>
      <c r="K20" s="270" t="str">
        <f ca="1">IF($C20,CoulisseAnalyse!$CI20,"")</f>
        <v/>
      </c>
      <c r="L20" s="241"/>
      <c r="M20" s="262"/>
      <c r="O20" s="265">
        <f ca="1">IF($C20,CoulisseAnalyse!$CL20,0)</f>
        <v>0</v>
      </c>
      <c r="P20" s="246">
        <f t="shared" ca="1" si="0"/>
        <v>0</v>
      </c>
      <c r="Q20" s="250">
        <f ca="1">IF($C20,CoulisseAnalyse!$CM20,0)</f>
        <v>0</v>
      </c>
      <c r="R20" s="251">
        <f t="shared" ca="1" si="1"/>
        <v>0</v>
      </c>
      <c r="S20" s="255">
        <f ca="1">IF($C20,CoulisseAnalyse!$CN20,0)</f>
        <v>0</v>
      </c>
      <c r="T20" s="258">
        <f t="shared" ca="1" si="2"/>
        <v>0</v>
      </c>
    </row>
    <row r="21" spans="3:20" ht="14.4" x14ac:dyDescent="0.3">
      <c r="C21" t="b">
        <f ca="1">CoulisseAnalyse!$BY21</f>
        <v>0</v>
      </c>
      <c r="J21" s="277">
        <f t="shared" si="3"/>
        <v>11</v>
      </c>
      <c r="K21" s="270" t="str">
        <f ca="1">IF($C21,CoulisseAnalyse!$CI21,"")</f>
        <v/>
      </c>
      <c r="L21" s="241"/>
      <c r="M21" s="262"/>
      <c r="O21" s="265">
        <f ca="1">IF($C21,CoulisseAnalyse!$CL21,0)</f>
        <v>0</v>
      </c>
      <c r="P21" s="246">
        <f t="shared" ca="1" si="0"/>
        <v>0</v>
      </c>
      <c r="Q21" s="250">
        <f ca="1">IF($C21,CoulisseAnalyse!$CM21,0)</f>
        <v>0</v>
      </c>
      <c r="R21" s="251">
        <f t="shared" ca="1" si="1"/>
        <v>0</v>
      </c>
      <c r="S21" s="255">
        <f ca="1">IF($C21,CoulisseAnalyse!$CN21,0)</f>
        <v>0</v>
      </c>
      <c r="T21" s="258">
        <f t="shared" ca="1" si="2"/>
        <v>0</v>
      </c>
    </row>
    <row r="22" spans="3:20" ht="14.4" x14ac:dyDescent="0.3">
      <c r="C22" t="b">
        <f ca="1">CoulisseAnalyse!$BY22</f>
        <v>0</v>
      </c>
      <c r="J22" s="277">
        <f t="shared" si="3"/>
        <v>12</v>
      </c>
      <c r="K22" s="270" t="str">
        <f ca="1">IF($C22,CoulisseAnalyse!$CI22,"")</f>
        <v/>
      </c>
      <c r="L22" s="241"/>
      <c r="M22" s="262"/>
      <c r="O22" s="265">
        <f ca="1">IF($C22,CoulisseAnalyse!$CL22,0)</f>
        <v>0</v>
      </c>
      <c r="P22" s="246">
        <f t="shared" ca="1" si="0"/>
        <v>0</v>
      </c>
      <c r="Q22" s="250">
        <f ca="1">IF($C22,CoulisseAnalyse!$CM22,0)</f>
        <v>0</v>
      </c>
      <c r="R22" s="251">
        <f t="shared" ca="1" si="1"/>
        <v>0</v>
      </c>
      <c r="S22" s="255">
        <f ca="1">IF($C22,CoulisseAnalyse!$CN22,0)</f>
        <v>0</v>
      </c>
      <c r="T22" s="258">
        <f t="shared" ca="1" si="2"/>
        <v>0</v>
      </c>
    </row>
    <row r="23" spans="3:20" ht="14.4" x14ac:dyDescent="0.3">
      <c r="C23" t="b">
        <f ca="1">CoulisseAnalyse!$BY23</f>
        <v>0</v>
      </c>
      <c r="J23" s="277">
        <f t="shared" si="3"/>
        <v>13</v>
      </c>
      <c r="K23" s="270" t="str">
        <f ca="1">IF($C23,CoulisseAnalyse!$CI23,"")</f>
        <v/>
      </c>
      <c r="L23" s="241"/>
      <c r="M23" s="262"/>
      <c r="O23" s="265">
        <f ca="1">IF($C23,CoulisseAnalyse!$CL23,0)</f>
        <v>0</v>
      </c>
      <c r="P23" s="246">
        <f t="shared" ca="1" si="0"/>
        <v>0</v>
      </c>
      <c r="Q23" s="250">
        <f ca="1">IF($C23,CoulisseAnalyse!$CM23,0)</f>
        <v>0</v>
      </c>
      <c r="R23" s="251">
        <f t="shared" ca="1" si="1"/>
        <v>0</v>
      </c>
      <c r="S23" s="255">
        <f ca="1">IF($C23,CoulisseAnalyse!$CN23,0)</f>
        <v>0</v>
      </c>
      <c r="T23" s="258">
        <f t="shared" ca="1" si="2"/>
        <v>0</v>
      </c>
    </row>
    <row r="24" spans="3:20" ht="14.4" x14ac:dyDescent="0.3">
      <c r="C24" t="b">
        <f ca="1">CoulisseAnalyse!$BY24</f>
        <v>0</v>
      </c>
      <c r="J24" s="277">
        <f t="shared" si="3"/>
        <v>14</v>
      </c>
      <c r="K24" s="270" t="str">
        <f ca="1">IF($C24,CoulisseAnalyse!$CI24,"")</f>
        <v/>
      </c>
      <c r="L24" s="241"/>
      <c r="M24" s="262"/>
      <c r="O24" s="265">
        <f ca="1">IF($C24,CoulisseAnalyse!$CL24,0)</f>
        <v>0</v>
      </c>
      <c r="P24" s="246">
        <f t="shared" ca="1" si="0"/>
        <v>0</v>
      </c>
      <c r="Q24" s="250">
        <f ca="1">IF($C24,CoulisseAnalyse!$CM24,0)</f>
        <v>0</v>
      </c>
      <c r="R24" s="251">
        <f t="shared" ca="1" si="1"/>
        <v>0</v>
      </c>
      <c r="S24" s="255">
        <f ca="1">IF($C24,CoulisseAnalyse!$CN24,0)</f>
        <v>0</v>
      </c>
      <c r="T24" s="258">
        <f t="shared" ca="1" si="2"/>
        <v>0</v>
      </c>
    </row>
    <row r="25" spans="3:20" ht="14.4" x14ac:dyDescent="0.3">
      <c r="C25" t="b">
        <f ca="1">CoulisseAnalyse!$BY25</f>
        <v>0</v>
      </c>
      <c r="J25" s="277">
        <f t="shared" si="3"/>
        <v>15</v>
      </c>
      <c r="K25" s="270" t="str">
        <f ca="1">IF($C25,CoulisseAnalyse!$CI25,"")</f>
        <v/>
      </c>
      <c r="L25" s="241"/>
      <c r="M25" s="262"/>
      <c r="O25" s="265">
        <f ca="1">IF($C25,CoulisseAnalyse!$CL25,0)</f>
        <v>0</v>
      </c>
      <c r="P25" s="246">
        <f t="shared" ca="1" si="0"/>
        <v>0</v>
      </c>
      <c r="Q25" s="250">
        <f ca="1">IF($C25,CoulisseAnalyse!$CM25,0)</f>
        <v>0</v>
      </c>
      <c r="R25" s="251">
        <f t="shared" ca="1" si="1"/>
        <v>0</v>
      </c>
      <c r="S25" s="255">
        <f ca="1">IF($C25,CoulisseAnalyse!$CN25,0)</f>
        <v>0</v>
      </c>
      <c r="T25" s="258">
        <f t="shared" ca="1" si="2"/>
        <v>0</v>
      </c>
    </row>
    <row r="26" spans="3:20" ht="14.4" x14ac:dyDescent="0.3">
      <c r="C26" t="b">
        <f ca="1">CoulisseAnalyse!$BY26</f>
        <v>0</v>
      </c>
      <c r="J26" s="277">
        <f t="shared" si="3"/>
        <v>16</v>
      </c>
      <c r="K26" s="270" t="str">
        <f ca="1">IF($C26,CoulisseAnalyse!$CI26,"")</f>
        <v/>
      </c>
      <c r="L26" s="241"/>
      <c r="M26" s="262"/>
      <c r="O26" s="265">
        <f ca="1">IF($C26,CoulisseAnalyse!$CL26,0)</f>
        <v>0</v>
      </c>
      <c r="P26" s="246">
        <f t="shared" ca="1" si="0"/>
        <v>0</v>
      </c>
      <c r="Q26" s="250">
        <f ca="1">IF($C26,CoulisseAnalyse!$CM26,0)</f>
        <v>0</v>
      </c>
      <c r="R26" s="251">
        <f t="shared" ca="1" si="1"/>
        <v>0</v>
      </c>
      <c r="S26" s="255">
        <f ca="1">IF($C26,CoulisseAnalyse!$CN26,0)</f>
        <v>0</v>
      </c>
      <c r="T26" s="258">
        <f t="shared" ca="1" si="2"/>
        <v>0</v>
      </c>
    </row>
    <row r="27" spans="3:20" ht="14.4" x14ac:dyDescent="0.3">
      <c r="C27" t="b">
        <f ca="1">CoulisseAnalyse!$BY27</f>
        <v>0</v>
      </c>
      <c r="J27" s="277">
        <f t="shared" si="3"/>
        <v>17</v>
      </c>
      <c r="K27" s="270" t="str">
        <f ca="1">IF($C27,CoulisseAnalyse!$CI27,"")</f>
        <v/>
      </c>
      <c r="L27" s="241"/>
      <c r="M27" s="262"/>
      <c r="O27" s="265">
        <f ca="1">IF($C27,CoulisseAnalyse!$CL27,0)</f>
        <v>0</v>
      </c>
      <c r="P27" s="246">
        <f t="shared" ca="1" si="0"/>
        <v>0</v>
      </c>
      <c r="Q27" s="250">
        <f ca="1">IF($C27,CoulisseAnalyse!$CM27,0)</f>
        <v>0</v>
      </c>
      <c r="R27" s="251">
        <f t="shared" ca="1" si="1"/>
        <v>0</v>
      </c>
      <c r="S27" s="255">
        <f ca="1">IF($C27,CoulisseAnalyse!$CN27,0)</f>
        <v>0</v>
      </c>
      <c r="T27" s="258">
        <f t="shared" ca="1" si="2"/>
        <v>0</v>
      </c>
    </row>
    <row r="28" spans="3:20" ht="14.4" x14ac:dyDescent="0.3">
      <c r="C28" t="b">
        <f ca="1">CoulisseAnalyse!$BY28</f>
        <v>0</v>
      </c>
      <c r="J28" s="277">
        <f t="shared" si="3"/>
        <v>18</v>
      </c>
      <c r="K28" s="270" t="str">
        <f ca="1">IF($C28,CoulisseAnalyse!$CI28,"")</f>
        <v/>
      </c>
      <c r="L28" s="241"/>
      <c r="M28" s="262"/>
      <c r="O28" s="265">
        <f ca="1">IF($C28,CoulisseAnalyse!$CL28,0)</f>
        <v>0</v>
      </c>
      <c r="P28" s="246">
        <f t="shared" ca="1" si="0"/>
        <v>0</v>
      </c>
      <c r="Q28" s="250">
        <f ca="1">IF($C28,CoulisseAnalyse!$CM28,0)</f>
        <v>0</v>
      </c>
      <c r="R28" s="251">
        <f t="shared" ca="1" si="1"/>
        <v>0</v>
      </c>
      <c r="S28" s="255">
        <f ca="1">IF($C28,CoulisseAnalyse!$CN28,0)</f>
        <v>0</v>
      </c>
      <c r="T28" s="258">
        <f t="shared" ca="1" si="2"/>
        <v>0</v>
      </c>
    </row>
    <row r="29" spans="3:20" ht="14.4" x14ac:dyDescent="0.3">
      <c r="C29" t="b">
        <f ca="1">CoulisseAnalyse!$BY29</f>
        <v>0</v>
      </c>
      <c r="J29" s="277">
        <f t="shared" si="3"/>
        <v>19</v>
      </c>
      <c r="K29" s="270" t="str">
        <f ca="1">IF($C29,CoulisseAnalyse!$CI29,"")</f>
        <v/>
      </c>
      <c r="L29" s="241"/>
      <c r="M29" s="262"/>
      <c r="O29" s="265">
        <f ca="1">IF($C29,CoulisseAnalyse!$CL29,0)</f>
        <v>0</v>
      </c>
      <c r="P29" s="246">
        <f t="shared" ca="1" si="0"/>
        <v>0</v>
      </c>
      <c r="Q29" s="250">
        <f ca="1">IF($C29,CoulisseAnalyse!$CM29,0)</f>
        <v>0</v>
      </c>
      <c r="R29" s="251">
        <f t="shared" ca="1" si="1"/>
        <v>0</v>
      </c>
      <c r="S29" s="255">
        <f ca="1">IF($C29,CoulisseAnalyse!$CN29,0)</f>
        <v>0</v>
      </c>
      <c r="T29" s="258">
        <f t="shared" ca="1" si="2"/>
        <v>0</v>
      </c>
    </row>
    <row r="30" spans="3:20" ht="14.4" x14ac:dyDescent="0.3">
      <c r="C30" t="b">
        <f ca="1">CoulisseAnalyse!$BY30</f>
        <v>0</v>
      </c>
      <c r="J30" s="277">
        <f t="shared" si="3"/>
        <v>20</v>
      </c>
      <c r="K30" s="270" t="str">
        <f ca="1">IF($C30,CoulisseAnalyse!$CI30,"")</f>
        <v/>
      </c>
      <c r="L30" s="241"/>
      <c r="M30" s="262"/>
      <c r="O30" s="265">
        <f ca="1">IF($C30,CoulisseAnalyse!$CL30,0)</f>
        <v>0</v>
      </c>
      <c r="P30" s="246">
        <f t="shared" ca="1" si="0"/>
        <v>0</v>
      </c>
      <c r="Q30" s="250">
        <f ca="1">IF($C30,CoulisseAnalyse!$CM30,0)</f>
        <v>0</v>
      </c>
      <c r="R30" s="251">
        <f t="shared" ca="1" si="1"/>
        <v>0</v>
      </c>
      <c r="S30" s="255">
        <f ca="1">IF($C30,CoulisseAnalyse!$CN30,0)</f>
        <v>0</v>
      </c>
      <c r="T30" s="258">
        <f t="shared" ca="1" si="2"/>
        <v>0</v>
      </c>
    </row>
    <row r="31" spans="3:20" ht="14.4" x14ac:dyDescent="0.3">
      <c r="C31" t="b">
        <f ca="1">CoulisseAnalyse!$BY31</f>
        <v>0</v>
      </c>
      <c r="J31" s="277">
        <f t="shared" si="3"/>
        <v>21</v>
      </c>
      <c r="K31" s="270" t="str">
        <f ca="1">IF($C31,CoulisseAnalyse!$CI31,"")</f>
        <v/>
      </c>
      <c r="L31" s="241"/>
      <c r="M31" s="262"/>
      <c r="O31" s="265">
        <f ca="1">IF($C31,CoulisseAnalyse!$CL31,0)</f>
        <v>0</v>
      </c>
      <c r="P31" s="246">
        <f t="shared" ca="1" si="0"/>
        <v>0</v>
      </c>
      <c r="Q31" s="250">
        <f ca="1">IF($C31,CoulisseAnalyse!$CM31,0)</f>
        <v>0</v>
      </c>
      <c r="R31" s="251">
        <f t="shared" ca="1" si="1"/>
        <v>0</v>
      </c>
      <c r="S31" s="255">
        <f ca="1">IF($C31,CoulisseAnalyse!$CN31,0)</f>
        <v>0</v>
      </c>
      <c r="T31" s="258">
        <f t="shared" ca="1" si="2"/>
        <v>0</v>
      </c>
    </row>
    <row r="32" spans="3:20" ht="14.4" x14ac:dyDescent="0.3">
      <c r="C32" t="b">
        <f ca="1">CoulisseAnalyse!$BY32</f>
        <v>0</v>
      </c>
      <c r="J32" s="277">
        <f t="shared" si="3"/>
        <v>22</v>
      </c>
      <c r="K32" s="270" t="str">
        <f ca="1">IF($C32,CoulisseAnalyse!$CI32,"")</f>
        <v/>
      </c>
      <c r="L32" s="241"/>
      <c r="M32" s="262"/>
      <c r="O32" s="265">
        <f ca="1">IF($C32,CoulisseAnalyse!$CL32,0)</f>
        <v>0</v>
      </c>
      <c r="P32" s="246">
        <f t="shared" ca="1" si="0"/>
        <v>0</v>
      </c>
      <c r="Q32" s="250">
        <f ca="1">IF($C32,CoulisseAnalyse!$CM32,0)</f>
        <v>0</v>
      </c>
      <c r="R32" s="251">
        <f t="shared" ca="1" si="1"/>
        <v>0</v>
      </c>
      <c r="S32" s="255">
        <f ca="1">IF($C32,CoulisseAnalyse!$CN32,0)</f>
        <v>0</v>
      </c>
      <c r="T32" s="258">
        <f t="shared" ca="1" si="2"/>
        <v>0</v>
      </c>
    </row>
    <row r="33" spans="3:20" ht="14.4" x14ac:dyDescent="0.3">
      <c r="C33" t="b">
        <f ca="1">CoulisseAnalyse!$BY33</f>
        <v>0</v>
      </c>
      <c r="J33" s="277">
        <f t="shared" si="3"/>
        <v>23</v>
      </c>
      <c r="K33" s="270" t="str">
        <f ca="1">IF($C33,CoulisseAnalyse!$CI33,"")</f>
        <v/>
      </c>
      <c r="L33" s="241"/>
      <c r="M33" s="262"/>
      <c r="O33" s="265">
        <f ca="1">IF($C33,CoulisseAnalyse!$CL33,0)</f>
        <v>0</v>
      </c>
      <c r="P33" s="246">
        <f t="shared" ca="1" si="0"/>
        <v>0</v>
      </c>
      <c r="Q33" s="250">
        <f ca="1">IF($C33,CoulisseAnalyse!$CM33,0)</f>
        <v>0</v>
      </c>
      <c r="R33" s="251">
        <f t="shared" ca="1" si="1"/>
        <v>0</v>
      </c>
      <c r="S33" s="255">
        <f ca="1">IF($C33,CoulisseAnalyse!$CN33,0)</f>
        <v>0</v>
      </c>
      <c r="T33" s="258">
        <f t="shared" ca="1" si="2"/>
        <v>0</v>
      </c>
    </row>
    <row r="34" spans="3:20" ht="14.4" x14ac:dyDescent="0.3">
      <c r="C34" t="b">
        <f ca="1">CoulisseAnalyse!$BY34</f>
        <v>0</v>
      </c>
      <c r="J34" s="277">
        <f t="shared" si="3"/>
        <v>24</v>
      </c>
      <c r="K34" s="270" t="str">
        <f ca="1">IF($C34,CoulisseAnalyse!$CI34,"")</f>
        <v/>
      </c>
      <c r="L34" s="241"/>
      <c r="M34" s="262"/>
      <c r="O34" s="265">
        <f ca="1">IF($C34,CoulisseAnalyse!$CL34,0)</f>
        <v>0</v>
      </c>
      <c r="P34" s="246">
        <f t="shared" ca="1" si="0"/>
        <v>0</v>
      </c>
      <c r="Q34" s="250">
        <f ca="1">IF($C34,CoulisseAnalyse!$CM34,0)</f>
        <v>0</v>
      </c>
      <c r="R34" s="251">
        <f t="shared" ca="1" si="1"/>
        <v>0</v>
      </c>
      <c r="S34" s="255">
        <f ca="1">IF($C34,CoulisseAnalyse!$CN34,0)</f>
        <v>0</v>
      </c>
      <c r="T34" s="258">
        <f t="shared" ca="1" si="2"/>
        <v>0</v>
      </c>
    </row>
    <row r="35" spans="3:20" ht="14.4" x14ac:dyDescent="0.3">
      <c r="C35" t="b">
        <f ca="1">CoulisseAnalyse!$BY35</f>
        <v>0</v>
      </c>
      <c r="J35" s="277">
        <f t="shared" si="3"/>
        <v>25</v>
      </c>
      <c r="K35" s="270" t="str">
        <f ca="1">IF($C35,CoulisseAnalyse!$CI35,"")</f>
        <v/>
      </c>
      <c r="L35" s="241"/>
      <c r="M35" s="262"/>
      <c r="O35" s="265">
        <f ca="1">IF($C35,CoulisseAnalyse!$CL35,0)</f>
        <v>0</v>
      </c>
      <c r="P35" s="246">
        <f t="shared" ca="1" si="0"/>
        <v>0</v>
      </c>
      <c r="Q35" s="250">
        <f ca="1">IF($C35,CoulisseAnalyse!$CM35,0)</f>
        <v>0</v>
      </c>
      <c r="R35" s="251">
        <f t="shared" ca="1" si="1"/>
        <v>0</v>
      </c>
      <c r="S35" s="255">
        <f ca="1">IF($C35,CoulisseAnalyse!$CN35,0)</f>
        <v>0</v>
      </c>
      <c r="T35" s="258">
        <f t="shared" ca="1" si="2"/>
        <v>0</v>
      </c>
    </row>
    <row r="36" spans="3:20" ht="14.4" x14ac:dyDescent="0.3">
      <c r="C36" t="b">
        <f ca="1">CoulisseAnalyse!$BY36</f>
        <v>0</v>
      </c>
      <c r="J36" s="277">
        <f t="shared" si="3"/>
        <v>26</v>
      </c>
      <c r="K36" s="270" t="str">
        <f ca="1">IF($C36,CoulisseAnalyse!$CI36,"")</f>
        <v/>
      </c>
      <c r="L36" s="241"/>
      <c r="M36" s="262"/>
      <c r="O36" s="265">
        <f ca="1">IF($C36,CoulisseAnalyse!$CL36,0)</f>
        <v>0</v>
      </c>
      <c r="P36" s="246">
        <f t="shared" ca="1" si="0"/>
        <v>0</v>
      </c>
      <c r="Q36" s="250">
        <f ca="1">IF($C36,CoulisseAnalyse!$CM36,0)</f>
        <v>0</v>
      </c>
      <c r="R36" s="251">
        <f t="shared" ca="1" si="1"/>
        <v>0</v>
      </c>
      <c r="S36" s="255">
        <f ca="1">IF($C36,CoulisseAnalyse!$CN36,0)</f>
        <v>0</v>
      </c>
      <c r="T36" s="258">
        <f t="shared" ca="1" si="2"/>
        <v>0</v>
      </c>
    </row>
    <row r="37" spans="3:20" ht="14.4" x14ac:dyDescent="0.3">
      <c r="C37" t="b">
        <f ca="1">CoulisseAnalyse!$BY37</f>
        <v>0</v>
      </c>
      <c r="J37" s="277">
        <f t="shared" si="3"/>
        <v>27</v>
      </c>
      <c r="K37" s="270" t="str">
        <f ca="1">IF($C37,CoulisseAnalyse!$CI37,"")</f>
        <v/>
      </c>
      <c r="L37" s="241"/>
      <c r="M37" s="262"/>
      <c r="O37" s="265">
        <f ca="1">IF($C37,CoulisseAnalyse!$CL37,0)</f>
        <v>0</v>
      </c>
      <c r="P37" s="246">
        <f t="shared" ca="1" si="0"/>
        <v>0</v>
      </c>
      <c r="Q37" s="250">
        <f ca="1">IF($C37,CoulisseAnalyse!$CM37,0)</f>
        <v>0</v>
      </c>
      <c r="R37" s="251">
        <f t="shared" ca="1" si="1"/>
        <v>0</v>
      </c>
      <c r="S37" s="255">
        <f ca="1">IF($C37,CoulisseAnalyse!$CN37,0)</f>
        <v>0</v>
      </c>
      <c r="T37" s="258">
        <f t="shared" ca="1" si="2"/>
        <v>0</v>
      </c>
    </row>
    <row r="38" spans="3:20" ht="14.4" x14ac:dyDescent="0.3">
      <c r="C38" t="b">
        <f ca="1">CoulisseAnalyse!$BY38</f>
        <v>0</v>
      </c>
      <c r="J38" s="277">
        <f t="shared" si="3"/>
        <v>28</v>
      </c>
      <c r="K38" s="270" t="str">
        <f ca="1">IF($C38,CoulisseAnalyse!$CI38,"")</f>
        <v/>
      </c>
      <c r="L38" s="241"/>
      <c r="M38" s="262"/>
      <c r="O38" s="265">
        <f ca="1">IF($C38,CoulisseAnalyse!$CL38,0)</f>
        <v>0</v>
      </c>
      <c r="P38" s="246">
        <f t="shared" ca="1" si="0"/>
        <v>0</v>
      </c>
      <c r="Q38" s="250">
        <f ca="1">IF($C38,CoulisseAnalyse!$CM38,0)</f>
        <v>0</v>
      </c>
      <c r="R38" s="251">
        <f t="shared" ca="1" si="1"/>
        <v>0</v>
      </c>
      <c r="S38" s="255">
        <f ca="1">IF($C38,CoulisseAnalyse!$CN38,0)</f>
        <v>0</v>
      </c>
      <c r="T38" s="258">
        <f t="shared" ca="1" si="2"/>
        <v>0</v>
      </c>
    </row>
    <row r="39" spans="3:20" ht="14.4" x14ac:dyDescent="0.3">
      <c r="C39" t="b">
        <f ca="1">CoulisseAnalyse!$BY39</f>
        <v>0</v>
      </c>
      <c r="J39" s="277">
        <f t="shared" si="3"/>
        <v>29</v>
      </c>
      <c r="K39" s="270" t="str">
        <f ca="1">IF($C39,CoulisseAnalyse!$CI39,"")</f>
        <v/>
      </c>
      <c r="L39" s="241"/>
      <c r="M39" s="262"/>
      <c r="O39" s="265">
        <f ca="1">IF($C39,CoulisseAnalyse!$CL39,0)</f>
        <v>0</v>
      </c>
      <c r="P39" s="246">
        <f t="shared" ca="1" si="0"/>
        <v>0</v>
      </c>
      <c r="Q39" s="250">
        <f ca="1">IF($C39,CoulisseAnalyse!$CM39,0)</f>
        <v>0</v>
      </c>
      <c r="R39" s="251">
        <f t="shared" ca="1" si="1"/>
        <v>0</v>
      </c>
      <c r="S39" s="255">
        <f ca="1">IF($C39,CoulisseAnalyse!$CN39,0)</f>
        <v>0</v>
      </c>
      <c r="T39" s="258">
        <f t="shared" ca="1" si="2"/>
        <v>0</v>
      </c>
    </row>
    <row r="40" spans="3:20" ht="14.4" x14ac:dyDescent="0.3">
      <c r="C40" t="b">
        <f ca="1">CoulisseAnalyse!$BY40</f>
        <v>0</v>
      </c>
      <c r="J40" s="277">
        <f t="shared" si="3"/>
        <v>30</v>
      </c>
      <c r="K40" s="270" t="str">
        <f ca="1">IF($C40,CoulisseAnalyse!$CI40,"")</f>
        <v/>
      </c>
      <c r="L40" s="241"/>
      <c r="M40" s="262"/>
      <c r="O40" s="265">
        <f ca="1">IF($C40,CoulisseAnalyse!$CL40,0)</f>
        <v>0</v>
      </c>
      <c r="P40" s="246">
        <f t="shared" ca="1" si="0"/>
        <v>0</v>
      </c>
      <c r="Q40" s="250">
        <f ca="1">IF($C40,CoulisseAnalyse!$CM40,0)</f>
        <v>0</v>
      </c>
      <c r="R40" s="251">
        <f t="shared" ca="1" si="1"/>
        <v>0</v>
      </c>
      <c r="S40" s="255">
        <f ca="1">IF($C40,CoulisseAnalyse!$CN40,0)</f>
        <v>0</v>
      </c>
      <c r="T40" s="258">
        <f t="shared" ca="1" si="2"/>
        <v>0</v>
      </c>
    </row>
    <row r="41" spans="3:20" ht="14.4" x14ac:dyDescent="0.3">
      <c r="C41" t="b">
        <f ca="1">CoulisseAnalyse!$BY41</f>
        <v>0</v>
      </c>
      <c r="J41" s="277">
        <f t="shared" si="3"/>
        <v>31</v>
      </c>
      <c r="K41" s="270" t="str">
        <f ca="1">IF($C41,CoulisseAnalyse!$CI41,"")</f>
        <v/>
      </c>
      <c r="L41" s="241"/>
      <c r="M41" s="262"/>
      <c r="O41" s="265">
        <f ca="1">IF($C41,CoulisseAnalyse!$CL41,0)</f>
        <v>0</v>
      </c>
      <c r="P41" s="246">
        <f t="shared" ca="1" si="0"/>
        <v>0</v>
      </c>
      <c r="Q41" s="250">
        <f ca="1">IF($C41,CoulisseAnalyse!$CM41,0)</f>
        <v>0</v>
      </c>
      <c r="R41" s="251">
        <f t="shared" ca="1" si="1"/>
        <v>0</v>
      </c>
      <c r="S41" s="255">
        <f ca="1">IF($C41,CoulisseAnalyse!$CN41,0)</f>
        <v>0</v>
      </c>
      <c r="T41" s="258">
        <f t="shared" ca="1" si="2"/>
        <v>0</v>
      </c>
    </row>
    <row r="42" spans="3:20" ht="14.4" x14ac:dyDescent="0.3">
      <c r="C42" t="b">
        <f ca="1">CoulisseAnalyse!$BY42</f>
        <v>0</v>
      </c>
      <c r="J42" s="277">
        <f t="shared" si="3"/>
        <v>32</v>
      </c>
      <c r="K42" s="270" t="str">
        <f ca="1">IF($C42,CoulisseAnalyse!$CI42,"")</f>
        <v/>
      </c>
      <c r="L42" s="241"/>
      <c r="M42" s="262"/>
      <c r="O42" s="265">
        <f ca="1">IF($C42,CoulisseAnalyse!$CL42,0)</f>
        <v>0</v>
      </c>
      <c r="P42" s="246">
        <f t="shared" ca="1" si="0"/>
        <v>0</v>
      </c>
      <c r="Q42" s="250">
        <f ca="1">IF($C42,CoulisseAnalyse!$CM42,0)</f>
        <v>0</v>
      </c>
      <c r="R42" s="251">
        <f t="shared" ca="1" si="1"/>
        <v>0</v>
      </c>
      <c r="S42" s="255">
        <f ca="1">IF($C42,CoulisseAnalyse!$CN42,0)</f>
        <v>0</v>
      </c>
      <c r="T42" s="258">
        <f t="shared" ca="1" si="2"/>
        <v>0</v>
      </c>
    </row>
    <row r="43" spans="3:20" ht="14.4" x14ac:dyDescent="0.3">
      <c r="C43" t="b">
        <f ca="1">CoulisseAnalyse!$BY43</f>
        <v>0</v>
      </c>
      <c r="J43" s="277">
        <f t="shared" si="3"/>
        <v>33</v>
      </c>
      <c r="K43" s="270" t="str">
        <f ca="1">IF($C43,CoulisseAnalyse!$CI43,"")</f>
        <v/>
      </c>
      <c r="L43" s="241"/>
      <c r="M43" s="262"/>
      <c r="O43" s="265">
        <f ca="1">IF($C43,CoulisseAnalyse!$CL43,0)</f>
        <v>0</v>
      </c>
      <c r="P43" s="246">
        <f t="shared" ca="1" si="0"/>
        <v>0</v>
      </c>
      <c r="Q43" s="250">
        <f ca="1">IF($C43,CoulisseAnalyse!$CM43,0)</f>
        <v>0</v>
      </c>
      <c r="R43" s="251">
        <f t="shared" ca="1" si="1"/>
        <v>0</v>
      </c>
      <c r="S43" s="255">
        <f ca="1">IF($C43,CoulisseAnalyse!$CN43,0)</f>
        <v>0</v>
      </c>
      <c r="T43" s="258">
        <f t="shared" ca="1" si="2"/>
        <v>0</v>
      </c>
    </row>
    <row r="44" spans="3:20" ht="14.4" x14ac:dyDescent="0.3">
      <c r="C44" t="b">
        <f ca="1">CoulisseAnalyse!$BY44</f>
        <v>0</v>
      </c>
      <c r="J44" s="277">
        <f t="shared" si="3"/>
        <v>34</v>
      </c>
      <c r="K44" s="270" t="str">
        <f ca="1">IF($C44,CoulisseAnalyse!$CI44,"")</f>
        <v/>
      </c>
      <c r="L44" s="241"/>
      <c r="M44" s="262"/>
      <c r="O44" s="265">
        <f ca="1">IF($C44,CoulisseAnalyse!$CL44,0)</f>
        <v>0</v>
      </c>
      <c r="P44" s="246">
        <f t="shared" ca="1" si="0"/>
        <v>0</v>
      </c>
      <c r="Q44" s="250">
        <f ca="1">IF($C44,CoulisseAnalyse!$CM44,0)</f>
        <v>0</v>
      </c>
      <c r="R44" s="251">
        <f t="shared" ca="1" si="1"/>
        <v>0</v>
      </c>
      <c r="S44" s="255">
        <f ca="1">IF($C44,CoulisseAnalyse!$CN44,0)</f>
        <v>0</v>
      </c>
      <c r="T44" s="258">
        <f t="shared" ca="1" si="2"/>
        <v>0</v>
      </c>
    </row>
    <row r="45" spans="3:20" ht="14.4" x14ac:dyDescent="0.3">
      <c r="C45" t="b">
        <f ca="1">CoulisseAnalyse!$BY45</f>
        <v>0</v>
      </c>
      <c r="J45" s="277">
        <f t="shared" si="3"/>
        <v>35</v>
      </c>
      <c r="K45" s="270" t="str">
        <f ca="1">IF($C45,CoulisseAnalyse!$CI45,"")</f>
        <v/>
      </c>
      <c r="L45" s="241"/>
      <c r="M45" s="262"/>
      <c r="O45" s="265">
        <f ca="1">IF($C45,CoulisseAnalyse!$CL45,0)</f>
        <v>0</v>
      </c>
      <c r="P45" s="246">
        <f t="shared" ca="1" si="0"/>
        <v>0</v>
      </c>
      <c r="Q45" s="250">
        <f ca="1">IF($C45,CoulisseAnalyse!$CM45,0)</f>
        <v>0</v>
      </c>
      <c r="R45" s="251">
        <f t="shared" ca="1" si="1"/>
        <v>0</v>
      </c>
      <c r="S45" s="255">
        <f ca="1">IF($C45,CoulisseAnalyse!$CN45,0)</f>
        <v>0</v>
      </c>
      <c r="T45" s="258">
        <f t="shared" ca="1" si="2"/>
        <v>0</v>
      </c>
    </row>
    <row r="46" spans="3:20" ht="14.4" x14ac:dyDescent="0.3">
      <c r="C46" t="b">
        <f ca="1">CoulisseAnalyse!$BY46</f>
        <v>0</v>
      </c>
      <c r="J46" s="277">
        <f t="shared" si="3"/>
        <v>36</v>
      </c>
      <c r="K46" s="270" t="str">
        <f ca="1">IF($C46,CoulisseAnalyse!$CI46,"")</f>
        <v/>
      </c>
      <c r="L46" s="241"/>
      <c r="M46" s="262"/>
      <c r="O46" s="265">
        <f ca="1">IF($C46,CoulisseAnalyse!$CL46,0)</f>
        <v>0</v>
      </c>
      <c r="P46" s="246">
        <f t="shared" ca="1" si="0"/>
        <v>0</v>
      </c>
      <c r="Q46" s="250">
        <f ca="1">IF($C46,CoulisseAnalyse!$CM46,0)</f>
        <v>0</v>
      </c>
      <c r="R46" s="251">
        <f t="shared" ca="1" si="1"/>
        <v>0</v>
      </c>
      <c r="S46" s="255">
        <f ca="1">IF($C46,CoulisseAnalyse!$CN46,0)</f>
        <v>0</v>
      </c>
      <c r="T46" s="258">
        <f t="shared" ca="1" si="2"/>
        <v>0</v>
      </c>
    </row>
    <row r="47" spans="3:20" ht="14.4" x14ac:dyDescent="0.3">
      <c r="C47" t="b">
        <f ca="1">CoulisseAnalyse!$BY47</f>
        <v>0</v>
      </c>
      <c r="J47" s="277">
        <f t="shared" si="3"/>
        <v>37</v>
      </c>
      <c r="K47" s="270" t="str">
        <f ca="1">IF($C47,CoulisseAnalyse!$CI47,"")</f>
        <v/>
      </c>
      <c r="L47" s="241"/>
      <c r="M47" s="262"/>
      <c r="O47" s="265">
        <f ca="1">IF($C47,CoulisseAnalyse!$CL47,0)</f>
        <v>0</v>
      </c>
      <c r="P47" s="246">
        <f t="shared" ca="1" si="0"/>
        <v>0</v>
      </c>
      <c r="Q47" s="250">
        <f ca="1">IF($C47,CoulisseAnalyse!$CM47,0)</f>
        <v>0</v>
      </c>
      <c r="R47" s="251">
        <f t="shared" ca="1" si="1"/>
        <v>0</v>
      </c>
      <c r="S47" s="255">
        <f ca="1">IF($C47,CoulisseAnalyse!$CN47,0)</f>
        <v>0</v>
      </c>
      <c r="T47" s="258">
        <f t="shared" ca="1" si="2"/>
        <v>0</v>
      </c>
    </row>
    <row r="48" spans="3:20" ht="14.4" x14ac:dyDescent="0.3">
      <c r="C48" t="b">
        <f ca="1">CoulisseAnalyse!$BY48</f>
        <v>0</v>
      </c>
      <c r="J48" s="277">
        <f t="shared" si="3"/>
        <v>38</v>
      </c>
      <c r="K48" s="270" t="str">
        <f ca="1">IF($C48,CoulisseAnalyse!$CI48,"")</f>
        <v/>
      </c>
      <c r="L48" s="241"/>
      <c r="M48" s="262"/>
      <c r="O48" s="265">
        <f ca="1">IF($C48,CoulisseAnalyse!$CL48,0)</f>
        <v>0</v>
      </c>
      <c r="P48" s="246">
        <f t="shared" ca="1" si="0"/>
        <v>0</v>
      </c>
      <c r="Q48" s="250">
        <f ca="1">IF($C48,CoulisseAnalyse!$CM48,0)</f>
        <v>0</v>
      </c>
      <c r="R48" s="251">
        <f t="shared" ca="1" si="1"/>
        <v>0</v>
      </c>
      <c r="S48" s="255">
        <f ca="1">IF($C48,CoulisseAnalyse!$CN48,0)</f>
        <v>0</v>
      </c>
      <c r="T48" s="258">
        <f t="shared" ca="1" si="2"/>
        <v>0</v>
      </c>
    </row>
    <row r="49" spans="3:20" ht="14.4" x14ac:dyDescent="0.3">
      <c r="C49" t="b">
        <f ca="1">CoulisseAnalyse!$BY49</f>
        <v>0</v>
      </c>
      <c r="J49" s="277">
        <f t="shared" si="3"/>
        <v>39</v>
      </c>
      <c r="K49" s="270" t="str">
        <f ca="1">IF($C49,CoulisseAnalyse!$CI49,"")</f>
        <v/>
      </c>
      <c r="L49" s="241"/>
      <c r="M49" s="262"/>
      <c r="O49" s="265">
        <f ca="1">IF($C49,CoulisseAnalyse!$CL49,0)</f>
        <v>0</v>
      </c>
      <c r="P49" s="246">
        <f t="shared" ca="1" si="0"/>
        <v>0</v>
      </c>
      <c r="Q49" s="250">
        <f ca="1">IF($C49,CoulisseAnalyse!$CM49,0)</f>
        <v>0</v>
      </c>
      <c r="R49" s="251">
        <f t="shared" ca="1" si="1"/>
        <v>0</v>
      </c>
      <c r="S49" s="255">
        <f ca="1">IF($C49,CoulisseAnalyse!$CN49,0)</f>
        <v>0</v>
      </c>
      <c r="T49" s="258">
        <f t="shared" ca="1" si="2"/>
        <v>0</v>
      </c>
    </row>
    <row r="50" spans="3:20" ht="14.4" x14ac:dyDescent="0.3">
      <c r="C50" t="b">
        <f ca="1">CoulisseAnalyse!$BY50</f>
        <v>0</v>
      </c>
      <c r="J50" s="277">
        <f t="shared" si="3"/>
        <v>40</v>
      </c>
      <c r="K50" s="270" t="str">
        <f ca="1">IF($C50,CoulisseAnalyse!$CI50,"")</f>
        <v/>
      </c>
      <c r="L50" s="241"/>
      <c r="M50" s="262"/>
      <c r="O50" s="265">
        <f ca="1">IF($C50,CoulisseAnalyse!$CL50,0)</f>
        <v>0</v>
      </c>
      <c r="P50" s="246">
        <f t="shared" ca="1" si="0"/>
        <v>0</v>
      </c>
      <c r="Q50" s="250">
        <f ca="1">IF($C50,CoulisseAnalyse!$CM50,0)</f>
        <v>0</v>
      </c>
      <c r="R50" s="251">
        <f t="shared" ca="1" si="1"/>
        <v>0</v>
      </c>
      <c r="S50" s="255">
        <f ca="1">IF($C50,CoulisseAnalyse!$CN50,0)</f>
        <v>0</v>
      </c>
      <c r="T50" s="258">
        <f t="shared" ca="1" si="2"/>
        <v>0</v>
      </c>
    </row>
    <row r="51" spans="3:20" ht="14.4" x14ac:dyDescent="0.3">
      <c r="C51" t="b">
        <f ca="1">CoulisseAnalyse!$BY51</f>
        <v>0</v>
      </c>
      <c r="J51" s="277">
        <f t="shared" si="3"/>
        <v>41</v>
      </c>
      <c r="K51" s="270" t="str">
        <f ca="1">IF($C51,CoulisseAnalyse!$CI51,"")</f>
        <v/>
      </c>
      <c r="L51" s="241"/>
      <c r="M51" s="262"/>
      <c r="O51" s="265">
        <f ca="1">IF($C51,CoulisseAnalyse!$CL51,0)</f>
        <v>0</v>
      </c>
      <c r="P51" s="246">
        <f t="shared" ca="1" si="0"/>
        <v>0</v>
      </c>
      <c r="Q51" s="250">
        <f ca="1">IF($C51,CoulisseAnalyse!$CM51,0)</f>
        <v>0</v>
      </c>
      <c r="R51" s="251">
        <f t="shared" ca="1" si="1"/>
        <v>0</v>
      </c>
      <c r="S51" s="255">
        <f ca="1">IF($C51,CoulisseAnalyse!$CN51,0)</f>
        <v>0</v>
      </c>
      <c r="T51" s="258">
        <f t="shared" ca="1" si="2"/>
        <v>0</v>
      </c>
    </row>
    <row r="52" spans="3:20" ht="14.4" x14ac:dyDescent="0.3">
      <c r="C52" t="b">
        <f ca="1">CoulisseAnalyse!$BY52</f>
        <v>0</v>
      </c>
      <c r="J52" s="277">
        <f t="shared" si="3"/>
        <v>42</v>
      </c>
      <c r="K52" s="270" t="str">
        <f ca="1">IF($C52,CoulisseAnalyse!$CI52,"")</f>
        <v/>
      </c>
      <c r="L52" s="241"/>
      <c r="M52" s="262"/>
      <c r="O52" s="265">
        <f ca="1">IF($C52,CoulisseAnalyse!$CL52,0)</f>
        <v>0</v>
      </c>
      <c r="P52" s="246">
        <f t="shared" ca="1" si="0"/>
        <v>0</v>
      </c>
      <c r="Q52" s="250">
        <f ca="1">IF($C52,CoulisseAnalyse!$CM52,0)</f>
        <v>0</v>
      </c>
      <c r="R52" s="251">
        <f t="shared" ca="1" si="1"/>
        <v>0</v>
      </c>
      <c r="S52" s="255">
        <f ca="1">IF($C52,CoulisseAnalyse!$CN52,0)</f>
        <v>0</v>
      </c>
      <c r="T52" s="258">
        <f t="shared" ca="1" si="2"/>
        <v>0</v>
      </c>
    </row>
    <row r="53" spans="3:20" ht="14.4" x14ac:dyDescent="0.3">
      <c r="C53" t="b">
        <f ca="1">CoulisseAnalyse!$BY53</f>
        <v>0</v>
      </c>
      <c r="J53" s="277">
        <f t="shared" si="3"/>
        <v>43</v>
      </c>
      <c r="K53" s="270" t="str">
        <f ca="1">IF($C53,CoulisseAnalyse!$CI53,"")</f>
        <v/>
      </c>
      <c r="L53" s="241"/>
      <c r="M53" s="262"/>
      <c r="O53" s="265">
        <f ca="1">IF($C53,CoulisseAnalyse!$CL53,0)</f>
        <v>0</v>
      </c>
      <c r="P53" s="246">
        <f t="shared" ca="1" si="0"/>
        <v>0</v>
      </c>
      <c r="Q53" s="250">
        <f ca="1">IF($C53,CoulisseAnalyse!$CM53,0)</f>
        <v>0</v>
      </c>
      <c r="R53" s="251">
        <f t="shared" ca="1" si="1"/>
        <v>0</v>
      </c>
      <c r="S53" s="255">
        <f ca="1">IF($C53,CoulisseAnalyse!$CN53,0)</f>
        <v>0</v>
      </c>
      <c r="T53" s="258">
        <f t="shared" ca="1" si="2"/>
        <v>0</v>
      </c>
    </row>
    <row r="54" spans="3:20" ht="14.4" x14ac:dyDescent="0.3">
      <c r="C54" t="b">
        <f ca="1">CoulisseAnalyse!$BY54</f>
        <v>0</v>
      </c>
      <c r="J54" s="277">
        <f t="shared" si="3"/>
        <v>44</v>
      </c>
      <c r="K54" s="270" t="str">
        <f ca="1">IF($C54,CoulisseAnalyse!$CI54,"")</f>
        <v/>
      </c>
      <c r="L54" s="241"/>
      <c r="M54" s="262"/>
      <c r="O54" s="265">
        <f ca="1">IF($C54,CoulisseAnalyse!$CL54,0)</f>
        <v>0</v>
      </c>
      <c r="P54" s="246">
        <f t="shared" ca="1" si="0"/>
        <v>0</v>
      </c>
      <c r="Q54" s="250">
        <f ca="1">IF($C54,CoulisseAnalyse!$CM54,0)</f>
        <v>0</v>
      </c>
      <c r="R54" s="251">
        <f t="shared" ca="1" si="1"/>
        <v>0</v>
      </c>
      <c r="S54" s="255">
        <f ca="1">IF($C54,CoulisseAnalyse!$CN54,0)</f>
        <v>0</v>
      </c>
      <c r="T54" s="258">
        <f t="shared" ca="1" si="2"/>
        <v>0</v>
      </c>
    </row>
    <row r="55" spans="3:20" ht="14.4" x14ac:dyDescent="0.3">
      <c r="C55" t="b">
        <f ca="1">CoulisseAnalyse!$BY55</f>
        <v>0</v>
      </c>
      <c r="J55" s="277">
        <f t="shared" si="3"/>
        <v>45</v>
      </c>
      <c r="K55" s="270" t="str">
        <f ca="1">IF($C55,CoulisseAnalyse!$CI55,"")</f>
        <v/>
      </c>
      <c r="L55" s="241"/>
      <c r="M55" s="262"/>
      <c r="O55" s="265">
        <f ca="1">IF($C55,CoulisseAnalyse!$CL55,0)</f>
        <v>0</v>
      </c>
      <c r="P55" s="246">
        <f t="shared" ca="1" si="0"/>
        <v>0</v>
      </c>
      <c r="Q55" s="250">
        <f ca="1">IF($C55,CoulisseAnalyse!$CM55,0)</f>
        <v>0</v>
      </c>
      <c r="R55" s="251">
        <f t="shared" ca="1" si="1"/>
        <v>0</v>
      </c>
      <c r="S55" s="255">
        <f ca="1">IF($C55,CoulisseAnalyse!$CN55,0)</f>
        <v>0</v>
      </c>
      <c r="T55" s="258">
        <f t="shared" ca="1" si="2"/>
        <v>0</v>
      </c>
    </row>
    <row r="56" spans="3:20" ht="14.4" x14ac:dyDescent="0.3">
      <c r="C56" t="b">
        <f ca="1">CoulisseAnalyse!$BY56</f>
        <v>0</v>
      </c>
      <c r="J56" s="277">
        <f t="shared" si="3"/>
        <v>46</v>
      </c>
      <c r="K56" s="270" t="str">
        <f ca="1">IF($C56,CoulisseAnalyse!$CI56,"")</f>
        <v/>
      </c>
      <c r="L56" s="241"/>
      <c r="M56" s="262"/>
      <c r="O56" s="265">
        <f ca="1">IF($C56,CoulisseAnalyse!$CL56,0)</f>
        <v>0</v>
      </c>
      <c r="P56" s="246">
        <f t="shared" ca="1" si="0"/>
        <v>0</v>
      </c>
      <c r="Q56" s="250">
        <f ca="1">IF($C56,CoulisseAnalyse!$CM56,0)</f>
        <v>0</v>
      </c>
      <c r="R56" s="251">
        <f t="shared" ca="1" si="1"/>
        <v>0</v>
      </c>
      <c r="S56" s="255">
        <f ca="1">IF($C56,CoulisseAnalyse!$CN56,0)</f>
        <v>0</v>
      </c>
      <c r="T56" s="258">
        <f t="shared" ca="1" si="2"/>
        <v>0</v>
      </c>
    </row>
    <row r="57" spans="3:20" ht="14.4" x14ac:dyDescent="0.3">
      <c r="C57" t="b">
        <f ca="1">CoulisseAnalyse!$BY57</f>
        <v>0</v>
      </c>
      <c r="J57" s="277">
        <f t="shared" si="3"/>
        <v>47</v>
      </c>
      <c r="K57" s="270" t="str">
        <f ca="1">IF($C57,CoulisseAnalyse!$CI57,"")</f>
        <v/>
      </c>
      <c r="L57" s="241"/>
      <c r="M57" s="262"/>
      <c r="O57" s="265">
        <f ca="1">IF($C57,CoulisseAnalyse!$CL57,0)</f>
        <v>0</v>
      </c>
      <c r="P57" s="246">
        <f t="shared" ca="1" si="0"/>
        <v>0</v>
      </c>
      <c r="Q57" s="250">
        <f ca="1">IF($C57,CoulisseAnalyse!$CM57,0)</f>
        <v>0</v>
      </c>
      <c r="R57" s="251">
        <f t="shared" ca="1" si="1"/>
        <v>0</v>
      </c>
      <c r="S57" s="255">
        <f ca="1">IF($C57,CoulisseAnalyse!$CN57,0)</f>
        <v>0</v>
      </c>
      <c r="T57" s="258">
        <f t="shared" ca="1" si="2"/>
        <v>0</v>
      </c>
    </row>
    <row r="58" spans="3:20" ht="14.4" x14ac:dyDescent="0.3">
      <c r="C58" t="b">
        <f ca="1">CoulisseAnalyse!$BY58</f>
        <v>0</v>
      </c>
      <c r="J58" s="277">
        <f t="shared" si="3"/>
        <v>48</v>
      </c>
      <c r="K58" s="270" t="str">
        <f ca="1">IF($C58,CoulisseAnalyse!$CI58,"")</f>
        <v/>
      </c>
      <c r="L58" s="241"/>
      <c r="M58" s="262"/>
      <c r="O58" s="265">
        <f ca="1">IF($C58,CoulisseAnalyse!$CL58,0)</f>
        <v>0</v>
      </c>
      <c r="P58" s="246">
        <f t="shared" ca="1" si="0"/>
        <v>0</v>
      </c>
      <c r="Q58" s="250">
        <f ca="1">IF($C58,CoulisseAnalyse!$CM58,0)</f>
        <v>0</v>
      </c>
      <c r="R58" s="251">
        <f t="shared" ca="1" si="1"/>
        <v>0</v>
      </c>
      <c r="S58" s="255">
        <f ca="1">IF($C58,CoulisseAnalyse!$CN58,0)</f>
        <v>0</v>
      </c>
      <c r="T58" s="258">
        <f t="shared" ca="1" si="2"/>
        <v>0</v>
      </c>
    </row>
    <row r="59" spans="3:20" ht="14.4" x14ac:dyDescent="0.3">
      <c r="C59" t="b">
        <f ca="1">CoulisseAnalyse!$BY59</f>
        <v>0</v>
      </c>
      <c r="J59" s="277">
        <f t="shared" si="3"/>
        <v>49</v>
      </c>
      <c r="K59" s="270" t="str">
        <f ca="1">IF($C59,CoulisseAnalyse!$CI59,"")</f>
        <v/>
      </c>
      <c r="L59" s="241"/>
      <c r="M59" s="262"/>
      <c r="O59" s="265">
        <f ca="1">IF($C59,CoulisseAnalyse!$CL59,0)</f>
        <v>0</v>
      </c>
      <c r="P59" s="246">
        <f t="shared" ca="1" si="0"/>
        <v>0</v>
      </c>
      <c r="Q59" s="250">
        <f ca="1">IF($C59,CoulisseAnalyse!$CM59,0)</f>
        <v>0</v>
      </c>
      <c r="R59" s="251">
        <f t="shared" ca="1" si="1"/>
        <v>0</v>
      </c>
      <c r="S59" s="255">
        <f ca="1">IF($C59,CoulisseAnalyse!$CN59,0)</f>
        <v>0</v>
      </c>
      <c r="T59" s="258">
        <f t="shared" ca="1" si="2"/>
        <v>0</v>
      </c>
    </row>
    <row r="60" spans="3:20" ht="14.4" x14ac:dyDescent="0.3">
      <c r="C60" t="b">
        <f ca="1">CoulisseAnalyse!$BY60</f>
        <v>0</v>
      </c>
      <c r="J60" s="277">
        <f t="shared" si="3"/>
        <v>50</v>
      </c>
      <c r="K60" s="270" t="str">
        <f ca="1">IF($C60,CoulisseAnalyse!$CI60,"")</f>
        <v/>
      </c>
      <c r="L60" s="241"/>
      <c r="M60" s="262"/>
      <c r="O60" s="265">
        <f ca="1">IF($C60,CoulisseAnalyse!$CL60,0)</f>
        <v>0</v>
      </c>
      <c r="P60" s="246">
        <f t="shared" ca="1" si="0"/>
        <v>0</v>
      </c>
      <c r="Q60" s="250">
        <f ca="1">IF($C60,CoulisseAnalyse!$CM60,0)</f>
        <v>0</v>
      </c>
      <c r="R60" s="251">
        <f t="shared" ca="1" si="1"/>
        <v>0</v>
      </c>
      <c r="S60" s="255">
        <f ca="1">IF($C60,CoulisseAnalyse!$CN60,0)</f>
        <v>0</v>
      </c>
      <c r="T60" s="258">
        <f t="shared" ca="1" si="2"/>
        <v>0</v>
      </c>
    </row>
    <row r="61" spans="3:20" ht="14.4" x14ac:dyDescent="0.3">
      <c r="C61" t="b">
        <f ca="1">CoulisseAnalyse!$BY61</f>
        <v>0</v>
      </c>
      <c r="J61" s="277">
        <f t="shared" si="3"/>
        <v>51</v>
      </c>
      <c r="K61" s="270" t="str">
        <f ca="1">IF($C61,CoulisseAnalyse!$CI61,"")</f>
        <v/>
      </c>
      <c r="L61" s="241"/>
      <c r="M61" s="262"/>
      <c r="O61" s="265">
        <f ca="1">IF($C61,CoulisseAnalyse!$CL61,0)</f>
        <v>0</v>
      </c>
      <c r="P61" s="246">
        <f t="shared" ca="1" si="0"/>
        <v>0</v>
      </c>
      <c r="Q61" s="250">
        <f ca="1">IF($C61,CoulisseAnalyse!$CM61,0)</f>
        <v>0</v>
      </c>
      <c r="R61" s="251">
        <f t="shared" ca="1" si="1"/>
        <v>0</v>
      </c>
      <c r="S61" s="255">
        <f ca="1">IF($C61,CoulisseAnalyse!$CN61,0)</f>
        <v>0</v>
      </c>
      <c r="T61" s="258">
        <f t="shared" ca="1" si="2"/>
        <v>0</v>
      </c>
    </row>
    <row r="62" spans="3:20" ht="14.4" x14ac:dyDescent="0.3">
      <c r="C62" t="b">
        <f ca="1">CoulisseAnalyse!$BY62</f>
        <v>0</v>
      </c>
      <c r="J62" s="277">
        <f t="shared" si="3"/>
        <v>52</v>
      </c>
      <c r="K62" s="270" t="str">
        <f ca="1">IF($C62,CoulisseAnalyse!$CI62,"")</f>
        <v/>
      </c>
      <c r="L62" s="241"/>
      <c r="M62" s="262"/>
      <c r="O62" s="265">
        <f ca="1">IF($C62,CoulisseAnalyse!$CL62,0)</f>
        <v>0</v>
      </c>
      <c r="P62" s="246">
        <f t="shared" ca="1" si="0"/>
        <v>0</v>
      </c>
      <c r="Q62" s="250">
        <f ca="1">IF($C62,CoulisseAnalyse!$CM62,0)</f>
        <v>0</v>
      </c>
      <c r="R62" s="251">
        <f t="shared" ca="1" si="1"/>
        <v>0</v>
      </c>
      <c r="S62" s="255">
        <f ca="1">IF($C62,CoulisseAnalyse!$CN62,0)</f>
        <v>0</v>
      </c>
      <c r="T62" s="258">
        <f t="shared" ca="1" si="2"/>
        <v>0</v>
      </c>
    </row>
    <row r="63" spans="3:20" ht="14.4" x14ac:dyDescent="0.3">
      <c r="C63" t="b">
        <f ca="1">CoulisseAnalyse!$BY63</f>
        <v>0</v>
      </c>
      <c r="J63" s="277">
        <f t="shared" si="3"/>
        <v>53</v>
      </c>
      <c r="K63" s="270" t="str">
        <f ca="1">IF($C63,CoulisseAnalyse!$CI63,"")</f>
        <v/>
      </c>
      <c r="L63" s="241"/>
      <c r="M63" s="262"/>
      <c r="O63" s="265">
        <f ca="1">IF($C63,CoulisseAnalyse!$CL63,0)</f>
        <v>0</v>
      </c>
      <c r="P63" s="246">
        <f t="shared" ca="1" si="0"/>
        <v>0</v>
      </c>
      <c r="Q63" s="250">
        <f ca="1">IF($C63,CoulisseAnalyse!$CM63,0)</f>
        <v>0</v>
      </c>
      <c r="R63" s="251">
        <f t="shared" ca="1" si="1"/>
        <v>0</v>
      </c>
      <c r="S63" s="255">
        <f ca="1">IF($C63,CoulisseAnalyse!$CN63,0)</f>
        <v>0</v>
      </c>
      <c r="T63" s="258">
        <f t="shared" ca="1" si="2"/>
        <v>0</v>
      </c>
    </row>
    <row r="64" spans="3:20" ht="14.4" x14ac:dyDescent="0.3">
      <c r="C64" t="b">
        <f ca="1">CoulisseAnalyse!$BY64</f>
        <v>0</v>
      </c>
      <c r="J64" s="277">
        <f t="shared" si="3"/>
        <v>54</v>
      </c>
      <c r="K64" s="270" t="str">
        <f ca="1">IF($C64,CoulisseAnalyse!$CI64,"")</f>
        <v/>
      </c>
      <c r="L64" s="241"/>
      <c r="M64" s="262"/>
      <c r="O64" s="265">
        <f ca="1">IF($C64,CoulisseAnalyse!$CL64,0)</f>
        <v>0</v>
      </c>
      <c r="P64" s="246">
        <f t="shared" ca="1" si="0"/>
        <v>0</v>
      </c>
      <c r="Q64" s="250">
        <f ca="1">IF($C64,CoulisseAnalyse!$CM64,0)</f>
        <v>0</v>
      </c>
      <c r="R64" s="251">
        <f t="shared" ca="1" si="1"/>
        <v>0</v>
      </c>
      <c r="S64" s="255">
        <f ca="1">IF($C64,CoulisseAnalyse!$CN64,0)</f>
        <v>0</v>
      </c>
      <c r="T64" s="258">
        <f t="shared" ca="1" si="2"/>
        <v>0</v>
      </c>
    </row>
    <row r="65" spans="3:20" ht="14.4" x14ac:dyDescent="0.3">
      <c r="C65" t="b">
        <f ca="1">CoulisseAnalyse!$BY65</f>
        <v>0</v>
      </c>
      <c r="J65" s="277">
        <f t="shared" si="3"/>
        <v>55</v>
      </c>
      <c r="K65" s="270" t="str">
        <f ca="1">IF($C65,CoulisseAnalyse!$CI65,"")</f>
        <v/>
      </c>
      <c r="L65" s="241"/>
      <c r="M65" s="262"/>
      <c r="O65" s="265">
        <f ca="1">IF($C65,CoulisseAnalyse!$CL65,0)</f>
        <v>0</v>
      </c>
      <c r="P65" s="246">
        <f t="shared" ca="1" si="0"/>
        <v>0</v>
      </c>
      <c r="Q65" s="250">
        <f ca="1">IF($C65,CoulisseAnalyse!$CM65,0)</f>
        <v>0</v>
      </c>
      <c r="R65" s="251">
        <f t="shared" ca="1" si="1"/>
        <v>0</v>
      </c>
      <c r="S65" s="255">
        <f ca="1">IF($C65,CoulisseAnalyse!$CN65,0)</f>
        <v>0</v>
      </c>
      <c r="T65" s="258">
        <f t="shared" ca="1" si="2"/>
        <v>0</v>
      </c>
    </row>
    <row r="66" spans="3:20" ht="14.4" x14ac:dyDescent="0.3">
      <c r="C66" t="b">
        <f ca="1">CoulisseAnalyse!$BY66</f>
        <v>0</v>
      </c>
      <c r="J66" s="277">
        <f t="shared" si="3"/>
        <v>56</v>
      </c>
      <c r="K66" s="270" t="str">
        <f ca="1">IF($C66,CoulisseAnalyse!$CI66,"")</f>
        <v/>
      </c>
      <c r="L66" s="241"/>
      <c r="M66" s="262"/>
      <c r="O66" s="265">
        <f ca="1">IF($C66,CoulisseAnalyse!$CL66,0)</f>
        <v>0</v>
      </c>
      <c r="P66" s="246">
        <f t="shared" ca="1" si="0"/>
        <v>0</v>
      </c>
      <c r="Q66" s="250">
        <f ca="1">IF($C66,CoulisseAnalyse!$CM66,0)</f>
        <v>0</v>
      </c>
      <c r="R66" s="251">
        <f t="shared" ca="1" si="1"/>
        <v>0</v>
      </c>
      <c r="S66" s="255">
        <f ca="1">IF($C66,CoulisseAnalyse!$CN66,0)</f>
        <v>0</v>
      </c>
      <c r="T66" s="258">
        <f t="shared" ca="1" si="2"/>
        <v>0</v>
      </c>
    </row>
    <row r="67" spans="3:20" ht="14.4" x14ac:dyDescent="0.3">
      <c r="C67" t="b">
        <f ca="1">CoulisseAnalyse!$BY67</f>
        <v>0</v>
      </c>
      <c r="J67" s="277">
        <f t="shared" si="3"/>
        <v>57</v>
      </c>
      <c r="K67" s="270" t="str">
        <f ca="1">IF($C67,CoulisseAnalyse!$CI67,"")</f>
        <v/>
      </c>
      <c r="L67" s="241"/>
      <c r="M67" s="262"/>
      <c r="O67" s="265">
        <f ca="1">IF($C67,CoulisseAnalyse!$CL67,0)</f>
        <v>0</v>
      </c>
      <c r="P67" s="246">
        <f t="shared" ca="1" si="0"/>
        <v>0</v>
      </c>
      <c r="Q67" s="250">
        <f ca="1">IF($C67,CoulisseAnalyse!$CM67,0)</f>
        <v>0</v>
      </c>
      <c r="R67" s="251">
        <f t="shared" ca="1" si="1"/>
        <v>0</v>
      </c>
      <c r="S67" s="255">
        <f ca="1">IF($C67,CoulisseAnalyse!$CN67,0)</f>
        <v>0</v>
      </c>
      <c r="T67" s="258">
        <f t="shared" ca="1" si="2"/>
        <v>0</v>
      </c>
    </row>
    <row r="68" spans="3:20" ht="14.4" x14ac:dyDescent="0.3">
      <c r="C68" t="b">
        <f ca="1">CoulisseAnalyse!$BY68</f>
        <v>0</v>
      </c>
      <c r="J68" s="277">
        <f t="shared" si="3"/>
        <v>58</v>
      </c>
      <c r="K68" s="270" t="str">
        <f ca="1">IF($C68,CoulisseAnalyse!$CI68,"")</f>
        <v/>
      </c>
      <c r="L68" s="241"/>
      <c r="M68" s="262"/>
      <c r="O68" s="265">
        <f ca="1">IF($C68,CoulisseAnalyse!$CL68,0)</f>
        <v>0</v>
      </c>
      <c r="P68" s="246">
        <f t="shared" ca="1" si="0"/>
        <v>0</v>
      </c>
      <c r="Q68" s="250">
        <f ca="1">IF($C68,CoulisseAnalyse!$CM68,0)</f>
        <v>0</v>
      </c>
      <c r="R68" s="251">
        <f t="shared" ca="1" si="1"/>
        <v>0</v>
      </c>
      <c r="S68" s="255">
        <f ca="1">IF($C68,CoulisseAnalyse!$CN68,0)</f>
        <v>0</v>
      </c>
      <c r="T68" s="258">
        <f t="shared" ca="1" si="2"/>
        <v>0</v>
      </c>
    </row>
    <row r="69" spans="3:20" ht="14.4" x14ac:dyDescent="0.3">
      <c r="C69" t="b">
        <f ca="1">CoulisseAnalyse!$BY69</f>
        <v>0</v>
      </c>
      <c r="J69" s="277">
        <f t="shared" si="3"/>
        <v>59</v>
      </c>
      <c r="K69" s="270" t="str">
        <f ca="1">IF($C69,CoulisseAnalyse!$CI69,"")</f>
        <v/>
      </c>
      <c r="L69" s="241"/>
      <c r="M69" s="262"/>
      <c r="O69" s="265">
        <f ca="1">IF($C69,CoulisseAnalyse!$CL69,0)</f>
        <v>0</v>
      </c>
      <c r="P69" s="246">
        <f t="shared" ca="1" si="0"/>
        <v>0</v>
      </c>
      <c r="Q69" s="250">
        <f ca="1">IF($C69,CoulisseAnalyse!$CM69,0)</f>
        <v>0</v>
      </c>
      <c r="R69" s="251">
        <f t="shared" ca="1" si="1"/>
        <v>0</v>
      </c>
      <c r="S69" s="255">
        <f ca="1">IF($C69,CoulisseAnalyse!$CN69,0)</f>
        <v>0</v>
      </c>
      <c r="T69" s="258">
        <f t="shared" ca="1" si="2"/>
        <v>0</v>
      </c>
    </row>
    <row r="70" spans="3:20" ht="14.4" x14ac:dyDescent="0.3">
      <c r="C70" t="b">
        <f ca="1">CoulisseAnalyse!$BY70</f>
        <v>0</v>
      </c>
      <c r="J70" s="277">
        <f t="shared" si="3"/>
        <v>60</v>
      </c>
      <c r="K70" s="270" t="str">
        <f ca="1">IF($C70,CoulisseAnalyse!$CI70,"")</f>
        <v/>
      </c>
      <c r="L70" s="241"/>
      <c r="M70" s="262"/>
      <c r="O70" s="265">
        <f ca="1">IF($C70,CoulisseAnalyse!$CL70,0)</f>
        <v>0</v>
      </c>
      <c r="P70" s="246">
        <f t="shared" ca="1" si="0"/>
        <v>0</v>
      </c>
      <c r="Q70" s="250">
        <f ca="1">IF($C70,CoulisseAnalyse!$CM70,0)</f>
        <v>0</v>
      </c>
      <c r="R70" s="251">
        <f t="shared" ca="1" si="1"/>
        <v>0</v>
      </c>
      <c r="S70" s="255">
        <f ca="1">IF($C70,CoulisseAnalyse!$CN70,0)</f>
        <v>0</v>
      </c>
      <c r="T70" s="258">
        <f t="shared" ca="1" si="2"/>
        <v>0</v>
      </c>
    </row>
    <row r="71" spans="3:20" ht="14.4" x14ac:dyDescent="0.3">
      <c r="C71" t="b">
        <f ca="1">CoulisseAnalyse!$BY71</f>
        <v>0</v>
      </c>
      <c r="J71" s="277">
        <f t="shared" si="3"/>
        <v>61</v>
      </c>
      <c r="K71" s="270" t="str">
        <f ca="1">IF($C71,CoulisseAnalyse!$CI71,"")</f>
        <v/>
      </c>
      <c r="L71" s="241"/>
      <c r="M71" s="262"/>
      <c r="O71" s="265">
        <f ca="1">IF($C71,CoulisseAnalyse!$CL71,0)</f>
        <v>0</v>
      </c>
      <c r="P71" s="246">
        <f t="shared" ca="1" si="0"/>
        <v>0</v>
      </c>
      <c r="Q71" s="250">
        <f ca="1">IF($C71,CoulisseAnalyse!$CM71,0)</f>
        <v>0</v>
      </c>
      <c r="R71" s="251">
        <f t="shared" ca="1" si="1"/>
        <v>0</v>
      </c>
      <c r="S71" s="255">
        <f ca="1">IF($C71,CoulisseAnalyse!$CN71,0)</f>
        <v>0</v>
      </c>
      <c r="T71" s="258">
        <f t="shared" ca="1" si="2"/>
        <v>0</v>
      </c>
    </row>
    <row r="72" spans="3:20" ht="14.4" x14ac:dyDescent="0.3">
      <c r="C72" t="b">
        <f ca="1">CoulisseAnalyse!$BY72</f>
        <v>0</v>
      </c>
      <c r="J72" s="277">
        <f t="shared" si="3"/>
        <v>62</v>
      </c>
      <c r="K72" s="270" t="str">
        <f ca="1">IF($C72,CoulisseAnalyse!$CI72,"")</f>
        <v/>
      </c>
      <c r="L72" s="241"/>
      <c r="M72" s="262"/>
      <c r="O72" s="265">
        <f ca="1">IF($C72,CoulisseAnalyse!$CL72,0)</f>
        <v>0</v>
      </c>
      <c r="P72" s="246">
        <f t="shared" ca="1" si="0"/>
        <v>0</v>
      </c>
      <c r="Q72" s="250">
        <f ca="1">IF($C72,CoulisseAnalyse!$CM72,0)</f>
        <v>0</v>
      </c>
      <c r="R72" s="251">
        <f t="shared" ca="1" si="1"/>
        <v>0</v>
      </c>
      <c r="S72" s="255">
        <f ca="1">IF($C72,CoulisseAnalyse!$CN72,0)</f>
        <v>0</v>
      </c>
      <c r="T72" s="258">
        <f t="shared" ca="1" si="2"/>
        <v>0</v>
      </c>
    </row>
    <row r="73" spans="3:20" ht="14.4" x14ac:dyDescent="0.3">
      <c r="C73" t="b">
        <f ca="1">CoulisseAnalyse!$BY73</f>
        <v>0</v>
      </c>
      <c r="J73" s="277">
        <f t="shared" si="3"/>
        <v>63</v>
      </c>
      <c r="K73" s="270" t="str">
        <f ca="1">IF($C73,CoulisseAnalyse!$CI73,"")</f>
        <v/>
      </c>
      <c r="L73" s="241"/>
      <c r="M73" s="262"/>
      <c r="O73" s="265">
        <f ca="1">IF($C73,CoulisseAnalyse!$CL73,0)</f>
        <v>0</v>
      </c>
      <c r="P73" s="246">
        <f t="shared" ca="1" si="0"/>
        <v>0</v>
      </c>
      <c r="Q73" s="250">
        <f ca="1">IF($C73,CoulisseAnalyse!$CM73,0)</f>
        <v>0</v>
      </c>
      <c r="R73" s="251">
        <f t="shared" ca="1" si="1"/>
        <v>0</v>
      </c>
      <c r="S73" s="255">
        <f ca="1">IF($C73,CoulisseAnalyse!$CN73,0)</f>
        <v>0</v>
      </c>
      <c r="T73" s="258">
        <f t="shared" ca="1" si="2"/>
        <v>0</v>
      </c>
    </row>
    <row r="74" spans="3:20" ht="14.4" x14ac:dyDescent="0.3">
      <c r="C74" t="b">
        <f ca="1">CoulisseAnalyse!$BY74</f>
        <v>0</v>
      </c>
      <c r="J74" s="277">
        <f t="shared" si="3"/>
        <v>64</v>
      </c>
      <c r="K74" s="270" t="str">
        <f ca="1">IF($C74,CoulisseAnalyse!$CI74,"")</f>
        <v/>
      </c>
      <c r="L74" s="241"/>
      <c r="M74" s="262"/>
      <c r="O74" s="265">
        <f ca="1">IF($C74,CoulisseAnalyse!$CL74,0)</f>
        <v>0</v>
      </c>
      <c r="P74" s="246">
        <f t="shared" ca="1" si="0"/>
        <v>0</v>
      </c>
      <c r="Q74" s="250">
        <f ca="1">IF($C74,CoulisseAnalyse!$CM74,0)</f>
        <v>0</v>
      </c>
      <c r="R74" s="251">
        <f t="shared" ca="1" si="1"/>
        <v>0</v>
      </c>
      <c r="S74" s="255">
        <f ca="1">IF($C74,CoulisseAnalyse!$CN74,0)</f>
        <v>0</v>
      </c>
      <c r="T74" s="258">
        <f t="shared" ca="1" si="2"/>
        <v>0</v>
      </c>
    </row>
    <row r="75" spans="3:20" ht="14.4" x14ac:dyDescent="0.3">
      <c r="C75" t="b">
        <f ca="1">CoulisseAnalyse!$BY75</f>
        <v>0</v>
      </c>
      <c r="J75" s="277">
        <f t="shared" si="3"/>
        <v>65</v>
      </c>
      <c r="K75" s="270" t="str">
        <f ca="1">IF($C75,CoulisseAnalyse!$CI75,"")</f>
        <v/>
      </c>
      <c r="L75" s="241"/>
      <c r="M75" s="262"/>
      <c r="O75" s="265">
        <f ca="1">IF($C75,CoulisseAnalyse!$CL75,0)</f>
        <v>0</v>
      </c>
      <c r="P75" s="246">
        <f t="shared" ca="1" si="0"/>
        <v>0</v>
      </c>
      <c r="Q75" s="250">
        <f ca="1">IF($C75,CoulisseAnalyse!$CM75,0)</f>
        <v>0</v>
      </c>
      <c r="R75" s="251">
        <f t="shared" ca="1" si="1"/>
        <v>0</v>
      </c>
      <c r="S75" s="255">
        <f ca="1">IF($C75,CoulisseAnalyse!$CN75,0)</f>
        <v>0</v>
      </c>
      <c r="T75" s="258">
        <f t="shared" ca="1" si="2"/>
        <v>0</v>
      </c>
    </row>
    <row r="76" spans="3:20" ht="14.4" x14ac:dyDescent="0.3">
      <c r="C76" t="b">
        <f ca="1">CoulisseAnalyse!$BY76</f>
        <v>0</v>
      </c>
      <c r="J76" s="277">
        <f t="shared" si="3"/>
        <v>66</v>
      </c>
      <c r="K76" s="270" t="str">
        <f ca="1">IF($C76,CoulisseAnalyse!$CI76,"")</f>
        <v/>
      </c>
      <c r="L76" s="241"/>
      <c r="M76" s="262"/>
      <c r="O76" s="265">
        <f ca="1">IF($C76,CoulisseAnalyse!$CL76,0)</f>
        <v>0</v>
      </c>
      <c r="P76" s="246">
        <f t="shared" ref="P76:P103" ca="1" si="4">$O76/$O$9</f>
        <v>0</v>
      </c>
      <c r="Q76" s="250">
        <f ca="1">IF($C76,CoulisseAnalyse!$CM76,0)</f>
        <v>0</v>
      </c>
      <c r="R76" s="251">
        <f t="shared" ref="R76:R103" ca="1" si="5">$Q76/$Q$9</f>
        <v>0</v>
      </c>
      <c r="S76" s="255">
        <f ca="1">IF($C76,CoulisseAnalyse!$CN76,0)</f>
        <v>0</v>
      </c>
      <c r="T76" s="258">
        <f t="shared" ref="T76:T103" ca="1" si="6">$S76/$S$9</f>
        <v>0</v>
      </c>
    </row>
    <row r="77" spans="3:20" ht="14.4" x14ac:dyDescent="0.3">
      <c r="C77" t="b">
        <f ca="1">CoulisseAnalyse!$BY77</f>
        <v>0</v>
      </c>
      <c r="J77" s="277">
        <f t="shared" ref="J77:J103" si="7">+J76+1</f>
        <v>67</v>
      </c>
      <c r="K77" s="270" t="str">
        <f ca="1">IF($C77,CoulisseAnalyse!$CI77,"")</f>
        <v/>
      </c>
      <c r="L77" s="241"/>
      <c r="M77" s="262"/>
      <c r="O77" s="265">
        <f ca="1">IF($C77,CoulisseAnalyse!$CL77,0)</f>
        <v>0</v>
      </c>
      <c r="P77" s="246">
        <f t="shared" ca="1" si="4"/>
        <v>0</v>
      </c>
      <c r="Q77" s="250">
        <f ca="1">IF($C77,CoulisseAnalyse!$CM77,0)</f>
        <v>0</v>
      </c>
      <c r="R77" s="251">
        <f t="shared" ca="1" si="5"/>
        <v>0</v>
      </c>
      <c r="S77" s="255">
        <f ca="1">IF($C77,CoulisseAnalyse!$CN77,0)</f>
        <v>0</v>
      </c>
      <c r="T77" s="258">
        <f t="shared" ca="1" si="6"/>
        <v>0</v>
      </c>
    </row>
    <row r="78" spans="3:20" ht="14.4" x14ac:dyDescent="0.3">
      <c r="C78" t="b">
        <f ca="1">CoulisseAnalyse!$BY78</f>
        <v>0</v>
      </c>
      <c r="J78" s="277">
        <f t="shared" si="7"/>
        <v>68</v>
      </c>
      <c r="K78" s="270" t="str">
        <f ca="1">IF($C78,CoulisseAnalyse!$CI78,"")</f>
        <v/>
      </c>
      <c r="L78" s="241"/>
      <c r="M78" s="262"/>
      <c r="O78" s="265">
        <f ca="1">IF($C78,CoulisseAnalyse!$CL78,0)</f>
        <v>0</v>
      </c>
      <c r="P78" s="246">
        <f t="shared" ca="1" si="4"/>
        <v>0</v>
      </c>
      <c r="Q78" s="250">
        <f ca="1">IF($C78,CoulisseAnalyse!$CM78,0)</f>
        <v>0</v>
      </c>
      <c r="R78" s="251">
        <f t="shared" ca="1" si="5"/>
        <v>0</v>
      </c>
      <c r="S78" s="255">
        <f ca="1">IF($C78,CoulisseAnalyse!$CN78,0)</f>
        <v>0</v>
      </c>
      <c r="T78" s="258">
        <f t="shared" ca="1" si="6"/>
        <v>0</v>
      </c>
    </row>
    <row r="79" spans="3:20" ht="14.4" x14ac:dyDescent="0.3">
      <c r="C79" t="b">
        <f ca="1">CoulisseAnalyse!$BY79</f>
        <v>0</v>
      </c>
      <c r="J79" s="277">
        <f t="shared" si="7"/>
        <v>69</v>
      </c>
      <c r="K79" s="270" t="str">
        <f ca="1">IF($C79,CoulisseAnalyse!$CI79,"")</f>
        <v/>
      </c>
      <c r="L79" s="241"/>
      <c r="M79" s="262"/>
      <c r="O79" s="265">
        <f ca="1">IF($C79,CoulisseAnalyse!$CL79,0)</f>
        <v>0</v>
      </c>
      <c r="P79" s="246">
        <f t="shared" ca="1" si="4"/>
        <v>0</v>
      </c>
      <c r="Q79" s="250">
        <f ca="1">IF($C79,CoulisseAnalyse!$CM79,0)</f>
        <v>0</v>
      </c>
      <c r="R79" s="251">
        <f t="shared" ca="1" si="5"/>
        <v>0</v>
      </c>
      <c r="S79" s="255">
        <f ca="1">IF($C79,CoulisseAnalyse!$CN79,0)</f>
        <v>0</v>
      </c>
      <c r="T79" s="258">
        <f t="shared" ca="1" si="6"/>
        <v>0</v>
      </c>
    </row>
    <row r="80" spans="3:20" ht="14.4" x14ac:dyDescent="0.3">
      <c r="C80" t="b">
        <f ca="1">CoulisseAnalyse!$BY80</f>
        <v>0</v>
      </c>
      <c r="J80" s="277">
        <f t="shared" si="7"/>
        <v>70</v>
      </c>
      <c r="K80" s="270" t="str">
        <f ca="1">IF($C80,CoulisseAnalyse!$CI80,"")</f>
        <v/>
      </c>
      <c r="L80" s="241"/>
      <c r="M80" s="262"/>
      <c r="O80" s="265">
        <f ca="1">IF($C80,CoulisseAnalyse!$CL80,0)</f>
        <v>0</v>
      </c>
      <c r="P80" s="246">
        <f t="shared" ca="1" si="4"/>
        <v>0</v>
      </c>
      <c r="Q80" s="250">
        <f ca="1">IF($C80,CoulisseAnalyse!$CM80,0)</f>
        <v>0</v>
      </c>
      <c r="R80" s="251">
        <f t="shared" ca="1" si="5"/>
        <v>0</v>
      </c>
      <c r="S80" s="255">
        <f ca="1">IF($C80,CoulisseAnalyse!$CN80,0)</f>
        <v>0</v>
      </c>
      <c r="T80" s="258">
        <f t="shared" ca="1" si="6"/>
        <v>0</v>
      </c>
    </row>
    <row r="81" spans="3:20" ht="14.4" x14ac:dyDescent="0.3">
      <c r="C81" t="b">
        <f ca="1">CoulisseAnalyse!$BY81</f>
        <v>0</v>
      </c>
      <c r="J81" s="277">
        <f t="shared" si="7"/>
        <v>71</v>
      </c>
      <c r="K81" s="270" t="str">
        <f ca="1">IF($C81,CoulisseAnalyse!$CI81,"")</f>
        <v/>
      </c>
      <c r="L81" s="241"/>
      <c r="M81" s="262"/>
      <c r="O81" s="265">
        <f ca="1">IF($C81,CoulisseAnalyse!$CL81,0)</f>
        <v>0</v>
      </c>
      <c r="P81" s="246">
        <f t="shared" ca="1" si="4"/>
        <v>0</v>
      </c>
      <c r="Q81" s="250">
        <f ca="1">IF($C81,CoulisseAnalyse!$CM81,0)</f>
        <v>0</v>
      </c>
      <c r="R81" s="251">
        <f t="shared" ca="1" si="5"/>
        <v>0</v>
      </c>
      <c r="S81" s="255">
        <f ca="1">IF($C81,CoulisseAnalyse!$CN81,0)</f>
        <v>0</v>
      </c>
      <c r="T81" s="258">
        <f t="shared" ca="1" si="6"/>
        <v>0</v>
      </c>
    </row>
    <row r="82" spans="3:20" ht="14.4" x14ac:dyDescent="0.3">
      <c r="C82" t="b">
        <f ca="1">CoulisseAnalyse!$BY82</f>
        <v>0</v>
      </c>
      <c r="J82" s="277">
        <f t="shared" si="7"/>
        <v>72</v>
      </c>
      <c r="K82" s="270" t="str">
        <f ca="1">IF($C82,CoulisseAnalyse!$CI82,"")</f>
        <v/>
      </c>
      <c r="L82" s="241"/>
      <c r="M82" s="262"/>
      <c r="O82" s="265">
        <f ca="1">IF($C82,CoulisseAnalyse!$CL82,0)</f>
        <v>0</v>
      </c>
      <c r="P82" s="246">
        <f t="shared" ca="1" si="4"/>
        <v>0</v>
      </c>
      <c r="Q82" s="250">
        <f ca="1">IF($C82,CoulisseAnalyse!$CM82,0)</f>
        <v>0</v>
      </c>
      <c r="R82" s="251">
        <f t="shared" ca="1" si="5"/>
        <v>0</v>
      </c>
      <c r="S82" s="255">
        <f ca="1">IF($C82,CoulisseAnalyse!$CN82,0)</f>
        <v>0</v>
      </c>
      <c r="T82" s="258">
        <f t="shared" ca="1" si="6"/>
        <v>0</v>
      </c>
    </row>
    <row r="83" spans="3:20" ht="14.4" x14ac:dyDescent="0.3">
      <c r="C83" t="b">
        <f ca="1">CoulisseAnalyse!$BY83</f>
        <v>0</v>
      </c>
      <c r="J83" s="277">
        <f t="shared" si="7"/>
        <v>73</v>
      </c>
      <c r="K83" s="270" t="str">
        <f ca="1">IF($C83,CoulisseAnalyse!$CI83,"")</f>
        <v/>
      </c>
      <c r="L83" s="241"/>
      <c r="M83" s="262"/>
      <c r="O83" s="265">
        <f ca="1">IF($C83,CoulisseAnalyse!$CL83,0)</f>
        <v>0</v>
      </c>
      <c r="P83" s="246">
        <f t="shared" ca="1" si="4"/>
        <v>0</v>
      </c>
      <c r="Q83" s="250">
        <f ca="1">IF($C83,CoulisseAnalyse!$CM83,0)</f>
        <v>0</v>
      </c>
      <c r="R83" s="251">
        <f t="shared" ca="1" si="5"/>
        <v>0</v>
      </c>
      <c r="S83" s="255">
        <f ca="1">IF($C83,CoulisseAnalyse!$CN83,0)</f>
        <v>0</v>
      </c>
      <c r="T83" s="258">
        <f t="shared" ca="1" si="6"/>
        <v>0</v>
      </c>
    </row>
    <row r="84" spans="3:20" ht="14.4" x14ac:dyDescent="0.3">
      <c r="C84" t="b">
        <f ca="1">CoulisseAnalyse!$BY84</f>
        <v>0</v>
      </c>
      <c r="J84" s="277">
        <f t="shared" si="7"/>
        <v>74</v>
      </c>
      <c r="K84" s="270" t="str">
        <f ca="1">IF($C84,CoulisseAnalyse!$CI84,"")</f>
        <v/>
      </c>
      <c r="L84" s="241"/>
      <c r="M84" s="262"/>
      <c r="O84" s="265">
        <f ca="1">IF($C84,CoulisseAnalyse!$CL84,0)</f>
        <v>0</v>
      </c>
      <c r="P84" s="246">
        <f t="shared" ca="1" si="4"/>
        <v>0</v>
      </c>
      <c r="Q84" s="250">
        <f ca="1">IF($C84,CoulisseAnalyse!$CM84,0)</f>
        <v>0</v>
      </c>
      <c r="R84" s="251">
        <f t="shared" ca="1" si="5"/>
        <v>0</v>
      </c>
      <c r="S84" s="255">
        <f ca="1">IF($C84,CoulisseAnalyse!$CN84,0)</f>
        <v>0</v>
      </c>
      <c r="T84" s="258">
        <f t="shared" ca="1" si="6"/>
        <v>0</v>
      </c>
    </row>
    <row r="85" spans="3:20" ht="14.4" x14ac:dyDescent="0.3">
      <c r="C85" t="b">
        <f ca="1">CoulisseAnalyse!$BY85</f>
        <v>0</v>
      </c>
      <c r="J85" s="277">
        <f t="shared" si="7"/>
        <v>75</v>
      </c>
      <c r="K85" s="270" t="str">
        <f ca="1">IF($C85,CoulisseAnalyse!$CI85,"")</f>
        <v/>
      </c>
      <c r="L85" s="241"/>
      <c r="M85" s="262"/>
      <c r="O85" s="265">
        <f ca="1">IF($C85,CoulisseAnalyse!$CL85,0)</f>
        <v>0</v>
      </c>
      <c r="P85" s="246">
        <f t="shared" ca="1" si="4"/>
        <v>0</v>
      </c>
      <c r="Q85" s="250">
        <f ca="1">IF($C85,CoulisseAnalyse!$CM85,0)</f>
        <v>0</v>
      </c>
      <c r="R85" s="251">
        <f t="shared" ca="1" si="5"/>
        <v>0</v>
      </c>
      <c r="S85" s="255">
        <f ca="1">IF($C85,CoulisseAnalyse!$CN85,0)</f>
        <v>0</v>
      </c>
      <c r="T85" s="258">
        <f t="shared" ca="1" si="6"/>
        <v>0</v>
      </c>
    </row>
    <row r="86" spans="3:20" ht="14.4" x14ac:dyDescent="0.3">
      <c r="C86" t="b">
        <f ca="1">CoulisseAnalyse!$BY86</f>
        <v>0</v>
      </c>
      <c r="J86" s="277">
        <f t="shared" si="7"/>
        <v>76</v>
      </c>
      <c r="K86" s="270" t="str">
        <f ca="1">IF($C86,CoulisseAnalyse!$CI86,"")</f>
        <v/>
      </c>
      <c r="L86" s="241"/>
      <c r="M86" s="262"/>
      <c r="O86" s="265">
        <f ca="1">IF($C86,CoulisseAnalyse!$CL86,0)</f>
        <v>0</v>
      </c>
      <c r="P86" s="246">
        <f t="shared" ca="1" si="4"/>
        <v>0</v>
      </c>
      <c r="Q86" s="250">
        <f ca="1">IF($C86,CoulisseAnalyse!$CM86,0)</f>
        <v>0</v>
      </c>
      <c r="R86" s="251">
        <f t="shared" ca="1" si="5"/>
        <v>0</v>
      </c>
      <c r="S86" s="255">
        <f ca="1">IF($C86,CoulisseAnalyse!$CN86,0)</f>
        <v>0</v>
      </c>
      <c r="T86" s="258">
        <f t="shared" ca="1" si="6"/>
        <v>0</v>
      </c>
    </row>
    <row r="87" spans="3:20" ht="14.4" x14ac:dyDescent="0.3">
      <c r="C87" t="b">
        <f ca="1">CoulisseAnalyse!$BY87</f>
        <v>0</v>
      </c>
      <c r="J87" s="277">
        <f t="shared" si="7"/>
        <v>77</v>
      </c>
      <c r="K87" s="270" t="str">
        <f ca="1">IF($C87,CoulisseAnalyse!$CI87,"")</f>
        <v/>
      </c>
      <c r="L87" s="241"/>
      <c r="M87" s="262"/>
      <c r="O87" s="265">
        <f ca="1">IF($C87,CoulisseAnalyse!$CL87,0)</f>
        <v>0</v>
      </c>
      <c r="P87" s="246">
        <f t="shared" ca="1" si="4"/>
        <v>0</v>
      </c>
      <c r="Q87" s="250">
        <f ca="1">IF($C87,CoulisseAnalyse!$CM87,0)</f>
        <v>0</v>
      </c>
      <c r="R87" s="251">
        <f t="shared" ca="1" si="5"/>
        <v>0</v>
      </c>
      <c r="S87" s="255">
        <f ca="1">IF($C87,CoulisseAnalyse!$CN87,0)</f>
        <v>0</v>
      </c>
      <c r="T87" s="258">
        <f t="shared" ca="1" si="6"/>
        <v>0</v>
      </c>
    </row>
    <row r="88" spans="3:20" ht="14.4" x14ac:dyDescent="0.3">
      <c r="C88" t="b">
        <f ca="1">CoulisseAnalyse!$BY88</f>
        <v>0</v>
      </c>
      <c r="J88" s="277">
        <f t="shared" si="7"/>
        <v>78</v>
      </c>
      <c r="K88" s="270" t="str">
        <f ca="1">IF($C88,CoulisseAnalyse!$CI88,"")</f>
        <v/>
      </c>
      <c r="L88" s="241"/>
      <c r="M88" s="262"/>
      <c r="O88" s="265">
        <f ca="1">IF($C88,CoulisseAnalyse!$CL88,0)</f>
        <v>0</v>
      </c>
      <c r="P88" s="246">
        <f t="shared" ca="1" si="4"/>
        <v>0</v>
      </c>
      <c r="Q88" s="250">
        <f ca="1">IF($C88,CoulisseAnalyse!$CM88,0)</f>
        <v>0</v>
      </c>
      <c r="R88" s="251">
        <f t="shared" ca="1" si="5"/>
        <v>0</v>
      </c>
      <c r="S88" s="255">
        <f ca="1">IF($C88,CoulisseAnalyse!$CN88,0)</f>
        <v>0</v>
      </c>
      <c r="T88" s="258">
        <f t="shared" ca="1" si="6"/>
        <v>0</v>
      </c>
    </row>
    <row r="89" spans="3:20" ht="14.4" x14ac:dyDescent="0.3">
      <c r="C89" t="b">
        <f ca="1">CoulisseAnalyse!$BY89</f>
        <v>0</v>
      </c>
      <c r="J89" s="277">
        <f t="shared" si="7"/>
        <v>79</v>
      </c>
      <c r="K89" s="270" t="str">
        <f ca="1">IF($C89,CoulisseAnalyse!$CI89,"")</f>
        <v/>
      </c>
      <c r="L89" s="241"/>
      <c r="M89" s="262"/>
      <c r="O89" s="265">
        <f ca="1">IF($C89,CoulisseAnalyse!$CL89,0)</f>
        <v>0</v>
      </c>
      <c r="P89" s="246">
        <f t="shared" ca="1" si="4"/>
        <v>0</v>
      </c>
      <c r="Q89" s="250">
        <f ca="1">IF($C89,CoulisseAnalyse!$CM89,0)</f>
        <v>0</v>
      </c>
      <c r="R89" s="251">
        <f t="shared" ca="1" si="5"/>
        <v>0</v>
      </c>
      <c r="S89" s="255">
        <f ca="1">IF($C89,CoulisseAnalyse!$CN89,0)</f>
        <v>0</v>
      </c>
      <c r="T89" s="258">
        <f t="shared" ca="1" si="6"/>
        <v>0</v>
      </c>
    </row>
    <row r="90" spans="3:20" ht="14.4" x14ac:dyDescent="0.3">
      <c r="C90" t="b">
        <f ca="1">CoulisseAnalyse!$BY90</f>
        <v>0</v>
      </c>
      <c r="J90" s="277">
        <f t="shared" si="7"/>
        <v>80</v>
      </c>
      <c r="K90" s="270" t="str">
        <f ca="1">IF($C90,CoulisseAnalyse!$CI90,"")</f>
        <v/>
      </c>
      <c r="L90" s="241"/>
      <c r="M90" s="262"/>
      <c r="O90" s="265">
        <f ca="1">IF($C90,CoulisseAnalyse!$CL90,0)</f>
        <v>0</v>
      </c>
      <c r="P90" s="246">
        <f t="shared" ca="1" si="4"/>
        <v>0</v>
      </c>
      <c r="Q90" s="250">
        <f ca="1">IF($C90,CoulisseAnalyse!$CM90,0)</f>
        <v>0</v>
      </c>
      <c r="R90" s="251">
        <f t="shared" ca="1" si="5"/>
        <v>0</v>
      </c>
      <c r="S90" s="255">
        <f ca="1">IF($C90,CoulisseAnalyse!$CN90,0)</f>
        <v>0</v>
      </c>
      <c r="T90" s="258">
        <f t="shared" ca="1" si="6"/>
        <v>0</v>
      </c>
    </row>
    <row r="91" spans="3:20" ht="14.4" x14ac:dyDescent="0.3">
      <c r="C91" t="b">
        <f ca="1">CoulisseAnalyse!$BY91</f>
        <v>0</v>
      </c>
      <c r="J91" s="277">
        <f t="shared" si="7"/>
        <v>81</v>
      </c>
      <c r="K91" s="270" t="str">
        <f ca="1">IF($C91,CoulisseAnalyse!$CI91,"")</f>
        <v/>
      </c>
      <c r="L91" s="241"/>
      <c r="M91" s="262"/>
      <c r="O91" s="265">
        <f ca="1">IF($C91,CoulisseAnalyse!$CL91,0)</f>
        <v>0</v>
      </c>
      <c r="P91" s="246">
        <f t="shared" ca="1" si="4"/>
        <v>0</v>
      </c>
      <c r="Q91" s="250">
        <f ca="1">IF($C91,CoulisseAnalyse!$CM91,0)</f>
        <v>0</v>
      </c>
      <c r="R91" s="251">
        <f t="shared" ca="1" si="5"/>
        <v>0</v>
      </c>
      <c r="S91" s="255">
        <f ca="1">IF($C91,CoulisseAnalyse!$CN91,0)</f>
        <v>0</v>
      </c>
      <c r="T91" s="258">
        <f t="shared" ca="1" si="6"/>
        <v>0</v>
      </c>
    </row>
    <row r="92" spans="3:20" ht="14.4" x14ac:dyDescent="0.3">
      <c r="C92" t="b">
        <f ca="1">CoulisseAnalyse!$BY92</f>
        <v>0</v>
      </c>
      <c r="J92" s="277">
        <f t="shared" si="7"/>
        <v>82</v>
      </c>
      <c r="K92" s="270" t="str">
        <f ca="1">IF($C92,CoulisseAnalyse!$CI92,"")</f>
        <v/>
      </c>
      <c r="L92" s="241"/>
      <c r="M92" s="262"/>
      <c r="O92" s="265">
        <f ca="1">IF($C92,CoulisseAnalyse!$CL92,0)</f>
        <v>0</v>
      </c>
      <c r="P92" s="246">
        <f t="shared" ca="1" si="4"/>
        <v>0</v>
      </c>
      <c r="Q92" s="250">
        <f ca="1">IF($C92,CoulisseAnalyse!$CM92,0)</f>
        <v>0</v>
      </c>
      <c r="R92" s="251">
        <f t="shared" ca="1" si="5"/>
        <v>0</v>
      </c>
      <c r="S92" s="255">
        <f ca="1">IF($C92,CoulisseAnalyse!$CN92,0)</f>
        <v>0</v>
      </c>
      <c r="T92" s="258">
        <f t="shared" ca="1" si="6"/>
        <v>0</v>
      </c>
    </row>
    <row r="93" spans="3:20" ht="14.4" x14ac:dyDescent="0.3">
      <c r="C93" t="b">
        <f ca="1">CoulisseAnalyse!$BY93</f>
        <v>0</v>
      </c>
      <c r="J93" s="277">
        <f t="shared" si="7"/>
        <v>83</v>
      </c>
      <c r="K93" s="270" t="str">
        <f ca="1">IF($C93,CoulisseAnalyse!$CI93,"")</f>
        <v/>
      </c>
      <c r="L93" s="241"/>
      <c r="M93" s="262"/>
      <c r="O93" s="265">
        <f ca="1">IF($C93,CoulisseAnalyse!$CL93,0)</f>
        <v>0</v>
      </c>
      <c r="P93" s="246">
        <f t="shared" ca="1" si="4"/>
        <v>0</v>
      </c>
      <c r="Q93" s="250">
        <f ca="1">IF($C93,CoulisseAnalyse!$CM93,0)</f>
        <v>0</v>
      </c>
      <c r="R93" s="251">
        <f t="shared" ca="1" si="5"/>
        <v>0</v>
      </c>
      <c r="S93" s="255">
        <f ca="1">IF($C93,CoulisseAnalyse!$CN93,0)</f>
        <v>0</v>
      </c>
      <c r="T93" s="258">
        <f t="shared" ca="1" si="6"/>
        <v>0</v>
      </c>
    </row>
    <row r="94" spans="3:20" ht="14.4" x14ac:dyDescent="0.3">
      <c r="C94" t="b">
        <f ca="1">CoulisseAnalyse!$BY94</f>
        <v>0</v>
      </c>
      <c r="J94" s="277">
        <f t="shared" si="7"/>
        <v>84</v>
      </c>
      <c r="K94" s="270" t="str">
        <f ca="1">IF($C94,CoulisseAnalyse!$CI94,"")</f>
        <v/>
      </c>
      <c r="L94" s="241"/>
      <c r="M94" s="262"/>
      <c r="O94" s="265">
        <f ca="1">IF($C94,CoulisseAnalyse!$CL94,0)</f>
        <v>0</v>
      </c>
      <c r="P94" s="246">
        <f t="shared" ca="1" si="4"/>
        <v>0</v>
      </c>
      <c r="Q94" s="250">
        <f ca="1">IF($C94,CoulisseAnalyse!$CM94,0)</f>
        <v>0</v>
      </c>
      <c r="R94" s="251">
        <f t="shared" ca="1" si="5"/>
        <v>0</v>
      </c>
      <c r="S94" s="255">
        <f ca="1">IF($C94,CoulisseAnalyse!$CN94,0)</f>
        <v>0</v>
      </c>
      <c r="T94" s="258">
        <f t="shared" ca="1" si="6"/>
        <v>0</v>
      </c>
    </row>
    <row r="95" spans="3:20" ht="14.4" x14ac:dyDescent="0.3">
      <c r="C95" t="b">
        <f ca="1">CoulisseAnalyse!$BY95</f>
        <v>0</v>
      </c>
      <c r="J95" s="277">
        <f t="shared" si="7"/>
        <v>85</v>
      </c>
      <c r="K95" s="270" t="str">
        <f ca="1">IF($C95,CoulisseAnalyse!$CI95,"")</f>
        <v/>
      </c>
      <c r="L95" s="241"/>
      <c r="M95" s="262"/>
      <c r="O95" s="265">
        <f ca="1">IF($C95,CoulisseAnalyse!$CL95,0)</f>
        <v>0</v>
      </c>
      <c r="P95" s="246">
        <f t="shared" ca="1" si="4"/>
        <v>0</v>
      </c>
      <c r="Q95" s="250">
        <f ca="1">IF($C95,CoulisseAnalyse!$CM95,0)</f>
        <v>0</v>
      </c>
      <c r="R95" s="251">
        <f t="shared" ca="1" si="5"/>
        <v>0</v>
      </c>
      <c r="S95" s="255">
        <f ca="1">IF($C95,CoulisseAnalyse!$CN95,0)</f>
        <v>0</v>
      </c>
      <c r="T95" s="258">
        <f t="shared" ca="1" si="6"/>
        <v>0</v>
      </c>
    </row>
    <row r="96" spans="3:20" ht="14.4" x14ac:dyDescent="0.3">
      <c r="C96" t="b">
        <f ca="1">CoulisseAnalyse!$BY96</f>
        <v>0</v>
      </c>
      <c r="J96" s="277">
        <f t="shared" si="7"/>
        <v>86</v>
      </c>
      <c r="K96" s="270" t="str">
        <f ca="1">IF($C96,CoulisseAnalyse!$CI96,"")</f>
        <v/>
      </c>
      <c r="L96" s="241"/>
      <c r="M96" s="262"/>
      <c r="O96" s="265">
        <f ca="1">IF($C96,CoulisseAnalyse!$CL96,0)</f>
        <v>0</v>
      </c>
      <c r="P96" s="246">
        <f t="shared" ca="1" si="4"/>
        <v>0</v>
      </c>
      <c r="Q96" s="250">
        <f ca="1">IF($C96,CoulisseAnalyse!$CM96,0)</f>
        <v>0</v>
      </c>
      <c r="R96" s="251">
        <f t="shared" ca="1" si="5"/>
        <v>0</v>
      </c>
      <c r="S96" s="255">
        <f ca="1">IF($C96,CoulisseAnalyse!$CN96,0)</f>
        <v>0</v>
      </c>
      <c r="T96" s="258">
        <f t="shared" ca="1" si="6"/>
        <v>0</v>
      </c>
    </row>
    <row r="97" spans="3:20" ht="14.4" x14ac:dyDescent="0.3">
      <c r="C97" t="b">
        <f ca="1">CoulisseAnalyse!$BY97</f>
        <v>0</v>
      </c>
      <c r="J97" s="277">
        <f t="shared" si="7"/>
        <v>87</v>
      </c>
      <c r="K97" s="270" t="str">
        <f ca="1">IF($C97,CoulisseAnalyse!$CI97,"")</f>
        <v/>
      </c>
      <c r="L97" s="241"/>
      <c r="M97" s="262"/>
      <c r="O97" s="265">
        <f ca="1">IF($C97,CoulisseAnalyse!$CL97,0)</f>
        <v>0</v>
      </c>
      <c r="P97" s="246">
        <f t="shared" ca="1" si="4"/>
        <v>0</v>
      </c>
      <c r="Q97" s="250">
        <f ca="1">IF($C97,CoulisseAnalyse!$CM97,0)</f>
        <v>0</v>
      </c>
      <c r="R97" s="251">
        <f t="shared" ca="1" si="5"/>
        <v>0</v>
      </c>
      <c r="S97" s="255">
        <f ca="1">IF($C97,CoulisseAnalyse!$CN97,0)</f>
        <v>0</v>
      </c>
      <c r="T97" s="258">
        <f t="shared" ca="1" si="6"/>
        <v>0</v>
      </c>
    </row>
    <row r="98" spans="3:20" ht="14.4" x14ac:dyDescent="0.3">
      <c r="C98" t="b">
        <f ca="1">CoulisseAnalyse!$BY98</f>
        <v>0</v>
      </c>
      <c r="J98" s="277">
        <f t="shared" si="7"/>
        <v>88</v>
      </c>
      <c r="K98" s="270" t="str">
        <f ca="1">IF($C98,CoulisseAnalyse!$CI98,"")</f>
        <v/>
      </c>
      <c r="L98" s="241"/>
      <c r="M98" s="262"/>
      <c r="O98" s="265">
        <f ca="1">IF($C98,CoulisseAnalyse!$CL98,0)</f>
        <v>0</v>
      </c>
      <c r="P98" s="246">
        <f t="shared" ca="1" si="4"/>
        <v>0</v>
      </c>
      <c r="Q98" s="250">
        <f ca="1">IF($C98,CoulisseAnalyse!$CM98,0)</f>
        <v>0</v>
      </c>
      <c r="R98" s="251">
        <f t="shared" ca="1" si="5"/>
        <v>0</v>
      </c>
      <c r="S98" s="255">
        <f ca="1">IF($C98,CoulisseAnalyse!$CN98,0)</f>
        <v>0</v>
      </c>
      <c r="T98" s="258">
        <f t="shared" ca="1" si="6"/>
        <v>0</v>
      </c>
    </row>
    <row r="99" spans="3:20" ht="14.4" x14ac:dyDescent="0.3">
      <c r="C99" t="b">
        <f ca="1">CoulisseAnalyse!$BY99</f>
        <v>0</v>
      </c>
      <c r="J99" s="277">
        <f t="shared" si="7"/>
        <v>89</v>
      </c>
      <c r="K99" s="270" t="str">
        <f ca="1">IF($C99,CoulisseAnalyse!$CI99,"")</f>
        <v/>
      </c>
      <c r="L99" s="241"/>
      <c r="M99" s="262"/>
      <c r="O99" s="265">
        <f ca="1">IF($C99,CoulisseAnalyse!$CL99,0)</f>
        <v>0</v>
      </c>
      <c r="P99" s="246">
        <f t="shared" ca="1" si="4"/>
        <v>0</v>
      </c>
      <c r="Q99" s="250">
        <f ca="1">IF($C99,CoulisseAnalyse!$CM99,0)</f>
        <v>0</v>
      </c>
      <c r="R99" s="251">
        <f t="shared" ca="1" si="5"/>
        <v>0</v>
      </c>
      <c r="S99" s="255">
        <f ca="1">IF($C99,CoulisseAnalyse!$CN99,0)</f>
        <v>0</v>
      </c>
      <c r="T99" s="258">
        <f t="shared" ca="1" si="6"/>
        <v>0</v>
      </c>
    </row>
    <row r="100" spans="3:20" ht="14.4" x14ac:dyDescent="0.3">
      <c r="C100" t="b">
        <f ca="1">CoulisseAnalyse!$BY100</f>
        <v>0</v>
      </c>
      <c r="J100" s="277">
        <f t="shared" si="7"/>
        <v>90</v>
      </c>
      <c r="K100" s="270" t="str">
        <f ca="1">IF($C100,CoulisseAnalyse!$CI100,"")</f>
        <v/>
      </c>
      <c r="L100" s="241"/>
      <c r="M100" s="262"/>
      <c r="O100" s="265">
        <f ca="1">IF($C100,CoulisseAnalyse!$CL100,0)</f>
        <v>0</v>
      </c>
      <c r="P100" s="246">
        <f t="shared" ca="1" si="4"/>
        <v>0</v>
      </c>
      <c r="Q100" s="250">
        <f ca="1">IF($C100,CoulisseAnalyse!$CM100,0)</f>
        <v>0</v>
      </c>
      <c r="R100" s="251">
        <f t="shared" ca="1" si="5"/>
        <v>0</v>
      </c>
      <c r="S100" s="255">
        <f ca="1">IF($C100,CoulisseAnalyse!$CN100,0)</f>
        <v>0</v>
      </c>
      <c r="T100" s="258">
        <f t="shared" ca="1" si="6"/>
        <v>0</v>
      </c>
    </row>
    <row r="101" spans="3:20" ht="14.4" x14ac:dyDescent="0.3">
      <c r="C101" t="b">
        <f ca="1">CoulisseAnalyse!$BY101</f>
        <v>0</v>
      </c>
      <c r="J101" s="277">
        <f t="shared" si="7"/>
        <v>91</v>
      </c>
      <c r="K101" s="270" t="str">
        <f ca="1">IF($C101,CoulisseAnalyse!$CI101,"")</f>
        <v/>
      </c>
      <c r="L101" s="241"/>
      <c r="M101" s="262"/>
      <c r="O101" s="265">
        <f ca="1">IF($C101,CoulisseAnalyse!$CL101,0)</f>
        <v>0</v>
      </c>
      <c r="P101" s="246">
        <f t="shared" ca="1" si="4"/>
        <v>0</v>
      </c>
      <c r="Q101" s="250">
        <f ca="1">IF($C101,CoulisseAnalyse!$CM101,0)</f>
        <v>0</v>
      </c>
      <c r="R101" s="251">
        <f t="shared" ca="1" si="5"/>
        <v>0</v>
      </c>
      <c r="S101" s="255">
        <f ca="1">IF($C101,CoulisseAnalyse!$CN101,0)</f>
        <v>0</v>
      </c>
      <c r="T101" s="258">
        <f t="shared" ca="1" si="6"/>
        <v>0</v>
      </c>
    </row>
    <row r="102" spans="3:20" ht="14.4" x14ac:dyDescent="0.3">
      <c r="C102" t="b">
        <f ca="1">CoulisseAnalyse!$BY102</f>
        <v>0</v>
      </c>
      <c r="J102" s="277">
        <f t="shared" si="7"/>
        <v>92</v>
      </c>
      <c r="K102" s="270" t="str">
        <f ca="1">IF($C102,CoulisseAnalyse!$CI102,"")</f>
        <v/>
      </c>
      <c r="L102" s="241"/>
      <c r="M102" s="262"/>
      <c r="O102" s="265">
        <f ca="1">IF($C102,CoulisseAnalyse!$CL102,0)</f>
        <v>0</v>
      </c>
      <c r="P102" s="246">
        <f t="shared" ca="1" si="4"/>
        <v>0</v>
      </c>
      <c r="Q102" s="250">
        <f ca="1">IF($C102,CoulisseAnalyse!$CM102,0)</f>
        <v>0</v>
      </c>
      <c r="R102" s="251">
        <f t="shared" ca="1" si="5"/>
        <v>0</v>
      </c>
      <c r="S102" s="255">
        <f ca="1">IF($C102,CoulisseAnalyse!$CN102,0)</f>
        <v>0</v>
      </c>
      <c r="T102" s="258">
        <f t="shared" ca="1" si="6"/>
        <v>0</v>
      </c>
    </row>
    <row r="103" spans="3:20" thickBot="1" x14ac:dyDescent="0.35">
      <c r="C103" t="b">
        <f ca="1">CoulisseAnalyse!$BY103</f>
        <v>0</v>
      </c>
      <c r="J103" s="278">
        <f t="shared" si="7"/>
        <v>93</v>
      </c>
      <c r="K103" s="271" t="str">
        <f ca="1">IF($C103,CoulisseAnalyse!$CI103,"")</f>
        <v/>
      </c>
      <c r="L103" s="242"/>
      <c r="M103" s="263"/>
      <c r="O103" s="266">
        <f ca="1">IF($C103,CoulisseAnalyse!$CL103,0)</f>
        <v>0</v>
      </c>
      <c r="P103" s="247">
        <f t="shared" ca="1" si="4"/>
        <v>0</v>
      </c>
      <c r="Q103" s="252">
        <f ca="1">IF($C103,CoulisseAnalyse!$CM103,0)</f>
        <v>0</v>
      </c>
      <c r="R103" s="253">
        <f t="shared" ca="1" si="5"/>
        <v>0</v>
      </c>
      <c r="S103" s="256">
        <f ca="1">IF($C103,CoulisseAnalyse!$CN103,0)</f>
        <v>0</v>
      </c>
      <c r="T103" s="259">
        <f t="shared" ca="1" si="6"/>
        <v>0</v>
      </c>
    </row>
    <row r="104" spans="3:20" ht="14.4" x14ac:dyDescent="0.3"/>
  </sheetData>
  <sheetProtection password="FE92" sheet="1" objects="1" scenarios="1"/>
  <mergeCells count="7">
    <mergeCell ref="O8:T8"/>
    <mergeCell ref="O9:P9"/>
    <mergeCell ref="Q9:R9"/>
    <mergeCell ref="S9:T9"/>
    <mergeCell ref="O10:P10"/>
    <mergeCell ref="Q10:R10"/>
    <mergeCell ref="S10:T10"/>
  </mergeCells>
  <conditionalFormatting sqref="O11:O103">
    <cfRule type="iconSet" priority="7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Q11:Q103">
    <cfRule type="iconSet" priority="6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S11:S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O11:O103 O10:P10">
    <cfRule type="expression" dxfId="17" priority="3">
      <formula>$O$2</formula>
    </cfRule>
  </conditionalFormatting>
  <conditionalFormatting sqref="Q11:Q103 Q10:R10">
    <cfRule type="expression" dxfId="16" priority="2">
      <formula>$Q$2</formula>
    </cfRule>
  </conditionalFormatting>
  <conditionalFormatting sqref="S11:S103 S10:T10">
    <cfRule type="expression" dxfId="15" priority="1">
      <formula>$S$2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4" name="Scroll Bar 2">
              <controlPr defaultSize="0" autoPict="0">
                <anchor moveWithCells="1">
                  <from>
                    <xdr:col>22</xdr:col>
                    <xdr:colOff>259080</xdr:colOff>
                    <xdr:row>8</xdr:row>
                    <xdr:rowOff>190500</xdr:rowOff>
                  </from>
                  <to>
                    <xdr:col>25</xdr:col>
                    <xdr:colOff>678180</xdr:colOff>
                    <xdr:row>9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1">
    <tabColor theme="9" tint="-0.249977111117893"/>
  </sheetPr>
  <dimension ref="A1:AJ104"/>
  <sheetViews>
    <sheetView showGridLines="0" topLeftCell="I7" zoomScale="80" zoomScaleNormal="80" workbookViewId="0">
      <pane xSplit="3" ySplit="4" topLeftCell="L11" activePane="bottomRight" state="frozen"/>
      <selection activeCell="O7" sqref="O1:O1048576"/>
      <selection pane="topRight" activeCell="O7" sqref="O1:O1048576"/>
      <selection pane="bottomLeft" activeCell="O7" sqref="O1:O1048576"/>
      <selection pane="bottomRight" activeCell="J57" sqref="J57"/>
    </sheetView>
  </sheetViews>
  <sheetFormatPr baseColWidth="10" defaultColWidth="0" defaultRowHeight="15" customHeight="1" zeroHeight="1" x14ac:dyDescent="0.3"/>
  <cols>
    <col min="1" max="8" width="11.44140625" hidden="1" customWidth="1"/>
    <col min="9" max="9" width="1.88671875" customWidth="1"/>
    <col min="10" max="10" width="8.6640625" bestFit="1" customWidth="1"/>
    <col min="11" max="13" width="35.88671875" customWidth="1"/>
    <col min="14" max="14" width="2" customWidth="1"/>
    <col min="15" max="15" width="10.109375" customWidth="1"/>
    <col min="16" max="16" width="8.5546875" customWidth="1"/>
    <col min="17" max="17" width="19.33203125" customWidth="1"/>
    <col min="18" max="18" width="12.6640625" customWidth="1"/>
    <col min="19" max="19" width="19.6640625" customWidth="1"/>
    <col min="20" max="20" width="10.88671875" customWidth="1"/>
    <col min="21" max="36" width="11.44140625" customWidth="1"/>
    <col min="37" max="16384" width="11.44140625" hidden="1"/>
  </cols>
  <sheetData>
    <row r="1" spans="1:30" ht="14.4" hidden="1" x14ac:dyDescent="0.3">
      <c r="A1" s="197" t="s">
        <v>174</v>
      </c>
      <c r="B1" s="198"/>
      <c r="C1" s="198"/>
      <c r="D1" s="198"/>
      <c r="E1" s="198"/>
      <c r="F1" s="198"/>
      <c r="G1" s="198"/>
      <c r="H1" s="199"/>
      <c r="M1">
        <f>Value_A</f>
        <v>3</v>
      </c>
      <c r="O1">
        <v>1</v>
      </c>
      <c r="Q1">
        <f>+O1+1</f>
        <v>2</v>
      </c>
      <c r="S1">
        <f>+Q1+1</f>
        <v>3</v>
      </c>
    </row>
    <row r="2" spans="1:30" ht="14.4" hidden="1" x14ac:dyDescent="0.3">
      <c r="A2" s="200"/>
      <c r="B2" s="37"/>
      <c r="C2" s="37"/>
      <c r="D2" s="37"/>
      <c r="E2" s="37"/>
      <c r="F2" s="37"/>
      <c r="G2" s="37"/>
      <c r="H2" s="201"/>
      <c r="O2" t="b">
        <f>+O$1=$M$1</f>
        <v>0</v>
      </c>
      <c r="Q2" t="b">
        <f>+Q$1=$M$1</f>
        <v>0</v>
      </c>
      <c r="S2" t="b">
        <f>+S$1=$M$1</f>
        <v>1</v>
      </c>
    </row>
    <row r="3" spans="1:30" ht="14.4" hidden="1" x14ac:dyDescent="0.3">
      <c r="A3" s="200"/>
      <c r="B3" s="37"/>
      <c r="C3" s="37"/>
      <c r="D3" s="37"/>
      <c r="E3" s="37"/>
      <c r="F3" s="37"/>
      <c r="G3" s="37"/>
      <c r="H3" s="201"/>
    </row>
    <row r="4" spans="1:30" ht="14.4" hidden="1" x14ac:dyDescent="0.3">
      <c r="A4" s="200"/>
      <c r="B4" s="37"/>
      <c r="C4" s="37"/>
      <c r="D4" s="37"/>
      <c r="E4" s="37"/>
      <c r="F4" s="37"/>
      <c r="G4" s="37"/>
      <c r="H4" s="201"/>
    </row>
    <row r="5" spans="1:30" ht="14.4" hidden="1" x14ac:dyDescent="0.3">
      <c r="A5" s="200"/>
      <c r="B5" s="37"/>
      <c r="C5" s="37"/>
      <c r="D5" s="37"/>
      <c r="E5" s="37"/>
      <c r="F5" s="37"/>
      <c r="G5" s="37"/>
      <c r="H5" s="201"/>
    </row>
    <row r="6" spans="1:30" ht="14.4" hidden="1" x14ac:dyDescent="0.3">
      <c r="A6" s="202"/>
      <c r="B6" s="196"/>
      <c r="C6" s="196"/>
      <c r="D6" s="196"/>
      <c r="E6" s="196"/>
      <c r="F6" s="196"/>
      <c r="G6" s="196"/>
      <c r="H6" s="203"/>
    </row>
    <row r="7" spans="1:30" ht="14.4" x14ac:dyDescent="0.3"/>
    <row r="8" spans="1:30" thickBot="1" x14ac:dyDescent="0.35">
      <c r="J8" s="273" t="s">
        <v>220</v>
      </c>
      <c r="L8" s="378" t="s">
        <v>116</v>
      </c>
      <c r="M8" s="378"/>
      <c r="O8" s="380" t="s">
        <v>219</v>
      </c>
      <c r="P8" s="381"/>
      <c r="Q8" s="381"/>
      <c r="R8" s="381"/>
      <c r="S8" s="381"/>
      <c r="T8" s="382"/>
      <c r="AD8" t="str">
        <f>Coulisse00!$G$10</f>
        <v>CA VENTE
€ HT</v>
      </c>
    </row>
    <row r="9" spans="1:30" ht="22.5" customHeight="1" thickBot="1" x14ac:dyDescent="0.35">
      <c r="L9" s="379"/>
      <c r="M9" s="379"/>
      <c r="O9" s="387">
        <f ca="1">SUM(O$11:O$103)</f>
        <v>10</v>
      </c>
      <c r="P9" s="388"/>
      <c r="Q9" s="389">
        <f ca="1">SUM(Q$11:Q$103)</f>
        <v>277950</v>
      </c>
      <c r="R9" s="389"/>
      <c r="S9" s="390">
        <f ca="1">SUM(S$11:S$103)</f>
        <v>3926000</v>
      </c>
      <c r="T9" s="391"/>
    </row>
    <row r="10" spans="1:30" ht="34.5" customHeight="1" thickTop="1" x14ac:dyDescent="0.3">
      <c r="C10" s="7" t="b">
        <v>1</v>
      </c>
      <c r="J10" s="275" t="s">
        <v>221</v>
      </c>
      <c r="K10" s="268" t="str">
        <f ca="1">IF($C10,CoulisseAnalyse!$EG10,"")</f>
        <v>FORMAT
NOMINAL</v>
      </c>
      <c r="L10" s="243" t="str">
        <f ca="1">IF($C10,CoulisseAnalyse!$EH10,"")</f>
        <v xml:space="preserve">DESTINATION </v>
      </c>
      <c r="M10" s="260" t="str">
        <f ca="1">IF($C10,CoulisseAnalyse!$EI10,"")</f>
        <v>ASPECT
GENERAL</v>
      </c>
      <c r="O10" s="383" t="str">
        <f>IF($C10,CoulisseAnalyse!$EJ10,"")</f>
        <v>Nb Ref</v>
      </c>
      <c r="P10" s="384"/>
      <c r="Q10" s="385" t="str">
        <f ca="1">IF($C10,CoulisseAnalyse!$EK10,"")</f>
        <v>QUANTITE
M2/ML/PC</v>
      </c>
      <c r="R10" s="384"/>
      <c r="S10" s="385" t="str">
        <f ca="1">IF($C10,CoulisseAnalyse!$EL10,"")</f>
        <v>CA VENTE
€ HT</v>
      </c>
      <c r="T10" s="386"/>
    </row>
    <row r="11" spans="1:30" ht="14.4" x14ac:dyDescent="0.3">
      <c r="C11" t="b">
        <f ca="1">CoulisseAnalyse!$DW11</f>
        <v>1</v>
      </c>
      <c r="J11" s="276">
        <v>1</v>
      </c>
      <c r="K11" s="269" t="str">
        <f ca="1">IF($C11,CoulisseAnalyse!$EG11,"")</f>
        <v>60X60</v>
      </c>
      <c r="L11" s="244" t="str">
        <f ca="1">IF($C11,CoulisseAnalyse!$EH11,"")</f>
        <v>SOL INT+EXT</v>
      </c>
      <c r="M11" s="261" t="str">
        <f ca="1">IF($C11,CoulisseAnalyse!$EI11,"")</f>
        <v>CIMENT</v>
      </c>
      <c r="O11" s="264">
        <f ca="1">IF($C11,CoulisseAnalyse!$EJ11,0)</f>
        <v>1</v>
      </c>
      <c r="P11" s="245">
        <f ca="1">$O11/$O$9</f>
        <v>0.1</v>
      </c>
      <c r="Q11" s="248">
        <f ca="1">IF($C11,CoulisseAnalyse!$EK11,0)</f>
        <v>80000</v>
      </c>
      <c r="R11" s="249">
        <f ca="1">$Q11/$Q$9</f>
        <v>0.28782155063860404</v>
      </c>
      <c r="S11" s="254">
        <f ca="1">IF($C11,CoulisseAnalyse!$EL11,0)</f>
        <v>1150000</v>
      </c>
      <c r="T11" s="257">
        <f ca="1">$S11/$S$9</f>
        <v>0.29291900152827305</v>
      </c>
    </row>
    <row r="12" spans="1:30" ht="14.4" x14ac:dyDescent="0.3">
      <c r="C12" t="b">
        <f ca="1">CoulisseAnalyse!$DW12</f>
        <v>1</v>
      </c>
      <c r="J12" s="277">
        <f>+J11+1</f>
        <v>2</v>
      </c>
      <c r="K12" s="270" t="str">
        <f ca="1">IF($C12,CoulisseAnalyse!$EG12,"")</f>
        <v>45X45</v>
      </c>
      <c r="L12" s="241" t="str">
        <f ca="1">IF($C12,CoulisseAnalyse!$EH12,"")</f>
        <v>SOL INT</v>
      </c>
      <c r="M12" s="262" t="str">
        <f ca="1">IF($C12,CoulisseAnalyse!$EI12,"")</f>
        <v>PIERRE NAT</v>
      </c>
      <c r="O12" s="265">
        <f ca="1">IF($C12,CoulisseAnalyse!$EJ12,0)</f>
        <v>1</v>
      </c>
      <c r="P12" s="246">
        <f t="shared" ref="P12:P75" ca="1" si="0">$O12/$O$9</f>
        <v>0.1</v>
      </c>
      <c r="Q12" s="250">
        <f ca="1">IF($C12,CoulisseAnalyse!$EK12,0)</f>
        <v>58000</v>
      </c>
      <c r="R12" s="251">
        <f t="shared" ref="R12:R75" ca="1" si="1">$Q12/$Q$9</f>
        <v>0.20867062421298796</v>
      </c>
      <c r="S12" s="255">
        <f ca="1">IF($C12,CoulisseAnalyse!$EL12,0)</f>
        <v>610000</v>
      </c>
      <c r="T12" s="258">
        <f t="shared" ref="T12:T75" ca="1" si="2">$S12/$S$9</f>
        <v>0.15537442689760569</v>
      </c>
    </row>
    <row r="13" spans="1:30" ht="14.4" x14ac:dyDescent="0.3">
      <c r="C13" t="b">
        <f ca="1">CoulisseAnalyse!$DW13</f>
        <v>1</v>
      </c>
      <c r="J13" s="277">
        <f t="shared" ref="J13:J76" si="3">+J12+1</f>
        <v>3</v>
      </c>
      <c r="K13" s="270" t="str">
        <f ca="1">IF($C13,CoulisseAnalyse!$EG13,"")</f>
        <v>45X45</v>
      </c>
      <c r="L13" s="241" t="str">
        <f ca="1">IF($C13,CoulisseAnalyse!$EH13,"")</f>
        <v>SOL INT</v>
      </c>
      <c r="M13" s="262" t="str">
        <f ca="1">IF($C13,CoulisseAnalyse!$EI13,"")</f>
        <v>CIMENT</v>
      </c>
      <c r="O13" s="265">
        <f ca="1">IF($C13,CoulisseAnalyse!$EJ13,0)</f>
        <v>1</v>
      </c>
      <c r="P13" s="246">
        <f t="shared" ca="1" si="0"/>
        <v>0.1</v>
      </c>
      <c r="Q13" s="250">
        <f ca="1">IF($C13,CoulisseAnalyse!$EK13,0)</f>
        <v>50000</v>
      </c>
      <c r="R13" s="251">
        <f t="shared" ca="1" si="1"/>
        <v>0.17988846914912754</v>
      </c>
      <c r="S13" s="255">
        <f ca="1">IF($C13,CoulisseAnalyse!$EL13,0)</f>
        <v>600000</v>
      </c>
      <c r="T13" s="258">
        <f t="shared" ca="1" si="2"/>
        <v>0.15282730514518594</v>
      </c>
    </row>
    <row r="14" spans="1:30" ht="14.4" x14ac:dyDescent="0.3">
      <c r="C14" t="b">
        <f ca="1">CoulisseAnalyse!$DW14</f>
        <v>1</v>
      </c>
      <c r="J14" s="277">
        <f t="shared" si="3"/>
        <v>4</v>
      </c>
      <c r="K14" s="270" t="str">
        <f ca="1">IF($C14,CoulisseAnalyse!$EG14,"")</f>
        <v>45X45</v>
      </c>
      <c r="L14" s="241" t="str">
        <f ca="1">IF($C14,CoulisseAnalyse!$EH14,"")</f>
        <v>SOL INT</v>
      </c>
      <c r="M14" s="262" t="str">
        <f ca="1">IF($C14,CoulisseAnalyse!$EI14,"")</f>
        <v>BETON</v>
      </c>
      <c r="O14" s="265">
        <f ca="1">IF($C14,CoulisseAnalyse!$EJ14,0)</f>
        <v>1</v>
      </c>
      <c r="P14" s="246">
        <f t="shared" ca="1" si="0"/>
        <v>0.1</v>
      </c>
      <c r="Q14" s="250">
        <f ca="1">IF($C14,CoulisseAnalyse!$EK14,0)</f>
        <v>34000</v>
      </c>
      <c r="R14" s="251">
        <f t="shared" ca="1" si="1"/>
        <v>0.12232415902140673</v>
      </c>
      <c r="S14" s="255">
        <f ca="1">IF($C14,CoulisseAnalyse!$EL14,0)</f>
        <v>476000</v>
      </c>
      <c r="T14" s="258">
        <f t="shared" ca="1" si="2"/>
        <v>0.12124299541518084</v>
      </c>
    </row>
    <row r="15" spans="1:30" ht="14.4" x14ac:dyDescent="0.3">
      <c r="C15" t="b">
        <f ca="1">CoulisseAnalyse!$DW15</f>
        <v>1</v>
      </c>
      <c r="J15" s="277">
        <f t="shared" si="3"/>
        <v>5</v>
      </c>
      <c r="K15" s="270" t="str">
        <f ca="1">IF($C15,CoulisseAnalyse!$EG15,"")</f>
        <v>20X60</v>
      </c>
      <c r="L15" s="241" t="str">
        <f ca="1">IF($C15,CoulisseAnalyse!$EH15,"")</f>
        <v>MURAL INT</v>
      </c>
      <c r="M15" s="262" t="str">
        <f ca="1">IF($C15,CoulisseAnalyse!$EI15,"")</f>
        <v>BRIQUE BRIQUETTE</v>
      </c>
      <c r="O15" s="265">
        <f ca="1">IF($C15,CoulisseAnalyse!$EJ15,0)</f>
        <v>1</v>
      </c>
      <c r="P15" s="246">
        <f t="shared" ca="1" si="0"/>
        <v>0.1</v>
      </c>
      <c r="Q15" s="250">
        <f ca="1">IF($C15,CoulisseAnalyse!$EK15,0)</f>
        <v>23000</v>
      </c>
      <c r="R15" s="251">
        <f t="shared" ca="1" si="1"/>
        <v>8.2748695808598671E-2</v>
      </c>
      <c r="S15" s="255">
        <f ca="1">IF($C15,CoulisseAnalyse!$EL15,0)</f>
        <v>310500</v>
      </c>
      <c r="T15" s="258">
        <f t="shared" ca="1" si="2"/>
        <v>7.9088130412633725E-2</v>
      </c>
    </row>
    <row r="16" spans="1:30" ht="14.4" x14ac:dyDescent="0.3">
      <c r="C16" t="b">
        <f ca="1">CoulisseAnalyse!$DW16</f>
        <v>1</v>
      </c>
      <c r="J16" s="277">
        <f t="shared" si="3"/>
        <v>6</v>
      </c>
      <c r="K16" s="270" t="str">
        <f ca="1">IF($C16,CoulisseAnalyse!$EG16,"")</f>
        <v>80X80</v>
      </c>
      <c r="L16" s="241" t="str">
        <f ca="1">IF($C16,CoulisseAnalyse!$EH16,"")</f>
        <v>SOL EXT</v>
      </c>
      <c r="M16" s="262" t="str">
        <f ca="1">IF($C16,CoulisseAnalyse!$EI16,"")</f>
        <v>PIERRE NAT</v>
      </c>
      <c r="O16" s="265">
        <f ca="1">IF($C16,CoulisseAnalyse!$EJ16,0)</f>
        <v>1</v>
      </c>
      <c r="P16" s="246">
        <f t="shared" ca="1" si="0"/>
        <v>0.1</v>
      </c>
      <c r="Q16" s="250">
        <f ca="1">IF($C16,CoulisseAnalyse!$EK16,0)</f>
        <v>8000</v>
      </c>
      <c r="R16" s="251">
        <f t="shared" ca="1" si="1"/>
        <v>2.8782155063860407E-2</v>
      </c>
      <c r="S16" s="255">
        <f ca="1">IF($C16,CoulisseAnalyse!$EL16,0)</f>
        <v>283000</v>
      </c>
      <c r="T16" s="258">
        <f t="shared" ca="1" si="2"/>
        <v>7.2083545593479362E-2</v>
      </c>
    </row>
    <row r="17" spans="3:20" ht="14.4" x14ac:dyDescent="0.3">
      <c r="C17" t="b">
        <f ca="1">CoulisseAnalyse!$DW17</f>
        <v>1</v>
      </c>
      <c r="J17" s="277">
        <f t="shared" si="3"/>
        <v>7</v>
      </c>
      <c r="K17" s="270" t="str">
        <f ca="1">IF($C17,CoulisseAnalyse!$EG17,"")</f>
        <v>20X80</v>
      </c>
      <c r="L17" s="241" t="str">
        <f ca="1">IF($C17,CoulisseAnalyse!$EH17,"")</f>
        <v>SOL INT+EXT</v>
      </c>
      <c r="M17" s="262" t="str">
        <f ca="1">IF($C17,CoulisseAnalyse!$EI17,"")</f>
        <v>BOIS</v>
      </c>
      <c r="O17" s="265">
        <f ca="1">IF($C17,CoulisseAnalyse!$EJ17,0)</f>
        <v>1</v>
      </c>
      <c r="P17" s="246">
        <f t="shared" ca="1" si="0"/>
        <v>0.1</v>
      </c>
      <c r="Q17" s="250">
        <f ca="1">IF($C17,CoulisseAnalyse!$EK17,0)</f>
        <v>12000</v>
      </c>
      <c r="R17" s="251">
        <f t="shared" ca="1" si="1"/>
        <v>4.317323259579061E-2</v>
      </c>
      <c r="S17" s="255">
        <f ca="1">IF($C17,CoulisseAnalyse!$EL17,0)</f>
        <v>236000</v>
      </c>
      <c r="T17" s="258">
        <f t="shared" ca="1" si="2"/>
        <v>6.0112073357106471E-2</v>
      </c>
    </row>
    <row r="18" spans="3:20" ht="14.4" x14ac:dyDescent="0.3">
      <c r="C18" t="b">
        <f ca="1">CoulisseAnalyse!$DW18</f>
        <v>1</v>
      </c>
      <c r="J18" s="277">
        <f t="shared" si="3"/>
        <v>8</v>
      </c>
      <c r="K18" s="270" t="str">
        <f ca="1">IF($C18,CoulisseAnalyse!$EG18,"")</f>
        <v>45X90</v>
      </c>
      <c r="L18" s="241" t="str">
        <f ca="1">IF($C18,CoulisseAnalyse!$EH18,"")</f>
        <v>SOL INT+EXT COUVERT</v>
      </c>
      <c r="M18" s="262" t="str">
        <f ca="1">IF($C18,CoulisseAnalyse!$EI18,"")</f>
        <v>BETON</v>
      </c>
      <c r="O18" s="265">
        <f ca="1">IF($C18,CoulisseAnalyse!$EJ18,0)</f>
        <v>1</v>
      </c>
      <c r="P18" s="246">
        <f t="shared" ca="1" si="0"/>
        <v>0.1</v>
      </c>
      <c r="Q18" s="250">
        <f ca="1">IF($C18,CoulisseAnalyse!$EK18,0)</f>
        <v>7800</v>
      </c>
      <c r="R18" s="251">
        <f t="shared" ca="1" si="1"/>
        <v>2.8062601187263895E-2</v>
      </c>
      <c r="S18" s="255">
        <f ca="1">IF($C18,CoulisseAnalyse!$EL18,0)</f>
        <v>180000</v>
      </c>
      <c r="T18" s="258">
        <f t="shared" ca="1" si="2"/>
        <v>4.584819154355578E-2</v>
      </c>
    </row>
    <row r="19" spans="3:20" ht="14.4" x14ac:dyDescent="0.3">
      <c r="C19" t="b">
        <f ca="1">CoulisseAnalyse!$DW19</f>
        <v>1</v>
      </c>
      <c r="J19" s="277">
        <f t="shared" si="3"/>
        <v>9</v>
      </c>
      <c r="K19" s="270" t="str">
        <f ca="1">IF($C19,CoulisseAnalyse!$EG19,"")</f>
        <v>20X20</v>
      </c>
      <c r="L19" s="241" t="str">
        <f ca="1">IF($C19,CoulisseAnalyse!$EH19,"")</f>
        <v>MURAL INT</v>
      </c>
      <c r="M19" s="262" t="str">
        <f ca="1">IF($C19,CoulisseAnalyse!$EI19,"")</f>
        <v>UNI</v>
      </c>
      <c r="O19" s="265">
        <f ca="1">IF($C19,CoulisseAnalyse!$EJ19,0)</f>
        <v>1</v>
      </c>
      <c r="P19" s="246">
        <f t="shared" ca="1" si="0"/>
        <v>0.1</v>
      </c>
      <c r="Q19" s="250">
        <f ca="1">IF($C19,CoulisseAnalyse!$EK19,0)</f>
        <v>3500</v>
      </c>
      <c r="R19" s="251">
        <f t="shared" ca="1" si="1"/>
        <v>1.2592192840438927E-2</v>
      </c>
      <c r="S19" s="255">
        <f ca="1">IF($C19,CoulisseAnalyse!$EL19,0)</f>
        <v>52500</v>
      </c>
      <c r="T19" s="258">
        <f t="shared" ca="1" si="2"/>
        <v>1.337238920020377E-2</v>
      </c>
    </row>
    <row r="20" spans="3:20" ht="14.4" x14ac:dyDescent="0.3">
      <c r="C20" t="b">
        <f ca="1">CoulisseAnalyse!$DW20</f>
        <v>1</v>
      </c>
      <c r="J20" s="277">
        <f t="shared" si="3"/>
        <v>10</v>
      </c>
      <c r="K20" s="270" t="str">
        <f ca="1">IF($C20,CoulisseAnalyse!$EG20,"")</f>
        <v>15X60</v>
      </c>
      <c r="L20" s="241" t="str">
        <f ca="1">IF($C20,CoulisseAnalyse!$EH20,"")</f>
        <v>SOL EXTERIEUR NON COUVERT</v>
      </c>
      <c r="M20" s="262" t="str">
        <f ca="1">IF($C20,CoulisseAnalyse!$EI20,"")</f>
        <v>RUSTIQUE</v>
      </c>
      <c r="O20" s="265">
        <f ca="1">IF($C20,CoulisseAnalyse!$EJ20,0)</f>
        <v>1</v>
      </c>
      <c r="P20" s="246">
        <f t="shared" ca="1" si="0"/>
        <v>0.1</v>
      </c>
      <c r="Q20" s="250">
        <f ca="1">IF($C20,CoulisseAnalyse!$EK20,0)</f>
        <v>1650</v>
      </c>
      <c r="R20" s="251">
        <f t="shared" ca="1" si="1"/>
        <v>5.9363194819212085E-3</v>
      </c>
      <c r="S20" s="255">
        <f ca="1">IF($C20,CoulisseAnalyse!$EL20,0)</f>
        <v>28000</v>
      </c>
      <c r="T20" s="258">
        <f t="shared" ca="1" si="2"/>
        <v>7.1319409067753439E-3</v>
      </c>
    </row>
    <row r="21" spans="3:20" ht="14.4" x14ac:dyDescent="0.3">
      <c r="C21" t="b">
        <f ca="1">CoulisseAnalyse!$DW21</f>
        <v>0</v>
      </c>
      <c r="J21" s="277">
        <f t="shared" si="3"/>
        <v>11</v>
      </c>
      <c r="K21" s="270" t="str">
        <f ca="1">IF($C21,CoulisseAnalyse!$EG21,"")</f>
        <v/>
      </c>
      <c r="L21" s="241" t="str">
        <f ca="1">IF($C21,CoulisseAnalyse!$EH21,"")</f>
        <v/>
      </c>
      <c r="M21" s="262" t="str">
        <f ca="1">IF($C21,CoulisseAnalyse!$EI21,"")</f>
        <v/>
      </c>
      <c r="O21" s="265">
        <f ca="1">IF($C21,CoulisseAnalyse!$EJ21,0)</f>
        <v>0</v>
      </c>
      <c r="P21" s="246">
        <f t="shared" ca="1" si="0"/>
        <v>0</v>
      </c>
      <c r="Q21" s="250">
        <f ca="1">IF($C21,CoulisseAnalyse!$EK21,0)</f>
        <v>0</v>
      </c>
      <c r="R21" s="251">
        <f t="shared" ca="1" si="1"/>
        <v>0</v>
      </c>
      <c r="S21" s="255">
        <f ca="1">IF($C21,CoulisseAnalyse!$EL21,0)</f>
        <v>0</v>
      </c>
      <c r="T21" s="258">
        <f t="shared" ca="1" si="2"/>
        <v>0</v>
      </c>
    </row>
    <row r="22" spans="3:20" ht="14.4" x14ac:dyDescent="0.3">
      <c r="C22" t="b">
        <f ca="1">CoulisseAnalyse!$DW22</f>
        <v>0</v>
      </c>
      <c r="J22" s="277">
        <f t="shared" si="3"/>
        <v>12</v>
      </c>
      <c r="K22" s="270" t="str">
        <f ca="1">IF($C22,CoulisseAnalyse!$EG22,"")</f>
        <v/>
      </c>
      <c r="L22" s="241" t="str">
        <f ca="1">IF($C22,CoulisseAnalyse!$EH22,"")</f>
        <v/>
      </c>
      <c r="M22" s="262" t="str">
        <f ca="1">IF($C22,CoulisseAnalyse!$EI22,"")</f>
        <v/>
      </c>
      <c r="O22" s="265">
        <f ca="1">IF($C22,CoulisseAnalyse!$EJ22,0)</f>
        <v>0</v>
      </c>
      <c r="P22" s="246">
        <f t="shared" ca="1" si="0"/>
        <v>0</v>
      </c>
      <c r="Q22" s="250">
        <f ca="1">IF($C22,CoulisseAnalyse!$EK22,0)</f>
        <v>0</v>
      </c>
      <c r="R22" s="251">
        <f t="shared" ca="1" si="1"/>
        <v>0</v>
      </c>
      <c r="S22" s="255">
        <f ca="1">IF($C22,CoulisseAnalyse!$EL22,0)</f>
        <v>0</v>
      </c>
      <c r="T22" s="258">
        <f t="shared" ca="1" si="2"/>
        <v>0</v>
      </c>
    </row>
    <row r="23" spans="3:20" ht="14.4" x14ac:dyDescent="0.3">
      <c r="C23" t="b">
        <f ca="1">CoulisseAnalyse!$DW23</f>
        <v>0</v>
      </c>
      <c r="J23" s="277">
        <f t="shared" si="3"/>
        <v>13</v>
      </c>
      <c r="K23" s="270" t="str">
        <f ca="1">IF($C23,CoulisseAnalyse!$EG23,"")</f>
        <v/>
      </c>
      <c r="L23" s="241" t="str">
        <f ca="1">IF($C23,CoulisseAnalyse!$EH23,"")</f>
        <v/>
      </c>
      <c r="M23" s="262" t="str">
        <f ca="1">IF($C23,CoulisseAnalyse!$EI23,"")</f>
        <v/>
      </c>
      <c r="O23" s="265">
        <f ca="1">IF($C23,CoulisseAnalyse!$EJ23,0)</f>
        <v>0</v>
      </c>
      <c r="P23" s="246">
        <f t="shared" ca="1" si="0"/>
        <v>0</v>
      </c>
      <c r="Q23" s="250">
        <f ca="1">IF($C23,CoulisseAnalyse!$EK23,0)</f>
        <v>0</v>
      </c>
      <c r="R23" s="251">
        <f t="shared" ca="1" si="1"/>
        <v>0</v>
      </c>
      <c r="S23" s="255">
        <f ca="1">IF($C23,CoulisseAnalyse!$EL23,0)</f>
        <v>0</v>
      </c>
      <c r="T23" s="258">
        <f t="shared" ca="1" si="2"/>
        <v>0</v>
      </c>
    </row>
    <row r="24" spans="3:20" ht="14.4" x14ac:dyDescent="0.3">
      <c r="C24" t="b">
        <f ca="1">CoulisseAnalyse!$DW24</f>
        <v>0</v>
      </c>
      <c r="J24" s="277">
        <f t="shared" si="3"/>
        <v>14</v>
      </c>
      <c r="K24" s="270" t="str">
        <f ca="1">IF($C24,CoulisseAnalyse!$EG24,"")</f>
        <v/>
      </c>
      <c r="L24" s="241" t="str">
        <f ca="1">IF($C24,CoulisseAnalyse!$EH24,"")</f>
        <v/>
      </c>
      <c r="M24" s="262" t="str">
        <f ca="1">IF($C24,CoulisseAnalyse!$EI24,"")</f>
        <v/>
      </c>
      <c r="O24" s="265">
        <f ca="1">IF($C24,CoulisseAnalyse!$EJ24,0)</f>
        <v>0</v>
      </c>
      <c r="P24" s="246">
        <f t="shared" ca="1" si="0"/>
        <v>0</v>
      </c>
      <c r="Q24" s="250">
        <f ca="1">IF($C24,CoulisseAnalyse!$EK24,0)</f>
        <v>0</v>
      </c>
      <c r="R24" s="251">
        <f t="shared" ca="1" si="1"/>
        <v>0</v>
      </c>
      <c r="S24" s="255">
        <f ca="1">IF($C24,CoulisseAnalyse!$EL24,0)</f>
        <v>0</v>
      </c>
      <c r="T24" s="258">
        <f t="shared" ca="1" si="2"/>
        <v>0</v>
      </c>
    </row>
    <row r="25" spans="3:20" ht="14.4" x14ac:dyDescent="0.3">
      <c r="C25" t="b">
        <f ca="1">CoulisseAnalyse!$DW25</f>
        <v>0</v>
      </c>
      <c r="J25" s="277">
        <f t="shared" si="3"/>
        <v>15</v>
      </c>
      <c r="K25" s="270" t="str">
        <f ca="1">IF($C25,CoulisseAnalyse!$EG25,"")</f>
        <v/>
      </c>
      <c r="L25" s="241" t="str">
        <f ca="1">IF($C25,CoulisseAnalyse!$EH25,"")</f>
        <v/>
      </c>
      <c r="M25" s="262" t="str">
        <f ca="1">IF($C25,CoulisseAnalyse!$EI25,"")</f>
        <v/>
      </c>
      <c r="O25" s="265">
        <f ca="1">IF($C25,CoulisseAnalyse!$EJ25,0)</f>
        <v>0</v>
      </c>
      <c r="P25" s="246">
        <f t="shared" ca="1" si="0"/>
        <v>0</v>
      </c>
      <c r="Q25" s="250">
        <f ca="1">IF($C25,CoulisseAnalyse!$EK25,0)</f>
        <v>0</v>
      </c>
      <c r="R25" s="251">
        <f t="shared" ca="1" si="1"/>
        <v>0</v>
      </c>
      <c r="S25" s="255">
        <f ca="1">IF($C25,CoulisseAnalyse!$EL25,0)</f>
        <v>0</v>
      </c>
      <c r="T25" s="258">
        <f t="shared" ca="1" si="2"/>
        <v>0</v>
      </c>
    </row>
    <row r="26" spans="3:20" ht="14.4" x14ac:dyDescent="0.3">
      <c r="C26" t="b">
        <f ca="1">CoulisseAnalyse!$DW26</f>
        <v>0</v>
      </c>
      <c r="J26" s="277">
        <f t="shared" si="3"/>
        <v>16</v>
      </c>
      <c r="K26" s="270" t="str">
        <f ca="1">IF($C26,CoulisseAnalyse!$EG26,"")</f>
        <v/>
      </c>
      <c r="L26" s="241" t="str">
        <f ca="1">IF($C26,CoulisseAnalyse!$EH26,"")</f>
        <v/>
      </c>
      <c r="M26" s="262" t="str">
        <f ca="1">IF($C26,CoulisseAnalyse!$EI26,"")</f>
        <v/>
      </c>
      <c r="O26" s="265">
        <f ca="1">IF($C26,CoulisseAnalyse!$EJ26,0)</f>
        <v>0</v>
      </c>
      <c r="P26" s="246">
        <f t="shared" ca="1" si="0"/>
        <v>0</v>
      </c>
      <c r="Q26" s="250">
        <f ca="1">IF($C26,CoulisseAnalyse!$EK26,0)</f>
        <v>0</v>
      </c>
      <c r="R26" s="251">
        <f t="shared" ca="1" si="1"/>
        <v>0</v>
      </c>
      <c r="S26" s="255">
        <f ca="1">IF($C26,CoulisseAnalyse!$EL26,0)</f>
        <v>0</v>
      </c>
      <c r="T26" s="258">
        <f t="shared" ca="1" si="2"/>
        <v>0</v>
      </c>
    </row>
    <row r="27" spans="3:20" ht="14.4" x14ac:dyDescent="0.3">
      <c r="C27" t="b">
        <f ca="1">CoulisseAnalyse!$DW27</f>
        <v>0</v>
      </c>
      <c r="J27" s="277">
        <f t="shared" si="3"/>
        <v>17</v>
      </c>
      <c r="K27" s="270" t="str">
        <f ca="1">IF($C27,CoulisseAnalyse!$EG27,"")</f>
        <v/>
      </c>
      <c r="L27" s="241" t="str">
        <f ca="1">IF($C27,CoulisseAnalyse!$EH27,"")</f>
        <v/>
      </c>
      <c r="M27" s="262" t="str">
        <f ca="1">IF($C27,CoulisseAnalyse!$EI27,"")</f>
        <v/>
      </c>
      <c r="O27" s="265">
        <f ca="1">IF($C27,CoulisseAnalyse!$EJ27,0)</f>
        <v>0</v>
      </c>
      <c r="P27" s="246">
        <f t="shared" ca="1" si="0"/>
        <v>0</v>
      </c>
      <c r="Q27" s="250">
        <f ca="1">IF($C27,CoulisseAnalyse!$EK27,0)</f>
        <v>0</v>
      </c>
      <c r="R27" s="251">
        <f t="shared" ca="1" si="1"/>
        <v>0</v>
      </c>
      <c r="S27" s="255">
        <f ca="1">IF($C27,CoulisseAnalyse!$EL27,0)</f>
        <v>0</v>
      </c>
      <c r="T27" s="258">
        <f t="shared" ca="1" si="2"/>
        <v>0</v>
      </c>
    </row>
    <row r="28" spans="3:20" ht="14.4" x14ac:dyDescent="0.3">
      <c r="C28" t="b">
        <f ca="1">CoulisseAnalyse!$DW28</f>
        <v>0</v>
      </c>
      <c r="J28" s="277">
        <f t="shared" si="3"/>
        <v>18</v>
      </c>
      <c r="K28" s="270" t="str">
        <f ca="1">IF($C28,CoulisseAnalyse!$EG28,"")</f>
        <v/>
      </c>
      <c r="L28" s="241" t="str">
        <f ca="1">IF($C28,CoulisseAnalyse!$EH28,"")</f>
        <v/>
      </c>
      <c r="M28" s="262" t="str">
        <f ca="1">IF($C28,CoulisseAnalyse!$EI28,"")</f>
        <v/>
      </c>
      <c r="O28" s="265">
        <f ca="1">IF($C28,CoulisseAnalyse!$EJ28,0)</f>
        <v>0</v>
      </c>
      <c r="P28" s="246">
        <f t="shared" ca="1" si="0"/>
        <v>0</v>
      </c>
      <c r="Q28" s="250">
        <f ca="1">IF($C28,CoulisseAnalyse!$EK28,0)</f>
        <v>0</v>
      </c>
      <c r="R28" s="251">
        <f t="shared" ca="1" si="1"/>
        <v>0</v>
      </c>
      <c r="S28" s="255">
        <f ca="1">IF($C28,CoulisseAnalyse!$EL28,0)</f>
        <v>0</v>
      </c>
      <c r="T28" s="258">
        <f t="shared" ca="1" si="2"/>
        <v>0</v>
      </c>
    </row>
    <row r="29" spans="3:20" ht="14.4" x14ac:dyDescent="0.3">
      <c r="C29" t="b">
        <f ca="1">CoulisseAnalyse!$DW29</f>
        <v>0</v>
      </c>
      <c r="J29" s="277">
        <f t="shared" si="3"/>
        <v>19</v>
      </c>
      <c r="K29" s="270" t="str">
        <f ca="1">IF($C29,CoulisseAnalyse!$EG29,"")</f>
        <v/>
      </c>
      <c r="L29" s="241" t="str">
        <f ca="1">IF($C29,CoulisseAnalyse!$EH29,"")</f>
        <v/>
      </c>
      <c r="M29" s="262" t="str">
        <f ca="1">IF($C29,CoulisseAnalyse!$EI29,"")</f>
        <v/>
      </c>
      <c r="O29" s="265">
        <f ca="1">IF($C29,CoulisseAnalyse!$EJ29,0)</f>
        <v>0</v>
      </c>
      <c r="P29" s="246">
        <f t="shared" ca="1" si="0"/>
        <v>0</v>
      </c>
      <c r="Q29" s="250">
        <f ca="1">IF($C29,CoulisseAnalyse!$EK29,0)</f>
        <v>0</v>
      </c>
      <c r="R29" s="251">
        <f t="shared" ca="1" si="1"/>
        <v>0</v>
      </c>
      <c r="S29" s="255">
        <f ca="1">IF($C29,CoulisseAnalyse!$EL29,0)</f>
        <v>0</v>
      </c>
      <c r="T29" s="258">
        <f t="shared" ca="1" si="2"/>
        <v>0</v>
      </c>
    </row>
    <row r="30" spans="3:20" ht="14.4" x14ac:dyDescent="0.3">
      <c r="C30" t="b">
        <f ca="1">CoulisseAnalyse!$DW30</f>
        <v>0</v>
      </c>
      <c r="J30" s="277">
        <f t="shared" si="3"/>
        <v>20</v>
      </c>
      <c r="K30" s="270" t="str">
        <f ca="1">IF($C30,CoulisseAnalyse!$EG30,"")</f>
        <v/>
      </c>
      <c r="L30" s="241" t="str">
        <f ca="1">IF($C30,CoulisseAnalyse!$EH30,"")</f>
        <v/>
      </c>
      <c r="M30" s="262" t="str">
        <f ca="1">IF($C30,CoulisseAnalyse!$EI30,"")</f>
        <v/>
      </c>
      <c r="O30" s="265">
        <f ca="1">IF($C30,CoulisseAnalyse!$EJ30,0)</f>
        <v>0</v>
      </c>
      <c r="P30" s="246">
        <f t="shared" ca="1" si="0"/>
        <v>0</v>
      </c>
      <c r="Q30" s="250">
        <f ca="1">IF($C30,CoulisseAnalyse!$EK30,0)</f>
        <v>0</v>
      </c>
      <c r="R30" s="251">
        <f t="shared" ca="1" si="1"/>
        <v>0</v>
      </c>
      <c r="S30" s="255">
        <f ca="1">IF($C30,CoulisseAnalyse!$EL30,0)</f>
        <v>0</v>
      </c>
      <c r="T30" s="258">
        <f t="shared" ca="1" si="2"/>
        <v>0</v>
      </c>
    </row>
    <row r="31" spans="3:20" ht="14.4" x14ac:dyDescent="0.3">
      <c r="C31" t="b">
        <f ca="1">CoulisseAnalyse!$DW31</f>
        <v>0</v>
      </c>
      <c r="J31" s="277">
        <f t="shared" si="3"/>
        <v>21</v>
      </c>
      <c r="K31" s="270" t="str">
        <f ca="1">IF($C31,CoulisseAnalyse!$EG31,"")</f>
        <v/>
      </c>
      <c r="L31" s="241" t="str">
        <f ca="1">IF($C31,CoulisseAnalyse!$EH31,"")</f>
        <v/>
      </c>
      <c r="M31" s="262" t="str">
        <f ca="1">IF($C31,CoulisseAnalyse!$EI31,"")</f>
        <v/>
      </c>
      <c r="O31" s="265">
        <f ca="1">IF($C31,CoulisseAnalyse!$EJ31,0)</f>
        <v>0</v>
      </c>
      <c r="P31" s="246">
        <f t="shared" ca="1" si="0"/>
        <v>0</v>
      </c>
      <c r="Q31" s="250">
        <f ca="1">IF($C31,CoulisseAnalyse!$EK31,0)</f>
        <v>0</v>
      </c>
      <c r="R31" s="251">
        <f t="shared" ca="1" si="1"/>
        <v>0</v>
      </c>
      <c r="S31" s="255">
        <f ca="1">IF($C31,CoulisseAnalyse!$EL31,0)</f>
        <v>0</v>
      </c>
      <c r="T31" s="258">
        <f t="shared" ca="1" si="2"/>
        <v>0</v>
      </c>
    </row>
    <row r="32" spans="3:20" ht="14.4" x14ac:dyDescent="0.3">
      <c r="C32" t="b">
        <f ca="1">CoulisseAnalyse!$DW32</f>
        <v>0</v>
      </c>
      <c r="J32" s="277">
        <f t="shared" si="3"/>
        <v>22</v>
      </c>
      <c r="K32" s="270" t="str">
        <f ca="1">IF($C32,CoulisseAnalyse!$EG32,"")</f>
        <v/>
      </c>
      <c r="L32" s="241" t="str">
        <f ca="1">IF($C32,CoulisseAnalyse!$EH32,"")</f>
        <v/>
      </c>
      <c r="M32" s="262" t="str">
        <f ca="1">IF($C32,CoulisseAnalyse!$EI32,"")</f>
        <v/>
      </c>
      <c r="O32" s="265">
        <f ca="1">IF($C32,CoulisseAnalyse!$EJ32,0)</f>
        <v>0</v>
      </c>
      <c r="P32" s="246">
        <f t="shared" ca="1" si="0"/>
        <v>0</v>
      </c>
      <c r="Q32" s="250">
        <f ca="1">IF($C32,CoulisseAnalyse!$EK32,0)</f>
        <v>0</v>
      </c>
      <c r="R32" s="251">
        <f t="shared" ca="1" si="1"/>
        <v>0</v>
      </c>
      <c r="S32" s="255">
        <f ca="1">IF($C32,CoulisseAnalyse!$EL32,0)</f>
        <v>0</v>
      </c>
      <c r="T32" s="258">
        <f t="shared" ca="1" si="2"/>
        <v>0</v>
      </c>
    </row>
    <row r="33" spans="3:20" ht="14.4" x14ac:dyDescent="0.3">
      <c r="C33" t="b">
        <f ca="1">CoulisseAnalyse!$DW33</f>
        <v>0</v>
      </c>
      <c r="J33" s="277">
        <f t="shared" si="3"/>
        <v>23</v>
      </c>
      <c r="K33" s="270" t="str">
        <f ca="1">IF($C33,CoulisseAnalyse!$EG33,"")</f>
        <v/>
      </c>
      <c r="L33" s="241" t="str">
        <f ca="1">IF($C33,CoulisseAnalyse!$EH33,"")</f>
        <v/>
      </c>
      <c r="M33" s="262" t="str">
        <f ca="1">IF($C33,CoulisseAnalyse!$EI33,"")</f>
        <v/>
      </c>
      <c r="O33" s="265">
        <f ca="1">IF($C33,CoulisseAnalyse!$EJ33,0)</f>
        <v>0</v>
      </c>
      <c r="P33" s="246">
        <f t="shared" ca="1" si="0"/>
        <v>0</v>
      </c>
      <c r="Q33" s="250">
        <f ca="1">IF($C33,CoulisseAnalyse!$EK33,0)</f>
        <v>0</v>
      </c>
      <c r="R33" s="251">
        <f t="shared" ca="1" si="1"/>
        <v>0</v>
      </c>
      <c r="S33" s="255">
        <f ca="1">IF($C33,CoulisseAnalyse!$EL33,0)</f>
        <v>0</v>
      </c>
      <c r="T33" s="258">
        <f t="shared" ca="1" si="2"/>
        <v>0</v>
      </c>
    </row>
    <row r="34" spans="3:20" ht="14.4" x14ac:dyDescent="0.3">
      <c r="C34" t="b">
        <f ca="1">CoulisseAnalyse!$DW34</f>
        <v>0</v>
      </c>
      <c r="J34" s="277">
        <f t="shared" si="3"/>
        <v>24</v>
      </c>
      <c r="K34" s="270" t="str">
        <f ca="1">IF($C34,CoulisseAnalyse!$EG34,"")</f>
        <v/>
      </c>
      <c r="L34" s="241" t="str">
        <f ca="1">IF($C34,CoulisseAnalyse!$EH34,"")</f>
        <v/>
      </c>
      <c r="M34" s="262" t="str">
        <f ca="1">IF($C34,CoulisseAnalyse!$EI34,"")</f>
        <v/>
      </c>
      <c r="O34" s="265">
        <f ca="1">IF($C34,CoulisseAnalyse!$EJ34,0)</f>
        <v>0</v>
      </c>
      <c r="P34" s="246">
        <f t="shared" ca="1" si="0"/>
        <v>0</v>
      </c>
      <c r="Q34" s="250">
        <f ca="1">IF($C34,CoulisseAnalyse!$EK34,0)</f>
        <v>0</v>
      </c>
      <c r="R34" s="251">
        <f t="shared" ca="1" si="1"/>
        <v>0</v>
      </c>
      <c r="S34" s="255">
        <f ca="1">IF($C34,CoulisseAnalyse!$EL34,0)</f>
        <v>0</v>
      </c>
      <c r="T34" s="258">
        <f t="shared" ca="1" si="2"/>
        <v>0</v>
      </c>
    </row>
    <row r="35" spans="3:20" ht="14.4" x14ac:dyDescent="0.3">
      <c r="C35" t="b">
        <f ca="1">CoulisseAnalyse!$DW35</f>
        <v>0</v>
      </c>
      <c r="J35" s="277">
        <f t="shared" si="3"/>
        <v>25</v>
      </c>
      <c r="K35" s="270" t="str">
        <f ca="1">IF($C35,CoulisseAnalyse!$EG35,"")</f>
        <v/>
      </c>
      <c r="L35" s="241" t="str">
        <f ca="1">IF($C35,CoulisseAnalyse!$EH35,"")</f>
        <v/>
      </c>
      <c r="M35" s="262" t="str">
        <f ca="1">IF($C35,CoulisseAnalyse!$EI35,"")</f>
        <v/>
      </c>
      <c r="O35" s="265">
        <f ca="1">IF($C35,CoulisseAnalyse!$EJ35,0)</f>
        <v>0</v>
      </c>
      <c r="P35" s="246">
        <f t="shared" ca="1" si="0"/>
        <v>0</v>
      </c>
      <c r="Q35" s="250">
        <f ca="1">IF($C35,CoulisseAnalyse!$EK35,0)</f>
        <v>0</v>
      </c>
      <c r="R35" s="251">
        <f t="shared" ca="1" si="1"/>
        <v>0</v>
      </c>
      <c r="S35" s="255">
        <f ca="1">IF($C35,CoulisseAnalyse!$EL35,0)</f>
        <v>0</v>
      </c>
      <c r="T35" s="258">
        <f t="shared" ca="1" si="2"/>
        <v>0</v>
      </c>
    </row>
    <row r="36" spans="3:20" ht="14.4" x14ac:dyDescent="0.3">
      <c r="C36" t="b">
        <f ca="1">CoulisseAnalyse!$DW36</f>
        <v>0</v>
      </c>
      <c r="J36" s="277">
        <f t="shared" si="3"/>
        <v>26</v>
      </c>
      <c r="K36" s="270" t="str">
        <f ca="1">IF($C36,CoulisseAnalyse!$EG36,"")</f>
        <v/>
      </c>
      <c r="L36" s="241" t="str">
        <f ca="1">IF($C36,CoulisseAnalyse!$EH36,"")</f>
        <v/>
      </c>
      <c r="M36" s="262" t="str">
        <f ca="1">IF($C36,CoulisseAnalyse!$EI36,"")</f>
        <v/>
      </c>
      <c r="O36" s="265">
        <f ca="1">IF($C36,CoulisseAnalyse!$EJ36,0)</f>
        <v>0</v>
      </c>
      <c r="P36" s="246">
        <f t="shared" ca="1" si="0"/>
        <v>0</v>
      </c>
      <c r="Q36" s="250">
        <f ca="1">IF($C36,CoulisseAnalyse!$EK36,0)</f>
        <v>0</v>
      </c>
      <c r="R36" s="251">
        <f t="shared" ca="1" si="1"/>
        <v>0</v>
      </c>
      <c r="S36" s="255">
        <f ca="1">IF($C36,CoulisseAnalyse!$EL36,0)</f>
        <v>0</v>
      </c>
      <c r="T36" s="258">
        <f t="shared" ca="1" si="2"/>
        <v>0</v>
      </c>
    </row>
    <row r="37" spans="3:20" ht="14.4" x14ac:dyDescent="0.3">
      <c r="C37" t="b">
        <f ca="1">CoulisseAnalyse!$DW37</f>
        <v>0</v>
      </c>
      <c r="J37" s="277">
        <f t="shared" si="3"/>
        <v>27</v>
      </c>
      <c r="K37" s="270" t="str">
        <f ca="1">IF($C37,CoulisseAnalyse!$EG37,"")</f>
        <v/>
      </c>
      <c r="L37" s="241" t="str">
        <f ca="1">IF($C37,CoulisseAnalyse!$EH37,"")</f>
        <v/>
      </c>
      <c r="M37" s="262" t="str">
        <f ca="1">IF($C37,CoulisseAnalyse!$EI37,"")</f>
        <v/>
      </c>
      <c r="O37" s="265">
        <f ca="1">IF($C37,CoulisseAnalyse!$EJ37,0)</f>
        <v>0</v>
      </c>
      <c r="P37" s="246">
        <f t="shared" ca="1" si="0"/>
        <v>0</v>
      </c>
      <c r="Q37" s="250">
        <f ca="1">IF($C37,CoulisseAnalyse!$EK37,0)</f>
        <v>0</v>
      </c>
      <c r="R37" s="251">
        <f t="shared" ca="1" si="1"/>
        <v>0</v>
      </c>
      <c r="S37" s="255">
        <f ca="1">IF($C37,CoulisseAnalyse!$EL37,0)</f>
        <v>0</v>
      </c>
      <c r="T37" s="258">
        <f t="shared" ca="1" si="2"/>
        <v>0</v>
      </c>
    </row>
    <row r="38" spans="3:20" ht="14.4" x14ac:dyDescent="0.3">
      <c r="C38" t="b">
        <f ca="1">CoulisseAnalyse!$DW38</f>
        <v>0</v>
      </c>
      <c r="J38" s="277">
        <f t="shared" si="3"/>
        <v>28</v>
      </c>
      <c r="K38" s="270" t="str">
        <f ca="1">IF($C38,CoulisseAnalyse!$EG38,"")</f>
        <v/>
      </c>
      <c r="L38" s="241" t="str">
        <f ca="1">IF($C38,CoulisseAnalyse!$EH38,"")</f>
        <v/>
      </c>
      <c r="M38" s="262" t="str">
        <f ca="1">IF($C38,CoulisseAnalyse!$EI38,"")</f>
        <v/>
      </c>
      <c r="O38" s="265">
        <f ca="1">IF($C38,CoulisseAnalyse!$EJ38,0)</f>
        <v>0</v>
      </c>
      <c r="P38" s="246">
        <f t="shared" ca="1" si="0"/>
        <v>0</v>
      </c>
      <c r="Q38" s="250">
        <f ca="1">IF($C38,CoulisseAnalyse!$EK38,0)</f>
        <v>0</v>
      </c>
      <c r="R38" s="251">
        <f t="shared" ca="1" si="1"/>
        <v>0</v>
      </c>
      <c r="S38" s="255">
        <f ca="1">IF($C38,CoulisseAnalyse!$EL38,0)</f>
        <v>0</v>
      </c>
      <c r="T38" s="258">
        <f t="shared" ca="1" si="2"/>
        <v>0</v>
      </c>
    </row>
    <row r="39" spans="3:20" ht="14.4" x14ac:dyDescent="0.3">
      <c r="C39" t="b">
        <f ca="1">CoulisseAnalyse!$DW39</f>
        <v>0</v>
      </c>
      <c r="J39" s="277">
        <f t="shared" si="3"/>
        <v>29</v>
      </c>
      <c r="K39" s="270" t="str">
        <f ca="1">IF($C39,CoulisseAnalyse!$EG39,"")</f>
        <v/>
      </c>
      <c r="L39" s="241" t="str">
        <f ca="1">IF($C39,CoulisseAnalyse!$EH39,"")</f>
        <v/>
      </c>
      <c r="M39" s="262" t="str">
        <f ca="1">IF($C39,CoulisseAnalyse!$EI39,"")</f>
        <v/>
      </c>
      <c r="O39" s="265">
        <f ca="1">IF($C39,CoulisseAnalyse!$EJ39,0)</f>
        <v>0</v>
      </c>
      <c r="P39" s="246">
        <f t="shared" ca="1" si="0"/>
        <v>0</v>
      </c>
      <c r="Q39" s="250">
        <f ca="1">IF($C39,CoulisseAnalyse!$EK39,0)</f>
        <v>0</v>
      </c>
      <c r="R39" s="251">
        <f t="shared" ca="1" si="1"/>
        <v>0</v>
      </c>
      <c r="S39" s="255">
        <f ca="1">IF($C39,CoulisseAnalyse!$EL39,0)</f>
        <v>0</v>
      </c>
      <c r="T39" s="258">
        <f t="shared" ca="1" si="2"/>
        <v>0</v>
      </c>
    </row>
    <row r="40" spans="3:20" ht="14.4" x14ac:dyDescent="0.3">
      <c r="C40" t="b">
        <f ca="1">CoulisseAnalyse!$DW40</f>
        <v>0</v>
      </c>
      <c r="J40" s="277">
        <f t="shared" si="3"/>
        <v>30</v>
      </c>
      <c r="K40" s="270" t="str">
        <f ca="1">IF($C40,CoulisseAnalyse!$EG40,"")</f>
        <v/>
      </c>
      <c r="L40" s="241" t="str">
        <f ca="1">IF($C40,CoulisseAnalyse!$EH40,"")</f>
        <v/>
      </c>
      <c r="M40" s="262" t="str">
        <f ca="1">IF($C40,CoulisseAnalyse!$EI40,"")</f>
        <v/>
      </c>
      <c r="O40" s="265">
        <f ca="1">IF($C40,CoulisseAnalyse!$EJ40,0)</f>
        <v>0</v>
      </c>
      <c r="P40" s="246">
        <f t="shared" ca="1" si="0"/>
        <v>0</v>
      </c>
      <c r="Q40" s="250">
        <f ca="1">IF($C40,CoulisseAnalyse!$EK40,0)</f>
        <v>0</v>
      </c>
      <c r="R40" s="251">
        <f t="shared" ca="1" si="1"/>
        <v>0</v>
      </c>
      <c r="S40" s="255">
        <f ca="1">IF($C40,CoulisseAnalyse!$EL40,0)</f>
        <v>0</v>
      </c>
      <c r="T40" s="258">
        <f t="shared" ca="1" si="2"/>
        <v>0</v>
      </c>
    </row>
    <row r="41" spans="3:20" ht="14.4" x14ac:dyDescent="0.3">
      <c r="C41" t="b">
        <f ca="1">CoulisseAnalyse!$DW41</f>
        <v>0</v>
      </c>
      <c r="J41" s="277">
        <f t="shared" si="3"/>
        <v>31</v>
      </c>
      <c r="K41" s="270" t="str">
        <f ca="1">IF($C41,CoulisseAnalyse!$EG41,"")</f>
        <v/>
      </c>
      <c r="L41" s="241" t="str">
        <f ca="1">IF($C41,CoulisseAnalyse!$EH41,"")</f>
        <v/>
      </c>
      <c r="M41" s="262" t="str">
        <f ca="1">IF($C41,CoulisseAnalyse!$EI41,"")</f>
        <v/>
      </c>
      <c r="O41" s="265">
        <f ca="1">IF($C41,CoulisseAnalyse!$EJ41,0)</f>
        <v>0</v>
      </c>
      <c r="P41" s="246">
        <f t="shared" ca="1" si="0"/>
        <v>0</v>
      </c>
      <c r="Q41" s="250">
        <f ca="1">IF($C41,CoulisseAnalyse!$EK41,0)</f>
        <v>0</v>
      </c>
      <c r="R41" s="251">
        <f t="shared" ca="1" si="1"/>
        <v>0</v>
      </c>
      <c r="S41" s="255">
        <f ca="1">IF($C41,CoulisseAnalyse!$EL41,0)</f>
        <v>0</v>
      </c>
      <c r="T41" s="258">
        <f t="shared" ca="1" si="2"/>
        <v>0</v>
      </c>
    </row>
    <row r="42" spans="3:20" ht="14.4" x14ac:dyDescent="0.3">
      <c r="C42" t="b">
        <f ca="1">CoulisseAnalyse!$DW42</f>
        <v>0</v>
      </c>
      <c r="J42" s="277">
        <f t="shared" si="3"/>
        <v>32</v>
      </c>
      <c r="K42" s="270" t="str">
        <f ca="1">IF($C42,CoulisseAnalyse!$EG42,"")</f>
        <v/>
      </c>
      <c r="L42" s="241" t="str">
        <f ca="1">IF($C42,CoulisseAnalyse!$EH42,"")</f>
        <v/>
      </c>
      <c r="M42" s="262" t="str">
        <f ca="1">IF($C42,CoulisseAnalyse!$EI42,"")</f>
        <v/>
      </c>
      <c r="O42" s="265">
        <f ca="1">IF($C42,CoulisseAnalyse!$EJ42,0)</f>
        <v>0</v>
      </c>
      <c r="P42" s="246">
        <f t="shared" ca="1" si="0"/>
        <v>0</v>
      </c>
      <c r="Q42" s="250">
        <f ca="1">IF($C42,CoulisseAnalyse!$EK42,0)</f>
        <v>0</v>
      </c>
      <c r="R42" s="251">
        <f t="shared" ca="1" si="1"/>
        <v>0</v>
      </c>
      <c r="S42" s="255">
        <f ca="1">IF($C42,CoulisseAnalyse!$EL42,0)</f>
        <v>0</v>
      </c>
      <c r="T42" s="258">
        <f t="shared" ca="1" si="2"/>
        <v>0</v>
      </c>
    </row>
    <row r="43" spans="3:20" ht="14.4" x14ac:dyDescent="0.3">
      <c r="C43" t="b">
        <f ca="1">CoulisseAnalyse!$DW43</f>
        <v>0</v>
      </c>
      <c r="J43" s="277">
        <f t="shared" si="3"/>
        <v>33</v>
      </c>
      <c r="K43" s="270" t="str">
        <f ca="1">IF($C43,CoulisseAnalyse!$EG43,"")</f>
        <v/>
      </c>
      <c r="L43" s="241" t="str">
        <f ca="1">IF($C43,CoulisseAnalyse!$EH43,"")</f>
        <v/>
      </c>
      <c r="M43" s="262" t="str">
        <f ca="1">IF($C43,CoulisseAnalyse!$EI43,"")</f>
        <v/>
      </c>
      <c r="O43" s="265">
        <f ca="1">IF($C43,CoulisseAnalyse!$EJ43,0)</f>
        <v>0</v>
      </c>
      <c r="P43" s="246">
        <f t="shared" ca="1" si="0"/>
        <v>0</v>
      </c>
      <c r="Q43" s="250">
        <f ca="1">IF($C43,CoulisseAnalyse!$EK43,0)</f>
        <v>0</v>
      </c>
      <c r="R43" s="251">
        <f t="shared" ca="1" si="1"/>
        <v>0</v>
      </c>
      <c r="S43" s="255">
        <f ca="1">IF($C43,CoulisseAnalyse!$EL43,0)</f>
        <v>0</v>
      </c>
      <c r="T43" s="258">
        <f t="shared" ca="1" si="2"/>
        <v>0</v>
      </c>
    </row>
    <row r="44" spans="3:20" ht="14.4" x14ac:dyDescent="0.3">
      <c r="C44" t="b">
        <f ca="1">CoulisseAnalyse!$DW44</f>
        <v>0</v>
      </c>
      <c r="J44" s="277">
        <f t="shared" si="3"/>
        <v>34</v>
      </c>
      <c r="K44" s="270" t="str">
        <f ca="1">IF($C44,CoulisseAnalyse!$EG44,"")</f>
        <v/>
      </c>
      <c r="L44" s="241" t="str">
        <f ca="1">IF($C44,CoulisseAnalyse!$EH44,"")</f>
        <v/>
      </c>
      <c r="M44" s="262" t="str">
        <f ca="1">IF($C44,CoulisseAnalyse!$EI44,"")</f>
        <v/>
      </c>
      <c r="O44" s="265">
        <f ca="1">IF($C44,CoulisseAnalyse!$EJ44,0)</f>
        <v>0</v>
      </c>
      <c r="P44" s="246">
        <f t="shared" ca="1" si="0"/>
        <v>0</v>
      </c>
      <c r="Q44" s="250">
        <f ca="1">IF($C44,CoulisseAnalyse!$EK44,0)</f>
        <v>0</v>
      </c>
      <c r="R44" s="251">
        <f t="shared" ca="1" si="1"/>
        <v>0</v>
      </c>
      <c r="S44" s="255">
        <f ca="1">IF($C44,CoulisseAnalyse!$EL44,0)</f>
        <v>0</v>
      </c>
      <c r="T44" s="258">
        <f t="shared" ca="1" si="2"/>
        <v>0</v>
      </c>
    </row>
    <row r="45" spans="3:20" ht="14.4" x14ac:dyDescent="0.3">
      <c r="C45" t="b">
        <f ca="1">CoulisseAnalyse!$DW45</f>
        <v>0</v>
      </c>
      <c r="J45" s="277">
        <f t="shared" si="3"/>
        <v>35</v>
      </c>
      <c r="K45" s="270" t="str">
        <f ca="1">IF($C45,CoulisseAnalyse!$EG45,"")</f>
        <v/>
      </c>
      <c r="L45" s="241" t="str">
        <f ca="1">IF($C45,CoulisseAnalyse!$EH45,"")</f>
        <v/>
      </c>
      <c r="M45" s="262" t="str">
        <f ca="1">IF($C45,CoulisseAnalyse!$EI45,"")</f>
        <v/>
      </c>
      <c r="O45" s="265">
        <f ca="1">IF($C45,CoulisseAnalyse!$EJ45,0)</f>
        <v>0</v>
      </c>
      <c r="P45" s="246">
        <f t="shared" ca="1" si="0"/>
        <v>0</v>
      </c>
      <c r="Q45" s="250">
        <f ca="1">IF($C45,CoulisseAnalyse!$EK45,0)</f>
        <v>0</v>
      </c>
      <c r="R45" s="251">
        <f t="shared" ca="1" si="1"/>
        <v>0</v>
      </c>
      <c r="S45" s="255">
        <f ca="1">IF($C45,CoulisseAnalyse!$EL45,0)</f>
        <v>0</v>
      </c>
      <c r="T45" s="258">
        <f t="shared" ca="1" si="2"/>
        <v>0</v>
      </c>
    </row>
    <row r="46" spans="3:20" ht="14.4" x14ac:dyDescent="0.3">
      <c r="C46" t="b">
        <f ca="1">CoulisseAnalyse!$DW46</f>
        <v>0</v>
      </c>
      <c r="J46" s="277">
        <f t="shared" si="3"/>
        <v>36</v>
      </c>
      <c r="K46" s="270" t="str">
        <f ca="1">IF($C46,CoulisseAnalyse!$EG46,"")</f>
        <v/>
      </c>
      <c r="L46" s="241" t="str">
        <f ca="1">IF($C46,CoulisseAnalyse!$EH46,"")</f>
        <v/>
      </c>
      <c r="M46" s="262" t="str">
        <f ca="1">IF($C46,CoulisseAnalyse!$EI46,"")</f>
        <v/>
      </c>
      <c r="O46" s="265">
        <f ca="1">IF($C46,CoulisseAnalyse!$EJ46,0)</f>
        <v>0</v>
      </c>
      <c r="P46" s="246">
        <f t="shared" ca="1" si="0"/>
        <v>0</v>
      </c>
      <c r="Q46" s="250">
        <f ca="1">IF($C46,CoulisseAnalyse!$EK46,0)</f>
        <v>0</v>
      </c>
      <c r="R46" s="251">
        <f t="shared" ca="1" si="1"/>
        <v>0</v>
      </c>
      <c r="S46" s="255">
        <f ca="1">IF($C46,CoulisseAnalyse!$EL46,0)</f>
        <v>0</v>
      </c>
      <c r="T46" s="258">
        <f t="shared" ca="1" si="2"/>
        <v>0</v>
      </c>
    </row>
    <row r="47" spans="3:20" ht="14.4" x14ac:dyDescent="0.3">
      <c r="C47" t="b">
        <f ca="1">CoulisseAnalyse!$DW47</f>
        <v>0</v>
      </c>
      <c r="J47" s="277">
        <f t="shared" si="3"/>
        <v>37</v>
      </c>
      <c r="K47" s="270" t="str">
        <f ca="1">IF($C47,CoulisseAnalyse!$EG47,"")</f>
        <v/>
      </c>
      <c r="L47" s="241" t="str">
        <f ca="1">IF($C47,CoulisseAnalyse!$EH47,"")</f>
        <v/>
      </c>
      <c r="M47" s="262" t="str">
        <f ca="1">IF($C47,CoulisseAnalyse!$EI47,"")</f>
        <v/>
      </c>
      <c r="O47" s="265">
        <f ca="1">IF($C47,CoulisseAnalyse!$EJ47,0)</f>
        <v>0</v>
      </c>
      <c r="P47" s="246">
        <f t="shared" ca="1" si="0"/>
        <v>0</v>
      </c>
      <c r="Q47" s="250">
        <f ca="1">IF($C47,CoulisseAnalyse!$EK47,0)</f>
        <v>0</v>
      </c>
      <c r="R47" s="251">
        <f t="shared" ca="1" si="1"/>
        <v>0</v>
      </c>
      <c r="S47" s="255">
        <f ca="1">IF($C47,CoulisseAnalyse!$EL47,0)</f>
        <v>0</v>
      </c>
      <c r="T47" s="258">
        <f t="shared" ca="1" si="2"/>
        <v>0</v>
      </c>
    </row>
    <row r="48" spans="3:20" ht="14.4" x14ac:dyDescent="0.3">
      <c r="C48" t="b">
        <f ca="1">CoulisseAnalyse!$DW48</f>
        <v>0</v>
      </c>
      <c r="J48" s="277">
        <f t="shared" si="3"/>
        <v>38</v>
      </c>
      <c r="K48" s="270" t="str">
        <f ca="1">IF($C48,CoulisseAnalyse!$EG48,"")</f>
        <v/>
      </c>
      <c r="L48" s="241" t="str">
        <f ca="1">IF($C48,CoulisseAnalyse!$EH48,"")</f>
        <v/>
      </c>
      <c r="M48" s="262" t="str">
        <f ca="1">IF($C48,CoulisseAnalyse!$EI48,"")</f>
        <v/>
      </c>
      <c r="O48" s="265">
        <f ca="1">IF($C48,CoulisseAnalyse!$EJ48,0)</f>
        <v>0</v>
      </c>
      <c r="P48" s="246">
        <f t="shared" ca="1" si="0"/>
        <v>0</v>
      </c>
      <c r="Q48" s="250">
        <f ca="1">IF($C48,CoulisseAnalyse!$EK48,0)</f>
        <v>0</v>
      </c>
      <c r="R48" s="251">
        <f t="shared" ca="1" si="1"/>
        <v>0</v>
      </c>
      <c r="S48" s="255">
        <f ca="1">IF($C48,CoulisseAnalyse!$EL48,0)</f>
        <v>0</v>
      </c>
      <c r="T48" s="258">
        <f t="shared" ca="1" si="2"/>
        <v>0</v>
      </c>
    </row>
    <row r="49" spans="3:20" ht="14.4" x14ac:dyDescent="0.3">
      <c r="C49" t="b">
        <f ca="1">CoulisseAnalyse!$DW49</f>
        <v>0</v>
      </c>
      <c r="J49" s="277">
        <f t="shared" si="3"/>
        <v>39</v>
      </c>
      <c r="K49" s="270" t="str">
        <f ca="1">IF($C49,CoulisseAnalyse!$EG49,"")</f>
        <v/>
      </c>
      <c r="L49" s="241" t="str">
        <f ca="1">IF($C49,CoulisseAnalyse!$EH49,"")</f>
        <v/>
      </c>
      <c r="M49" s="262" t="str">
        <f ca="1">IF($C49,CoulisseAnalyse!$EI49,"")</f>
        <v/>
      </c>
      <c r="O49" s="265">
        <f ca="1">IF($C49,CoulisseAnalyse!$EJ49,0)</f>
        <v>0</v>
      </c>
      <c r="P49" s="246">
        <f t="shared" ca="1" si="0"/>
        <v>0</v>
      </c>
      <c r="Q49" s="250">
        <f ca="1">IF($C49,CoulisseAnalyse!$EK49,0)</f>
        <v>0</v>
      </c>
      <c r="R49" s="251">
        <f t="shared" ca="1" si="1"/>
        <v>0</v>
      </c>
      <c r="S49" s="255">
        <f ca="1">IF($C49,CoulisseAnalyse!$EL49,0)</f>
        <v>0</v>
      </c>
      <c r="T49" s="258">
        <f t="shared" ca="1" si="2"/>
        <v>0</v>
      </c>
    </row>
    <row r="50" spans="3:20" ht="14.4" x14ac:dyDescent="0.3">
      <c r="C50" t="b">
        <f ca="1">CoulisseAnalyse!$DW50</f>
        <v>0</v>
      </c>
      <c r="J50" s="277">
        <f t="shared" si="3"/>
        <v>40</v>
      </c>
      <c r="K50" s="270" t="str">
        <f ca="1">IF($C50,CoulisseAnalyse!$EG50,"")</f>
        <v/>
      </c>
      <c r="L50" s="241" t="str">
        <f ca="1">IF($C50,CoulisseAnalyse!$EH50,"")</f>
        <v/>
      </c>
      <c r="M50" s="262" t="str">
        <f ca="1">IF($C50,CoulisseAnalyse!$EI50,"")</f>
        <v/>
      </c>
      <c r="O50" s="265">
        <f ca="1">IF($C50,CoulisseAnalyse!$EJ50,0)</f>
        <v>0</v>
      </c>
      <c r="P50" s="246">
        <f t="shared" ca="1" si="0"/>
        <v>0</v>
      </c>
      <c r="Q50" s="250">
        <f ca="1">IF($C50,CoulisseAnalyse!$EK50,0)</f>
        <v>0</v>
      </c>
      <c r="R50" s="251">
        <f t="shared" ca="1" si="1"/>
        <v>0</v>
      </c>
      <c r="S50" s="255">
        <f ca="1">IF($C50,CoulisseAnalyse!$EL50,0)</f>
        <v>0</v>
      </c>
      <c r="T50" s="258">
        <f t="shared" ca="1" si="2"/>
        <v>0</v>
      </c>
    </row>
    <row r="51" spans="3:20" ht="14.4" x14ac:dyDescent="0.3">
      <c r="C51" t="b">
        <f ca="1">CoulisseAnalyse!$DW51</f>
        <v>0</v>
      </c>
      <c r="J51" s="277">
        <f t="shared" si="3"/>
        <v>41</v>
      </c>
      <c r="K51" s="270" t="str">
        <f ca="1">IF($C51,CoulisseAnalyse!$EG51,"")</f>
        <v/>
      </c>
      <c r="L51" s="241" t="str">
        <f ca="1">IF($C51,CoulisseAnalyse!$EH51,"")</f>
        <v/>
      </c>
      <c r="M51" s="262" t="str">
        <f ca="1">IF($C51,CoulisseAnalyse!$EI51,"")</f>
        <v/>
      </c>
      <c r="O51" s="265">
        <f ca="1">IF($C51,CoulisseAnalyse!$EJ51,0)</f>
        <v>0</v>
      </c>
      <c r="P51" s="246">
        <f t="shared" ca="1" si="0"/>
        <v>0</v>
      </c>
      <c r="Q51" s="250">
        <f ca="1">IF($C51,CoulisseAnalyse!$EK51,0)</f>
        <v>0</v>
      </c>
      <c r="R51" s="251">
        <f t="shared" ca="1" si="1"/>
        <v>0</v>
      </c>
      <c r="S51" s="255">
        <f ca="1">IF($C51,CoulisseAnalyse!$EL51,0)</f>
        <v>0</v>
      </c>
      <c r="T51" s="258">
        <f t="shared" ca="1" si="2"/>
        <v>0</v>
      </c>
    </row>
    <row r="52" spans="3:20" ht="14.4" x14ac:dyDescent="0.3">
      <c r="C52" t="b">
        <f ca="1">CoulisseAnalyse!$DW52</f>
        <v>0</v>
      </c>
      <c r="J52" s="277">
        <f t="shared" si="3"/>
        <v>42</v>
      </c>
      <c r="K52" s="270" t="str">
        <f ca="1">IF($C52,CoulisseAnalyse!$EG52,"")</f>
        <v/>
      </c>
      <c r="L52" s="241" t="str">
        <f ca="1">IF($C52,CoulisseAnalyse!$EH52,"")</f>
        <v/>
      </c>
      <c r="M52" s="262" t="str">
        <f ca="1">IF($C52,CoulisseAnalyse!$EI52,"")</f>
        <v/>
      </c>
      <c r="O52" s="265">
        <f ca="1">IF($C52,CoulisseAnalyse!$EJ52,0)</f>
        <v>0</v>
      </c>
      <c r="P52" s="246">
        <f t="shared" ca="1" si="0"/>
        <v>0</v>
      </c>
      <c r="Q52" s="250">
        <f ca="1">IF($C52,CoulisseAnalyse!$EK52,0)</f>
        <v>0</v>
      </c>
      <c r="R52" s="251">
        <f t="shared" ca="1" si="1"/>
        <v>0</v>
      </c>
      <c r="S52" s="255">
        <f ca="1">IF($C52,CoulisseAnalyse!$EL52,0)</f>
        <v>0</v>
      </c>
      <c r="T52" s="258">
        <f t="shared" ca="1" si="2"/>
        <v>0</v>
      </c>
    </row>
    <row r="53" spans="3:20" ht="14.4" x14ac:dyDescent="0.3">
      <c r="C53" t="b">
        <f ca="1">CoulisseAnalyse!$DW53</f>
        <v>0</v>
      </c>
      <c r="J53" s="277">
        <f t="shared" si="3"/>
        <v>43</v>
      </c>
      <c r="K53" s="270" t="str">
        <f ca="1">IF($C53,CoulisseAnalyse!$EG53,"")</f>
        <v/>
      </c>
      <c r="L53" s="241" t="str">
        <f ca="1">IF($C53,CoulisseAnalyse!$EH53,"")</f>
        <v/>
      </c>
      <c r="M53" s="262" t="str">
        <f ca="1">IF($C53,CoulisseAnalyse!$EI53,"")</f>
        <v/>
      </c>
      <c r="O53" s="265">
        <f ca="1">IF($C53,CoulisseAnalyse!$EJ53,0)</f>
        <v>0</v>
      </c>
      <c r="P53" s="246">
        <f t="shared" ca="1" si="0"/>
        <v>0</v>
      </c>
      <c r="Q53" s="250">
        <f ca="1">IF($C53,CoulisseAnalyse!$EK53,0)</f>
        <v>0</v>
      </c>
      <c r="R53" s="251">
        <f t="shared" ca="1" si="1"/>
        <v>0</v>
      </c>
      <c r="S53" s="255">
        <f ca="1">IF($C53,CoulisseAnalyse!$EL53,0)</f>
        <v>0</v>
      </c>
      <c r="T53" s="258">
        <f t="shared" ca="1" si="2"/>
        <v>0</v>
      </c>
    </row>
    <row r="54" spans="3:20" ht="14.4" x14ac:dyDescent="0.3">
      <c r="C54" t="b">
        <f ca="1">CoulisseAnalyse!$DW54</f>
        <v>0</v>
      </c>
      <c r="J54" s="277">
        <f t="shared" si="3"/>
        <v>44</v>
      </c>
      <c r="K54" s="270" t="str">
        <f ca="1">IF($C54,CoulisseAnalyse!$EG54,"")</f>
        <v/>
      </c>
      <c r="L54" s="241" t="str">
        <f ca="1">IF($C54,CoulisseAnalyse!$EH54,"")</f>
        <v/>
      </c>
      <c r="M54" s="262" t="str">
        <f ca="1">IF($C54,CoulisseAnalyse!$EI54,"")</f>
        <v/>
      </c>
      <c r="O54" s="265">
        <f ca="1">IF($C54,CoulisseAnalyse!$EJ54,0)</f>
        <v>0</v>
      </c>
      <c r="P54" s="246">
        <f t="shared" ca="1" si="0"/>
        <v>0</v>
      </c>
      <c r="Q54" s="250">
        <f ca="1">IF($C54,CoulisseAnalyse!$EK54,0)</f>
        <v>0</v>
      </c>
      <c r="R54" s="251">
        <f t="shared" ca="1" si="1"/>
        <v>0</v>
      </c>
      <c r="S54" s="255">
        <f ca="1">IF($C54,CoulisseAnalyse!$EL54,0)</f>
        <v>0</v>
      </c>
      <c r="T54" s="258">
        <f t="shared" ca="1" si="2"/>
        <v>0</v>
      </c>
    </row>
    <row r="55" spans="3:20" ht="14.4" x14ac:dyDescent="0.3">
      <c r="C55" t="b">
        <f ca="1">CoulisseAnalyse!$DW55</f>
        <v>0</v>
      </c>
      <c r="J55" s="277">
        <f t="shared" si="3"/>
        <v>45</v>
      </c>
      <c r="K55" s="270" t="str">
        <f ca="1">IF($C55,CoulisseAnalyse!$EG55,"")</f>
        <v/>
      </c>
      <c r="L55" s="241" t="str">
        <f ca="1">IF($C55,CoulisseAnalyse!$EH55,"")</f>
        <v/>
      </c>
      <c r="M55" s="262" t="str">
        <f ca="1">IF($C55,CoulisseAnalyse!$EI55,"")</f>
        <v/>
      </c>
      <c r="O55" s="265">
        <f ca="1">IF($C55,CoulisseAnalyse!$EJ55,0)</f>
        <v>0</v>
      </c>
      <c r="P55" s="246">
        <f t="shared" ca="1" si="0"/>
        <v>0</v>
      </c>
      <c r="Q55" s="250">
        <f ca="1">IF($C55,CoulisseAnalyse!$EK55,0)</f>
        <v>0</v>
      </c>
      <c r="R55" s="251">
        <f t="shared" ca="1" si="1"/>
        <v>0</v>
      </c>
      <c r="S55" s="255">
        <f ca="1">IF($C55,CoulisseAnalyse!$EL55,0)</f>
        <v>0</v>
      </c>
      <c r="T55" s="258">
        <f t="shared" ca="1" si="2"/>
        <v>0</v>
      </c>
    </row>
    <row r="56" spans="3:20" ht="14.4" x14ac:dyDescent="0.3">
      <c r="C56" t="b">
        <f ca="1">CoulisseAnalyse!$DW56</f>
        <v>0</v>
      </c>
      <c r="J56" s="277">
        <f t="shared" si="3"/>
        <v>46</v>
      </c>
      <c r="K56" s="270" t="str">
        <f ca="1">IF($C56,CoulisseAnalyse!$EG56,"")</f>
        <v/>
      </c>
      <c r="L56" s="241" t="str">
        <f ca="1">IF($C56,CoulisseAnalyse!$EH56,"")</f>
        <v/>
      </c>
      <c r="M56" s="262" t="str">
        <f ca="1">IF($C56,CoulisseAnalyse!$EI56,"")</f>
        <v/>
      </c>
      <c r="O56" s="265">
        <f ca="1">IF($C56,CoulisseAnalyse!$EJ56,0)</f>
        <v>0</v>
      </c>
      <c r="P56" s="246">
        <f t="shared" ca="1" si="0"/>
        <v>0</v>
      </c>
      <c r="Q56" s="250">
        <f ca="1">IF($C56,CoulisseAnalyse!$EK56,0)</f>
        <v>0</v>
      </c>
      <c r="R56" s="251">
        <f t="shared" ca="1" si="1"/>
        <v>0</v>
      </c>
      <c r="S56" s="255">
        <f ca="1">IF($C56,CoulisseAnalyse!$EL56,0)</f>
        <v>0</v>
      </c>
      <c r="T56" s="258">
        <f t="shared" ca="1" si="2"/>
        <v>0</v>
      </c>
    </row>
    <row r="57" spans="3:20" ht="14.4" x14ac:dyDescent="0.3">
      <c r="C57" t="b">
        <f ca="1">CoulisseAnalyse!$DW57</f>
        <v>0</v>
      </c>
      <c r="J57" s="277">
        <f t="shared" si="3"/>
        <v>47</v>
      </c>
      <c r="K57" s="270" t="str">
        <f ca="1">IF($C57,CoulisseAnalyse!$EG57,"")</f>
        <v/>
      </c>
      <c r="L57" s="241" t="str">
        <f ca="1">IF($C57,CoulisseAnalyse!$EH57,"")</f>
        <v/>
      </c>
      <c r="M57" s="262" t="str">
        <f ca="1">IF($C57,CoulisseAnalyse!$EI57,"")</f>
        <v/>
      </c>
      <c r="O57" s="265">
        <f ca="1">IF($C57,CoulisseAnalyse!$EJ57,0)</f>
        <v>0</v>
      </c>
      <c r="P57" s="246">
        <f t="shared" ca="1" si="0"/>
        <v>0</v>
      </c>
      <c r="Q57" s="250">
        <f ca="1">IF($C57,CoulisseAnalyse!$EK57,0)</f>
        <v>0</v>
      </c>
      <c r="R57" s="251">
        <f t="shared" ca="1" si="1"/>
        <v>0</v>
      </c>
      <c r="S57" s="255">
        <f ca="1">IF($C57,CoulisseAnalyse!$EL57,0)</f>
        <v>0</v>
      </c>
      <c r="T57" s="258">
        <f t="shared" ca="1" si="2"/>
        <v>0</v>
      </c>
    </row>
    <row r="58" spans="3:20" ht="14.4" x14ac:dyDescent="0.3">
      <c r="C58" t="b">
        <f ca="1">CoulisseAnalyse!$DW58</f>
        <v>0</v>
      </c>
      <c r="J58" s="277">
        <f t="shared" si="3"/>
        <v>48</v>
      </c>
      <c r="K58" s="270" t="str">
        <f ca="1">IF($C58,CoulisseAnalyse!$EG58,"")</f>
        <v/>
      </c>
      <c r="L58" s="241" t="str">
        <f ca="1">IF($C58,CoulisseAnalyse!$EH58,"")</f>
        <v/>
      </c>
      <c r="M58" s="262" t="str">
        <f ca="1">IF($C58,CoulisseAnalyse!$EI58,"")</f>
        <v/>
      </c>
      <c r="O58" s="265">
        <f ca="1">IF($C58,CoulisseAnalyse!$EJ58,0)</f>
        <v>0</v>
      </c>
      <c r="P58" s="246">
        <f t="shared" ca="1" si="0"/>
        <v>0</v>
      </c>
      <c r="Q58" s="250">
        <f ca="1">IF($C58,CoulisseAnalyse!$EK58,0)</f>
        <v>0</v>
      </c>
      <c r="R58" s="251">
        <f t="shared" ca="1" si="1"/>
        <v>0</v>
      </c>
      <c r="S58" s="255">
        <f ca="1">IF($C58,CoulisseAnalyse!$EL58,0)</f>
        <v>0</v>
      </c>
      <c r="T58" s="258">
        <f t="shared" ca="1" si="2"/>
        <v>0</v>
      </c>
    </row>
    <row r="59" spans="3:20" ht="14.4" x14ac:dyDescent="0.3">
      <c r="C59" t="b">
        <f ca="1">CoulisseAnalyse!$DW59</f>
        <v>0</v>
      </c>
      <c r="J59" s="277">
        <f t="shared" si="3"/>
        <v>49</v>
      </c>
      <c r="K59" s="270" t="str">
        <f ca="1">IF($C59,CoulisseAnalyse!$EG59,"")</f>
        <v/>
      </c>
      <c r="L59" s="241" t="str">
        <f ca="1">IF($C59,CoulisseAnalyse!$EH59,"")</f>
        <v/>
      </c>
      <c r="M59" s="262" t="str">
        <f ca="1">IF($C59,CoulisseAnalyse!$EI59,"")</f>
        <v/>
      </c>
      <c r="O59" s="265">
        <f ca="1">IF($C59,CoulisseAnalyse!$EJ59,0)</f>
        <v>0</v>
      </c>
      <c r="P59" s="246">
        <f t="shared" ca="1" si="0"/>
        <v>0</v>
      </c>
      <c r="Q59" s="250">
        <f ca="1">IF($C59,CoulisseAnalyse!$EK59,0)</f>
        <v>0</v>
      </c>
      <c r="R59" s="251">
        <f t="shared" ca="1" si="1"/>
        <v>0</v>
      </c>
      <c r="S59" s="255">
        <f ca="1">IF($C59,CoulisseAnalyse!$EL59,0)</f>
        <v>0</v>
      </c>
      <c r="T59" s="258">
        <f t="shared" ca="1" si="2"/>
        <v>0</v>
      </c>
    </row>
    <row r="60" spans="3:20" ht="14.4" x14ac:dyDescent="0.3">
      <c r="C60" t="b">
        <f ca="1">CoulisseAnalyse!$DW60</f>
        <v>0</v>
      </c>
      <c r="J60" s="277">
        <f t="shared" si="3"/>
        <v>50</v>
      </c>
      <c r="K60" s="270" t="str">
        <f ca="1">IF($C60,CoulisseAnalyse!$EG60,"")</f>
        <v/>
      </c>
      <c r="L60" s="241" t="str">
        <f ca="1">IF($C60,CoulisseAnalyse!$EH60,"")</f>
        <v/>
      </c>
      <c r="M60" s="262" t="str">
        <f ca="1">IF($C60,CoulisseAnalyse!$EI60,"")</f>
        <v/>
      </c>
      <c r="O60" s="265">
        <f ca="1">IF($C60,CoulisseAnalyse!$EJ60,0)</f>
        <v>0</v>
      </c>
      <c r="P60" s="246">
        <f t="shared" ca="1" si="0"/>
        <v>0</v>
      </c>
      <c r="Q60" s="250">
        <f ca="1">IF($C60,CoulisseAnalyse!$EK60,0)</f>
        <v>0</v>
      </c>
      <c r="R60" s="251">
        <f t="shared" ca="1" si="1"/>
        <v>0</v>
      </c>
      <c r="S60" s="255">
        <f ca="1">IF($C60,CoulisseAnalyse!$EL60,0)</f>
        <v>0</v>
      </c>
      <c r="T60" s="258">
        <f t="shared" ca="1" si="2"/>
        <v>0</v>
      </c>
    </row>
    <row r="61" spans="3:20" ht="14.4" x14ac:dyDescent="0.3">
      <c r="C61" t="b">
        <f ca="1">CoulisseAnalyse!$DW61</f>
        <v>0</v>
      </c>
      <c r="J61" s="277">
        <f t="shared" si="3"/>
        <v>51</v>
      </c>
      <c r="K61" s="270" t="str">
        <f ca="1">IF($C61,CoulisseAnalyse!$EG61,"")</f>
        <v/>
      </c>
      <c r="L61" s="241" t="str">
        <f ca="1">IF($C61,CoulisseAnalyse!$EH61,"")</f>
        <v/>
      </c>
      <c r="M61" s="262" t="str">
        <f ca="1">IF($C61,CoulisseAnalyse!$EI61,"")</f>
        <v/>
      </c>
      <c r="O61" s="265">
        <f ca="1">IF($C61,CoulisseAnalyse!$EJ61,0)</f>
        <v>0</v>
      </c>
      <c r="P61" s="246">
        <f t="shared" ca="1" si="0"/>
        <v>0</v>
      </c>
      <c r="Q61" s="250">
        <f ca="1">IF($C61,CoulisseAnalyse!$EK61,0)</f>
        <v>0</v>
      </c>
      <c r="R61" s="251">
        <f t="shared" ca="1" si="1"/>
        <v>0</v>
      </c>
      <c r="S61" s="255">
        <f ca="1">IF($C61,CoulisseAnalyse!$EL61,0)</f>
        <v>0</v>
      </c>
      <c r="T61" s="258">
        <f t="shared" ca="1" si="2"/>
        <v>0</v>
      </c>
    </row>
    <row r="62" spans="3:20" ht="14.4" x14ac:dyDescent="0.3">
      <c r="C62" t="b">
        <f ca="1">CoulisseAnalyse!$DW62</f>
        <v>0</v>
      </c>
      <c r="J62" s="277">
        <f t="shared" si="3"/>
        <v>52</v>
      </c>
      <c r="K62" s="270" t="str">
        <f ca="1">IF($C62,CoulisseAnalyse!$EG62,"")</f>
        <v/>
      </c>
      <c r="L62" s="241" t="str">
        <f ca="1">IF($C62,CoulisseAnalyse!$EH62,"")</f>
        <v/>
      </c>
      <c r="M62" s="262" t="str">
        <f ca="1">IF($C62,CoulisseAnalyse!$EI62,"")</f>
        <v/>
      </c>
      <c r="O62" s="265">
        <f ca="1">IF($C62,CoulisseAnalyse!$EJ62,0)</f>
        <v>0</v>
      </c>
      <c r="P62" s="246">
        <f t="shared" ca="1" si="0"/>
        <v>0</v>
      </c>
      <c r="Q62" s="250">
        <f ca="1">IF($C62,CoulisseAnalyse!$EK62,0)</f>
        <v>0</v>
      </c>
      <c r="R62" s="251">
        <f t="shared" ca="1" si="1"/>
        <v>0</v>
      </c>
      <c r="S62" s="255">
        <f ca="1">IF($C62,CoulisseAnalyse!$EL62,0)</f>
        <v>0</v>
      </c>
      <c r="T62" s="258">
        <f t="shared" ca="1" si="2"/>
        <v>0</v>
      </c>
    </row>
    <row r="63" spans="3:20" ht="14.4" x14ac:dyDescent="0.3">
      <c r="C63" t="b">
        <f ca="1">CoulisseAnalyse!$DW63</f>
        <v>0</v>
      </c>
      <c r="J63" s="277">
        <f t="shared" si="3"/>
        <v>53</v>
      </c>
      <c r="K63" s="270" t="str">
        <f ca="1">IF($C63,CoulisseAnalyse!$EG63,"")</f>
        <v/>
      </c>
      <c r="L63" s="241" t="str">
        <f ca="1">IF($C63,CoulisseAnalyse!$EH63,"")</f>
        <v/>
      </c>
      <c r="M63" s="262" t="str">
        <f ca="1">IF($C63,CoulisseAnalyse!$EI63,"")</f>
        <v/>
      </c>
      <c r="O63" s="265">
        <f ca="1">IF($C63,CoulisseAnalyse!$EJ63,0)</f>
        <v>0</v>
      </c>
      <c r="P63" s="246">
        <f t="shared" ca="1" si="0"/>
        <v>0</v>
      </c>
      <c r="Q63" s="250">
        <f ca="1">IF($C63,CoulisseAnalyse!$EK63,0)</f>
        <v>0</v>
      </c>
      <c r="R63" s="251">
        <f t="shared" ca="1" si="1"/>
        <v>0</v>
      </c>
      <c r="S63" s="255">
        <f ca="1">IF($C63,CoulisseAnalyse!$EL63,0)</f>
        <v>0</v>
      </c>
      <c r="T63" s="258">
        <f t="shared" ca="1" si="2"/>
        <v>0</v>
      </c>
    </row>
    <row r="64" spans="3:20" ht="14.4" x14ac:dyDescent="0.3">
      <c r="C64" t="b">
        <f ca="1">CoulisseAnalyse!$DW64</f>
        <v>0</v>
      </c>
      <c r="J64" s="277">
        <f t="shared" si="3"/>
        <v>54</v>
      </c>
      <c r="K64" s="270" t="str">
        <f ca="1">IF($C64,CoulisseAnalyse!$EG64,"")</f>
        <v/>
      </c>
      <c r="L64" s="241" t="str">
        <f ca="1">IF($C64,CoulisseAnalyse!$EH64,"")</f>
        <v/>
      </c>
      <c r="M64" s="262" t="str">
        <f ca="1">IF($C64,CoulisseAnalyse!$EI64,"")</f>
        <v/>
      </c>
      <c r="O64" s="265">
        <f ca="1">IF($C64,CoulisseAnalyse!$EJ64,0)</f>
        <v>0</v>
      </c>
      <c r="P64" s="246">
        <f t="shared" ca="1" si="0"/>
        <v>0</v>
      </c>
      <c r="Q64" s="250">
        <f ca="1">IF($C64,CoulisseAnalyse!$EK64,0)</f>
        <v>0</v>
      </c>
      <c r="R64" s="251">
        <f t="shared" ca="1" si="1"/>
        <v>0</v>
      </c>
      <c r="S64" s="255">
        <f ca="1">IF($C64,CoulisseAnalyse!$EL64,0)</f>
        <v>0</v>
      </c>
      <c r="T64" s="258">
        <f t="shared" ca="1" si="2"/>
        <v>0</v>
      </c>
    </row>
    <row r="65" spans="3:20" ht="14.4" x14ac:dyDescent="0.3">
      <c r="C65" t="b">
        <f ca="1">CoulisseAnalyse!$DW65</f>
        <v>0</v>
      </c>
      <c r="J65" s="277">
        <f t="shared" si="3"/>
        <v>55</v>
      </c>
      <c r="K65" s="270" t="str">
        <f ca="1">IF($C65,CoulisseAnalyse!$EG65,"")</f>
        <v/>
      </c>
      <c r="L65" s="241" t="str">
        <f ca="1">IF($C65,CoulisseAnalyse!$EH65,"")</f>
        <v/>
      </c>
      <c r="M65" s="262" t="str">
        <f ca="1">IF($C65,CoulisseAnalyse!$EI65,"")</f>
        <v/>
      </c>
      <c r="O65" s="265">
        <f ca="1">IF($C65,CoulisseAnalyse!$EJ65,0)</f>
        <v>0</v>
      </c>
      <c r="P65" s="246">
        <f t="shared" ca="1" si="0"/>
        <v>0</v>
      </c>
      <c r="Q65" s="250">
        <f ca="1">IF($C65,CoulisseAnalyse!$EK65,0)</f>
        <v>0</v>
      </c>
      <c r="R65" s="251">
        <f t="shared" ca="1" si="1"/>
        <v>0</v>
      </c>
      <c r="S65" s="255">
        <f ca="1">IF($C65,CoulisseAnalyse!$EL65,0)</f>
        <v>0</v>
      </c>
      <c r="T65" s="258">
        <f t="shared" ca="1" si="2"/>
        <v>0</v>
      </c>
    </row>
    <row r="66" spans="3:20" ht="14.4" x14ac:dyDescent="0.3">
      <c r="C66" t="b">
        <f ca="1">CoulisseAnalyse!$DW66</f>
        <v>0</v>
      </c>
      <c r="J66" s="277">
        <f t="shared" si="3"/>
        <v>56</v>
      </c>
      <c r="K66" s="270" t="str">
        <f ca="1">IF($C66,CoulisseAnalyse!$EG66,"")</f>
        <v/>
      </c>
      <c r="L66" s="241" t="str">
        <f ca="1">IF($C66,CoulisseAnalyse!$EH66,"")</f>
        <v/>
      </c>
      <c r="M66" s="262" t="str">
        <f ca="1">IF($C66,CoulisseAnalyse!$EI66,"")</f>
        <v/>
      </c>
      <c r="O66" s="265">
        <f ca="1">IF($C66,CoulisseAnalyse!$EJ66,0)</f>
        <v>0</v>
      </c>
      <c r="P66" s="246">
        <f t="shared" ca="1" si="0"/>
        <v>0</v>
      </c>
      <c r="Q66" s="250">
        <f ca="1">IF($C66,CoulisseAnalyse!$EK66,0)</f>
        <v>0</v>
      </c>
      <c r="R66" s="251">
        <f t="shared" ca="1" si="1"/>
        <v>0</v>
      </c>
      <c r="S66" s="255">
        <f ca="1">IF($C66,CoulisseAnalyse!$EL66,0)</f>
        <v>0</v>
      </c>
      <c r="T66" s="258">
        <f t="shared" ca="1" si="2"/>
        <v>0</v>
      </c>
    </row>
    <row r="67" spans="3:20" ht="14.4" x14ac:dyDescent="0.3">
      <c r="C67" t="b">
        <f ca="1">CoulisseAnalyse!$DW67</f>
        <v>0</v>
      </c>
      <c r="J67" s="277">
        <f t="shared" si="3"/>
        <v>57</v>
      </c>
      <c r="K67" s="270" t="str">
        <f ca="1">IF($C67,CoulisseAnalyse!$EG67,"")</f>
        <v/>
      </c>
      <c r="L67" s="241" t="str">
        <f ca="1">IF($C67,CoulisseAnalyse!$EH67,"")</f>
        <v/>
      </c>
      <c r="M67" s="262" t="str">
        <f ca="1">IF($C67,CoulisseAnalyse!$EI67,"")</f>
        <v/>
      </c>
      <c r="O67" s="265">
        <f ca="1">IF($C67,CoulisseAnalyse!$EJ67,0)</f>
        <v>0</v>
      </c>
      <c r="P67" s="246">
        <f t="shared" ca="1" si="0"/>
        <v>0</v>
      </c>
      <c r="Q67" s="250">
        <f ca="1">IF($C67,CoulisseAnalyse!$EK67,0)</f>
        <v>0</v>
      </c>
      <c r="R67" s="251">
        <f t="shared" ca="1" si="1"/>
        <v>0</v>
      </c>
      <c r="S67" s="255">
        <f ca="1">IF($C67,CoulisseAnalyse!$EL67,0)</f>
        <v>0</v>
      </c>
      <c r="T67" s="258">
        <f t="shared" ca="1" si="2"/>
        <v>0</v>
      </c>
    </row>
    <row r="68" spans="3:20" ht="14.4" x14ac:dyDescent="0.3">
      <c r="C68" t="b">
        <f ca="1">CoulisseAnalyse!$DW68</f>
        <v>0</v>
      </c>
      <c r="J68" s="277">
        <f t="shared" si="3"/>
        <v>58</v>
      </c>
      <c r="K68" s="270" t="str">
        <f ca="1">IF($C68,CoulisseAnalyse!$EG68,"")</f>
        <v/>
      </c>
      <c r="L68" s="241" t="str">
        <f ca="1">IF($C68,CoulisseAnalyse!$EH68,"")</f>
        <v/>
      </c>
      <c r="M68" s="262" t="str">
        <f ca="1">IF($C68,CoulisseAnalyse!$EI68,"")</f>
        <v/>
      </c>
      <c r="O68" s="265">
        <f ca="1">IF($C68,CoulisseAnalyse!$EJ68,0)</f>
        <v>0</v>
      </c>
      <c r="P68" s="246">
        <f t="shared" ca="1" si="0"/>
        <v>0</v>
      </c>
      <c r="Q68" s="250">
        <f ca="1">IF($C68,CoulisseAnalyse!$EK68,0)</f>
        <v>0</v>
      </c>
      <c r="R68" s="251">
        <f t="shared" ca="1" si="1"/>
        <v>0</v>
      </c>
      <c r="S68" s="255">
        <f ca="1">IF($C68,CoulisseAnalyse!$EL68,0)</f>
        <v>0</v>
      </c>
      <c r="T68" s="258">
        <f t="shared" ca="1" si="2"/>
        <v>0</v>
      </c>
    </row>
    <row r="69" spans="3:20" ht="14.4" x14ac:dyDescent="0.3">
      <c r="C69" t="b">
        <f ca="1">CoulisseAnalyse!$DW69</f>
        <v>0</v>
      </c>
      <c r="J69" s="277">
        <f t="shared" si="3"/>
        <v>59</v>
      </c>
      <c r="K69" s="270" t="str">
        <f ca="1">IF($C69,CoulisseAnalyse!$EG69,"")</f>
        <v/>
      </c>
      <c r="L69" s="241" t="str">
        <f ca="1">IF($C69,CoulisseAnalyse!$EH69,"")</f>
        <v/>
      </c>
      <c r="M69" s="262" t="str">
        <f ca="1">IF($C69,CoulisseAnalyse!$EI69,"")</f>
        <v/>
      </c>
      <c r="O69" s="265">
        <f ca="1">IF($C69,CoulisseAnalyse!$EJ69,0)</f>
        <v>0</v>
      </c>
      <c r="P69" s="246">
        <f t="shared" ca="1" si="0"/>
        <v>0</v>
      </c>
      <c r="Q69" s="250">
        <f ca="1">IF($C69,CoulisseAnalyse!$EK69,0)</f>
        <v>0</v>
      </c>
      <c r="R69" s="251">
        <f t="shared" ca="1" si="1"/>
        <v>0</v>
      </c>
      <c r="S69" s="255">
        <f ca="1">IF($C69,CoulisseAnalyse!$EL69,0)</f>
        <v>0</v>
      </c>
      <c r="T69" s="258">
        <f t="shared" ca="1" si="2"/>
        <v>0</v>
      </c>
    </row>
    <row r="70" spans="3:20" ht="14.4" x14ac:dyDescent="0.3">
      <c r="C70" t="b">
        <f ca="1">CoulisseAnalyse!$DW70</f>
        <v>0</v>
      </c>
      <c r="J70" s="277">
        <f t="shared" si="3"/>
        <v>60</v>
      </c>
      <c r="K70" s="270" t="str">
        <f ca="1">IF($C70,CoulisseAnalyse!$EG70,"")</f>
        <v/>
      </c>
      <c r="L70" s="241" t="str">
        <f ca="1">IF($C70,CoulisseAnalyse!$EH70,"")</f>
        <v/>
      </c>
      <c r="M70" s="262" t="str">
        <f ca="1">IF($C70,CoulisseAnalyse!$EI70,"")</f>
        <v/>
      </c>
      <c r="O70" s="265">
        <f ca="1">IF($C70,CoulisseAnalyse!$EJ70,0)</f>
        <v>0</v>
      </c>
      <c r="P70" s="246">
        <f t="shared" ca="1" si="0"/>
        <v>0</v>
      </c>
      <c r="Q70" s="250">
        <f ca="1">IF($C70,CoulisseAnalyse!$EK70,0)</f>
        <v>0</v>
      </c>
      <c r="R70" s="251">
        <f t="shared" ca="1" si="1"/>
        <v>0</v>
      </c>
      <c r="S70" s="255">
        <f ca="1">IF($C70,CoulisseAnalyse!$EL70,0)</f>
        <v>0</v>
      </c>
      <c r="T70" s="258">
        <f t="shared" ca="1" si="2"/>
        <v>0</v>
      </c>
    </row>
    <row r="71" spans="3:20" ht="14.4" x14ac:dyDescent="0.3">
      <c r="C71" t="b">
        <f ca="1">CoulisseAnalyse!$DW71</f>
        <v>0</v>
      </c>
      <c r="J71" s="277">
        <f t="shared" si="3"/>
        <v>61</v>
      </c>
      <c r="K71" s="270" t="str">
        <f ca="1">IF($C71,CoulisseAnalyse!$EG71,"")</f>
        <v/>
      </c>
      <c r="L71" s="241" t="str">
        <f ca="1">IF($C71,CoulisseAnalyse!$EH71,"")</f>
        <v/>
      </c>
      <c r="M71" s="262" t="str">
        <f ca="1">IF($C71,CoulisseAnalyse!$EI71,"")</f>
        <v/>
      </c>
      <c r="O71" s="265">
        <f ca="1">IF($C71,CoulisseAnalyse!$EJ71,0)</f>
        <v>0</v>
      </c>
      <c r="P71" s="246">
        <f t="shared" ca="1" si="0"/>
        <v>0</v>
      </c>
      <c r="Q71" s="250">
        <f ca="1">IF($C71,CoulisseAnalyse!$EK71,0)</f>
        <v>0</v>
      </c>
      <c r="R71" s="251">
        <f t="shared" ca="1" si="1"/>
        <v>0</v>
      </c>
      <c r="S71" s="255">
        <f ca="1">IF($C71,CoulisseAnalyse!$EL71,0)</f>
        <v>0</v>
      </c>
      <c r="T71" s="258">
        <f t="shared" ca="1" si="2"/>
        <v>0</v>
      </c>
    </row>
    <row r="72" spans="3:20" ht="14.4" x14ac:dyDescent="0.3">
      <c r="C72" t="b">
        <f ca="1">CoulisseAnalyse!$DW72</f>
        <v>0</v>
      </c>
      <c r="J72" s="277">
        <f t="shared" si="3"/>
        <v>62</v>
      </c>
      <c r="K72" s="270" t="str">
        <f ca="1">IF($C72,CoulisseAnalyse!$EG72,"")</f>
        <v/>
      </c>
      <c r="L72" s="241" t="str">
        <f ca="1">IF($C72,CoulisseAnalyse!$EH72,"")</f>
        <v/>
      </c>
      <c r="M72" s="262" t="str">
        <f ca="1">IF($C72,CoulisseAnalyse!$EI72,"")</f>
        <v/>
      </c>
      <c r="O72" s="265">
        <f ca="1">IF($C72,CoulisseAnalyse!$EJ72,0)</f>
        <v>0</v>
      </c>
      <c r="P72" s="246">
        <f t="shared" ca="1" si="0"/>
        <v>0</v>
      </c>
      <c r="Q72" s="250">
        <f ca="1">IF($C72,CoulisseAnalyse!$EK72,0)</f>
        <v>0</v>
      </c>
      <c r="R72" s="251">
        <f t="shared" ca="1" si="1"/>
        <v>0</v>
      </c>
      <c r="S72" s="255">
        <f ca="1">IF($C72,CoulisseAnalyse!$EL72,0)</f>
        <v>0</v>
      </c>
      <c r="T72" s="258">
        <f t="shared" ca="1" si="2"/>
        <v>0</v>
      </c>
    </row>
    <row r="73" spans="3:20" ht="14.4" x14ac:dyDescent="0.3">
      <c r="C73" t="b">
        <f ca="1">CoulisseAnalyse!$DW73</f>
        <v>0</v>
      </c>
      <c r="J73" s="277">
        <f t="shared" si="3"/>
        <v>63</v>
      </c>
      <c r="K73" s="270" t="str">
        <f ca="1">IF($C73,CoulisseAnalyse!$EG73,"")</f>
        <v/>
      </c>
      <c r="L73" s="241" t="str">
        <f ca="1">IF($C73,CoulisseAnalyse!$EH73,"")</f>
        <v/>
      </c>
      <c r="M73" s="262" t="str">
        <f ca="1">IF($C73,CoulisseAnalyse!$EI73,"")</f>
        <v/>
      </c>
      <c r="O73" s="265">
        <f ca="1">IF($C73,CoulisseAnalyse!$EJ73,0)</f>
        <v>0</v>
      </c>
      <c r="P73" s="246">
        <f t="shared" ca="1" si="0"/>
        <v>0</v>
      </c>
      <c r="Q73" s="250">
        <f ca="1">IF($C73,CoulisseAnalyse!$EK73,0)</f>
        <v>0</v>
      </c>
      <c r="R73" s="251">
        <f t="shared" ca="1" si="1"/>
        <v>0</v>
      </c>
      <c r="S73" s="255">
        <f ca="1">IF($C73,CoulisseAnalyse!$EL73,0)</f>
        <v>0</v>
      </c>
      <c r="T73" s="258">
        <f t="shared" ca="1" si="2"/>
        <v>0</v>
      </c>
    </row>
    <row r="74" spans="3:20" ht="14.4" x14ac:dyDescent="0.3">
      <c r="C74" t="b">
        <f ca="1">CoulisseAnalyse!$DW74</f>
        <v>0</v>
      </c>
      <c r="J74" s="277">
        <f t="shared" si="3"/>
        <v>64</v>
      </c>
      <c r="K74" s="270" t="str">
        <f ca="1">IF($C74,CoulisseAnalyse!$EG74,"")</f>
        <v/>
      </c>
      <c r="L74" s="241" t="str">
        <f ca="1">IF($C74,CoulisseAnalyse!$EH74,"")</f>
        <v/>
      </c>
      <c r="M74" s="262" t="str">
        <f ca="1">IF($C74,CoulisseAnalyse!$EI74,"")</f>
        <v/>
      </c>
      <c r="O74" s="265">
        <f ca="1">IF($C74,CoulisseAnalyse!$EJ74,0)</f>
        <v>0</v>
      </c>
      <c r="P74" s="246">
        <f t="shared" ca="1" si="0"/>
        <v>0</v>
      </c>
      <c r="Q74" s="250">
        <f ca="1">IF($C74,CoulisseAnalyse!$EK74,0)</f>
        <v>0</v>
      </c>
      <c r="R74" s="251">
        <f t="shared" ca="1" si="1"/>
        <v>0</v>
      </c>
      <c r="S74" s="255">
        <f ca="1">IF($C74,CoulisseAnalyse!$EL74,0)</f>
        <v>0</v>
      </c>
      <c r="T74" s="258">
        <f t="shared" ca="1" si="2"/>
        <v>0</v>
      </c>
    </row>
    <row r="75" spans="3:20" ht="14.4" x14ac:dyDescent="0.3">
      <c r="C75" t="b">
        <f ca="1">CoulisseAnalyse!$DW75</f>
        <v>0</v>
      </c>
      <c r="J75" s="277">
        <f t="shared" si="3"/>
        <v>65</v>
      </c>
      <c r="K75" s="270" t="str">
        <f ca="1">IF($C75,CoulisseAnalyse!$EG75,"")</f>
        <v/>
      </c>
      <c r="L75" s="241" t="str">
        <f ca="1">IF($C75,CoulisseAnalyse!$EH75,"")</f>
        <v/>
      </c>
      <c r="M75" s="262" t="str">
        <f ca="1">IF($C75,CoulisseAnalyse!$EI75,"")</f>
        <v/>
      </c>
      <c r="O75" s="265">
        <f ca="1">IF($C75,CoulisseAnalyse!$EJ75,0)</f>
        <v>0</v>
      </c>
      <c r="P75" s="246">
        <f t="shared" ca="1" si="0"/>
        <v>0</v>
      </c>
      <c r="Q75" s="250">
        <f ca="1">IF($C75,CoulisseAnalyse!$EK75,0)</f>
        <v>0</v>
      </c>
      <c r="R75" s="251">
        <f t="shared" ca="1" si="1"/>
        <v>0</v>
      </c>
      <c r="S75" s="255">
        <f ca="1">IF($C75,CoulisseAnalyse!$EL75,0)</f>
        <v>0</v>
      </c>
      <c r="T75" s="258">
        <f t="shared" ca="1" si="2"/>
        <v>0</v>
      </c>
    </row>
    <row r="76" spans="3:20" ht="14.4" x14ac:dyDescent="0.3">
      <c r="C76" t="b">
        <f ca="1">CoulisseAnalyse!$DW76</f>
        <v>0</v>
      </c>
      <c r="J76" s="277">
        <f t="shared" si="3"/>
        <v>66</v>
      </c>
      <c r="K76" s="270" t="str">
        <f ca="1">IF($C76,CoulisseAnalyse!$EG76,"")</f>
        <v/>
      </c>
      <c r="L76" s="241" t="str">
        <f ca="1">IF($C76,CoulisseAnalyse!$EH76,"")</f>
        <v/>
      </c>
      <c r="M76" s="262" t="str">
        <f ca="1">IF($C76,CoulisseAnalyse!$EI76,"")</f>
        <v/>
      </c>
      <c r="O76" s="265">
        <f ca="1">IF($C76,CoulisseAnalyse!$EJ76,0)</f>
        <v>0</v>
      </c>
      <c r="P76" s="246">
        <f t="shared" ref="P76:P103" ca="1" si="4">$O76/$O$9</f>
        <v>0</v>
      </c>
      <c r="Q76" s="250">
        <f ca="1">IF($C76,CoulisseAnalyse!$EK76,0)</f>
        <v>0</v>
      </c>
      <c r="R76" s="251">
        <f t="shared" ref="R76:R103" ca="1" si="5">$Q76/$Q$9</f>
        <v>0</v>
      </c>
      <c r="S76" s="255">
        <f ca="1">IF($C76,CoulisseAnalyse!$EL76,0)</f>
        <v>0</v>
      </c>
      <c r="T76" s="258">
        <f t="shared" ref="T76:T103" ca="1" si="6">$S76/$S$9</f>
        <v>0</v>
      </c>
    </row>
    <row r="77" spans="3:20" ht="14.4" x14ac:dyDescent="0.3">
      <c r="C77" t="b">
        <f ca="1">CoulisseAnalyse!$DW77</f>
        <v>0</v>
      </c>
      <c r="J77" s="277">
        <f t="shared" ref="J77:J103" si="7">+J76+1</f>
        <v>67</v>
      </c>
      <c r="K77" s="270" t="str">
        <f ca="1">IF($C77,CoulisseAnalyse!$EG77,"")</f>
        <v/>
      </c>
      <c r="L77" s="241" t="str">
        <f ca="1">IF($C77,CoulisseAnalyse!$EH77,"")</f>
        <v/>
      </c>
      <c r="M77" s="262" t="str">
        <f ca="1">IF($C77,CoulisseAnalyse!$EI77,"")</f>
        <v/>
      </c>
      <c r="O77" s="265">
        <f ca="1">IF($C77,CoulisseAnalyse!$EJ77,0)</f>
        <v>0</v>
      </c>
      <c r="P77" s="246">
        <f t="shared" ca="1" si="4"/>
        <v>0</v>
      </c>
      <c r="Q77" s="250">
        <f ca="1">IF($C77,CoulisseAnalyse!$EK77,0)</f>
        <v>0</v>
      </c>
      <c r="R77" s="251">
        <f t="shared" ca="1" si="5"/>
        <v>0</v>
      </c>
      <c r="S77" s="255">
        <f ca="1">IF($C77,CoulisseAnalyse!$EL77,0)</f>
        <v>0</v>
      </c>
      <c r="T77" s="258">
        <f t="shared" ca="1" si="6"/>
        <v>0</v>
      </c>
    </row>
    <row r="78" spans="3:20" ht="14.4" x14ac:dyDescent="0.3">
      <c r="C78" t="b">
        <f ca="1">CoulisseAnalyse!$DW78</f>
        <v>0</v>
      </c>
      <c r="J78" s="277">
        <f t="shared" si="7"/>
        <v>68</v>
      </c>
      <c r="K78" s="270" t="str">
        <f ca="1">IF($C78,CoulisseAnalyse!$EG78,"")</f>
        <v/>
      </c>
      <c r="L78" s="241" t="str">
        <f ca="1">IF($C78,CoulisseAnalyse!$EH78,"")</f>
        <v/>
      </c>
      <c r="M78" s="262" t="str">
        <f ca="1">IF($C78,CoulisseAnalyse!$EI78,"")</f>
        <v/>
      </c>
      <c r="O78" s="265">
        <f ca="1">IF($C78,CoulisseAnalyse!$EJ78,0)</f>
        <v>0</v>
      </c>
      <c r="P78" s="246">
        <f t="shared" ca="1" si="4"/>
        <v>0</v>
      </c>
      <c r="Q78" s="250">
        <f ca="1">IF($C78,CoulisseAnalyse!$EK78,0)</f>
        <v>0</v>
      </c>
      <c r="R78" s="251">
        <f t="shared" ca="1" si="5"/>
        <v>0</v>
      </c>
      <c r="S78" s="255">
        <f ca="1">IF($C78,CoulisseAnalyse!$EL78,0)</f>
        <v>0</v>
      </c>
      <c r="T78" s="258">
        <f t="shared" ca="1" si="6"/>
        <v>0</v>
      </c>
    </row>
    <row r="79" spans="3:20" ht="14.4" x14ac:dyDescent="0.3">
      <c r="C79" t="b">
        <f ca="1">CoulisseAnalyse!$DW79</f>
        <v>0</v>
      </c>
      <c r="J79" s="277">
        <f t="shared" si="7"/>
        <v>69</v>
      </c>
      <c r="K79" s="270" t="str">
        <f ca="1">IF($C79,CoulisseAnalyse!$EG79,"")</f>
        <v/>
      </c>
      <c r="L79" s="241" t="str">
        <f ca="1">IF($C79,CoulisseAnalyse!$EH79,"")</f>
        <v/>
      </c>
      <c r="M79" s="262" t="str">
        <f ca="1">IF($C79,CoulisseAnalyse!$EI79,"")</f>
        <v/>
      </c>
      <c r="O79" s="265">
        <f ca="1">IF($C79,CoulisseAnalyse!$EJ79,0)</f>
        <v>0</v>
      </c>
      <c r="P79" s="246">
        <f t="shared" ca="1" si="4"/>
        <v>0</v>
      </c>
      <c r="Q79" s="250">
        <f ca="1">IF($C79,CoulisseAnalyse!$EK79,0)</f>
        <v>0</v>
      </c>
      <c r="R79" s="251">
        <f t="shared" ca="1" si="5"/>
        <v>0</v>
      </c>
      <c r="S79" s="255">
        <f ca="1">IF($C79,CoulisseAnalyse!$EL79,0)</f>
        <v>0</v>
      </c>
      <c r="T79" s="258">
        <f t="shared" ca="1" si="6"/>
        <v>0</v>
      </c>
    </row>
    <row r="80" spans="3:20" ht="14.4" x14ac:dyDescent="0.3">
      <c r="C80" t="b">
        <f ca="1">CoulisseAnalyse!$DW80</f>
        <v>0</v>
      </c>
      <c r="J80" s="277">
        <f t="shared" si="7"/>
        <v>70</v>
      </c>
      <c r="K80" s="270" t="str">
        <f ca="1">IF($C80,CoulisseAnalyse!$EG80,"")</f>
        <v/>
      </c>
      <c r="L80" s="241" t="str">
        <f ca="1">IF($C80,CoulisseAnalyse!$EH80,"")</f>
        <v/>
      </c>
      <c r="M80" s="262" t="str">
        <f ca="1">IF($C80,CoulisseAnalyse!$EI80,"")</f>
        <v/>
      </c>
      <c r="O80" s="265">
        <f ca="1">IF($C80,CoulisseAnalyse!$EJ80,0)</f>
        <v>0</v>
      </c>
      <c r="P80" s="246">
        <f t="shared" ca="1" si="4"/>
        <v>0</v>
      </c>
      <c r="Q80" s="250">
        <f ca="1">IF($C80,CoulisseAnalyse!$EK80,0)</f>
        <v>0</v>
      </c>
      <c r="R80" s="251">
        <f t="shared" ca="1" si="5"/>
        <v>0</v>
      </c>
      <c r="S80" s="255">
        <f ca="1">IF($C80,CoulisseAnalyse!$EL80,0)</f>
        <v>0</v>
      </c>
      <c r="T80" s="258">
        <f t="shared" ca="1" si="6"/>
        <v>0</v>
      </c>
    </row>
    <row r="81" spans="3:20" ht="14.4" x14ac:dyDescent="0.3">
      <c r="C81" t="b">
        <f ca="1">CoulisseAnalyse!$DW81</f>
        <v>0</v>
      </c>
      <c r="J81" s="277">
        <f t="shared" si="7"/>
        <v>71</v>
      </c>
      <c r="K81" s="270" t="str">
        <f ca="1">IF($C81,CoulisseAnalyse!$EG81,"")</f>
        <v/>
      </c>
      <c r="L81" s="241" t="str">
        <f ca="1">IF($C81,CoulisseAnalyse!$EH81,"")</f>
        <v/>
      </c>
      <c r="M81" s="262" t="str">
        <f ca="1">IF($C81,CoulisseAnalyse!$EI81,"")</f>
        <v/>
      </c>
      <c r="O81" s="265">
        <f ca="1">IF($C81,CoulisseAnalyse!$EJ81,0)</f>
        <v>0</v>
      </c>
      <c r="P81" s="246">
        <f t="shared" ca="1" si="4"/>
        <v>0</v>
      </c>
      <c r="Q81" s="250">
        <f ca="1">IF($C81,CoulisseAnalyse!$EK81,0)</f>
        <v>0</v>
      </c>
      <c r="R81" s="251">
        <f t="shared" ca="1" si="5"/>
        <v>0</v>
      </c>
      <c r="S81" s="255">
        <f ca="1">IF($C81,CoulisseAnalyse!$EL81,0)</f>
        <v>0</v>
      </c>
      <c r="T81" s="258">
        <f t="shared" ca="1" si="6"/>
        <v>0</v>
      </c>
    </row>
    <row r="82" spans="3:20" ht="14.4" x14ac:dyDescent="0.3">
      <c r="C82" t="b">
        <f ca="1">CoulisseAnalyse!$DW82</f>
        <v>0</v>
      </c>
      <c r="J82" s="277">
        <f t="shared" si="7"/>
        <v>72</v>
      </c>
      <c r="K82" s="270" t="str">
        <f ca="1">IF($C82,CoulisseAnalyse!$EG82,"")</f>
        <v/>
      </c>
      <c r="L82" s="241" t="str">
        <f ca="1">IF($C82,CoulisseAnalyse!$EH82,"")</f>
        <v/>
      </c>
      <c r="M82" s="262" t="str">
        <f ca="1">IF($C82,CoulisseAnalyse!$EI82,"")</f>
        <v/>
      </c>
      <c r="O82" s="265">
        <f ca="1">IF($C82,CoulisseAnalyse!$EJ82,0)</f>
        <v>0</v>
      </c>
      <c r="P82" s="246">
        <f t="shared" ca="1" si="4"/>
        <v>0</v>
      </c>
      <c r="Q82" s="250">
        <f ca="1">IF($C82,CoulisseAnalyse!$EK82,0)</f>
        <v>0</v>
      </c>
      <c r="R82" s="251">
        <f t="shared" ca="1" si="5"/>
        <v>0</v>
      </c>
      <c r="S82" s="255">
        <f ca="1">IF($C82,CoulisseAnalyse!$EL82,0)</f>
        <v>0</v>
      </c>
      <c r="T82" s="258">
        <f t="shared" ca="1" si="6"/>
        <v>0</v>
      </c>
    </row>
    <row r="83" spans="3:20" ht="14.4" x14ac:dyDescent="0.3">
      <c r="C83" t="b">
        <f ca="1">CoulisseAnalyse!$DW83</f>
        <v>0</v>
      </c>
      <c r="J83" s="277">
        <f t="shared" si="7"/>
        <v>73</v>
      </c>
      <c r="K83" s="270" t="str">
        <f ca="1">IF($C83,CoulisseAnalyse!$EG83,"")</f>
        <v/>
      </c>
      <c r="L83" s="241" t="str">
        <f ca="1">IF($C83,CoulisseAnalyse!$EH83,"")</f>
        <v/>
      </c>
      <c r="M83" s="262" t="str">
        <f ca="1">IF($C83,CoulisseAnalyse!$EI83,"")</f>
        <v/>
      </c>
      <c r="O83" s="265">
        <f ca="1">IF($C83,CoulisseAnalyse!$EJ83,0)</f>
        <v>0</v>
      </c>
      <c r="P83" s="246">
        <f t="shared" ca="1" si="4"/>
        <v>0</v>
      </c>
      <c r="Q83" s="250">
        <f ca="1">IF($C83,CoulisseAnalyse!$EK83,0)</f>
        <v>0</v>
      </c>
      <c r="R83" s="251">
        <f t="shared" ca="1" si="5"/>
        <v>0</v>
      </c>
      <c r="S83" s="255">
        <f ca="1">IF($C83,CoulisseAnalyse!$EL83,0)</f>
        <v>0</v>
      </c>
      <c r="T83" s="258">
        <f t="shared" ca="1" si="6"/>
        <v>0</v>
      </c>
    </row>
    <row r="84" spans="3:20" ht="14.4" x14ac:dyDescent="0.3">
      <c r="C84" t="b">
        <f ca="1">CoulisseAnalyse!$DW84</f>
        <v>0</v>
      </c>
      <c r="J84" s="277">
        <f t="shared" si="7"/>
        <v>74</v>
      </c>
      <c r="K84" s="270" t="str">
        <f ca="1">IF($C84,CoulisseAnalyse!$EG84,"")</f>
        <v/>
      </c>
      <c r="L84" s="241" t="str">
        <f ca="1">IF($C84,CoulisseAnalyse!$EH84,"")</f>
        <v/>
      </c>
      <c r="M84" s="262" t="str">
        <f ca="1">IF($C84,CoulisseAnalyse!$EI84,"")</f>
        <v/>
      </c>
      <c r="O84" s="265">
        <f ca="1">IF($C84,CoulisseAnalyse!$EJ84,0)</f>
        <v>0</v>
      </c>
      <c r="P84" s="246">
        <f t="shared" ca="1" si="4"/>
        <v>0</v>
      </c>
      <c r="Q84" s="250">
        <f ca="1">IF($C84,CoulisseAnalyse!$EK84,0)</f>
        <v>0</v>
      </c>
      <c r="R84" s="251">
        <f t="shared" ca="1" si="5"/>
        <v>0</v>
      </c>
      <c r="S84" s="255">
        <f ca="1">IF($C84,CoulisseAnalyse!$EL84,0)</f>
        <v>0</v>
      </c>
      <c r="T84" s="258">
        <f t="shared" ca="1" si="6"/>
        <v>0</v>
      </c>
    </row>
    <row r="85" spans="3:20" ht="14.4" x14ac:dyDescent="0.3">
      <c r="C85" t="b">
        <f ca="1">CoulisseAnalyse!$DW85</f>
        <v>0</v>
      </c>
      <c r="J85" s="277">
        <f t="shared" si="7"/>
        <v>75</v>
      </c>
      <c r="K85" s="270" t="str">
        <f ca="1">IF($C85,CoulisseAnalyse!$EG85,"")</f>
        <v/>
      </c>
      <c r="L85" s="241" t="str">
        <f ca="1">IF($C85,CoulisseAnalyse!$EH85,"")</f>
        <v/>
      </c>
      <c r="M85" s="262" t="str">
        <f ca="1">IF($C85,CoulisseAnalyse!$EI85,"")</f>
        <v/>
      </c>
      <c r="O85" s="265">
        <f ca="1">IF($C85,CoulisseAnalyse!$EJ85,0)</f>
        <v>0</v>
      </c>
      <c r="P85" s="246">
        <f t="shared" ca="1" si="4"/>
        <v>0</v>
      </c>
      <c r="Q85" s="250">
        <f ca="1">IF($C85,CoulisseAnalyse!$EK85,0)</f>
        <v>0</v>
      </c>
      <c r="R85" s="251">
        <f t="shared" ca="1" si="5"/>
        <v>0</v>
      </c>
      <c r="S85" s="255">
        <f ca="1">IF($C85,CoulisseAnalyse!$EL85,0)</f>
        <v>0</v>
      </c>
      <c r="T85" s="258">
        <f t="shared" ca="1" si="6"/>
        <v>0</v>
      </c>
    </row>
    <row r="86" spans="3:20" ht="14.4" x14ac:dyDescent="0.3">
      <c r="C86" t="b">
        <f ca="1">CoulisseAnalyse!$DW86</f>
        <v>0</v>
      </c>
      <c r="J86" s="277">
        <f t="shared" si="7"/>
        <v>76</v>
      </c>
      <c r="K86" s="270" t="str">
        <f ca="1">IF($C86,CoulisseAnalyse!$EG86,"")</f>
        <v/>
      </c>
      <c r="L86" s="241" t="str">
        <f ca="1">IF($C86,CoulisseAnalyse!$EH86,"")</f>
        <v/>
      </c>
      <c r="M86" s="262" t="str">
        <f ca="1">IF($C86,CoulisseAnalyse!$EI86,"")</f>
        <v/>
      </c>
      <c r="O86" s="265">
        <f ca="1">IF($C86,CoulisseAnalyse!$EJ86,0)</f>
        <v>0</v>
      </c>
      <c r="P86" s="246">
        <f t="shared" ca="1" si="4"/>
        <v>0</v>
      </c>
      <c r="Q86" s="250">
        <f ca="1">IF($C86,CoulisseAnalyse!$EK86,0)</f>
        <v>0</v>
      </c>
      <c r="R86" s="251">
        <f t="shared" ca="1" si="5"/>
        <v>0</v>
      </c>
      <c r="S86" s="255">
        <f ca="1">IF($C86,CoulisseAnalyse!$EL86,0)</f>
        <v>0</v>
      </c>
      <c r="T86" s="258">
        <f t="shared" ca="1" si="6"/>
        <v>0</v>
      </c>
    </row>
    <row r="87" spans="3:20" ht="14.4" x14ac:dyDescent="0.3">
      <c r="C87" t="b">
        <f ca="1">CoulisseAnalyse!$DW87</f>
        <v>0</v>
      </c>
      <c r="J87" s="277">
        <f t="shared" si="7"/>
        <v>77</v>
      </c>
      <c r="K87" s="270" t="str">
        <f ca="1">IF($C87,CoulisseAnalyse!$EG87,"")</f>
        <v/>
      </c>
      <c r="L87" s="241" t="str">
        <f ca="1">IF($C87,CoulisseAnalyse!$EH87,"")</f>
        <v/>
      </c>
      <c r="M87" s="262" t="str">
        <f ca="1">IF($C87,CoulisseAnalyse!$EI87,"")</f>
        <v/>
      </c>
      <c r="O87" s="265">
        <f ca="1">IF($C87,CoulisseAnalyse!$EJ87,0)</f>
        <v>0</v>
      </c>
      <c r="P87" s="246">
        <f t="shared" ca="1" si="4"/>
        <v>0</v>
      </c>
      <c r="Q87" s="250">
        <f ca="1">IF($C87,CoulisseAnalyse!$EK87,0)</f>
        <v>0</v>
      </c>
      <c r="R87" s="251">
        <f t="shared" ca="1" si="5"/>
        <v>0</v>
      </c>
      <c r="S87" s="255">
        <f ca="1">IF($C87,CoulisseAnalyse!$EL87,0)</f>
        <v>0</v>
      </c>
      <c r="T87" s="258">
        <f t="shared" ca="1" si="6"/>
        <v>0</v>
      </c>
    </row>
    <row r="88" spans="3:20" ht="14.4" x14ac:dyDescent="0.3">
      <c r="C88" t="b">
        <f ca="1">CoulisseAnalyse!$DW88</f>
        <v>0</v>
      </c>
      <c r="J88" s="277">
        <f t="shared" si="7"/>
        <v>78</v>
      </c>
      <c r="K88" s="270" t="str">
        <f ca="1">IF($C88,CoulisseAnalyse!$EG88,"")</f>
        <v/>
      </c>
      <c r="L88" s="241" t="str">
        <f ca="1">IF($C88,CoulisseAnalyse!$EH88,"")</f>
        <v/>
      </c>
      <c r="M88" s="262" t="str">
        <f ca="1">IF($C88,CoulisseAnalyse!$EI88,"")</f>
        <v/>
      </c>
      <c r="O88" s="265">
        <f ca="1">IF($C88,CoulisseAnalyse!$EJ88,0)</f>
        <v>0</v>
      </c>
      <c r="P88" s="246">
        <f t="shared" ca="1" si="4"/>
        <v>0</v>
      </c>
      <c r="Q88" s="250">
        <f ca="1">IF($C88,CoulisseAnalyse!$EK88,0)</f>
        <v>0</v>
      </c>
      <c r="R88" s="251">
        <f t="shared" ca="1" si="5"/>
        <v>0</v>
      </c>
      <c r="S88" s="255">
        <f ca="1">IF($C88,CoulisseAnalyse!$EL88,0)</f>
        <v>0</v>
      </c>
      <c r="T88" s="258">
        <f t="shared" ca="1" si="6"/>
        <v>0</v>
      </c>
    </row>
    <row r="89" spans="3:20" ht="14.4" x14ac:dyDescent="0.3">
      <c r="C89" t="b">
        <f ca="1">CoulisseAnalyse!$DW89</f>
        <v>0</v>
      </c>
      <c r="J89" s="277">
        <f t="shared" si="7"/>
        <v>79</v>
      </c>
      <c r="K89" s="270" t="str">
        <f ca="1">IF($C89,CoulisseAnalyse!$EG89,"")</f>
        <v/>
      </c>
      <c r="L89" s="241" t="str">
        <f ca="1">IF($C89,CoulisseAnalyse!$EH89,"")</f>
        <v/>
      </c>
      <c r="M89" s="262" t="str">
        <f ca="1">IF($C89,CoulisseAnalyse!$EI89,"")</f>
        <v/>
      </c>
      <c r="O89" s="265">
        <f ca="1">IF($C89,CoulisseAnalyse!$EJ89,0)</f>
        <v>0</v>
      </c>
      <c r="P89" s="246">
        <f t="shared" ca="1" si="4"/>
        <v>0</v>
      </c>
      <c r="Q89" s="250">
        <f ca="1">IF($C89,CoulisseAnalyse!$EK89,0)</f>
        <v>0</v>
      </c>
      <c r="R89" s="251">
        <f t="shared" ca="1" si="5"/>
        <v>0</v>
      </c>
      <c r="S89" s="255">
        <f ca="1">IF($C89,CoulisseAnalyse!$EL89,0)</f>
        <v>0</v>
      </c>
      <c r="T89" s="258">
        <f t="shared" ca="1" si="6"/>
        <v>0</v>
      </c>
    </row>
    <row r="90" spans="3:20" ht="14.4" x14ac:dyDescent="0.3">
      <c r="C90" t="b">
        <f ca="1">CoulisseAnalyse!$DW90</f>
        <v>0</v>
      </c>
      <c r="J90" s="277">
        <f t="shared" si="7"/>
        <v>80</v>
      </c>
      <c r="K90" s="270" t="str">
        <f ca="1">IF($C90,CoulisseAnalyse!$EG90,"")</f>
        <v/>
      </c>
      <c r="L90" s="241" t="str">
        <f ca="1">IF($C90,CoulisseAnalyse!$EH90,"")</f>
        <v/>
      </c>
      <c r="M90" s="262" t="str">
        <f ca="1">IF($C90,CoulisseAnalyse!$EI90,"")</f>
        <v/>
      </c>
      <c r="O90" s="265">
        <f ca="1">IF($C90,CoulisseAnalyse!$EJ90,0)</f>
        <v>0</v>
      </c>
      <c r="P90" s="246">
        <f t="shared" ca="1" si="4"/>
        <v>0</v>
      </c>
      <c r="Q90" s="250">
        <f ca="1">IF($C90,CoulisseAnalyse!$EK90,0)</f>
        <v>0</v>
      </c>
      <c r="R90" s="251">
        <f t="shared" ca="1" si="5"/>
        <v>0</v>
      </c>
      <c r="S90" s="255">
        <f ca="1">IF($C90,CoulisseAnalyse!$EL90,0)</f>
        <v>0</v>
      </c>
      <c r="T90" s="258">
        <f t="shared" ca="1" si="6"/>
        <v>0</v>
      </c>
    </row>
    <row r="91" spans="3:20" ht="14.4" x14ac:dyDescent="0.3">
      <c r="C91" t="b">
        <f ca="1">CoulisseAnalyse!$DW91</f>
        <v>0</v>
      </c>
      <c r="J91" s="277">
        <f t="shared" si="7"/>
        <v>81</v>
      </c>
      <c r="K91" s="270" t="str">
        <f ca="1">IF($C91,CoulisseAnalyse!$EG91,"")</f>
        <v/>
      </c>
      <c r="L91" s="241" t="str">
        <f ca="1">IF($C91,CoulisseAnalyse!$EH91,"")</f>
        <v/>
      </c>
      <c r="M91" s="262" t="str">
        <f ca="1">IF($C91,CoulisseAnalyse!$EI91,"")</f>
        <v/>
      </c>
      <c r="O91" s="265">
        <f ca="1">IF($C91,CoulisseAnalyse!$EJ91,0)</f>
        <v>0</v>
      </c>
      <c r="P91" s="246">
        <f t="shared" ca="1" si="4"/>
        <v>0</v>
      </c>
      <c r="Q91" s="250">
        <f ca="1">IF($C91,CoulisseAnalyse!$EK91,0)</f>
        <v>0</v>
      </c>
      <c r="R91" s="251">
        <f t="shared" ca="1" si="5"/>
        <v>0</v>
      </c>
      <c r="S91" s="255">
        <f ca="1">IF($C91,CoulisseAnalyse!$EL91,0)</f>
        <v>0</v>
      </c>
      <c r="T91" s="258">
        <f t="shared" ca="1" si="6"/>
        <v>0</v>
      </c>
    </row>
    <row r="92" spans="3:20" ht="14.4" x14ac:dyDescent="0.3">
      <c r="C92" t="b">
        <f ca="1">CoulisseAnalyse!$DW92</f>
        <v>0</v>
      </c>
      <c r="J92" s="277">
        <f t="shared" si="7"/>
        <v>82</v>
      </c>
      <c r="K92" s="270" t="str">
        <f ca="1">IF($C92,CoulisseAnalyse!$EG92,"")</f>
        <v/>
      </c>
      <c r="L92" s="241" t="str">
        <f ca="1">IF($C92,CoulisseAnalyse!$EH92,"")</f>
        <v/>
      </c>
      <c r="M92" s="262" t="str">
        <f ca="1">IF($C92,CoulisseAnalyse!$EI92,"")</f>
        <v/>
      </c>
      <c r="O92" s="265">
        <f ca="1">IF($C92,CoulisseAnalyse!$EJ92,0)</f>
        <v>0</v>
      </c>
      <c r="P92" s="246">
        <f t="shared" ca="1" si="4"/>
        <v>0</v>
      </c>
      <c r="Q92" s="250">
        <f ca="1">IF($C92,CoulisseAnalyse!$EK92,0)</f>
        <v>0</v>
      </c>
      <c r="R92" s="251">
        <f t="shared" ca="1" si="5"/>
        <v>0</v>
      </c>
      <c r="S92" s="255">
        <f ca="1">IF($C92,CoulisseAnalyse!$EL92,0)</f>
        <v>0</v>
      </c>
      <c r="T92" s="258">
        <f t="shared" ca="1" si="6"/>
        <v>0</v>
      </c>
    </row>
    <row r="93" spans="3:20" ht="14.4" x14ac:dyDescent="0.3">
      <c r="C93" t="b">
        <f ca="1">CoulisseAnalyse!$DW93</f>
        <v>0</v>
      </c>
      <c r="J93" s="277">
        <f t="shared" si="7"/>
        <v>83</v>
      </c>
      <c r="K93" s="270" t="str">
        <f ca="1">IF($C93,CoulisseAnalyse!$EG93,"")</f>
        <v/>
      </c>
      <c r="L93" s="241" t="str">
        <f ca="1">IF($C93,CoulisseAnalyse!$EH93,"")</f>
        <v/>
      </c>
      <c r="M93" s="262" t="str">
        <f ca="1">IF($C93,CoulisseAnalyse!$EI93,"")</f>
        <v/>
      </c>
      <c r="O93" s="265">
        <f ca="1">IF($C93,CoulisseAnalyse!$EJ93,0)</f>
        <v>0</v>
      </c>
      <c r="P93" s="246">
        <f t="shared" ca="1" si="4"/>
        <v>0</v>
      </c>
      <c r="Q93" s="250">
        <f ca="1">IF($C93,CoulisseAnalyse!$EK93,0)</f>
        <v>0</v>
      </c>
      <c r="R93" s="251">
        <f t="shared" ca="1" si="5"/>
        <v>0</v>
      </c>
      <c r="S93" s="255">
        <f ca="1">IF($C93,CoulisseAnalyse!$EL93,0)</f>
        <v>0</v>
      </c>
      <c r="T93" s="258">
        <f t="shared" ca="1" si="6"/>
        <v>0</v>
      </c>
    </row>
    <row r="94" spans="3:20" ht="14.4" x14ac:dyDescent="0.3">
      <c r="C94" t="b">
        <f ca="1">CoulisseAnalyse!$DW94</f>
        <v>0</v>
      </c>
      <c r="J94" s="277">
        <f t="shared" si="7"/>
        <v>84</v>
      </c>
      <c r="K94" s="270" t="str">
        <f ca="1">IF($C94,CoulisseAnalyse!$EG94,"")</f>
        <v/>
      </c>
      <c r="L94" s="241" t="str">
        <f ca="1">IF($C94,CoulisseAnalyse!$EH94,"")</f>
        <v/>
      </c>
      <c r="M94" s="262" t="str">
        <f ca="1">IF($C94,CoulisseAnalyse!$EI94,"")</f>
        <v/>
      </c>
      <c r="O94" s="265">
        <f ca="1">IF($C94,CoulisseAnalyse!$EJ94,0)</f>
        <v>0</v>
      </c>
      <c r="P94" s="246">
        <f t="shared" ca="1" si="4"/>
        <v>0</v>
      </c>
      <c r="Q94" s="250">
        <f ca="1">IF($C94,CoulisseAnalyse!$EK94,0)</f>
        <v>0</v>
      </c>
      <c r="R94" s="251">
        <f t="shared" ca="1" si="5"/>
        <v>0</v>
      </c>
      <c r="S94" s="255">
        <f ca="1">IF($C94,CoulisseAnalyse!$EL94,0)</f>
        <v>0</v>
      </c>
      <c r="T94" s="258">
        <f t="shared" ca="1" si="6"/>
        <v>0</v>
      </c>
    </row>
    <row r="95" spans="3:20" ht="14.4" x14ac:dyDescent="0.3">
      <c r="C95" t="b">
        <f ca="1">CoulisseAnalyse!$DW95</f>
        <v>0</v>
      </c>
      <c r="J95" s="277">
        <f t="shared" si="7"/>
        <v>85</v>
      </c>
      <c r="K95" s="270" t="str">
        <f ca="1">IF($C95,CoulisseAnalyse!$EG95,"")</f>
        <v/>
      </c>
      <c r="L95" s="241" t="str">
        <f ca="1">IF($C95,CoulisseAnalyse!$EH95,"")</f>
        <v/>
      </c>
      <c r="M95" s="262" t="str">
        <f ca="1">IF($C95,CoulisseAnalyse!$EI95,"")</f>
        <v/>
      </c>
      <c r="O95" s="265">
        <f ca="1">IF($C95,CoulisseAnalyse!$EJ95,0)</f>
        <v>0</v>
      </c>
      <c r="P95" s="246">
        <f t="shared" ca="1" si="4"/>
        <v>0</v>
      </c>
      <c r="Q95" s="250">
        <f ca="1">IF($C95,CoulisseAnalyse!$EK95,0)</f>
        <v>0</v>
      </c>
      <c r="R95" s="251">
        <f t="shared" ca="1" si="5"/>
        <v>0</v>
      </c>
      <c r="S95" s="255">
        <f ca="1">IF($C95,CoulisseAnalyse!$EL95,0)</f>
        <v>0</v>
      </c>
      <c r="T95" s="258">
        <f t="shared" ca="1" si="6"/>
        <v>0</v>
      </c>
    </row>
    <row r="96" spans="3:20" ht="14.4" x14ac:dyDescent="0.3">
      <c r="C96" t="b">
        <f ca="1">CoulisseAnalyse!$DW96</f>
        <v>0</v>
      </c>
      <c r="J96" s="277">
        <f t="shared" si="7"/>
        <v>86</v>
      </c>
      <c r="K96" s="270" t="str">
        <f ca="1">IF($C96,CoulisseAnalyse!$EG96,"")</f>
        <v/>
      </c>
      <c r="L96" s="241" t="str">
        <f ca="1">IF($C96,CoulisseAnalyse!$EH96,"")</f>
        <v/>
      </c>
      <c r="M96" s="262" t="str">
        <f ca="1">IF($C96,CoulisseAnalyse!$EI96,"")</f>
        <v/>
      </c>
      <c r="O96" s="265">
        <f ca="1">IF($C96,CoulisseAnalyse!$EJ96,0)</f>
        <v>0</v>
      </c>
      <c r="P96" s="246">
        <f t="shared" ca="1" si="4"/>
        <v>0</v>
      </c>
      <c r="Q96" s="250">
        <f ca="1">IF($C96,CoulisseAnalyse!$EK96,0)</f>
        <v>0</v>
      </c>
      <c r="R96" s="251">
        <f t="shared" ca="1" si="5"/>
        <v>0</v>
      </c>
      <c r="S96" s="255">
        <f ca="1">IF($C96,CoulisseAnalyse!$EL96,0)</f>
        <v>0</v>
      </c>
      <c r="T96" s="258">
        <f t="shared" ca="1" si="6"/>
        <v>0</v>
      </c>
    </row>
    <row r="97" spans="3:20" ht="14.4" x14ac:dyDescent="0.3">
      <c r="C97" t="b">
        <f ca="1">CoulisseAnalyse!$DW97</f>
        <v>0</v>
      </c>
      <c r="J97" s="277">
        <f t="shared" si="7"/>
        <v>87</v>
      </c>
      <c r="K97" s="270" t="str">
        <f ca="1">IF($C97,CoulisseAnalyse!$EG97,"")</f>
        <v/>
      </c>
      <c r="L97" s="241" t="str">
        <f ca="1">IF($C97,CoulisseAnalyse!$EH97,"")</f>
        <v/>
      </c>
      <c r="M97" s="262" t="str">
        <f ca="1">IF($C97,CoulisseAnalyse!$EI97,"")</f>
        <v/>
      </c>
      <c r="O97" s="265">
        <f ca="1">IF($C97,CoulisseAnalyse!$EJ97,0)</f>
        <v>0</v>
      </c>
      <c r="P97" s="246">
        <f t="shared" ca="1" si="4"/>
        <v>0</v>
      </c>
      <c r="Q97" s="250">
        <f ca="1">IF($C97,CoulisseAnalyse!$EK97,0)</f>
        <v>0</v>
      </c>
      <c r="R97" s="251">
        <f t="shared" ca="1" si="5"/>
        <v>0</v>
      </c>
      <c r="S97" s="255">
        <f ca="1">IF($C97,CoulisseAnalyse!$EL97,0)</f>
        <v>0</v>
      </c>
      <c r="T97" s="258">
        <f t="shared" ca="1" si="6"/>
        <v>0</v>
      </c>
    </row>
    <row r="98" spans="3:20" ht="14.4" x14ac:dyDescent="0.3">
      <c r="C98" t="b">
        <f ca="1">CoulisseAnalyse!$DW98</f>
        <v>0</v>
      </c>
      <c r="J98" s="277">
        <f t="shared" si="7"/>
        <v>88</v>
      </c>
      <c r="K98" s="270" t="str">
        <f ca="1">IF($C98,CoulisseAnalyse!$EG98,"")</f>
        <v/>
      </c>
      <c r="L98" s="241" t="str">
        <f ca="1">IF($C98,CoulisseAnalyse!$EH98,"")</f>
        <v/>
      </c>
      <c r="M98" s="262" t="str">
        <f ca="1">IF($C98,CoulisseAnalyse!$EI98,"")</f>
        <v/>
      </c>
      <c r="O98" s="265">
        <f ca="1">IF($C98,CoulisseAnalyse!$EJ98,0)</f>
        <v>0</v>
      </c>
      <c r="P98" s="246">
        <f t="shared" ca="1" si="4"/>
        <v>0</v>
      </c>
      <c r="Q98" s="250">
        <f ca="1">IF($C98,CoulisseAnalyse!$EK98,0)</f>
        <v>0</v>
      </c>
      <c r="R98" s="251">
        <f t="shared" ca="1" si="5"/>
        <v>0</v>
      </c>
      <c r="S98" s="255">
        <f ca="1">IF($C98,CoulisseAnalyse!$EL98,0)</f>
        <v>0</v>
      </c>
      <c r="T98" s="258">
        <f t="shared" ca="1" si="6"/>
        <v>0</v>
      </c>
    </row>
    <row r="99" spans="3:20" ht="14.4" x14ac:dyDescent="0.3">
      <c r="C99" t="b">
        <f ca="1">CoulisseAnalyse!$DW99</f>
        <v>0</v>
      </c>
      <c r="J99" s="277">
        <f t="shared" si="7"/>
        <v>89</v>
      </c>
      <c r="K99" s="270" t="str">
        <f ca="1">IF($C99,CoulisseAnalyse!$EG99,"")</f>
        <v/>
      </c>
      <c r="L99" s="241" t="str">
        <f ca="1">IF($C99,CoulisseAnalyse!$EH99,"")</f>
        <v/>
      </c>
      <c r="M99" s="262" t="str">
        <f ca="1">IF($C99,CoulisseAnalyse!$EI99,"")</f>
        <v/>
      </c>
      <c r="O99" s="265">
        <f ca="1">IF($C99,CoulisseAnalyse!$EJ99,0)</f>
        <v>0</v>
      </c>
      <c r="P99" s="246">
        <f t="shared" ca="1" si="4"/>
        <v>0</v>
      </c>
      <c r="Q99" s="250">
        <f ca="1">IF($C99,CoulisseAnalyse!$EK99,0)</f>
        <v>0</v>
      </c>
      <c r="R99" s="251">
        <f t="shared" ca="1" si="5"/>
        <v>0</v>
      </c>
      <c r="S99" s="255">
        <f ca="1">IF($C99,CoulisseAnalyse!$EL99,0)</f>
        <v>0</v>
      </c>
      <c r="T99" s="258">
        <f t="shared" ca="1" si="6"/>
        <v>0</v>
      </c>
    </row>
    <row r="100" spans="3:20" ht="14.4" x14ac:dyDescent="0.3">
      <c r="C100" t="b">
        <f ca="1">CoulisseAnalyse!$DW100</f>
        <v>0</v>
      </c>
      <c r="J100" s="277">
        <f t="shared" si="7"/>
        <v>90</v>
      </c>
      <c r="K100" s="270" t="str">
        <f ca="1">IF($C100,CoulisseAnalyse!$EG100,"")</f>
        <v/>
      </c>
      <c r="L100" s="241" t="str">
        <f ca="1">IF($C100,CoulisseAnalyse!$EH100,"")</f>
        <v/>
      </c>
      <c r="M100" s="262" t="str">
        <f ca="1">IF($C100,CoulisseAnalyse!$EI100,"")</f>
        <v/>
      </c>
      <c r="O100" s="265">
        <f ca="1">IF($C100,CoulisseAnalyse!$EJ100,0)</f>
        <v>0</v>
      </c>
      <c r="P100" s="246">
        <f t="shared" ca="1" si="4"/>
        <v>0</v>
      </c>
      <c r="Q100" s="250">
        <f ca="1">IF($C100,CoulisseAnalyse!$EK100,0)</f>
        <v>0</v>
      </c>
      <c r="R100" s="251">
        <f t="shared" ca="1" si="5"/>
        <v>0</v>
      </c>
      <c r="S100" s="255">
        <f ca="1">IF($C100,CoulisseAnalyse!$EL100,0)</f>
        <v>0</v>
      </c>
      <c r="T100" s="258">
        <f t="shared" ca="1" si="6"/>
        <v>0</v>
      </c>
    </row>
    <row r="101" spans="3:20" ht="14.4" x14ac:dyDescent="0.3">
      <c r="C101" t="b">
        <f ca="1">CoulisseAnalyse!$DW101</f>
        <v>0</v>
      </c>
      <c r="J101" s="277">
        <f t="shared" si="7"/>
        <v>91</v>
      </c>
      <c r="K101" s="270" t="str">
        <f ca="1">IF($C101,CoulisseAnalyse!$EG101,"")</f>
        <v/>
      </c>
      <c r="L101" s="241" t="str">
        <f ca="1">IF($C101,CoulisseAnalyse!$EH101,"")</f>
        <v/>
      </c>
      <c r="M101" s="262" t="str">
        <f ca="1">IF($C101,CoulisseAnalyse!$EI101,"")</f>
        <v/>
      </c>
      <c r="O101" s="265">
        <f ca="1">IF($C101,CoulisseAnalyse!$EJ101,0)</f>
        <v>0</v>
      </c>
      <c r="P101" s="246">
        <f t="shared" ca="1" si="4"/>
        <v>0</v>
      </c>
      <c r="Q101" s="250">
        <f ca="1">IF($C101,CoulisseAnalyse!$EK101,0)</f>
        <v>0</v>
      </c>
      <c r="R101" s="251">
        <f t="shared" ca="1" si="5"/>
        <v>0</v>
      </c>
      <c r="S101" s="255">
        <f ca="1">IF($C101,CoulisseAnalyse!$EL101,0)</f>
        <v>0</v>
      </c>
      <c r="T101" s="258">
        <f t="shared" ca="1" si="6"/>
        <v>0</v>
      </c>
    </row>
    <row r="102" spans="3:20" ht="14.4" x14ac:dyDescent="0.3">
      <c r="C102" t="b">
        <f ca="1">CoulisseAnalyse!$DW102</f>
        <v>0</v>
      </c>
      <c r="J102" s="277">
        <f t="shared" si="7"/>
        <v>92</v>
      </c>
      <c r="K102" s="270" t="str">
        <f ca="1">IF($C102,CoulisseAnalyse!$EG102,"")</f>
        <v/>
      </c>
      <c r="L102" s="241" t="str">
        <f ca="1">IF($C102,CoulisseAnalyse!$EH102,"")</f>
        <v/>
      </c>
      <c r="M102" s="262" t="str">
        <f ca="1">IF($C102,CoulisseAnalyse!$EI102,"")</f>
        <v/>
      </c>
      <c r="O102" s="265">
        <f ca="1">IF($C102,CoulisseAnalyse!$EJ102,0)</f>
        <v>0</v>
      </c>
      <c r="P102" s="246">
        <f t="shared" ca="1" si="4"/>
        <v>0</v>
      </c>
      <c r="Q102" s="250">
        <f ca="1">IF($C102,CoulisseAnalyse!$EK102,0)</f>
        <v>0</v>
      </c>
      <c r="R102" s="251">
        <f t="shared" ca="1" si="5"/>
        <v>0</v>
      </c>
      <c r="S102" s="255">
        <f ca="1">IF($C102,CoulisseAnalyse!$EL102,0)</f>
        <v>0</v>
      </c>
      <c r="T102" s="258">
        <f t="shared" ca="1" si="6"/>
        <v>0</v>
      </c>
    </row>
    <row r="103" spans="3:20" thickBot="1" x14ac:dyDescent="0.35">
      <c r="C103" t="b">
        <f ca="1">CoulisseAnalyse!$DW103</f>
        <v>0</v>
      </c>
      <c r="J103" s="278">
        <f t="shared" si="7"/>
        <v>93</v>
      </c>
      <c r="K103" s="271" t="str">
        <f ca="1">IF($C103,CoulisseAnalyse!$EG103,"")</f>
        <v/>
      </c>
      <c r="L103" s="242" t="str">
        <f ca="1">IF($C103,CoulisseAnalyse!$EH103,"")</f>
        <v/>
      </c>
      <c r="M103" s="263" t="str">
        <f ca="1">IF($C103,CoulisseAnalyse!$EI103,"")</f>
        <v/>
      </c>
      <c r="O103" s="266">
        <f ca="1">IF($C103,CoulisseAnalyse!$EJ103,0)</f>
        <v>0</v>
      </c>
      <c r="P103" s="247">
        <f t="shared" ca="1" si="4"/>
        <v>0</v>
      </c>
      <c r="Q103" s="252">
        <f ca="1">IF($C103,CoulisseAnalyse!$EK103,0)</f>
        <v>0</v>
      </c>
      <c r="R103" s="253">
        <f t="shared" ca="1" si="5"/>
        <v>0</v>
      </c>
      <c r="S103" s="256">
        <f ca="1">IF($C103,CoulisseAnalyse!$EL103,0)</f>
        <v>0</v>
      </c>
      <c r="T103" s="259">
        <f t="shared" ca="1" si="6"/>
        <v>0</v>
      </c>
    </row>
    <row r="104" spans="3:20" ht="14.4" x14ac:dyDescent="0.3"/>
  </sheetData>
  <sheetProtection password="FE92" sheet="1" objects="1" scenarios="1"/>
  <mergeCells count="8">
    <mergeCell ref="O10:P10"/>
    <mergeCell ref="Q10:R10"/>
    <mergeCell ref="S10:T10"/>
    <mergeCell ref="L8:M9"/>
    <mergeCell ref="O8:T8"/>
    <mergeCell ref="O9:P9"/>
    <mergeCell ref="Q9:R9"/>
    <mergeCell ref="S9:T9"/>
  </mergeCells>
  <conditionalFormatting sqref="O11:O103">
    <cfRule type="iconSet" priority="7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Q11:Q103">
    <cfRule type="iconSet" priority="6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S11:S103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O11:O103 O10:P10">
    <cfRule type="expression" dxfId="14" priority="3">
      <formula>$O$2</formula>
    </cfRule>
  </conditionalFormatting>
  <conditionalFormatting sqref="Q11:Q103 Q10:R10">
    <cfRule type="expression" dxfId="13" priority="2">
      <formula>$Q$2</formula>
    </cfRule>
  </conditionalFormatting>
  <conditionalFormatting sqref="S11:S103 S10:T10">
    <cfRule type="expression" dxfId="12" priority="1">
      <formula>$S$2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Drop Down 1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10</xdr:col>
                    <xdr:colOff>2293620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4" name="Scroll Bar 2">
              <controlPr defaultSize="0" autoPict="0">
                <anchor moveWithCells="1">
                  <from>
                    <xdr:col>22</xdr:col>
                    <xdr:colOff>259080</xdr:colOff>
                    <xdr:row>8</xdr:row>
                    <xdr:rowOff>190500</xdr:rowOff>
                  </from>
                  <to>
                    <xdr:col>25</xdr:col>
                    <xdr:colOff>678180</xdr:colOff>
                    <xdr:row>9</xdr:row>
                    <xdr:rowOff>106680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41</vt:i4>
      </vt:variant>
    </vt:vector>
  </HeadingPairs>
  <TitlesOfParts>
    <vt:vector size="56" baseType="lpstr">
      <vt:lpstr>Coulisse00</vt:lpstr>
      <vt:lpstr>Coulisse</vt:lpstr>
      <vt:lpstr>CoulisseAnalyse</vt:lpstr>
      <vt:lpstr>CoulisseAudit</vt:lpstr>
      <vt:lpstr>Analyse Plan de Gamme</vt:lpstr>
      <vt:lpstr>SoutTotal</vt:lpstr>
      <vt:lpstr>1 Criteres Production (Score)</vt:lpstr>
      <vt:lpstr>2 UPEC - CSTB(Score)</vt:lpstr>
      <vt:lpstr>3 Produit CG (Score)</vt:lpstr>
      <vt:lpstr>4 Produit CC (Score)</vt:lpstr>
      <vt:lpstr>5 Aspect CG (Score)</vt:lpstr>
      <vt:lpstr>6 Aspect CC (Score)</vt:lpstr>
      <vt:lpstr>7 SEGMENTATION (Score)</vt:lpstr>
      <vt:lpstr>Param</vt:lpstr>
      <vt:lpstr>A Propos</vt:lpstr>
      <vt:lpstr>RgEquivAudit01</vt:lpstr>
      <vt:lpstr>RgEquivAudit02</vt:lpstr>
      <vt:lpstr>RgEquivAudit03</vt:lpstr>
      <vt:lpstr>RgNbAuditxx</vt:lpstr>
      <vt:lpstr>RgPlageAudit01</vt:lpstr>
      <vt:lpstr>RgPlageAudit02</vt:lpstr>
      <vt:lpstr>RgPlageAudit03</vt:lpstr>
      <vt:lpstr>RgPlageAuditxx</vt:lpstr>
      <vt:lpstr>Value_A</vt:lpstr>
      <vt:lpstr>Value_B</vt:lpstr>
      <vt:lpstr>Value_C</vt:lpstr>
      <vt:lpstr>Value_D</vt:lpstr>
      <vt:lpstr>Value_E</vt:lpstr>
      <vt:lpstr>Value_F</vt:lpstr>
      <vt:lpstr>Value_G</vt:lpstr>
      <vt:lpstr>Value_H</vt:lpstr>
      <vt:lpstr>ValuePour</vt:lpstr>
      <vt:lpstr>ValueScore</vt:lpstr>
      <vt:lpstr>Vld_A</vt:lpstr>
      <vt:lpstr>VldA</vt:lpstr>
      <vt:lpstr>VldB</vt:lpstr>
      <vt:lpstr>VldC</vt:lpstr>
      <vt:lpstr>VldD</vt:lpstr>
      <vt:lpstr>VldE</vt:lpstr>
      <vt:lpstr>VldF</vt:lpstr>
      <vt:lpstr>VldG</vt:lpstr>
      <vt:lpstr>VldH</vt:lpstr>
      <vt:lpstr>VldI</vt:lpstr>
      <vt:lpstr>VldJ</vt:lpstr>
      <vt:lpstr>VldK</vt:lpstr>
      <vt:lpstr>VldL</vt:lpstr>
      <vt:lpstr>VldM</vt:lpstr>
      <vt:lpstr>VldN</vt:lpstr>
      <vt:lpstr>VldO</vt:lpstr>
      <vt:lpstr>VldP</vt:lpstr>
      <vt:lpstr>VldPour</vt:lpstr>
      <vt:lpstr>VldQ</vt:lpstr>
      <vt:lpstr>VldR</vt:lpstr>
      <vt:lpstr>VldS</vt:lpstr>
      <vt:lpstr>VldScore</vt:lpstr>
      <vt:lpstr>VldT</vt:lpstr>
    </vt:vector>
  </TitlesOfParts>
  <Company>QERAMIX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PAVLOVA</dc:creator>
  <cp:lastModifiedBy>Guillaume LIPPMANN</cp:lastModifiedBy>
  <cp:lastPrinted>2020-06-09T16:00:41Z</cp:lastPrinted>
  <dcterms:created xsi:type="dcterms:W3CDTF">2020-02-18T13:46:16Z</dcterms:created>
  <dcterms:modified xsi:type="dcterms:W3CDTF">2020-10-01T17:39:18Z</dcterms:modified>
</cp:coreProperties>
</file>